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petru\Desktop\vtes\ecdecklists\2 - WoN 2\2 - WoN 2\"/>
    </mc:Choice>
  </mc:AlternateContent>
  <xr:revisionPtr revIDLastSave="0" documentId="13_ncr:9_{B1431AB0-4EBF-44C4-BF59-B5BD1ED884DD}" xr6:coauthVersionLast="47" xr6:coauthVersionMax="47" xr10:uidLastSave="{00000000-0000-0000-0000-000000000000}"/>
  <bookViews>
    <workbookView xWindow="-120" yWindow="-120" windowWidth="29040" windowHeight="15840" activeTab="2" xr2:uid="{6C05C2EF-C5D3-4E7F-AC1E-00C74C741CD2}"/>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 name="Round 1 without late arrival" sheetId="15" r:id="rId15"/>
  </sheet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5" l="1"/>
  <c r="A5" i="13"/>
  <c r="A1" i="11"/>
  <c r="A1" i="10"/>
  <c r="A1" i="9"/>
  <c r="W206" i="8"/>
  <c r="W205" i="8"/>
  <c r="W204" i="8"/>
  <c r="W203" i="8"/>
  <c r="W202" i="8"/>
  <c r="W201" i="8"/>
  <c r="W200" i="8"/>
  <c r="W199" i="8"/>
  <c r="W198" i="8"/>
  <c r="W197" i="8"/>
  <c r="W196" i="8"/>
  <c r="W195" i="8"/>
  <c r="W194" i="8"/>
  <c r="W193" i="8"/>
  <c r="W192" i="8"/>
  <c r="W191" i="8"/>
  <c r="W190" i="8"/>
  <c r="W189" i="8"/>
  <c r="W188" i="8"/>
  <c r="W187" i="8"/>
  <c r="W186" i="8"/>
  <c r="W185" i="8"/>
  <c r="W184" i="8"/>
  <c r="W183" i="8"/>
  <c r="W182" i="8"/>
  <c r="W181" i="8"/>
  <c r="W180" i="8"/>
  <c r="W179" i="8"/>
  <c r="W178" i="8"/>
  <c r="W177" i="8"/>
  <c r="W176" i="8"/>
  <c r="W175" i="8"/>
  <c r="W174" i="8"/>
  <c r="W173" i="8"/>
  <c r="W172" i="8"/>
  <c r="W171" i="8"/>
  <c r="W170" i="8"/>
  <c r="W169" i="8"/>
  <c r="W168" i="8"/>
  <c r="W167" i="8"/>
  <c r="W166" i="8"/>
  <c r="W165" i="8"/>
  <c r="W164" i="8"/>
  <c r="W163" i="8"/>
  <c r="W162" i="8"/>
  <c r="W161" i="8"/>
  <c r="W160" i="8"/>
  <c r="W159" i="8"/>
  <c r="W158" i="8"/>
  <c r="W157" i="8"/>
  <c r="W156" i="8"/>
  <c r="W155" i="8"/>
  <c r="W154" i="8"/>
  <c r="W153" i="8"/>
  <c r="W152" i="8"/>
  <c r="W151" i="8"/>
  <c r="W150" i="8"/>
  <c r="W149" i="8"/>
  <c r="W148" i="8"/>
  <c r="W147" i="8"/>
  <c r="W146" i="8"/>
  <c r="W145" i="8"/>
  <c r="W144" i="8"/>
  <c r="W143" i="8"/>
  <c r="W142" i="8"/>
  <c r="W141" i="8"/>
  <c r="W140" i="8"/>
  <c r="W139" i="8"/>
  <c r="W138" i="8"/>
  <c r="W137"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100" i="8"/>
  <c r="W99" i="8"/>
  <c r="W98" i="8"/>
  <c r="W97" i="8"/>
  <c r="W96" i="8"/>
  <c r="W95" i="8"/>
  <c r="W94"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5" i="8"/>
  <c r="W64" i="8"/>
  <c r="W63" i="8"/>
  <c r="W62" i="8"/>
  <c r="W61" i="8"/>
  <c r="W60" i="8"/>
  <c r="W59" i="8"/>
  <c r="W58" i="8"/>
  <c r="W57" i="8"/>
  <c r="W56" i="8"/>
  <c r="W55" i="8"/>
  <c r="W54" i="8"/>
  <c r="W53" i="8"/>
  <c r="W52" i="8"/>
  <c r="W51" i="8"/>
  <c r="W50" i="8"/>
  <c r="W49" i="8"/>
  <c r="W48" i="8"/>
  <c r="W47" i="8"/>
  <c r="W46" i="8"/>
  <c r="W45" i="8"/>
  <c r="W44" i="8"/>
  <c r="W43" i="8"/>
  <c r="W42" i="8"/>
  <c r="W41" i="8"/>
  <c r="W40" i="8"/>
  <c r="W39" i="8"/>
  <c r="W38" i="8"/>
  <c r="W37" i="8"/>
  <c r="W36" i="8"/>
  <c r="W35" i="8"/>
  <c r="W34" i="8"/>
  <c r="W33" i="8"/>
  <c r="W32" i="8"/>
  <c r="W31" i="8"/>
  <c r="W30" i="8"/>
  <c r="W29" i="8"/>
  <c r="W28" i="8"/>
  <c r="W27" i="8"/>
  <c r="W26" i="8"/>
  <c r="W25" i="8"/>
  <c r="W24" i="8"/>
  <c r="W23" i="8"/>
  <c r="W22" i="8"/>
  <c r="W21" i="8"/>
  <c r="W20" i="8"/>
  <c r="W19" i="8"/>
  <c r="C18" i="8"/>
  <c r="B18" i="8"/>
  <c r="C17" i="8"/>
  <c r="B17" i="8"/>
  <c r="C16" i="8"/>
  <c r="B16" i="8"/>
  <c r="C15" i="8"/>
  <c r="B15" i="8"/>
  <c r="C14" i="8"/>
  <c r="B14" i="8"/>
  <c r="A1" i="8"/>
  <c r="A1" i="7"/>
  <c r="A1" i="6"/>
  <c r="A1" i="5"/>
  <c r="A1" i="4"/>
  <c r="AB206" i="3"/>
  <c r="J206" i="3"/>
  <c r="I206" i="3"/>
  <c r="H206" i="3"/>
  <c r="F206" i="3"/>
  <c r="AB205" i="3"/>
  <c r="J205" i="3"/>
  <c r="I205" i="3"/>
  <c r="H205" i="3"/>
  <c r="F205" i="3"/>
  <c r="AB204" i="3"/>
  <c r="J204" i="3"/>
  <c r="I204" i="3"/>
  <c r="H204" i="3"/>
  <c r="F204" i="3"/>
  <c r="AB203" i="3"/>
  <c r="J203" i="3"/>
  <c r="I203" i="3"/>
  <c r="H203" i="3"/>
  <c r="F203" i="3"/>
  <c r="AB202" i="3"/>
  <c r="J202" i="3"/>
  <c r="I202" i="3"/>
  <c r="H202" i="3"/>
  <c r="F202" i="3"/>
  <c r="AB201" i="3"/>
  <c r="J201" i="3"/>
  <c r="I201" i="3"/>
  <c r="H201" i="3"/>
  <c r="F201" i="3"/>
  <c r="AB200" i="3"/>
  <c r="J200" i="3"/>
  <c r="I200" i="3"/>
  <c r="H200" i="3"/>
  <c r="F200" i="3"/>
  <c r="AB199" i="3"/>
  <c r="J199" i="3"/>
  <c r="I199" i="3"/>
  <c r="H199" i="3"/>
  <c r="F199" i="3"/>
  <c r="AB198" i="3"/>
  <c r="J198" i="3"/>
  <c r="I198" i="3"/>
  <c r="H198" i="3"/>
  <c r="F198" i="3"/>
  <c r="AB197" i="3"/>
  <c r="J197" i="3"/>
  <c r="I197" i="3"/>
  <c r="H197" i="3"/>
  <c r="F197" i="3"/>
  <c r="AB196" i="3"/>
  <c r="J196" i="3"/>
  <c r="I196" i="3"/>
  <c r="H196" i="3"/>
  <c r="F196" i="3"/>
  <c r="AB195" i="3"/>
  <c r="J195" i="3"/>
  <c r="I195" i="3"/>
  <c r="H195" i="3"/>
  <c r="F195" i="3"/>
  <c r="AB194" i="3"/>
  <c r="J194" i="3"/>
  <c r="I194" i="3"/>
  <c r="H194" i="3"/>
  <c r="F194" i="3"/>
  <c r="AB193" i="3"/>
  <c r="J193" i="3"/>
  <c r="I193" i="3"/>
  <c r="H193" i="3"/>
  <c r="F193" i="3"/>
  <c r="AB192" i="3"/>
  <c r="J192" i="3"/>
  <c r="I192" i="3"/>
  <c r="H192" i="3"/>
  <c r="F192" i="3"/>
  <c r="AB191" i="3"/>
  <c r="J191" i="3"/>
  <c r="I191" i="3"/>
  <c r="H191" i="3"/>
  <c r="F191" i="3"/>
  <c r="AB190" i="3"/>
  <c r="J190" i="3"/>
  <c r="I190" i="3"/>
  <c r="H190" i="3"/>
  <c r="F190" i="3"/>
  <c r="AB189" i="3"/>
  <c r="J189" i="3"/>
  <c r="I189" i="3"/>
  <c r="H189" i="3"/>
  <c r="F189" i="3"/>
  <c r="AB188" i="3"/>
  <c r="J188" i="3"/>
  <c r="I188" i="3"/>
  <c r="H188" i="3"/>
  <c r="F188" i="3"/>
  <c r="AB187" i="3"/>
  <c r="J187" i="3"/>
  <c r="I187" i="3"/>
  <c r="H187" i="3"/>
  <c r="F187" i="3"/>
  <c r="AB186" i="3"/>
  <c r="J186" i="3"/>
  <c r="I186" i="3"/>
  <c r="H186" i="3"/>
  <c r="F186" i="3"/>
  <c r="AB185" i="3"/>
  <c r="J185" i="3"/>
  <c r="I185" i="3"/>
  <c r="H185" i="3"/>
  <c r="F185" i="3"/>
  <c r="AB184" i="3"/>
  <c r="J184" i="3"/>
  <c r="I184" i="3"/>
  <c r="H184" i="3"/>
  <c r="F184" i="3"/>
  <c r="AB183" i="3"/>
  <c r="J183" i="3"/>
  <c r="I183" i="3"/>
  <c r="H183" i="3"/>
  <c r="F183" i="3"/>
  <c r="AB182" i="3"/>
  <c r="J182" i="3"/>
  <c r="I182" i="3"/>
  <c r="H182" i="3"/>
  <c r="F182" i="3"/>
  <c r="AB181" i="3"/>
  <c r="J181" i="3"/>
  <c r="I181" i="3"/>
  <c r="H181" i="3"/>
  <c r="F181" i="3"/>
  <c r="AB180" i="3"/>
  <c r="J180" i="3"/>
  <c r="I180" i="3"/>
  <c r="H180" i="3"/>
  <c r="F180" i="3"/>
  <c r="AB179" i="3"/>
  <c r="J179" i="3"/>
  <c r="I179" i="3"/>
  <c r="H179" i="3"/>
  <c r="F179" i="3"/>
  <c r="AB178" i="3"/>
  <c r="J178" i="3"/>
  <c r="I178" i="3"/>
  <c r="H178" i="3"/>
  <c r="F178" i="3"/>
  <c r="AB177" i="3"/>
  <c r="J177" i="3"/>
  <c r="I177" i="3"/>
  <c r="H177" i="3"/>
  <c r="F177" i="3"/>
  <c r="AB176" i="3"/>
  <c r="J176" i="3"/>
  <c r="I176" i="3"/>
  <c r="H176" i="3"/>
  <c r="F176" i="3"/>
  <c r="AB175" i="3"/>
  <c r="J175" i="3"/>
  <c r="I175" i="3"/>
  <c r="H175" i="3"/>
  <c r="F175" i="3"/>
  <c r="AB174" i="3"/>
  <c r="J174" i="3"/>
  <c r="I174" i="3"/>
  <c r="H174" i="3"/>
  <c r="F174" i="3"/>
  <c r="AB173" i="3"/>
  <c r="J173" i="3"/>
  <c r="I173" i="3"/>
  <c r="H173" i="3"/>
  <c r="F173" i="3"/>
  <c r="AB172" i="3"/>
  <c r="J172" i="3"/>
  <c r="I172" i="3"/>
  <c r="H172" i="3"/>
  <c r="F172" i="3"/>
  <c r="AB171" i="3"/>
  <c r="J171" i="3"/>
  <c r="I171" i="3"/>
  <c r="H171" i="3"/>
  <c r="F171" i="3"/>
  <c r="AB170" i="3"/>
  <c r="J170" i="3"/>
  <c r="I170" i="3"/>
  <c r="H170" i="3"/>
  <c r="F170" i="3"/>
  <c r="AB169" i="3"/>
  <c r="J169" i="3"/>
  <c r="I169" i="3"/>
  <c r="H169" i="3"/>
  <c r="F169" i="3"/>
  <c r="AB168" i="3"/>
  <c r="J168" i="3"/>
  <c r="I168" i="3"/>
  <c r="H168" i="3"/>
  <c r="F168" i="3"/>
  <c r="AB167" i="3"/>
  <c r="J167" i="3"/>
  <c r="I167" i="3"/>
  <c r="H167" i="3"/>
  <c r="F167" i="3"/>
  <c r="AB166" i="3"/>
  <c r="J166" i="3"/>
  <c r="I166" i="3"/>
  <c r="H166" i="3"/>
  <c r="F166" i="3"/>
  <c r="AB165" i="3"/>
  <c r="J165" i="3"/>
  <c r="I165" i="3"/>
  <c r="H165" i="3"/>
  <c r="F165" i="3"/>
  <c r="AB164" i="3"/>
  <c r="J164" i="3"/>
  <c r="I164" i="3"/>
  <c r="H164" i="3"/>
  <c r="F164" i="3"/>
  <c r="AB163" i="3"/>
  <c r="J163" i="3"/>
  <c r="I163" i="3"/>
  <c r="H163" i="3"/>
  <c r="F163" i="3"/>
  <c r="AB162" i="3"/>
  <c r="J162" i="3"/>
  <c r="I162" i="3"/>
  <c r="H162" i="3"/>
  <c r="F162" i="3"/>
  <c r="AB161" i="3"/>
  <c r="J161" i="3"/>
  <c r="I161" i="3"/>
  <c r="H161" i="3"/>
  <c r="F161" i="3"/>
  <c r="AB160" i="3"/>
  <c r="J160" i="3"/>
  <c r="I160" i="3"/>
  <c r="H160" i="3"/>
  <c r="F160" i="3"/>
  <c r="AB159" i="3"/>
  <c r="J159" i="3"/>
  <c r="I159" i="3"/>
  <c r="H159" i="3"/>
  <c r="F159" i="3"/>
  <c r="AB158" i="3"/>
  <c r="J158" i="3"/>
  <c r="I158" i="3"/>
  <c r="H158" i="3"/>
  <c r="F158" i="3"/>
  <c r="AB157" i="3"/>
  <c r="J157" i="3"/>
  <c r="I157" i="3"/>
  <c r="H157" i="3"/>
  <c r="F157" i="3"/>
  <c r="AB156" i="3"/>
  <c r="J156" i="3"/>
  <c r="I156" i="3"/>
  <c r="H156" i="3"/>
  <c r="F156" i="3"/>
  <c r="AB155" i="3"/>
  <c r="J155" i="3"/>
  <c r="I155" i="3"/>
  <c r="H155" i="3"/>
  <c r="F155" i="3"/>
  <c r="AB154" i="3"/>
  <c r="J154" i="3"/>
  <c r="I154" i="3"/>
  <c r="H154" i="3"/>
  <c r="F154" i="3"/>
  <c r="AB153" i="3"/>
  <c r="J153" i="3"/>
  <c r="I153" i="3"/>
  <c r="H153" i="3"/>
  <c r="F153" i="3"/>
  <c r="AB152" i="3"/>
  <c r="J152" i="3"/>
  <c r="I152" i="3"/>
  <c r="H152" i="3"/>
  <c r="F152" i="3"/>
  <c r="AB151" i="3"/>
  <c r="J151" i="3"/>
  <c r="I151" i="3"/>
  <c r="H151" i="3"/>
  <c r="F151" i="3"/>
  <c r="AB150" i="3"/>
  <c r="J150" i="3"/>
  <c r="I150" i="3"/>
  <c r="H150" i="3"/>
  <c r="F150" i="3"/>
  <c r="AB149" i="3"/>
  <c r="J149" i="3"/>
  <c r="I149" i="3"/>
  <c r="H149" i="3"/>
  <c r="F149" i="3"/>
  <c r="AB148" i="3"/>
  <c r="J148" i="3"/>
  <c r="I148" i="3"/>
  <c r="H148" i="3"/>
  <c r="F148" i="3"/>
  <c r="AB147" i="3"/>
  <c r="J147" i="3"/>
  <c r="I147" i="3"/>
  <c r="H147" i="3"/>
  <c r="F147" i="3"/>
  <c r="AB146" i="3"/>
  <c r="J146" i="3"/>
  <c r="I146" i="3"/>
  <c r="H146" i="3"/>
  <c r="F146" i="3"/>
  <c r="AB145" i="3"/>
  <c r="J145" i="3"/>
  <c r="I145" i="3"/>
  <c r="H145" i="3"/>
  <c r="F145" i="3"/>
  <c r="AB144" i="3"/>
  <c r="J144" i="3"/>
  <c r="I144" i="3"/>
  <c r="H144" i="3"/>
  <c r="F144" i="3"/>
  <c r="AB143" i="3"/>
  <c r="J143" i="3"/>
  <c r="I143" i="3"/>
  <c r="H143" i="3"/>
  <c r="F143" i="3"/>
  <c r="AB142" i="3"/>
  <c r="J142" i="3"/>
  <c r="I142" i="3"/>
  <c r="H142" i="3"/>
  <c r="F142" i="3"/>
  <c r="AB141" i="3"/>
  <c r="J141" i="3"/>
  <c r="I141" i="3"/>
  <c r="H141" i="3"/>
  <c r="F141" i="3"/>
  <c r="AB140" i="3"/>
  <c r="J140" i="3"/>
  <c r="I140" i="3"/>
  <c r="H140" i="3"/>
  <c r="F140" i="3"/>
  <c r="AB139" i="3"/>
  <c r="J139" i="3"/>
  <c r="I139" i="3"/>
  <c r="H139" i="3"/>
  <c r="F139" i="3"/>
  <c r="AB138" i="3"/>
  <c r="J138" i="3"/>
  <c r="I138" i="3"/>
  <c r="H138" i="3"/>
  <c r="F138" i="3"/>
  <c r="AB137" i="3"/>
  <c r="J137" i="3"/>
  <c r="I137" i="3"/>
  <c r="H137" i="3"/>
  <c r="F137" i="3"/>
  <c r="AB136" i="3"/>
  <c r="J136" i="3"/>
  <c r="I136" i="3"/>
  <c r="H136" i="3"/>
  <c r="F136" i="3"/>
  <c r="AB135" i="3"/>
  <c r="J135" i="3"/>
  <c r="I135" i="3"/>
  <c r="H135" i="3"/>
  <c r="F135" i="3"/>
  <c r="AB134" i="3"/>
  <c r="J134" i="3"/>
  <c r="I134" i="3"/>
  <c r="H134" i="3"/>
  <c r="F134" i="3"/>
  <c r="AB133" i="3"/>
  <c r="J133" i="3"/>
  <c r="I133" i="3"/>
  <c r="H133" i="3"/>
  <c r="F133" i="3"/>
  <c r="AB132" i="3"/>
  <c r="J132" i="3"/>
  <c r="I132" i="3"/>
  <c r="H132" i="3"/>
  <c r="F132" i="3"/>
  <c r="AB131" i="3"/>
  <c r="J131" i="3"/>
  <c r="I131" i="3"/>
  <c r="H131" i="3"/>
  <c r="F131" i="3"/>
  <c r="AB130" i="3"/>
  <c r="J130" i="3"/>
  <c r="I130" i="3"/>
  <c r="H130" i="3"/>
  <c r="F130" i="3"/>
  <c r="AB129" i="3"/>
  <c r="J129" i="3"/>
  <c r="I129" i="3"/>
  <c r="H129" i="3"/>
  <c r="F129" i="3"/>
  <c r="AB128" i="3"/>
  <c r="J128" i="3"/>
  <c r="I128" i="3"/>
  <c r="H128" i="3"/>
  <c r="F128" i="3"/>
  <c r="AB127" i="3"/>
  <c r="J127" i="3"/>
  <c r="I127" i="3"/>
  <c r="H127" i="3"/>
  <c r="F127" i="3"/>
  <c r="AB126" i="3"/>
  <c r="J126" i="3"/>
  <c r="I126" i="3"/>
  <c r="H126" i="3"/>
  <c r="F126" i="3"/>
  <c r="AB125" i="3"/>
  <c r="J125" i="3"/>
  <c r="I125" i="3"/>
  <c r="H125" i="3"/>
  <c r="F125" i="3"/>
  <c r="AB124" i="3"/>
  <c r="J124" i="3"/>
  <c r="I124" i="3"/>
  <c r="H124" i="3"/>
  <c r="F124" i="3"/>
  <c r="AB123" i="3"/>
  <c r="J123" i="3"/>
  <c r="I123" i="3"/>
  <c r="H123" i="3"/>
  <c r="F123" i="3"/>
  <c r="AB122" i="3"/>
  <c r="J122" i="3"/>
  <c r="I122" i="3"/>
  <c r="H122" i="3"/>
  <c r="F122" i="3"/>
  <c r="AB121" i="3"/>
  <c r="J121" i="3"/>
  <c r="I121" i="3"/>
  <c r="H121" i="3"/>
  <c r="F121" i="3"/>
  <c r="AB120" i="3"/>
  <c r="J120" i="3"/>
  <c r="I120" i="3"/>
  <c r="H120" i="3"/>
  <c r="F120" i="3"/>
  <c r="AB119" i="3"/>
  <c r="J119" i="3"/>
  <c r="I119" i="3"/>
  <c r="H119" i="3"/>
  <c r="F119" i="3"/>
  <c r="AB118" i="3"/>
  <c r="J118" i="3"/>
  <c r="I118" i="3"/>
  <c r="H118" i="3"/>
  <c r="F118" i="3"/>
  <c r="AB117" i="3"/>
  <c r="J117" i="3"/>
  <c r="I117" i="3"/>
  <c r="H117" i="3"/>
  <c r="F117" i="3"/>
  <c r="AB116" i="3"/>
  <c r="J116" i="3"/>
  <c r="I116" i="3"/>
  <c r="H116" i="3"/>
  <c r="F116" i="3"/>
  <c r="AB115" i="3"/>
  <c r="J115" i="3"/>
  <c r="I115" i="3"/>
  <c r="H115" i="3"/>
  <c r="F115" i="3"/>
  <c r="AB114" i="3"/>
  <c r="J114" i="3"/>
  <c r="I114" i="3"/>
  <c r="H114" i="3"/>
  <c r="F114" i="3"/>
  <c r="AB113" i="3"/>
  <c r="J113" i="3"/>
  <c r="I113" i="3"/>
  <c r="H113" i="3"/>
  <c r="F113" i="3"/>
  <c r="AB112" i="3"/>
  <c r="J112" i="3"/>
  <c r="I112" i="3"/>
  <c r="H112" i="3"/>
  <c r="F112" i="3"/>
  <c r="AB111" i="3"/>
  <c r="J111" i="3"/>
  <c r="I111" i="3"/>
  <c r="H111" i="3"/>
  <c r="F111" i="3"/>
  <c r="AB110" i="3"/>
  <c r="J110" i="3"/>
  <c r="I110" i="3"/>
  <c r="H110" i="3"/>
  <c r="F110" i="3"/>
  <c r="AB109" i="3"/>
  <c r="J109" i="3"/>
  <c r="I109" i="3"/>
  <c r="H109" i="3"/>
  <c r="F109" i="3"/>
  <c r="AB108" i="3"/>
  <c r="J108" i="3"/>
  <c r="I108" i="3"/>
  <c r="H108" i="3"/>
  <c r="F108" i="3"/>
  <c r="AB107" i="3"/>
  <c r="J107" i="3"/>
  <c r="I107" i="3"/>
  <c r="H107" i="3"/>
  <c r="F107" i="3"/>
  <c r="AB106" i="3"/>
  <c r="J106" i="3"/>
  <c r="I106" i="3"/>
  <c r="H106" i="3"/>
  <c r="F106" i="3"/>
  <c r="AB105" i="3"/>
  <c r="J105" i="3"/>
  <c r="I105" i="3"/>
  <c r="H105" i="3"/>
  <c r="F105" i="3"/>
  <c r="AB104" i="3"/>
  <c r="J104" i="3"/>
  <c r="I104" i="3"/>
  <c r="H104" i="3"/>
  <c r="F104" i="3"/>
  <c r="AB103" i="3"/>
  <c r="J103" i="3"/>
  <c r="I103" i="3"/>
  <c r="H103" i="3"/>
  <c r="F103" i="3"/>
  <c r="AB102" i="3"/>
  <c r="J102" i="3"/>
  <c r="I102" i="3"/>
  <c r="H102" i="3"/>
  <c r="F102" i="3"/>
  <c r="AB101" i="3"/>
  <c r="J101" i="3"/>
  <c r="I101" i="3"/>
  <c r="H101" i="3"/>
  <c r="F101" i="3"/>
  <c r="AB100" i="3"/>
  <c r="J100" i="3"/>
  <c r="I100" i="3"/>
  <c r="H100" i="3"/>
  <c r="F100" i="3"/>
  <c r="AB99" i="3"/>
  <c r="J99" i="3"/>
  <c r="I99" i="3"/>
  <c r="H99" i="3"/>
  <c r="F99" i="3"/>
  <c r="AB98" i="3"/>
  <c r="J98" i="3"/>
  <c r="I98" i="3"/>
  <c r="H98" i="3"/>
  <c r="F98" i="3"/>
  <c r="AB97" i="3"/>
  <c r="J97" i="3"/>
  <c r="I97" i="3"/>
  <c r="H97" i="3"/>
  <c r="F97" i="3"/>
  <c r="AB96" i="3"/>
  <c r="J96" i="3"/>
  <c r="I96" i="3"/>
  <c r="H96" i="3"/>
  <c r="F96" i="3"/>
  <c r="AB95" i="3"/>
  <c r="J95" i="3"/>
  <c r="I95" i="3"/>
  <c r="H95" i="3"/>
  <c r="F95" i="3"/>
  <c r="AB94" i="3"/>
  <c r="J94" i="3"/>
  <c r="I94" i="3"/>
  <c r="H94" i="3"/>
  <c r="F94" i="3"/>
  <c r="AB93" i="3"/>
  <c r="J93" i="3"/>
  <c r="I93" i="3"/>
  <c r="H93" i="3"/>
  <c r="F93" i="3"/>
  <c r="AB92" i="3"/>
  <c r="J92" i="3"/>
  <c r="I92" i="3"/>
  <c r="H92" i="3"/>
  <c r="F92" i="3"/>
  <c r="AB91" i="3"/>
  <c r="J91" i="3"/>
  <c r="I91" i="3"/>
  <c r="H91" i="3"/>
  <c r="F91" i="3"/>
  <c r="AB90" i="3"/>
  <c r="J90" i="3"/>
  <c r="I90" i="3"/>
  <c r="H90" i="3"/>
  <c r="F90" i="3"/>
  <c r="AB89" i="3"/>
  <c r="J89" i="3"/>
  <c r="I89" i="3"/>
  <c r="H89" i="3"/>
  <c r="F89" i="3"/>
  <c r="AB88" i="3"/>
  <c r="J88" i="3"/>
  <c r="I88" i="3"/>
  <c r="H88" i="3"/>
  <c r="F88" i="3"/>
  <c r="AB87" i="3"/>
  <c r="J87" i="3"/>
  <c r="I87" i="3"/>
  <c r="H87" i="3"/>
  <c r="F87" i="3"/>
  <c r="AB86" i="3"/>
  <c r="J86" i="3"/>
  <c r="I86" i="3"/>
  <c r="H86" i="3"/>
  <c r="F86" i="3"/>
  <c r="AB85" i="3"/>
  <c r="J85" i="3"/>
  <c r="I85" i="3"/>
  <c r="H85" i="3"/>
  <c r="F85" i="3"/>
  <c r="AB84" i="3"/>
  <c r="J84" i="3"/>
  <c r="I84" i="3"/>
  <c r="H84" i="3"/>
  <c r="F84" i="3"/>
  <c r="AB83" i="3"/>
  <c r="J83" i="3"/>
  <c r="I83" i="3"/>
  <c r="H83" i="3"/>
  <c r="F83" i="3"/>
  <c r="AB82" i="3"/>
  <c r="J82" i="3"/>
  <c r="I82" i="3"/>
  <c r="H82" i="3"/>
  <c r="F82" i="3"/>
  <c r="AB81" i="3"/>
  <c r="J81" i="3"/>
  <c r="I81" i="3"/>
  <c r="H81" i="3"/>
  <c r="F81" i="3"/>
  <c r="AB80" i="3"/>
  <c r="J80" i="3"/>
  <c r="I80" i="3"/>
  <c r="H80" i="3"/>
  <c r="F80" i="3"/>
  <c r="AB79" i="3"/>
  <c r="J79" i="3"/>
  <c r="I79" i="3"/>
  <c r="H79" i="3"/>
  <c r="F79" i="3"/>
  <c r="AB78" i="3"/>
  <c r="J78" i="3"/>
  <c r="I78" i="3"/>
  <c r="H78" i="3"/>
  <c r="F78" i="3"/>
  <c r="AB77" i="3"/>
  <c r="J77" i="3"/>
  <c r="I77" i="3"/>
  <c r="H77" i="3"/>
  <c r="F77" i="3"/>
  <c r="AB76" i="3"/>
  <c r="J76" i="3"/>
  <c r="I76" i="3"/>
  <c r="H76" i="3"/>
  <c r="F76" i="3"/>
  <c r="AB75" i="3"/>
  <c r="J75" i="3"/>
  <c r="I75" i="3"/>
  <c r="H75" i="3"/>
  <c r="F75" i="3"/>
  <c r="AB74" i="3"/>
  <c r="J74" i="3"/>
  <c r="I74" i="3"/>
  <c r="H74" i="3"/>
  <c r="F74" i="3"/>
  <c r="AB73" i="3"/>
  <c r="J73" i="3"/>
  <c r="I73" i="3"/>
  <c r="H73" i="3"/>
  <c r="F73" i="3"/>
  <c r="AB72" i="3"/>
  <c r="J72" i="3"/>
  <c r="I72" i="3"/>
  <c r="H72" i="3"/>
  <c r="F72" i="3"/>
  <c r="AB71" i="3"/>
  <c r="J71" i="3"/>
  <c r="I71" i="3"/>
  <c r="H71" i="3"/>
  <c r="F71" i="3"/>
  <c r="AB70" i="3"/>
  <c r="J70" i="3"/>
  <c r="I70" i="3"/>
  <c r="H70" i="3"/>
  <c r="F70" i="3"/>
  <c r="AB69" i="3"/>
  <c r="J69" i="3"/>
  <c r="I69" i="3"/>
  <c r="H69" i="3"/>
  <c r="F69" i="3"/>
  <c r="AB68" i="3"/>
  <c r="J68" i="3"/>
  <c r="I68" i="3"/>
  <c r="H68" i="3"/>
  <c r="F68" i="3"/>
  <c r="AB67" i="3"/>
  <c r="J67" i="3"/>
  <c r="I67" i="3"/>
  <c r="H67" i="3"/>
  <c r="F67" i="3"/>
  <c r="AB66" i="3"/>
  <c r="J66" i="3"/>
  <c r="I66" i="3"/>
  <c r="H66" i="3"/>
  <c r="F66" i="3"/>
  <c r="AB65" i="3"/>
  <c r="J65" i="3"/>
  <c r="I65" i="3"/>
  <c r="H65" i="3"/>
  <c r="F65" i="3"/>
  <c r="AB64" i="3"/>
  <c r="J64" i="3"/>
  <c r="I64" i="3"/>
  <c r="H64" i="3"/>
  <c r="F64" i="3"/>
  <c r="AB63" i="3"/>
  <c r="J63" i="3"/>
  <c r="I63" i="3"/>
  <c r="H63" i="3"/>
  <c r="F63" i="3"/>
  <c r="AB62" i="3"/>
  <c r="J62" i="3"/>
  <c r="I62" i="3"/>
  <c r="H62" i="3"/>
  <c r="F62" i="3"/>
  <c r="AB61" i="3"/>
  <c r="J61" i="3"/>
  <c r="I61" i="3"/>
  <c r="H61" i="3"/>
  <c r="F61" i="3"/>
  <c r="AB60" i="3"/>
  <c r="J60" i="3"/>
  <c r="I60" i="3"/>
  <c r="H60" i="3"/>
  <c r="F60" i="3"/>
  <c r="AB59" i="3"/>
  <c r="J59" i="3"/>
  <c r="I59" i="3"/>
  <c r="H59" i="3"/>
  <c r="F59" i="3"/>
  <c r="AB58" i="3"/>
  <c r="J58" i="3"/>
  <c r="I58" i="3"/>
  <c r="H58" i="3"/>
  <c r="F58" i="3"/>
  <c r="AB57" i="3"/>
  <c r="J57" i="3"/>
  <c r="I57" i="3"/>
  <c r="H57" i="3"/>
  <c r="F57" i="3"/>
  <c r="AB56" i="3"/>
  <c r="J56" i="3"/>
  <c r="I56" i="3"/>
  <c r="H56" i="3"/>
  <c r="F56" i="3"/>
  <c r="AB55" i="3"/>
  <c r="J55" i="3"/>
  <c r="I55" i="3"/>
  <c r="H55" i="3"/>
  <c r="F55" i="3"/>
  <c r="AB54" i="3"/>
  <c r="J54" i="3"/>
  <c r="I54" i="3"/>
  <c r="H54" i="3"/>
  <c r="F54" i="3"/>
  <c r="AB53" i="3"/>
  <c r="J53" i="3"/>
  <c r="I53" i="3"/>
  <c r="H53" i="3"/>
  <c r="F53" i="3"/>
  <c r="AB52" i="3"/>
  <c r="J52" i="3"/>
  <c r="I52" i="3"/>
  <c r="H52" i="3"/>
  <c r="F52" i="3"/>
  <c r="AB51" i="3"/>
  <c r="J51" i="3"/>
  <c r="I51" i="3"/>
  <c r="H51" i="3"/>
  <c r="F51" i="3"/>
  <c r="AB50" i="3"/>
  <c r="J50" i="3"/>
  <c r="I50" i="3"/>
  <c r="H50" i="3"/>
  <c r="F50" i="3"/>
  <c r="AB49" i="3"/>
  <c r="J49" i="3"/>
  <c r="I49" i="3"/>
  <c r="H49" i="3"/>
  <c r="F49" i="3"/>
  <c r="AB48" i="3"/>
  <c r="J48" i="3"/>
  <c r="I48" i="3"/>
  <c r="H48" i="3"/>
  <c r="F48" i="3"/>
  <c r="AB47" i="3"/>
  <c r="J47" i="3"/>
  <c r="I47" i="3"/>
  <c r="H47" i="3"/>
  <c r="F47" i="3"/>
  <c r="AB46" i="3"/>
  <c r="J46" i="3"/>
  <c r="I46" i="3"/>
  <c r="H46" i="3"/>
  <c r="F46" i="3"/>
  <c r="AB45" i="3"/>
  <c r="J45" i="3"/>
  <c r="I45" i="3"/>
  <c r="H45" i="3"/>
  <c r="F45" i="3"/>
  <c r="AB44" i="3"/>
  <c r="J44" i="3"/>
  <c r="I44" i="3"/>
  <c r="H44" i="3"/>
  <c r="F44" i="3"/>
  <c r="AB43" i="3"/>
  <c r="J43" i="3"/>
  <c r="I43" i="3"/>
  <c r="H43" i="3"/>
  <c r="F43" i="3"/>
  <c r="AB42" i="3"/>
  <c r="J42" i="3"/>
  <c r="I42" i="3"/>
  <c r="H42" i="3"/>
  <c r="F42" i="3"/>
  <c r="AB41" i="3"/>
  <c r="J41" i="3"/>
  <c r="I41" i="3"/>
  <c r="H41" i="3"/>
  <c r="F41" i="3"/>
  <c r="AB40" i="3"/>
  <c r="J40" i="3"/>
  <c r="I40" i="3"/>
  <c r="H40" i="3"/>
  <c r="F40" i="3"/>
  <c r="AB39" i="3"/>
  <c r="J39" i="3"/>
  <c r="I39" i="3"/>
  <c r="H39" i="3"/>
  <c r="F39" i="3"/>
  <c r="Z1" i="3"/>
  <c r="A1" i="3"/>
  <c r="F41" i="15"/>
  <c r="F40" i="15"/>
  <c r="F39" i="15"/>
  <c r="F38" i="15"/>
  <c r="F37" i="15"/>
  <c r="F36" i="15"/>
  <c r="F35" i="15"/>
  <c r="F34" i="15"/>
  <c r="F33" i="15"/>
  <c r="F32" i="15"/>
  <c r="F31" i="15"/>
  <c r="F30" i="15"/>
  <c r="F29" i="15"/>
  <c r="F28" i="15"/>
  <c r="F27" i="15"/>
  <c r="F26" i="15"/>
  <c r="F25" i="15"/>
  <c r="F24" i="15"/>
  <c r="F23" i="15"/>
  <c r="F22" i="15"/>
  <c r="F21" i="15"/>
  <c r="F20" i="15"/>
  <c r="F19" i="15"/>
  <c r="F18" i="15"/>
  <c r="F17" i="15"/>
  <c r="F16" i="15"/>
  <c r="F15" i="15"/>
  <c r="F14" i="15"/>
  <c r="F13" i="15"/>
  <c r="F12" i="15"/>
  <c r="F11" i="15"/>
  <c r="F10" i="15"/>
  <c r="F9" i="15"/>
  <c r="F8" i="15"/>
  <c r="F7" i="15"/>
  <c r="B6" i="13"/>
  <c r="A6" i="13"/>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X206" i="8"/>
  <c r="X205" i="8"/>
  <c r="X204" i="8"/>
  <c r="X203" i="8"/>
  <c r="X202" i="8"/>
  <c r="X201" i="8"/>
  <c r="X200" i="8"/>
  <c r="X199" i="8"/>
  <c r="X198" i="8"/>
  <c r="X197" i="8"/>
  <c r="X196" i="8"/>
  <c r="X195" i="8"/>
  <c r="X194" i="8"/>
  <c r="X193" i="8"/>
  <c r="X192" i="8"/>
  <c r="X191" i="8"/>
  <c r="X190" i="8"/>
  <c r="X189" i="8"/>
  <c r="X188" i="8"/>
  <c r="X187" i="8"/>
  <c r="X186" i="8"/>
  <c r="X185" i="8"/>
  <c r="X184" i="8"/>
  <c r="X183" i="8"/>
  <c r="X182" i="8"/>
  <c r="X181" i="8"/>
  <c r="X180" i="8"/>
  <c r="X179" i="8"/>
  <c r="X178" i="8"/>
  <c r="X177" i="8"/>
  <c r="X176" i="8"/>
  <c r="X175" i="8"/>
  <c r="X174" i="8"/>
  <c r="X173" i="8"/>
  <c r="X172" i="8"/>
  <c r="X171" i="8"/>
  <c r="X170" i="8"/>
  <c r="X169" i="8"/>
  <c r="X168" i="8"/>
  <c r="X167" i="8"/>
  <c r="X166" i="8"/>
  <c r="X165" i="8"/>
  <c r="X164" i="8"/>
  <c r="X163" i="8"/>
  <c r="X162" i="8"/>
  <c r="X161" i="8"/>
  <c r="X160" i="8"/>
  <c r="X159" i="8"/>
  <c r="X158" i="8"/>
  <c r="X157" i="8"/>
  <c r="X156" i="8"/>
  <c r="X155" i="8"/>
  <c r="X154" i="8"/>
  <c r="X153" i="8"/>
  <c r="X152" i="8"/>
  <c r="X151" i="8"/>
  <c r="X150" i="8"/>
  <c r="X149" i="8"/>
  <c r="X148" i="8"/>
  <c r="X147" i="8"/>
  <c r="X146" i="8"/>
  <c r="X145" i="8"/>
  <c r="X144" i="8"/>
  <c r="X143" i="8"/>
  <c r="X142" i="8"/>
  <c r="X141" i="8"/>
  <c r="X140" i="8"/>
  <c r="X139" i="8"/>
  <c r="X138" i="8"/>
  <c r="X137" i="8"/>
  <c r="X136" i="8"/>
  <c r="X135" i="8"/>
  <c r="X134" i="8"/>
  <c r="X133" i="8"/>
  <c r="X132" i="8"/>
  <c r="X131" i="8"/>
  <c r="X130" i="8"/>
  <c r="X129" i="8"/>
  <c r="X128" i="8"/>
  <c r="X127" i="8"/>
  <c r="X126" i="8"/>
  <c r="X125" i="8"/>
  <c r="X124" i="8"/>
  <c r="X123" i="8"/>
  <c r="X122" i="8"/>
  <c r="X121" i="8"/>
  <c r="X120" i="8"/>
  <c r="X119" i="8"/>
  <c r="X118" i="8"/>
  <c r="X117" i="8"/>
  <c r="X116" i="8"/>
  <c r="X115" i="8"/>
  <c r="X114" i="8"/>
  <c r="X113" i="8"/>
  <c r="X112" i="8"/>
  <c r="X111" i="8"/>
  <c r="X110" i="8"/>
  <c r="X109" i="8"/>
  <c r="X108" i="8"/>
  <c r="X107" i="8"/>
  <c r="X106" i="8"/>
  <c r="X105" i="8"/>
  <c r="X104" i="8"/>
  <c r="X103" i="8"/>
  <c r="X102" i="8"/>
  <c r="X101" i="8"/>
  <c r="X100" i="8"/>
  <c r="X99" i="8"/>
  <c r="X98" i="8"/>
  <c r="X97" i="8"/>
  <c r="X96" i="8"/>
  <c r="X95" i="8"/>
  <c r="X94" i="8"/>
  <c r="X93" i="8"/>
  <c r="X92" i="8"/>
  <c r="X91" i="8"/>
  <c r="X90" i="8"/>
  <c r="X89" i="8"/>
  <c r="X88" i="8"/>
  <c r="X87" i="8"/>
  <c r="X86" i="8"/>
  <c r="X85" i="8"/>
  <c r="X84" i="8"/>
  <c r="X83" i="8"/>
  <c r="X82" i="8"/>
  <c r="X81" i="8"/>
  <c r="X80" i="8"/>
  <c r="X79" i="8"/>
  <c r="X78" i="8"/>
  <c r="X77" i="8"/>
  <c r="X76" i="8"/>
  <c r="X75" i="8"/>
  <c r="X74" i="8"/>
  <c r="X73" i="8"/>
  <c r="X72" i="8"/>
  <c r="X71" i="8"/>
  <c r="X70" i="8"/>
  <c r="X69" i="8"/>
  <c r="X68" i="8"/>
  <c r="X67" i="8"/>
  <c r="X66" i="8"/>
  <c r="X65" i="8"/>
  <c r="X64" i="8"/>
  <c r="X63" i="8"/>
  <c r="X62" i="8"/>
  <c r="X61" i="8"/>
  <c r="X60" i="8"/>
  <c r="X59" i="8"/>
  <c r="X58" i="8"/>
  <c r="X57" i="8"/>
  <c r="X56" i="8"/>
  <c r="X55" i="8"/>
  <c r="X54" i="8"/>
  <c r="X53" i="8"/>
  <c r="X52" i="8"/>
  <c r="X51" i="8"/>
  <c r="X50" i="8"/>
  <c r="X49" i="8"/>
  <c r="X48" i="8"/>
  <c r="X47" i="8"/>
  <c r="X46" i="8"/>
  <c r="X45" i="8"/>
  <c r="X44" i="8"/>
  <c r="X43" i="8"/>
  <c r="X42" i="8"/>
  <c r="X41" i="8"/>
  <c r="X40" i="8"/>
  <c r="X39" i="8"/>
  <c r="X38" i="8"/>
  <c r="X37" i="8"/>
  <c r="X36" i="8"/>
  <c r="X35" i="8"/>
  <c r="X34" i="8"/>
  <c r="X33" i="8"/>
  <c r="X32" i="8"/>
  <c r="X31" i="8"/>
  <c r="X30" i="8"/>
  <c r="X29" i="8"/>
  <c r="X28" i="8"/>
  <c r="X27" i="8"/>
  <c r="X26" i="8"/>
  <c r="X25" i="8"/>
  <c r="X24" i="8"/>
  <c r="X23" i="8"/>
  <c r="X22" i="8"/>
  <c r="X21" i="8"/>
  <c r="X20" i="8"/>
  <c r="X19" i="8"/>
  <c r="U18" i="8"/>
  <c r="L18" i="8"/>
  <c r="K18" i="8"/>
  <c r="G18" i="8"/>
  <c r="E18" i="8"/>
  <c r="D18" i="8"/>
  <c r="U17" i="8"/>
  <c r="L17" i="8"/>
  <c r="K17" i="8"/>
  <c r="E17" i="8" s="1"/>
  <c r="G17" i="8"/>
  <c r="D17" i="8"/>
  <c r="U16" i="8"/>
  <c r="L16" i="8"/>
  <c r="K16" i="8"/>
  <c r="G16" i="8"/>
  <c r="D16" i="8"/>
  <c r="K15" i="8"/>
  <c r="G15" i="8"/>
  <c r="U15" i="8" s="1"/>
  <c r="D15" i="8"/>
  <c r="U14" i="8"/>
  <c r="U13" i="8" s="1"/>
  <c r="K14" i="8"/>
  <c r="G14" i="8"/>
  <c r="D14" i="8"/>
  <c r="F206" i="7"/>
  <c r="T206" i="7" s="1"/>
  <c r="F205" i="7"/>
  <c r="T205" i="7" s="1"/>
  <c r="F204" i="7"/>
  <c r="T204" i="7" s="1"/>
  <c r="F203" i="7"/>
  <c r="T203" i="7" s="1"/>
  <c r="F202" i="7"/>
  <c r="T202" i="7" s="1"/>
  <c r="F201" i="7"/>
  <c r="T201" i="7" s="1"/>
  <c r="F200" i="7"/>
  <c r="T200" i="7" s="1"/>
  <c r="F199" i="7"/>
  <c r="T199" i="7" s="1"/>
  <c r="F198" i="7"/>
  <c r="T198" i="7" s="1"/>
  <c r="T197" i="7"/>
  <c r="F197" i="7"/>
  <c r="F196" i="7"/>
  <c r="T196" i="7" s="1"/>
  <c r="F195" i="7"/>
  <c r="T195" i="7" s="1"/>
  <c r="F194" i="7"/>
  <c r="T194" i="7" s="1"/>
  <c r="U193" i="7"/>
  <c r="T193" i="7"/>
  <c r="F193" i="7"/>
  <c r="F192" i="7"/>
  <c r="T192" i="7" s="1"/>
  <c r="F191" i="7"/>
  <c r="T191" i="7" s="1"/>
  <c r="F190" i="7"/>
  <c r="T190" i="7" s="1"/>
  <c r="F189" i="7"/>
  <c r="T189" i="7" s="1"/>
  <c r="F188" i="7"/>
  <c r="T188" i="7" s="1"/>
  <c r="F187" i="7"/>
  <c r="T187" i="7" s="1"/>
  <c r="F186" i="7"/>
  <c r="T186" i="7" s="1"/>
  <c r="F185" i="7"/>
  <c r="T185" i="7" s="1"/>
  <c r="F184" i="7"/>
  <c r="T184" i="7" s="1"/>
  <c r="F183" i="7"/>
  <c r="T183" i="7" s="1"/>
  <c r="F182" i="7"/>
  <c r="T182" i="7" s="1"/>
  <c r="T181" i="7"/>
  <c r="F181" i="7"/>
  <c r="F180" i="7"/>
  <c r="T180" i="7" s="1"/>
  <c r="F179" i="7"/>
  <c r="T179" i="7" s="1"/>
  <c r="F178" i="7"/>
  <c r="T178" i="7" s="1"/>
  <c r="U177" i="7"/>
  <c r="T177" i="7"/>
  <c r="F177" i="7"/>
  <c r="F176" i="7"/>
  <c r="T176" i="7" s="1"/>
  <c r="F175" i="7"/>
  <c r="T175" i="7" s="1"/>
  <c r="F174" i="7"/>
  <c r="T174" i="7" s="1"/>
  <c r="F173" i="7"/>
  <c r="T173" i="7" s="1"/>
  <c r="F172" i="7"/>
  <c r="T172" i="7" s="1"/>
  <c r="U173" i="7" s="1"/>
  <c r="F171" i="7"/>
  <c r="T171" i="7" s="1"/>
  <c r="F170" i="7"/>
  <c r="T170" i="7" s="1"/>
  <c r="F169" i="7"/>
  <c r="T169" i="7" s="1"/>
  <c r="F168" i="7"/>
  <c r="T168" i="7" s="1"/>
  <c r="F167" i="7"/>
  <c r="T167" i="7" s="1"/>
  <c r="F166" i="7"/>
  <c r="T166" i="7" s="1"/>
  <c r="T165" i="7"/>
  <c r="F165" i="7"/>
  <c r="F164" i="7"/>
  <c r="T164" i="7" s="1"/>
  <c r="F163" i="7"/>
  <c r="T163" i="7" s="1"/>
  <c r="F162" i="7"/>
  <c r="T162" i="7" s="1"/>
  <c r="T161" i="7"/>
  <c r="F161" i="7"/>
  <c r="F160" i="7"/>
  <c r="T160" i="7" s="1"/>
  <c r="F159" i="7"/>
  <c r="T159" i="7" s="1"/>
  <c r="F158" i="7"/>
  <c r="T158" i="7" s="1"/>
  <c r="F157" i="7"/>
  <c r="T157" i="7" s="1"/>
  <c r="U161" i="7" s="1"/>
  <c r="F156" i="7"/>
  <c r="T156" i="7" s="1"/>
  <c r="F155" i="7"/>
  <c r="T155" i="7" s="1"/>
  <c r="F154" i="7"/>
  <c r="T154" i="7" s="1"/>
  <c r="F153" i="7"/>
  <c r="T153" i="7" s="1"/>
  <c r="F152" i="7"/>
  <c r="T152" i="7" s="1"/>
  <c r="F151" i="7"/>
  <c r="T151" i="7" s="1"/>
  <c r="F150" i="7"/>
  <c r="T150" i="7" s="1"/>
  <c r="T149" i="7"/>
  <c r="F149" i="7"/>
  <c r="F148" i="7"/>
  <c r="T148" i="7" s="1"/>
  <c r="F147" i="7"/>
  <c r="T147" i="7" s="1"/>
  <c r="F146" i="7"/>
  <c r="T146" i="7" s="1"/>
  <c r="T145" i="7"/>
  <c r="F145" i="7"/>
  <c r="F144" i="7"/>
  <c r="T144" i="7" s="1"/>
  <c r="F143" i="7"/>
  <c r="T143" i="7" s="1"/>
  <c r="F142" i="7"/>
  <c r="T142" i="7" s="1"/>
  <c r="F141" i="7"/>
  <c r="T141" i="7" s="1"/>
  <c r="F140" i="7"/>
  <c r="T140" i="7" s="1"/>
  <c r="F139" i="7"/>
  <c r="T139" i="7" s="1"/>
  <c r="F138" i="7"/>
  <c r="T138" i="7" s="1"/>
  <c r="F137" i="7"/>
  <c r="T137" i="7" s="1"/>
  <c r="F136" i="7"/>
  <c r="T136" i="7" s="1"/>
  <c r="F135" i="7"/>
  <c r="T135" i="7" s="1"/>
  <c r="F134" i="7"/>
  <c r="T134" i="7" s="1"/>
  <c r="U133" i="7"/>
  <c r="F133" i="7"/>
  <c r="T133" i="7" s="1"/>
  <c r="F132" i="7"/>
  <c r="T132" i="7" s="1"/>
  <c r="F131" i="7"/>
  <c r="T131" i="7" s="1"/>
  <c r="U129" i="7" s="1"/>
  <c r="F130" i="7"/>
  <c r="T130" i="7" s="1"/>
  <c r="F129" i="7"/>
  <c r="T129" i="7" s="1"/>
  <c r="F128" i="7"/>
  <c r="T128" i="7" s="1"/>
  <c r="F127" i="7"/>
  <c r="T127" i="7" s="1"/>
  <c r="F126" i="7"/>
  <c r="T126" i="7" s="1"/>
  <c r="U125" i="7"/>
  <c r="F125" i="7"/>
  <c r="T125" i="7" s="1"/>
  <c r="U122" i="7" s="1"/>
  <c r="F124" i="7"/>
  <c r="T124" i="7" s="1"/>
  <c r="F123" i="7"/>
  <c r="T123" i="7" s="1"/>
  <c r="F122" i="7"/>
  <c r="T122" i="7" s="1"/>
  <c r="F121" i="7"/>
  <c r="T121" i="7" s="1"/>
  <c r="F120" i="7"/>
  <c r="T120" i="7" s="1"/>
  <c r="F119" i="7"/>
  <c r="T119" i="7" s="1"/>
  <c r="F118" i="7"/>
  <c r="T118" i="7" s="1"/>
  <c r="T117" i="7"/>
  <c r="F117" i="7"/>
  <c r="F116" i="7"/>
  <c r="T116" i="7" s="1"/>
  <c r="F115" i="7"/>
  <c r="T115" i="7" s="1"/>
  <c r="F114" i="7"/>
  <c r="T114" i="7" s="1"/>
  <c r="F113" i="7"/>
  <c r="T113" i="7" s="1"/>
  <c r="U113" i="7" s="1"/>
  <c r="F112" i="7"/>
  <c r="T112" i="7" s="1"/>
  <c r="F111" i="7"/>
  <c r="T111" i="7" s="1"/>
  <c r="F110" i="7"/>
  <c r="T110" i="7" s="1"/>
  <c r="U109" i="7"/>
  <c r="T109" i="7"/>
  <c r="F109" i="7"/>
  <c r="F108" i="7"/>
  <c r="T108" i="7" s="1"/>
  <c r="U111" i="7" s="1"/>
  <c r="U107" i="7"/>
  <c r="F107" i="7"/>
  <c r="T107" i="7" s="1"/>
  <c r="U106" i="7"/>
  <c r="F106" i="7"/>
  <c r="T106" i="7" s="1"/>
  <c r="T105" i="7"/>
  <c r="F105" i="7"/>
  <c r="F104" i="7"/>
  <c r="T104" i="7" s="1"/>
  <c r="F103" i="7"/>
  <c r="T103" i="7" s="1"/>
  <c r="F102" i="7"/>
  <c r="T102" i="7" s="1"/>
  <c r="U105" i="7" s="1"/>
  <c r="F101" i="7"/>
  <c r="T101" i="7" s="1"/>
  <c r="F100" i="7"/>
  <c r="T100" i="7" s="1"/>
  <c r="F99" i="7"/>
  <c r="T99" i="7" s="1"/>
  <c r="F98" i="7"/>
  <c r="T98" i="7" s="1"/>
  <c r="T97" i="7"/>
  <c r="F97" i="7"/>
  <c r="F96" i="7"/>
  <c r="T96" i="7" s="1"/>
  <c r="F95" i="7"/>
  <c r="T95" i="7" s="1"/>
  <c r="F94" i="7"/>
  <c r="T94" i="7" s="1"/>
  <c r="F93" i="7"/>
  <c r="T93" i="7" s="1"/>
  <c r="F92" i="7"/>
  <c r="T92" i="7" s="1"/>
  <c r="F91" i="7"/>
  <c r="T91" i="7" s="1"/>
  <c r="F90" i="7"/>
  <c r="T90" i="7" s="1"/>
  <c r="F89" i="7"/>
  <c r="T89" i="7" s="1"/>
  <c r="F88" i="7"/>
  <c r="T88" i="7" s="1"/>
  <c r="T87" i="7"/>
  <c r="F87" i="7"/>
  <c r="F86" i="7"/>
  <c r="T86" i="7" s="1"/>
  <c r="F85" i="7"/>
  <c r="T85" i="7" s="1"/>
  <c r="F84" i="7"/>
  <c r="T84" i="7" s="1"/>
  <c r="U82" i="7" s="1"/>
  <c r="U83" i="7"/>
  <c r="T83" i="7"/>
  <c r="F83" i="7"/>
  <c r="F82" i="7"/>
  <c r="T82" i="7" s="1"/>
  <c r="F81" i="7"/>
  <c r="T81" i="7" s="1"/>
  <c r="F80" i="7"/>
  <c r="T80" i="7" s="1"/>
  <c r="F79" i="7"/>
  <c r="T79" i="7" s="1"/>
  <c r="F78" i="7"/>
  <c r="T78" i="7" s="1"/>
  <c r="T77" i="7"/>
  <c r="F77" i="7"/>
  <c r="F76" i="7"/>
  <c r="T76" i="7" s="1"/>
  <c r="F75" i="7"/>
  <c r="T75" i="7" s="1"/>
  <c r="U73" i="7" s="1"/>
  <c r="F74" i="7"/>
  <c r="T74" i="7" s="1"/>
  <c r="T73" i="7"/>
  <c r="F73" i="7"/>
  <c r="F72" i="7"/>
  <c r="T72" i="7" s="1"/>
  <c r="T71" i="7"/>
  <c r="F71" i="7"/>
  <c r="F70" i="7"/>
  <c r="T70" i="7" s="1"/>
  <c r="F69" i="7"/>
  <c r="T69" i="7" s="1"/>
  <c r="U70" i="7" s="1"/>
  <c r="F68" i="7"/>
  <c r="T68" i="7" s="1"/>
  <c r="T67" i="7"/>
  <c r="F67" i="7"/>
  <c r="F66" i="7"/>
  <c r="T66" i="7" s="1"/>
  <c r="F65" i="7"/>
  <c r="T65" i="7" s="1"/>
  <c r="U64" i="7" s="1"/>
  <c r="F64" i="7"/>
  <c r="T64" i="7" s="1"/>
  <c r="T63" i="7"/>
  <c r="U63" i="7" s="1"/>
  <c r="F63" i="7"/>
  <c r="F62" i="7"/>
  <c r="T62" i="7" s="1"/>
  <c r="U66" i="7" s="1"/>
  <c r="F61" i="7"/>
  <c r="T61" i="7" s="1"/>
  <c r="F60" i="7"/>
  <c r="T60" i="7" s="1"/>
  <c r="T59" i="7"/>
  <c r="F59" i="7"/>
  <c r="F58" i="7"/>
  <c r="T58" i="7" s="1"/>
  <c r="F57" i="7"/>
  <c r="T57" i="7" s="1"/>
  <c r="U56" i="7"/>
  <c r="F56" i="7"/>
  <c r="T56" i="7" s="1"/>
  <c r="T55" i="7"/>
  <c r="F55" i="7"/>
  <c r="F54" i="7"/>
  <c r="T54" i="7" s="1"/>
  <c r="F53" i="7"/>
  <c r="T53" i="7" s="1"/>
  <c r="F52" i="7"/>
  <c r="T52" i="7" s="1"/>
  <c r="U55" i="7" s="1"/>
  <c r="T51" i="7"/>
  <c r="F51" i="7"/>
  <c r="F50" i="7"/>
  <c r="T50" i="7" s="1"/>
  <c r="F49" i="7"/>
  <c r="T49" i="7" s="1"/>
  <c r="U48" i="7" s="1"/>
  <c r="F48" i="7"/>
  <c r="T48" i="7" s="1"/>
  <c r="F47" i="7"/>
  <c r="T47" i="7" s="1"/>
  <c r="F46" i="7"/>
  <c r="T46" i="7" s="1"/>
  <c r="F45" i="7"/>
  <c r="T45" i="7" s="1"/>
  <c r="F44" i="7"/>
  <c r="T44" i="7" s="1"/>
  <c r="F43" i="7"/>
  <c r="T43" i="7" s="1"/>
  <c r="F42" i="7"/>
  <c r="T42" i="7" s="1"/>
  <c r="F41" i="7"/>
  <c r="T41" i="7" s="1"/>
  <c r="F40" i="7"/>
  <c r="T40" i="7" s="1"/>
  <c r="F39" i="7"/>
  <c r="T39" i="7" s="1"/>
  <c r="F38" i="7"/>
  <c r="T38" i="7" s="1"/>
  <c r="F37" i="7"/>
  <c r="T37" i="7" s="1"/>
  <c r="F36" i="7"/>
  <c r="T36" i="7" s="1"/>
  <c r="F35" i="7"/>
  <c r="T35" i="7" s="1"/>
  <c r="F34" i="7"/>
  <c r="T34" i="7" s="1"/>
  <c r="F33" i="7"/>
  <c r="T33" i="7" s="1"/>
  <c r="F32" i="7"/>
  <c r="T32" i="7" s="1"/>
  <c r="U34" i="7" s="1"/>
  <c r="F31" i="7"/>
  <c r="T31" i="7" s="1"/>
  <c r="F30" i="7"/>
  <c r="T30" i="7" s="1"/>
  <c r="F29" i="7"/>
  <c r="T29" i="7" s="1"/>
  <c r="F28" i="7"/>
  <c r="T28" i="7" s="1"/>
  <c r="F27" i="7"/>
  <c r="T27" i="7" s="1"/>
  <c r="F26" i="7"/>
  <c r="T26" i="7" s="1"/>
  <c r="F25" i="7"/>
  <c r="T25" i="7" s="1"/>
  <c r="F24" i="7"/>
  <c r="T24" i="7" s="1"/>
  <c r="U26" i="7" s="1"/>
  <c r="F23" i="7"/>
  <c r="T23" i="7" s="1"/>
  <c r="U22" i="7"/>
  <c r="F22" i="7"/>
  <c r="T22" i="7" s="1"/>
  <c r="F21" i="7"/>
  <c r="T21" i="7" s="1"/>
  <c r="F20" i="7"/>
  <c r="T20" i="7" s="1"/>
  <c r="F19" i="7"/>
  <c r="T19" i="7" s="1"/>
  <c r="F18" i="7"/>
  <c r="T18" i="7" s="1"/>
  <c r="F17" i="7"/>
  <c r="T17" i="7" s="1"/>
  <c r="F16" i="7"/>
  <c r="T16" i="7" s="1"/>
  <c r="F15" i="7"/>
  <c r="T15" i="7" s="1"/>
  <c r="F14" i="7"/>
  <c r="T14" i="7" s="1"/>
  <c r="U14" i="7" s="1"/>
  <c r="F13" i="7"/>
  <c r="T13" i="7" s="1"/>
  <c r="F12" i="7"/>
  <c r="T12" i="7" s="1"/>
  <c r="F11" i="7"/>
  <c r="T11" i="7" s="1"/>
  <c r="F10" i="7"/>
  <c r="T10" i="7" s="1"/>
  <c r="F9" i="7"/>
  <c r="T9" i="7" s="1"/>
  <c r="F8" i="7"/>
  <c r="T8" i="7" s="1"/>
  <c r="U10" i="7" s="1"/>
  <c r="F7" i="7"/>
  <c r="T7" i="7" s="1"/>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U194" i="6" s="1"/>
  <c r="F192" i="6"/>
  <c r="T192" i="6" s="1"/>
  <c r="F191" i="6"/>
  <c r="T191" i="6" s="1"/>
  <c r="F190" i="6"/>
  <c r="T190" i="6" s="1"/>
  <c r="F189" i="6"/>
  <c r="T189" i="6" s="1"/>
  <c r="U188" i="6"/>
  <c r="F188" i="6"/>
  <c r="T188" i="6" s="1"/>
  <c r="F187" i="6"/>
  <c r="T187" i="6" s="1"/>
  <c r="F186" i="6"/>
  <c r="T186" i="6" s="1"/>
  <c r="F185" i="6"/>
  <c r="T185" i="6" s="1"/>
  <c r="F184" i="6"/>
  <c r="T184" i="6" s="1"/>
  <c r="F183" i="6"/>
  <c r="T183" i="6" s="1"/>
  <c r="U186" i="6" s="1"/>
  <c r="F182" i="6"/>
  <c r="T182" i="6" s="1"/>
  <c r="U182" i="6" s="1"/>
  <c r="F181" i="6"/>
  <c r="T181" i="6" s="1"/>
  <c r="F180" i="6"/>
  <c r="T180" i="6" s="1"/>
  <c r="F179" i="6"/>
  <c r="T179" i="6" s="1"/>
  <c r="F178" i="6"/>
  <c r="T178" i="6" s="1"/>
  <c r="F177" i="6"/>
  <c r="T177" i="6" s="1"/>
  <c r="F176" i="6"/>
  <c r="T176" i="6" s="1"/>
  <c r="F175" i="6"/>
  <c r="T175" i="6" s="1"/>
  <c r="F174" i="6"/>
  <c r="T174" i="6" s="1"/>
  <c r="U174" i="6" s="1"/>
  <c r="F173" i="6"/>
  <c r="T173" i="6" s="1"/>
  <c r="U176" i="6" s="1"/>
  <c r="U172" i="6"/>
  <c r="F172" i="6"/>
  <c r="T172" i="6" s="1"/>
  <c r="F171" i="6"/>
  <c r="T171" i="6" s="1"/>
  <c r="F170" i="6"/>
  <c r="T170" i="6" s="1"/>
  <c r="F169" i="6"/>
  <c r="T169" i="6" s="1"/>
  <c r="F168" i="6"/>
  <c r="T168" i="6" s="1"/>
  <c r="F167" i="6"/>
  <c r="T167" i="6" s="1"/>
  <c r="U168" i="6" s="1"/>
  <c r="F166" i="6"/>
  <c r="T166" i="6" s="1"/>
  <c r="F165" i="6"/>
  <c r="T165" i="6" s="1"/>
  <c r="F164" i="6"/>
  <c r="T164" i="6" s="1"/>
  <c r="F163" i="6"/>
  <c r="T163" i="6" s="1"/>
  <c r="F162" i="6"/>
  <c r="T162" i="6" s="1"/>
  <c r="F161" i="6"/>
  <c r="T161" i="6" s="1"/>
  <c r="U160" i="6"/>
  <c r="F160" i="6"/>
  <c r="T160" i="6" s="1"/>
  <c r="F159" i="6"/>
  <c r="T159" i="6" s="1"/>
  <c r="F158" i="6"/>
  <c r="T158" i="6" s="1"/>
  <c r="U157" i="6"/>
  <c r="F157" i="6"/>
  <c r="T157" i="6" s="1"/>
  <c r="U159" i="6" s="1"/>
  <c r="F156" i="6"/>
  <c r="T156" i="6" s="1"/>
  <c r="F155" i="6"/>
  <c r="T155" i="6" s="1"/>
  <c r="F154" i="6"/>
  <c r="T154" i="6" s="1"/>
  <c r="F153" i="6"/>
  <c r="T153" i="6" s="1"/>
  <c r="F152" i="6"/>
  <c r="T152" i="6" s="1"/>
  <c r="T151" i="6"/>
  <c r="F151" i="6"/>
  <c r="F150" i="6"/>
  <c r="T150" i="6" s="1"/>
  <c r="F149" i="6"/>
  <c r="T149" i="6" s="1"/>
  <c r="F148" i="6"/>
  <c r="T148" i="6" s="1"/>
  <c r="F147" i="6"/>
  <c r="T147" i="6" s="1"/>
  <c r="F146" i="6"/>
  <c r="T146" i="6" s="1"/>
  <c r="F145" i="6"/>
  <c r="T145" i="6" s="1"/>
  <c r="F144" i="6"/>
  <c r="T144" i="6" s="1"/>
  <c r="T143" i="6"/>
  <c r="U146" i="6" s="1"/>
  <c r="F143" i="6"/>
  <c r="U142" i="6"/>
  <c r="F142" i="6"/>
  <c r="T142" i="6" s="1"/>
  <c r="U141" i="6"/>
  <c r="F141" i="6"/>
  <c r="T141" i="6" s="1"/>
  <c r="U140" i="6"/>
  <c r="F140" i="6"/>
  <c r="T140" i="6" s="1"/>
  <c r="T139" i="6"/>
  <c r="F139" i="6"/>
  <c r="T138" i="6"/>
  <c r="U138" i="6" s="1"/>
  <c r="F138" i="6"/>
  <c r="F137" i="6"/>
  <c r="T137" i="6" s="1"/>
  <c r="U137" i="6" s="1"/>
  <c r="F136" i="6"/>
  <c r="T136" i="6" s="1"/>
  <c r="T135" i="6"/>
  <c r="F135" i="6"/>
  <c r="F134" i="6"/>
  <c r="T134" i="6" s="1"/>
  <c r="F133" i="6"/>
  <c r="T133" i="6" s="1"/>
  <c r="F132" i="6"/>
  <c r="T132" i="6" s="1"/>
  <c r="F131" i="6"/>
  <c r="T131" i="6" s="1"/>
  <c r="F130" i="6"/>
  <c r="T130" i="6" s="1"/>
  <c r="F129" i="6"/>
  <c r="T129" i="6" s="1"/>
  <c r="T128" i="6"/>
  <c r="F128" i="6"/>
  <c r="F127" i="6"/>
  <c r="T127" i="6" s="1"/>
  <c r="T126" i="6"/>
  <c r="F126" i="6"/>
  <c r="F125" i="6"/>
  <c r="T125" i="6" s="1"/>
  <c r="F124" i="6"/>
  <c r="T124" i="6" s="1"/>
  <c r="F123" i="6"/>
  <c r="T123" i="6" s="1"/>
  <c r="F122" i="6"/>
  <c r="T122" i="6" s="1"/>
  <c r="F121" i="6"/>
  <c r="T121" i="6" s="1"/>
  <c r="F120" i="6"/>
  <c r="T120" i="6" s="1"/>
  <c r="T119" i="6"/>
  <c r="F119" i="6"/>
  <c r="F118" i="6"/>
  <c r="T118" i="6" s="1"/>
  <c r="F117" i="6"/>
  <c r="T117" i="6" s="1"/>
  <c r="F116" i="6"/>
  <c r="T116" i="6" s="1"/>
  <c r="F115" i="6"/>
  <c r="T115" i="6" s="1"/>
  <c r="F114" i="6"/>
  <c r="T114" i="6" s="1"/>
  <c r="F113" i="6"/>
  <c r="T113" i="6" s="1"/>
  <c r="T112" i="6"/>
  <c r="F112" i="6"/>
  <c r="F111" i="6"/>
  <c r="T111" i="6" s="1"/>
  <c r="U107" i="6" s="1"/>
  <c r="T110" i="6"/>
  <c r="F110" i="6"/>
  <c r="F109" i="6"/>
  <c r="T109" i="6" s="1"/>
  <c r="F108" i="6"/>
  <c r="T108" i="6" s="1"/>
  <c r="F107" i="6"/>
  <c r="T107" i="6" s="1"/>
  <c r="F106" i="6"/>
  <c r="T106" i="6" s="1"/>
  <c r="F105" i="6"/>
  <c r="T105" i="6" s="1"/>
  <c r="F104" i="6"/>
  <c r="T104" i="6" s="1"/>
  <c r="T103" i="6"/>
  <c r="F103" i="6"/>
  <c r="F102" i="6"/>
  <c r="T102" i="6" s="1"/>
  <c r="F101" i="6"/>
  <c r="T101" i="6" s="1"/>
  <c r="F100" i="6"/>
  <c r="T100" i="6" s="1"/>
  <c r="F99" i="6"/>
  <c r="T99" i="6" s="1"/>
  <c r="F98" i="6"/>
  <c r="T98" i="6" s="1"/>
  <c r="F97" i="6"/>
  <c r="T97" i="6" s="1"/>
  <c r="F96" i="6"/>
  <c r="T96" i="6" s="1"/>
  <c r="F95" i="6"/>
  <c r="T95" i="6" s="1"/>
  <c r="F94" i="6"/>
  <c r="T94" i="6" s="1"/>
  <c r="F93" i="6"/>
  <c r="T93" i="6" s="1"/>
  <c r="F92" i="6"/>
  <c r="T92" i="6" s="1"/>
  <c r="F91" i="6"/>
  <c r="T91" i="6" s="1"/>
  <c r="T90" i="6"/>
  <c r="F90" i="6"/>
  <c r="F89" i="6"/>
  <c r="T89" i="6" s="1"/>
  <c r="U88" i="6"/>
  <c r="F88" i="6"/>
  <c r="T88" i="6" s="1"/>
  <c r="F87" i="6"/>
  <c r="T87" i="6" s="1"/>
  <c r="T86" i="6"/>
  <c r="F86" i="6"/>
  <c r="F85" i="6"/>
  <c r="T85" i="6" s="1"/>
  <c r="F84" i="6"/>
  <c r="T84" i="6" s="1"/>
  <c r="F83" i="6"/>
  <c r="T83" i="6" s="1"/>
  <c r="F82" i="6"/>
  <c r="T82" i="6" s="1"/>
  <c r="T81" i="6"/>
  <c r="F81" i="6"/>
  <c r="U80" i="6"/>
  <c r="F80" i="6"/>
  <c r="T80" i="6" s="1"/>
  <c r="F79" i="6"/>
  <c r="T79" i="6" s="1"/>
  <c r="F78" i="6"/>
  <c r="T78" i="6" s="1"/>
  <c r="T77" i="6"/>
  <c r="F77" i="6"/>
  <c r="F76" i="6"/>
  <c r="T76" i="6" s="1"/>
  <c r="F75" i="6"/>
  <c r="T75" i="6" s="1"/>
  <c r="F74" i="6"/>
  <c r="T74" i="6" s="1"/>
  <c r="T73" i="6"/>
  <c r="F73" i="6"/>
  <c r="F72" i="6"/>
  <c r="T72" i="6" s="1"/>
  <c r="F71" i="6"/>
  <c r="T71" i="6" s="1"/>
  <c r="T70" i="6"/>
  <c r="F70" i="6"/>
  <c r="F69" i="6"/>
  <c r="T69" i="6" s="1"/>
  <c r="F68" i="6"/>
  <c r="T68" i="6" s="1"/>
  <c r="F67" i="6"/>
  <c r="T67" i="6" s="1"/>
  <c r="T66" i="6"/>
  <c r="F66" i="6"/>
  <c r="T65" i="6"/>
  <c r="F65" i="6"/>
  <c r="F64" i="6"/>
  <c r="T64" i="6" s="1"/>
  <c r="F63" i="6"/>
  <c r="T63" i="6" s="1"/>
  <c r="T62" i="6"/>
  <c r="F62" i="6"/>
  <c r="F61" i="6"/>
  <c r="T61" i="6" s="1"/>
  <c r="F60" i="6"/>
  <c r="T60" i="6" s="1"/>
  <c r="F59" i="6"/>
  <c r="T59" i="6" s="1"/>
  <c r="F58" i="6"/>
  <c r="T58" i="6" s="1"/>
  <c r="U60" i="6" s="1"/>
  <c r="F57" i="6"/>
  <c r="T57" i="6" s="1"/>
  <c r="F56" i="6"/>
  <c r="T56" i="6" s="1"/>
  <c r="F55" i="6"/>
  <c r="T55" i="6" s="1"/>
  <c r="T54" i="6"/>
  <c r="F54" i="6"/>
  <c r="F53" i="6"/>
  <c r="T53" i="6" s="1"/>
  <c r="U56" i="6" s="1"/>
  <c r="F52" i="6"/>
  <c r="T52" i="6" s="1"/>
  <c r="U52" i="6" s="1"/>
  <c r="F51" i="6"/>
  <c r="T51" i="6" s="1"/>
  <c r="F50" i="6"/>
  <c r="T50" i="6" s="1"/>
  <c r="T49" i="6"/>
  <c r="U48" i="6" s="1"/>
  <c r="F49" i="6"/>
  <c r="F48" i="6"/>
  <c r="T48" i="6" s="1"/>
  <c r="F47" i="6"/>
  <c r="T47" i="6" s="1"/>
  <c r="F46" i="6"/>
  <c r="T46" i="6" s="1"/>
  <c r="T45" i="6"/>
  <c r="F45" i="6"/>
  <c r="F44" i="6"/>
  <c r="T44" i="6" s="1"/>
  <c r="F43" i="6"/>
  <c r="T43" i="6" s="1"/>
  <c r="F42" i="6"/>
  <c r="T42" i="6" s="1"/>
  <c r="T41" i="6"/>
  <c r="F41" i="6"/>
  <c r="F40" i="6"/>
  <c r="T40" i="6" s="1"/>
  <c r="F39" i="6"/>
  <c r="T39" i="6" s="1"/>
  <c r="T38" i="6"/>
  <c r="F38" i="6"/>
  <c r="F37" i="6"/>
  <c r="T37" i="6" s="1"/>
  <c r="F36" i="6"/>
  <c r="T36" i="6" s="1"/>
  <c r="F35" i="6"/>
  <c r="T35" i="6" s="1"/>
  <c r="T34" i="6"/>
  <c r="F34" i="6"/>
  <c r="T33" i="6"/>
  <c r="F33" i="6"/>
  <c r="F32" i="6"/>
  <c r="T32" i="6" s="1"/>
  <c r="F31" i="6"/>
  <c r="T31" i="6" s="1"/>
  <c r="T30" i="6"/>
  <c r="F30" i="6"/>
  <c r="F29" i="6"/>
  <c r="T29" i="6" s="1"/>
  <c r="U28" i="6"/>
  <c r="F28" i="6"/>
  <c r="T28" i="6" s="1"/>
  <c r="F27" i="6"/>
  <c r="T27" i="6" s="1"/>
  <c r="F26" i="6"/>
  <c r="T26" i="6" s="1"/>
  <c r="F25" i="6"/>
  <c r="T25" i="6" s="1"/>
  <c r="F24" i="6"/>
  <c r="T24" i="6" s="1"/>
  <c r="F23" i="6"/>
  <c r="T23" i="6" s="1"/>
  <c r="T22" i="6"/>
  <c r="F22" i="6"/>
  <c r="F21" i="6"/>
  <c r="T21" i="6" s="1"/>
  <c r="F20" i="6"/>
  <c r="T20" i="6" s="1"/>
  <c r="F19" i="6"/>
  <c r="T19" i="6" s="1"/>
  <c r="F18" i="6"/>
  <c r="T18" i="6" s="1"/>
  <c r="T17" i="6"/>
  <c r="F17" i="6"/>
  <c r="F16" i="6"/>
  <c r="T16" i="6" s="1"/>
  <c r="F15" i="6"/>
  <c r="T15" i="6" s="1"/>
  <c r="F14" i="6"/>
  <c r="T14" i="6" s="1"/>
  <c r="T13" i="6"/>
  <c r="F13" i="6"/>
  <c r="F12" i="6"/>
  <c r="T12" i="6" s="1"/>
  <c r="F11" i="6"/>
  <c r="T11" i="6" s="1"/>
  <c r="F10" i="6"/>
  <c r="T10" i="6" s="1"/>
  <c r="F9" i="6"/>
  <c r="T9" i="6" s="1"/>
  <c r="F8" i="6"/>
  <c r="T8" i="6" s="1"/>
  <c r="F7" i="6"/>
  <c r="T7" i="6" s="1"/>
  <c r="T206" i="5"/>
  <c r="F206" i="5"/>
  <c r="F205" i="5"/>
  <c r="T205" i="5" s="1"/>
  <c r="F204" i="5"/>
  <c r="T204" i="5" s="1"/>
  <c r="F203" i="5"/>
  <c r="T203" i="5" s="1"/>
  <c r="F202" i="5"/>
  <c r="T202" i="5" s="1"/>
  <c r="T201" i="5"/>
  <c r="F201" i="5"/>
  <c r="F200" i="5"/>
  <c r="T200" i="5" s="1"/>
  <c r="F199" i="5"/>
  <c r="T199" i="5" s="1"/>
  <c r="F198" i="5"/>
  <c r="T198" i="5" s="1"/>
  <c r="U197" i="5" s="1"/>
  <c r="F197" i="5"/>
  <c r="T197" i="5" s="1"/>
  <c r="F196" i="5"/>
  <c r="T196" i="5" s="1"/>
  <c r="F195" i="5"/>
  <c r="T195" i="5" s="1"/>
  <c r="T194" i="5"/>
  <c r="F194" i="5"/>
  <c r="U193" i="5"/>
  <c r="T193" i="5"/>
  <c r="F193" i="5"/>
  <c r="F192" i="5"/>
  <c r="T192" i="5" s="1"/>
  <c r="U192" i="5" s="1"/>
  <c r="F191" i="5"/>
  <c r="T191" i="5" s="1"/>
  <c r="F190" i="5"/>
  <c r="T190" i="5" s="1"/>
  <c r="F189" i="5"/>
  <c r="T189" i="5" s="1"/>
  <c r="U189" i="5" s="1"/>
  <c r="F188" i="5"/>
  <c r="T188" i="5" s="1"/>
  <c r="F187" i="5"/>
  <c r="T187" i="5" s="1"/>
  <c r="F186" i="5"/>
  <c r="T186" i="5" s="1"/>
  <c r="F185" i="5"/>
  <c r="T185" i="5" s="1"/>
  <c r="F184" i="5"/>
  <c r="T184" i="5" s="1"/>
  <c r="F183" i="5"/>
  <c r="T183" i="5" s="1"/>
  <c r="T182" i="5"/>
  <c r="F182" i="5"/>
  <c r="T181" i="5"/>
  <c r="F181" i="5"/>
  <c r="U180" i="5"/>
  <c r="F180" i="5"/>
  <c r="T180" i="5" s="1"/>
  <c r="F179" i="5"/>
  <c r="T179" i="5" s="1"/>
  <c r="T178" i="5"/>
  <c r="F178" i="5"/>
  <c r="F177" i="5"/>
  <c r="T177" i="5" s="1"/>
  <c r="T176" i="5"/>
  <c r="F176" i="5"/>
  <c r="F175" i="5"/>
  <c r="T175" i="5" s="1"/>
  <c r="F174" i="5"/>
  <c r="T174" i="5" s="1"/>
  <c r="F173" i="5"/>
  <c r="T173" i="5" s="1"/>
  <c r="T172" i="5"/>
  <c r="F172" i="5"/>
  <c r="U171" i="5"/>
  <c r="F171" i="5"/>
  <c r="T171" i="5" s="1"/>
  <c r="F170" i="5"/>
  <c r="T170" i="5" s="1"/>
  <c r="T169" i="5"/>
  <c r="F169" i="5"/>
  <c r="F168" i="5"/>
  <c r="T168" i="5" s="1"/>
  <c r="U168" i="5" s="1"/>
  <c r="U167" i="5"/>
  <c r="F167" i="5"/>
  <c r="T167" i="5" s="1"/>
  <c r="T166" i="5"/>
  <c r="F166" i="5"/>
  <c r="F165" i="5"/>
  <c r="T165" i="5" s="1"/>
  <c r="F164" i="5"/>
  <c r="T164" i="5" s="1"/>
  <c r="U164" i="5" s="1"/>
  <c r="F163" i="5"/>
  <c r="T163" i="5" s="1"/>
  <c r="T162" i="5"/>
  <c r="F162" i="5"/>
  <c r="F161" i="5"/>
  <c r="T161" i="5" s="1"/>
  <c r="T160" i="5"/>
  <c r="F160" i="5"/>
  <c r="F159" i="5"/>
  <c r="T159" i="5" s="1"/>
  <c r="U158" i="5"/>
  <c r="F158" i="5"/>
  <c r="T158" i="5" s="1"/>
  <c r="T157" i="5"/>
  <c r="F157" i="5"/>
  <c r="F156" i="5"/>
  <c r="T156" i="5" s="1"/>
  <c r="F155" i="5"/>
  <c r="T155" i="5" s="1"/>
  <c r="F154" i="5"/>
  <c r="T154" i="5" s="1"/>
  <c r="U155" i="5" s="1"/>
  <c r="T153" i="5"/>
  <c r="F153" i="5"/>
  <c r="F152" i="5"/>
  <c r="T152" i="5" s="1"/>
  <c r="F151" i="5"/>
  <c r="T151" i="5" s="1"/>
  <c r="F150" i="5"/>
  <c r="T150" i="5" s="1"/>
  <c r="F149" i="5"/>
  <c r="T149" i="5" s="1"/>
  <c r="F148" i="5"/>
  <c r="T148" i="5" s="1"/>
  <c r="F147" i="5"/>
  <c r="T147" i="5" s="1"/>
  <c r="F146" i="5"/>
  <c r="T146" i="5" s="1"/>
  <c r="F145" i="5"/>
  <c r="T145" i="5" s="1"/>
  <c r="F144" i="5"/>
  <c r="T144" i="5" s="1"/>
  <c r="T143" i="5"/>
  <c r="F143" i="5"/>
  <c r="U142" i="5"/>
  <c r="F142" i="5"/>
  <c r="T142" i="5" s="1"/>
  <c r="U146" i="5" s="1"/>
  <c r="F141" i="5"/>
  <c r="T141" i="5" s="1"/>
  <c r="F140" i="5"/>
  <c r="T140" i="5" s="1"/>
  <c r="F139" i="5"/>
  <c r="T139" i="5" s="1"/>
  <c r="F138" i="5"/>
  <c r="T138" i="5" s="1"/>
  <c r="F137" i="5"/>
  <c r="T137" i="5" s="1"/>
  <c r="F136" i="5"/>
  <c r="T136" i="5" s="1"/>
  <c r="F135" i="5"/>
  <c r="T135" i="5" s="1"/>
  <c r="F134" i="5"/>
  <c r="T134" i="5" s="1"/>
  <c r="F133" i="5"/>
  <c r="T133" i="5" s="1"/>
  <c r="F132" i="5"/>
  <c r="T132" i="5" s="1"/>
  <c r="T131" i="5"/>
  <c r="F131" i="5"/>
  <c r="F130" i="5"/>
  <c r="T130" i="5" s="1"/>
  <c r="F129" i="5"/>
  <c r="T129" i="5" s="1"/>
  <c r="F128" i="5"/>
  <c r="T128" i="5" s="1"/>
  <c r="F127" i="5"/>
  <c r="T127" i="5" s="1"/>
  <c r="F126" i="5"/>
  <c r="T126" i="5" s="1"/>
  <c r="F125" i="5"/>
  <c r="T125" i="5" s="1"/>
  <c r="F124" i="5"/>
  <c r="T124" i="5" s="1"/>
  <c r="F123" i="5"/>
  <c r="T123" i="5" s="1"/>
  <c r="F122" i="5"/>
  <c r="T122" i="5" s="1"/>
  <c r="F121" i="5"/>
  <c r="T121" i="5" s="1"/>
  <c r="F120" i="5"/>
  <c r="T120" i="5" s="1"/>
  <c r="F119" i="5"/>
  <c r="T119" i="5" s="1"/>
  <c r="U118" i="5" s="1"/>
  <c r="F118" i="5"/>
  <c r="T118" i="5" s="1"/>
  <c r="F117" i="5"/>
  <c r="T117" i="5" s="1"/>
  <c r="F116" i="5"/>
  <c r="T116" i="5" s="1"/>
  <c r="F115" i="5"/>
  <c r="T115" i="5" s="1"/>
  <c r="F114" i="5"/>
  <c r="T114" i="5" s="1"/>
  <c r="F113" i="5"/>
  <c r="T113" i="5" s="1"/>
  <c r="F112" i="5"/>
  <c r="T112" i="5" s="1"/>
  <c r="T111" i="5"/>
  <c r="F111" i="5"/>
  <c r="F110" i="5"/>
  <c r="T110" i="5" s="1"/>
  <c r="F109" i="5"/>
  <c r="T109" i="5" s="1"/>
  <c r="F108" i="5"/>
  <c r="T108" i="5" s="1"/>
  <c r="F107" i="5"/>
  <c r="T107" i="5" s="1"/>
  <c r="F106" i="5"/>
  <c r="T106" i="5" s="1"/>
  <c r="F105" i="5"/>
  <c r="T105" i="5" s="1"/>
  <c r="U102" i="5" s="1"/>
  <c r="F104" i="5"/>
  <c r="T104" i="5" s="1"/>
  <c r="T103" i="5"/>
  <c r="F103" i="5"/>
  <c r="F102" i="5"/>
  <c r="T102" i="5" s="1"/>
  <c r="U106" i="5" s="1"/>
  <c r="F101" i="5"/>
  <c r="T101" i="5" s="1"/>
  <c r="F100" i="5"/>
  <c r="T100" i="5" s="1"/>
  <c r="T99" i="5"/>
  <c r="F99" i="5"/>
  <c r="F98" i="5"/>
  <c r="T98" i="5" s="1"/>
  <c r="F97" i="5"/>
  <c r="T97" i="5" s="1"/>
  <c r="U98" i="5" s="1"/>
  <c r="F96" i="5"/>
  <c r="T96" i="5" s="1"/>
  <c r="F95" i="5"/>
  <c r="T95" i="5" s="1"/>
  <c r="F94" i="5"/>
  <c r="T94" i="5" s="1"/>
  <c r="F93" i="5"/>
  <c r="T93" i="5" s="1"/>
  <c r="F92" i="5"/>
  <c r="T92" i="5" s="1"/>
  <c r="F91" i="5"/>
  <c r="T91" i="5" s="1"/>
  <c r="F90" i="5"/>
  <c r="T90" i="5" s="1"/>
  <c r="F89" i="5"/>
  <c r="T89" i="5" s="1"/>
  <c r="F88" i="5"/>
  <c r="T88" i="5" s="1"/>
  <c r="F87" i="5"/>
  <c r="T87" i="5" s="1"/>
  <c r="F86" i="5"/>
  <c r="T86" i="5" s="1"/>
  <c r="F85" i="5"/>
  <c r="T85" i="5" s="1"/>
  <c r="F84" i="5"/>
  <c r="T84" i="5" s="1"/>
  <c r="F83" i="5"/>
  <c r="T83" i="5" s="1"/>
  <c r="U86" i="5" s="1"/>
  <c r="F82" i="5"/>
  <c r="T82" i="5" s="1"/>
  <c r="U82" i="5" s="1"/>
  <c r="F81" i="5"/>
  <c r="T81" i="5" s="1"/>
  <c r="F80" i="5"/>
  <c r="T80" i="5" s="1"/>
  <c r="T79" i="5"/>
  <c r="F79" i="5"/>
  <c r="U78" i="5"/>
  <c r="F78" i="5"/>
  <c r="T78" i="5" s="1"/>
  <c r="F77" i="5"/>
  <c r="T77" i="5" s="1"/>
  <c r="F76" i="5"/>
  <c r="T76" i="5" s="1"/>
  <c r="F75" i="5"/>
  <c r="T75" i="5" s="1"/>
  <c r="F74" i="5"/>
  <c r="T74" i="5" s="1"/>
  <c r="F73" i="5"/>
  <c r="T73" i="5" s="1"/>
  <c r="F72" i="5"/>
  <c r="T72" i="5" s="1"/>
  <c r="U74" i="5" s="1"/>
  <c r="T71" i="5"/>
  <c r="F71" i="5"/>
  <c r="F70" i="5"/>
  <c r="T70" i="5" s="1"/>
  <c r="F69" i="5"/>
  <c r="T69" i="5" s="1"/>
  <c r="F68" i="5"/>
  <c r="T68" i="5" s="1"/>
  <c r="T67" i="5"/>
  <c r="F67" i="5"/>
  <c r="F66" i="5"/>
  <c r="T66" i="5" s="1"/>
  <c r="F65" i="5"/>
  <c r="T65" i="5" s="1"/>
  <c r="F64" i="5"/>
  <c r="T64" i="5" s="1"/>
  <c r="F63" i="5"/>
  <c r="T63" i="5" s="1"/>
  <c r="U62" i="5" s="1"/>
  <c r="F62" i="5"/>
  <c r="T62" i="5" s="1"/>
  <c r="F61" i="5"/>
  <c r="T61" i="5" s="1"/>
  <c r="F60" i="5"/>
  <c r="T60" i="5" s="1"/>
  <c r="F59" i="5"/>
  <c r="T59" i="5" s="1"/>
  <c r="F58" i="5"/>
  <c r="T58" i="5" s="1"/>
  <c r="F57" i="5"/>
  <c r="T57" i="5" s="1"/>
  <c r="F56" i="5"/>
  <c r="T56" i="5" s="1"/>
  <c r="F55" i="5"/>
  <c r="T55" i="5" s="1"/>
  <c r="U55" i="5" s="1"/>
  <c r="F54" i="5"/>
  <c r="T54" i="5" s="1"/>
  <c r="F53" i="5"/>
  <c r="T53" i="5" s="1"/>
  <c r="F52" i="5"/>
  <c r="T52" i="5" s="1"/>
  <c r="F51" i="5"/>
  <c r="T51" i="5" s="1"/>
  <c r="F50" i="5"/>
  <c r="T50" i="5" s="1"/>
  <c r="F49" i="5"/>
  <c r="T49" i="5" s="1"/>
  <c r="F48" i="5"/>
  <c r="T48" i="5" s="1"/>
  <c r="F47" i="5"/>
  <c r="T47" i="5" s="1"/>
  <c r="F46" i="5"/>
  <c r="T46" i="5" s="1"/>
  <c r="F45" i="5"/>
  <c r="T45" i="5" s="1"/>
  <c r="F44" i="5"/>
  <c r="T44" i="5" s="1"/>
  <c r="F43" i="5"/>
  <c r="T43" i="5" s="1"/>
  <c r="F42" i="5"/>
  <c r="T42" i="5" s="1"/>
  <c r="F41" i="5"/>
  <c r="T41" i="5" s="1"/>
  <c r="F40" i="5"/>
  <c r="T40" i="5" s="1"/>
  <c r="F39" i="5"/>
  <c r="T39" i="5" s="1"/>
  <c r="F38" i="5"/>
  <c r="T38" i="5" s="1"/>
  <c r="F37" i="5"/>
  <c r="T37" i="5" s="1"/>
  <c r="F36" i="5"/>
  <c r="T36" i="5" s="1"/>
  <c r="F35" i="5"/>
  <c r="T35" i="5" s="1"/>
  <c r="F34" i="5"/>
  <c r="T34" i="5" s="1"/>
  <c r="F33" i="5"/>
  <c r="T33" i="5" s="1"/>
  <c r="F32" i="5"/>
  <c r="T32" i="5" s="1"/>
  <c r="F31" i="5"/>
  <c r="T31" i="5" s="1"/>
  <c r="F30" i="5"/>
  <c r="T30" i="5" s="1"/>
  <c r="F29" i="5"/>
  <c r="T29" i="5" s="1"/>
  <c r="F28" i="5"/>
  <c r="T28" i="5" s="1"/>
  <c r="F27" i="5"/>
  <c r="T27" i="5" s="1"/>
  <c r="F26" i="5"/>
  <c r="T26" i="5" s="1"/>
  <c r="T25" i="5"/>
  <c r="F25" i="5"/>
  <c r="F24" i="5"/>
  <c r="T24" i="5" s="1"/>
  <c r="F23" i="5"/>
  <c r="T23" i="5" s="1"/>
  <c r="F22" i="5"/>
  <c r="T22" i="5" s="1"/>
  <c r="F21" i="5"/>
  <c r="T21" i="5" s="1"/>
  <c r="F20" i="5"/>
  <c r="T20" i="5" s="1"/>
  <c r="T19" i="5"/>
  <c r="F19" i="5"/>
  <c r="F18" i="5"/>
  <c r="T18" i="5" s="1"/>
  <c r="T17" i="5"/>
  <c r="U18" i="5" s="1"/>
  <c r="F17" i="5"/>
  <c r="F16" i="5"/>
  <c r="T16" i="5" s="1"/>
  <c r="F15" i="5"/>
  <c r="T15" i="5" s="1"/>
  <c r="F14" i="5"/>
  <c r="T14" i="5" s="1"/>
  <c r="F13" i="5"/>
  <c r="T13" i="5" s="1"/>
  <c r="F12" i="5"/>
  <c r="T12" i="5" s="1"/>
  <c r="T11" i="5"/>
  <c r="F11" i="5"/>
  <c r="F10" i="5"/>
  <c r="T10" i="5" s="1"/>
  <c r="T9" i="5"/>
  <c r="F9" i="5"/>
  <c r="F8" i="5"/>
  <c r="T8" i="5" s="1"/>
  <c r="F7" i="5"/>
  <c r="T7" i="5" s="1"/>
  <c r="Y206" i="3"/>
  <c r="X206" i="3"/>
  <c r="W206" i="3"/>
  <c r="T206" i="3"/>
  <c r="R206" i="3"/>
  <c r="S206" i="3" s="1"/>
  <c r="Q206" i="3"/>
  <c r="P206" i="3"/>
  <c r="O206" i="3"/>
  <c r="L206" i="3"/>
  <c r="K206" i="3"/>
  <c r="Y205" i="3"/>
  <c r="X205" i="3"/>
  <c r="W205" i="3"/>
  <c r="T205" i="3"/>
  <c r="R205" i="3"/>
  <c r="S205" i="3" s="1"/>
  <c r="Q205" i="3"/>
  <c r="P205" i="3"/>
  <c r="O205" i="3"/>
  <c r="N205" i="3"/>
  <c r="L205" i="3"/>
  <c r="K205" i="3"/>
  <c r="Y204" i="3"/>
  <c r="X204" i="3"/>
  <c r="W204" i="3"/>
  <c r="T204" i="3"/>
  <c r="S204" i="3"/>
  <c r="R204" i="3"/>
  <c r="Q204" i="3"/>
  <c r="P204" i="3"/>
  <c r="O204" i="3"/>
  <c r="N204" i="3"/>
  <c r="L204" i="3"/>
  <c r="K204" i="3"/>
  <c r="Y203" i="3"/>
  <c r="X203" i="3"/>
  <c r="W203" i="3"/>
  <c r="T203" i="3"/>
  <c r="R203" i="3"/>
  <c r="N203" i="3" s="1"/>
  <c r="Q203" i="3"/>
  <c r="P203" i="3"/>
  <c r="O203" i="3"/>
  <c r="K203" i="3"/>
  <c r="L203" i="3" s="1"/>
  <c r="Y202" i="3"/>
  <c r="X202" i="3"/>
  <c r="W202" i="3"/>
  <c r="T202" i="3"/>
  <c r="S202" i="3"/>
  <c r="R202" i="3"/>
  <c r="Q202" i="3"/>
  <c r="P202" i="3"/>
  <c r="O202" i="3"/>
  <c r="N202" i="3"/>
  <c r="L202" i="3"/>
  <c r="K202" i="3"/>
  <c r="Y201" i="3"/>
  <c r="X201" i="3"/>
  <c r="W201" i="3"/>
  <c r="T201" i="3"/>
  <c r="R201" i="3"/>
  <c r="S201" i="3" s="1"/>
  <c r="Q201" i="3"/>
  <c r="P201" i="3"/>
  <c r="O201" i="3"/>
  <c r="N201" i="3"/>
  <c r="K201" i="3"/>
  <c r="L201" i="3" s="1"/>
  <c r="Y200" i="3"/>
  <c r="X200" i="3"/>
  <c r="W200" i="3"/>
  <c r="T200" i="3"/>
  <c r="S200" i="3"/>
  <c r="R200" i="3"/>
  <c r="Q200" i="3"/>
  <c r="P200" i="3"/>
  <c r="O200" i="3"/>
  <c r="N200" i="3"/>
  <c r="K200" i="3"/>
  <c r="L200" i="3" s="1"/>
  <c r="Y199" i="3"/>
  <c r="X199" i="3"/>
  <c r="W199" i="3"/>
  <c r="T199" i="3"/>
  <c r="R199" i="3"/>
  <c r="S199" i="3" s="1"/>
  <c r="Q199" i="3"/>
  <c r="P199" i="3"/>
  <c r="O199" i="3"/>
  <c r="K199" i="3"/>
  <c r="L199" i="3" s="1"/>
  <c r="Y198" i="3"/>
  <c r="X198" i="3"/>
  <c r="W198" i="3"/>
  <c r="T198" i="3"/>
  <c r="R198" i="3"/>
  <c r="S198" i="3" s="1"/>
  <c r="Q198" i="3"/>
  <c r="P198" i="3"/>
  <c r="O198" i="3"/>
  <c r="L198" i="3"/>
  <c r="K198" i="3"/>
  <c r="Y197" i="3"/>
  <c r="X197" i="3"/>
  <c r="W197" i="3"/>
  <c r="T197" i="3"/>
  <c r="R197" i="3"/>
  <c r="S197" i="3" s="1"/>
  <c r="Q197" i="3"/>
  <c r="P197" i="3"/>
  <c r="O197" i="3"/>
  <c r="N197" i="3"/>
  <c r="L197" i="3"/>
  <c r="K197" i="3"/>
  <c r="Y196" i="3"/>
  <c r="X196" i="3"/>
  <c r="W196" i="3"/>
  <c r="T196" i="3"/>
  <c r="S196" i="3"/>
  <c r="R196" i="3"/>
  <c r="N196" i="3" s="1"/>
  <c r="Q196" i="3"/>
  <c r="P196" i="3"/>
  <c r="O196" i="3"/>
  <c r="L196" i="3"/>
  <c r="K196" i="3"/>
  <c r="Y195" i="3"/>
  <c r="X195" i="3"/>
  <c r="W195" i="3"/>
  <c r="T195" i="3"/>
  <c r="R195" i="3"/>
  <c r="S195" i="3" s="1"/>
  <c r="Q195" i="3"/>
  <c r="P195" i="3"/>
  <c r="O195" i="3"/>
  <c r="K195" i="3"/>
  <c r="L195" i="3" s="1"/>
  <c r="Y194" i="3"/>
  <c r="X194" i="3"/>
  <c r="W194" i="3"/>
  <c r="T194" i="3"/>
  <c r="R194" i="3"/>
  <c r="N194" i="3" s="1"/>
  <c r="Q194" i="3"/>
  <c r="P194" i="3"/>
  <c r="O194" i="3"/>
  <c r="L194" i="3"/>
  <c r="K194" i="3"/>
  <c r="Y193" i="3"/>
  <c r="X193" i="3"/>
  <c r="W193" i="3"/>
  <c r="T193" i="3"/>
  <c r="R193" i="3"/>
  <c r="N193" i="3" s="1"/>
  <c r="Q193" i="3"/>
  <c r="P193" i="3"/>
  <c r="O193" i="3"/>
  <c r="K193" i="3"/>
  <c r="L193" i="3" s="1"/>
  <c r="Y192" i="3"/>
  <c r="X192" i="3"/>
  <c r="W192" i="3"/>
  <c r="T192" i="3"/>
  <c r="S192" i="3"/>
  <c r="R192" i="3"/>
  <c r="Q192" i="3"/>
  <c r="P192" i="3"/>
  <c r="O192" i="3"/>
  <c r="N192" i="3"/>
  <c r="K192" i="3"/>
  <c r="L192" i="3" s="1"/>
  <c r="Y191" i="3"/>
  <c r="X191" i="3"/>
  <c r="W191" i="3"/>
  <c r="T191" i="3"/>
  <c r="R191" i="3"/>
  <c r="N191" i="3" s="1"/>
  <c r="Q191" i="3"/>
  <c r="P191" i="3"/>
  <c r="O191" i="3"/>
  <c r="L191" i="3"/>
  <c r="K191" i="3"/>
  <c r="Y190" i="3"/>
  <c r="X190" i="3"/>
  <c r="W190" i="3"/>
  <c r="T190" i="3"/>
  <c r="R190" i="3"/>
  <c r="S190" i="3" s="1"/>
  <c r="Q190" i="3"/>
  <c r="P190" i="3"/>
  <c r="O190" i="3"/>
  <c r="N190" i="3"/>
  <c r="K190" i="3"/>
  <c r="L190" i="3" s="1"/>
  <c r="Y189" i="3"/>
  <c r="X189" i="3"/>
  <c r="W189" i="3"/>
  <c r="T189" i="3"/>
  <c r="S189" i="3"/>
  <c r="R189" i="3"/>
  <c r="Q189" i="3"/>
  <c r="P189" i="3"/>
  <c r="O189" i="3"/>
  <c r="N189" i="3"/>
  <c r="L189" i="3"/>
  <c r="K189" i="3"/>
  <c r="Y188" i="3"/>
  <c r="X188" i="3"/>
  <c r="W188" i="3"/>
  <c r="T188" i="3"/>
  <c r="R188" i="3"/>
  <c r="S188" i="3" s="1"/>
  <c r="Q188" i="3"/>
  <c r="P188" i="3"/>
  <c r="O188" i="3"/>
  <c r="K188" i="3"/>
  <c r="L188" i="3" s="1"/>
  <c r="Y187" i="3"/>
  <c r="X187" i="3"/>
  <c r="W187" i="3"/>
  <c r="T187" i="3"/>
  <c r="S187" i="3"/>
  <c r="R187" i="3"/>
  <c r="Q187" i="3"/>
  <c r="P187" i="3"/>
  <c r="O187" i="3"/>
  <c r="N187" i="3"/>
  <c r="K187" i="3"/>
  <c r="L187" i="3" s="1"/>
  <c r="Y186" i="3"/>
  <c r="X186" i="3"/>
  <c r="W186" i="3"/>
  <c r="T186" i="3"/>
  <c r="R186" i="3"/>
  <c r="N186" i="3" s="1"/>
  <c r="Q186" i="3"/>
  <c r="P186" i="3"/>
  <c r="O186" i="3"/>
  <c r="L186" i="3"/>
  <c r="K186" i="3"/>
  <c r="Y185" i="3"/>
  <c r="X185" i="3"/>
  <c r="W185" i="3"/>
  <c r="T185" i="3"/>
  <c r="R185" i="3"/>
  <c r="N185" i="3" s="1"/>
  <c r="Q185" i="3"/>
  <c r="P185" i="3"/>
  <c r="O185" i="3"/>
  <c r="K185" i="3"/>
  <c r="L185" i="3" s="1"/>
  <c r="Y184" i="3"/>
  <c r="X184" i="3"/>
  <c r="W184" i="3"/>
  <c r="T184" i="3"/>
  <c r="S184" i="3"/>
  <c r="R184" i="3"/>
  <c r="Q184" i="3"/>
  <c r="P184" i="3"/>
  <c r="O184" i="3"/>
  <c r="N184" i="3"/>
  <c r="K184" i="3"/>
  <c r="L184" i="3" s="1"/>
  <c r="Y183" i="3"/>
  <c r="X183" i="3"/>
  <c r="W183" i="3"/>
  <c r="T183" i="3"/>
  <c r="R183" i="3"/>
  <c r="N183" i="3" s="1"/>
  <c r="Q183" i="3"/>
  <c r="P183" i="3"/>
  <c r="O183" i="3"/>
  <c r="L183" i="3"/>
  <c r="K183" i="3"/>
  <c r="Y182" i="3"/>
  <c r="X182" i="3"/>
  <c r="W182" i="3"/>
  <c r="T182" i="3"/>
  <c r="R182" i="3"/>
  <c r="S182" i="3" s="1"/>
  <c r="Q182" i="3"/>
  <c r="P182" i="3"/>
  <c r="O182" i="3"/>
  <c r="N182" i="3"/>
  <c r="K182" i="3"/>
  <c r="L182" i="3" s="1"/>
  <c r="Y181" i="3"/>
  <c r="X181" i="3"/>
  <c r="W181" i="3"/>
  <c r="T181" i="3"/>
  <c r="S181" i="3"/>
  <c r="R181" i="3"/>
  <c r="Q181" i="3"/>
  <c r="P181" i="3"/>
  <c r="O181" i="3"/>
  <c r="N181" i="3"/>
  <c r="L181" i="3"/>
  <c r="K181" i="3"/>
  <c r="Y180" i="3"/>
  <c r="X180" i="3"/>
  <c r="W180" i="3"/>
  <c r="T180" i="3"/>
  <c r="R180" i="3"/>
  <c r="S180" i="3" s="1"/>
  <c r="Q180" i="3"/>
  <c r="P180" i="3"/>
  <c r="O180" i="3"/>
  <c r="K180" i="3"/>
  <c r="L180" i="3" s="1"/>
  <c r="Y179" i="3"/>
  <c r="X179" i="3"/>
  <c r="W179" i="3"/>
  <c r="T179" i="3"/>
  <c r="S179" i="3"/>
  <c r="R179" i="3"/>
  <c r="Q179" i="3"/>
  <c r="P179" i="3"/>
  <c r="O179" i="3"/>
  <c r="N179" i="3"/>
  <c r="K179" i="3"/>
  <c r="L179" i="3" s="1"/>
  <c r="Y178" i="3"/>
  <c r="X178" i="3"/>
  <c r="W178" i="3"/>
  <c r="T178" i="3"/>
  <c r="R178" i="3"/>
  <c r="N178" i="3" s="1"/>
  <c r="Q178" i="3"/>
  <c r="P178" i="3"/>
  <c r="O178" i="3"/>
  <c r="L178" i="3"/>
  <c r="K178" i="3"/>
  <c r="Y177" i="3"/>
  <c r="X177" i="3"/>
  <c r="W177" i="3"/>
  <c r="T177" i="3"/>
  <c r="R177" i="3"/>
  <c r="N177" i="3" s="1"/>
  <c r="Q177" i="3"/>
  <c r="P177" i="3"/>
  <c r="O177" i="3"/>
  <c r="K177" i="3"/>
  <c r="L177" i="3" s="1"/>
  <c r="Y176" i="3"/>
  <c r="X176" i="3"/>
  <c r="W176" i="3"/>
  <c r="T176" i="3"/>
  <c r="S176" i="3"/>
  <c r="R176" i="3"/>
  <c r="Q176" i="3"/>
  <c r="P176" i="3"/>
  <c r="O176" i="3"/>
  <c r="N176" i="3"/>
  <c r="K176" i="3"/>
  <c r="L176" i="3" s="1"/>
  <c r="Y175" i="3"/>
  <c r="X175" i="3"/>
  <c r="W175" i="3"/>
  <c r="T175" i="3"/>
  <c r="R175" i="3"/>
  <c r="N175" i="3" s="1"/>
  <c r="Q175" i="3"/>
  <c r="P175" i="3"/>
  <c r="O175" i="3"/>
  <c r="L175" i="3"/>
  <c r="K175" i="3"/>
  <c r="Y174" i="3"/>
  <c r="X174" i="3"/>
  <c r="W174" i="3"/>
  <c r="T174" i="3"/>
  <c r="R174" i="3"/>
  <c r="S174" i="3" s="1"/>
  <c r="Q174" i="3"/>
  <c r="P174" i="3"/>
  <c r="O174" i="3"/>
  <c r="N174" i="3"/>
  <c r="K174" i="3"/>
  <c r="L174" i="3" s="1"/>
  <c r="Y173" i="3"/>
  <c r="X173" i="3"/>
  <c r="W173" i="3"/>
  <c r="T173" i="3"/>
  <c r="S173" i="3"/>
  <c r="R173" i="3"/>
  <c r="Q173" i="3"/>
  <c r="P173" i="3"/>
  <c r="O173" i="3"/>
  <c r="N173" i="3"/>
  <c r="L173" i="3"/>
  <c r="K173" i="3"/>
  <c r="Y172" i="3"/>
  <c r="X172" i="3"/>
  <c r="W172" i="3"/>
  <c r="T172" i="3"/>
  <c r="R172" i="3"/>
  <c r="S172" i="3" s="1"/>
  <c r="Q172" i="3"/>
  <c r="P172" i="3"/>
  <c r="O172" i="3"/>
  <c r="K172" i="3"/>
  <c r="L172" i="3" s="1"/>
  <c r="Y171" i="3"/>
  <c r="X171" i="3"/>
  <c r="W171" i="3"/>
  <c r="T171" i="3"/>
  <c r="S171" i="3"/>
  <c r="R171" i="3"/>
  <c r="Q171" i="3"/>
  <c r="P171" i="3"/>
  <c r="O171" i="3"/>
  <c r="N171" i="3"/>
  <c r="K171" i="3"/>
  <c r="L171" i="3" s="1"/>
  <c r="Y170" i="3"/>
  <c r="X170" i="3"/>
  <c r="W170" i="3"/>
  <c r="T170" i="3"/>
  <c r="R170" i="3"/>
  <c r="N170" i="3" s="1"/>
  <c r="Q170" i="3"/>
  <c r="P170" i="3"/>
  <c r="O170" i="3"/>
  <c r="L170" i="3"/>
  <c r="K170" i="3"/>
  <c r="Y169" i="3"/>
  <c r="X169" i="3"/>
  <c r="W169" i="3"/>
  <c r="T169" i="3"/>
  <c r="R169" i="3"/>
  <c r="N169" i="3" s="1"/>
  <c r="Q169" i="3"/>
  <c r="P169" i="3"/>
  <c r="O169" i="3"/>
  <c r="K169" i="3"/>
  <c r="L169" i="3" s="1"/>
  <c r="Y168" i="3"/>
  <c r="X168" i="3"/>
  <c r="W168" i="3"/>
  <c r="T168" i="3"/>
  <c r="S168" i="3"/>
  <c r="R168" i="3"/>
  <c r="Q168" i="3"/>
  <c r="P168" i="3"/>
  <c r="O168" i="3"/>
  <c r="N168" i="3"/>
  <c r="K168" i="3"/>
  <c r="L168" i="3" s="1"/>
  <c r="Y167" i="3"/>
  <c r="X167" i="3"/>
  <c r="W167" i="3"/>
  <c r="T167" i="3"/>
  <c r="R167" i="3"/>
  <c r="N167" i="3" s="1"/>
  <c r="Q167" i="3"/>
  <c r="P167" i="3"/>
  <c r="O167" i="3"/>
  <c r="L167" i="3"/>
  <c r="K167" i="3"/>
  <c r="Y166" i="3"/>
  <c r="X166" i="3"/>
  <c r="W166" i="3"/>
  <c r="T166" i="3"/>
  <c r="R166" i="3"/>
  <c r="S166" i="3" s="1"/>
  <c r="Q166" i="3"/>
  <c r="P166" i="3"/>
  <c r="O166" i="3"/>
  <c r="N166" i="3"/>
  <c r="K166" i="3"/>
  <c r="L166" i="3" s="1"/>
  <c r="Y165" i="3"/>
  <c r="X165" i="3"/>
  <c r="W165" i="3"/>
  <c r="T165" i="3"/>
  <c r="S165" i="3"/>
  <c r="R165" i="3"/>
  <c r="Q165" i="3"/>
  <c r="P165" i="3"/>
  <c r="O165" i="3"/>
  <c r="N165" i="3"/>
  <c r="L165" i="3"/>
  <c r="K165" i="3"/>
  <c r="Y164" i="3"/>
  <c r="X164" i="3"/>
  <c r="W164" i="3"/>
  <c r="T164" i="3"/>
  <c r="R164" i="3"/>
  <c r="S164" i="3" s="1"/>
  <c r="Q164" i="3"/>
  <c r="P164" i="3"/>
  <c r="O164" i="3"/>
  <c r="K164" i="3"/>
  <c r="L164" i="3" s="1"/>
  <c r="Y163" i="3"/>
  <c r="X163" i="3"/>
  <c r="W163" i="3"/>
  <c r="T163" i="3"/>
  <c r="S163" i="3"/>
  <c r="R163" i="3"/>
  <c r="Q163" i="3"/>
  <c r="P163" i="3"/>
  <c r="O163" i="3"/>
  <c r="N163" i="3"/>
  <c r="K163" i="3"/>
  <c r="L163" i="3" s="1"/>
  <c r="Y162" i="3"/>
  <c r="X162" i="3"/>
  <c r="W162" i="3"/>
  <c r="T162" i="3"/>
  <c r="R162" i="3"/>
  <c r="N162" i="3" s="1"/>
  <c r="Q162" i="3"/>
  <c r="P162" i="3"/>
  <c r="O162" i="3"/>
  <c r="L162" i="3"/>
  <c r="K162" i="3"/>
  <c r="Y161" i="3"/>
  <c r="X161" i="3"/>
  <c r="W161" i="3"/>
  <c r="T161" i="3"/>
  <c r="R161" i="3"/>
  <c r="N161" i="3" s="1"/>
  <c r="Q161" i="3"/>
  <c r="P161" i="3"/>
  <c r="O161" i="3"/>
  <c r="K161" i="3"/>
  <c r="L161" i="3" s="1"/>
  <c r="Y160" i="3"/>
  <c r="X160" i="3"/>
  <c r="W160" i="3"/>
  <c r="T160" i="3"/>
  <c r="S160" i="3"/>
  <c r="R160" i="3"/>
  <c r="Q160" i="3"/>
  <c r="P160" i="3"/>
  <c r="O160" i="3"/>
  <c r="N160" i="3"/>
  <c r="K160" i="3"/>
  <c r="L160" i="3" s="1"/>
  <c r="Y159" i="3"/>
  <c r="X159" i="3"/>
  <c r="W159" i="3"/>
  <c r="T159" i="3"/>
  <c r="R159" i="3"/>
  <c r="N159" i="3" s="1"/>
  <c r="Q159" i="3"/>
  <c r="P159" i="3"/>
  <c r="O159" i="3"/>
  <c r="L159" i="3"/>
  <c r="K159" i="3"/>
  <c r="Y158" i="3"/>
  <c r="X158" i="3"/>
  <c r="W158" i="3"/>
  <c r="T158" i="3"/>
  <c r="R158" i="3"/>
  <c r="S158" i="3" s="1"/>
  <c r="Q158" i="3"/>
  <c r="P158" i="3"/>
  <c r="O158" i="3"/>
  <c r="N158" i="3"/>
  <c r="K158" i="3"/>
  <c r="L158" i="3" s="1"/>
  <c r="Y157" i="3"/>
  <c r="X157" i="3"/>
  <c r="W157" i="3"/>
  <c r="T157" i="3"/>
  <c r="S157" i="3"/>
  <c r="R157" i="3"/>
  <c r="Q157" i="3"/>
  <c r="P157" i="3"/>
  <c r="O157" i="3"/>
  <c r="N157" i="3"/>
  <c r="L157" i="3"/>
  <c r="K157" i="3"/>
  <c r="Y156" i="3"/>
  <c r="X156" i="3"/>
  <c r="W156" i="3"/>
  <c r="T156" i="3"/>
  <c r="R156" i="3"/>
  <c r="S156" i="3" s="1"/>
  <c r="Q156" i="3"/>
  <c r="P156" i="3"/>
  <c r="O156" i="3"/>
  <c r="K156" i="3"/>
  <c r="L156" i="3" s="1"/>
  <c r="Y155" i="3"/>
  <c r="X155" i="3"/>
  <c r="W155" i="3"/>
  <c r="T155" i="3"/>
  <c r="S155" i="3"/>
  <c r="R155" i="3"/>
  <c r="Q155" i="3"/>
  <c r="P155" i="3"/>
  <c r="O155" i="3"/>
  <c r="N155" i="3"/>
  <c r="K155" i="3"/>
  <c r="L155" i="3" s="1"/>
  <c r="Y154" i="3"/>
  <c r="X154" i="3"/>
  <c r="W154" i="3"/>
  <c r="T154" i="3"/>
  <c r="R154" i="3"/>
  <c r="N154" i="3" s="1"/>
  <c r="Q154" i="3"/>
  <c r="P154" i="3"/>
  <c r="O154" i="3"/>
  <c r="L154" i="3"/>
  <c r="K154" i="3"/>
  <c r="Y153" i="3"/>
  <c r="X153" i="3"/>
  <c r="W153" i="3"/>
  <c r="T153" i="3"/>
  <c r="R153" i="3"/>
  <c r="N153" i="3" s="1"/>
  <c r="Q153" i="3"/>
  <c r="P153" i="3"/>
  <c r="O153" i="3"/>
  <c r="K153" i="3"/>
  <c r="L153" i="3" s="1"/>
  <c r="Y152" i="3"/>
  <c r="X152" i="3"/>
  <c r="W152" i="3"/>
  <c r="T152" i="3"/>
  <c r="S152" i="3"/>
  <c r="R152" i="3"/>
  <c r="Q152" i="3"/>
  <c r="P152" i="3"/>
  <c r="O152" i="3"/>
  <c r="N152" i="3"/>
  <c r="K152" i="3"/>
  <c r="L152" i="3" s="1"/>
  <c r="Y151" i="3"/>
  <c r="X151" i="3"/>
  <c r="W151" i="3"/>
  <c r="T151" i="3"/>
  <c r="R151" i="3"/>
  <c r="N151" i="3" s="1"/>
  <c r="Q151" i="3"/>
  <c r="P151" i="3"/>
  <c r="O151" i="3"/>
  <c r="L151" i="3"/>
  <c r="K151" i="3"/>
  <c r="Y150" i="3"/>
  <c r="X150" i="3"/>
  <c r="W150" i="3"/>
  <c r="T150" i="3"/>
  <c r="R150" i="3"/>
  <c r="S150" i="3" s="1"/>
  <c r="Q150" i="3"/>
  <c r="P150" i="3"/>
  <c r="O150" i="3"/>
  <c r="N150" i="3"/>
  <c r="K150" i="3"/>
  <c r="L150" i="3" s="1"/>
  <c r="Y149" i="3"/>
  <c r="X149" i="3"/>
  <c r="W149" i="3"/>
  <c r="T149" i="3"/>
  <c r="S149" i="3"/>
  <c r="R149" i="3"/>
  <c r="Q149" i="3"/>
  <c r="P149" i="3"/>
  <c r="O149" i="3"/>
  <c r="N149" i="3"/>
  <c r="L149" i="3"/>
  <c r="K149" i="3"/>
  <c r="Y148" i="3"/>
  <c r="X148" i="3"/>
  <c r="W148" i="3"/>
  <c r="T148" i="3"/>
  <c r="R148" i="3"/>
  <c r="S148" i="3" s="1"/>
  <c r="Q148" i="3"/>
  <c r="P148" i="3"/>
  <c r="O148" i="3"/>
  <c r="K148" i="3"/>
  <c r="L148" i="3" s="1"/>
  <c r="Y147" i="3"/>
  <c r="X147" i="3"/>
  <c r="W147" i="3"/>
  <c r="T147" i="3"/>
  <c r="S147" i="3"/>
  <c r="R147" i="3"/>
  <c r="Q147" i="3"/>
  <c r="P147" i="3"/>
  <c r="O147" i="3"/>
  <c r="N147" i="3"/>
  <c r="K147" i="3"/>
  <c r="L147" i="3" s="1"/>
  <c r="Y146" i="3"/>
  <c r="X146" i="3"/>
  <c r="W146" i="3"/>
  <c r="T146" i="3"/>
  <c r="R146" i="3"/>
  <c r="N146" i="3" s="1"/>
  <c r="Q146" i="3"/>
  <c r="P146" i="3"/>
  <c r="O146" i="3"/>
  <c r="L146" i="3"/>
  <c r="K146" i="3"/>
  <c r="Y145" i="3"/>
  <c r="X145" i="3"/>
  <c r="W145" i="3"/>
  <c r="T145" i="3"/>
  <c r="R145" i="3"/>
  <c r="N145" i="3" s="1"/>
  <c r="Q145" i="3"/>
  <c r="P145" i="3"/>
  <c r="O145" i="3"/>
  <c r="K145" i="3"/>
  <c r="L145" i="3" s="1"/>
  <c r="Y144" i="3"/>
  <c r="X144" i="3"/>
  <c r="W144" i="3"/>
  <c r="T144" i="3"/>
  <c r="S144" i="3"/>
  <c r="R144" i="3"/>
  <c r="Q144" i="3"/>
  <c r="P144" i="3"/>
  <c r="O144" i="3"/>
  <c r="N144" i="3"/>
  <c r="K144" i="3"/>
  <c r="L144" i="3" s="1"/>
  <c r="Y143" i="3"/>
  <c r="X143" i="3"/>
  <c r="W143" i="3"/>
  <c r="T143" i="3"/>
  <c r="R143" i="3"/>
  <c r="N143" i="3" s="1"/>
  <c r="Q143" i="3"/>
  <c r="P143" i="3"/>
  <c r="O143" i="3"/>
  <c r="L143" i="3"/>
  <c r="K143" i="3"/>
  <c r="Y142" i="3"/>
  <c r="X142" i="3"/>
  <c r="W142" i="3"/>
  <c r="T142" i="3"/>
  <c r="R142" i="3"/>
  <c r="S142" i="3" s="1"/>
  <c r="Q142" i="3"/>
  <c r="P142" i="3"/>
  <c r="O142" i="3"/>
  <c r="N142" i="3"/>
  <c r="K142" i="3"/>
  <c r="L142" i="3" s="1"/>
  <c r="Y141" i="3"/>
  <c r="X141" i="3"/>
  <c r="W141" i="3"/>
  <c r="T141" i="3"/>
  <c r="S141" i="3"/>
  <c r="R141" i="3"/>
  <c r="Q141" i="3"/>
  <c r="P141" i="3"/>
  <c r="O141" i="3"/>
  <c r="N141" i="3"/>
  <c r="L141" i="3"/>
  <c r="K141" i="3"/>
  <c r="Y140" i="3"/>
  <c r="X140" i="3"/>
  <c r="W140" i="3"/>
  <c r="T140" i="3"/>
  <c r="R140" i="3"/>
  <c r="S140" i="3" s="1"/>
  <c r="Q140" i="3"/>
  <c r="P140" i="3"/>
  <c r="O140" i="3"/>
  <c r="K140" i="3"/>
  <c r="L140" i="3" s="1"/>
  <c r="Y139" i="3"/>
  <c r="X139" i="3"/>
  <c r="W139" i="3"/>
  <c r="T139" i="3"/>
  <c r="S139" i="3"/>
  <c r="R139" i="3"/>
  <c r="Q139" i="3"/>
  <c r="P139" i="3"/>
  <c r="O139" i="3"/>
  <c r="N139" i="3"/>
  <c r="K139" i="3"/>
  <c r="L139" i="3" s="1"/>
  <c r="Y138" i="3"/>
  <c r="X138" i="3"/>
  <c r="W138" i="3"/>
  <c r="T138" i="3"/>
  <c r="R138" i="3"/>
  <c r="N138" i="3" s="1"/>
  <c r="Q138" i="3"/>
  <c r="P138" i="3"/>
  <c r="O138" i="3"/>
  <c r="L138" i="3"/>
  <c r="K138" i="3"/>
  <c r="Y137" i="3"/>
  <c r="X137" i="3"/>
  <c r="W137" i="3"/>
  <c r="T137" i="3"/>
  <c r="R137" i="3"/>
  <c r="N137" i="3" s="1"/>
  <c r="Q137" i="3"/>
  <c r="P137" i="3"/>
  <c r="O137" i="3"/>
  <c r="K137" i="3"/>
  <c r="L137" i="3" s="1"/>
  <c r="Y136" i="3"/>
  <c r="X136" i="3"/>
  <c r="W136" i="3"/>
  <c r="T136" i="3"/>
  <c r="S136" i="3"/>
  <c r="R136" i="3"/>
  <c r="Q136" i="3"/>
  <c r="P136" i="3"/>
  <c r="O136" i="3"/>
  <c r="N136" i="3"/>
  <c r="K136" i="3"/>
  <c r="L136" i="3" s="1"/>
  <c r="Y135" i="3"/>
  <c r="X135" i="3"/>
  <c r="W135" i="3"/>
  <c r="T135" i="3"/>
  <c r="R135" i="3"/>
  <c r="N135" i="3" s="1"/>
  <c r="Q135" i="3"/>
  <c r="P135" i="3"/>
  <c r="O135" i="3"/>
  <c r="L135" i="3"/>
  <c r="K135" i="3"/>
  <c r="Y134" i="3"/>
  <c r="X134" i="3"/>
  <c r="W134" i="3"/>
  <c r="T134" i="3"/>
  <c r="R134" i="3"/>
  <c r="S134" i="3" s="1"/>
  <c r="Q134" i="3"/>
  <c r="P134" i="3"/>
  <c r="O134" i="3"/>
  <c r="N134" i="3"/>
  <c r="K134" i="3"/>
  <c r="L134" i="3" s="1"/>
  <c r="Y133" i="3"/>
  <c r="X133" i="3"/>
  <c r="W133" i="3"/>
  <c r="T133" i="3"/>
  <c r="S133" i="3"/>
  <c r="R133" i="3"/>
  <c r="Q133" i="3"/>
  <c r="P133" i="3"/>
  <c r="O133" i="3"/>
  <c r="N133" i="3"/>
  <c r="L133" i="3"/>
  <c r="K133" i="3"/>
  <c r="Y132" i="3"/>
  <c r="X132" i="3"/>
  <c r="W132" i="3"/>
  <c r="T132" i="3"/>
  <c r="R132" i="3"/>
  <c r="S132" i="3" s="1"/>
  <c r="Q132" i="3"/>
  <c r="P132" i="3"/>
  <c r="O132" i="3"/>
  <c r="K132" i="3"/>
  <c r="L132" i="3" s="1"/>
  <c r="Y131" i="3"/>
  <c r="X131" i="3"/>
  <c r="W131" i="3"/>
  <c r="T131" i="3"/>
  <c r="S131" i="3"/>
  <c r="R131" i="3"/>
  <c r="Q131" i="3"/>
  <c r="P131" i="3"/>
  <c r="O131" i="3"/>
  <c r="N131" i="3"/>
  <c r="K131" i="3"/>
  <c r="L131" i="3" s="1"/>
  <c r="Y130" i="3"/>
  <c r="X130" i="3"/>
  <c r="W130" i="3"/>
  <c r="T130" i="3"/>
  <c r="R130" i="3"/>
  <c r="N130" i="3" s="1"/>
  <c r="Q130" i="3"/>
  <c r="P130" i="3"/>
  <c r="O130" i="3"/>
  <c r="L130" i="3"/>
  <c r="K130" i="3"/>
  <c r="Y129" i="3"/>
  <c r="X129" i="3"/>
  <c r="W129" i="3"/>
  <c r="T129" i="3"/>
  <c r="R129" i="3"/>
  <c r="N129" i="3" s="1"/>
  <c r="Q129" i="3"/>
  <c r="P129" i="3"/>
  <c r="O129" i="3"/>
  <c r="K129" i="3"/>
  <c r="L129" i="3" s="1"/>
  <c r="Y128" i="3"/>
  <c r="X128" i="3"/>
  <c r="W128" i="3"/>
  <c r="T128" i="3"/>
  <c r="S128" i="3"/>
  <c r="R128" i="3"/>
  <c r="Q128" i="3"/>
  <c r="P128" i="3"/>
  <c r="O128" i="3"/>
  <c r="N128" i="3"/>
  <c r="K128" i="3"/>
  <c r="L128" i="3" s="1"/>
  <c r="Y127" i="3"/>
  <c r="X127" i="3"/>
  <c r="W127" i="3"/>
  <c r="T127" i="3"/>
  <c r="R127" i="3"/>
  <c r="N127" i="3" s="1"/>
  <c r="Q127" i="3"/>
  <c r="P127" i="3"/>
  <c r="O127" i="3"/>
  <c r="L127" i="3"/>
  <c r="K127" i="3"/>
  <c r="Y126" i="3"/>
  <c r="X126" i="3"/>
  <c r="W126" i="3"/>
  <c r="T126" i="3"/>
  <c r="R126" i="3"/>
  <c r="S126" i="3" s="1"/>
  <c r="Q126" i="3"/>
  <c r="P126" i="3"/>
  <c r="O126" i="3"/>
  <c r="N126" i="3"/>
  <c r="K126" i="3"/>
  <c r="L126" i="3" s="1"/>
  <c r="Y125" i="3"/>
  <c r="X125" i="3"/>
  <c r="W125" i="3"/>
  <c r="T125" i="3"/>
  <c r="S125" i="3"/>
  <c r="R125" i="3"/>
  <c r="Q125" i="3"/>
  <c r="P125" i="3"/>
  <c r="O125" i="3"/>
  <c r="N125" i="3"/>
  <c r="L125" i="3"/>
  <c r="K125" i="3"/>
  <c r="Y124" i="3"/>
  <c r="X124" i="3"/>
  <c r="W124" i="3"/>
  <c r="T124" i="3"/>
  <c r="R124" i="3"/>
  <c r="S124" i="3" s="1"/>
  <c r="Q124" i="3"/>
  <c r="P124" i="3"/>
  <c r="O124" i="3"/>
  <c r="K124" i="3"/>
  <c r="L124" i="3" s="1"/>
  <c r="Y123" i="3"/>
  <c r="X123" i="3"/>
  <c r="W123" i="3"/>
  <c r="T123" i="3"/>
  <c r="S123" i="3"/>
  <c r="R123" i="3"/>
  <c r="Q123" i="3"/>
  <c r="P123" i="3"/>
  <c r="O123" i="3"/>
  <c r="N123" i="3"/>
  <c r="K123" i="3"/>
  <c r="L123" i="3" s="1"/>
  <c r="Y122" i="3"/>
  <c r="X122" i="3"/>
  <c r="W122" i="3"/>
  <c r="T122" i="3"/>
  <c r="R122" i="3"/>
  <c r="N122" i="3" s="1"/>
  <c r="Q122" i="3"/>
  <c r="P122" i="3"/>
  <c r="O122" i="3"/>
  <c r="L122" i="3"/>
  <c r="K122" i="3"/>
  <c r="Y121" i="3"/>
  <c r="X121" i="3"/>
  <c r="W121" i="3"/>
  <c r="T121" i="3"/>
  <c r="R121" i="3"/>
  <c r="N121" i="3" s="1"/>
  <c r="Q121" i="3"/>
  <c r="P121" i="3"/>
  <c r="O121" i="3"/>
  <c r="K121" i="3"/>
  <c r="L121" i="3" s="1"/>
  <c r="Y120" i="3"/>
  <c r="X120" i="3"/>
  <c r="W120" i="3"/>
  <c r="T120" i="3"/>
  <c r="S120" i="3"/>
  <c r="R120" i="3"/>
  <c r="Q120" i="3"/>
  <c r="P120" i="3"/>
  <c r="O120" i="3"/>
  <c r="N120" i="3"/>
  <c r="K120" i="3"/>
  <c r="L120" i="3" s="1"/>
  <c r="Y119" i="3"/>
  <c r="X119" i="3"/>
  <c r="W119" i="3"/>
  <c r="T119" i="3"/>
  <c r="R119" i="3"/>
  <c r="N119" i="3" s="1"/>
  <c r="Q119" i="3"/>
  <c r="P119" i="3"/>
  <c r="O119" i="3"/>
  <c r="L119" i="3"/>
  <c r="K119" i="3"/>
  <c r="Y118" i="3"/>
  <c r="X118" i="3"/>
  <c r="W118" i="3"/>
  <c r="T118" i="3"/>
  <c r="R118" i="3"/>
  <c r="S118" i="3" s="1"/>
  <c r="Q118" i="3"/>
  <c r="P118" i="3"/>
  <c r="O118" i="3"/>
  <c r="N118" i="3"/>
  <c r="K118" i="3"/>
  <c r="L118" i="3" s="1"/>
  <c r="Y117" i="3"/>
  <c r="X117" i="3"/>
  <c r="W117" i="3"/>
  <c r="T117" i="3"/>
  <c r="S117" i="3"/>
  <c r="R117" i="3"/>
  <c r="Q117" i="3"/>
  <c r="P117" i="3"/>
  <c r="O117" i="3"/>
  <c r="N117" i="3"/>
  <c r="L117" i="3"/>
  <c r="K117" i="3"/>
  <c r="Y116" i="3"/>
  <c r="X116" i="3"/>
  <c r="W116" i="3"/>
  <c r="T116" i="3"/>
  <c r="R116" i="3"/>
  <c r="S116" i="3" s="1"/>
  <c r="Q116" i="3"/>
  <c r="P116" i="3"/>
  <c r="O116" i="3"/>
  <c r="K116" i="3"/>
  <c r="L116" i="3" s="1"/>
  <c r="Y115" i="3"/>
  <c r="X115" i="3"/>
  <c r="W115" i="3"/>
  <c r="T115" i="3"/>
  <c r="S115" i="3"/>
  <c r="R115" i="3"/>
  <c r="Q115" i="3"/>
  <c r="P115" i="3"/>
  <c r="O115" i="3"/>
  <c r="N115" i="3"/>
  <c r="K115" i="3"/>
  <c r="L115" i="3" s="1"/>
  <c r="Y114" i="3"/>
  <c r="X114" i="3"/>
  <c r="W114" i="3"/>
  <c r="T114" i="3"/>
  <c r="R114" i="3"/>
  <c r="N114" i="3" s="1"/>
  <c r="Q114" i="3"/>
  <c r="P114" i="3"/>
  <c r="O114" i="3"/>
  <c r="L114" i="3"/>
  <c r="K114" i="3"/>
  <c r="Y113" i="3"/>
  <c r="X113" i="3"/>
  <c r="W113" i="3"/>
  <c r="T113" i="3"/>
  <c r="R113" i="3"/>
  <c r="N113" i="3" s="1"/>
  <c r="Q113" i="3"/>
  <c r="P113" i="3"/>
  <c r="O113" i="3"/>
  <c r="K113" i="3"/>
  <c r="L113" i="3" s="1"/>
  <c r="Y112" i="3"/>
  <c r="X112" i="3"/>
  <c r="W112" i="3"/>
  <c r="T112" i="3"/>
  <c r="S112" i="3"/>
  <c r="R112" i="3"/>
  <c r="Q112" i="3"/>
  <c r="P112" i="3"/>
  <c r="O112" i="3"/>
  <c r="N112" i="3"/>
  <c r="K112" i="3"/>
  <c r="L112" i="3" s="1"/>
  <c r="Y111" i="3"/>
  <c r="X111" i="3"/>
  <c r="W111" i="3"/>
  <c r="T111" i="3"/>
  <c r="R111" i="3"/>
  <c r="N111" i="3" s="1"/>
  <c r="Q111" i="3"/>
  <c r="P111" i="3"/>
  <c r="O111" i="3"/>
  <c r="L111" i="3"/>
  <c r="K111" i="3"/>
  <c r="Y110" i="3"/>
  <c r="X110" i="3"/>
  <c r="W110" i="3"/>
  <c r="T110" i="3"/>
  <c r="R110" i="3"/>
  <c r="S110" i="3" s="1"/>
  <c r="Q110" i="3"/>
  <c r="P110" i="3"/>
  <c r="O110" i="3"/>
  <c r="N110" i="3"/>
  <c r="K110" i="3"/>
  <c r="L110" i="3" s="1"/>
  <c r="Y109" i="3"/>
  <c r="X109" i="3"/>
  <c r="W109" i="3"/>
  <c r="T109" i="3"/>
  <c r="S109" i="3"/>
  <c r="R109" i="3"/>
  <c r="Q109" i="3"/>
  <c r="P109" i="3"/>
  <c r="O109" i="3"/>
  <c r="N109" i="3"/>
  <c r="L109" i="3"/>
  <c r="K109" i="3"/>
  <c r="Y108" i="3"/>
  <c r="X108" i="3"/>
  <c r="W108" i="3"/>
  <c r="T108" i="3"/>
  <c r="R108" i="3"/>
  <c r="S108" i="3" s="1"/>
  <c r="Q108" i="3"/>
  <c r="P108" i="3"/>
  <c r="O108" i="3"/>
  <c r="K108" i="3"/>
  <c r="L108" i="3" s="1"/>
  <c r="Y107" i="3"/>
  <c r="X107" i="3"/>
  <c r="W107" i="3"/>
  <c r="T107" i="3"/>
  <c r="S107" i="3"/>
  <c r="R107" i="3"/>
  <c r="Q107" i="3"/>
  <c r="P107" i="3"/>
  <c r="O107" i="3"/>
  <c r="N107" i="3"/>
  <c r="K107" i="3"/>
  <c r="L107" i="3" s="1"/>
  <c r="Y106" i="3"/>
  <c r="X106" i="3"/>
  <c r="W106" i="3"/>
  <c r="T106" i="3"/>
  <c r="R106" i="3"/>
  <c r="N106" i="3" s="1"/>
  <c r="Q106" i="3"/>
  <c r="P106" i="3"/>
  <c r="O106" i="3"/>
  <c r="L106" i="3"/>
  <c r="K106" i="3"/>
  <c r="Y105" i="3"/>
  <c r="X105" i="3"/>
  <c r="W105" i="3"/>
  <c r="T105" i="3"/>
  <c r="R105" i="3"/>
  <c r="N105" i="3" s="1"/>
  <c r="Q105" i="3"/>
  <c r="P105" i="3"/>
  <c r="O105" i="3"/>
  <c r="K105" i="3"/>
  <c r="L105" i="3" s="1"/>
  <c r="Y104" i="3"/>
  <c r="X104" i="3"/>
  <c r="W104" i="3"/>
  <c r="T104" i="3"/>
  <c r="S104" i="3"/>
  <c r="R104" i="3"/>
  <c r="Q104" i="3"/>
  <c r="P104" i="3"/>
  <c r="O104" i="3"/>
  <c r="N104" i="3"/>
  <c r="K104" i="3"/>
  <c r="L104" i="3" s="1"/>
  <c r="Y103" i="3"/>
  <c r="X103" i="3"/>
  <c r="W103" i="3"/>
  <c r="T103" i="3"/>
  <c r="R103" i="3"/>
  <c r="N103" i="3" s="1"/>
  <c r="Q103" i="3"/>
  <c r="P103" i="3"/>
  <c r="O103" i="3"/>
  <c r="L103" i="3"/>
  <c r="K103" i="3"/>
  <c r="Y102" i="3"/>
  <c r="X102" i="3"/>
  <c r="W102" i="3"/>
  <c r="T102" i="3"/>
  <c r="R102" i="3"/>
  <c r="S102" i="3" s="1"/>
  <c r="Q102" i="3"/>
  <c r="P102" i="3"/>
  <c r="O102" i="3"/>
  <c r="N102" i="3"/>
  <c r="K102" i="3"/>
  <c r="L102" i="3" s="1"/>
  <c r="Y101" i="3"/>
  <c r="X101" i="3"/>
  <c r="W101" i="3"/>
  <c r="T101" i="3"/>
  <c r="S101" i="3"/>
  <c r="R101" i="3"/>
  <c r="Q101" i="3"/>
  <c r="P101" i="3"/>
  <c r="O101" i="3"/>
  <c r="N101" i="3"/>
  <c r="L101" i="3"/>
  <c r="K101" i="3"/>
  <c r="Y100" i="3"/>
  <c r="X100" i="3"/>
  <c r="W100" i="3"/>
  <c r="T100" i="3"/>
  <c r="R100" i="3"/>
  <c r="S100" i="3" s="1"/>
  <c r="Q100" i="3"/>
  <c r="P100" i="3"/>
  <c r="O100" i="3"/>
  <c r="K100" i="3"/>
  <c r="L100" i="3" s="1"/>
  <c r="Y99" i="3"/>
  <c r="X99" i="3"/>
  <c r="W99" i="3"/>
  <c r="T99" i="3"/>
  <c r="S99" i="3"/>
  <c r="R99" i="3"/>
  <c r="Q99" i="3"/>
  <c r="P99" i="3"/>
  <c r="O99" i="3"/>
  <c r="N99" i="3"/>
  <c r="K99" i="3"/>
  <c r="L99" i="3" s="1"/>
  <c r="Y98" i="3"/>
  <c r="X98" i="3"/>
  <c r="W98" i="3"/>
  <c r="T98" i="3"/>
  <c r="R98" i="3"/>
  <c r="N98" i="3" s="1"/>
  <c r="Q98" i="3"/>
  <c r="P98" i="3"/>
  <c r="O98" i="3"/>
  <c r="L98" i="3"/>
  <c r="K98" i="3"/>
  <c r="Y97" i="3"/>
  <c r="X97" i="3"/>
  <c r="W97" i="3"/>
  <c r="T97" i="3"/>
  <c r="R97" i="3"/>
  <c r="N97" i="3" s="1"/>
  <c r="Q97" i="3"/>
  <c r="P97" i="3"/>
  <c r="O97" i="3"/>
  <c r="K97" i="3"/>
  <c r="L97" i="3" s="1"/>
  <c r="Y96" i="3"/>
  <c r="X96" i="3"/>
  <c r="W96" i="3"/>
  <c r="T96" i="3"/>
  <c r="S96" i="3"/>
  <c r="R96" i="3"/>
  <c r="Q96" i="3"/>
  <c r="P96" i="3"/>
  <c r="O96" i="3"/>
  <c r="N96" i="3"/>
  <c r="K96" i="3"/>
  <c r="L96" i="3" s="1"/>
  <c r="Y95" i="3"/>
  <c r="X95" i="3"/>
  <c r="W95" i="3"/>
  <c r="T95" i="3"/>
  <c r="R95" i="3"/>
  <c r="N95" i="3" s="1"/>
  <c r="Q95" i="3"/>
  <c r="P95" i="3"/>
  <c r="O95" i="3"/>
  <c r="L95" i="3"/>
  <c r="K95" i="3"/>
  <c r="Y94" i="3"/>
  <c r="X94" i="3"/>
  <c r="W94" i="3"/>
  <c r="T94" i="3"/>
  <c r="R94" i="3"/>
  <c r="S94" i="3" s="1"/>
  <c r="Q94" i="3"/>
  <c r="P94" i="3"/>
  <c r="O94" i="3"/>
  <c r="N94" i="3"/>
  <c r="K94" i="3"/>
  <c r="L94" i="3" s="1"/>
  <c r="Y93" i="3"/>
  <c r="X93" i="3"/>
  <c r="W93" i="3"/>
  <c r="T93" i="3"/>
  <c r="S93" i="3"/>
  <c r="R93" i="3"/>
  <c r="Q93" i="3"/>
  <c r="P93" i="3"/>
  <c r="O93" i="3"/>
  <c r="N93" i="3"/>
  <c r="L93" i="3"/>
  <c r="K93" i="3"/>
  <c r="Y92" i="3"/>
  <c r="X92" i="3"/>
  <c r="W92" i="3"/>
  <c r="T92" i="3"/>
  <c r="R92" i="3"/>
  <c r="S92" i="3" s="1"/>
  <c r="Q92" i="3"/>
  <c r="P92" i="3"/>
  <c r="O92" i="3"/>
  <c r="K92" i="3"/>
  <c r="L92" i="3" s="1"/>
  <c r="Y91" i="3"/>
  <c r="X91" i="3"/>
  <c r="W91" i="3"/>
  <c r="T91" i="3"/>
  <c r="S91" i="3"/>
  <c r="R91" i="3"/>
  <c r="Q91" i="3"/>
  <c r="P91" i="3"/>
  <c r="O91" i="3"/>
  <c r="N91" i="3"/>
  <c r="K91" i="3"/>
  <c r="L91" i="3" s="1"/>
  <c r="Y90" i="3"/>
  <c r="X90" i="3"/>
  <c r="W90" i="3"/>
  <c r="T90" i="3"/>
  <c r="R90" i="3"/>
  <c r="N90" i="3" s="1"/>
  <c r="Q90" i="3"/>
  <c r="P90" i="3"/>
  <c r="O90" i="3"/>
  <c r="L90" i="3"/>
  <c r="K90" i="3"/>
  <c r="Y89" i="3"/>
  <c r="X89" i="3"/>
  <c r="W89" i="3"/>
  <c r="T89" i="3"/>
  <c r="R89" i="3"/>
  <c r="N89" i="3" s="1"/>
  <c r="Q89" i="3"/>
  <c r="P89" i="3"/>
  <c r="O89" i="3"/>
  <c r="K89" i="3"/>
  <c r="L89" i="3" s="1"/>
  <c r="Y88" i="3"/>
  <c r="X88" i="3"/>
  <c r="W88" i="3"/>
  <c r="T88" i="3"/>
  <c r="S88" i="3"/>
  <c r="R88" i="3"/>
  <c r="Q88" i="3"/>
  <c r="P88" i="3"/>
  <c r="O88" i="3"/>
  <c r="N88" i="3"/>
  <c r="K88" i="3"/>
  <c r="L88" i="3" s="1"/>
  <c r="Y87" i="3"/>
  <c r="X87" i="3"/>
  <c r="W87" i="3"/>
  <c r="T87" i="3"/>
  <c r="R87" i="3"/>
  <c r="N87" i="3" s="1"/>
  <c r="Q87" i="3"/>
  <c r="P87" i="3"/>
  <c r="O87" i="3"/>
  <c r="L87" i="3"/>
  <c r="K87" i="3"/>
  <c r="Y86" i="3"/>
  <c r="X86" i="3"/>
  <c r="W86" i="3"/>
  <c r="T86" i="3"/>
  <c r="R86" i="3"/>
  <c r="S86" i="3" s="1"/>
  <c r="Q86" i="3"/>
  <c r="P86" i="3"/>
  <c r="O86" i="3"/>
  <c r="N86" i="3"/>
  <c r="K86" i="3"/>
  <c r="L86" i="3" s="1"/>
  <c r="Y85" i="3"/>
  <c r="X85" i="3"/>
  <c r="W85" i="3"/>
  <c r="T85" i="3"/>
  <c r="S85" i="3"/>
  <c r="R85" i="3"/>
  <c r="Q85" i="3"/>
  <c r="P85" i="3"/>
  <c r="O85" i="3"/>
  <c r="N85" i="3"/>
  <c r="L85" i="3"/>
  <c r="K85" i="3"/>
  <c r="Y84" i="3"/>
  <c r="X84" i="3"/>
  <c r="W84" i="3"/>
  <c r="T84" i="3"/>
  <c r="R84" i="3"/>
  <c r="S84" i="3" s="1"/>
  <c r="Q84" i="3"/>
  <c r="P84" i="3"/>
  <c r="O84" i="3"/>
  <c r="K84" i="3"/>
  <c r="L84" i="3" s="1"/>
  <c r="Y83" i="3"/>
  <c r="X83" i="3"/>
  <c r="W83" i="3"/>
  <c r="T83" i="3"/>
  <c r="S83" i="3"/>
  <c r="R83" i="3"/>
  <c r="Q83" i="3"/>
  <c r="P83" i="3"/>
  <c r="O83" i="3"/>
  <c r="N83" i="3"/>
  <c r="K83" i="3"/>
  <c r="L83" i="3" s="1"/>
  <c r="Y82" i="3"/>
  <c r="X82" i="3"/>
  <c r="W82" i="3"/>
  <c r="T82" i="3"/>
  <c r="R82" i="3"/>
  <c r="N82" i="3" s="1"/>
  <c r="Q82" i="3"/>
  <c r="P82" i="3"/>
  <c r="O82" i="3"/>
  <c r="L82" i="3"/>
  <c r="K82" i="3"/>
  <c r="Y81" i="3"/>
  <c r="X81" i="3"/>
  <c r="W81" i="3"/>
  <c r="T81" i="3"/>
  <c r="R81" i="3"/>
  <c r="N81" i="3" s="1"/>
  <c r="Q81" i="3"/>
  <c r="P81" i="3"/>
  <c r="O81" i="3"/>
  <c r="K81" i="3"/>
  <c r="L81" i="3" s="1"/>
  <c r="Y80" i="3"/>
  <c r="X80" i="3"/>
  <c r="W80" i="3"/>
  <c r="T80" i="3"/>
  <c r="S80" i="3"/>
  <c r="R80" i="3"/>
  <c r="Q80" i="3"/>
  <c r="P80" i="3"/>
  <c r="O80" i="3"/>
  <c r="N80" i="3"/>
  <c r="K80" i="3"/>
  <c r="L80" i="3" s="1"/>
  <c r="Y79" i="3"/>
  <c r="X79" i="3"/>
  <c r="W79" i="3"/>
  <c r="T79" i="3"/>
  <c r="R79" i="3"/>
  <c r="N79" i="3" s="1"/>
  <c r="Q79" i="3"/>
  <c r="P79" i="3"/>
  <c r="O79" i="3"/>
  <c r="L79" i="3"/>
  <c r="K79" i="3"/>
  <c r="Y78" i="3"/>
  <c r="X78" i="3"/>
  <c r="W78" i="3"/>
  <c r="T78" i="3"/>
  <c r="R78" i="3"/>
  <c r="S78" i="3" s="1"/>
  <c r="Q78" i="3"/>
  <c r="P78" i="3"/>
  <c r="O78" i="3"/>
  <c r="N78" i="3"/>
  <c r="K78" i="3"/>
  <c r="L78" i="3" s="1"/>
  <c r="Y77" i="3"/>
  <c r="X77" i="3"/>
  <c r="W77" i="3"/>
  <c r="T77" i="3"/>
  <c r="S77" i="3"/>
  <c r="R77" i="3"/>
  <c r="Q77" i="3"/>
  <c r="P77" i="3"/>
  <c r="O77" i="3"/>
  <c r="N77" i="3"/>
  <c r="L77" i="3"/>
  <c r="K77" i="3"/>
  <c r="Y76" i="3"/>
  <c r="X76" i="3"/>
  <c r="W76" i="3"/>
  <c r="T76" i="3"/>
  <c r="R76" i="3"/>
  <c r="S76" i="3" s="1"/>
  <c r="Q76" i="3"/>
  <c r="P76" i="3"/>
  <c r="O76" i="3"/>
  <c r="K76" i="3"/>
  <c r="L76" i="3" s="1"/>
  <c r="Y75" i="3"/>
  <c r="X75" i="3"/>
  <c r="W75" i="3"/>
  <c r="T75" i="3"/>
  <c r="S75" i="3"/>
  <c r="R75" i="3"/>
  <c r="Q75" i="3"/>
  <c r="P75" i="3"/>
  <c r="O75" i="3"/>
  <c r="N75" i="3"/>
  <c r="K75" i="3"/>
  <c r="L75" i="3" s="1"/>
  <c r="Y74" i="3"/>
  <c r="X74" i="3"/>
  <c r="W74" i="3"/>
  <c r="T74" i="3"/>
  <c r="R74" i="3"/>
  <c r="N74" i="3" s="1"/>
  <c r="Q74" i="3"/>
  <c r="P74" i="3"/>
  <c r="O74" i="3"/>
  <c r="L74" i="3"/>
  <c r="K74" i="3"/>
  <c r="Y73" i="3"/>
  <c r="X73" i="3"/>
  <c r="W73" i="3"/>
  <c r="T73" i="3"/>
  <c r="R73" i="3"/>
  <c r="N73" i="3" s="1"/>
  <c r="Q73" i="3"/>
  <c r="P73" i="3"/>
  <c r="O73" i="3"/>
  <c r="K73" i="3"/>
  <c r="L73" i="3" s="1"/>
  <c r="Y72" i="3"/>
  <c r="X72" i="3"/>
  <c r="W72" i="3"/>
  <c r="T72" i="3"/>
  <c r="S72" i="3"/>
  <c r="R72" i="3"/>
  <c r="Q72" i="3"/>
  <c r="P72" i="3"/>
  <c r="O72" i="3"/>
  <c r="N72" i="3"/>
  <c r="K72" i="3"/>
  <c r="L72" i="3" s="1"/>
  <c r="Y71" i="3"/>
  <c r="X71" i="3"/>
  <c r="W71" i="3"/>
  <c r="T71" i="3"/>
  <c r="R71" i="3"/>
  <c r="N71" i="3" s="1"/>
  <c r="Q71" i="3"/>
  <c r="P71" i="3"/>
  <c r="O71" i="3"/>
  <c r="L71" i="3"/>
  <c r="K71" i="3"/>
  <c r="Y70" i="3"/>
  <c r="X70" i="3"/>
  <c r="W70" i="3"/>
  <c r="T70" i="3"/>
  <c r="R70" i="3"/>
  <c r="S70" i="3" s="1"/>
  <c r="Q70" i="3"/>
  <c r="P70" i="3"/>
  <c r="O70" i="3"/>
  <c r="N70" i="3"/>
  <c r="K70" i="3"/>
  <c r="L70" i="3" s="1"/>
  <c r="Y69" i="3"/>
  <c r="X69" i="3"/>
  <c r="W69" i="3"/>
  <c r="T69" i="3"/>
  <c r="S69" i="3"/>
  <c r="R69" i="3"/>
  <c r="Q69" i="3"/>
  <c r="P69" i="3"/>
  <c r="O69" i="3"/>
  <c r="N69" i="3"/>
  <c r="L69" i="3"/>
  <c r="K69" i="3"/>
  <c r="Y68" i="3"/>
  <c r="X68" i="3"/>
  <c r="W68" i="3"/>
  <c r="T68" i="3"/>
  <c r="R68" i="3"/>
  <c r="S68" i="3" s="1"/>
  <c r="Q68" i="3"/>
  <c r="P68" i="3"/>
  <c r="O68" i="3"/>
  <c r="K68" i="3"/>
  <c r="L68" i="3" s="1"/>
  <c r="Y67" i="3"/>
  <c r="X67" i="3"/>
  <c r="W67" i="3"/>
  <c r="T67" i="3"/>
  <c r="S67" i="3"/>
  <c r="R67" i="3"/>
  <c r="Q67" i="3"/>
  <c r="P67" i="3"/>
  <c r="O67" i="3"/>
  <c r="N67" i="3"/>
  <c r="K67" i="3"/>
  <c r="L67" i="3" s="1"/>
  <c r="Y66" i="3"/>
  <c r="X66" i="3"/>
  <c r="W66" i="3"/>
  <c r="T66" i="3"/>
  <c r="R66" i="3"/>
  <c r="N66" i="3" s="1"/>
  <c r="Q66" i="3"/>
  <c r="P66" i="3"/>
  <c r="O66" i="3"/>
  <c r="L66" i="3"/>
  <c r="K66" i="3"/>
  <c r="Y65" i="3"/>
  <c r="X65" i="3"/>
  <c r="W65" i="3"/>
  <c r="T65" i="3"/>
  <c r="R65" i="3"/>
  <c r="N65" i="3" s="1"/>
  <c r="Q65" i="3"/>
  <c r="P65" i="3"/>
  <c r="O65" i="3"/>
  <c r="K65" i="3"/>
  <c r="L65" i="3" s="1"/>
  <c r="Y64" i="3"/>
  <c r="X64" i="3"/>
  <c r="W64" i="3"/>
  <c r="T64" i="3"/>
  <c r="S64" i="3"/>
  <c r="R64" i="3"/>
  <c r="Q64" i="3"/>
  <c r="P64" i="3"/>
  <c r="O64" i="3"/>
  <c r="N64" i="3"/>
  <c r="K64" i="3"/>
  <c r="L64" i="3" s="1"/>
  <c r="Y63" i="3"/>
  <c r="X63" i="3"/>
  <c r="W63" i="3"/>
  <c r="T63" i="3"/>
  <c r="R63" i="3"/>
  <c r="N63" i="3" s="1"/>
  <c r="Q63" i="3"/>
  <c r="P63" i="3"/>
  <c r="O63" i="3"/>
  <c r="L63" i="3"/>
  <c r="K63" i="3"/>
  <c r="Y62" i="3"/>
  <c r="X62" i="3"/>
  <c r="W62" i="3"/>
  <c r="T62" i="3"/>
  <c r="R62" i="3"/>
  <c r="S62" i="3" s="1"/>
  <c r="Q62" i="3"/>
  <c r="P62" i="3"/>
  <c r="O62" i="3"/>
  <c r="N62" i="3"/>
  <c r="K62" i="3"/>
  <c r="L62" i="3" s="1"/>
  <c r="Y61" i="3"/>
  <c r="X61" i="3"/>
  <c r="W61" i="3"/>
  <c r="T61" i="3"/>
  <c r="S61" i="3"/>
  <c r="R61" i="3"/>
  <c r="Q61" i="3"/>
  <c r="P61" i="3"/>
  <c r="O61" i="3"/>
  <c r="N61" i="3"/>
  <c r="L61" i="3"/>
  <c r="K61" i="3"/>
  <c r="Y60" i="3"/>
  <c r="X60" i="3"/>
  <c r="W60" i="3"/>
  <c r="T60" i="3"/>
  <c r="R60" i="3"/>
  <c r="S60" i="3" s="1"/>
  <c r="Q60" i="3"/>
  <c r="P60" i="3"/>
  <c r="O60" i="3"/>
  <c r="K60" i="3"/>
  <c r="L60" i="3" s="1"/>
  <c r="Y59" i="3"/>
  <c r="X59" i="3"/>
  <c r="W59" i="3"/>
  <c r="T59" i="3"/>
  <c r="S59" i="3"/>
  <c r="R59" i="3"/>
  <c r="Q59" i="3"/>
  <c r="P59" i="3"/>
  <c r="O59" i="3"/>
  <c r="N59" i="3"/>
  <c r="K59" i="3"/>
  <c r="L59" i="3" s="1"/>
  <c r="Y58" i="3"/>
  <c r="X58" i="3"/>
  <c r="W58" i="3"/>
  <c r="T58" i="3"/>
  <c r="R58" i="3"/>
  <c r="N58" i="3" s="1"/>
  <c r="Q58" i="3"/>
  <c r="P58" i="3"/>
  <c r="O58" i="3"/>
  <c r="L58" i="3"/>
  <c r="K58" i="3"/>
  <c r="Y57" i="3"/>
  <c r="X57" i="3"/>
  <c r="W57" i="3"/>
  <c r="T57" i="3"/>
  <c r="R57" i="3"/>
  <c r="N57" i="3" s="1"/>
  <c r="Q57" i="3"/>
  <c r="P57" i="3"/>
  <c r="O57" i="3"/>
  <c r="K57" i="3"/>
  <c r="L57" i="3" s="1"/>
  <c r="Y56" i="3"/>
  <c r="X56" i="3"/>
  <c r="W56" i="3"/>
  <c r="T56" i="3"/>
  <c r="S56" i="3"/>
  <c r="R56" i="3"/>
  <c r="Q56" i="3"/>
  <c r="P56" i="3"/>
  <c r="O56" i="3"/>
  <c r="N56" i="3"/>
  <c r="K56" i="3"/>
  <c r="L56" i="3" s="1"/>
  <c r="Y55" i="3"/>
  <c r="X55" i="3"/>
  <c r="W55" i="3"/>
  <c r="T55" i="3"/>
  <c r="R55" i="3"/>
  <c r="N55" i="3" s="1"/>
  <c r="Q55" i="3"/>
  <c r="P55" i="3"/>
  <c r="O55" i="3"/>
  <c r="L55" i="3"/>
  <c r="K55" i="3"/>
  <c r="Y54" i="3"/>
  <c r="X54" i="3"/>
  <c r="W54" i="3"/>
  <c r="T54" i="3"/>
  <c r="R54" i="3"/>
  <c r="S54" i="3" s="1"/>
  <c r="Q54" i="3"/>
  <c r="P54" i="3"/>
  <c r="O54" i="3"/>
  <c r="N54" i="3"/>
  <c r="K54" i="3"/>
  <c r="L54" i="3" s="1"/>
  <c r="Y53" i="3"/>
  <c r="X53" i="3"/>
  <c r="W53" i="3"/>
  <c r="T53" i="3"/>
  <c r="S53" i="3"/>
  <c r="R53" i="3"/>
  <c r="Q53" i="3"/>
  <c r="P53" i="3"/>
  <c r="O53" i="3"/>
  <c r="N53" i="3"/>
  <c r="L53" i="3"/>
  <c r="K53" i="3"/>
  <c r="Y52" i="3"/>
  <c r="X52" i="3"/>
  <c r="W52" i="3"/>
  <c r="T52" i="3"/>
  <c r="R52" i="3"/>
  <c r="S52" i="3" s="1"/>
  <c r="Q52" i="3"/>
  <c r="P52" i="3"/>
  <c r="O52" i="3"/>
  <c r="K52" i="3"/>
  <c r="L52" i="3" s="1"/>
  <c r="Y51" i="3"/>
  <c r="X51" i="3"/>
  <c r="W51" i="3"/>
  <c r="T51" i="3"/>
  <c r="S51" i="3"/>
  <c r="R51" i="3"/>
  <c r="Q51" i="3"/>
  <c r="P51" i="3"/>
  <c r="O51" i="3"/>
  <c r="N51" i="3"/>
  <c r="K51" i="3"/>
  <c r="L51" i="3" s="1"/>
  <c r="Y50" i="3"/>
  <c r="X50" i="3"/>
  <c r="W50" i="3"/>
  <c r="T50" i="3"/>
  <c r="R50" i="3"/>
  <c r="N50" i="3" s="1"/>
  <c r="Q50" i="3"/>
  <c r="P50" i="3"/>
  <c r="O50" i="3"/>
  <c r="L50" i="3"/>
  <c r="K50" i="3"/>
  <c r="Y49" i="3"/>
  <c r="X49" i="3"/>
  <c r="W49" i="3"/>
  <c r="T49" i="3"/>
  <c r="R49" i="3"/>
  <c r="N49" i="3" s="1"/>
  <c r="Q49" i="3"/>
  <c r="P49" i="3"/>
  <c r="O49" i="3"/>
  <c r="K49" i="3"/>
  <c r="L49" i="3" s="1"/>
  <c r="Y48" i="3"/>
  <c r="X48" i="3"/>
  <c r="W48" i="3"/>
  <c r="T48" i="3"/>
  <c r="S48" i="3"/>
  <c r="R48" i="3"/>
  <c r="Q48" i="3"/>
  <c r="P48" i="3"/>
  <c r="O48" i="3"/>
  <c r="N48" i="3"/>
  <c r="K48" i="3"/>
  <c r="L48" i="3" s="1"/>
  <c r="Y47" i="3"/>
  <c r="X47" i="3"/>
  <c r="W47" i="3"/>
  <c r="T47" i="3"/>
  <c r="R47" i="3"/>
  <c r="N47" i="3" s="1"/>
  <c r="Q47" i="3"/>
  <c r="P47" i="3"/>
  <c r="O47" i="3"/>
  <c r="L47" i="3"/>
  <c r="K47" i="3"/>
  <c r="Y46" i="3"/>
  <c r="X46" i="3"/>
  <c r="W46" i="3"/>
  <c r="T46" i="3"/>
  <c r="R46" i="3"/>
  <c r="S46" i="3" s="1"/>
  <c r="Q46" i="3"/>
  <c r="P46" i="3"/>
  <c r="O46" i="3"/>
  <c r="N46" i="3"/>
  <c r="K46" i="3"/>
  <c r="L46" i="3" s="1"/>
  <c r="Y45" i="3"/>
  <c r="X45" i="3"/>
  <c r="W45" i="3"/>
  <c r="T45" i="3"/>
  <c r="S45" i="3"/>
  <c r="R45" i="3"/>
  <c r="Q45" i="3"/>
  <c r="P45" i="3"/>
  <c r="O45" i="3"/>
  <c r="N45" i="3"/>
  <c r="L45" i="3"/>
  <c r="K45" i="3"/>
  <c r="Y44" i="3"/>
  <c r="X44" i="3"/>
  <c r="W44" i="3"/>
  <c r="T44" i="3"/>
  <c r="R44" i="3"/>
  <c r="S44" i="3" s="1"/>
  <c r="Q44" i="3"/>
  <c r="P44" i="3"/>
  <c r="O44" i="3"/>
  <c r="K44" i="3"/>
  <c r="L44" i="3" s="1"/>
  <c r="Y43" i="3"/>
  <c r="X43" i="3"/>
  <c r="W43" i="3"/>
  <c r="T43" i="3"/>
  <c r="S43" i="3"/>
  <c r="R43" i="3"/>
  <c r="Q43" i="3"/>
  <c r="P43" i="3"/>
  <c r="O43" i="3"/>
  <c r="N43" i="3"/>
  <c r="K43" i="3"/>
  <c r="L43" i="3" s="1"/>
  <c r="Y42" i="3"/>
  <c r="X42" i="3"/>
  <c r="W42" i="3"/>
  <c r="T42" i="3"/>
  <c r="R42" i="3"/>
  <c r="N42" i="3" s="1"/>
  <c r="Q42" i="3"/>
  <c r="P42" i="3"/>
  <c r="O42" i="3"/>
  <c r="L42" i="3"/>
  <c r="K42" i="3"/>
  <c r="Y41" i="3"/>
  <c r="X41" i="3"/>
  <c r="W41" i="3"/>
  <c r="T41" i="3"/>
  <c r="R41" i="3"/>
  <c r="N41" i="3" s="1"/>
  <c r="Q41" i="3"/>
  <c r="P41" i="3"/>
  <c r="O41" i="3"/>
  <c r="K41" i="3"/>
  <c r="L41" i="3" s="1"/>
  <c r="Y40" i="3"/>
  <c r="X40" i="3"/>
  <c r="W40" i="3"/>
  <c r="T40" i="3"/>
  <c r="S40" i="3"/>
  <c r="R40" i="3"/>
  <c r="Q40" i="3"/>
  <c r="P40" i="3"/>
  <c r="O40" i="3"/>
  <c r="N40" i="3"/>
  <c r="K40" i="3"/>
  <c r="L40" i="3" s="1"/>
  <c r="Y39" i="3"/>
  <c r="X39" i="3"/>
  <c r="W39" i="3"/>
  <c r="T39" i="3"/>
  <c r="R39" i="3"/>
  <c r="N39" i="3" s="1"/>
  <c r="Q39" i="3"/>
  <c r="P39" i="3"/>
  <c r="O39" i="3"/>
  <c r="L39" i="3"/>
  <c r="K39" i="3"/>
  <c r="Y38" i="3"/>
  <c r="T38" i="3"/>
  <c r="Y37" i="3"/>
  <c r="T37" i="3"/>
  <c r="Y36" i="3"/>
  <c r="T36" i="3"/>
  <c r="Y35" i="3"/>
  <c r="T35" i="3"/>
  <c r="Y34" i="3"/>
  <c r="T34" i="3"/>
  <c r="Y33" i="3"/>
  <c r="T33" i="3"/>
  <c r="Y32" i="3"/>
  <c r="T32" i="3"/>
  <c r="Y31" i="3"/>
  <c r="T31" i="3"/>
  <c r="Y30" i="3"/>
  <c r="T30" i="3"/>
  <c r="Y29" i="3"/>
  <c r="T29" i="3"/>
  <c r="Y28" i="3"/>
  <c r="T28" i="3"/>
  <c r="Y27" i="3"/>
  <c r="T27" i="3"/>
  <c r="Y26" i="3"/>
  <c r="T26" i="3"/>
  <c r="Y25" i="3"/>
  <c r="T25" i="3"/>
  <c r="Y24" i="3"/>
  <c r="T24" i="3"/>
  <c r="Y23" i="3"/>
  <c r="T23" i="3"/>
  <c r="Y22" i="3"/>
  <c r="T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Z2" i="3"/>
  <c r="W6" i="8" s="1"/>
  <c r="C26" i="2"/>
  <c r="C25" i="2"/>
  <c r="C24" i="2"/>
  <c r="C23" i="2"/>
  <c r="C22" i="2"/>
  <c r="C21" i="2"/>
  <c r="C20" i="2"/>
  <c r="C19" i="2"/>
  <c r="C18" i="2"/>
  <c r="B5" i="2"/>
  <c r="A1" i="2"/>
  <c r="B57" i="1"/>
  <c r="B59" i="1" s="1"/>
  <c r="B61" i="1" s="1"/>
  <c r="B65" i="1" s="1"/>
  <c r="B68" i="1" s="1"/>
  <c r="B75" i="1" s="1"/>
  <c r="B83" i="1" s="1"/>
  <c r="B86" i="1" s="1"/>
  <c r="B96" i="1" s="1"/>
  <c r="B106" i="1" s="1"/>
  <c r="B109" i="1" s="1"/>
  <c r="B55" i="1"/>
  <c r="A111" i="7"/>
  <c r="A110" i="7"/>
  <c r="A257" i="13"/>
  <c r="A253" i="13"/>
  <c r="A249" i="13"/>
  <c r="A245" i="13"/>
  <c r="A241" i="13"/>
  <c r="A237" i="13"/>
  <c r="A233" i="13"/>
  <c r="A229" i="13"/>
  <c r="A225" i="13"/>
  <c r="A221" i="13"/>
  <c r="A217" i="13"/>
  <c r="A213" i="13"/>
  <c r="A209" i="13"/>
  <c r="A205" i="13"/>
  <c r="A201" i="13"/>
  <c r="A197" i="13"/>
  <c r="A193" i="13"/>
  <c r="A189" i="13"/>
  <c r="A185" i="13"/>
  <c r="A181" i="13"/>
  <c r="A177" i="13"/>
  <c r="A173" i="13"/>
  <c r="A169" i="13"/>
  <c r="A165" i="13"/>
  <c r="B256" i="13"/>
  <c r="B252" i="13"/>
  <c r="B248" i="13"/>
  <c r="B244" i="13"/>
  <c r="B240" i="13"/>
  <c r="B236" i="13"/>
  <c r="B232" i="13"/>
  <c r="A232" i="13"/>
  <c r="A228" i="13"/>
  <c r="A224" i="13"/>
  <c r="A220" i="13"/>
  <c r="A216" i="13"/>
  <c r="A212" i="13"/>
  <c r="A208" i="13"/>
  <c r="A204" i="13"/>
  <c r="A200" i="13"/>
  <c r="A196" i="13"/>
  <c r="A192" i="13"/>
  <c r="A188" i="13"/>
  <c r="A184" i="13"/>
  <c r="A180" i="13"/>
  <c r="A176" i="13"/>
  <c r="A172" i="13"/>
  <c r="A168" i="13"/>
  <c r="A164" i="13"/>
  <c r="A160" i="13"/>
  <c r="A156" i="13"/>
  <c r="A152" i="13"/>
  <c r="A148" i="13"/>
  <c r="A144" i="13"/>
  <c r="A140" i="13"/>
  <c r="A136" i="13"/>
  <c r="A132" i="13"/>
  <c r="A128" i="13"/>
  <c r="A124" i="13"/>
  <c r="A120" i="13"/>
  <c r="A116" i="13"/>
  <c r="A112" i="13"/>
  <c r="A108" i="13"/>
  <c r="A104" i="13"/>
  <c r="A100" i="13"/>
  <c r="A96" i="13"/>
  <c r="A92" i="13"/>
  <c r="A88" i="13"/>
  <c r="A84" i="13"/>
  <c r="A80" i="13"/>
  <c r="A76" i="13"/>
  <c r="A72" i="13"/>
  <c r="A68" i="13"/>
  <c r="A64" i="13"/>
  <c r="A60" i="13"/>
  <c r="A56" i="13"/>
  <c r="A52" i="13"/>
  <c r="A48" i="13"/>
  <c r="A44" i="13"/>
  <c r="A40" i="13"/>
  <c r="A36" i="13"/>
  <c r="A255" i="13"/>
  <c r="A251" i="13"/>
  <c r="A247" i="13"/>
  <c r="A243" i="13"/>
  <c r="A239" i="13"/>
  <c r="A235" i="13"/>
  <c r="A231" i="13"/>
  <c r="A227" i="13"/>
  <c r="A223" i="13"/>
  <c r="A219" i="13"/>
  <c r="A215" i="13"/>
  <c r="A211" i="13"/>
  <c r="A207" i="13"/>
  <c r="A203" i="13"/>
  <c r="A199" i="13"/>
  <c r="A195" i="13"/>
  <c r="A191" i="13"/>
  <c r="A187" i="13"/>
  <c r="A183" i="13"/>
  <c r="A179" i="13"/>
  <c r="A175" i="13"/>
  <c r="A171" i="13"/>
  <c r="A167" i="13"/>
  <c r="A163" i="13"/>
  <c r="A159" i="13"/>
  <c r="A155" i="13"/>
  <c r="A151" i="13"/>
  <c r="A147" i="13"/>
  <c r="A143" i="13"/>
  <c r="A139" i="13"/>
  <c r="A135" i="13"/>
  <c r="A131" i="13"/>
  <c r="A127" i="13"/>
  <c r="A123" i="13"/>
  <c r="A119" i="13"/>
  <c r="A115" i="13"/>
  <c r="A111" i="13"/>
  <c r="A107" i="13"/>
  <c r="A103" i="13"/>
  <c r="A99" i="13"/>
  <c r="A95" i="13"/>
  <c r="A91" i="13"/>
  <c r="A87" i="13"/>
  <c r="A83" i="13"/>
  <c r="A79" i="13"/>
  <c r="A75" i="13"/>
  <c r="A71" i="13"/>
  <c r="A67" i="13"/>
  <c r="A63" i="13"/>
  <c r="A59" i="13"/>
  <c r="B255" i="13"/>
  <c r="B227" i="13"/>
  <c r="B211" i="13"/>
  <c r="B195" i="13"/>
  <c r="B179" i="13"/>
  <c r="B163" i="13"/>
  <c r="B152" i="13"/>
  <c r="A141" i="13"/>
  <c r="B131" i="13"/>
  <c r="B120" i="13"/>
  <c r="A109" i="13"/>
  <c r="B99" i="13"/>
  <c r="B88" i="13"/>
  <c r="A77" i="13"/>
  <c r="B67" i="13"/>
  <c r="B56" i="13"/>
  <c r="B48" i="13"/>
  <c r="B40" i="13"/>
  <c r="B32" i="13"/>
  <c r="A27" i="13"/>
  <c r="A20" i="13"/>
  <c r="A13" i="13"/>
  <c r="B7" i="13"/>
  <c r="B251" i="13"/>
  <c r="B224" i="13"/>
  <c r="B208" i="13"/>
  <c r="B192" i="13"/>
  <c r="B176" i="13"/>
  <c r="A161" i="13"/>
  <c r="B151" i="13"/>
  <c r="B140" i="13"/>
  <c r="A129" i="13"/>
  <c r="B119" i="13"/>
  <c r="B108" i="13"/>
  <c r="A97" i="13"/>
  <c r="B87" i="13"/>
  <c r="B76" i="13"/>
  <c r="A65" i="13"/>
  <c r="B55" i="13"/>
  <c r="B47" i="13"/>
  <c r="B39" i="13"/>
  <c r="A32" i="13"/>
  <c r="A25" i="13"/>
  <c r="B19" i="13"/>
  <c r="B12" i="13"/>
  <c r="A7" i="13"/>
  <c r="B247" i="13"/>
  <c r="B223" i="13"/>
  <c r="B207" i="13"/>
  <c r="B191" i="13"/>
  <c r="B175" i="13"/>
  <c r="B160" i="13"/>
  <c r="A149" i="13"/>
  <c r="B139" i="13"/>
  <c r="B128" i="13"/>
  <c r="A117" i="13"/>
  <c r="B107" i="13"/>
  <c r="B96" i="13"/>
  <c r="A85" i="13"/>
  <c r="B75" i="13"/>
  <c r="B64" i="13"/>
  <c r="A55" i="13"/>
  <c r="A47" i="13"/>
  <c r="A39" i="13"/>
  <c r="B31" i="13"/>
  <c r="B24" i="13"/>
  <c r="A19" i="13"/>
  <c r="A12" i="13"/>
  <c r="B254" i="13"/>
  <c r="B243" i="13"/>
  <c r="B220" i="13"/>
  <c r="B204" i="13"/>
  <c r="B188" i="13"/>
  <c r="B172" i="13"/>
  <c r="B159" i="13"/>
  <c r="B148" i="13"/>
  <c r="A137" i="13"/>
  <c r="B127" i="13"/>
  <c r="B116" i="13"/>
  <c r="A105" i="13"/>
  <c r="B95" i="13"/>
  <c r="B84" i="13"/>
  <c r="A73" i="13"/>
  <c r="B63" i="13"/>
  <c r="A53" i="13"/>
  <c r="A45" i="13"/>
  <c r="A37" i="13"/>
  <c r="A31" i="13"/>
  <c r="A24" i="13"/>
  <c r="A17" i="13"/>
  <c r="B11" i="13"/>
  <c r="A254" i="13"/>
  <c r="B239" i="13"/>
  <c r="B219" i="13"/>
  <c r="B203" i="13"/>
  <c r="B187" i="13"/>
  <c r="B171" i="13"/>
  <c r="A157" i="13"/>
  <c r="B147" i="13"/>
  <c r="B136" i="13"/>
  <c r="A125" i="13"/>
  <c r="B115" i="13"/>
  <c r="B104" i="13"/>
  <c r="A93" i="13"/>
  <c r="B83" i="13"/>
  <c r="B72" i="13"/>
  <c r="A61" i="13"/>
  <c r="B52" i="13"/>
  <c r="B44" i="13"/>
  <c r="B36" i="13"/>
  <c r="A29" i="13"/>
  <c r="B23" i="13"/>
  <c r="B16" i="13"/>
  <c r="A11" i="13"/>
  <c r="B235" i="13"/>
  <c r="B216" i="13"/>
  <c r="B200" i="13"/>
  <c r="B184" i="13"/>
  <c r="B168" i="13"/>
  <c r="B156" i="13"/>
  <c r="A145" i="13"/>
  <c r="B135" i="13"/>
  <c r="B124" i="13"/>
  <c r="A113" i="13"/>
  <c r="B103" i="13"/>
  <c r="B92" i="13"/>
  <c r="A81" i="13"/>
  <c r="B71" i="13"/>
  <c r="B60" i="13"/>
  <c r="B51" i="13"/>
  <c r="B43" i="13"/>
  <c r="B35" i="13"/>
  <c r="B28" i="13"/>
  <c r="A23" i="13"/>
  <c r="A16" i="13"/>
  <c r="A9" i="13"/>
  <c r="B231" i="13"/>
  <c r="B215" i="13"/>
  <c r="B199" i="13"/>
  <c r="B183" i="13"/>
  <c r="B167" i="13"/>
  <c r="B155" i="13"/>
  <c r="B144" i="13"/>
  <c r="A133" i="13"/>
  <c r="B123" i="13"/>
  <c r="B112" i="13"/>
  <c r="A101" i="13"/>
  <c r="B91" i="13"/>
  <c r="B80" i="13"/>
  <c r="A69" i="13"/>
  <c r="B59" i="13"/>
  <c r="A51" i="13"/>
  <c r="A43" i="13"/>
  <c r="A35" i="13"/>
  <c r="A28" i="13"/>
  <c r="A21" i="13"/>
  <c r="B15" i="13"/>
  <c r="B8" i="13"/>
  <c r="A153" i="13"/>
  <c r="B68" i="13"/>
  <c r="A8" i="13"/>
  <c r="B143" i="13"/>
  <c r="A57" i="13"/>
  <c r="B132" i="13"/>
  <c r="A49" i="13"/>
  <c r="B228" i="13"/>
  <c r="A121" i="13"/>
  <c r="A41" i="13"/>
  <c r="B212" i="13"/>
  <c r="B111" i="13"/>
  <c r="A33" i="13"/>
  <c r="B196" i="13"/>
  <c r="B100" i="13"/>
  <c r="B27" i="13"/>
  <c r="B180" i="13"/>
  <c r="A89" i="13"/>
  <c r="B20" i="13"/>
  <c r="A15" i="13"/>
  <c r="B164" i="13"/>
  <c r="B79" i="13"/>
  <c r="H110" i="7" l="1"/>
  <c r="Z110" i="7"/>
  <c r="C110" i="7"/>
  <c r="X110" i="7"/>
  <c r="B110" i="7"/>
  <c r="K110" i="7"/>
  <c r="S110" i="7"/>
  <c r="I110" i="7"/>
  <c r="G110" i="7"/>
  <c r="Y110" i="7"/>
  <c r="D110" i="7"/>
  <c r="Z111" i="7"/>
  <c r="C111" i="7"/>
  <c r="X111" i="7"/>
  <c r="H111" i="7"/>
  <c r="B111" i="7"/>
  <c r="I111" i="7"/>
  <c r="S111" i="7"/>
  <c r="D111" i="7"/>
  <c r="K111" i="7"/>
  <c r="G111" i="7"/>
  <c r="Y111" i="7"/>
  <c r="U38" i="5"/>
  <c r="U39" i="5"/>
  <c r="U48" i="5"/>
  <c r="U49" i="5"/>
  <c r="U50" i="5"/>
  <c r="U51" i="5"/>
  <c r="U47" i="5"/>
  <c r="U114" i="5"/>
  <c r="U184" i="5"/>
  <c r="U15" i="5"/>
  <c r="U108" i="5"/>
  <c r="U109" i="5"/>
  <c r="U111" i="5"/>
  <c r="U107" i="5"/>
  <c r="U110" i="5"/>
  <c r="U138" i="5"/>
  <c r="U10" i="5"/>
  <c r="U7" i="5"/>
  <c r="U9" i="5"/>
  <c r="U11" i="5"/>
  <c r="U8" i="5"/>
  <c r="U12" i="5"/>
  <c r="U14" i="5"/>
  <c r="U16" i="5"/>
  <c r="U39" i="6"/>
  <c r="U41" i="6"/>
  <c r="U37" i="6"/>
  <c r="U38" i="6"/>
  <c r="U40" i="6"/>
  <c r="U31" i="5"/>
  <c r="U30" i="5"/>
  <c r="U29" i="5"/>
  <c r="U28" i="5"/>
  <c r="U27" i="5"/>
  <c r="U34" i="5"/>
  <c r="U35" i="5"/>
  <c r="U46" i="5"/>
  <c r="U42" i="5"/>
  <c r="U43" i="5"/>
  <c r="U58" i="5"/>
  <c r="U59" i="5"/>
  <c r="U88" i="5"/>
  <c r="U89" i="5"/>
  <c r="U91" i="5"/>
  <c r="U87" i="5"/>
  <c r="U90" i="5"/>
  <c r="U22" i="5"/>
  <c r="U24" i="5"/>
  <c r="U128" i="5"/>
  <c r="U129" i="5"/>
  <c r="U131" i="5"/>
  <c r="U127" i="5"/>
  <c r="U130" i="5"/>
  <c r="U26" i="5"/>
  <c r="U148" i="5"/>
  <c r="U149" i="5"/>
  <c r="U151" i="5"/>
  <c r="U147" i="5"/>
  <c r="U150" i="5"/>
  <c r="N199" i="3"/>
  <c r="N206" i="3"/>
  <c r="U13" i="5"/>
  <c r="U21" i="5"/>
  <c r="U44" i="5"/>
  <c r="U45" i="5"/>
  <c r="U64" i="5"/>
  <c r="U65" i="5"/>
  <c r="U63" i="5"/>
  <c r="U154" i="5"/>
  <c r="U152" i="5"/>
  <c r="U153" i="5"/>
  <c r="U185" i="5"/>
  <c r="U19" i="6"/>
  <c r="U21" i="6"/>
  <c r="U17" i="6"/>
  <c r="U18" i="6"/>
  <c r="U20" i="6"/>
  <c r="S58" i="3"/>
  <c r="S66" i="3"/>
  <c r="S74" i="3"/>
  <c r="S82" i="3"/>
  <c r="S98" i="3"/>
  <c r="S106" i="3"/>
  <c r="S114" i="3"/>
  <c r="S122" i="3"/>
  <c r="S130" i="3"/>
  <c r="S138" i="3"/>
  <c r="S146" i="3"/>
  <c r="S154" i="3"/>
  <c r="S162" i="3"/>
  <c r="S170" i="3"/>
  <c r="S178" i="3"/>
  <c r="S186" i="3"/>
  <c r="S194" i="3"/>
  <c r="U68" i="5"/>
  <c r="U69" i="5"/>
  <c r="U71" i="5"/>
  <c r="U67" i="5"/>
  <c r="U96" i="5"/>
  <c r="U92" i="5"/>
  <c r="U93" i="5"/>
  <c r="U95" i="5"/>
  <c r="U124" i="5"/>
  <c r="U125" i="5"/>
  <c r="U123" i="5"/>
  <c r="U140" i="5"/>
  <c r="U141" i="5"/>
  <c r="U137" i="5"/>
  <c r="U139" i="5"/>
  <c r="U83" i="6"/>
  <c r="U85" i="6"/>
  <c r="U86" i="6"/>
  <c r="U82" i="6"/>
  <c r="U84" i="6"/>
  <c r="U115" i="6"/>
  <c r="U116" i="6"/>
  <c r="U114" i="6"/>
  <c r="S42" i="3"/>
  <c r="S50" i="3"/>
  <c r="S90" i="3"/>
  <c r="S41" i="3"/>
  <c r="N44" i="3"/>
  <c r="S49" i="3"/>
  <c r="N52" i="3"/>
  <c r="S57" i="3"/>
  <c r="N60" i="3"/>
  <c r="S65" i="3"/>
  <c r="N68" i="3"/>
  <c r="S73" i="3"/>
  <c r="N76" i="3"/>
  <c r="S81" i="3"/>
  <c r="N84" i="3"/>
  <c r="S89" i="3"/>
  <c r="N92" i="3"/>
  <c r="S97" i="3"/>
  <c r="N100" i="3"/>
  <c r="S105" i="3"/>
  <c r="N108" i="3"/>
  <c r="S113" i="3"/>
  <c r="N116" i="3"/>
  <c r="S121" i="3"/>
  <c r="N124" i="3"/>
  <c r="S129" i="3"/>
  <c r="N132" i="3"/>
  <c r="S137" i="3"/>
  <c r="N140" i="3"/>
  <c r="S145" i="3"/>
  <c r="N148" i="3"/>
  <c r="S153" i="3"/>
  <c r="N156" i="3"/>
  <c r="S161" i="3"/>
  <c r="N164" i="3"/>
  <c r="S169" i="3"/>
  <c r="N172" i="3"/>
  <c r="S177" i="3"/>
  <c r="N180" i="3"/>
  <c r="S185" i="3"/>
  <c r="N188" i="3"/>
  <c r="S193" i="3"/>
  <c r="N195" i="3"/>
  <c r="N198" i="3"/>
  <c r="U19" i="5"/>
  <c r="U36" i="5"/>
  <c r="U32" i="5"/>
  <c r="U33" i="5"/>
  <c r="U40" i="5"/>
  <c r="U41" i="5"/>
  <c r="U37" i="5"/>
  <c r="U60" i="5"/>
  <c r="U61" i="5"/>
  <c r="U57" i="5"/>
  <c r="U80" i="5"/>
  <c r="U81" i="5"/>
  <c r="U77" i="5"/>
  <c r="U79" i="5"/>
  <c r="U156" i="5"/>
  <c r="U35" i="6"/>
  <c r="U33" i="6"/>
  <c r="U34" i="6"/>
  <c r="U32" i="6"/>
  <c r="U36" i="6"/>
  <c r="U56" i="5"/>
  <c r="U52" i="5"/>
  <c r="U53" i="5"/>
  <c r="U136" i="5"/>
  <c r="U132" i="5"/>
  <c r="U133" i="5"/>
  <c r="U135" i="5"/>
  <c r="U178" i="5"/>
  <c r="U181" i="5"/>
  <c r="U179" i="5"/>
  <c r="U191" i="5"/>
  <c r="U15" i="6"/>
  <c r="U13" i="6"/>
  <c r="U14" i="6"/>
  <c r="U12" i="6"/>
  <c r="U43" i="6"/>
  <c r="U45" i="6"/>
  <c r="U46" i="6"/>
  <c r="U42" i="6"/>
  <c r="U44" i="6"/>
  <c r="U39" i="7"/>
  <c r="U40" i="7"/>
  <c r="U41" i="7"/>
  <c r="U37" i="7"/>
  <c r="U38" i="7"/>
  <c r="S39" i="3"/>
  <c r="S47" i="3"/>
  <c r="S55" i="3"/>
  <c r="S63" i="3"/>
  <c r="S71" i="3"/>
  <c r="S79" i="3"/>
  <c r="S87" i="3"/>
  <c r="S95" i="3"/>
  <c r="S103" i="3"/>
  <c r="S111" i="3"/>
  <c r="S119" i="3"/>
  <c r="S127" i="3"/>
  <c r="S135" i="3"/>
  <c r="S143" i="3"/>
  <c r="S151" i="3"/>
  <c r="S159" i="3"/>
  <c r="S167" i="3"/>
  <c r="S175" i="3"/>
  <c r="S183" i="3"/>
  <c r="S191" i="3"/>
  <c r="S203" i="3"/>
  <c r="U17" i="5"/>
  <c r="U25" i="5"/>
  <c r="U54" i="5"/>
  <c r="U76" i="5"/>
  <c r="U72" i="5"/>
  <c r="U73" i="5"/>
  <c r="U75" i="5"/>
  <c r="U104" i="5"/>
  <c r="U105" i="5"/>
  <c r="U103" i="5"/>
  <c r="U120" i="5"/>
  <c r="U121" i="5"/>
  <c r="U117" i="5"/>
  <c r="U119" i="5"/>
  <c r="U122" i="5"/>
  <c r="U175" i="5"/>
  <c r="U172" i="5"/>
  <c r="U176" i="5"/>
  <c r="U8" i="6"/>
  <c r="U24" i="6"/>
  <c r="U20" i="5"/>
  <c r="U94" i="5"/>
  <c r="U126" i="5"/>
  <c r="U177" i="5"/>
  <c r="U23" i="5"/>
  <c r="U66" i="5"/>
  <c r="U116" i="5"/>
  <c r="U112" i="5"/>
  <c r="U113" i="5"/>
  <c r="U115" i="5"/>
  <c r="U144" i="5"/>
  <c r="U145" i="5"/>
  <c r="U143" i="5"/>
  <c r="U161" i="5"/>
  <c r="U159" i="5"/>
  <c r="U157" i="5"/>
  <c r="U160" i="5"/>
  <c r="U173" i="5"/>
  <c r="U198" i="5"/>
  <c r="U201" i="5"/>
  <c r="U200" i="5"/>
  <c r="U199" i="5"/>
  <c r="U206" i="5"/>
  <c r="U202" i="5"/>
  <c r="U203" i="5"/>
  <c r="U205" i="5"/>
  <c r="U204" i="5"/>
  <c r="U16" i="6"/>
  <c r="U59" i="6"/>
  <c r="U61" i="6"/>
  <c r="U57" i="6"/>
  <c r="U58" i="6"/>
  <c r="U105" i="6"/>
  <c r="U103" i="6"/>
  <c r="U106" i="6"/>
  <c r="U104" i="6"/>
  <c r="U102" i="6"/>
  <c r="U151" i="6"/>
  <c r="U147" i="6"/>
  <c r="U150" i="6"/>
  <c r="U149" i="6"/>
  <c r="U148" i="6"/>
  <c r="A5" i="12"/>
  <c r="A6" i="12" s="1"/>
  <c r="B202" i="4"/>
  <c r="C202" i="4" s="1"/>
  <c r="B194" i="4"/>
  <c r="C194" i="4" s="1"/>
  <c r="B186" i="4"/>
  <c r="C186" i="4" s="1"/>
  <c r="B178" i="4"/>
  <c r="C178" i="4" s="1"/>
  <c r="B170" i="4"/>
  <c r="C170" i="4" s="1"/>
  <c r="B162" i="4"/>
  <c r="C162" i="4" s="1"/>
  <c r="B154" i="4"/>
  <c r="C154" i="4" s="1"/>
  <c r="B146" i="4"/>
  <c r="C146" i="4" s="1"/>
  <c r="B138" i="4"/>
  <c r="C138" i="4" s="1"/>
  <c r="B130" i="4"/>
  <c r="C130" i="4" s="1"/>
  <c r="B122" i="4"/>
  <c r="C122" i="4" s="1"/>
  <c r="B114" i="4"/>
  <c r="C114" i="4" s="1"/>
  <c r="B106" i="4"/>
  <c r="C106" i="4" s="1"/>
  <c r="B98" i="4"/>
  <c r="C98" i="4" s="1"/>
  <c r="B90" i="4"/>
  <c r="C90" i="4" s="1"/>
  <c r="B82" i="4"/>
  <c r="C82" i="4" s="1"/>
  <c r="B74" i="4"/>
  <c r="C74" i="4" s="1"/>
  <c r="B66" i="4"/>
  <c r="C66" i="4" s="1"/>
  <c r="B58" i="4"/>
  <c r="C58" i="4" s="1"/>
  <c r="B50" i="4"/>
  <c r="C50" i="4" s="1"/>
  <c r="B42" i="4"/>
  <c r="C42" i="4" s="1"/>
  <c r="B34" i="4"/>
  <c r="B26" i="4"/>
  <c r="B18" i="4"/>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C75" i="4" s="1"/>
  <c r="B67" i="4"/>
  <c r="C67" i="4" s="1"/>
  <c r="B59" i="4"/>
  <c r="C59" i="4" s="1"/>
  <c r="B51" i="4"/>
  <c r="C51" i="4" s="1"/>
  <c r="B43" i="4"/>
  <c r="C43" i="4" s="1"/>
  <c r="B35" i="4"/>
  <c r="B27" i="4"/>
  <c r="B19" i="4"/>
  <c r="B11" i="4"/>
  <c r="B10" i="4"/>
  <c r="B9" i="4"/>
  <c r="B8" i="4"/>
  <c r="B7" i="4"/>
  <c r="B6" i="4"/>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C92" i="4" s="1"/>
  <c r="B84" i="4"/>
  <c r="C84" i="4" s="1"/>
  <c r="B76" i="4"/>
  <c r="C76" i="4" s="1"/>
  <c r="B68" i="4"/>
  <c r="C68" i="4" s="1"/>
  <c r="B60" i="4"/>
  <c r="C60" i="4" s="1"/>
  <c r="B52" i="4"/>
  <c r="C52" i="4" s="1"/>
  <c r="B44" i="4"/>
  <c r="C44" i="4" s="1"/>
  <c r="B36" i="4"/>
  <c r="B28" i="4"/>
  <c r="B20" i="4"/>
  <c r="B12" i="4"/>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85" i="4"/>
  <c r="C85" i="4" s="1"/>
  <c r="B77" i="4"/>
  <c r="C77" i="4" s="1"/>
  <c r="B69" i="4"/>
  <c r="C69" i="4" s="1"/>
  <c r="B61" i="4"/>
  <c r="C61" i="4" s="1"/>
  <c r="B53" i="4"/>
  <c r="C53" i="4" s="1"/>
  <c r="B45" i="4"/>
  <c r="C45" i="4" s="1"/>
  <c r="B37" i="4"/>
  <c r="B29" i="4"/>
  <c r="B21" i="4"/>
  <c r="B13" i="4"/>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70" i="4"/>
  <c r="C70" i="4" s="1"/>
  <c r="B62" i="4"/>
  <c r="C62" i="4" s="1"/>
  <c r="B54" i="4"/>
  <c r="C54" i="4" s="1"/>
  <c r="B46" i="4"/>
  <c r="C46" i="4" s="1"/>
  <c r="B38" i="4"/>
  <c r="C38" i="4" s="1"/>
  <c r="B30" i="4"/>
  <c r="B22" i="4"/>
  <c r="B14" i="4"/>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71" i="4"/>
  <c r="C71" i="4" s="1"/>
  <c r="B63" i="4"/>
  <c r="C63" i="4" s="1"/>
  <c r="B55" i="4"/>
  <c r="C55" i="4" s="1"/>
  <c r="B47" i="4"/>
  <c r="C47" i="4" s="1"/>
  <c r="B39" i="4"/>
  <c r="C39" i="4" s="1"/>
  <c r="B31" i="4"/>
  <c r="B23" i="4"/>
  <c r="B15" i="4"/>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72" i="4"/>
  <c r="C72" i="4" s="1"/>
  <c r="B64" i="4"/>
  <c r="C64" i="4" s="1"/>
  <c r="B56" i="4"/>
  <c r="C56" i="4" s="1"/>
  <c r="B48" i="4"/>
  <c r="C48" i="4" s="1"/>
  <c r="B40" i="4"/>
  <c r="C40" i="4" s="1"/>
  <c r="B32" i="4"/>
  <c r="B24" i="4"/>
  <c r="B16" i="4"/>
  <c r="B185" i="4"/>
  <c r="C185" i="4" s="1"/>
  <c r="B121" i="4"/>
  <c r="C121" i="4" s="1"/>
  <c r="B57" i="4"/>
  <c r="C57" i="4" s="1"/>
  <c r="B193" i="4"/>
  <c r="C193" i="4" s="1"/>
  <c r="B129" i="4"/>
  <c r="C129" i="4" s="1"/>
  <c r="B65" i="4"/>
  <c r="C65" i="4" s="1"/>
  <c r="B201" i="4"/>
  <c r="C201" i="4" s="1"/>
  <c r="B137" i="4"/>
  <c r="C137" i="4" s="1"/>
  <c r="B73" i="4"/>
  <c r="C73" i="4" s="1"/>
  <c r="B145" i="4"/>
  <c r="C145" i="4" s="1"/>
  <c r="B81" i="4"/>
  <c r="C81" i="4" s="1"/>
  <c r="B17" i="4"/>
  <c r="B153" i="4"/>
  <c r="C153" i="4" s="1"/>
  <c r="B89" i="4"/>
  <c r="C89" i="4" s="1"/>
  <c r="B25" i="4"/>
  <c r="B161" i="4"/>
  <c r="C161" i="4" s="1"/>
  <c r="B97" i="4"/>
  <c r="C97" i="4" s="1"/>
  <c r="B33" i="4"/>
  <c r="B10" i="2"/>
  <c r="B177" i="4"/>
  <c r="C177" i="4" s="1"/>
  <c r="B113" i="4"/>
  <c r="C113" i="4" s="1"/>
  <c r="B49" i="4"/>
  <c r="C49" i="4" s="1"/>
  <c r="B41" i="4"/>
  <c r="C41" i="4" s="1"/>
  <c r="B105" i="4"/>
  <c r="C105" i="4" s="1"/>
  <c r="B169" i="4"/>
  <c r="C169" i="4" s="1"/>
  <c r="U70" i="5"/>
  <c r="U84" i="5"/>
  <c r="U85" i="5"/>
  <c r="U83" i="5"/>
  <c r="U100" i="5"/>
  <c r="U101" i="5"/>
  <c r="U97" i="5"/>
  <c r="U99" i="5"/>
  <c r="U134" i="5"/>
  <c r="U187" i="5"/>
  <c r="U166" i="5"/>
  <c r="U162" i="5"/>
  <c r="U170" i="5"/>
  <c r="U51" i="6"/>
  <c r="U47" i="6"/>
  <c r="U49" i="6"/>
  <c r="U50" i="6"/>
  <c r="U75" i="6"/>
  <c r="U73" i="6"/>
  <c r="U74" i="6"/>
  <c r="U79" i="6"/>
  <c r="U81" i="6"/>
  <c r="U77" i="6"/>
  <c r="U78" i="6"/>
  <c r="U121" i="6"/>
  <c r="U118" i="6"/>
  <c r="U131" i="6"/>
  <c r="U130" i="6"/>
  <c r="U128" i="6"/>
  <c r="U129" i="6"/>
  <c r="U127" i="6"/>
  <c r="U179" i="6"/>
  <c r="U181" i="6"/>
  <c r="U177" i="6"/>
  <c r="U178" i="6"/>
  <c r="U165" i="5"/>
  <c r="U63" i="6"/>
  <c r="U65" i="6"/>
  <c r="U66" i="6"/>
  <c r="U62" i="6"/>
  <c r="U155" i="6"/>
  <c r="U154" i="6"/>
  <c r="U153" i="6"/>
  <c r="U152" i="6"/>
  <c r="U156" i="6"/>
  <c r="U163" i="6"/>
  <c r="U165" i="6"/>
  <c r="U162" i="6"/>
  <c r="U166" i="6"/>
  <c r="U186" i="5"/>
  <c r="U182" i="5"/>
  <c r="U194" i="5"/>
  <c r="U23" i="6"/>
  <c r="U25" i="6"/>
  <c r="U26" i="6"/>
  <c r="U22" i="6"/>
  <c r="U71" i="6"/>
  <c r="U67" i="6"/>
  <c r="U69" i="6"/>
  <c r="U70" i="6"/>
  <c r="U76" i="6"/>
  <c r="U99" i="6"/>
  <c r="U100" i="6"/>
  <c r="U101" i="6"/>
  <c r="U97" i="6"/>
  <c r="U98" i="6"/>
  <c r="U112" i="6"/>
  <c r="U126" i="6"/>
  <c r="U124" i="6"/>
  <c r="U122" i="6"/>
  <c r="U125" i="6"/>
  <c r="U154" i="7"/>
  <c r="U155" i="7"/>
  <c r="U156" i="7"/>
  <c r="U152" i="7"/>
  <c r="U153" i="7"/>
  <c r="U163" i="5"/>
  <c r="U169" i="5"/>
  <c r="U174" i="5"/>
  <c r="U190" i="5"/>
  <c r="U188" i="5"/>
  <c r="U195" i="5"/>
  <c r="U72" i="6"/>
  <c r="U110" i="6"/>
  <c r="U108" i="6"/>
  <c r="U111" i="6"/>
  <c r="U109" i="6"/>
  <c r="U135" i="6"/>
  <c r="U136" i="6"/>
  <c r="U133" i="6"/>
  <c r="U132" i="6"/>
  <c r="U134" i="6"/>
  <c r="U206" i="6"/>
  <c r="U183" i="5"/>
  <c r="U11" i="6"/>
  <c r="U7" i="6"/>
  <c r="U9" i="6"/>
  <c r="U10" i="6"/>
  <c r="U31" i="6"/>
  <c r="U27" i="6"/>
  <c r="U29" i="6"/>
  <c r="U30" i="6"/>
  <c r="U55" i="6"/>
  <c r="U53" i="6"/>
  <c r="U54" i="6"/>
  <c r="U68" i="6"/>
  <c r="U95" i="6"/>
  <c r="U96" i="6"/>
  <c r="U92" i="6"/>
  <c r="U93" i="6"/>
  <c r="U94" i="6"/>
  <c r="U113" i="6"/>
  <c r="U119" i="6"/>
  <c r="U164" i="6"/>
  <c r="U180" i="6"/>
  <c r="U196" i="6"/>
  <c r="U42" i="7"/>
  <c r="U46" i="7"/>
  <c r="U196" i="5"/>
  <c r="U64" i="6"/>
  <c r="U91" i="6"/>
  <c r="U87" i="6"/>
  <c r="U89" i="6"/>
  <c r="U90" i="6"/>
  <c r="U123" i="6"/>
  <c r="U175" i="6"/>
  <c r="U173" i="6"/>
  <c r="U202" i="6"/>
  <c r="U19" i="7"/>
  <c r="U20" i="7"/>
  <c r="U21" i="7"/>
  <c r="U17" i="7"/>
  <c r="U53" i="7"/>
  <c r="U52" i="7"/>
  <c r="U80" i="7"/>
  <c r="U81" i="7"/>
  <c r="U79" i="7"/>
  <c r="U78" i="7"/>
  <c r="U77" i="7"/>
  <c r="U126" i="7"/>
  <c r="U138" i="7"/>
  <c r="U139" i="7"/>
  <c r="U140" i="7"/>
  <c r="U141" i="7"/>
  <c r="U137" i="7"/>
  <c r="U120" i="6"/>
  <c r="U184" i="6"/>
  <c r="U199" i="6"/>
  <c r="U200" i="6"/>
  <c r="U201" i="6"/>
  <c r="U197" i="6"/>
  <c r="U35" i="7"/>
  <c r="U36" i="7"/>
  <c r="U32" i="7"/>
  <c r="U33" i="7"/>
  <c r="U131" i="7"/>
  <c r="U127" i="7"/>
  <c r="U128" i="7"/>
  <c r="U130" i="7"/>
  <c r="U139" i="6"/>
  <c r="U143" i="6"/>
  <c r="U158" i="6"/>
  <c r="U171" i="6"/>
  <c r="U167" i="6"/>
  <c r="U169" i="6"/>
  <c r="U170" i="6"/>
  <c r="U195" i="6"/>
  <c r="U193" i="6"/>
  <c r="U15" i="7"/>
  <c r="U16" i="7"/>
  <c r="U12" i="7"/>
  <c r="U13" i="7"/>
  <c r="U50" i="7"/>
  <c r="U47" i="7"/>
  <c r="U49" i="7"/>
  <c r="U51" i="7"/>
  <c r="U61" i="7"/>
  <c r="U58" i="7"/>
  <c r="U60" i="7"/>
  <c r="U57" i="7"/>
  <c r="U59" i="7"/>
  <c r="U31" i="7"/>
  <c r="U27" i="7"/>
  <c r="U28" i="7"/>
  <c r="U29" i="7"/>
  <c r="U71" i="7"/>
  <c r="U117" i="6"/>
  <c r="U191" i="6"/>
  <c r="U187" i="6"/>
  <c r="U189" i="6"/>
  <c r="U190" i="6"/>
  <c r="U11" i="7"/>
  <c r="U7" i="7"/>
  <c r="U8" i="7"/>
  <c r="U9" i="7"/>
  <c r="U18" i="7"/>
  <c r="U43" i="7"/>
  <c r="U44" i="7"/>
  <c r="U45" i="7"/>
  <c r="U69" i="7"/>
  <c r="U67" i="7"/>
  <c r="U85" i="7"/>
  <c r="U198" i="7"/>
  <c r="U199" i="7"/>
  <c r="U200" i="7"/>
  <c r="U201" i="7"/>
  <c r="U197" i="7"/>
  <c r="U161" i="6"/>
  <c r="U183" i="6"/>
  <c r="U185" i="6"/>
  <c r="U192" i="6"/>
  <c r="U198" i="6"/>
  <c r="U23" i="7"/>
  <c r="U24" i="7"/>
  <c r="U25" i="7"/>
  <c r="U30" i="7"/>
  <c r="U169" i="7"/>
  <c r="U144" i="6"/>
  <c r="U145" i="6"/>
  <c r="U203" i="6"/>
  <c r="U204" i="6"/>
  <c r="U205" i="6"/>
  <c r="U96" i="7"/>
  <c r="U92" i="7"/>
  <c r="U93" i="7"/>
  <c r="U95" i="7"/>
  <c r="U94" i="7"/>
  <c r="U158" i="7"/>
  <c r="U159" i="7"/>
  <c r="U160" i="7"/>
  <c r="U157" i="7"/>
  <c r="U84" i="7"/>
  <c r="U102" i="7"/>
  <c r="U103" i="7"/>
  <c r="U166" i="7"/>
  <c r="U162" i="7"/>
  <c r="U163" i="7"/>
  <c r="U164" i="7"/>
  <c r="U165" i="7"/>
  <c r="M16" i="8"/>
  <c r="E16" i="8"/>
  <c r="U54" i="7"/>
  <c r="U62" i="7"/>
  <c r="U65" i="7"/>
  <c r="U100" i="7"/>
  <c r="U98" i="7"/>
  <c r="U99" i="7"/>
  <c r="U101" i="7"/>
  <c r="U150" i="7"/>
  <c r="U151" i="7"/>
  <c r="U147" i="7"/>
  <c r="U148" i="7"/>
  <c r="U194" i="7"/>
  <c r="U195" i="7"/>
  <c r="U196" i="7"/>
  <c r="U192" i="7"/>
  <c r="U68" i="7"/>
  <c r="U97" i="7"/>
  <c r="U108" i="7"/>
  <c r="U116" i="7"/>
  <c r="U112" i="7"/>
  <c r="U178" i="7"/>
  <c r="U179" i="7"/>
  <c r="U180" i="7"/>
  <c r="U206" i="7"/>
  <c r="U202" i="7"/>
  <c r="U203" i="7"/>
  <c r="U204" i="7"/>
  <c r="U205" i="7"/>
  <c r="U86" i="7"/>
  <c r="U88" i="7"/>
  <c r="U90" i="7"/>
  <c r="U91" i="7"/>
  <c r="U104" i="7"/>
  <c r="U146" i="7"/>
  <c r="U142" i="7"/>
  <c r="U143" i="7"/>
  <c r="U144" i="7"/>
  <c r="U145" i="7"/>
  <c r="U190" i="7"/>
  <c r="U191" i="7"/>
  <c r="U187" i="7"/>
  <c r="U188" i="7"/>
  <c r="U76" i="7"/>
  <c r="U72" i="7"/>
  <c r="U74" i="7"/>
  <c r="U87" i="7"/>
  <c r="U89" i="7"/>
  <c r="U120" i="7"/>
  <c r="U118" i="7"/>
  <c r="U119" i="7"/>
  <c r="U121" i="7"/>
  <c r="U149" i="7"/>
  <c r="U174" i="7"/>
  <c r="U175" i="7"/>
  <c r="U176" i="7"/>
  <c r="U172" i="7"/>
  <c r="U181" i="7"/>
  <c r="U75" i="7"/>
  <c r="U114" i="7"/>
  <c r="U115" i="7"/>
  <c r="U117" i="7"/>
  <c r="U186" i="7"/>
  <c r="U182" i="7"/>
  <c r="U183" i="7"/>
  <c r="U184" i="7"/>
  <c r="U185" i="7"/>
  <c r="U110" i="7"/>
  <c r="U123" i="7"/>
  <c r="U124" i="7"/>
  <c r="U134" i="7"/>
  <c r="U135" i="7"/>
  <c r="U136" i="7"/>
  <c r="U132" i="7"/>
  <c r="U170" i="7"/>
  <c r="U171" i="7"/>
  <c r="U167" i="7"/>
  <c r="U168" i="7"/>
  <c r="U189" i="7"/>
  <c r="L15" i="8"/>
  <c r="L14" i="8"/>
  <c r="O16" i="8" s="1"/>
  <c r="M18" i="8"/>
  <c r="M17" i="8"/>
  <c r="Q17" i="8"/>
  <c r="A236" i="13"/>
  <c r="B17" i="13"/>
  <c r="B49" i="13"/>
  <c r="B81" i="13"/>
  <c r="B113" i="13"/>
  <c r="B145" i="13"/>
  <c r="B177" i="13"/>
  <c r="B209" i="13"/>
  <c r="A22" i="13"/>
  <c r="A86" i="13"/>
  <c r="A150" i="13"/>
  <c r="A246" i="13"/>
  <c r="B66" i="13"/>
  <c r="B162" i="13"/>
  <c r="B226" i="13"/>
  <c r="B210" i="13"/>
  <c r="B154" i="13"/>
  <c r="A240" i="13"/>
  <c r="B21" i="13"/>
  <c r="B53" i="13"/>
  <c r="B85" i="13"/>
  <c r="B117" i="13"/>
  <c r="B149" i="13"/>
  <c r="B181" i="13"/>
  <c r="B213" i="13"/>
  <c r="B245" i="13"/>
  <c r="A26" i="13"/>
  <c r="A58" i="13"/>
  <c r="A90" i="13"/>
  <c r="A122" i="13"/>
  <c r="A154" i="13"/>
  <c r="A186" i="13"/>
  <c r="A218" i="13"/>
  <c r="A250" i="13"/>
  <c r="B38" i="13"/>
  <c r="B70" i="13"/>
  <c r="B102" i="13"/>
  <c r="B134" i="13"/>
  <c r="B166" i="13"/>
  <c r="B198" i="13"/>
  <c r="B230" i="13"/>
  <c r="B129" i="13"/>
  <c r="A38" i="13"/>
  <c r="A166" i="13"/>
  <c r="B18" i="13"/>
  <c r="B146" i="13"/>
  <c r="B246" i="13"/>
  <c r="A244" i="13"/>
  <c r="B25" i="13"/>
  <c r="B57" i="13"/>
  <c r="B89" i="13"/>
  <c r="B121" i="13"/>
  <c r="B153" i="13"/>
  <c r="B185" i="13"/>
  <c r="B217" i="13"/>
  <c r="B249" i="13"/>
  <c r="A30" i="13"/>
  <c r="A62" i="13"/>
  <c r="A94" i="13"/>
  <c r="A126" i="13"/>
  <c r="A158" i="13"/>
  <c r="A190" i="13"/>
  <c r="A222" i="13"/>
  <c r="B10" i="13"/>
  <c r="B42" i="13"/>
  <c r="B74" i="13"/>
  <c r="B106" i="13"/>
  <c r="B138" i="13"/>
  <c r="B170" i="13"/>
  <c r="B202" i="13"/>
  <c r="B234" i="13"/>
  <c r="B46" i="13"/>
  <c r="B110" i="13"/>
  <c r="B174" i="13"/>
  <c r="B238" i="13"/>
  <c r="B65" i="13"/>
  <c r="B193" i="13"/>
  <c r="A70" i="13"/>
  <c r="A198" i="13"/>
  <c r="B82" i="13"/>
  <c r="B242" i="13"/>
  <c r="B218" i="13"/>
  <c r="A248" i="13"/>
  <c r="B29" i="13"/>
  <c r="B61" i="13"/>
  <c r="B93" i="13"/>
  <c r="B125" i="13"/>
  <c r="B157" i="13"/>
  <c r="B189" i="13"/>
  <c r="B221" i="13"/>
  <c r="B253" i="13"/>
  <c r="A34" i="13"/>
  <c r="A66" i="13"/>
  <c r="A98" i="13"/>
  <c r="A130" i="13"/>
  <c r="A162" i="13"/>
  <c r="A194" i="13"/>
  <c r="A226" i="13"/>
  <c r="B14" i="13"/>
  <c r="B78" i="13"/>
  <c r="B142" i="13"/>
  <c r="B206" i="13"/>
  <c r="B33" i="13"/>
  <c r="B161" i="13"/>
  <c r="B257" i="13"/>
  <c r="A134" i="13"/>
  <c r="A230" i="13"/>
  <c r="B178" i="13"/>
  <c r="B214" i="13"/>
  <c r="A252" i="13"/>
  <c r="B97" i="13"/>
  <c r="B225" i="13"/>
  <c r="A102" i="13"/>
  <c r="B50" i="13"/>
  <c r="B182" i="13"/>
  <c r="A256" i="13"/>
  <c r="B37" i="13"/>
  <c r="B69" i="13"/>
  <c r="B101" i="13"/>
  <c r="B133" i="13"/>
  <c r="B165" i="13"/>
  <c r="B197" i="13"/>
  <c r="B229" i="13"/>
  <c r="A10" i="13"/>
  <c r="A42" i="13"/>
  <c r="A74" i="13"/>
  <c r="A106" i="13"/>
  <c r="A138" i="13"/>
  <c r="A170" i="13"/>
  <c r="A202" i="13"/>
  <c r="A234" i="13"/>
  <c r="B22" i="13"/>
  <c r="B54" i="13"/>
  <c r="B86" i="13"/>
  <c r="B118" i="13"/>
  <c r="B9" i="13"/>
  <c r="B41" i="13"/>
  <c r="B73" i="13"/>
  <c r="B105" i="13"/>
  <c r="B137" i="13"/>
  <c r="B169" i="13"/>
  <c r="B201" i="13"/>
  <c r="B233" i="13"/>
  <c r="A14" i="13"/>
  <c r="A46" i="13"/>
  <c r="A78" i="13"/>
  <c r="A110" i="13"/>
  <c r="A142" i="13"/>
  <c r="A174" i="13"/>
  <c r="A206" i="13"/>
  <c r="A238" i="13"/>
  <c r="B26" i="13"/>
  <c r="B58" i="13"/>
  <c r="B90" i="13"/>
  <c r="B122" i="13"/>
  <c r="B186" i="13"/>
  <c r="B13" i="13"/>
  <c r="B45" i="13"/>
  <c r="B77" i="13"/>
  <c r="B109" i="13"/>
  <c r="B141" i="13"/>
  <c r="B173" i="13"/>
  <c r="B205" i="13"/>
  <c r="B237" i="13"/>
  <c r="A18" i="13"/>
  <c r="A50" i="13"/>
  <c r="A82" i="13"/>
  <c r="A114" i="13"/>
  <c r="A146" i="13"/>
  <c r="A178" i="13"/>
  <c r="A210" i="13"/>
  <c r="A242" i="13"/>
  <c r="B30" i="13"/>
  <c r="B62" i="13"/>
  <c r="B94" i="13"/>
  <c r="B126" i="13"/>
  <c r="B158" i="13"/>
  <c r="B190" i="13"/>
  <c r="B222" i="13"/>
  <c r="B241" i="13"/>
  <c r="A54" i="13"/>
  <c r="A118" i="13"/>
  <c r="A182" i="13"/>
  <c r="A214" i="13"/>
  <c r="B34" i="13"/>
  <c r="B98" i="13"/>
  <c r="B130" i="13"/>
  <c r="B194" i="13"/>
  <c r="B114" i="13"/>
  <c r="B150" i="13"/>
  <c r="B250" i="13"/>
  <c r="N17" i="8" l="1"/>
  <c r="R17" i="8" s="1"/>
  <c r="I17" i="8" s="1"/>
  <c r="H17" i="8" s="1"/>
  <c r="A105" i="4"/>
  <c r="H105" i="4"/>
  <c r="F105" i="4"/>
  <c r="E105" i="4"/>
  <c r="D105" i="4"/>
  <c r="C106" i="10" s="1"/>
  <c r="A161" i="4"/>
  <c r="H161" i="4"/>
  <c r="F161" i="4"/>
  <c r="E161" i="4"/>
  <c r="D161" i="4"/>
  <c r="C162" i="10" s="1"/>
  <c r="A137" i="4"/>
  <c r="H137" i="4"/>
  <c r="F137" i="4"/>
  <c r="E137" i="4"/>
  <c r="D137" i="4"/>
  <c r="C138" i="10" s="1"/>
  <c r="H80" i="4"/>
  <c r="F80" i="4"/>
  <c r="E80" i="4"/>
  <c r="D80" i="4"/>
  <c r="C81" i="10" s="1"/>
  <c r="A80" i="4"/>
  <c r="H144" i="4"/>
  <c r="F144" i="4"/>
  <c r="E144" i="4"/>
  <c r="D144" i="4"/>
  <c r="C145" i="10" s="1"/>
  <c r="A144" i="4"/>
  <c r="H79" i="4"/>
  <c r="F79" i="4"/>
  <c r="E79" i="4"/>
  <c r="D79" i="4"/>
  <c r="C80" i="10" s="1"/>
  <c r="A79" i="4"/>
  <c r="H143" i="4"/>
  <c r="F143" i="4"/>
  <c r="E143" i="4"/>
  <c r="D143" i="4"/>
  <c r="C144" i="10" s="1"/>
  <c r="A143" i="4"/>
  <c r="F78" i="4"/>
  <c r="E78" i="4"/>
  <c r="D78" i="4"/>
  <c r="C79" i="10" s="1"/>
  <c r="A78" i="4"/>
  <c r="H78" i="4"/>
  <c r="F142" i="4"/>
  <c r="E142" i="4"/>
  <c r="D142" i="4"/>
  <c r="C143" i="10" s="1"/>
  <c r="A142" i="4"/>
  <c r="H142" i="4"/>
  <c r="E77" i="4"/>
  <c r="D77" i="4"/>
  <c r="C78" i="10" s="1"/>
  <c r="A77" i="4"/>
  <c r="H77" i="4"/>
  <c r="F77" i="4"/>
  <c r="E141" i="4"/>
  <c r="D141" i="4"/>
  <c r="C142" i="10" s="1"/>
  <c r="A141" i="4"/>
  <c r="H141" i="4"/>
  <c r="F141" i="4"/>
  <c r="E205" i="4"/>
  <c r="D205" i="4"/>
  <c r="C206" i="10" s="1"/>
  <c r="A205" i="4"/>
  <c r="H205" i="4"/>
  <c r="F205" i="4"/>
  <c r="D68" i="4"/>
  <c r="C69" i="10" s="1"/>
  <c r="A68" i="4"/>
  <c r="H68" i="4"/>
  <c r="F68" i="4"/>
  <c r="E68" i="4"/>
  <c r="D132" i="4"/>
  <c r="C133" i="10" s="1"/>
  <c r="A132" i="4"/>
  <c r="H132" i="4"/>
  <c r="F132" i="4"/>
  <c r="E132" i="4"/>
  <c r="D196" i="4"/>
  <c r="C197" i="10" s="1"/>
  <c r="A196" i="4"/>
  <c r="H196" i="4"/>
  <c r="F196" i="4"/>
  <c r="E196" i="4"/>
  <c r="A83" i="4"/>
  <c r="H83" i="4"/>
  <c r="F83" i="4"/>
  <c r="E83" i="4"/>
  <c r="D83" i="4"/>
  <c r="C84" i="10" s="1"/>
  <c r="A147" i="4"/>
  <c r="H147" i="4"/>
  <c r="F147" i="4"/>
  <c r="E147" i="4"/>
  <c r="D147" i="4"/>
  <c r="C148" i="10" s="1"/>
  <c r="A82" i="4"/>
  <c r="H82" i="4"/>
  <c r="F82" i="4"/>
  <c r="E82" i="4"/>
  <c r="D82" i="4"/>
  <c r="C83" i="10" s="1"/>
  <c r="A146" i="4"/>
  <c r="H146" i="4"/>
  <c r="F146" i="4"/>
  <c r="E146" i="4"/>
  <c r="D146" i="4"/>
  <c r="C147" i="10" s="1"/>
  <c r="B6" i="12"/>
  <c r="AA110" i="7"/>
  <c r="W110" i="7"/>
  <c r="O17" i="8"/>
  <c r="S17" i="8" s="1"/>
  <c r="N16" i="8"/>
  <c r="A41" i="4"/>
  <c r="H41" i="4"/>
  <c r="F41" i="4"/>
  <c r="E41" i="4"/>
  <c r="D41" i="4"/>
  <c r="C42" i="10" s="1"/>
  <c r="A201" i="4"/>
  <c r="H201" i="4"/>
  <c r="F201" i="4"/>
  <c r="E201" i="4"/>
  <c r="D201" i="4"/>
  <c r="C202" i="10" s="1"/>
  <c r="H88" i="4"/>
  <c r="F88" i="4"/>
  <c r="E88" i="4"/>
  <c r="D88" i="4"/>
  <c r="C89" i="10" s="1"/>
  <c r="A88" i="4"/>
  <c r="H152" i="4"/>
  <c r="F152" i="4"/>
  <c r="E152" i="4"/>
  <c r="D152" i="4"/>
  <c r="C153" i="10" s="1"/>
  <c r="A152" i="4"/>
  <c r="H87" i="4"/>
  <c r="F87" i="4"/>
  <c r="E87" i="4"/>
  <c r="D87" i="4"/>
  <c r="C88" i="10" s="1"/>
  <c r="A87" i="4"/>
  <c r="H151" i="4"/>
  <c r="F151" i="4"/>
  <c r="E151" i="4"/>
  <c r="D151" i="4"/>
  <c r="C152" i="10" s="1"/>
  <c r="A151" i="4"/>
  <c r="F86" i="4"/>
  <c r="E86" i="4"/>
  <c r="D86" i="4"/>
  <c r="C87" i="10" s="1"/>
  <c r="A86" i="4"/>
  <c r="H86" i="4"/>
  <c r="F150" i="4"/>
  <c r="E150" i="4"/>
  <c r="D150" i="4"/>
  <c r="C151" i="10" s="1"/>
  <c r="A150" i="4"/>
  <c r="H150" i="4"/>
  <c r="E85" i="4"/>
  <c r="D85" i="4"/>
  <c r="C86" i="10" s="1"/>
  <c r="A85" i="4"/>
  <c r="H85" i="4"/>
  <c r="F85" i="4"/>
  <c r="E149" i="4"/>
  <c r="D149" i="4"/>
  <c r="C150" i="10" s="1"/>
  <c r="A149" i="4"/>
  <c r="H149" i="4"/>
  <c r="F149" i="4"/>
  <c r="D76" i="4"/>
  <c r="C77" i="10" s="1"/>
  <c r="A76" i="4"/>
  <c r="H76" i="4"/>
  <c r="F76" i="4"/>
  <c r="E76" i="4"/>
  <c r="D140" i="4"/>
  <c r="C141" i="10" s="1"/>
  <c r="A140" i="4"/>
  <c r="H140" i="4"/>
  <c r="F140" i="4"/>
  <c r="E140" i="4"/>
  <c r="D204" i="4"/>
  <c r="C205" i="10" s="1"/>
  <c r="A204" i="4"/>
  <c r="H204" i="4"/>
  <c r="F204" i="4"/>
  <c r="E204" i="4"/>
  <c r="A91" i="4"/>
  <c r="H91" i="4"/>
  <c r="F91" i="4"/>
  <c r="E91" i="4"/>
  <c r="D91" i="4"/>
  <c r="C92" i="10" s="1"/>
  <c r="A155" i="4"/>
  <c r="H155" i="4"/>
  <c r="F155" i="4"/>
  <c r="E155" i="4"/>
  <c r="D155" i="4"/>
  <c r="C156" i="10" s="1"/>
  <c r="A90" i="4"/>
  <c r="H90" i="4"/>
  <c r="F90" i="4"/>
  <c r="E90" i="4"/>
  <c r="D90" i="4"/>
  <c r="C91" i="10" s="1"/>
  <c r="A154" i="4"/>
  <c r="H154" i="4"/>
  <c r="F154" i="4"/>
  <c r="E154" i="4"/>
  <c r="D154" i="4"/>
  <c r="C155" i="10" s="1"/>
  <c r="P17" i="8"/>
  <c r="A49" i="4"/>
  <c r="H49" i="4"/>
  <c r="F49" i="4"/>
  <c r="E49" i="4"/>
  <c r="D49" i="4"/>
  <c r="C50" i="10" s="1"/>
  <c r="A89" i="4"/>
  <c r="H89" i="4"/>
  <c r="F89" i="4"/>
  <c r="E89" i="4"/>
  <c r="D89" i="4"/>
  <c r="C90" i="10" s="1"/>
  <c r="A65" i="4"/>
  <c r="H65" i="4"/>
  <c r="F65" i="4"/>
  <c r="E65" i="4"/>
  <c r="D65" i="4"/>
  <c r="C66" i="10" s="1"/>
  <c r="H96" i="4"/>
  <c r="F96" i="4"/>
  <c r="E96" i="4"/>
  <c r="D96" i="4"/>
  <c r="C97" i="10" s="1"/>
  <c r="A96" i="4"/>
  <c r="H160" i="4"/>
  <c r="F160" i="4"/>
  <c r="E160" i="4"/>
  <c r="D160" i="4"/>
  <c r="C161" i="10" s="1"/>
  <c r="A160" i="4"/>
  <c r="H95" i="4"/>
  <c r="F95" i="4"/>
  <c r="E95" i="4"/>
  <c r="D95" i="4"/>
  <c r="C96" i="10" s="1"/>
  <c r="A95" i="4"/>
  <c r="H159" i="4"/>
  <c r="F159" i="4"/>
  <c r="E159" i="4"/>
  <c r="D159" i="4"/>
  <c r="C160" i="10" s="1"/>
  <c r="A159" i="4"/>
  <c r="F94" i="4"/>
  <c r="E94" i="4"/>
  <c r="D94" i="4"/>
  <c r="C95" i="10" s="1"/>
  <c r="A94" i="4"/>
  <c r="H94" i="4"/>
  <c r="F158" i="4"/>
  <c r="E158" i="4"/>
  <c r="D158" i="4"/>
  <c r="C159" i="10" s="1"/>
  <c r="A158" i="4"/>
  <c r="H158" i="4"/>
  <c r="E93" i="4"/>
  <c r="D93" i="4"/>
  <c r="C94" i="10" s="1"/>
  <c r="A93" i="4"/>
  <c r="H93" i="4"/>
  <c r="F93" i="4"/>
  <c r="E157" i="4"/>
  <c r="D157" i="4"/>
  <c r="C158" i="10" s="1"/>
  <c r="A157" i="4"/>
  <c r="H157" i="4"/>
  <c r="F157" i="4"/>
  <c r="D84" i="4"/>
  <c r="C85" i="10" s="1"/>
  <c r="A84" i="4"/>
  <c r="H84" i="4"/>
  <c r="F84" i="4"/>
  <c r="E84" i="4"/>
  <c r="D148" i="4"/>
  <c r="C149" i="10" s="1"/>
  <c r="A148" i="4"/>
  <c r="H148" i="4"/>
  <c r="F148" i="4"/>
  <c r="E148" i="4"/>
  <c r="A99" i="4"/>
  <c r="H99" i="4"/>
  <c r="F99" i="4"/>
  <c r="E99" i="4"/>
  <c r="D99" i="4"/>
  <c r="C100" i="10" s="1"/>
  <c r="A163" i="4"/>
  <c r="H163" i="4"/>
  <c r="F163" i="4"/>
  <c r="E163" i="4"/>
  <c r="D163" i="4"/>
  <c r="C164" i="10" s="1"/>
  <c r="A98" i="4"/>
  <c r="H98" i="4"/>
  <c r="F98" i="4"/>
  <c r="E98" i="4"/>
  <c r="D98" i="4"/>
  <c r="C99" i="10" s="1"/>
  <c r="A162" i="4"/>
  <c r="H162" i="4"/>
  <c r="F162" i="4"/>
  <c r="E162" i="4"/>
  <c r="D162" i="4"/>
  <c r="C163" i="10" s="1"/>
  <c r="O14" i="8"/>
  <c r="N14" i="8"/>
  <c r="Q14" i="8"/>
  <c r="P14" i="8"/>
  <c r="E14" i="8"/>
  <c r="P16" i="8"/>
  <c r="A113" i="4"/>
  <c r="H113" i="4"/>
  <c r="F113" i="4"/>
  <c r="E113" i="4"/>
  <c r="D113" i="4"/>
  <c r="C114" i="10" s="1"/>
  <c r="A153" i="4"/>
  <c r="H153" i="4"/>
  <c r="F153" i="4"/>
  <c r="E153" i="4"/>
  <c r="D153" i="4"/>
  <c r="C154" i="10" s="1"/>
  <c r="A129" i="4"/>
  <c r="H129" i="4"/>
  <c r="F129" i="4"/>
  <c r="E129" i="4"/>
  <c r="D129" i="4"/>
  <c r="C130" i="10" s="1"/>
  <c r="H40" i="4"/>
  <c r="F40" i="4"/>
  <c r="E40" i="4"/>
  <c r="D40" i="4"/>
  <c r="C41" i="10" s="1"/>
  <c r="A40" i="4"/>
  <c r="H104" i="4"/>
  <c r="F104" i="4"/>
  <c r="E104" i="4"/>
  <c r="D104" i="4"/>
  <c r="C105" i="10" s="1"/>
  <c r="A104" i="4"/>
  <c r="H168" i="4"/>
  <c r="F168" i="4"/>
  <c r="E168" i="4"/>
  <c r="D168" i="4"/>
  <c r="C169" i="10" s="1"/>
  <c r="A168" i="4"/>
  <c r="H39" i="4"/>
  <c r="F39" i="4"/>
  <c r="E39" i="4"/>
  <c r="D39" i="4"/>
  <c r="C40" i="10" s="1"/>
  <c r="A39" i="4"/>
  <c r="H103" i="4"/>
  <c r="F103" i="4"/>
  <c r="E103" i="4"/>
  <c r="D103" i="4"/>
  <c r="C104" i="10" s="1"/>
  <c r="A103" i="4"/>
  <c r="H167" i="4"/>
  <c r="F167" i="4"/>
  <c r="E167" i="4"/>
  <c r="D167" i="4"/>
  <c r="C168" i="10" s="1"/>
  <c r="A167" i="4"/>
  <c r="F38" i="4"/>
  <c r="E38" i="4"/>
  <c r="D38" i="4"/>
  <c r="C39" i="10" s="1"/>
  <c r="A38" i="4"/>
  <c r="H38" i="4"/>
  <c r="F102" i="4"/>
  <c r="E102" i="4"/>
  <c r="D102" i="4"/>
  <c r="C103" i="10" s="1"/>
  <c r="A102" i="4"/>
  <c r="H102" i="4"/>
  <c r="F166" i="4"/>
  <c r="E166" i="4"/>
  <c r="D166" i="4"/>
  <c r="C167" i="10" s="1"/>
  <c r="A166" i="4"/>
  <c r="H166" i="4"/>
  <c r="E101" i="4"/>
  <c r="D101" i="4"/>
  <c r="C102" i="10" s="1"/>
  <c r="A101" i="4"/>
  <c r="H101" i="4"/>
  <c r="F101" i="4"/>
  <c r="E165" i="4"/>
  <c r="D165" i="4"/>
  <c r="C166" i="10" s="1"/>
  <c r="A165" i="4"/>
  <c r="H165" i="4"/>
  <c r="F165" i="4"/>
  <c r="D92" i="4"/>
  <c r="C93" i="10" s="1"/>
  <c r="A92" i="4"/>
  <c r="H92" i="4"/>
  <c r="F92" i="4"/>
  <c r="E92" i="4"/>
  <c r="D156" i="4"/>
  <c r="C157" i="10" s="1"/>
  <c r="A156" i="4"/>
  <c r="H156" i="4"/>
  <c r="F156" i="4"/>
  <c r="E156" i="4"/>
  <c r="A43" i="4"/>
  <c r="H43" i="4"/>
  <c r="F43" i="4"/>
  <c r="E43" i="4"/>
  <c r="D43" i="4"/>
  <c r="C44" i="10" s="1"/>
  <c r="A107" i="4"/>
  <c r="H107" i="4"/>
  <c r="F107" i="4"/>
  <c r="E107" i="4"/>
  <c r="D107" i="4"/>
  <c r="C108" i="10" s="1"/>
  <c r="A171" i="4"/>
  <c r="H171" i="4"/>
  <c r="F171" i="4"/>
  <c r="E171" i="4"/>
  <c r="D171" i="4"/>
  <c r="C172" i="10" s="1"/>
  <c r="A42" i="4"/>
  <c r="H42" i="4"/>
  <c r="F42" i="4"/>
  <c r="E42" i="4"/>
  <c r="D42" i="4"/>
  <c r="C43" i="10" s="1"/>
  <c r="A106" i="4"/>
  <c r="H106" i="4"/>
  <c r="F106" i="4"/>
  <c r="E106" i="4"/>
  <c r="D106" i="4"/>
  <c r="C107" i="10" s="1"/>
  <c r="A170" i="4"/>
  <c r="H170" i="4"/>
  <c r="F170" i="4"/>
  <c r="E170" i="4"/>
  <c r="D170" i="4"/>
  <c r="C171" i="10" s="1"/>
  <c r="N18" i="8"/>
  <c r="S18" i="8" s="1"/>
  <c r="P15" i="8"/>
  <c r="O15" i="8"/>
  <c r="N15" i="8"/>
  <c r="Q15" i="8"/>
  <c r="E15" i="8"/>
  <c r="Q16" i="8"/>
  <c r="A177" i="4"/>
  <c r="H177" i="4"/>
  <c r="F177" i="4"/>
  <c r="E177" i="4"/>
  <c r="D177" i="4"/>
  <c r="C178" i="10" s="1"/>
  <c r="A193" i="4"/>
  <c r="H193" i="4"/>
  <c r="F193" i="4"/>
  <c r="E193" i="4"/>
  <c r="D193" i="4"/>
  <c r="C194" i="10" s="1"/>
  <c r="H48" i="4"/>
  <c r="F48" i="4"/>
  <c r="E48" i="4"/>
  <c r="D48" i="4"/>
  <c r="C49" i="10" s="1"/>
  <c r="A48" i="4"/>
  <c r="H112" i="4"/>
  <c r="F112" i="4"/>
  <c r="E112" i="4"/>
  <c r="D112" i="4"/>
  <c r="C113" i="10" s="1"/>
  <c r="A112" i="4"/>
  <c r="H176" i="4"/>
  <c r="F176" i="4"/>
  <c r="E176" i="4"/>
  <c r="D176" i="4"/>
  <c r="C177" i="10" s="1"/>
  <c r="A176" i="4"/>
  <c r="H47" i="4"/>
  <c r="F47" i="4"/>
  <c r="E47" i="4"/>
  <c r="D47" i="4"/>
  <c r="C48" i="10" s="1"/>
  <c r="A47" i="4"/>
  <c r="H111" i="4"/>
  <c r="F111" i="4"/>
  <c r="E111" i="4"/>
  <c r="D111" i="4"/>
  <c r="C112" i="10" s="1"/>
  <c r="A111" i="4"/>
  <c r="H175" i="4"/>
  <c r="F175" i="4"/>
  <c r="E175" i="4"/>
  <c r="D175" i="4"/>
  <c r="C176" i="10" s="1"/>
  <c r="A175" i="4"/>
  <c r="F46" i="4"/>
  <c r="E46" i="4"/>
  <c r="D46" i="4"/>
  <c r="C47" i="10" s="1"/>
  <c r="A46" i="4"/>
  <c r="H46" i="4"/>
  <c r="F110" i="4"/>
  <c r="E110" i="4"/>
  <c r="D110" i="4"/>
  <c r="C111" i="10" s="1"/>
  <c r="A110" i="4"/>
  <c r="H110" i="4"/>
  <c r="F174" i="4"/>
  <c r="E174" i="4"/>
  <c r="D174" i="4"/>
  <c r="C175" i="10" s="1"/>
  <c r="A174" i="4"/>
  <c r="H174" i="4"/>
  <c r="E45" i="4"/>
  <c r="D45" i="4"/>
  <c r="C46" i="10" s="1"/>
  <c r="A45" i="4"/>
  <c r="H45" i="4"/>
  <c r="F45" i="4"/>
  <c r="E109" i="4"/>
  <c r="D109" i="4"/>
  <c r="C110" i="10" s="1"/>
  <c r="A109" i="4"/>
  <c r="H109" i="4"/>
  <c r="F109" i="4"/>
  <c r="E173" i="4"/>
  <c r="D173" i="4"/>
  <c r="C174" i="10" s="1"/>
  <c r="A173" i="4"/>
  <c r="H173" i="4"/>
  <c r="F173" i="4"/>
  <c r="D100" i="4"/>
  <c r="C101" i="10" s="1"/>
  <c r="A100" i="4"/>
  <c r="H100" i="4"/>
  <c r="F100" i="4"/>
  <c r="E100" i="4"/>
  <c r="D164" i="4"/>
  <c r="C165" i="10" s="1"/>
  <c r="A164" i="4"/>
  <c r="H164" i="4"/>
  <c r="F164" i="4"/>
  <c r="E164" i="4"/>
  <c r="A51" i="4"/>
  <c r="H51" i="4"/>
  <c r="F51" i="4"/>
  <c r="E51" i="4"/>
  <c r="D51" i="4"/>
  <c r="C52" i="10" s="1"/>
  <c r="A115" i="4"/>
  <c r="H115" i="4"/>
  <c r="F115" i="4"/>
  <c r="E115" i="4"/>
  <c r="D115" i="4"/>
  <c r="C116" i="10" s="1"/>
  <c r="A179" i="4"/>
  <c r="H179" i="4"/>
  <c r="F179" i="4"/>
  <c r="E179" i="4"/>
  <c r="D179" i="4"/>
  <c r="C180" i="10" s="1"/>
  <c r="A50" i="4"/>
  <c r="H50" i="4"/>
  <c r="F50" i="4"/>
  <c r="E50" i="4"/>
  <c r="D50" i="4"/>
  <c r="C51" i="10" s="1"/>
  <c r="A114" i="4"/>
  <c r="H114" i="4"/>
  <c r="F114" i="4"/>
  <c r="E114" i="4"/>
  <c r="D114" i="4"/>
  <c r="C115" i="10" s="1"/>
  <c r="A178" i="4"/>
  <c r="H178" i="4"/>
  <c r="F178" i="4"/>
  <c r="E178" i="4"/>
  <c r="D178" i="4"/>
  <c r="C179" i="10" s="1"/>
  <c r="O18" i="8"/>
  <c r="M14" i="8"/>
  <c r="M15" i="8"/>
  <c r="A81" i="4"/>
  <c r="H81" i="4"/>
  <c r="F81" i="4"/>
  <c r="E81" i="4"/>
  <c r="D81" i="4"/>
  <c r="C82" i="10" s="1"/>
  <c r="A57" i="4"/>
  <c r="H57" i="4"/>
  <c r="F57" i="4"/>
  <c r="E57" i="4"/>
  <c r="D57" i="4"/>
  <c r="C58" i="10" s="1"/>
  <c r="H56" i="4"/>
  <c r="F56" i="4"/>
  <c r="E56" i="4"/>
  <c r="D56" i="4"/>
  <c r="C57" i="10" s="1"/>
  <c r="A56" i="4"/>
  <c r="H120" i="4"/>
  <c r="F120" i="4"/>
  <c r="E120" i="4"/>
  <c r="D120" i="4"/>
  <c r="C121" i="10" s="1"/>
  <c r="A120" i="4"/>
  <c r="H184" i="4"/>
  <c r="F184" i="4"/>
  <c r="E184" i="4"/>
  <c r="D184" i="4"/>
  <c r="C185" i="10" s="1"/>
  <c r="A184" i="4"/>
  <c r="H55" i="4"/>
  <c r="F55" i="4"/>
  <c r="E55" i="4"/>
  <c r="D55" i="4"/>
  <c r="C56" i="10" s="1"/>
  <c r="A55" i="4"/>
  <c r="H119" i="4"/>
  <c r="F119" i="4"/>
  <c r="E119" i="4"/>
  <c r="D119" i="4"/>
  <c r="C120" i="10" s="1"/>
  <c r="A119" i="4"/>
  <c r="H183" i="4"/>
  <c r="F183" i="4"/>
  <c r="E183" i="4"/>
  <c r="D183" i="4"/>
  <c r="C184" i="10" s="1"/>
  <c r="A183" i="4"/>
  <c r="F54" i="4"/>
  <c r="E54" i="4"/>
  <c r="D54" i="4"/>
  <c r="C55" i="10" s="1"/>
  <c r="A54" i="4"/>
  <c r="H54" i="4"/>
  <c r="F118" i="4"/>
  <c r="E118" i="4"/>
  <c r="D118" i="4"/>
  <c r="C119" i="10" s="1"/>
  <c r="A118" i="4"/>
  <c r="H118" i="4"/>
  <c r="F182" i="4"/>
  <c r="E182" i="4"/>
  <c r="D182" i="4"/>
  <c r="C183" i="10" s="1"/>
  <c r="A182" i="4"/>
  <c r="H182" i="4"/>
  <c r="E53" i="4"/>
  <c r="D53" i="4"/>
  <c r="C54" i="10" s="1"/>
  <c r="A53" i="4"/>
  <c r="H53" i="4"/>
  <c r="F53" i="4"/>
  <c r="E117" i="4"/>
  <c r="D117" i="4"/>
  <c r="C118" i="10" s="1"/>
  <c r="A117" i="4"/>
  <c r="H117" i="4"/>
  <c r="F117" i="4"/>
  <c r="E181" i="4"/>
  <c r="D181" i="4"/>
  <c r="C182" i="10" s="1"/>
  <c r="A181" i="4"/>
  <c r="H181" i="4"/>
  <c r="F181" i="4"/>
  <c r="D44" i="4"/>
  <c r="C45" i="10" s="1"/>
  <c r="A44" i="4"/>
  <c r="H44" i="4"/>
  <c r="F44" i="4"/>
  <c r="E44" i="4"/>
  <c r="D108" i="4"/>
  <c r="C109" i="10" s="1"/>
  <c r="A108" i="4"/>
  <c r="H108" i="4"/>
  <c r="F108" i="4"/>
  <c r="E108" i="4"/>
  <c r="D172" i="4"/>
  <c r="C173" i="10" s="1"/>
  <c r="A172" i="4"/>
  <c r="H172" i="4"/>
  <c r="F172" i="4"/>
  <c r="E172" i="4"/>
  <c r="A59" i="4"/>
  <c r="H59" i="4"/>
  <c r="F59" i="4"/>
  <c r="E59" i="4"/>
  <c r="D59" i="4"/>
  <c r="C60" i="10" s="1"/>
  <c r="A123" i="4"/>
  <c r="H123" i="4"/>
  <c r="F123" i="4"/>
  <c r="E123" i="4"/>
  <c r="D123" i="4"/>
  <c r="C124" i="10" s="1"/>
  <c r="A187" i="4"/>
  <c r="H187" i="4"/>
  <c r="F187" i="4"/>
  <c r="E187" i="4"/>
  <c r="D187" i="4"/>
  <c r="C188" i="10" s="1"/>
  <c r="A58" i="4"/>
  <c r="H58" i="4"/>
  <c r="F58" i="4"/>
  <c r="E58" i="4"/>
  <c r="D58" i="4"/>
  <c r="C59" i="10" s="1"/>
  <c r="A122" i="4"/>
  <c r="H122" i="4"/>
  <c r="F122" i="4"/>
  <c r="E122" i="4"/>
  <c r="D122" i="4"/>
  <c r="C123" i="10" s="1"/>
  <c r="A186" i="4"/>
  <c r="H186" i="4"/>
  <c r="F186" i="4"/>
  <c r="E186" i="4"/>
  <c r="D186" i="4"/>
  <c r="C187" i="10" s="1"/>
  <c r="P18" i="8"/>
  <c r="S16" i="8"/>
  <c r="R16" i="8"/>
  <c r="I16" i="8" s="1"/>
  <c r="H16" i="8" s="1"/>
  <c r="A145" i="4"/>
  <c r="H145" i="4"/>
  <c r="F145" i="4"/>
  <c r="E145" i="4"/>
  <c r="D145" i="4"/>
  <c r="C146" i="10" s="1"/>
  <c r="A121" i="4"/>
  <c r="H121" i="4"/>
  <c r="F121" i="4"/>
  <c r="E121" i="4"/>
  <c r="D121" i="4"/>
  <c r="C122" i="10" s="1"/>
  <c r="H64" i="4"/>
  <c r="F64" i="4"/>
  <c r="E64" i="4"/>
  <c r="D64" i="4"/>
  <c r="C65" i="10" s="1"/>
  <c r="A64" i="4"/>
  <c r="H128" i="4"/>
  <c r="F128" i="4"/>
  <c r="E128" i="4"/>
  <c r="D128" i="4"/>
  <c r="C129" i="10" s="1"/>
  <c r="A128" i="4"/>
  <c r="H192" i="4"/>
  <c r="F192" i="4"/>
  <c r="E192" i="4"/>
  <c r="D192" i="4"/>
  <c r="C193" i="10" s="1"/>
  <c r="A192" i="4"/>
  <c r="H63" i="4"/>
  <c r="F63" i="4"/>
  <c r="E63" i="4"/>
  <c r="D63" i="4"/>
  <c r="C64" i="10" s="1"/>
  <c r="A63" i="4"/>
  <c r="H127" i="4"/>
  <c r="F127" i="4"/>
  <c r="E127" i="4"/>
  <c r="D127" i="4"/>
  <c r="C128" i="10" s="1"/>
  <c r="A127" i="4"/>
  <c r="H191" i="4"/>
  <c r="F191" i="4"/>
  <c r="E191" i="4"/>
  <c r="D191" i="4"/>
  <c r="C192" i="10" s="1"/>
  <c r="A191" i="4"/>
  <c r="F62" i="4"/>
  <c r="E62" i="4"/>
  <c r="D62" i="4"/>
  <c r="C63" i="10" s="1"/>
  <c r="A62" i="4"/>
  <c r="H62" i="4"/>
  <c r="F126" i="4"/>
  <c r="E126" i="4"/>
  <c r="D126" i="4"/>
  <c r="C127" i="10" s="1"/>
  <c r="A126" i="4"/>
  <c r="H126" i="4"/>
  <c r="F190" i="4"/>
  <c r="E190" i="4"/>
  <c r="D190" i="4"/>
  <c r="C191" i="10" s="1"/>
  <c r="A190" i="4"/>
  <c r="H190" i="4"/>
  <c r="E61" i="4"/>
  <c r="D61" i="4"/>
  <c r="C62" i="10" s="1"/>
  <c r="A61" i="4"/>
  <c r="H61" i="4"/>
  <c r="F61" i="4"/>
  <c r="E125" i="4"/>
  <c r="D125" i="4"/>
  <c r="C126" i="10" s="1"/>
  <c r="A125" i="4"/>
  <c r="H125" i="4"/>
  <c r="F125" i="4"/>
  <c r="E189" i="4"/>
  <c r="D189" i="4"/>
  <c r="C190" i="10" s="1"/>
  <c r="A189" i="4"/>
  <c r="H189" i="4"/>
  <c r="F189" i="4"/>
  <c r="D52" i="4"/>
  <c r="C53" i="10" s="1"/>
  <c r="A52" i="4"/>
  <c r="H52" i="4"/>
  <c r="F52" i="4"/>
  <c r="E52" i="4"/>
  <c r="D116" i="4"/>
  <c r="C117" i="10" s="1"/>
  <c r="A116" i="4"/>
  <c r="H116" i="4"/>
  <c r="F116" i="4"/>
  <c r="E116" i="4"/>
  <c r="D180" i="4"/>
  <c r="C181" i="10" s="1"/>
  <c r="A180" i="4"/>
  <c r="H180" i="4"/>
  <c r="F180" i="4"/>
  <c r="E180" i="4"/>
  <c r="A67" i="4"/>
  <c r="H67" i="4"/>
  <c r="F67" i="4"/>
  <c r="E67" i="4"/>
  <c r="D67" i="4"/>
  <c r="C68" i="10" s="1"/>
  <c r="A131" i="4"/>
  <c r="H131" i="4"/>
  <c r="F131" i="4"/>
  <c r="E131" i="4"/>
  <c r="D131" i="4"/>
  <c r="C132" i="10" s="1"/>
  <c r="A195" i="4"/>
  <c r="H195" i="4"/>
  <c r="F195" i="4"/>
  <c r="E195" i="4"/>
  <c r="D195" i="4"/>
  <c r="C196" i="10" s="1"/>
  <c r="A66" i="4"/>
  <c r="H66" i="4"/>
  <c r="F66" i="4"/>
  <c r="E66" i="4"/>
  <c r="D66" i="4"/>
  <c r="C67" i="10" s="1"/>
  <c r="A130" i="4"/>
  <c r="H130" i="4"/>
  <c r="F130" i="4"/>
  <c r="E130" i="4"/>
  <c r="D130" i="4"/>
  <c r="C131" i="10" s="1"/>
  <c r="A194" i="4"/>
  <c r="H194" i="4"/>
  <c r="F194" i="4"/>
  <c r="E194" i="4"/>
  <c r="D194" i="4"/>
  <c r="C195" i="10" s="1"/>
  <c r="Q18" i="8"/>
  <c r="A169" i="4"/>
  <c r="H169" i="4"/>
  <c r="F169" i="4"/>
  <c r="E169" i="4"/>
  <c r="D169" i="4"/>
  <c r="C170" i="10" s="1"/>
  <c r="A97" i="4"/>
  <c r="H97" i="4"/>
  <c r="F97" i="4"/>
  <c r="E97" i="4"/>
  <c r="D97" i="4"/>
  <c r="C98" i="10" s="1"/>
  <c r="A73" i="4"/>
  <c r="H73" i="4"/>
  <c r="F73" i="4"/>
  <c r="E73" i="4"/>
  <c r="D73" i="4"/>
  <c r="C74" i="10" s="1"/>
  <c r="A185" i="4"/>
  <c r="H185" i="4"/>
  <c r="F185" i="4"/>
  <c r="E185" i="4"/>
  <c r="D185" i="4"/>
  <c r="C186" i="10" s="1"/>
  <c r="H72" i="4"/>
  <c r="F72" i="4"/>
  <c r="E72" i="4"/>
  <c r="D72" i="4"/>
  <c r="C73" i="10" s="1"/>
  <c r="A72" i="4"/>
  <c r="H136" i="4"/>
  <c r="F136" i="4"/>
  <c r="E136" i="4"/>
  <c r="D136" i="4"/>
  <c r="C137" i="10" s="1"/>
  <c r="A136" i="4"/>
  <c r="H200" i="4"/>
  <c r="F200" i="4"/>
  <c r="E200" i="4"/>
  <c r="D200" i="4"/>
  <c r="C201" i="10" s="1"/>
  <c r="A200" i="4"/>
  <c r="H71" i="4"/>
  <c r="F71" i="4"/>
  <c r="E71" i="4"/>
  <c r="D71" i="4"/>
  <c r="C72" i="10" s="1"/>
  <c r="A71" i="4"/>
  <c r="H135" i="4"/>
  <c r="F135" i="4"/>
  <c r="E135" i="4"/>
  <c r="D135" i="4"/>
  <c r="C136" i="10" s="1"/>
  <c r="A135" i="4"/>
  <c r="H199" i="4"/>
  <c r="F199" i="4"/>
  <c r="E199" i="4"/>
  <c r="D199" i="4"/>
  <c r="C200" i="10" s="1"/>
  <c r="A199" i="4"/>
  <c r="F70" i="4"/>
  <c r="E70" i="4"/>
  <c r="D70" i="4"/>
  <c r="C71" i="10" s="1"/>
  <c r="A70" i="4"/>
  <c r="H70" i="4"/>
  <c r="F134" i="4"/>
  <c r="E134" i="4"/>
  <c r="D134" i="4"/>
  <c r="C135" i="10" s="1"/>
  <c r="A134" i="4"/>
  <c r="H134" i="4"/>
  <c r="F198" i="4"/>
  <c r="E198" i="4"/>
  <c r="D198" i="4"/>
  <c r="C199" i="10" s="1"/>
  <c r="A198" i="4"/>
  <c r="H198" i="4"/>
  <c r="E69" i="4"/>
  <c r="D69" i="4"/>
  <c r="C70" i="10" s="1"/>
  <c r="A69" i="4"/>
  <c r="H69" i="4"/>
  <c r="F69" i="4"/>
  <c r="E133" i="4"/>
  <c r="D133" i="4"/>
  <c r="C134" i="10" s="1"/>
  <c r="A133" i="4"/>
  <c r="H133" i="4"/>
  <c r="F133" i="4"/>
  <c r="E197" i="4"/>
  <c r="D197" i="4"/>
  <c r="C198" i="10" s="1"/>
  <c r="A197" i="4"/>
  <c r="H197" i="4"/>
  <c r="F197" i="4"/>
  <c r="D60" i="4"/>
  <c r="C61" i="10" s="1"/>
  <c r="A60" i="4"/>
  <c r="H60" i="4"/>
  <c r="F60" i="4"/>
  <c r="E60" i="4"/>
  <c r="D124" i="4"/>
  <c r="C125" i="10" s="1"/>
  <c r="A124" i="4"/>
  <c r="H124" i="4"/>
  <c r="F124" i="4"/>
  <c r="E124" i="4"/>
  <c r="D188" i="4"/>
  <c r="C189" i="10" s="1"/>
  <c r="A188" i="4"/>
  <c r="H188" i="4"/>
  <c r="F188" i="4"/>
  <c r="E188" i="4"/>
  <c r="A75" i="4"/>
  <c r="H75" i="4"/>
  <c r="F75" i="4"/>
  <c r="E75" i="4"/>
  <c r="D75" i="4"/>
  <c r="C76" i="10" s="1"/>
  <c r="A139" i="4"/>
  <c r="H139" i="4"/>
  <c r="F139" i="4"/>
  <c r="E139" i="4"/>
  <c r="D139" i="4"/>
  <c r="C140" i="10" s="1"/>
  <c r="A203" i="4"/>
  <c r="H203" i="4"/>
  <c r="F203" i="4"/>
  <c r="E203" i="4"/>
  <c r="D203" i="4"/>
  <c r="C204" i="10" s="1"/>
  <c r="A74" i="4"/>
  <c r="H74" i="4"/>
  <c r="F74" i="4"/>
  <c r="E74" i="4"/>
  <c r="D74" i="4"/>
  <c r="C75" i="10" s="1"/>
  <c r="A138" i="4"/>
  <c r="H138" i="4"/>
  <c r="F138" i="4"/>
  <c r="E138" i="4"/>
  <c r="D138" i="4"/>
  <c r="C139" i="10" s="1"/>
  <c r="A202" i="4"/>
  <c r="H202" i="4"/>
  <c r="F202" i="4"/>
  <c r="E202" i="4"/>
  <c r="D202" i="4"/>
  <c r="C203" i="10" s="1"/>
  <c r="W111" i="7"/>
  <c r="AA111" i="7"/>
  <c r="A253" i="12"/>
  <c r="A189" i="12"/>
  <c r="A189" i="5" s="1"/>
  <c r="A250" i="12"/>
  <c r="A186" i="12"/>
  <c r="A186" i="5" s="1"/>
  <c r="A122" i="12"/>
  <c r="A122" i="5" s="1"/>
  <c r="A68" i="12"/>
  <c r="A68" i="5" s="1"/>
  <c r="A255" i="12"/>
  <c r="A191" i="12"/>
  <c r="A191" i="5" s="1"/>
  <c r="A127" i="12"/>
  <c r="A127" i="5" s="1"/>
  <c r="A57" i="12"/>
  <c r="A57" i="5" s="1"/>
  <c r="A256" i="12"/>
  <c r="A153" i="12"/>
  <c r="A153" i="5" s="1"/>
  <c r="A77" i="12"/>
  <c r="A77" i="5" s="1"/>
  <c r="A238" i="12"/>
  <c r="A136" i="12"/>
  <c r="A136" i="5" s="1"/>
  <c r="A48" i="12"/>
  <c r="A48" i="5" s="1"/>
  <c r="A195" i="12"/>
  <c r="A195" i="5" s="1"/>
  <c r="A87" i="12"/>
  <c r="A87" i="5" s="1"/>
  <c r="A254" i="12"/>
  <c r="A152" i="12"/>
  <c r="A152" i="5" s="1"/>
  <c r="A58" i="12"/>
  <c r="A58" i="5" s="1"/>
  <c r="A224" i="12"/>
  <c r="A115" i="12"/>
  <c r="A115" i="5" s="1"/>
  <c r="A29" i="12"/>
  <c r="A193" i="12"/>
  <c r="A193" i="5" s="1"/>
  <c r="A96" i="12"/>
  <c r="A96" i="5" s="1"/>
  <c r="A14" i="12"/>
  <c r="A163" i="12"/>
  <c r="A163" i="5" s="1"/>
  <c r="A71" i="12"/>
  <c r="A71" i="5" s="1"/>
  <c r="A132" i="12"/>
  <c r="A132" i="5" s="1"/>
  <c r="A38" i="12"/>
  <c r="A209" i="12"/>
  <c r="A245" i="12"/>
  <c r="A181" i="12"/>
  <c r="A181" i="5" s="1"/>
  <c r="A242" i="12"/>
  <c r="A178" i="12"/>
  <c r="A178" i="5" s="1"/>
  <c r="A114" i="12"/>
  <c r="A114" i="5" s="1"/>
  <c r="A60" i="12"/>
  <c r="A60" i="5" s="1"/>
  <c r="A247" i="12"/>
  <c r="A183" i="12"/>
  <c r="A183" i="5" s="1"/>
  <c r="A119" i="12"/>
  <c r="A119" i="5" s="1"/>
  <c r="A49" i="12"/>
  <c r="A49" i="5" s="1"/>
  <c r="A243" i="12"/>
  <c r="A140" i="12"/>
  <c r="A140" i="5" s="1"/>
  <c r="A63" i="12"/>
  <c r="A63" i="5" s="1"/>
  <c r="A225" i="12"/>
  <c r="A120" i="12"/>
  <c r="A120" i="5" s="1"/>
  <c r="A34" i="12"/>
  <c r="A182" i="12"/>
  <c r="A182" i="5" s="1"/>
  <c r="A83" i="12"/>
  <c r="A83" i="5" s="1"/>
  <c r="A241" i="12"/>
  <c r="A139" i="12"/>
  <c r="A139" i="5" s="1"/>
  <c r="A54" i="12"/>
  <c r="A54" i="5" s="1"/>
  <c r="A211" i="12"/>
  <c r="A107" i="12"/>
  <c r="A107" i="5" s="1"/>
  <c r="A15" i="12"/>
  <c r="A180" i="12"/>
  <c r="A180" i="5" s="1"/>
  <c r="A82" i="12"/>
  <c r="A82" i="5" s="1"/>
  <c r="A252" i="12"/>
  <c r="A150" i="12"/>
  <c r="A150" i="5" s="1"/>
  <c r="A67" i="12"/>
  <c r="A67" i="5" s="1"/>
  <c r="A102" i="12"/>
  <c r="A102" i="5" s="1"/>
  <c r="A10" i="12"/>
  <c r="A24" i="12"/>
  <c r="A237" i="12"/>
  <c r="A173" i="12"/>
  <c r="A173" i="5" s="1"/>
  <c r="A234" i="12"/>
  <c r="A170" i="12"/>
  <c r="A170" i="5" s="1"/>
  <c r="A111" i="12"/>
  <c r="A111" i="5" s="1"/>
  <c r="A52" i="12"/>
  <c r="A52" i="5" s="1"/>
  <c r="A239" i="12"/>
  <c r="A175" i="12"/>
  <c r="A175" i="5" s="1"/>
  <c r="A105" i="12"/>
  <c r="A105" i="5" s="1"/>
  <c r="A41" i="12"/>
  <c r="A230" i="12"/>
  <c r="A128" i="12"/>
  <c r="A128" i="5" s="1"/>
  <c r="A59" i="12"/>
  <c r="A59" i="5" s="1"/>
  <c r="A212" i="12"/>
  <c r="A116" i="12"/>
  <c r="A116" i="5" s="1"/>
  <c r="A30" i="12"/>
  <c r="A169" i="12"/>
  <c r="A169" i="5" s="1"/>
  <c r="A69" i="12"/>
  <c r="A69" i="5" s="1"/>
  <c r="A228" i="12"/>
  <c r="A126" i="12"/>
  <c r="A126" i="5" s="1"/>
  <c r="A40" i="12"/>
  <c r="A198" i="12"/>
  <c r="A198" i="5" s="1"/>
  <c r="A93" i="12"/>
  <c r="A93" i="5" s="1"/>
  <c r="A11" i="12"/>
  <c r="A168" i="12"/>
  <c r="A168" i="5" s="1"/>
  <c r="A78" i="12"/>
  <c r="A78" i="5" s="1"/>
  <c r="A240" i="12"/>
  <c r="A137" i="12"/>
  <c r="A137" i="5" s="1"/>
  <c r="A53" i="12"/>
  <c r="A53" i="5" s="1"/>
  <c r="A74" i="12"/>
  <c r="A74" i="5" s="1"/>
  <c r="A222" i="12"/>
  <c r="A171" i="12"/>
  <c r="A171" i="5" s="1"/>
  <c r="A229" i="12"/>
  <c r="A165" i="12"/>
  <c r="A165" i="5" s="1"/>
  <c r="A226" i="12"/>
  <c r="A162" i="12"/>
  <c r="A162" i="5" s="1"/>
  <c r="A108" i="12"/>
  <c r="A108" i="5" s="1"/>
  <c r="A44" i="12"/>
  <c r="A44" i="5" s="1"/>
  <c r="A231" i="12"/>
  <c r="A167" i="12"/>
  <c r="A167" i="5" s="1"/>
  <c r="A97" i="12"/>
  <c r="A97" i="5" s="1"/>
  <c r="A33" i="12"/>
  <c r="A217" i="12"/>
  <c r="A117" i="12"/>
  <c r="A117" i="5" s="1"/>
  <c r="A45" i="12"/>
  <c r="A45" i="5" s="1"/>
  <c r="A200" i="12"/>
  <c r="A200" i="5" s="1"/>
  <c r="A98" i="12"/>
  <c r="A98" i="5" s="1"/>
  <c r="A16" i="12"/>
  <c r="A156" i="12"/>
  <c r="A156" i="5" s="1"/>
  <c r="A55" i="12"/>
  <c r="A55" i="5" s="1"/>
  <c r="A216" i="12"/>
  <c r="A112" i="12"/>
  <c r="A112" i="5" s="1"/>
  <c r="A26" i="12"/>
  <c r="A185" i="12"/>
  <c r="A185" i="5" s="1"/>
  <c r="A79" i="12"/>
  <c r="A79" i="5" s="1"/>
  <c r="A257" i="12"/>
  <c r="A155" i="12"/>
  <c r="A155" i="5" s="1"/>
  <c r="A64" i="12"/>
  <c r="A64" i="5" s="1"/>
  <c r="A227" i="12"/>
  <c r="A125" i="12"/>
  <c r="A125" i="5" s="1"/>
  <c r="A39" i="12"/>
  <c r="A196" i="12"/>
  <c r="A196" i="5" s="1"/>
  <c r="A184" i="12"/>
  <c r="A184" i="5" s="1"/>
  <c r="A106" i="12"/>
  <c r="A106" i="5" s="1"/>
  <c r="A221" i="12"/>
  <c r="A157" i="12"/>
  <c r="A157" i="5" s="1"/>
  <c r="A218" i="12"/>
  <c r="A154" i="12"/>
  <c r="A154" i="5" s="1"/>
  <c r="A100" i="12"/>
  <c r="A100" i="5" s="1"/>
  <c r="A36" i="12"/>
  <c r="A223" i="12"/>
  <c r="A159" i="12"/>
  <c r="A159" i="5" s="1"/>
  <c r="A89" i="12"/>
  <c r="A89" i="5" s="1"/>
  <c r="A25" i="12"/>
  <c r="A204" i="12"/>
  <c r="A204" i="5" s="1"/>
  <c r="A113" i="12"/>
  <c r="A113" i="5" s="1"/>
  <c r="A31" i="12"/>
  <c r="A187" i="12"/>
  <c r="A187" i="5" s="1"/>
  <c r="A94" i="12"/>
  <c r="A94" i="5" s="1"/>
  <c r="A246" i="12"/>
  <c r="A144" i="12"/>
  <c r="A144" i="5" s="1"/>
  <c r="A51" i="12"/>
  <c r="A51" i="5" s="1"/>
  <c r="A203" i="12"/>
  <c r="A203" i="5" s="1"/>
  <c r="A104" i="12"/>
  <c r="A104" i="5" s="1"/>
  <c r="A22" i="12"/>
  <c r="A172" i="12"/>
  <c r="A172" i="5" s="1"/>
  <c r="A75" i="12"/>
  <c r="A75" i="5" s="1"/>
  <c r="A244" i="12"/>
  <c r="A142" i="12"/>
  <c r="A142" i="5" s="1"/>
  <c r="A50" i="12"/>
  <c r="A50" i="5" s="1"/>
  <c r="A214" i="12"/>
  <c r="A121" i="12"/>
  <c r="A121" i="5" s="1"/>
  <c r="A35" i="12"/>
  <c r="A70" i="12"/>
  <c r="A70" i="5" s="1"/>
  <c r="A88" i="12"/>
  <c r="A88" i="5" s="1"/>
  <c r="A213" i="12"/>
  <c r="A149" i="12"/>
  <c r="A149" i="5" s="1"/>
  <c r="A210" i="12"/>
  <c r="A146" i="12"/>
  <c r="A146" i="5" s="1"/>
  <c r="A92" i="12"/>
  <c r="A92" i="5" s="1"/>
  <c r="A28" i="12"/>
  <c r="A215" i="12"/>
  <c r="A151" i="12"/>
  <c r="A151" i="5" s="1"/>
  <c r="A81" i="12"/>
  <c r="A81" i="5" s="1"/>
  <c r="A17" i="12"/>
  <c r="A192" i="12"/>
  <c r="A192" i="5" s="1"/>
  <c r="A109" i="12"/>
  <c r="A109" i="5" s="1"/>
  <c r="A27" i="12"/>
  <c r="A174" i="12"/>
  <c r="A174" i="5" s="1"/>
  <c r="A80" i="12"/>
  <c r="A80" i="5" s="1"/>
  <c r="A233" i="12"/>
  <c r="A131" i="12"/>
  <c r="A131" i="5" s="1"/>
  <c r="A37" i="12"/>
  <c r="A190" i="12"/>
  <c r="A190" i="5" s="1"/>
  <c r="A90" i="12"/>
  <c r="A90" i="5" s="1"/>
  <c r="A8" i="12"/>
  <c r="A160" i="12"/>
  <c r="A160" i="5" s="1"/>
  <c r="A61" i="12"/>
  <c r="A61" i="5" s="1"/>
  <c r="A232" i="12"/>
  <c r="A129" i="12"/>
  <c r="A129" i="5" s="1"/>
  <c r="A46" i="12"/>
  <c r="A46" i="5" s="1"/>
  <c r="A201" i="12"/>
  <c r="A201" i="5" s="1"/>
  <c r="A103" i="12"/>
  <c r="A103" i="5" s="1"/>
  <c r="A21" i="12"/>
  <c r="A42" i="12"/>
  <c r="A42" i="5" s="1"/>
  <c r="A248" i="12"/>
  <c r="A205" i="12"/>
  <c r="A205" i="5" s="1"/>
  <c r="A141" i="12"/>
  <c r="A141" i="5" s="1"/>
  <c r="A202" i="12"/>
  <c r="A202" i="5" s="1"/>
  <c r="A138" i="12"/>
  <c r="A138" i="5" s="1"/>
  <c r="A84" i="12"/>
  <c r="A84" i="5" s="1"/>
  <c r="A20" i="12"/>
  <c r="A207" i="12"/>
  <c r="A143" i="12"/>
  <c r="A143" i="5" s="1"/>
  <c r="A73" i="12"/>
  <c r="A73" i="5" s="1"/>
  <c r="A9" i="12"/>
  <c r="A179" i="12"/>
  <c r="A179" i="5" s="1"/>
  <c r="A95" i="12"/>
  <c r="A95" i="5" s="1"/>
  <c r="A13" i="12"/>
  <c r="A161" i="12"/>
  <c r="A161" i="5" s="1"/>
  <c r="A66" i="12"/>
  <c r="A66" i="5" s="1"/>
  <c r="A220" i="12"/>
  <c r="A123" i="12"/>
  <c r="A123" i="5" s="1"/>
  <c r="A23" i="12"/>
  <c r="A177" i="12"/>
  <c r="A177" i="5" s="1"/>
  <c r="A86" i="12"/>
  <c r="A86" i="5" s="1"/>
  <c r="A249" i="12"/>
  <c r="A147" i="12"/>
  <c r="A147" i="5" s="1"/>
  <c r="A47" i="12"/>
  <c r="A47" i="5" s="1"/>
  <c r="A219" i="12"/>
  <c r="A118" i="12"/>
  <c r="A118" i="5" s="1"/>
  <c r="A32" i="12"/>
  <c r="A188" i="12"/>
  <c r="A188" i="5" s="1"/>
  <c r="A99" i="12"/>
  <c r="A99" i="5" s="1"/>
  <c r="A7" i="12"/>
  <c r="A158" i="12"/>
  <c r="A158" i="5" s="1"/>
  <c r="A145" i="12"/>
  <c r="A145" i="5" s="1"/>
  <c r="A197" i="12"/>
  <c r="A197" i="5" s="1"/>
  <c r="A133" i="12"/>
  <c r="A133" i="5" s="1"/>
  <c r="A194" i="12"/>
  <c r="A194" i="5" s="1"/>
  <c r="A130" i="12"/>
  <c r="A130" i="5" s="1"/>
  <c r="A76" i="12"/>
  <c r="A76" i="5" s="1"/>
  <c r="A12" i="12"/>
  <c r="A199" i="12"/>
  <c r="A199" i="5" s="1"/>
  <c r="A135" i="12"/>
  <c r="A135" i="5" s="1"/>
  <c r="A65" i="12"/>
  <c r="A65" i="5" s="1"/>
  <c r="A166" i="12"/>
  <c r="A166" i="5" s="1"/>
  <c r="A91" i="12"/>
  <c r="A91" i="5" s="1"/>
  <c r="A251" i="12"/>
  <c r="A148" i="12"/>
  <c r="A148" i="5" s="1"/>
  <c r="A62" i="12"/>
  <c r="A62" i="5" s="1"/>
  <c r="A208" i="12"/>
  <c r="A101" i="12"/>
  <c r="A101" i="5" s="1"/>
  <c r="A19" i="12"/>
  <c r="A164" i="12"/>
  <c r="A164" i="5" s="1"/>
  <c r="A72" i="12"/>
  <c r="A72" i="5" s="1"/>
  <c r="A236" i="12"/>
  <c r="A134" i="12"/>
  <c r="A134" i="5" s="1"/>
  <c r="A43" i="12"/>
  <c r="A43" i="5" s="1"/>
  <c r="A206" i="12"/>
  <c r="A206" i="5" s="1"/>
  <c r="A110" i="12"/>
  <c r="A110" i="5" s="1"/>
  <c r="A18" i="12"/>
  <c r="A176" i="12"/>
  <c r="A176" i="5" s="1"/>
  <c r="A85" i="12"/>
  <c r="A85" i="5" s="1"/>
  <c r="A235" i="12"/>
  <c r="A124" i="12"/>
  <c r="A124" i="5" s="1"/>
  <c r="A56" i="12"/>
  <c r="A56" i="5" s="1"/>
  <c r="A29" i="5"/>
  <c r="A29" i="15"/>
  <c r="A14" i="5"/>
  <c r="A14" i="15"/>
  <c r="A38" i="5"/>
  <c r="A38" i="15"/>
  <c r="A34" i="5"/>
  <c r="A34" i="15"/>
  <c r="A15" i="5"/>
  <c r="A15" i="15"/>
  <c r="A10" i="5"/>
  <c r="A10" i="15"/>
  <c r="A24" i="5"/>
  <c r="A24" i="15"/>
  <c r="A41" i="5"/>
  <c r="A41" i="15"/>
  <c r="A30" i="5"/>
  <c r="A30" i="15"/>
  <c r="A40" i="5"/>
  <c r="A40" i="15"/>
  <c r="A11" i="5"/>
  <c r="A11" i="15"/>
  <c r="A33" i="5"/>
  <c r="A33" i="15"/>
  <c r="A16" i="5"/>
  <c r="A16" i="15"/>
  <c r="A26" i="5"/>
  <c r="A26" i="15"/>
  <c r="A39" i="5"/>
  <c r="A39" i="15"/>
  <c r="A36" i="5"/>
  <c r="A36" i="15"/>
  <c r="A25" i="5"/>
  <c r="A25" i="15"/>
  <c r="A31" i="5"/>
  <c r="A31" i="15"/>
  <c r="A22" i="5"/>
  <c r="A22" i="15"/>
  <c r="A35" i="5"/>
  <c r="A35" i="15"/>
  <c r="A28" i="5"/>
  <c r="A28" i="15"/>
  <c r="A17" i="5"/>
  <c r="A17" i="15"/>
  <c r="A27" i="5"/>
  <c r="A27" i="15"/>
  <c r="A37" i="5"/>
  <c r="A37" i="15"/>
  <c r="A8" i="5"/>
  <c r="A8" i="15"/>
  <c r="A21" i="5"/>
  <c r="A21" i="15"/>
  <c r="A20" i="5"/>
  <c r="A20" i="15"/>
  <c r="A9" i="5"/>
  <c r="A9" i="15"/>
  <c r="A13" i="5"/>
  <c r="A13" i="15"/>
  <c r="A23" i="5"/>
  <c r="A23" i="15"/>
  <c r="A32" i="5"/>
  <c r="A32" i="15"/>
  <c r="A7" i="5"/>
  <c r="A7" i="15"/>
  <c r="A12" i="5"/>
  <c r="A12" i="15"/>
  <c r="A19" i="5"/>
  <c r="A19" i="15"/>
  <c r="A18" i="5"/>
  <c r="A18" i="15"/>
  <c r="C18" i="15" l="1"/>
  <c r="B18" i="15"/>
  <c r="I18" i="15"/>
  <c r="D18" i="15"/>
  <c r="H18" i="15" s="1"/>
  <c r="G18" i="15" s="1"/>
  <c r="Z18" i="5"/>
  <c r="C18" i="5"/>
  <c r="B18" i="5"/>
  <c r="K18" i="5"/>
  <c r="D18" i="5"/>
  <c r="B19" i="15"/>
  <c r="C19" i="15"/>
  <c r="I19" i="15"/>
  <c r="D19" i="15"/>
  <c r="H19" i="15" s="1"/>
  <c r="G19" i="15" s="1"/>
  <c r="Z19" i="5"/>
  <c r="C19" i="5"/>
  <c r="B19" i="5"/>
  <c r="K19" i="5"/>
  <c r="D19" i="5"/>
  <c r="C12" i="15"/>
  <c r="B12" i="15"/>
  <c r="D12" i="15"/>
  <c r="H12" i="15" s="1"/>
  <c r="G12" i="15" s="1"/>
  <c r="I12" i="15"/>
  <c r="Z12" i="5"/>
  <c r="C12" i="5"/>
  <c r="B12" i="5"/>
  <c r="K12" i="5"/>
  <c r="J14" i="5"/>
  <c r="J16" i="5"/>
  <c r="D12" i="5"/>
  <c r="J13" i="5"/>
  <c r="J15" i="5"/>
  <c r="J12" i="5"/>
  <c r="B7" i="15"/>
  <c r="C7" i="15"/>
  <c r="I7" i="15"/>
  <c r="D7" i="15"/>
  <c r="H7" i="15" s="1"/>
  <c r="G7" i="15" s="1"/>
  <c r="Z7" i="5"/>
  <c r="C7" i="5"/>
  <c r="B7" i="5"/>
  <c r="J9" i="5"/>
  <c r="D7" i="5"/>
  <c r="J11" i="5"/>
  <c r="J8" i="5"/>
  <c r="J10" i="5"/>
  <c r="K7" i="5"/>
  <c r="J7" i="5"/>
  <c r="C32" i="15"/>
  <c r="B32" i="15"/>
  <c r="D32" i="15"/>
  <c r="H32" i="15" s="1"/>
  <c r="G32" i="15" s="1"/>
  <c r="I32" i="15"/>
  <c r="B32" i="5"/>
  <c r="C32" i="5"/>
  <c r="Z32" i="5"/>
  <c r="J33" i="5"/>
  <c r="J34" i="5"/>
  <c r="K32" i="5"/>
  <c r="J35" i="5"/>
  <c r="J36" i="5"/>
  <c r="J32" i="5"/>
  <c r="L32" i="5" s="1"/>
  <c r="D32" i="5"/>
  <c r="B23" i="15"/>
  <c r="C23" i="15"/>
  <c r="I23" i="15"/>
  <c r="D23" i="15"/>
  <c r="H23" i="15" s="1"/>
  <c r="G23" i="15" s="1"/>
  <c r="Z23" i="5"/>
  <c r="C23" i="5"/>
  <c r="B23" i="5"/>
  <c r="D23" i="5"/>
  <c r="K23" i="5"/>
  <c r="B13" i="15"/>
  <c r="C13" i="15"/>
  <c r="I13" i="15"/>
  <c r="D13" i="15"/>
  <c r="H13" i="15" s="1"/>
  <c r="G13" i="15" s="1"/>
  <c r="Z13" i="5"/>
  <c r="C13" i="5"/>
  <c r="B13" i="5"/>
  <c r="K13" i="5"/>
  <c r="D13" i="5"/>
  <c r="B9" i="15"/>
  <c r="C9" i="15"/>
  <c r="I9" i="15"/>
  <c r="D9" i="15"/>
  <c r="H9" i="15" s="1"/>
  <c r="G9" i="15" s="1"/>
  <c r="Z9" i="5"/>
  <c r="C9" i="5"/>
  <c r="B9" i="5"/>
  <c r="D9" i="5"/>
  <c r="K9" i="5"/>
  <c r="C20" i="15"/>
  <c r="B20" i="15"/>
  <c r="D20" i="15"/>
  <c r="H20" i="15" s="1"/>
  <c r="G20" i="15" s="1"/>
  <c r="I20" i="15"/>
  <c r="Z20" i="5"/>
  <c r="C20" i="5"/>
  <c r="B20" i="5"/>
  <c r="K20" i="5"/>
  <c r="D20" i="5"/>
  <c r="B21" i="15"/>
  <c r="C21" i="15"/>
  <c r="I21" i="15"/>
  <c r="D21" i="15"/>
  <c r="H21" i="15" s="1"/>
  <c r="G21" i="15" s="1"/>
  <c r="Z21" i="5"/>
  <c r="C21" i="5"/>
  <c r="B21" i="5"/>
  <c r="K21" i="5"/>
  <c r="D21" i="5"/>
  <c r="C8" i="15"/>
  <c r="B8" i="15"/>
  <c r="I8" i="15"/>
  <c r="D8" i="15"/>
  <c r="H8" i="15" s="1"/>
  <c r="G8" i="15" s="1"/>
  <c r="B8" i="5"/>
  <c r="Z8" i="5"/>
  <c r="C8" i="5"/>
  <c r="K8" i="5"/>
  <c r="I8" i="5" s="1"/>
  <c r="D8" i="5"/>
  <c r="B37" i="15"/>
  <c r="C37" i="15"/>
  <c r="I37" i="15"/>
  <c r="D37" i="15"/>
  <c r="H37" i="15" s="1"/>
  <c r="G37" i="15" s="1"/>
  <c r="Z37" i="5"/>
  <c r="C37" i="5"/>
  <c r="B37" i="5"/>
  <c r="J41" i="5"/>
  <c r="J37" i="5"/>
  <c r="J38" i="5"/>
  <c r="J39" i="5"/>
  <c r="J40" i="5"/>
  <c r="K37" i="5"/>
  <c r="D37" i="5"/>
  <c r="B27" i="15"/>
  <c r="C27" i="15"/>
  <c r="I27" i="15"/>
  <c r="D27" i="15"/>
  <c r="H27" i="15" s="1"/>
  <c r="G27" i="15" s="1"/>
  <c r="C27" i="5"/>
  <c r="Z27" i="5"/>
  <c r="B27" i="5"/>
  <c r="K27" i="5"/>
  <c r="J28" i="5"/>
  <c r="J27" i="5"/>
  <c r="J31" i="5"/>
  <c r="J30" i="5"/>
  <c r="D27" i="5"/>
  <c r="J29" i="5"/>
  <c r="B17" i="15"/>
  <c r="C17" i="15"/>
  <c r="I17" i="15"/>
  <c r="D17" i="15"/>
  <c r="H17" i="15" s="1"/>
  <c r="G17" i="15" s="1"/>
  <c r="Z17" i="5"/>
  <c r="C17" i="5"/>
  <c r="B17" i="5"/>
  <c r="J17" i="5"/>
  <c r="J19" i="5"/>
  <c r="L19" i="5" s="1"/>
  <c r="D17" i="5"/>
  <c r="J21" i="5"/>
  <c r="J18" i="5"/>
  <c r="J20" i="5"/>
  <c r="K17" i="5"/>
  <c r="C28" i="15"/>
  <c r="B28" i="15"/>
  <c r="D28" i="15"/>
  <c r="H28" i="15" s="1"/>
  <c r="G28" i="15" s="1"/>
  <c r="I28" i="15"/>
  <c r="C28" i="5"/>
  <c r="B28" i="5"/>
  <c r="Z28" i="5"/>
  <c r="K28" i="5"/>
  <c r="D28" i="5"/>
  <c r="B35" i="15"/>
  <c r="C35" i="15"/>
  <c r="I35" i="15"/>
  <c r="D35" i="15"/>
  <c r="H35" i="15" s="1"/>
  <c r="G35" i="15" s="1"/>
  <c r="C35" i="5"/>
  <c r="B35" i="5"/>
  <c r="Z35" i="5"/>
  <c r="D35" i="5"/>
  <c r="K35" i="5"/>
  <c r="I35" i="5" s="1"/>
  <c r="C22" i="15"/>
  <c r="B22" i="15"/>
  <c r="I22" i="15"/>
  <c r="D22" i="15"/>
  <c r="H22" i="15" s="1"/>
  <c r="G22" i="15" s="1"/>
  <c r="Z22" i="5"/>
  <c r="C22" i="5"/>
  <c r="B22" i="5"/>
  <c r="K22" i="5"/>
  <c r="J25" i="5"/>
  <c r="J22" i="5"/>
  <c r="J24" i="5"/>
  <c r="J26" i="5"/>
  <c r="D22" i="5"/>
  <c r="J23" i="5"/>
  <c r="B31" i="15"/>
  <c r="H31" i="15"/>
  <c r="C31" i="15"/>
  <c r="I31" i="15"/>
  <c r="G31" i="15"/>
  <c r="D31" i="15"/>
  <c r="H31" i="5"/>
  <c r="C31" i="5"/>
  <c r="B31" i="5"/>
  <c r="Z31" i="5"/>
  <c r="X31" i="5"/>
  <c r="K31" i="5"/>
  <c r="I31" i="5"/>
  <c r="S31" i="5"/>
  <c r="G31" i="5"/>
  <c r="Y31" i="5"/>
  <c r="D31" i="5"/>
  <c r="B25" i="15"/>
  <c r="C25" i="15"/>
  <c r="I25" i="15"/>
  <c r="D25" i="15"/>
  <c r="H25" i="15" s="1"/>
  <c r="G25" i="15" s="1"/>
  <c r="Z25" i="5"/>
  <c r="C25" i="5"/>
  <c r="B25" i="5"/>
  <c r="D25" i="5"/>
  <c r="K25" i="5"/>
  <c r="H36" i="15"/>
  <c r="C36" i="15"/>
  <c r="B36" i="15"/>
  <c r="G36" i="15"/>
  <c r="D36" i="15"/>
  <c r="I36" i="15"/>
  <c r="H36" i="5"/>
  <c r="C36" i="5"/>
  <c r="B36" i="5"/>
  <c r="Z36" i="5"/>
  <c r="X36" i="5"/>
  <c r="G36" i="5"/>
  <c r="S36" i="5"/>
  <c r="D36" i="5"/>
  <c r="K36" i="5"/>
  <c r="I36" i="5"/>
  <c r="Y36" i="5"/>
  <c r="B39" i="15"/>
  <c r="C39" i="15"/>
  <c r="I39" i="15"/>
  <c r="D39" i="15"/>
  <c r="H39" i="15" s="1"/>
  <c r="G39" i="15" s="1"/>
  <c r="C39" i="5"/>
  <c r="B39" i="5"/>
  <c r="Z39" i="5"/>
  <c r="D39" i="5"/>
  <c r="K39" i="5"/>
  <c r="C26" i="15"/>
  <c r="B26" i="15"/>
  <c r="I26" i="15"/>
  <c r="D26" i="15"/>
  <c r="H26" i="15" s="1"/>
  <c r="G26" i="15" s="1"/>
  <c r="Z26" i="5"/>
  <c r="C26" i="5"/>
  <c r="B26" i="5"/>
  <c r="K26" i="5"/>
  <c r="D26" i="5"/>
  <c r="C16" i="15"/>
  <c r="B16" i="15"/>
  <c r="D16" i="15"/>
  <c r="H16" i="15" s="1"/>
  <c r="G16" i="15" s="1"/>
  <c r="I16" i="15"/>
  <c r="B16" i="5"/>
  <c r="C16" i="5"/>
  <c r="Z16" i="5"/>
  <c r="K16" i="5"/>
  <c r="I16" i="5" s="1"/>
  <c r="D16" i="5"/>
  <c r="B33" i="15"/>
  <c r="C33" i="15"/>
  <c r="I33" i="15"/>
  <c r="D33" i="15"/>
  <c r="H33" i="15" s="1"/>
  <c r="G33" i="15" s="1"/>
  <c r="B33" i="5"/>
  <c r="C33" i="5"/>
  <c r="Z33" i="5"/>
  <c r="K33" i="5"/>
  <c r="D33" i="5"/>
  <c r="B11" i="15"/>
  <c r="C11" i="15"/>
  <c r="I11" i="15"/>
  <c r="D11" i="15"/>
  <c r="H11" i="15" s="1"/>
  <c r="G11" i="15" s="1"/>
  <c r="Z11" i="5"/>
  <c r="C11" i="5"/>
  <c r="B11" i="5"/>
  <c r="K11" i="5"/>
  <c r="I11" i="5" s="1"/>
  <c r="D11" i="5"/>
  <c r="C40" i="15"/>
  <c r="B40" i="15"/>
  <c r="D40" i="15"/>
  <c r="H40" i="15" s="1"/>
  <c r="G40" i="15" s="1"/>
  <c r="I40" i="15"/>
  <c r="B40" i="5"/>
  <c r="C40" i="5"/>
  <c r="Z40" i="5"/>
  <c r="D40" i="5"/>
  <c r="K40" i="5"/>
  <c r="C30" i="15"/>
  <c r="B30" i="15"/>
  <c r="I30" i="15"/>
  <c r="D30" i="15"/>
  <c r="H30" i="15" s="1"/>
  <c r="G30" i="15" s="1"/>
  <c r="Z30" i="5"/>
  <c r="C30" i="5"/>
  <c r="B30" i="5"/>
  <c r="K30" i="5"/>
  <c r="D30" i="5"/>
  <c r="H41" i="15"/>
  <c r="C41" i="15"/>
  <c r="B41" i="15"/>
  <c r="I41" i="15"/>
  <c r="G41" i="15"/>
  <c r="D41" i="15"/>
  <c r="X41" i="5"/>
  <c r="B41" i="5"/>
  <c r="H41" i="5"/>
  <c r="C41" i="5"/>
  <c r="Z41" i="5"/>
  <c r="Y41" i="5"/>
  <c r="I41" i="5"/>
  <c r="G41" i="5"/>
  <c r="S41" i="5"/>
  <c r="K41" i="5"/>
  <c r="D41" i="5"/>
  <c r="C24" i="15"/>
  <c r="B24" i="15"/>
  <c r="D24" i="15"/>
  <c r="H24" i="15" s="1"/>
  <c r="G24" i="15" s="1"/>
  <c r="I24" i="15"/>
  <c r="B24" i="5"/>
  <c r="Z24" i="5"/>
  <c r="C24" i="5"/>
  <c r="K24" i="5"/>
  <c r="D24" i="5"/>
  <c r="C10" i="15"/>
  <c r="B10" i="15"/>
  <c r="D10" i="15"/>
  <c r="H10" i="15" s="1"/>
  <c r="G10" i="15" s="1"/>
  <c r="I10" i="15"/>
  <c r="Z10" i="5"/>
  <c r="C10" i="5"/>
  <c r="B10" i="5"/>
  <c r="K10" i="5"/>
  <c r="D10" i="5"/>
  <c r="B15" i="15"/>
  <c r="C15" i="15"/>
  <c r="I15" i="15"/>
  <c r="D15" i="15"/>
  <c r="H15" i="15" s="1"/>
  <c r="G15" i="15" s="1"/>
  <c r="Z15" i="5"/>
  <c r="C15" i="5"/>
  <c r="B15" i="5"/>
  <c r="D15" i="5"/>
  <c r="K15" i="5"/>
  <c r="C34" i="15"/>
  <c r="B34" i="15"/>
  <c r="I34" i="15"/>
  <c r="D34" i="15"/>
  <c r="H34" i="15" s="1"/>
  <c r="G34" i="15" s="1"/>
  <c r="C34" i="5"/>
  <c r="B34" i="5"/>
  <c r="Z34" i="5"/>
  <c r="K34" i="5"/>
  <c r="D34" i="5"/>
  <c r="C38" i="15"/>
  <c r="B38" i="15"/>
  <c r="I38" i="15"/>
  <c r="D38" i="15"/>
  <c r="H38" i="15" s="1"/>
  <c r="G38" i="15" s="1"/>
  <c r="Z38" i="5"/>
  <c r="C38" i="5"/>
  <c r="B38" i="5"/>
  <c r="K38" i="5"/>
  <c r="D38" i="5"/>
  <c r="C14" i="15"/>
  <c r="B14" i="15"/>
  <c r="I14" i="15"/>
  <c r="D14" i="15"/>
  <c r="H14" i="15" s="1"/>
  <c r="G14" i="15" s="1"/>
  <c r="Z14" i="5"/>
  <c r="C14" i="5"/>
  <c r="B14" i="5"/>
  <c r="K14" i="5"/>
  <c r="D14" i="5"/>
  <c r="B29" i="15"/>
  <c r="C29" i="15"/>
  <c r="I29" i="15"/>
  <c r="D29" i="15"/>
  <c r="H29" i="15" s="1"/>
  <c r="G29" i="15" s="1"/>
  <c r="Z29" i="5"/>
  <c r="C29" i="5"/>
  <c r="B29" i="5"/>
  <c r="D29" i="5"/>
  <c r="K29" i="5"/>
  <c r="I29" i="5" s="1"/>
  <c r="X56" i="5"/>
  <c r="B56" i="5"/>
  <c r="C56" i="5"/>
  <c r="Z56" i="5"/>
  <c r="H56" i="5"/>
  <c r="G56" i="5"/>
  <c r="S56" i="5"/>
  <c r="D56" i="5"/>
  <c r="K56" i="5"/>
  <c r="I56" i="5"/>
  <c r="Y56" i="5"/>
  <c r="H124" i="5"/>
  <c r="C124" i="5"/>
  <c r="B124" i="5"/>
  <c r="Z124" i="5"/>
  <c r="X124" i="5"/>
  <c r="G124" i="5"/>
  <c r="S124" i="5"/>
  <c r="D124" i="5"/>
  <c r="K124" i="5"/>
  <c r="Y124" i="5"/>
  <c r="I124" i="5"/>
  <c r="H85" i="5"/>
  <c r="Z85" i="5"/>
  <c r="C85" i="5"/>
  <c r="X85" i="5"/>
  <c r="B85" i="5"/>
  <c r="Y85" i="5"/>
  <c r="I85" i="5"/>
  <c r="G85" i="5"/>
  <c r="S85" i="5"/>
  <c r="K85" i="5"/>
  <c r="D85" i="5"/>
  <c r="X176" i="5"/>
  <c r="B176" i="5"/>
  <c r="H176" i="5"/>
  <c r="C176" i="5"/>
  <c r="Z176" i="5"/>
  <c r="I176" i="5"/>
  <c r="S176" i="5"/>
  <c r="K176" i="5"/>
  <c r="Y176" i="5"/>
  <c r="D176" i="5"/>
  <c r="G176" i="5"/>
  <c r="X110" i="5"/>
  <c r="B110" i="5"/>
  <c r="H110" i="5"/>
  <c r="C110" i="5"/>
  <c r="Z110" i="5"/>
  <c r="K110" i="5"/>
  <c r="Y110" i="5"/>
  <c r="I110" i="5"/>
  <c r="S110" i="5"/>
  <c r="D110" i="5"/>
  <c r="G110" i="5"/>
  <c r="H206" i="5"/>
  <c r="X206" i="5"/>
  <c r="B206" i="5"/>
  <c r="Z206" i="5"/>
  <c r="C206" i="5"/>
  <c r="K206" i="5"/>
  <c r="G206" i="5"/>
  <c r="I206" i="5"/>
  <c r="Y206" i="5"/>
  <c r="D206" i="5"/>
  <c r="S206" i="5"/>
  <c r="H43" i="5"/>
  <c r="C43" i="5"/>
  <c r="B43" i="5"/>
  <c r="Z43" i="5"/>
  <c r="X43" i="5"/>
  <c r="S43" i="5"/>
  <c r="D43" i="5"/>
  <c r="K43" i="5"/>
  <c r="I43" i="5"/>
  <c r="G43" i="5"/>
  <c r="Y43" i="5"/>
  <c r="Z134" i="5"/>
  <c r="X134" i="5"/>
  <c r="B134" i="5"/>
  <c r="H134" i="5"/>
  <c r="C134" i="5"/>
  <c r="K134" i="5"/>
  <c r="Y134" i="5"/>
  <c r="I134" i="5"/>
  <c r="S134" i="5"/>
  <c r="D134" i="5"/>
  <c r="G134" i="5"/>
  <c r="Z72" i="5"/>
  <c r="C72" i="5"/>
  <c r="X72" i="5"/>
  <c r="B72" i="5"/>
  <c r="H72" i="5"/>
  <c r="J73" i="5"/>
  <c r="L73" i="5" s="1"/>
  <c r="G72" i="5"/>
  <c r="J74" i="5"/>
  <c r="L74" i="5" s="1"/>
  <c r="S72" i="5"/>
  <c r="D72" i="5"/>
  <c r="K72" i="5"/>
  <c r="J76" i="5"/>
  <c r="L76" i="5" s="1"/>
  <c r="Y72" i="5"/>
  <c r="J72" i="5"/>
  <c r="L72" i="5" s="1"/>
  <c r="I72" i="5"/>
  <c r="J75" i="5"/>
  <c r="L75" i="5" s="1"/>
  <c r="X164" i="5"/>
  <c r="B164" i="5"/>
  <c r="H164" i="5"/>
  <c r="C164" i="5"/>
  <c r="Z164" i="5"/>
  <c r="I164" i="5"/>
  <c r="S164" i="5"/>
  <c r="K164" i="5"/>
  <c r="G164" i="5"/>
  <c r="Y164" i="5"/>
  <c r="D164" i="5"/>
  <c r="X101" i="5"/>
  <c r="B101" i="5"/>
  <c r="H101" i="5"/>
  <c r="C101" i="5"/>
  <c r="Z101" i="5"/>
  <c r="Y101" i="5"/>
  <c r="I101" i="5"/>
  <c r="G101" i="5"/>
  <c r="D101" i="5"/>
  <c r="S101" i="5"/>
  <c r="K101" i="5"/>
  <c r="H62" i="5"/>
  <c r="Z62" i="5"/>
  <c r="C62" i="5"/>
  <c r="X62" i="5"/>
  <c r="B62" i="5"/>
  <c r="J65" i="5"/>
  <c r="L65" i="5" s="1"/>
  <c r="K62" i="5"/>
  <c r="J66" i="5"/>
  <c r="L66" i="5" s="1"/>
  <c r="Y62" i="5"/>
  <c r="J62" i="5"/>
  <c r="L62" i="5" s="1"/>
  <c r="I62" i="5"/>
  <c r="J64" i="5"/>
  <c r="L64" i="5" s="1"/>
  <c r="J63" i="5"/>
  <c r="L63" i="5" s="1"/>
  <c r="D62" i="5"/>
  <c r="S62" i="5"/>
  <c r="G62" i="5"/>
  <c r="X148" i="5"/>
  <c r="B148" i="5"/>
  <c r="H148" i="5"/>
  <c r="Z148" i="5"/>
  <c r="C148" i="5"/>
  <c r="G148" i="5"/>
  <c r="S148" i="5"/>
  <c r="D148" i="5"/>
  <c r="K148" i="5"/>
  <c r="Y148" i="5"/>
  <c r="I148" i="5"/>
  <c r="X91" i="5"/>
  <c r="B91" i="5"/>
  <c r="H91" i="5"/>
  <c r="Z91" i="5"/>
  <c r="C91" i="5"/>
  <c r="S91" i="5"/>
  <c r="D91" i="5"/>
  <c r="K91" i="5"/>
  <c r="I91" i="5"/>
  <c r="G91" i="5"/>
  <c r="Y91" i="5"/>
  <c r="H166" i="5"/>
  <c r="Z166" i="5"/>
  <c r="X166" i="5"/>
  <c r="C166" i="5"/>
  <c r="B166" i="5"/>
  <c r="G166" i="5"/>
  <c r="I166" i="5"/>
  <c r="Y166" i="5"/>
  <c r="D166" i="5"/>
  <c r="K166" i="5"/>
  <c r="S166" i="5"/>
  <c r="Z65" i="5"/>
  <c r="C65" i="5"/>
  <c r="X65" i="5"/>
  <c r="B65" i="5"/>
  <c r="H65" i="5"/>
  <c r="Y65" i="5"/>
  <c r="I65" i="5"/>
  <c r="G65" i="5"/>
  <c r="D65" i="5"/>
  <c r="S65" i="5"/>
  <c r="K65" i="5"/>
  <c r="H135" i="5"/>
  <c r="Z135" i="5"/>
  <c r="C135" i="5"/>
  <c r="B135" i="5"/>
  <c r="X135" i="5"/>
  <c r="S135" i="5"/>
  <c r="D135" i="5"/>
  <c r="K135" i="5"/>
  <c r="I135" i="5"/>
  <c r="G135" i="5"/>
  <c r="Y135" i="5"/>
  <c r="H199" i="5"/>
  <c r="C199" i="5"/>
  <c r="B199" i="5"/>
  <c r="X199" i="5"/>
  <c r="Z199" i="5"/>
  <c r="Y199" i="5"/>
  <c r="K199" i="5"/>
  <c r="I199" i="5"/>
  <c r="G199" i="5"/>
  <c r="S199" i="5"/>
  <c r="D199" i="5"/>
  <c r="H76" i="5"/>
  <c r="Z76" i="5"/>
  <c r="C76" i="5"/>
  <c r="X76" i="5"/>
  <c r="B76" i="5"/>
  <c r="G76" i="5"/>
  <c r="S76" i="5"/>
  <c r="D76" i="5"/>
  <c r="K76" i="5"/>
  <c r="Y76" i="5"/>
  <c r="I76" i="5"/>
  <c r="Z130" i="5"/>
  <c r="C130" i="5"/>
  <c r="X130" i="5"/>
  <c r="B130" i="5"/>
  <c r="H130" i="5"/>
  <c r="K130" i="5"/>
  <c r="Y130" i="5"/>
  <c r="I130" i="5"/>
  <c r="S130" i="5"/>
  <c r="D130" i="5"/>
  <c r="G130" i="5"/>
  <c r="H194" i="5"/>
  <c r="Z194" i="5"/>
  <c r="X194" i="5"/>
  <c r="C194" i="5"/>
  <c r="B194" i="5"/>
  <c r="K194" i="5"/>
  <c r="G194" i="5"/>
  <c r="I194" i="5"/>
  <c r="Y194" i="5"/>
  <c r="D194" i="5"/>
  <c r="S194" i="5"/>
  <c r="X133" i="5"/>
  <c r="B133" i="5"/>
  <c r="Z133" i="5"/>
  <c r="H133" i="5"/>
  <c r="C133" i="5"/>
  <c r="Y133" i="5"/>
  <c r="I133" i="5"/>
  <c r="G133" i="5"/>
  <c r="D133" i="5"/>
  <c r="S133" i="5"/>
  <c r="K133" i="5"/>
  <c r="Z197" i="5"/>
  <c r="C197" i="5"/>
  <c r="X197" i="5"/>
  <c r="H197" i="5"/>
  <c r="B197" i="5"/>
  <c r="K197" i="5"/>
  <c r="I197" i="5"/>
  <c r="J199" i="5"/>
  <c r="L199" i="5" s="1"/>
  <c r="S197" i="5"/>
  <c r="D197" i="5"/>
  <c r="J198" i="5"/>
  <c r="L198" i="5" s="1"/>
  <c r="J197" i="5"/>
  <c r="L197" i="5" s="1"/>
  <c r="J201" i="5"/>
  <c r="L201" i="5" s="1"/>
  <c r="Y197" i="5"/>
  <c r="G197" i="5"/>
  <c r="J200" i="5"/>
  <c r="L200" i="5" s="1"/>
  <c r="Z145" i="5"/>
  <c r="C145" i="5"/>
  <c r="X145" i="5"/>
  <c r="B145" i="5"/>
  <c r="H145" i="5"/>
  <c r="Y145" i="5"/>
  <c r="I145" i="5"/>
  <c r="G145" i="5"/>
  <c r="S145" i="5"/>
  <c r="K145" i="5"/>
  <c r="D145" i="5"/>
  <c r="H158" i="5"/>
  <c r="Z158" i="5"/>
  <c r="C158" i="5"/>
  <c r="X158" i="5"/>
  <c r="B158" i="5"/>
  <c r="D158" i="5"/>
  <c r="S158" i="5"/>
  <c r="K158" i="5"/>
  <c r="Y158" i="5"/>
  <c r="I158" i="5"/>
  <c r="G158" i="5"/>
  <c r="Z99" i="5"/>
  <c r="C99" i="5"/>
  <c r="H99" i="5"/>
  <c r="B99" i="5"/>
  <c r="X99" i="5"/>
  <c r="S99" i="5"/>
  <c r="D99" i="5"/>
  <c r="K99" i="5"/>
  <c r="I99" i="5"/>
  <c r="G99" i="5"/>
  <c r="Y99" i="5"/>
  <c r="X188" i="5"/>
  <c r="B188" i="5"/>
  <c r="Z188" i="5"/>
  <c r="H188" i="5"/>
  <c r="C188" i="5"/>
  <c r="I188" i="5"/>
  <c r="Y188" i="5"/>
  <c r="D188" i="5"/>
  <c r="S188" i="5"/>
  <c r="K188" i="5"/>
  <c r="G188" i="5"/>
  <c r="X118" i="5"/>
  <c r="B118" i="5"/>
  <c r="H118" i="5"/>
  <c r="C118" i="5"/>
  <c r="Z118" i="5"/>
  <c r="K118" i="5"/>
  <c r="Y118" i="5"/>
  <c r="I118" i="5"/>
  <c r="S118" i="5"/>
  <c r="D118" i="5"/>
  <c r="G118" i="5"/>
  <c r="C47" i="5"/>
  <c r="B47" i="5"/>
  <c r="Z47" i="5"/>
  <c r="X47" i="5"/>
  <c r="H47" i="5"/>
  <c r="J49" i="5"/>
  <c r="L49" i="5" s="1"/>
  <c r="S47" i="5"/>
  <c r="D47" i="5"/>
  <c r="J50" i="5"/>
  <c r="L50" i="5" s="1"/>
  <c r="K47" i="5"/>
  <c r="I47" i="5"/>
  <c r="J51" i="5"/>
  <c r="L51" i="5" s="1"/>
  <c r="J47" i="5"/>
  <c r="L47" i="5" s="1"/>
  <c r="G47" i="5"/>
  <c r="J48" i="5"/>
  <c r="L48" i="5" s="1"/>
  <c r="Y47" i="5"/>
  <c r="H147" i="5"/>
  <c r="Z147" i="5"/>
  <c r="C147" i="5"/>
  <c r="X147" i="5"/>
  <c r="B147" i="5"/>
  <c r="J149" i="5"/>
  <c r="L149" i="5" s="1"/>
  <c r="S147" i="5"/>
  <c r="D147" i="5"/>
  <c r="J150" i="5"/>
  <c r="L150" i="5" s="1"/>
  <c r="K147" i="5"/>
  <c r="I147" i="5"/>
  <c r="J148" i="5"/>
  <c r="L148" i="5" s="1"/>
  <c r="G147" i="5"/>
  <c r="Y147" i="5"/>
  <c r="J151" i="5"/>
  <c r="L151" i="5" s="1"/>
  <c r="J147" i="5"/>
  <c r="L147" i="5" s="1"/>
  <c r="H86" i="5"/>
  <c r="Z86" i="5"/>
  <c r="C86" i="5"/>
  <c r="X86" i="5"/>
  <c r="B86" i="5"/>
  <c r="K86" i="5"/>
  <c r="Y86" i="5"/>
  <c r="I86" i="5"/>
  <c r="S86" i="5"/>
  <c r="D86" i="5"/>
  <c r="G86" i="5"/>
  <c r="Z177" i="5"/>
  <c r="C177" i="5"/>
  <c r="H177" i="5"/>
  <c r="B177" i="5"/>
  <c r="X177" i="5"/>
  <c r="K177" i="5"/>
  <c r="J179" i="5"/>
  <c r="L179" i="5" s="1"/>
  <c r="S177" i="5"/>
  <c r="D177" i="5"/>
  <c r="J180" i="5"/>
  <c r="L180" i="5" s="1"/>
  <c r="J177" i="5"/>
  <c r="L177" i="5" s="1"/>
  <c r="I177" i="5"/>
  <c r="Y177" i="5"/>
  <c r="G177" i="5"/>
  <c r="J178" i="5"/>
  <c r="L178" i="5" s="1"/>
  <c r="J181" i="5"/>
  <c r="L181" i="5" s="1"/>
  <c r="Z123" i="5"/>
  <c r="C123" i="5"/>
  <c r="H123" i="5"/>
  <c r="B123" i="5"/>
  <c r="X123" i="5"/>
  <c r="S123" i="5"/>
  <c r="D123" i="5"/>
  <c r="K123" i="5"/>
  <c r="I123" i="5"/>
  <c r="G123" i="5"/>
  <c r="Y123" i="5"/>
  <c r="H66" i="5"/>
  <c r="X66" i="5"/>
  <c r="B66" i="5"/>
  <c r="Z66" i="5"/>
  <c r="C66" i="5"/>
  <c r="K66" i="5"/>
  <c r="Y66" i="5"/>
  <c r="I66" i="5"/>
  <c r="S66" i="5"/>
  <c r="D66" i="5"/>
  <c r="G66" i="5"/>
  <c r="Z161" i="5"/>
  <c r="C161" i="5"/>
  <c r="X161" i="5"/>
  <c r="B161" i="5"/>
  <c r="H161" i="5"/>
  <c r="K161" i="5"/>
  <c r="G161" i="5"/>
  <c r="D161" i="5"/>
  <c r="S161" i="5"/>
  <c r="Y161" i="5"/>
  <c r="I161" i="5"/>
  <c r="Z95" i="5"/>
  <c r="C95" i="5"/>
  <c r="X95" i="5"/>
  <c r="B95" i="5"/>
  <c r="H95" i="5"/>
  <c r="S95" i="5"/>
  <c r="D95" i="5"/>
  <c r="K95" i="5"/>
  <c r="I95" i="5"/>
  <c r="G95" i="5"/>
  <c r="Y95" i="5"/>
  <c r="C179" i="5"/>
  <c r="B179" i="5"/>
  <c r="Z179" i="5"/>
  <c r="H179" i="5"/>
  <c r="X179" i="5"/>
  <c r="Y179" i="5"/>
  <c r="K179" i="5"/>
  <c r="I179" i="5"/>
  <c r="D179" i="5"/>
  <c r="S179" i="5"/>
  <c r="G179" i="5"/>
  <c r="H73" i="5"/>
  <c r="Z73" i="5"/>
  <c r="C73" i="5"/>
  <c r="X73" i="5"/>
  <c r="B73" i="5"/>
  <c r="Y73" i="5"/>
  <c r="I73" i="5"/>
  <c r="G73" i="5"/>
  <c r="S73" i="5"/>
  <c r="K73" i="5"/>
  <c r="D73" i="5"/>
  <c r="H143" i="5"/>
  <c r="Z143" i="5"/>
  <c r="C143" i="5"/>
  <c r="B143" i="5"/>
  <c r="X143" i="5"/>
  <c r="S143" i="5"/>
  <c r="D143" i="5"/>
  <c r="K143" i="5"/>
  <c r="I143" i="5"/>
  <c r="G143" i="5"/>
  <c r="Y143" i="5"/>
  <c r="H84" i="5"/>
  <c r="Z84" i="5"/>
  <c r="C84" i="5"/>
  <c r="X84" i="5"/>
  <c r="B84" i="5"/>
  <c r="G84" i="5"/>
  <c r="S84" i="5"/>
  <c r="D84" i="5"/>
  <c r="K84" i="5"/>
  <c r="Y84" i="5"/>
  <c r="I84" i="5"/>
  <c r="Z138" i="5"/>
  <c r="C138" i="5"/>
  <c r="X138" i="5"/>
  <c r="B138" i="5"/>
  <c r="H138" i="5"/>
  <c r="K138" i="5"/>
  <c r="Y138" i="5"/>
  <c r="I138" i="5"/>
  <c r="S138" i="5"/>
  <c r="D138" i="5"/>
  <c r="G138" i="5"/>
  <c r="H202" i="5"/>
  <c r="X202" i="5"/>
  <c r="B202" i="5"/>
  <c r="C202" i="5"/>
  <c r="Z202" i="5"/>
  <c r="K202" i="5"/>
  <c r="J203" i="5"/>
  <c r="L203" i="5" s="1"/>
  <c r="G202" i="5"/>
  <c r="J206" i="5"/>
  <c r="L206" i="5" s="1"/>
  <c r="Y202" i="5"/>
  <c r="D202" i="5"/>
  <c r="J205" i="5"/>
  <c r="L205" i="5" s="1"/>
  <c r="J204" i="5"/>
  <c r="L204" i="5" s="1"/>
  <c r="S202" i="5"/>
  <c r="J202" i="5"/>
  <c r="L202" i="5" s="1"/>
  <c r="I202" i="5"/>
  <c r="X141" i="5"/>
  <c r="B141" i="5"/>
  <c r="C141" i="5"/>
  <c r="Z141" i="5"/>
  <c r="H141" i="5"/>
  <c r="Y141" i="5"/>
  <c r="I141" i="5"/>
  <c r="G141" i="5"/>
  <c r="S141" i="5"/>
  <c r="K141" i="5"/>
  <c r="D141" i="5"/>
  <c r="H205" i="5"/>
  <c r="Z205" i="5"/>
  <c r="C205" i="5"/>
  <c r="B205" i="5"/>
  <c r="X205" i="5"/>
  <c r="K205" i="5"/>
  <c r="I205" i="5"/>
  <c r="S205" i="5"/>
  <c r="D205" i="5"/>
  <c r="G205" i="5"/>
  <c r="Y205" i="5"/>
  <c r="H42" i="5"/>
  <c r="C42" i="5"/>
  <c r="B42" i="5"/>
  <c r="Z42" i="5"/>
  <c r="X42" i="5"/>
  <c r="J45" i="5"/>
  <c r="L45" i="5" s="1"/>
  <c r="K42" i="5"/>
  <c r="J46" i="5"/>
  <c r="L46" i="5" s="1"/>
  <c r="Y42" i="5"/>
  <c r="J42" i="5"/>
  <c r="L42" i="5" s="1"/>
  <c r="I42" i="5"/>
  <c r="J43" i="5"/>
  <c r="L43" i="5" s="1"/>
  <c r="D42" i="5"/>
  <c r="J44" i="5"/>
  <c r="L44" i="5" s="1"/>
  <c r="S42" i="5"/>
  <c r="G42" i="5"/>
  <c r="H103" i="5"/>
  <c r="Z103" i="5"/>
  <c r="C103" i="5"/>
  <c r="B103" i="5"/>
  <c r="X103" i="5"/>
  <c r="S103" i="5"/>
  <c r="D103" i="5"/>
  <c r="K103" i="5"/>
  <c r="I103" i="5"/>
  <c r="G103" i="5"/>
  <c r="Y103" i="5"/>
  <c r="Z201" i="5"/>
  <c r="C201" i="5"/>
  <c r="X201" i="5"/>
  <c r="H201" i="5"/>
  <c r="B201" i="5"/>
  <c r="K201" i="5"/>
  <c r="I201" i="5"/>
  <c r="S201" i="5"/>
  <c r="D201" i="5"/>
  <c r="Y201" i="5"/>
  <c r="G201" i="5"/>
  <c r="Z46" i="5"/>
  <c r="C46" i="5"/>
  <c r="H46" i="5"/>
  <c r="B46" i="5"/>
  <c r="X46" i="5"/>
  <c r="K46" i="5"/>
  <c r="Y46" i="5"/>
  <c r="I46" i="5"/>
  <c r="D46" i="5"/>
  <c r="S46" i="5"/>
  <c r="G46" i="5"/>
  <c r="C129" i="5"/>
  <c r="B129" i="5"/>
  <c r="Z129" i="5"/>
  <c r="X129" i="5"/>
  <c r="H129" i="5"/>
  <c r="Y129" i="5"/>
  <c r="I129" i="5"/>
  <c r="G129" i="5"/>
  <c r="D129" i="5"/>
  <c r="S129" i="5"/>
  <c r="K129" i="5"/>
  <c r="Z61" i="5"/>
  <c r="C61" i="5"/>
  <c r="X61" i="5"/>
  <c r="H61" i="5"/>
  <c r="B61" i="5"/>
  <c r="Y61" i="5"/>
  <c r="I61" i="5"/>
  <c r="G61" i="5"/>
  <c r="S61" i="5"/>
  <c r="K61" i="5"/>
  <c r="D61" i="5"/>
  <c r="H160" i="5"/>
  <c r="C160" i="5"/>
  <c r="B160" i="5"/>
  <c r="Z160" i="5"/>
  <c r="X160" i="5"/>
  <c r="I160" i="5"/>
  <c r="K160" i="5"/>
  <c r="D160" i="5"/>
  <c r="Y160" i="5"/>
  <c r="S160" i="5"/>
  <c r="G160" i="5"/>
  <c r="H90" i="5"/>
  <c r="X90" i="5"/>
  <c r="B90" i="5"/>
  <c r="C90" i="5"/>
  <c r="Z90" i="5"/>
  <c r="K90" i="5"/>
  <c r="Y90" i="5"/>
  <c r="I90" i="5"/>
  <c r="S90" i="5"/>
  <c r="D90" i="5"/>
  <c r="G90" i="5"/>
  <c r="H190" i="5"/>
  <c r="X190" i="5"/>
  <c r="B190" i="5"/>
  <c r="Z190" i="5"/>
  <c r="C190" i="5"/>
  <c r="K190" i="5"/>
  <c r="G190" i="5"/>
  <c r="S190" i="5"/>
  <c r="I190" i="5"/>
  <c r="D190" i="5"/>
  <c r="Y190" i="5"/>
  <c r="Z131" i="5"/>
  <c r="C131" i="5"/>
  <c r="H131" i="5"/>
  <c r="B131" i="5"/>
  <c r="X131" i="5"/>
  <c r="S131" i="5"/>
  <c r="D131" i="5"/>
  <c r="K131" i="5"/>
  <c r="I131" i="5"/>
  <c r="G131" i="5"/>
  <c r="Y131" i="5"/>
  <c r="Z80" i="5"/>
  <c r="C80" i="5"/>
  <c r="X80" i="5"/>
  <c r="B80" i="5"/>
  <c r="H80" i="5"/>
  <c r="G80" i="5"/>
  <c r="S80" i="5"/>
  <c r="D80" i="5"/>
  <c r="K80" i="5"/>
  <c r="Y80" i="5"/>
  <c r="I80" i="5"/>
  <c r="H174" i="5"/>
  <c r="C174" i="5"/>
  <c r="B174" i="5"/>
  <c r="Z174" i="5"/>
  <c r="X174" i="5"/>
  <c r="G174" i="5"/>
  <c r="K174" i="5"/>
  <c r="I174" i="5"/>
  <c r="Y174" i="5"/>
  <c r="S174" i="5"/>
  <c r="D174" i="5"/>
  <c r="X109" i="5"/>
  <c r="B109" i="5"/>
  <c r="H109" i="5"/>
  <c r="C109" i="5"/>
  <c r="Z109" i="5"/>
  <c r="Y109" i="5"/>
  <c r="I109" i="5"/>
  <c r="G109" i="5"/>
  <c r="S109" i="5"/>
  <c r="K109" i="5"/>
  <c r="D109" i="5"/>
  <c r="H192" i="5"/>
  <c r="X192" i="5"/>
  <c r="B192" i="5"/>
  <c r="C192" i="5"/>
  <c r="Z192" i="5"/>
  <c r="I192" i="5"/>
  <c r="J195" i="5"/>
  <c r="L195" i="5" s="1"/>
  <c r="J193" i="5"/>
  <c r="L193" i="5" s="1"/>
  <c r="K192" i="5"/>
  <c r="J192" i="5"/>
  <c r="L192" i="5" s="1"/>
  <c r="G192" i="5"/>
  <c r="S192" i="5"/>
  <c r="Y192" i="5"/>
  <c r="J194" i="5"/>
  <c r="L194" i="5" s="1"/>
  <c r="J196" i="5"/>
  <c r="L196" i="5" s="1"/>
  <c r="D192" i="5"/>
  <c r="H81" i="5"/>
  <c r="Z81" i="5"/>
  <c r="C81" i="5"/>
  <c r="X81" i="5"/>
  <c r="B81" i="5"/>
  <c r="Y81" i="5"/>
  <c r="I81" i="5"/>
  <c r="G81" i="5"/>
  <c r="S81" i="5"/>
  <c r="K81" i="5"/>
  <c r="D81" i="5"/>
  <c r="H151" i="5"/>
  <c r="Z151" i="5"/>
  <c r="C151" i="5"/>
  <c r="X151" i="5"/>
  <c r="B151" i="5"/>
  <c r="S151" i="5"/>
  <c r="D151" i="5"/>
  <c r="K151" i="5"/>
  <c r="I151" i="5"/>
  <c r="G151" i="5"/>
  <c r="Y151" i="5"/>
  <c r="H92" i="5"/>
  <c r="Z92" i="5"/>
  <c r="C92" i="5"/>
  <c r="X92" i="5"/>
  <c r="B92" i="5"/>
  <c r="J93" i="5"/>
  <c r="L93" i="5" s="1"/>
  <c r="G92" i="5"/>
  <c r="J94" i="5"/>
  <c r="L94" i="5" s="1"/>
  <c r="S92" i="5"/>
  <c r="D92" i="5"/>
  <c r="K92" i="5"/>
  <c r="J96" i="5"/>
  <c r="L96" i="5" s="1"/>
  <c r="Y92" i="5"/>
  <c r="J92" i="5"/>
  <c r="L92" i="5" s="1"/>
  <c r="J95" i="5"/>
  <c r="L95" i="5" s="1"/>
  <c r="I92" i="5"/>
  <c r="Z146" i="5"/>
  <c r="C146" i="5"/>
  <c r="X146" i="5"/>
  <c r="B146" i="5"/>
  <c r="H146" i="5"/>
  <c r="K146" i="5"/>
  <c r="Y146" i="5"/>
  <c r="I146" i="5"/>
  <c r="S146" i="5"/>
  <c r="D146" i="5"/>
  <c r="G146" i="5"/>
  <c r="X149" i="5"/>
  <c r="B149" i="5"/>
  <c r="Z149" i="5"/>
  <c r="H149" i="5"/>
  <c r="C149" i="5"/>
  <c r="Y149" i="5"/>
  <c r="I149" i="5"/>
  <c r="G149" i="5"/>
  <c r="S149" i="5"/>
  <c r="K149" i="5"/>
  <c r="D149" i="5"/>
  <c r="Z88" i="5"/>
  <c r="C88" i="5"/>
  <c r="X88" i="5"/>
  <c r="B88" i="5"/>
  <c r="H88" i="5"/>
  <c r="G88" i="5"/>
  <c r="S88" i="5"/>
  <c r="D88" i="5"/>
  <c r="K88" i="5"/>
  <c r="Y88" i="5"/>
  <c r="I88" i="5"/>
  <c r="H70" i="5"/>
  <c r="Z70" i="5"/>
  <c r="C70" i="5"/>
  <c r="B70" i="5"/>
  <c r="X70" i="5"/>
  <c r="K70" i="5"/>
  <c r="Y70" i="5"/>
  <c r="I70" i="5"/>
  <c r="S70" i="5"/>
  <c r="D70" i="5"/>
  <c r="G70" i="5"/>
  <c r="B121" i="5"/>
  <c r="Z121" i="5"/>
  <c r="X121" i="5"/>
  <c r="H121" i="5"/>
  <c r="C121" i="5"/>
  <c r="Y121" i="5"/>
  <c r="I121" i="5"/>
  <c r="G121" i="5"/>
  <c r="S121" i="5"/>
  <c r="K121" i="5"/>
  <c r="D121" i="5"/>
  <c r="H50" i="5"/>
  <c r="C50" i="5"/>
  <c r="B50" i="5"/>
  <c r="Z50" i="5"/>
  <c r="X50" i="5"/>
  <c r="K50" i="5"/>
  <c r="Y50" i="5"/>
  <c r="I50" i="5"/>
  <c r="D50" i="5"/>
  <c r="S50" i="5"/>
  <c r="G50" i="5"/>
  <c r="H142" i="5"/>
  <c r="Z142" i="5"/>
  <c r="C142" i="5"/>
  <c r="X142" i="5"/>
  <c r="B142" i="5"/>
  <c r="J145" i="5"/>
  <c r="L145" i="5" s="1"/>
  <c r="K142" i="5"/>
  <c r="J146" i="5"/>
  <c r="L146" i="5" s="1"/>
  <c r="Y142" i="5"/>
  <c r="J142" i="5"/>
  <c r="L142" i="5" s="1"/>
  <c r="I142" i="5"/>
  <c r="J144" i="5"/>
  <c r="L144" i="5" s="1"/>
  <c r="S142" i="5"/>
  <c r="D142" i="5"/>
  <c r="G142" i="5"/>
  <c r="J143" i="5"/>
  <c r="L143" i="5" s="1"/>
  <c r="X75" i="5"/>
  <c r="B75" i="5"/>
  <c r="H75" i="5"/>
  <c r="Z75" i="5"/>
  <c r="C75" i="5"/>
  <c r="S75" i="5"/>
  <c r="D75" i="5"/>
  <c r="K75" i="5"/>
  <c r="I75" i="5"/>
  <c r="G75" i="5"/>
  <c r="Y75" i="5"/>
  <c r="X172" i="5"/>
  <c r="B172" i="5"/>
  <c r="H172" i="5"/>
  <c r="C172" i="5"/>
  <c r="Z172" i="5"/>
  <c r="I172" i="5"/>
  <c r="J175" i="5"/>
  <c r="L175" i="5" s="1"/>
  <c r="Y172" i="5"/>
  <c r="J174" i="5"/>
  <c r="L174" i="5" s="1"/>
  <c r="D172" i="5"/>
  <c r="J176" i="5"/>
  <c r="L176" i="5" s="1"/>
  <c r="J173" i="5"/>
  <c r="L173" i="5" s="1"/>
  <c r="S172" i="5"/>
  <c r="K172" i="5"/>
  <c r="J172" i="5"/>
  <c r="L172" i="5" s="1"/>
  <c r="G172" i="5"/>
  <c r="H104" i="5"/>
  <c r="X104" i="5"/>
  <c r="C104" i="5"/>
  <c r="B104" i="5"/>
  <c r="Z104" i="5"/>
  <c r="G104" i="5"/>
  <c r="S104" i="5"/>
  <c r="D104" i="5"/>
  <c r="K104" i="5"/>
  <c r="Y104" i="5"/>
  <c r="I104" i="5"/>
  <c r="Z203" i="5"/>
  <c r="C203" i="5"/>
  <c r="X203" i="5"/>
  <c r="H203" i="5"/>
  <c r="B203" i="5"/>
  <c r="Y203" i="5"/>
  <c r="S203" i="5"/>
  <c r="K203" i="5"/>
  <c r="G203" i="5"/>
  <c r="I203" i="5"/>
  <c r="D203" i="5"/>
  <c r="H51" i="5"/>
  <c r="C51" i="5"/>
  <c r="B51" i="5"/>
  <c r="Z51" i="5"/>
  <c r="X51" i="5"/>
  <c r="S51" i="5"/>
  <c r="D51" i="5"/>
  <c r="K51" i="5"/>
  <c r="I51" i="5"/>
  <c r="G51" i="5"/>
  <c r="Y51" i="5"/>
  <c r="H144" i="5"/>
  <c r="Z144" i="5"/>
  <c r="X144" i="5"/>
  <c r="C144" i="5"/>
  <c r="B144" i="5"/>
  <c r="G144" i="5"/>
  <c r="S144" i="5"/>
  <c r="D144" i="5"/>
  <c r="K144" i="5"/>
  <c r="Y144" i="5"/>
  <c r="I144" i="5"/>
  <c r="H94" i="5"/>
  <c r="Z94" i="5"/>
  <c r="C94" i="5"/>
  <c r="X94" i="5"/>
  <c r="B94" i="5"/>
  <c r="K94" i="5"/>
  <c r="Y94" i="5"/>
  <c r="I94" i="5"/>
  <c r="S94" i="5"/>
  <c r="D94" i="5"/>
  <c r="G94" i="5"/>
  <c r="Z187" i="5"/>
  <c r="X187" i="5"/>
  <c r="H187" i="5"/>
  <c r="C187" i="5"/>
  <c r="B187" i="5"/>
  <c r="J191" i="5"/>
  <c r="L191" i="5" s="1"/>
  <c r="Y187" i="5"/>
  <c r="J187" i="5"/>
  <c r="L187" i="5" s="1"/>
  <c r="I187" i="5"/>
  <c r="G187" i="5"/>
  <c r="D187" i="5"/>
  <c r="J189" i="5"/>
  <c r="L189" i="5" s="1"/>
  <c r="S187" i="5"/>
  <c r="J188" i="5"/>
  <c r="L188" i="5" s="1"/>
  <c r="J190" i="5"/>
  <c r="L190" i="5" s="1"/>
  <c r="K187" i="5"/>
  <c r="Z113" i="5"/>
  <c r="X113" i="5"/>
  <c r="H113" i="5"/>
  <c r="C113" i="5"/>
  <c r="B113" i="5"/>
  <c r="Y113" i="5"/>
  <c r="I113" i="5"/>
  <c r="G113" i="5"/>
  <c r="S113" i="5"/>
  <c r="K113" i="5"/>
  <c r="D113" i="5"/>
  <c r="X204" i="5"/>
  <c r="B204" i="5"/>
  <c r="Z204" i="5"/>
  <c r="H204" i="5"/>
  <c r="C204" i="5"/>
  <c r="I204" i="5"/>
  <c r="K204" i="5"/>
  <c r="G204" i="5"/>
  <c r="Y204" i="5"/>
  <c r="D204" i="5"/>
  <c r="S204" i="5"/>
  <c r="H89" i="5"/>
  <c r="Z89" i="5"/>
  <c r="C89" i="5"/>
  <c r="X89" i="5"/>
  <c r="B89" i="5"/>
  <c r="Y89" i="5"/>
  <c r="I89" i="5"/>
  <c r="G89" i="5"/>
  <c r="S89" i="5"/>
  <c r="K89" i="5"/>
  <c r="D89" i="5"/>
  <c r="H159" i="5"/>
  <c r="Z159" i="5"/>
  <c r="C159" i="5"/>
  <c r="X159" i="5"/>
  <c r="B159" i="5"/>
  <c r="Y159" i="5"/>
  <c r="I159" i="5"/>
  <c r="G159" i="5"/>
  <c r="S159" i="5"/>
  <c r="D159" i="5"/>
  <c r="K159" i="5"/>
  <c r="C100" i="5"/>
  <c r="B100" i="5"/>
  <c r="Z100" i="5"/>
  <c r="X100" i="5"/>
  <c r="H100" i="5"/>
  <c r="G100" i="5"/>
  <c r="S100" i="5"/>
  <c r="D100" i="5"/>
  <c r="K100" i="5"/>
  <c r="Y100" i="5"/>
  <c r="I100" i="5"/>
  <c r="Z154" i="5"/>
  <c r="C154" i="5"/>
  <c r="X154" i="5"/>
  <c r="B154" i="5"/>
  <c r="H154" i="5"/>
  <c r="G154" i="5"/>
  <c r="D154" i="5"/>
  <c r="S154" i="5"/>
  <c r="K154" i="5"/>
  <c r="Y154" i="5"/>
  <c r="I154" i="5"/>
  <c r="X157" i="5"/>
  <c r="B157" i="5"/>
  <c r="Z157" i="5"/>
  <c r="H157" i="5"/>
  <c r="C157" i="5"/>
  <c r="K157" i="5"/>
  <c r="J157" i="5"/>
  <c r="L157" i="5" s="1"/>
  <c r="Y157" i="5"/>
  <c r="I157" i="5"/>
  <c r="G157" i="5"/>
  <c r="J160" i="5"/>
  <c r="L160" i="5" s="1"/>
  <c r="S157" i="5"/>
  <c r="J161" i="5"/>
  <c r="L161" i="5" s="1"/>
  <c r="J159" i="5"/>
  <c r="L159" i="5" s="1"/>
  <c r="D157" i="5"/>
  <c r="J158" i="5"/>
  <c r="L158" i="5" s="1"/>
  <c r="Z106" i="5"/>
  <c r="C106" i="5"/>
  <c r="X106" i="5"/>
  <c r="B106" i="5"/>
  <c r="H106" i="5"/>
  <c r="K106" i="5"/>
  <c r="Y106" i="5"/>
  <c r="I106" i="5"/>
  <c r="S106" i="5"/>
  <c r="D106" i="5"/>
  <c r="G106" i="5"/>
  <c r="X184" i="5"/>
  <c r="B184" i="5"/>
  <c r="Z184" i="5"/>
  <c r="H184" i="5"/>
  <c r="C184" i="5"/>
  <c r="I184" i="5"/>
  <c r="S184" i="5"/>
  <c r="K184" i="5"/>
  <c r="Y184" i="5"/>
  <c r="D184" i="5"/>
  <c r="G184" i="5"/>
  <c r="X196" i="5"/>
  <c r="B196" i="5"/>
  <c r="Z196" i="5"/>
  <c r="H196" i="5"/>
  <c r="C196" i="5"/>
  <c r="I196" i="5"/>
  <c r="S196" i="5"/>
  <c r="K196" i="5"/>
  <c r="G196" i="5"/>
  <c r="Y196" i="5"/>
  <c r="D196" i="5"/>
  <c r="X125" i="5"/>
  <c r="B125" i="5"/>
  <c r="H125" i="5"/>
  <c r="C125" i="5"/>
  <c r="Z125" i="5"/>
  <c r="Y125" i="5"/>
  <c r="I125" i="5"/>
  <c r="G125" i="5"/>
  <c r="K125" i="5"/>
  <c r="D125" i="5"/>
  <c r="S125" i="5"/>
  <c r="X64" i="5"/>
  <c r="B64" i="5"/>
  <c r="H64" i="5"/>
  <c r="C64" i="5"/>
  <c r="Z64" i="5"/>
  <c r="G64" i="5"/>
  <c r="S64" i="5"/>
  <c r="D64" i="5"/>
  <c r="K64" i="5"/>
  <c r="Y64" i="5"/>
  <c r="I64" i="5"/>
  <c r="H155" i="5"/>
  <c r="Z155" i="5"/>
  <c r="C155" i="5"/>
  <c r="X155" i="5"/>
  <c r="B155" i="5"/>
  <c r="K155" i="5"/>
  <c r="Y155" i="5"/>
  <c r="I155" i="5"/>
  <c r="G155" i="5"/>
  <c r="S155" i="5"/>
  <c r="D155" i="5"/>
  <c r="Z79" i="5"/>
  <c r="C79" i="5"/>
  <c r="X79" i="5"/>
  <c r="B79" i="5"/>
  <c r="H79" i="5"/>
  <c r="S79" i="5"/>
  <c r="D79" i="5"/>
  <c r="K79" i="5"/>
  <c r="I79" i="5"/>
  <c r="G79" i="5"/>
  <c r="Y79" i="5"/>
  <c r="Z185" i="5"/>
  <c r="C185" i="5"/>
  <c r="X185" i="5"/>
  <c r="H185" i="5"/>
  <c r="B185" i="5"/>
  <c r="K185" i="5"/>
  <c r="I185" i="5"/>
  <c r="S185" i="5"/>
  <c r="D185" i="5"/>
  <c r="G185" i="5"/>
  <c r="Y185" i="5"/>
  <c r="H112" i="5"/>
  <c r="Z112" i="5"/>
  <c r="X112" i="5"/>
  <c r="C112" i="5"/>
  <c r="B112" i="5"/>
  <c r="J113" i="5"/>
  <c r="L113" i="5" s="1"/>
  <c r="G112" i="5"/>
  <c r="J114" i="5"/>
  <c r="L114" i="5" s="1"/>
  <c r="S112" i="5"/>
  <c r="D112" i="5"/>
  <c r="K112" i="5"/>
  <c r="J116" i="5"/>
  <c r="L116" i="5" s="1"/>
  <c r="Y112" i="5"/>
  <c r="J112" i="5"/>
  <c r="L112" i="5" s="1"/>
  <c r="I112" i="5"/>
  <c r="J115" i="5"/>
  <c r="L115" i="5" s="1"/>
  <c r="B55" i="5"/>
  <c r="Z55" i="5"/>
  <c r="X55" i="5"/>
  <c r="H55" i="5"/>
  <c r="C55" i="5"/>
  <c r="S55" i="5"/>
  <c r="D55" i="5"/>
  <c r="K55" i="5"/>
  <c r="I55" i="5"/>
  <c r="G55" i="5"/>
  <c r="Y55" i="5"/>
  <c r="X156" i="5"/>
  <c r="B156" i="5"/>
  <c r="H156" i="5"/>
  <c r="C156" i="5"/>
  <c r="Z156" i="5"/>
  <c r="I156" i="5"/>
  <c r="D156" i="5"/>
  <c r="S156" i="5"/>
  <c r="Y156" i="5"/>
  <c r="G156" i="5"/>
  <c r="K156" i="5"/>
  <c r="Z98" i="5"/>
  <c r="H98" i="5"/>
  <c r="C98" i="5"/>
  <c r="X98" i="5"/>
  <c r="B98" i="5"/>
  <c r="K98" i="5"/>
  <c r="Y98" i="5"/>
  <c r="I98" i="5"/>
  <c r="S98" i="5"/>
  <c r="D98" i="5"/>
  <c r="G98" i="5"/>
  <c r="H200" i="5"/>
  <c r="X200" i="5"/>
  <c r="B200" i="5"/>
  <c r="C200" i="5"/>
  <c r="Z200" i="5"/>
  <c r="I200" i="5"/>
  <c r="G200" i="5"/>
  <c r="Y200" i="5"/>
  <c r="D200" i="5"/>
  <c r="K200" i="5"/>
  <c r="S200" i="5"/>
  <c r="Z45" i="5"/>
  <c r="C45" i="5"/>
  <c r="H45" i="5"/>
  <c r="B45" i="5"/>
  <c r="X45" i="5"/>
  <c r="Y45" i="5"/>
  <c r="I45" i="5"/>
  <c r="G45" i="5"/>
  <c r="S45" i="5"/>
  <c r="K45" i="5"/>
  <c r="D45" i="5"/>
  <c r="X117" i="5"/>
  <c r="B117" i="5"/>
  <c r="H117" i="5"/>
  <c r="C117" i="5"/>
  <c r="Z117" i="5"/>
  <c r="J121" i="5"/>
  <c r="L121" i="5" s="1"/>
  <c r="Y117" i="5"/>
  <c r="J117" i="5"/>
  <c r="L117" i="5" s="1"/>
  <c r="I117" i="5"/>
  <c r="J118" i="5"/>
  <c r="L118" i="5" s="1"/>
  <c r="G117" i="5"/>
  <c r="J120" i="5"/>
  <c r="L120" i="5" s="1"/>
  <c r="S117" i="5"/>
  <c r="J119" i="5"/>
  <c r="L119" i="5" s="1"/>
  <c r="K117" i="5"/>
  <c r="D117" i="5"/>
  <c r="H97" i="5"/>
  <c r="Z97" i="5"/>
  <c r="C97" i="5"/>
  <c r="X97" i="5"/>
  <c r="B97" i="5"/>
  <c r="J101" i="5"/>
  <c r="L101" i="5" s="1"/>
  <c r="Y97" i="5"/>
  <c r="J97" i="5"/>
  <c r="L97" i="5" s="1"/>
  <c r="I97" i="5"/>
  <c r="J98" i="5"/>
  <c r="L98" i="5" s="1"/>
  <c r="G97" i="5"/>
  <c r="J100" i="5"/>
  <c r="L100" i="5" s="1"/>
  <c r="D97" i="5"/>
  <c r="S97" i="5"/>
  <c r="J99" i="5"/>
  <c r="L99" i="5" s="1"/>
  <c r="K97" i="5"/>
  <c r="H167" i="5"/>
  <c r="Z167" i="5"/>
  <c r="X167" i="5"/>
  <c r="C167" i="5"/>
  <c r="B167" i="5"/>
  <c r="J171" i="5"/>
  <c r="L171" i="5" s="1"/>
  <c r="Y167" i="5"/>
  <c r="J167" i="5"/>
  <c r="L167" i="5" s="1"/>
  <c r="S167" i="5"/>
  <c r="J168" i="5"/>
  <c r="L168" i="5" s="1"/>
  <c r="K167" i="5"/>
  <c r="G167" i="5"/>
  <c r="J169" i="5"/>
  <c r="L169" i="5" s="1"/>
  <c r="I167" i="5"/>
  <c r="D167" i="5"/>
  <c r="J170" i="5"/>
  <c r="L170" i="5" s="1"/>
  <c r="H44" i="5"/>
  <c r="C44" i="5"/>
  <c r="B44" i="5"/>
  <c r="Z44" i="5"/>
  <c r="X44" i="5"/>
  <c r="G44" i="5"/>
  <c r="S44" i="5"/>
  <c r="D44" i="5"/>
  <c r="K44" i="5"/>
  <c r="I44" i="5"/>
  <c r="Y44" i="5"/>
  <c r="H108" i="5"/>
  <c r="C108" i="5"/>
  <c r="B108" i="5"/>
  <c r="Z108" i="5"/>
  <c r="X108" i="5"/>
  <c r="G108" i="5"/>
  <c r="S108" i="5"/>
  <c r="D108" i="5"/>
  <c r="K108" i="5"/>
  <c r="Y108" i="5"/>
  <c r="I108" i="5"/>
  <c r="Z162" i="5"/>
  <c r="C162" i="5"/>
  <c r="X162" i="5"/>
  <c r="B162" i="5"/>
  <c r="H162" i="5"/>
  <c r="J163" i="5"/>
  <c r="L163" i="5" s="1"/>
  <c r="J165" i="5"/>
  <c r="L165" i="5" s="1"/>
  <c r="K162" i="5"/>
  <c r="J162" i="5"/>
  <c r="L162" i="5" s="1"/>
  <c r="I162" i="5"/>
  <c r="D162" i="5"/>
  <c r="Y162" i="5"/>
  <c r="J164" i="5"/>
  <c r="L164" i="5" s="1"/>
  <c r="S162" i="5"/>
  <c r="G162" i="5"/>
  <c r="J166" i="5"/>
  <c r="L166" i="5" s="1"/>
  <c r="Z165" i="5"/>
  <c r="C165" i="5"/>
  <c r="B165" i="5"/>
  <c r="X165" i="5"/>
  <c r="H165" i="5"/>
  <c r="K165" i="5"/>
  <c r="S165" i="5"/>
  <c r="D165" i="5"/>
  <c r="I165" i="5"/>
  <c r="Y165" i="5"/>
  <c r="G165" i="5"/>
  <c r="H171" i="5"/>
  <c r="C171" i="5"/>
  <c r="X171" i="5"/>
  <c r="Z171" i="5"/>
  <c r="B171" i="5"/>
  <c r="Y171" i="5"/>
  <c r="K171" i="5"/>
  <c r="I171" i="5"/>
  <c r="G171" i="5"/>
  <c r="S171" i="5"/>
  <c r="D171" i="5"/>
  <c r="H74" i="5"/>
  <c r="X74" i="5"/>
  <c r="B74" i="5"/>
  <c r="Z74" i="5"/>
  <c r="C74" i="5"/>
  <c r="K74" i="5"/>
  <c r="Y74" i="5"/>
  <c r="I74" i="5"/>
  <c r="S74" i="5"/>
  <c r="D74" i="5"/>
  <c r="G74" i="5"/>
  <c r="Z53" i="5"/>
  <c r="C53" i="5"/>
  <c r="X53" i="5"/>
  <c r="H53" i="5"/>
  <c r="B53" i="5"/>
  <c r="Y53" i="5"/>
  <c r="I53" i="5"/>
  <c r="G53" i="5"/>
  <c r="S53" i="5"/>
  <c r="K53" i="5"/>
  <c r="D53" i="5"/>
  <c r="Z137" i="5"/>
  <c r="C137" i="5"/>
  <c r="X137" i="5"/>
  <c r="B137" i="5"/>
  <c r="H137" i="5"/>
  <c r="J141" i="5"/>
  <c r="L141" i="5" s="1"/>
  <c r="Y137" i="5"/>
  <c r="J137" i="5"/>
  <c r="L137" i="5" s="1"/>
  <c r="I137" i="5"/>
  <c r="J138" i="5"/>
  <c r="L138" i="5" s="1"/>
  <c r="G137" i="5"/>
  <c r="J140" i="5"/>
  <c r="L140" i="5" s="1"/>
  <c r="S137" i="5"/>
  <c r="J139" i="5"/>
  <c r="L139" i="5" s="1"/>
  <c r="K137" i="5"/>
  <c r="D137" i="5"/>
  <c r="H78" i="5"/>
  <c r="Z78" i="5"/>
  <c r="C78" i="5"/>
  <c r="X78" i="5"/>
  <c r="B78" i="5"/>
  <c r="K78" i="5"/>
  <c r="Y78" i="5"/>
  <c r="I78" i="5"/>
  <c r="S78" i="5"/>
  <c r="D78" i="5"/>
  <c r="G78" i="5"/>
  <c r="X168" i="5"/>
  <c r="B168" i="5"/>
  <c r="H168" i="5"/>
  <c r="Z168" i="5"/>
  <c r="C168" i="5"/>
  <c r="I168" i="5"/>
  <c r="K168" i="5"/>
  <c r="G168" i="5"/>
  <c r="Y168" i="5"/>
  <c r="S168" i="5"/>
  <c r="D168" i="5"/>
  <c r="H93" i="5"/>
  <c r="Z93" i="5"/>
  <c r="C93" i="5"/>
  <c r="B93" i="5"/>
  <c r="X93" i="5"/>
  <c r="Y93" i="5"/>
  <c r="I93" i="5"/>
  <c r="G93" i="5"/>
  <c r="K93" i="5"/>
  <c r="D93" i="5"/>
  <c r="S93" i="5"/>
  <c r="H198" i="5"/>
  <c r="X198" i="5"/>
  <c r="B198" i="5"/>
  <c r="C198" i="5"/>
  <c r="Z198" i="5"/>
  <c r="K198" i="5"/>
  <c r="G198" i="5"/>
  <c r="S198" i="5"/>
  <c r="I198" i="5"/>
  <c r="Y198" i="5"/>
  <c r="D198" i="5"/>
  <c r="X126" i="5"/>
  <c r="B126" i="5"/>
  <c r="Z126" i="5"/>
  <c r="H126" i="5"/>
  <c r="C126" i="5"/>
  <c r="K126" i="5"/>
  <c r="Y126" i="5"/>
  <c r="I126" i="5"/>
  <c r="S126" i="5"/>
  <c r="D126" i="5"/>
  <c r="G126" i="5"/>
  <c r="Z69" i="5"/>
  <c r="C69" i="5"/>
  <c r="X69" i="5"/>
  <c r="H69" i="5"/>
  <c r="B69" i="5"/>
  <c r="Y69" i="5"/>
  <c r="I69" i="5"/>
  <c r="G69" i="5"/>
  <c r="D69" i="5"/>
  <c r="S69" i="5"/>
  <c r="K69" i="5"/>
  <c r="Z169" i="5"/>
  <c r="C169" i="5"/>
  <c r="H169" i="5"/>
  <c r="X169" i="5"/>
  <c r="B169" i="5"/>
  <c r="K169" i="5"/>
  <c r="S169" i="5"/>
  <c r="D169" i="5"/>
  <c r="Y169" i="5"/>
  <c r="G169" i="5"/>
  <c r="I169" i="5"/>
  <c r="H116" i="5"/>
  <c r="C116" i="5"/>
  <c r="B116" i="5"/>
  <c r="Z116" i="5"/>
  <c r="X116" i="5"/>
  <c r="G116" i="5"/>
  <c r="S116" i="5"/>
  <c r="D116" i="5"/>
  <c r="K116" i="5"/>
  <c r="Y116" i="5"/>
  <c r="I116" i="5"/>
  <c r="H59" i="5"/>
  <c r="C59" i="5"/>
  <c r="B59" i="5"/>
  <c r="Z59" i="5"/>
  <c r="X59" i="5"/>
  <c r="S59" i="5"/>
  <c r="D59" i="5"/>
  <c r="K59" i="5"/>
  <c r="I59" i="5"/>
  <c r="G59" i="5"/>
  <c r="Y59" i="5"/>
  <c r="H128" i="5"/>
  <c r="B128" i="5"/>
  <c r="Z128" i="5"/>
  <c r="X128" i="5"/>
  <c r="C128" i="5"/>
  <c r="G128" i="5"/>
  <c r="S128" i="5"/>
  <c r="D128" i="5"/>
  <c r="K128" i="5"/>
  <c r="Y128" i="5"/>
  <c r="I128" i="5"/>
  <c r="Z105" i="5"/>
  <c r="X105" i="5"/>
  <c r="H105" i="5"/>
  <c r="C105" i="5"/>
  <c r="B105" i="5"/>
  <c r="Y105" i="5"/>
  <c r="I105" i="5"/>
  <c r="G105" i="5"/>
  <c r="S105" i="5"/>
  <c r="K105" i="5"/>
  <c r="D105" i="5"/>
  <c r="H175" i="5"/>
  <c r="C175" i="5"/>
  <c r="B175" i="5"/>
  <c r="Z175" i="5"/>
  <c r="X175" i="5"/>
  <c r="Y175" i="5"/>
  <c r="D175" i="5"/>
  <c r="S175" i="5"/>
  <c r="K175" i="5"/>
  <c r="I175" i="5"/>
  <c r="G175" i="5"/>
  <c r="X52" i="5"/>
  <c r="B52" i="5"/>
  <c r="H52" i="5"/>
  <c r="C52" i="5"/>
  <c r="Z52" i="5"/>
  <c r="J53" i="5"/>
  <c r="L53" i="5" s="1"/>
  <c r="G52" i="5"/>
  <c r="J54" i="5"/>
  <c r="L54" i="5" s="1"/>
  <c r="S52" i="5"/>
  <c r="D52" i="5"/>
  <c r="K52" i="5"/>
  <c r="J55" i="5"/>
  <c r="L55" i="5" s="1"/>
  <c r="J56" i="5"/>
  <c r="L56" i="5" s="1"/>
  <c r="J52" i="5"/>
  <c r="L52" i="5" s="1"/>
  <c r="I52" i="5"/>
  <c r="Y52" i="5"/>
  <c r="H111" i="5"/>
  <c r="Z111" i="5"/>
  <c r="C111" i="5"/>
  <c r="B111" i="5"/>
  <c r="X111" i="5"/>
  <c r="S111" i="5"/>
  <c r="D111" i="5"/>
  <c r="K111" i="5"/>
  <c r="I111" i="5"/>
  <c r="G111" i="5"/>
  <c r="Y111" i="5"/>
  <c r="H170" i="5"/>
  <c r="C170" i="5"/>
  <c r="X170" i="5"/>
  <c r="Z170" i="5"/>
  <c r="B170" i="5"/>
  <c r="G170" i="5"/>
  <c r="S170" i="5"/>
  <c r="K170" i="5"/>
  <c r="I170" i="5"/>
  <c r="Y170" i="5"/>
  <c r="D170" i="5"/>
  <c r="Z173" i="5"/>
  <c r="C173" i="5"/>
  <c r="H173" i="5"/>
  <c r="B173" i="5"/>
  <c r="X173" i="5"/>
  <c r="K173" i="5"/>
  <c r="S173" i="5"/>
  <c r="D173" i="5"/>
  <c r="Y173" i="5"/>
  <c r="G173" i="5"/>
  <c r="I173" i="5"/>
  <c r="X102" i="5"/>
  <c r="B102" i="5"/>
  <c r="H102" i="5"/>
  <c r="C102" i="5"/>
  <c r="Z102" i="5"/>
  <c r="J105" i="5"/>
  <c r="L105" i="5" s="1"/>
  <c r="K102" i="5"/>
  <c r="J106" i="5"/>
  <c r="L106" i="5" s="1"/>
  <c r="Y102" i="5"/>
  <c r="J102" i="5"/>
  <c r="L102" i="5" s="1"/>
  <c r="I102" i="5"/>
  <c r="J104" i="5"/>
  <c r="L104" i="5" s="1"/>
  <c r="S102" i="5"/>
  <c r="D102" i="5"/>
  <c r="G102" i="5"/>
  <c r="J103" i="5"/>
  <c r="L103" i="5" s="1"/>
  <c r="H67" i="5"/>
  <c r="B67" i="5"/>
  <c r="Z67" i="5"/>
  <c r="X67" i="5"/>
  <c r="C67" i="5"/>
  <c r="J69" i="5"/>
  <c r="L69" i="5" s="1"/>
  <c r="S67" i="5"/>
  <c r="D67" i="5"/>
  <c r="J70" i="5"/>
  <c r="L70" i="5" s="1"/>
  <c r="K67" i="5"/>
  <c r="I67" i="5"/>
  <c r="J68" i="5"/>
  <c r="L68" i="5" s="1"/>
  <c r="G67" i="5"/>
  <c r="Y67" i="5"/>
  <c r="J71" i="5"/>
  <c r="L71" i="5" s="1"/>
  <c r="J67" i="5"/>
  <c r="L67" i="5" s="1"/>
  <c r="H150" i="5"/>
  <c r="Z150" i="5"/>
  <c r="C150" i="5"/>
  <c r="X150" i="5"/>
  <c r="B150" i="5"/>
  <c r="K150" i="5"/>
  <c r="Y150" i="5"/>
  <c r="I150" i="5"/>
  <c r="S150" i="5"/>
  <c r="D150" i="5"/>
  <c r="G150" i="5"/>
  <c r="H82" i="5"/>
  <c r="X82" i="5"/>
  <c r="B82" i="5"/>
  <c r="Z82" i="5"/>
  <c r="C82" i="5"/>
  <c r="J85" i="5"/>
  <c r="L85" i="5" s="1"/>
  <c r="K82" i="5"/>
  <c r="J86" i="5"/>
  <c r="L86" i="5" s="1"/>
  <c r="Y82" i="5"/>
  <c r="J82" i="5"/>
  <c r="L82" i="5" s="1"/>
  <c r="I82" i="5"/>
  <c r="J84" i="5"/>
  <c r="L84" i="5" s="1"/>
  <c r="S82" i="5"/>
  <c r="D82" i="5"/>
  <c r="J83" i="5"/>
  <c r="L83" i="5" s="1"/>
  <c r="G82" i="5"/>
  <c r="X180" i="5"/>
  <c r="B180" i="5"/>
  <c r="C180" i="5"/>
  <c r="Z180" i="5"/>
  <c r="H180" i="5"/>
  <c r="I180" i="5"/>
  <c r="G180" i="5"/>
  <c r="Y180" i="5"/>
  <c r="D180" i="5"/>
  <c r="S180" i="5"/>
  <c r="K180" i="5"/>
  <c r="Z107" i="5"/>
  <c r="C107" i="5"/>
  <c r="B107" i="5"/>
  <c r="X107" i="5"/>
  <c r="H107" i="5"/>
  <c r="J109" i="5"/>
  <c r="L109" i="5" s="1"/>
  <c r="S107" i="5"/>
  <c r="D107" i="5"/>
  <c r="J110" i="5"/>
  <c r="L110" i="5" s="1"/>
  <c r="K107" i="5"/>
  <c r="I107" i="5"/>
  <c r="J108" i="5"/>
  <c r="L108" i="5" s="1"/>
  <c r="G107" i="5"/>
  <c r="Y107" i="5"/>
  <c r="J111" i="5"/>
  <c r="L111" i="5" s="1"/>
  <c r="J107" i="5"/>
  <c r="L107" i="5" s="1"/>
  <c r="H54" i="5"/>
  <c r="Z54" i="5"/>
  <c r="C54" i="5"/>
  <c r="X54" i="5"/>
  <c r="B54" i="5"/>
  <c r="K54" i="5"/>
  <c r="Y54" i="5"/>
  <c r="I54" i="5"/>
  <c r="D54" i="5"/>
  <c r="S54" i="5"/>
  <c r="G54" i="5"/>
  <c r="H139" i="5"/>
  <c r="Z139" i="5"/>
  <c r="C139" i="5"/>
  <c r="B139" i="5"/>
  <c r="X139" i="5"/>
  <c r="S139" i="5"/>
  <c r="D139" i="5"/>
  <c r="K139" i="5"/>
  <c r="I139" i="5"/>
  <c r="G139" i="5"/>
  <c r="Y139" i="5"/>
  <c r="X83" i="5"/>
  <c r="B83" i="5"/>
  <c r="H83" i="5"/>
  <c r="Z83" i="5"/>
  <c r="C83" i="5"/>
  <c r="S83" i="5"/>
  <c r="D83" i="5"/>
  <c r="K83" i="5"/>
  <c r="I83" i="5"/>
  <c r="G83" i="5"/>
  <c r="Y83" i="5"/>
  <c r="H182" i="5"/>
  <c r="B182" i="5"/>
  <c r="Z182" i="5"/>
  <c r="X182" i="5"/>
  <c r="C182" i="5"/>
  <c r="K182" i="5"/>
  <c r="J183" i="5"/>
  <c r="L183" i="5" s="1"/>
  <c r="G182" i="5"/>
  <c r="J186" i="5"/>
  <c r="L186" i="5" s="1"/>
  <c r="Y182" i="5"/>
  <c r="D182" i="5"/>
  <c r="J185" i="5"/>
  <c r="L185" i="5" s="1"/>
  <c r="J184" i="5"/>
  <c r="L184" i="5" s="1"/>
  <c r="J182" i="5"/>
  <c r="L182" i="5" s="1"/>
  <c r="S182" i="5"/>
  <c r="I182" i="5"/>
  <c r="H120" i="5"/>
  <c r="Z120" i="5"/>
  <c r="X120" i="5"/>
  <c r="C120" i="5"/>
  <c r="B120" i="5"/>
  <c r="G120" i="5"/>
  <c r="S120" i="5"/>
  <c r="D120" i="5"/>
  <c r="K120" i="5"/>
  <c r="Y120" i="5"/>
  <c r="I120" i="5"/>
  <c r="C63" i="5"/>
  <c r="B63" i="5"/>
  <c r="Z63" i="5"/>
  <c r="X63" i="5"/>
  <c r="H63" i="5"/>
  <c r="S63" i="5"/>
  <c r="D63" i="5"/>
  <c r="K63" i="5"/>
  <c r="I63" i="5"/>
  <c r="G63" i="5"/>
  <c r="Y63" i="5"/>
  <c r="X140" i="5"/>
  <c r="B140" i="5"/>
  <c r="H140" i="5"/>
  <c r="Z140" i="5"/>
  <c r="C140" i="5"/>
  <c r="G140" i="5"/>
  <c r="S140" i="5"/>
  <c r="D140" i="5"/>
  <c r="K140" i="5"/>
  <c r="Y140" i="5"/>
  <c r="I140" i="5"/>
  <c r="Z49" i="5"/>
  <c r="C49" i="5"/>
  <c r="X49" i="5"/>
  <c r="B49" i="5"/>
  <c r="H49" i="5"/>
  <c r="Y49" i="5"/>
  <c r="I49" i="5"/>
  <c r="G49" i="5"/>
  <c r="S49" i="5"/>
  <c r="K49" i="5"/>
  <c r="D49" i="5"/>
  <c r="H119" i="5"/>
  <c r="Z119" i="5"/>
  <c r="C119" i="5"/>
  <c r="X119" i="5"/>
  <c r="B119" i="5"/>
  <c r="S119" i="5"/>
  <c r="D119" i="5"/>
  <c r="K119" i="5"/>
  <c r="I119" i="5"/>
  <c r="G119" i="5"/>
  <c r="Y119" i="5"/>
  <c r="B183" i="5"/>
  <c r="Z183" i="5"/>
  <c r="X183" i="5"/>
  <c r="H183" i="5"/>
  <c r="C183" i="5"/>
  <c r="Y183" i="5"/>
  <c r="D183" i="5"/>
  <c r="S183" i="5"/>
  <c r="I183" i="5"/>
  <c r="G183" i="5"/>
  <c r="K183" i="5"/>
  <c r="X60" i="5"/>
  <c r="B60" i="5"/>
  <c r="Z60" i="5"/>
  <c r="H60" i="5"/>
  <c r="C60" i="5"/>
  <c r="G60" i="5"/>
  <c r="S60" i="5"/>
  <c r="D60" i="5"/>
  <c r="K60" i="5"/>
  <c r="I60" i="5"/>
  <c r="Y60" i="5"/>
  <c r="Z114" i="5"/>
  <c r="C114" i="5"/>
  <c r="X114" i="5"/>
  <c r="B114" i="5"/>
  <c r="H114" i="5"/>
  <c r="K114" i="5"/>
  <c r="Y114" i="5"/>
  <c r="I114" i="5"/>
  <c r="S114" i="5"/>
  <c r="D114" i="5"/>
  <c r="G114" i="5"/>
  <c r="H178" i="5"/>
  <c r="C178" i="5"/>
  <c r="B178" i="5"/>
  <c r="Z178" i="5"/>
  <c r="X178" i="5"/>
  <c r="G178" i="5"/>
  <c r="Y178" i="5"/>
  <c r="D178" i="5"/>
  <c r="S178" i="5"/>
  <c r="K178" i="5"/>
  <c r="I178" i="5"/>
  <c r="Z181" i="5"/>
  <c r="C181" i="5"/>
  <c r="B181" i="5"/>
  <c r="X181" i="5"/>
  <c r="H181" i="5"/>
  <c r="K181" i="5"/>
  <c r="I181" i="5"/>
  <c r="S181" i="5"/>
  <c r="D181" i="5"/>
  <c r="G181" i="5"/>
  <c r="Y181" i="5"/>
  <c r="H132" i="5"/>
  <c r="C132" i="5"/>
  <c r="B132" i="5"/>
  <c r="Z132" i="5"/>
  <c r="X132" i="5"/>
  <c r="J133" i="5"/>
  <c r="L133" i="5" s="1"/>
  <c r="G132" i="5"/>
  <c r="J134" i="5"/>
  <c r="L134" i="5" s="1"/>
  <c r="S132" i="5"/>
  <c r="D132" i="5"/>
  <c r="K132" i="5"/>
  <c r="J136" i="5"/>
  <c r="L136" i="5" s="1"/>
  <c r="Y132" i="5"/>
  <c r="J132" i="5"/>
  <c r="L132" i="5" s="1"/>
  <c r="I132" i="5"/>
  <c r="J135" i="5"/>
  <c r="L135" i="5" s="1"/>
  <c r="Z71" i="5"/>
  <c r="C71" i="5"/>
  <c r="X71" i="5"/>
  <c r="B71" i="5"/>
  <c r="H71" i="5"/>
  <c r="S71" i="5"/>
  <c r="D71" i="5"/>
  <c r="K71" i="5"/>
  <c r="I71" i="5"/>
  <c r="G71" i="5"/>
  <c r="Y71" i="5"/>
  <c r="H163" i="5"/>
  <c r="Z163" i="5"/>
  <c r="C163" i="5"/>
  <c r="X163" i="5"/>
  <c r="B163" i="5"/>
  <c r="Y163" i="5"/>
  <c r="G163" i="5"/>
  <c r="D163" i="5"/>
  <c r="S163" i="5"/>
  <c r="K163" i="5"/>
  <c r="I163" i="5"/>
  <c r="Z96" i="5"/>
  <c r="C96" i="5"/>
  <c r="X96" i="5"/>
  <c r="B96" i="5"/>
  <c r="H96" i="5"/>
  <c r="G96" i="5"/>
  <c r="S96" i="5"/>
  <c r="D96" i="5"/>
  <c r="K96" i="5"/>
  <c r="Y96" i="5"/>
  <c r="I96" i="5"/>
  <c r="Z193" i="5"/>
  <c r="C193" i="5"/>
  <c r="H193" i="5"/>
  <c r="X193" i="5"/>
  <c r="B193" i="5"/>
  <c r="K193" i="5"/>
  <c r="I193" i="5"/>
  <c r="S193" i="5"/>
  <c r="D193" i="5"/>
  <c r="G193" i="5"/>
  <c r="Y193" i="5"/>
  <c r="Z115" i="5"/>
  <c r="C115" i="5"/>
  <c r="H115" i="5"/>
  <c r="B115" i="5"/>
  <c r="X115" i="5"/>
  <c r="S115" i="5"/>
  <c r="D115" i="5"/>
  <c r="K115" i="5"/>
  <c r="I115" i="5"/>
  <c r="G115" i="5"/>
  <c r="Y115" i="5"/>
  <c r="H58" i="5"/>
  <c r="C58" i="5"/>
  <c r="B58" i="5"/>
  <c r="Z58" i="5"/>
  <c r="X58" i="5"/>
  <c r="K58" i="5"/>
  <c r="Y58" i="5"/>
  <c r="I58" i="5"/>
  <c r="D58" i="5"/>
  <c r="S58" i="5"/>
  <c r="G58" i="5"/>
  <c r="H152" i="5"/>
  <c r="X152" i="5"/>
  <c r="C152" i="5"/>
  <c r="B152" i="5"/>
  <c r="Z152" i="5"/>
  <c r="I152" i="5"/>
  <c r="Y152" i="5"/>
  <c r="G152" i="5"/>
  <c r="J155" i="5"/>
  <c r="L155" i="5" s="1"/>
  <c r="J153" i="5"/>
  <c r="L153" i="5" s="1"/>
  <c r="D152" i="5"/>
  <c r="S152" i="5"/>
  <c r="J156" i="5"/>
  <c r="L156" i="5" s="1"/>
  <c r="J154" i="5"/>
  <c r="L154" i="5" s="1"/>
  <c r="K152" i="5"/>
  <c r="J152" i="5"/>
  <c r="L152" i="5" s="1"/>
  <c r="Z87" i="5"/>
  <c r="C87" i="5"/>
  <c r="X87" i="5"/>
  <c r="B87" i="5"/>
  <c r="H87" i="5"/>
  <c r="J89" i="5"/>
  <c r="L89" i="5" s="1"/>
  <c r="S87" i="5"/>
  <c r="D87" i="5"/>
  <c r="J90" i="5"/>
  <c r="L90" i="5" s="1"/>
  <c r="K87" i="5"/>
  <c r="I87" i="5"/>
  <c r="J88" i="5"/>
  <c r="L88" i="5" s="1"/>
  <c r="G87" i="5"/>
  <c r="Y87" i="5"/>
  <c r="J91" i="5"/>
  <c r="L91" i="5" s="1"/>
  <c r="J87" i="5"/>
  <c r="L87" i="5" s="1"/>
  <c r="Z195" i="5"/>
  <c r="C195" i="5"/>
  <c r="X195" i="5"/>
  <c r="B195" i="5"/>
  <c r="H195" i="5"/>
  <c r="Y195" i="5"/>
  <c r="D195" i="5"/>
  <c r="S195" i="5"/>
  <c r="K195" i="5"/>
  <c r="I195" i="5"/>
  <c r="G195" i="5"/>
  <c r="X48" i="5"/>
  <c r="B48" i="5"/>
  <c r="C48" i="5"/>
  <c r="Z48" i="5"/>
  <c r="H48" i="5"/>
  <c r="G48" i="5"/>
  <c r="S48" i="5"/>
  <c r="D48" i="5"/>
  <c r="K48" i="5"/>
  <c r="I48" i="5"/>
  <c r="Y48" i="5"/>
  <c r="H136" i="5"/>
  <c r="Z136" i="5"/>
  <c r="X136" i="5"/>
  <c r="C136" i="5"/>
  <c r="B136" i="5"/>
  <c r="G136" i="5"/>
  <c r="S136" i="5"/>
  <c r="D136" i="5"/>
  <c r="K136" i="5"/>
  <c r="Y136" i="5"/>
  <c r="I136" i="5"/>
  <c r="H77" i="5"/>
  <c r="Z77" i="5"/>
  <c r="C77" i="5"/>
  <c r="X77" i="5"/>
  <c r="B77" i="5"/>
  <c r="J81" i="5"/>
  <c r="L81" i="5" s="1"/>
  <c r="Y77" i="5"/>
  <c r="J77" i="5"/>
  <c r="L77" i="5" s="1"/>
  <c r="I77" i="5"/>
  <c r="J78" i="5"/>
  <c r="L78" i="5" s="1"/>
  <c r="G77" i="5"/>
  <c r="J80" i="5"/>
  <c r="L80" i="5" s="1"/>
  <c r="S77" i="5"/>
  <c r="J79" i="5"/>
  <c r="L79" i="5" s="1"/>
  <c r="K77" i="5"/>
  <c r="D77" i="5"/>
  <c r="Z153" i="5"/>
  <c r="C153" i="5"/>
  <c r="X153" i="5"/>
  <c r="B153" i="5"/>
  <c r="H153" i="5"/>
  <c r="K153" i="5"/>
  <c r="Y153" i="5"/>
  <c r="I153" i="5"/>
  <c r="D153" i="5"/>
  <c r="S153" i="5"/>
  <c r="G153" i="5"/>
  <c r="Z57" i="5"/>
  <c r="C57" i="5"/>
  <c r="X57" i="5"/>
  <c r="B57" i="5"/>
  <c r="H57" i="5"/>
  <c r="J61" i="5"/>
  <c r="L61" i="5" s="1"/>
  <c r="Y57" i="5"/>
  <c r="J57" i="5"/>
  <c r="L57" i="5" s="1"/>
  <c r="I57" i="5"/>
  <c r="J58" i="5"/>
  <c r="L58" i="5" s="1"/>
  <c r="G57" i="5"/>
  <c r="J59" i="5"/>
  <c r="L59" i="5" s="1"/>
  <c r="J60" i="5"/>
  <c r="L60" i="5" s="1"/>
  <c r="S57" i="5"/>
  <c r="K57" i="5"/>
  <c r="D57" i="5"/>
  <c r="H127" i="5"/>
  <c r="Z127" i="5"/>
  <c r="C127" i="5"/>
  <c r="X127" i="5"/>
  <c r="B127" i="5"/>
  <c r="J129" i="5"/>
  <c r="L129" i="5" s="1"/>
  <c r="S127" i="5"/>
  <c r="D127" i="5"/>
  <c r="J130" i="5"/>
  <c r="L130" i="5" s="1"/>
  <c r="K127" i="5"/>
  <c r="I127" i="5"/>
  <c r="J128" i="5"/>
  <c r="L128" i="5" s="1"/>
  <c r="G127" i="5"/>
  <c r="J127" i="5"/>
  <c r="L127" i="5" s="1"/>
  <c r="Y127" i="5"/>
  <c r="J131" i="5"/>
  <c r="L131" i="5" s="1"/>
  <c r="C191" i="5"/>
  <c r="B191" i="5"/>
  <c r="Z191" i="5"/>
  <c r="X191" i="5"/>
  <c r="H191" i="5"/>
  <c r="Y191" i="5"/>
  <c r="S191" i="5"/>
  <c r="K191" i="5"/>
  <c r="I191" i="5"/>
  <c r="D191" i="5"/>
  <c r="G191" i="5"/>
  <c r="H68" i="5"/>
  <c r="X68" i="5"/>
  <c r="B68" i="5"/>
  <c r="C68" i="5"/>
  <c r="Z68" i="5"/>
  <c r="G68" i="5"/>
  <c r="S68" i="5"/>
  <c r="D68" i="5"/>
  <c r="K68" i="5"/>
  <c r="Y68" i="5"/>
  <c r="I68" i="5"/>
  <c r="Z122" i="5"/>
  <c r="C122" i="5"/>
  <c r="X122" i="5"/>
  <c r="B122" i="5"/>
  <c r="H122" i="5"/>
  <c r="J125" i="5"/>
  <c r="L125" i="5" s="1"/>
  <c r="K122" i="5"/>
  <c r="J126" i="5"/>
  <c r="L126" i="5" s="1"/>
  <c r="Y122" i="5"/>
  <c r="J122" i="5"/>
  <c r="L122" i="5" s="1"/>
  <c r="I122" i="5"/>
  <c r="J124" i="5"/>
  <c r="L124" i="5" s="1"/>
  <c r="S122" i="5"/>
  <c r="D122" i="5"/>
  <c r="J123" i="5"/>
  <c r="L123" i="5" s="1"/>
  <c r="G122" i="5"/>
  <c r="H186" i="5"/>
  <c r="Z186" i="5"/>
  <c r="X186" i="5"/>
  <c r="C186" i="5"/>
  <c r="B186" i="5"/>
  <c r="K186" i="5"/>
  <c r="G186" i="5"/>
  <c r="I186" i="5"/>
  <c r="Y186" i="5"/>
  <c r="S186" i="5"/>
  <c r="D186" i="5"/>
  <c r="Z189" i="5"/>
  <c r="C189" i="5"/>
  <c r="X189" i="5"/>
  <c r="H189" i="5"/>
  <c r="B189" i="5"/>
  <c r="K189" i="5"/>
  <c r="I189" i="5"/>
  <c r="S189" i="5"/>
  <c r="D189" i="5"/>
  <c r="Y189" i="5"/>
  <c r="G189" i="5"/>
  <c r="G136" i="10"/>
  <c r="A136" i="10"/>
  <c r="G111" i="10"/>
  <c r="A111" i="10"/>
  <c r="A177" i="10"/>
  <c r="G177" i="10"/>
  <c r="A93" i="10"/>
  <c r="G93" i="10"/>
  <c r="A189" i="10"/>
  <c r="G189" i="10"/>
  <c r="G70" i="10"/>
  <c r="A70" i="10"/>
  <c r="A196" i="10"/>
  <c r="G196" i="10"/>
  <c r="G127" i="10"/>
  <c r="A127" i="10"/>
  <c r="A193" i="10"/>
  <c r="G193" i="10"/>
  <c r="A146" i="10"/>
  <c r="G146" i="10"/>
  <c r="A188" i="10"/>
  <c r="G188" i="10"/>
  <c r="A119" i="10"/>
  <c r="G119" i="10"/>
  <c r="A185" i="10"/>
  <c r="G185" i="10"/>
  <c r="A82" i="10"/>
  <c r="G82" i="10"/>
  <c r="A116" i="10"/>
  <c r="G116" i="10"/>
  <c r="G176" i="10"/>
  <c r="A176" i="10"/>
  <c r="A178" i="10"/>
  <c r="G178" i="10"/>
  <c r="G108" i="10"/>
  <c r="A108" i="10"/>
  <c r="A39" i="10"/>
  <c r="G39" i="10"/>
  <c r="G105" i="10"/>
  <c r="A105" i="10"/>
  <c r="A114" i="10"/>
  <c r="G114" i="10"/>
  <c r="G96" i="10"/>
  <c r="A96" i="10"/>
  <c r="G156" i="10"/>
  <c r="A156" i="10"/>
  <c r="A87" i="10"/>
  <c r="G87" i="10"/>
  <c r="A153" i="10"/>
  <c r="G153" i="10"/>
  <c r="R18" i="8"/>
  <c r="I18" i="8" s="1"/>
  <c r="H18" i="8" s="1"/>
  <c r="C6" i="12"/>
  <c r="G144" i="10"/>
  <c r="A144" i="10"/>
  <c r="G81" i="10"/>
  <c r="A81" i="10"/>
  <c r="A201" i="10"/>
  <c r="G201" i="10"/>
  <c r="G74" i="10"/>
  <c r="A74" i="10"/>
  <c r="G195" i="10"/>
  <c r="A195" i="10"/>
  <c r="A53" i="10"/>
  <c r="G53" i="10"/>
  <c r="G192" i="10"/>
  <c r="A192" i="10"/>
  <c r="G187" i="10"/>
  <c r="A187" i="10"/>
  <c r="A45" i="10"/>
  <c r="G45" i="10"/>
  <c r="G184" i="10"/>
  <c r="A184" i="10"/>
  <c r="S15" i="8"/>
  <c r="R15" i="8"/>
  <c r="I15" i="8" s="1"/>
  <c r="H15" i="8" s="1"/>
  <c r="G115" i="10"/>
  <c r="A115" i="10"/>
  <c r="A110" i="10"/>
  <c r="G110" i="10"/>
  <c r="G49" i="10"/>
  <c r="A49" i="10"/>
  <c r="A107" i="10"/>
  <c r="G107" i="10"/>
  <c r="A102" i="10"/>
  <c r="G102" i="10"/>
  <c r="A104" i="10"/>
  <c r="G104" i="10"/>
  <c r="G159" i="10"/>
  <c r="A159" i="10"/>
  <c r="G150" i="10"/>
  <c r="A150" i="10"/>
  <c r="A83" i="10"/>
  <c r="G83" i="10"/>
  <c r="A197" i="10"/>
  <c r="G197" i="10"/>
  <c r="A78" i="10"/>
  <c r="G78" i="10"/>
  <c r="G62" i="10"/>
  <c r="A62" i="10"/>
  <c r="A61" i="10"/>
  <c r="G61" i="10"/>
  <c r="G200" i="10"/>
  <c r="A200" i="10"/>
  <c r="A60" i="10"/>
  <c r="G60" i="10"/>
  <c r="A118" i="10"/>
  <c r="G118" i="10"/>
  <c r="G57" i="10"/>
  <c r="A57" i="10"/>
  <c r="S14" i="8"/>
  <c r="R14" i="8"/>
  <c r="I14" i="8" s="1"/>
  <c r="G165" i="10"/>
  <c r="A165" i="10"/>
  <c r="A175" i="10"/>
  <c r="G175" i="10"/>
  <c r="G48" i="10"/>
  <c r="A48" i="10"/>
  <c r="A194" i="10"/>
  <c r="G194" i="10"/>
  <c r="A157" i="10"/>
  <c r="G157" i="10"/>
  <c r="A164" i="10"/>
  <c r="G164" i="10"/>
  <c r="A85" i="10"/>
  <c r="G85" i="10"/>
  <c r="G90" i="10"/>
  <c r="A90" i="10"/>
  <c r="A91" i="10"/>
  <c r="G91" i="10"/>
  <c r="A205" i="10"/>
  <c r="G205" i="10"/>
  <c r="G88" i="10"/>
  <c r="A88" i="10"/>
  <c r="A138" i="10"/>
  <c r="G138" i="10"/>
  <c r="G173" i="10"/>
  <c r="A173" i="10"/>
  <c r="A68" i="10"/>
  <c r="G68" i="10"/>
  <c r="G126" i="10"/>
  <c r="A126" i="10"/>
  <c r="G65" i="10"/>
  <c r="A65" i="10"/>
  <c r="A122" i="10"/>
  <c r="G122" i="10"/>
  <c r="A59" i="10"/>
  <c r="G59" i="10"/>
  <c r="A183" i="10"/>
  <c r="G183" i="10"/>
  <c r="G56" i="10"/>
  <c r="A56" i="10"/>
  <c r="A58" i="10"/>
  <c r="G58" i="10"/>
  <c r="A180" i="10"/>
  <c r="G180" i="10"/>
  <c r="A172" i="10"/>
  <c r="G172" i="10"/>
  <c r="G103" i="10"/>
  <c r="A103" i="10"/>
  <c r="G169" i="10"/>
  <c r="A169" i="10"/>
  <c r="A154" i="10"/>
  <c r="G154" i="10"/>
  <c r="G160" i="10"/>
  <c r="A160" i="10"/>
  <c r="G97" i="10"/>
  <c r="A97" i="10"/>
  <c r="A151" i="10"/>
  <c r="G151" i="10"/>
  <c r="A69" i="10"/>
  <c r="G69" i="10"/>
  <c r="G79" i="10"/>
  <c r="A79" i="10"/>
  <c r="G145" i="10"/>
  <c r="A145" i="10"/>
  <c r="G181" i="10"/>
  <c r="A181" i="10"/>
  <c r="A101" i="10"/>
  <c r="G101" i="10"/>
  <c r="G203" i="10"/>
  <c r="A203" i="10"/>
  <c r="G73" i="10"/>
  <c r="A73" i="10"/>
  <c r="A170" i="10"/>
  <c r="G170" i="10"/>
  <c r="A67" i="10"/>
  <c r="G67" i="10"/>
  <c r="G191" i="10"/>
  <c r="A191" i="10"/>
  <c r="G64" i="10"/>
  <c r="A64" i="10"/>
  <c r="A75" i="10"/>
  <c r="G75" i="10"/>
  <c r="A199" i="10"/>
  <c r="G199" i="10"/>
  <c r="A72" i="10"/>
  <c r="G72" i="10"/>
  <c r="A186" i="10"/>
  <c r="G186" i="10"/>
  <c r="A117" i="10"/>
  <c r="G117" i="10"/>
  <c r="A109" i="10"/>
  <c r="G109" i="10"/>
  <c r="A179" i="10"/>
  <c r="G179" i="10"/>
  <c r="G174" i="10"/>
  <c r="A174" i="10"/>
  <c r="G47" i="10"/>
  <c r="A47" i="10"/>
  <c r="A113" i="10"/>
  <c r="G113" i="10"/>
  <c r="G171" i="10"/>
  <c r="A171" i="10"/>
  <c r="A166" i="10"/>
  <c r="G166" i="10"/>
  <c r="G168" i="10"/>
  <c r="A168" i="10"/>
  <c r="A99" i="10"/>
  <c r="G99" i="10"/>
  <c r="A94" i="10"/>
  <c r="G94" i="10"/>
  <c r="G77" i="10"/>
  <c r="A77" i="10"/>
  <c r="A147" i="10"/>
  <c r="G147" i="10"/>
  <c r="G84" i="10"/>
  <c r="A84" i="10"/>
  <c r="A142" i="10"/>
  <c r="G142" i="10"/>
  <c r="A106" i="10"/>
  <c r="G106" i="10"/>
  <c r="G139" i="10"/>
  <c r="A139" i="10"/>
  <c r="G204" i="10"/>
  <c r="A204" i="10"/>
  <c r="A135" i="10"/>
  <c r="G135" i="10"/>
  <c r="G76" i="10"/>
  <c r="A76" i="10"/>
  <c r="G134" i="10"/>
  <c r="A134" i="10"/>
  <c r="A125" i="10"/>
  <c r="G125" i="10"/>
  <c r="A132" i="10"/>
  <c r="G132" i="10"/>
  <c r="G190" i="10"/>
  <c r="A190" i="10"/>
  <c r="G63" i="10"/>
  <c r="A63" i="10"/>
  <c r="G129" i="10"/>
  <c r="A129" i="10"/>
  <c r="A124" i="10"/>
  <c r="G124" i="10"/>
  <c r="G182" i="10"/>
  <c r="A182" i="10"/>
  <c r="G55" i="10"/>
  <c r="A55" i="10"/>
  <c r="A121" i="10"/>
  <c r="G121" i="10"/>
  <c r="A52" i="10"/>
  <c r="G52" i="10"/>
  <c r="G112" i="10"/>
  <c r="A112" i="10"/>
  <c r="A44" i="10"/>
  <c r="G44" i="10"/>
  <c r="G41" i="10"/>
  <c r="A41" i="10"/>
  <c r="A149" i="10"/>
  <c r="G149" i="10"/>
  <c r="A66" i="10"/>
  <c r="G66" i="10"/>
  <c r="G155" i="10"/>
  <c r="A155" i="10"/>
  <c r="G92" i="10"/>
  <c r="A92" i="10"/>
  <c r="G152" i="10"/>
  <c r="A152" i="10"/>
  <c r="G89" i="10"/>
  <c r="A89" i="10"/>
  <c r="A42" i="10"/>
  <c r="G42" i="10"/>
  <c r="A80" i="10"/>
  <c r="G80" i="10"/>
  <c r="G54" i="10"/>
  <c r="A54" i="10"/>
  <c r="A140" i="10"/>
  <c r="G140" i="10"/>
  <c r="A198" i="10"/>
  <c r="G198" i="10"/>
  <c r="G71" i="10"/>
  <c r="A71" i="10"/>
  <c r="A137" i="10"/>
  <c r="G137" i="10"/>
  <c r="A98" i="10"/>
  <c r="G98" i="10"/>
  <c r="G131" i="10"/>
  <c r="A131" i="10"/>
  <c r="G128" i="10"/>
  <c r="A128" i="10"/>
  <c r="G123" i="10"/>
  <c r="A123" i="10"/>
  <c r="G120" i="10"/>
  <c r="A120" i="10"/>
  <c r="A51" i="10"/>
  <c r="G51" i="10"/>
  <c r="G46" i="10"/>
  <c r="A46" i="10"/>
  <c r="A43" i="10"/>
  <c r="G43" i="10"/>
  <c r="A167" i="10"/>
  <c r="G167" i="10"/>
  <c r="G40" i="10"/>
  <c r="A40" i="10"/>
  <c r="A130" i="10"/>
  <c r="G130" i="10"/>
  <c r="A95" i="10"/>
  <c r="G95" i="10"/>
  <c r="G161" i="10"/>
  <c r="A161" i="10"/>
  <c r="A86" i="10"/>
  <c r="G86" i="10"/>
  <c r="G133" i="10"/>
  <c r="A133" i="10"/>
  <c r="G143" i="10"/>
  <c r="A143" i="10"/>
  <c r="A163" i="10"/>
  <c r="G163" i="10"/>
  <c r="G100" i="10"/>
  <c r="A100" i="10"/>
  <c r="A158" i="10"/>
  <c r="G158" i="10"/>
  <c r="A50" i="10"/>
  <c r="G50" i="10"/>
  <c r="G141" i="10"/>
  <c r="A141" i="10"/>
  <c r="A202" i="10"/>
  <c r="G202" i="10"/>
  <c r="G148" i="10"/>
  <c r="A148" i="10"/>
  <c r="A206" i="10"/>
  <c r="G206" i="10"/>
  <c r="A162" i="10"/>
  <c r="G162" i="10"/>
  <c r="B226" i="12"/>
  <c r="B162" i="12"/>
  <c r="A162" i="6" s="1"/>
  <c r="B231" i="12"/>
  <c r="B167" i="12"/>
  <c r="A167" i="6" s="1"/>
  <c r="B97" i="12"/>
  <c r="A97" i="6" s="1"/>
  <c r="B33" i="12"/>
  <c r="A33" i="6" s="1"/>
  <c r="B228" i="12"/>
  <c r="B164" i="12"/>
  <c r="A164" i="6" s="1"/>
  <c r="B102" i="12"/>
  <c r="A102" i="6" s="1"/>
  <c r="B38" i="12"/>
  <c r="A38" i="6" s="1"/>
  <c r="B200" i="12"/>
  <c r="A200" i="6" s="1"/>
  <c r="B84" i="12"/>
  <c r="A84" i="6" s="1"/>
  <c r="B246" i="12"/>
  <c r="B144" i="12"/>
  <c r="A144" i="6" s="1"/>
  <c r="B51" i="12"/>
  <c r="A51" i="6" s="1"/>
  <c r="B203" i="12"/>
  <c r="A203" i="6" s="1"/>
  <c r="B108" i="12"/>
  <c r="A108" i="6" s="1"/>
  <c r="B26" i="12"/>
  <c r="A26" i="6" s="1"/>
  <c r="B185" i="12"/>
  <c r="A185" i="6" s="1"/>
  <c r="B79" i="12"/>
  <c r="A79" i="6" s="1"/>
  <c r="B257" i="12"/>
  <c r="B155" i="12"/>
  <c r="A155" i="6" s="1"/>
  <c r="B82" i="12"/>
  <c r="A82" i="6" s="1"/>
  <c r="B240" i="12"/>
  <c r="B137" i="12"/>
  <c r="A137" i="6" s="1"/>
  <c r="B53" i="12"/>
  <c r="A53" i="6" s="1"/>
  <c r="B209" i="12"/>
  <c r="B106" i="12"/>
  <c r="A106" i="6" s="1"/>
  <c r="B24" i="12"/>
  <c r="A24" i="6" s="1"/>
  <c r="B95" i="12"/>
  <c r="A95" i="6" s="1"/>
  <c r="B31" i="12"/>
  <c r="A31" i="6" s="1"/>
  <c r="B205" i="12"/>
  <c r="A205" i="6" s="1"/>
  <c r="B94" i="12"/>
  <c r="A94" i="6" s="1"/>
  <c r="B104" i="12"/>
  <c r="A104" i="6" s="1"/>
  <c r="B75" i="12"/>
  <c r="A75" i="6" s="1"/>
  <c r="B68" i="12"/>
  <c r="A68" i="6" s="1"/>
  <c r="B39" i="12"/>
  <c r="A39" i="6" s="1"/>
  <c r="B10" i="12"/>
  <c r="A10" i="6" s="1"/>
  <c r="B179" i="12"/>
  <c r="A179" i="6" s="1"/>
  <c r="B230" i="12"/>
  <c r="B242" i="12"/>
  <c r="B244" i="12"/>
  <c r="B54" i="12"/>
  <c r="A54" i="6" s="1"/>
  <c r="B69" i="12"/>
  <c r="A69" i="6" s="1"/>
  <c r="B15" i="12"/>
  <c r="A15" i="6" s="1"/>
  <c r="B71" i="12"/>
  <c r="A71" i="6" s="1"/>
  <c r="B109" i="12"/>
  <c r="A109" i="6" s="1"/>
  <c r="B218" i="12"/>
  <c r="B154" i="12"/>
  <c r="A154" i="6" s="1"/>
  <c r="B223" i="12"/>
  <c r="B159" i="12"/>
  <c r="A159" i="6" s="1"/>
  <c r="B89" i="12"/>
  <c r="A89" i="6" s="1"/>
  <c r="B25" i="12"/>
  <c r="A25" i="6" s="1"/>
  <c r="B220" i="12"/>
  <c r="B156" i="12"/>
  <c r="A156" i="6" s="1"/>
  <c r="B187" i="12"/>
  <c r="A187" i="6" s="1"/>
  <c r="B80" i="12"/>
  <c r="A80" i="6" s="1"/>
  <c r="B233" i="12"/>
  <c r="B131" i="12"/>
  <c r="A131" i="6" s="1"/>
  <c r="B190" i="12"/>
  <c r="A190" i="6" s="1"/>
  <c r="B245" i="12"/>
  <c r="B227" i="12"/>
  <c r="B92" i="12"/>
  <c r="A92" i="6" s="1"/>
  <c r="B243" i="12"/>
  <c r="B119" i="12"/>
  <c r="A119" i="6" s="1"/>
  <c r="B42" i="12"/>
  <c r="A42" i="6" s="1"/>
  <c r="B210" i="12"/>
  <c r="B146" i="12"/>
  <c r="A146" i="6" s="1"/>
  <c r="B215" i="12"/>
  <c r="B151" i="12"/>
  <c r="A151" i="6" s="1"/>
  <c r="B81" i="12"/>
  <c r="A81" i="6" s="1"/>
  <c r="B17" i="12"/>
  <c r="A17" i="6" s="1"/>
  <c r="B212" i="12"/>
  <c r="B148" i="12"/>
  <c r="A148" i="6" s="1"/>
  <c r="B86" i="12"/>
  <c r="A86" i="6" s="1"/>
  <c r="B22" i="12"/>
  <c r="A22" i="6" s="1"/>
  <c r="B174" i="12"/>
  <c r="A174" i="6" s="1"/>
  <c r="B66" i="12"/>
  <c r="A66" i="6" s="1"/>
  <c r="B221" i="12"/>
  <c r="B123" i="12"/>
  <c r="A123" i="6" s="1"/>
  <c r="B23" i="12"/>
  <c r="A23" i="6" s="1"/>
  <c r="B177" i="12"/>
  <c r="A177" i="6" s="1"/>
  <c r="B90" i="12"/>
  <c r="A90" i="6" s="1"/>
  <c r="B8" i="12"/>
  <c r="A8" i="6" s="1"/>
  <c r="B160" i="12"/>
  <c r="A160" i="6" s="1"/>
  <c r="B61" i="12"/>
  <c r="A61" i="6" s="1"/>
  <c r="B232" i="12"/>
  <c r="B129" i="12"/>
  <c r="A129" i="6" s="1"/>
  <c r="B64" i="12"/>
  <c r="A64" i="6" s="1"/>
  <c r="B214" i="12"/>
  <c r="B121" i="12"/>
  <c r="A121" i="6" s="1"/>
  <c r="B35" i="12"/>
  <c r="A35" i="6" s="1"/>
  <c r="B184" i="12"/>
  <c r="A184" i="6" s="1"/>
  <c r="B88" i="12"/>
  <c r="A88" i="6" s="1"/>
  <c r="B166" i="12"/>
  <c r="A166" i="6" s="1"/>
  <c r="B153" i="12"/>
  <c r="A153" i="6" s="1"/>
  <c r="B113" i="12"/>
  <c r="A113" i="6" s="1"/>
  <c r="B143" i="12"/>
  <c r="A143" i="6" s="1"/>
  <c r="B78" i="12"/>
  <c r="A78" i="6" s="1"/>
  <c r="B161" i="12"/>
  <c r="A161" i="6" s="1"/>
  <c r="B52" i="12"/>
  <c r="A52" i="6" s="1"/>
  <c r="B101" i="12"/>
  <c r="A101" i="6" s="1"/>
  <c r="B165" i="12"/>
  <c r="A165" i="6" s="1"/>
  <c r="B76" i="12"/>
  <c r="A76" i="6" s="1"/>
  <c r="B147" i="12"/>
  <c r="A147" i="6" s="1"/>
  <c r="B219" i="12"/>
  <c r="B122" i="12"/>
  <c r="A122" i="6" s="1"/>
  <c r="B201" i="12"/>
  <c r="A201" i="6" s="1"/>
  <c r="B21" i="12"/>
  <c r="A21" i="6" s="1"/>
  <c r="B171" i="12"/>
  <c r="A171" i="6" s="1"/>
  <c r="B45" i="12"/>
  <c r="A45" i="6" s="1"/>
  <c r="B27" i="12"/>
  <c r="A27" i="6" s="1"/>
  <c r="B60" i="12"/>
  <c r="A60" i="6" s="1"/>
  <c r="B49" i="12"/>
  <c r="A49" i="6" s="1"/>
  <c r="B169" i="12"/>
  <c r="A169" i="6" s="1"/>
  <c r="B211" i="12"/>
  <c r="B18" i="12"/>
  <c r="A18" i="6" s="1"/>
  <c r="B117" i="12"/>
  <c r="A117" i="6" s="1"/>
  <c r="B202" i="12"/>
  <c r="A202" i="6" s="1"/>
  <c r="B138" i="12"/>
  <c r="A138" i="6" s="1"/>
  <c r="B207" i="12"/>
  <c r="B73" i="12"/>
  <c r="A73" i="6" s="1"/>
  <c r="B9" i="12"/>
  <c r="A9" i="6" s="1"/>
  <c r="B204" i="12"/>
  <c r="A204" i="6" s="1"/>
  <c r="B140" i="12"/>
  <c r="A140" i="6" s="1"/>
  <c r="B14" i="12"/>
  <c r="A14" i="6" s="1"/>
  <c r="B208" i="12"/>
  <c r="B19" i="12"/>
  <c r="A19" i="6" s="1"/>
  <c r="B249" i="12"/>
  <c r="B47" i="12"/>
  <c r="A47" i="6" s="1"/>
  <c r="B50" i="12"/>
  <c r="A50" i="6" s="1"/>
  <c r="B103" i="12"/>
  <c r="A103" i="6" s="1"/>
  <c r="B74" i="12"/>
  <c r="A74" i="6" s="1"/>
  <c r="B91" i="12"/>
  <c r="A91" i="6" s="1"/>
  <c r="B247" i="12"/>
  <c r="B225" i="12"/>
  <c r="B126" i="12"/>
  <c r="A126" i="6" s="1"/>
  <c r="B163" i="12"/>
  <c r="A163" i="6" s="1"/>
  <c r="B194" i="12"/>
  <c r="A194" i="6" s="1"/>
  <c r="B130" i="12"/>
  <c r="A130" i="6" s="1"/>
  <c r="B199" i="12"/>
  <c r="A199" i="6" s="1"/>
  <c r="B135" i="12"/>
  <c r="A135" i="6" s="1"/>
  <c r="B65" i="12"/>
  <c r="A65" i="6" s="1"/>
  <c r="B196" i="12"/>
  <c r="A196" i="6" s="1"/>
  <c r="B132" i="12"/>
  <c r="A132" i="6" s="1"/>
  <c r="B70" i="12"/>
  <c r="A70" i="6" s="1"/>
  <c r="B251" i="12"/>
  <c r="B149" i="12"/>
  <c r="A149" i="6" s="1"/>
  <c r="B48" i="12"/>
  <c r="A48" i="6" s="1"/>
  <c r="B195" i="12"/>
  <c r="A195" i="6" s="1"/>
  <c r="B87" i="12"/>
  <c r="A87" i="6" s="1"/>
  <c r="B254" i="12"/>
  <c r="B152" i="12"/>
  <c r="A152" i="6" s="1"/>
  <c r="B72" i="12"/>
  <c r="A72" i="6" s="1"/>
  <c r="B237" i="12"/>
  <c r="B134" i="12"/>
  <c r="A134" i="6" s="1"/>
  <c r="B43" i="12"/>
  <c r="A43" i="6" s="1"/>
  <c r="B206" i="12"/>
  <c r="A206" i="6" s="1"/>
  <c r="B118" i="12"/>
  <c r="A118" i="6" s="1"/>
  <c r="B36" i="12"/>
  <c r="A36" i="6" s="1"/>
  <c r="B189" i="12"/>
  <c r="A189" i="6" s="1"/>
  <c r="B99" i="12"/>
  <c r="A99" i="6" s="1"/>
  <c r="B7" i="12"/>
  <c r="A7" i="6" s="1"/>
  <c r="B63" i="12"/>
  <c r="A63" i="6" s="1"/>
  <c r="B116" i="12"/>
  <c r="A116" i="6" s="1"/>
  <c r="B107" i="12"/>
  <c r="A107" i="6" s="1"/>
  <c r="B235" i="12"/>
  <c r="B250" i="12"/>
  <c r="B186" i="12"/>
  <c r="A186" i="6" s="1"/>
  <c r="B255" i="12"/>
  <c r="B191" i="12"/>
  <c r="A191" i="6" s="1"/>
  <c r="B127" i="12"/>
  <c r="A127" i="6" s="1"/>
  <c r="B57" i="12"/>
  <c r="A57" i="6" s="1"/>
  <c r="B252" i="12"/>
  <c r="B188" i="12"/>
  <c r="A188" i="6" s="1"/>
  <c r="B124" i="12"/>
  <c r="A124" i="6" s="1"/>
  <c r="B62" i="12"/>
  <c r="A62" i="6" s="1"/>
  <c r="B238" i="12"/>
  <c r="B136" i="12"/>
  <c r="A136" i="6" s="1"/>
  <c r="B34" i="12"/>
  <c r="A34" i="6" s="1"/>
  <c r="B182" i="12"/>
  <c r="A182" i="6" s="1"/>
  <c r="B83" i="12"/>
  <c r="A83" i="6" s="1"/>
  <c r="B241" i="12"/>
  <c r="B139" i="12"/>
  <c r="A139" i="6" s="1"/>
  <c r="B58" i="12"/>
  <c r="A58" i="6" s="1"/>
  <c r="B224" i="12"/>
  <c r="B115" i="12"/>
  <c r="A115" i="6" s="1"/>
  <c r="B29" i="12"/>
  <c r="A29" i="6" s="1"/>
  <c r="B193" i="12"/>
  <c r="A193" i="6" s="1"/>
  <c r="B111" i="12"/>
  <c r="A111" i="6" s="1"/>
  <c r="B32" i="12"/>
  <c r="A32" i="6" s="1"/>
  <c r="B176" i="12"/>
  <c r="A176" i="6" s="1"/>
  <c r="B85" i="12"/>
  <c r="A85" i="6" s="1"/>
  <c r="B248" i="12"/>
  <c r="B145" i="12"/>
  <c r="A145" i="6" s="1"/>
  <c r="B56" i="12"/>
  <c r="A56" i="6" s="1"/>
  <c r="B128" i="12"/>
  <c r="A128" i="6" s="1"/>
  <c r="B217" i="12"/>
  <c r="B141" i="12"/>
  <c r="A141" i="6" s="1"/>
  <c r="B178" i="12"/>
  <c r="A178" i="6" s="1"/>
  <c r="B180" i="12"/>
  <c r="A180" i="6" s="1"/>
  <c r="B120" i="12"/>
  <c r="A120" i="6" s="1"/>
  <c r="B229" i="12"/>
  <c r="B181" i="12"/>
  <c r="A181" i="6" s="1"/>
  <c r="B133" i="12"/>
  <c r="A133" i="6" s="1"/>
  <c r="B234" i="12"/>
  <c r="B170" i="12"/>
  <c r="A170" i="6" s="1"/>
  <c r="B239" i="12"/>
  <c r="B175" i="12"/>
  <c r="A175" i="6" s="1"/>
  <c r="B105" i="12"/>
  <c r="A105" i="6" s="1"/>
  <c r="B41" i="12"/>
  <c r="A41" i="6" s="1"/>
  <c r="B236" i="12"/>
  <c r="B172" i="12"/>
  <c r="A172" i="6" s="1"/>
  <c r="B110" i="12"/>
  <c r="A110" i="6" s="1"/>
  <c r="B46" i="12"/>
  <c r="A46" i="6" s="1"/>
  <c r="B213" i="12"/>
  <c r="B98" i="12"/>
  <c r="A98" i="6" s="1"/>
  <c r="B16" i="12"/>
  <c r="A16" i="6" s="1"/>
  <c r="B157" i="12"/>
  <c r="A157" i="6" s="1"/>
  <c r="B55" i="12"/>
  <c r="A55" i="6" s="1"/>
  <c r="B216" i="12"/>
  <c r="B112" i="12"/>
  <c r="A112" i="6" s="1"/>
  <c r="B40" i="12"/>
  <c r="A40" i="6" s="1"/>
  <c r="B198" i="12"/>
  <c r="A198" i="6" s="1"/>
  <c r="B93" i="12"/>
  <c r="A93" i="6" s="1"/>
  <c r="B11" i="12"/>
  <c r="A11" i="6" s="1"/>
  <c r="B168" i="12"/>
  <c r="A168" i="6" s="1"/>
  <c r="B96" i="12"/>
  <c r="A96" i="6" s="1"/>
  <c r="B253" i="12"/>
  <c r="B150" i="12"/>
  <c r="A150" i="6" s="1"/>
  <c r="B67" i="12"/>
  <c r="A67" i="6" s="1"/>
  <c r="B222" i="12"/>
  <c r="B114" i="12"/>
  <c r="A114" i="6" s="1"/>
  <c r="B28" i="12"/>
  <c r="A28" i="6" s="1"/>
  <c r="B192" i="12"/>
  <c r="A192" i="6" s="1"/>
  <c r="B59" i="12"/>
  <c r="A59" i="6" s="1"/>
  <c r="B77" i="12"/>
  <c r="A77" i="6" s="1"/>
  <c r="B30" i="12"/>
  <c r="A30" i="6" s="1"/>
  <c r="B37" i="12"/>
  <c r="A37" i="6" s="1"/>
  <c r="B12" i="12"/>
  <c r="A12" i="6" s="1"/>
  <c r="B173" i="12"/>
  <c r="A173" i="6" s="1"/>
  <c r="B142" i="12"/>
  <c r="A142" i="6" s="1"/>
  <c r="B125" i="12"/>
  <c r="A125" i="6" s="1"/>
  <c r="B197" i="12"/>
  <c r="A197" i="6" s="1"/>
  <c r="B256" i="12"/>
  <c r="B158" i="12"/>
  <c r="A158" i="6" s="1"/>
  <c r="B183" i="12"/>
  <c r="A183" i="6" s="1"/>
  <c r="B20" i="12"/>
  <c r="A20" i="6" s="1"/>
  <c r="B44" i="12"/>
  <c r="A44" i="6" s="1"/>
  <c r="B100" i="12"/>
  <c r="A100" i="6" s="1"/>
  <c r="B13" i="12"/>
  <c r="A13" i="6" s="1"/>
  <c r="I33" i="5" l="1"/>
  <c r="I39" i="5"/>
  <c r="I26" i="5"/>
  <c r="L20" i="5"/>
  <c r="I34" i="5"/>
  <c r="L18" i="5"/>
  <c r="L21" i="5"/>
  <c r="L12" i="5"/>
  <c r="I15" i="5"/>
  <c r="AA15" i="5" s="1"/>
  <c r="I24" i="5"/>
  <c r="AA24" i="5" s="1"/>
  <c r="I30" i="5"/>
  <c r="AA30" i="5" s="1"/>
  <c r="I40" i="5"/>
  <c r="I22" i="5"/>
  <c r="I10" i="5"/>
  <c r="AA10" i="5" s="1"/>
  <c r="L23" i="5"/>
  <c r="S24" i="5"/>
  <c r="S26" i="5"/>
  <c r="S22" i="5"/>
  <c r="S35" i="5"/>
  <c r="S17" i="5"/>
  <c r="S23" i="5"/>
  <c r="S29" i="5"/>
  <c r="S30" i="5"/>
  <c r="S33" i="5"/>
  <c r="S28" i="5"/>
  <c r="S37" i="5"/>
  <c r="S39" i="5"/>
  <c r="L36" i="5"/>
  <c r="L14" i="5"/>
  <c r="S20" i="5"/>
  <c r="S19" i="5"/>
  <c r="S14" i="5"/>
  <c r="S25" i="5"/>
  <c r="L25" i="5"/>
  <c r="S12" i="5"/>
  <c r="I18" i="5"/>
  <c r="S38" i="5"/>
  <c r="S10" i="5"/>
  <c r="S40" i="5"/>
  <c r="S9" i="5"/>
  <c r="S18" i="5"/>
  <c r="Z13" i="6"/>
  <c r="C13" i="6"/>
  <c r="B13" i="6"/>
  <c r="K13" i="6"/>
  <c r="D13" i="6"/>
  <c r="H100" i="6"/>
  <c r="X100" i="6"/>
  <c r="C100" i="6"/>
  <c r="B100" i="6"/>
  <c r="Z100" i="6"/>
  <c r="Y100" i="6"/>
  <c r="I100" i="6"/>
  <c r="G100" i="6"/>
  <c r="S100" i="6"/>
  <c r="D100" i="6"/>
  <c r="K100" i="6"/>
  <c r="H44" i="6"/>
  <c r="Z44" i="6"/>
  <c r="X44" i="6"/>
  <c r="C44" i="6"/>
  <c r="B44" i="6"/>
  <c r="Y44" i="6"/>
  <c r="I44" i="6"/>
  <c r="S44" i="6"/>
  <c r="D44" i="6"/>
  <c r="K44" i="6"/>
  <c r="G44" i="6"/>
  <c r="Z20" i="6"/>
  <c r="C20" i="6"/>
  <c r="B20" i="6"/>
  <c r="D20" i="6"/>
  <c r="K20" i="6"/>
  <c r="H183" i="6"/>
  <c r="Z183" i="6"/>
  <c r="X183" i="6"/>
  <c r="C183" i="6"/>
  <c r="B183" i="6"/>
  <c r="I183" i="6"/>
  <c r="G183" i="6"/>
  <c r="K183" i="6"/>
  <c r="Y183" i="6"/>
  <c r="S183" i="6"/>
  <c r="D183" i="6"/>
  <c r="X158" i="6"/>
  <c r="B158" i="6"/>
  <c r="H158" i="6"/>
  <c r="C158" i="6"/>
  <c r="Z158" i="6"/>
  <c r="S158" i="6"/>
  <c r="D158" i="6"/>
  <c r="K158" i="6"/>
  <c r="I158" i="6"/>
  <c r="Y158" i="6"/>
  <c r="G158" i="6"/>
  <c r="H197" i="6"/>
  <c r="X197" i="6"/>
  <c r="B197" i="6"/>
  <c r="C197" i="6"/>
  <c r="Z197" i="6"/>
  <c r="J200" i="6"/>
  <c r="L200" i="6" s="1"/>
  <c r="K197" i="6"/>
  <c r="J201" i="6"/>
  <c r="L201" i="6" s="1"/>
  <c r="Y197" i="6"/>
  <c r="J197" i="6"/>
  <c r="L197" i="6" s="1"/>
  <c r="I197" i="6"/>
  <c r="J198" i="6"/>
  <c r="L198" i="6" s="1"/>
  <c r="G197" i="6"/>
  <c r="S197" i="6"/>
  <c r="D197" i="6"/>
  <c r="J199" i="6"/>
  <c r="L199" i="6" s="1"/>
  <c r="Z125" i="6"/>
  <c r="C125" i="6"/>
  <c r="X125" i="6"/>
  <c r="B125" i="6"/>
  <c r="H125" i="6"/>
  <c r="K125" i="6"/>
  <c r="Y125" i="6"/>
  <c r="I125" i="6"/>
  <c r="G125" i="6"/>
  <c r="S125" i="6"/>
  <c r="D125" i="6"/>
  <c r="X142" i="6"/>
  <c r="B142" i="6"/>
  <c r="H142" i="6"/>
  <c r="C142" i="6"/>
  <c r="Z142" i="6"/>
  <c r="J144" i="6"/>
  <c r="L144" i="6" s="1"/>
  <c r="S142" i="6"/>
  <c r="D142" i="6"/>
  <c r="K142" i="6"/>
  <c r="I142" i="6"/>
  <c r="J142" i="6"/>
  <c r="L142" i="6" s="1"/>
  <c r="J146" i="6"/>
  <c r="L146" i="6" s="1"/>
  <c r="J145" i="6"/>
  <c r="L145" i="6" s="1"/>
  <c r="J143" i="6"/>
  <c r="L143" i="6" s="1"/>
  <c r="G142" i="6"/>
  <c r="Y142" i="6"/>
  <c r="H173" i="6"/>
  <c r="Z173" i="6"/>
  <c r="C173" i="6"/>
  <c r="X173" i="6"/>
  <c r="B173" i="6"/>
  <c r="K173" i="6"/>
  <c r="I173" i="6"/>
  <c r="G173" i="6"/>
  <c r="D173" i="6"/>
  <c r="Y173" i="6"/>
  <c r="S173" i="6"/>
  <c r="C12" i="6"/>
  <c r="B12" i="6"/>
  <c r="Z12" i="6"/>
  <c r="J16" i="6"/>
  <c r="J12" i="6"/>
  <c r="J14" i="6"/>
  <c r="D12" i="6"/>
  <c r="J15" i="6"/>
  <c r="J13" i="6"/>
  <c r="L13" i="6" s="1"/>
  <c r="K12" i="6"/>
  <c r="C37" i="6"/>
  <c r="B37" i="6"/>
  <c r="Z37" i="6"/>
  <c r="J40" i="6"/>
  <c r="K37" i="6"/>
  <c r="J38" i="6"/>
  <c r="J39" i="6"/>
  <c r="D37" i="6"/>
  <c r="J37" i="6"/>
  <c r="L37" i="6" s="1"/>
  <c r="J41" i="6"/>
  <c r="C30" i="6"/>
  <c r="B30" i="6"/>
  <c r="Z30" i="6"/>
  <c r="D30" i="6"/>
  <c r="K30" i="6"/>
  <c r="H77" i="6"/>
  <c r="X77" i="6"/>
  <c r="B77" i="6"/>
  <c r="C77" i="6"/>
  <c r="Z77" i="6"/>
  <c r="J80" i="6"/>
  <c r="L80" i="6" s="1"/>
  <c r="K77" i="6"/>
  <c r="I77" i="6"/>
  <c r="J78" i="6"/>
  <c r="L78" i="6" s="1"/>
  <c r="G77" i="6"/>
  <c r="J79" i="6"/>
  <c r="L79" i="6" s="1"/>
  <c r="S77" i="6"/>
  <c r="D77" i="6"/>
  <c r="J77" i="6"/>
  <c r="L77" i="6" s="1"/>
  <c r="J81" i="6"/>
  <c r="L81" i="6" s="1"/>
  <c r="Y77" i="6"/>
  <c r="X59" i="6"/>
  <c r="B59" i="6"/>
  <c r="H59" i="6"/>
  <c r="Z59" i="6"/>
  <c r="C59" i="6"/>
  <c r="G59" i="6"/>
  <c r="Y59" i="6"/>
  <c r="I59" i="6"/>
  <c r="D59" i="6"/>
  <c r="S59" i="6"/>
  <c r="K59" i="6"/>
  <c r="Z192" i="6"/>
  <c r="C192" i="6"/>
  <c r="B192" i="6"/>
  <c r="X192" i="6"/>
  <c r="H192" i="6"/>
  <c r="K192" i="6"/>
  <c r="J196" i="6"/>
  <c r="L196" i="6" s="1"/>
  <c r="Y192" i="6"/>
  <c r="J192" i="6"/>
  <c r="L192" i="6" s="1"/>
  <c r="I192" i="6"/>
  <c r="J194" i="6"/>
  <c r="L194" i="6" s="1"/>
  <c r="S192" i="6"/>
  <c r="D192" i="6"/>
  <c r="G192" i="6"/>
  <c r="J195" i="6"/>
  <c r="L195" i="6" s="1"/>
  <c r="J193" i="6"/>
  <c r="L193" i="6" s="1"/>
  <c r="C28" i="6"/>
  <c r="B28" i="6"/>
  <c r="Z28" i="6"/>
  <c r="D28" i="6"/>
  <c r="K28" i="6"/>
  <c r="Z114" i="6"/>
  <c r="C114" i="6"/>
  <c r="X114" i="6"/>
  <c r="H114" i="6"/>
  <c r="B114" i="6"/>
  <c r="I114" i="6"/>
  <c r="D114" i="6"/>
  <c r="S114" i="6"/>
  <c r="K114" i="6"/>
  <c r="Y114" i="6"/>
  <c r="G114" i="6"/>
  <c r="X67" i="6"/>
  <c r="B67" i="6"/>
  <c r="H67" i="6"/>
  <c r="C67" i="6"/>
  <c r="Z67" i="6"/>
  <c r="J68" i="6"/>
  <c r="L68" i="6" s="1"/>
  <c r="G67" i="6"/>
  <c r="J70" i="6"/>
  <c r="L70" i="6" s="1"/>
  <c r="J71" i="6"/>
  <c r="L71" i="6" s="1"/>
  <c r="Y67" i="6"/>
  <c r="J67" i="6"/>
  <c r="L67" i="6" s="1"/>
  <c r="S67" i="6"/>
  <c r="K67" i="6"/>
  <c r="I67" i="6"/>
  <c r="J69" i="6"/>
  <c r="L69" i="6" s="1"/>
  <c r="D67" i="6"/>
  <c r="X150" i="6"/>
  <c r="B150" i="6"/>
  <c r="Z150" i="6"/>
  <c r="H150" i="6"/>
  <c r="C150" i="6"/>
  <c r="S150" i="6"/>
  <c r="D150" i="6"/>
  <c r="K150" i="6"/>
  <c r="I150" i="6"/>
  <c r="Y150" i="6"/>
  <c r="G150" i="6"/>
  <c r="Z96" i="6"/>
  <c r="C96" i="6"/>
  <c r="H96" i="6"/>
  <c r="B96" i="6"/>
  <c r="X96" i="6"/>
  <c r="Y96" i="6"/>
  <c r="I96" i="6"/>
  <c r="G96" i="6"/>
  <c r="S96" i="6"/>
  <c r="D96" i="6"/>
  <c r="K96" i="6"/>
  <c r="H168" i="6"/>
  <c r="Z168" i="6"/>
  <c r="C168" i="6"/>
  <c r="X168" i="6"/>
  <c r="B168" i="6"/>
  <c r="K168" i="6"/>
  <c r="Y168" i="6"/>
  <c r="I168" i="6"/>
  <c r="S168" i="6"/>
  <c r="D168" i="6"/>
  <c r="G168" i="6"/>
  <c r="B11" i="6"/>
  <c r="Z11" i="6"/>
  <c r="C11" i="6"/>
  <c r="K11" i="6"/>
  <c r="D11" i="6"/>
  <c r="H93" i="6"/>
  <c r="X93" i="6"/>
  <c r="B93" i="6"/>
  <c r="C93" i="6"/>
  <c r="Z93" i="6"/>
  <c r="K93" i="6"/>
  <c r="Y93" i="6"/>
  <c r="I93" i="6"/>
  <c r="G93" i="6"/>
  <c r="S93" i="6"/>
  <c r="D93" i="6"/>
  <c r="H198" i="6"/>
  <c r="Z198" i="6"/>
  <c r="X198" i="6"/>
  <c r="C198" i="6"/>
  <c r="B198" i="6"/>
  <c r="S198" i="6"/>
  <c r="D198" i="6"/>
  <c r="K198" i="6"/>
  <c r="Y198" i="6"/>
  <c r="I198" i="6"/>
  <c r="G198" i="6"/>
  <c r="Z40" i="6"/>
  <c r="C40" i="6"/>
  <c r="B40" i="6"/>
  <c r="D40" i="6"/>
  <c r="K40" i="6"/>
  <c r="H112" i="6"/>
  <c r="B112" i="6"/>
  <c r="Z112" i="6"/>
  <c r="X112" i="6"/>
  <c r="C112" i="6"/>
  <c r="J115" i="6"/>
  <c r="L115" i="6" s="1"/>
  <c r="G112" i="6"/>
  <c r="J113" i="6"/>
  <c r="L113" i="6" s="1"/>
  <c r="D112" i="6"/>
  <c r="S112" i="6"/>
  <c r="J116" i="6"/>
  <c r="L116" i="6" s="1"/>
  <c r="J114" i="6"/>
  <c r="L114" i="6" s="1"/>
  <c r="K112" i="6"/>
  <c r="J112" i="6"/>
  <c r="L112" i="6" s="1"/>
  <c r="Y112" i="6"/>
  <c r="I112" i="6"/>
  <c r="Z55" i="6"/>
  <c r="C55" i="6"/>
  <c r="H55" i="6"/>
  <c r="B55" i="6"/>
  <c r="X55" i="6"/>
  <c r="G55" i="6"/>
  <c r="Y55" i="6"/>
  <c r="D55" i="6"/>
  <c r="S55" i="6"/>
  <c r="K55" i="6"/>
  <c r="I55" i="6"/>
  <c r="H157" i="6"/>
  <c r="Z157" i="6"/>
  <c r="C157" i="6"/>
  <c r="X157" i="6"/>
  <c r="B157" i="6"/>
  <c r="J160" i="6"/>
  <c r="L160" i="6" s="1"/>
  <c r="I157" i="6"/>
  <c r="J159" i="6"/>
  <c r="L159" i="6" s="1"/>
  <c r="D157" i="6"/>
  <c r="Y157" i="6"/>
  <c r="J161" i="6"/>
  <c r="L161" i="6" s="1"/>
  <c r="S157" i="6"/>
  <c r="K157" i="6"/>
  <c r="J158" i="6"/>
  <c r="L158" i="6" s="1"/>
  <c r="J157" i="6"/>
  <c r="L157" i="6" s="1"/>
  <c r="G157" i="6"/>
  <c r="Z16" i="6"/>
  <c r="C16" i="6"/>
  <c r="B16" i="6"/>
  <c r="D16" i="6"/>
  <c r="K16" i="6"/>
  <c r="Z98" i="6"/>
  <c r="C98" i="6"/>
  <c r="X98" i="6"/>
  <c r="B98" i="6"/>
  <c r="H98" i="6"/>
  <c r="S98" i="6"/>
  <c r="D98" i="6"/>
  <c r="K98" i="6"/>
  <c r="Y98" i="6"/>
  <c r="I98" i="6"/>
  <c r="G98" i="6"/>
  <c r="Z46" i="6"/>
  <c r="C46" i="6"/>
  <c r="H46" i="6"/>
  <c r="B46" i="6"/>
  <c r="X46" i="6"/>
  <c r="S46" i="6"/>
  <c r="D46" i="6"/>
  <c r="K46" i="6"/>
  <c r="Y46" i="6"/>
  <c r="G46" i="6"/>
  <c r="I46" i="6"/>
  <c r="X110" i="6"/>
  <c r="B110" i="6"/>
  <c r="C110" i="6"/>
  <c r="Z110" i="6"/>
  <c r="H110" i="6"/>
  <c r="I110" i="6"/>
  <c r="Y110" i="6"/>
  <c r="G110" i="6"/>
  <c r="D110" i="6"/>
  <c r="S110" i="6"/>
  <c r="K110" i="6"/>
  <c r="X172" i="6"/>
  <c r="H172" i="6"/>
  <c r="C172" i="6"/>
  <c r="Z172" i="6"/>
  <c r="B172" i="6"/>
  <c r="K172" i="6"/>
  <c r="J176" i="6"/>
  <c r="L176" i="6" s="1"/>
  <c r="Y172" i="6"/>
  <c r="J172" i="6"/>
  <c r="L172" i="6" s="1"/>
  <c r="I172" i="6"/>
  <c r="J174" i="6"/>
  <c r="L174" i="6" s="1"/>
  <c r="S172" i="6"/>
  <c r="D172" i="6"/>
  <c r="J173" i="6"/>
  <c r="L173" i="6" s="1"/>
  <c r="G172" i="6"/>
  <c r="J175" i="6"/>
  <c r="L175" i="6" s="1"/>
  <c r="X41" i="6"/>
  <c r="B41" i="6"/>
  <c r="H41" i="6"/>
  <c r="C41" i="6"/>
  <c r="Z41" i="6"/>
  <c r="K41" i="6"/>
  <c r="I41" i="6"/>
  <c r="G41" i="6"/>
  <c r="S41" i="6"/>
  <c r="D41" i="6"/>
  <c r="Y41" i="6"/>
  <c r="H105" i="6"/>
  <c r="B105" i="6"/>
  <c r="Z105" i="6"/>
  <c r="X105" i="6"/>
  <c r="C105" i="6"/>
  <c r="S105" i="6"/>
  <c r="D105" i="6"/>
  <c r="K105" i="6"/>
  <c r="Y105" i="6"/>
  <c r="I105" i="6"/>
  <c r="G105" i="6"/>
  <c r="H175" i="6"/>
  <c r="C175" i="6"/>
  <c r="B175" i="6"/>
  <c r="Z175" i="6"/>
  <c r="X175" i="6"/>
  <c r="I175" i="6"/>
  <c r="G175" i="6"/>
  <c r="K175" i="6"/>
  <c r="D175" i="6"/>
  <c r="Y175" i="6"/>
  <c r="S175" i="6"/>
  <c r="H170" i="6"/>
  <c r="Z170" i="6"/>
  <c r="C170" i="6"/>
  <c r="X170" i="6"/>
  <c r="B170" i="6"/>
  <c r="S170" i="6"/>
  <c r="D170" i="6"/>
  <c r="K170" i="6"/>
  <c r="Y170" i="6"/>
  <c r="I170" i="6"/>
  <c r="G170" i="6"/>
  <c r="H133" i="6"/>
  <c r="Z133" i="6"/>
  <c r="C133" i="6"/>
  <c r="X133" i="6"/>
  <c r="B133" i="6"/>
  <c r="D133" i="6"/>
  <c r="S133" i="6"/>
  <c r="K133" i="6"/>
  <c r="I133" i="6"/>
  <c r="Y133" i="6"/>
  <c r="G133" i="6"/>
  <c r="H181" i="6"/>
  <c r="Z181" i="6"/>
  <c r="C181" i="6"/>
  <c r="X181" i="6"/>
  <c r="B181" i="6"/>
  <c r="K181" i="6"/>
  <c r="I181" i="6"/>
  <c r="G181" i="6"/>
  <c r="Y181" i="6"/>
  <c r="S181" i="6"/>
  <c r="D181" i="6"/>
  <c r="H120" i="6"/>
  <c r="X120" i="6"/>
  <c r="B120" i="6"/>
  <c r="C120" i="6"/>
  <c r="Z120" i="6"/>
  <c r="K120" i="6"/>
  <c r="Y120" i="6"/>
  <c r="I120" i="6"/>
  <c r="G120" i="6"/>
  <c r="D120" i="6"/>
  <c r="S120" i="6"/>
  <c r="B180" i="6"/>
  <c r="Z180" i="6"/>
  <c r="H180" i="6"/>
  <c r="C180" i="6"/>
  <c r="X180" i="6"/>
  <c r="K180" i="6"/>
  <c r="Y180" i="6"/>
  <c r="I180" i="6"/>
  <c r="S180" i="6"/>
  <c r="D180" i="6"/>
  <c r="G180" i="6"/>
  <c r="H178" i="6"/>
  <c r="Z178" i="6"/>
  <c r="C178" i="6"/>
  <c r="B178" i="6"/>
  <c r="X178" i="6"/>
  <c r="S178" i="6"/>
  <c r="D178" i="6"/>
  <c r="K178" i="6"/>
  <c r="Y178" i="6"/>
  <c r="I178" i="6"/>
  <c r="G178" i="6"/>
  <c r="H141" i="6"/>
  <c r="Z141" i="6"/>
  <c r="C141" i="6"/>
  <c r="X141" i="6"/>
  <c r="B141" i="6"/>
  <c r="I141" i="6"/>
  <c r="S141" i="6"/>
  <c r="K141" i="6"/>
  <c r="G141" i="6"/>
  <c r="D141" i="6"/>
  <c r="Y141" i="6"/>
  <c r="H128" i="6"/>
  <c r="Z128" i="6"/>
  <c r="C128" i="6"/>
  <c r="X128" i="6"/>
  <c r="B128" i="6"/>
  <c r="G128" i="6"/>
  <c r="D128" i="6"/>
  <c r="S128" i="6"/>
  <c r="K128" i="6"/>
  <c r="Y128" i="6"/>
  <c r="I128" i="6"/>
  <c r="Z56" i="6"/>
  <c r="C56" i="6"/>
  <c r="X56" i="6"/>
  <c r="H56" i="6"/>
  <c r="B56" i="6"/>
  <c r="Y56" i="6"/>
  <c r="I56" i="6"/>
  <c r="S56" i="6"/>
  <c r="D56" i="6"/>
  <c r="K56" i="6"/>
  <c r="G56" i="6"/>
  <c r="C145" i="6"/>
  <c r="B145" i="6"/>
  <c r="X145" i="6"/>
  <c r="H145" i="6"/>
  <c r="Z145" i="6"/>
  <c r="I145" i="6"/>
  <c r="S145" i="6"/>
  <c r="K145" i="6"/>
  <c r="G145" i="6"/>
  <c r="D145" i="6"/>
  <c r="Y145" i="6"/>
  <c r="H85" i="6"/>
  <c r="X85" i="6"/>
  <c r="B85" i="6"/>
  <c r="Z85" i="6"/>
  <c r="C85" i="6"/>
  <c r="K85" i="6"/>
  <c r="I85" i="6"/>
  <c r="G85" i="6"/>
  <c r="S85" i="6"/>
  <c r="D85" i="6"/>
  <c r="Y85" i="6"/>
  <c r="H176" i="6"/>
  <c r="Z176" i="6"/>
  <c r="C176" i="6"/>
  <c r="X176" i="6"/>
  <c r="B176" i="6"/>
  <c r="K176" i="6"/>
  <c r="Y176" i="6"/>
  <c r="I176" i="6"/>
  <c r="S176" i="6"/>
  <c r="D176" i="6"/>
  <c r="G176" i="6"/>
  <c r="Z32" i="6"/>
  <c r="C32" i="6"/>
  <c r="B32" i="6"/>
  <c r="J36" i="6"/>
  <c r="J32" i="6"/>
  <c r="J34" i="6"/>
  <c r="D32" i="6"/>
  <c r="J35" i="6"/>
  <c r="K32" i="6"/>
  <c r="J33" i="6"/>
  <c r="H111" i="6"/>
  <c r="B111" i="6"/>
  <c r="Z111" i="6"/>
  <c r="X111" i="6"/>
  <c r="C111" i="6"/>
  <c r="K111" i="6"/>
  <c r="Y111" i="6"/>
  <c r="I111" i="6"/>
  <c r="G111" i="6"/>
  <c r="D111" i="6"/>
  <c r="S111" i="6"/>
  <c r="Z193" i="6"/>
  <c r="C193" i="6"/>
  <c r="B193" i="6"/>
  <c r="X193" i="6"/>
  <c r="H193" i="6"/>
  <c r="K193" i="6"/>
  <c r="I193" i="6"/>
  <c r="G193" i="6"/>
  <c r="D193" i="6"/>
  <c r="Y193" i="6"/>
  <c r="S193" i="6"/>
  <c r="C29" i="6"/>
  <c r="B29" i="6"/>
  <c r="Z29" i="6"/>
  <c r="K29" i="6"/>
  <c r="D29" i="6"/>
  <c r="Z115" i="6"/>
  <c r="C115" i="6"/>
  <c r="X115" i="6"/>
  <c r="H115" i="6"/>
  <c r="B115" i="6"/>
  <c r="K115" i="6"/>
  <c r="Y115" i="6"/>
  <c r="I115" i="6"/>
  <c r="G115" i="6"/>
  <c r="D115" i="6"/>
  <c r="S115" i="6"/>
  <c r="Z58" i="6"/>
  <c r="C58" i="6"/>
  <c r="X58" i="6"/>
  <c r="B58" i="6"/>
  <c r="H58" i="6"/>
  <c r="S58" i="6"/>
  <c r="D58" i="6"/>
  <c r="K58" i="6"/>
  <c r="Y58" i="6"/>
  <c r="G58" i="6"/>
  <c r="I58" i="6"/>
  <c r="Z139" i="6"/>
  <c r="C139" i="6"/>
  <c r="X139" i="6"/>
  <c r="B139" i="6"/>
  <c r="H139" i="6"/>
  <c r="G139" i="6"/>
  <c r="K139" i="6"/>
  <c r="S139" i="6"/>
  <c r="I139" i="6"/>
  <c r="Y139" i="6"/>
  <c r="D139" i="6"/>
  <c r="X83" i="6"/>
  <c r="B83" i="6"/>
  <c r="H83" i="6"/>
  <c r="C83" i="6"/>
  <c r="Z83" i="6"/>
  <c r="G83" i="6"/>
  <c r="Y83" i="6"/>
  <c r="D83" i="6"/>
  <c r="K83" i="6"/>
  <c r="I83" i="6"/>
  <c r="S83" i="6"/>
  <c r="X182" i="6"/>
  <c r="B182" i="6"/>
  <c r="Z182" i="6"/>
  <c r="H182" i="6"/>
  <c r="C182" i="6"/>
  <c r="J184" i="6"/>
  <c r="L184" i="6" s="1"/>
  <c r="S182" i="6"/>
  <c r="D182" i="6"/>
  <c r="K182" i="6"/>
  <c r="J186" i="6"/>
  <c r="L186" i="6" s="1"/>
  <c r="Y182" i="6"/>
  <c r="J182" i="6"/>
  <c r="L182" i="6" s="1"/>
  <c r="I182" i="6"/>
  <c r="G182" i="6"/>
  <c r="J185" i="6"/>
  <c r="L185" i="6" s="1"/>
  <c r="J183" i="6"/>
  <c r="L183" i="6" s="1"/>
  <c r="B34" i="6"/>
  <c r="C34" i="6"/>
  <c r="Z34" i="6"/>
  <c r="D34" i="6"/>
  <c r="K34" i="6"/>
  <c r="H136" i="6"/>
  <c r="Z136" i="6"/>
  <c r="C136" i="6"/>
  <c r="X136" i="6"/>
  <c r="B136" i="6"/>
  <c r="Y136" i="6"/>
  <c r="D136" i="6"/>
  <c r="S136" i="6"/>
  <c r="K136" i="6"/>
  <c r="I136" i="6"/>
  <c r="G136" i="6"/>
  <c r="Z62" i="6"/>
  <c r="C62" i="6"/>
  <c r="X62" i="6"/>
  <c r="H62" i="6"/>
  <c r="B62" i="6"/>
  <c r="J64" i="6"/>
  <c r="L64" i="6" s="1"/>
  <c r="S62" i="6"/>
  <c r="D62" i="6"/>
  <c r="K62" i="6"/>
  <c r="J66" i="6"/>
  <c r="L66" i="6" s="1"/>
  <c r="Y62" i="6"/>
  <c r="J62" i="6"/>
  <c r="L62" i="6" s="1"/>
  <c r="J63" i="6"/>
  <c r="L63" i="6" s="1"/>
  <c r="G62" i="6"/>
  <c r="J65" i="6"/>
  <c r="L65" i="6" s="1"/>
  <c r="I62" i="6"/>
  <c r="Z124" i="6"/>
  <c r="X124" i="6"/>
  <c r="B124" i="6"/>
  <c r="H124" i="6"/>
  <c r="C124" i="6"/>
  <c r="Y124" i="6"/>
  <c r="I124" i="6"/>
  <c r="G124" i="6"/>
  <c r="D124" i="6"/>
  <c r="S124" i="6"/>
  <c r="K124" i="6"/>
  <c r="X188" i="6"/>
  <c r="B188" i="6"/>
  <c r="H188" i="6"/>
  <c r="C188" i="6"/>
  <c r="Z188" i="6"/>
  <c r="K188" i="6"/>
  <c r="Y188" i="6"/>
  <c r="I188" i="6"/>
  <c r="S188" i="6"/>
  <c r="D188" i="6"/>
  <c r="G188" i="6"/>
  <c r="X57" i="6"/>
  <c r="B57" i="6"/>
  <c r="Z57" i="6"/>
  <c r="C57" i="6"/>
  <c r="H57" i="6"/>
  <c r="J60" i="6"/>
  <c r="L60" i="6" s="1"/>
  <c r="K57" i="6"/>
  <c r="I57" i="6"/>
  <c r="J58" i="6"/>
  <c r="L58" i="6" s="1"/>
  <c r="G57" i="6"/>
  <c r="J59" i="6"/>
  <c r="L59" i="6" s="1"/>
  <c r="S57" i="6"/>
  <c r="D57" i="6"/>
  <c r="Y57" i="6"/>
  <c r="J57" i="6"/>
  <c r="L57" i="6" s="1"/>
  <c r="J61" i="6"/>
  <c r="L61" i="6" s="1"/>
  <c r="H127" i="6"/>
  <c r="C127" i="6"/>
  <c r="B127" i="6"/>
  <c r="Z127" i="6"/>
  <c r="X127" i="6"/>
  <c r="K127" i="6"/>
  <c r="J129" i="6"/>
  <c r="L129" i="6" s="1"/>
  <c r="J131" i="6"/>
  <c r="L131" i="6" s="1"/>
  <c r="J127" i="6"/>
  <c r="L127" i="6" s="1"/>
  <c r="Y127" i="6"/>
  <c r="I127" i="6"/>
  <c r="G127" i="6"/>
  <c r="J130" i="6"/>
  <c r="L130" i="6" s="1"/>
  <c r="J128" i="6"/>
  <c r="L128" i="6" s="1"/>
  <c r="D127" i="6"/>
  <c r="S127" i="6"/>
  <c r="C191" i="6"/>
  <c r="B191" i="6"/>
  <c r="Z191" i="6"/>
  <c r="X191" i="6"/>
  <c r="H191" i="6"/>
  <c r="I191" i="6"/>
  <c r="G191" i="6"/>
  <c r="K191" i="6"/>
  <c r="D191" i="6"/>
  <c r="Y191" i="6"/>
  <c r="S191" i="6"/>
  <c r="H186" i="6"/>
  <c r="C186" i="6"/>
  <c r="B186" i="6"/>
  <c r="Z186" i="6"/>
  <c r="X186" i="6"/>
  <c r="S186" i="6"/>
  <c r="D186" i="6"/>
  <c r="K186" i="6"/>
  <c r="Y186" i="6"/>
  <c r="I186" i="6"/>
  <c r="G186" i="6"/>
  <c r="Z107" i="6"/>
  <c r="C107" i="6"/>
  <c r="H107" i="6"/>
  <c r="X107" i="6"/>
  <c r="B107" i="6"/>
  <c r="K107" i="6"/>
  <c r="J108" i="6"/>
  <c r="L108" i="6" s="1"/>
  <c r="D107" i="6"/>
  <c r="S107" i="6"/>
  <c r="J111" i="6"/>
  <c r="L111" i="6" s="1"/>
  <c r="J109" i="6"/>
  <c r="L109" i="6" s="1"/>
  <c r="J107" i="6"/>
  <c r="L107" i="6" s="1"/>
  <c r="Y107" i="6"/>
  <c r="I107" i="6"/>
  <c r="G107" i="6"/>
  <c r="J110" i="6"/>
  <c r="L110" i="6" s="1"/>
  <c r="Z116" i="6"/>
  <c r="X116" i="6"/>
  <c r="C116" i="6"/>
  <c r="B116" i="6"/>
  <c r="H116" i="6"/>
  <c r="D116" i="6"/>
  <c r="S116" i="6"/>
  <c r="K116" i="6"/>
  <c r="Y116" i="6"/>
  <c r="I116" i="6"/>
  <c r="G116" i="6"/>
  <c r="H63" i="6"/>
  <c r="Z63" i="6"/>
  <c r="C63" i="6"/>
  <c r="X63" i="6"/>
  <c r="B63" i="6"/>
  <c r="G63" i="6"/>
  <c r="Y63" i="6"/>
  <c r="K63" i="6"/>
  <c r="I63" i="6"/>
  <c r="D63" i="6"/>
  <c r="S63" i="6"/>
  <c r="Z7" i="6"/>
  <c r="C7" i="6"/>
  <c r="B7" i="6"/>
  <c r="J8" i="6"/>
  <c r="J10" i="6"/>
  <c r="J11" i="6"/>
  <c r="J7" i="6"/>
  <c r="D7" i="6"/>
  <c r="K7" i="6"/>
  <c r="J9" i="6"/>
  <c r="X99" i="6"/>
  <c r="B99" i="6"/>
  <c r="H99" i="6"/>
  <c r="C99" i="6"/>
  <c r="Z99" i="6"/>
  <c r="G99" i="6"/>
  <c r="S99" i="6"/>
  <c r="D99" i="6"/>
  <c r="K99" i="6"/>
  <c r="Y99" i="6"/>
  <c r="I99" i="6"/>
  <c r="H189" i="6"/>
  <c r="C189" i="6"/>
  <c r="B189" i="6"/>
  <c r="Z189" i="6"/>
  <c r="X189" i="6"/>
  <c r="K189" i="6"/>
  <c r="I189" i="6"/>
  <c r="G189" i="6"/>
  <c r="D189" i="6"/>
  <c r="Y189" i="6"/>
  <c r="S189" i="6"/>
  <c r="H36" i="6"/>
  <c r="C36" i="6"/>
  <c r="B36" i="6"/>
  <c r="Z36" i="6"/>
  <c r="X36" i="6"/>
  <c r="Y36" i="6"/>
  <c r="I36" i="6"/>
  <c r="S36" i="6"/>
  <c r="D36" i="6"/>
  <c r="K36" i="6"/>
  <c r="G36" i="6"/>
  <c r="X118" i="6"/>
  <c r="B118" i="6"/>
  <c r="Z118" i="6"/>
  <c r="C118" i="6"/>
  <c r="H118" i="6"/>
  <c r="I118" i="6"/>
  <c r="K118" i="6"/>
  <c r="Y118" i="6"/>
  <c r="G118" i="6"/>
  <c r="D118" i="6"/>
  <c r="S118" i="6"/>
  <c r="H206" i="6"/>
  <c r="C206" i="6"/>
  <c r="B206" i="6"/>
  <c r="Z206" i="6"/>
  <c r="X206" i="6"/>
  <c r="S206" i="6"/>
  <c r="D206" i="6"/>
  <c r="K206" i="6"/>
  <c r="Y206" i="6"/>
  <c r="I206" i="6"/>
  <c r="G206" i="6"/>
  <c r="X43" i="6"/>
  <c r="B43" i="6"/>
  <c r="H43" i="6"/>
  <c r="Z43" i="6"/>
  <c r="C43" i="6"/>
  <c r="G43" i="6"/>
  <c r="Y43" i="6"/>
  <c r="S43" i="6"/>
  <c r="K43" i="6"/>
  <c r="D43" i="6"/>
  <c r="I43" i="6"/>
  <c r="X134" i="6"/>
  <c r="B134" i="6"/>
  <c r="Z134" i="6"/>
  <c r="C134" i="6"/>
  <c r="H134" i="6"/>
  <c r="S134" i="6"/>
  <c r="D134" i="6"/>
  <c r="I134" i="6"/>
  <c r="K134" i="6"/>
  <c r="G134" i="6"/>
  <c r="Y134" i="6"/>
  <c r="Z72" i="6"/>
  <c r="C72" i="6"/>
  <c r="X72" i="6"/>
  <c r="H72" i="6"/>
  <c r="B72" i="6"/>
  <c r="J76" i="6"/>
  <c r="L76" i="6" s="1"/>
  <c r="Y72" i="6"/>
  <c r="J72" i="6"/>
  <c r="L72" i="6" s="1"/>
  <c r="I72" i="6"/>
  <c r="J74" i="6"/>
  <c r="L74" i="6" s="1"/>
  <c r="S72" i="6"/>
  <c r="D72" i="6"/>
  <c r="J75" i="6"/>
  <c r="L75" i="6" s="1"/>
  <c r="G72" i="6"/>
  <c r="J73" i="6"/>
  <c r="L73" i="6" s="1"/>
  <c r="K72" i="6"/>
  <c r="H152" i="6"/>
  <c r="Z152" i="6"/>
  <c r="C152" i="6"/>
  <c r="X152" i="6"/>
  <c r="B152" i="6"/>
  <c r="K152" i="6"/>
  <c r="J156" i="6"/>
  <c r="L156" i="6" s="1"/>
  <c r="Y152" i="6"/>
  <c r="J152" i="6"/>
  <c r="L152" i="6" s="1"/>
  <c r="D152" i="6"/>
  <c r="S152" i="6"/>
  <c r="J154" i="6"/>
  <c r="L154" i="6" s="1"/>
  <c r="J153" i="6"/>
  <c r="L153" i="6" s="1"/>
  <c r="I152" i="6"/>
  <c r="J155" i="6"/>
  <c r="L155" i="6" s="1"/>
  <c r="G152" i="6"/>
  <c r="H87" i="6"/>
  <c r="Z87" i="6"/>
  <c r="C87" i="6"/>
  <c r="B87" i="6"/>
  <c r="X87" i="6"/>
  <c r="J88" i="6"/>
  <c r="L88" i="6" s="1"/>
  <c r="G87" i="6"/>
  <c r="J90" i="6"/>
  <c r="L90" i="6" s="1"/>
  <c r="J91" i="6"/>
  <c r="L91" i="6" s="1"/>
  <c r="Y87" i="6"/>
  <c r="J87" i="6"/>
  <c r="L87" i="6" s="1"/>
  <c r="D87" i="6"/>
  <c r="S87" i="6"/>
  <c r="K87" i="6"/>
  <c r="I87" i="6"/>
  <c r="J89" i="6"/>
  <c r="L89" i="6" s="1"/>
  <c r="X195" i="6"/>
  <c r="B195" i="6"/>
  <c r="C195" i="6"/>
  <c r="Z195" i="6"/>
  <c r="H195" i="6"/>
  <c r="I195" i="6"/>
  <c r="G195" i="6"/>
  <c r="K195" i="6"/>
  <c r="Y195" i="6"/>
  <c r="S195" i="6"/>
  <c r="D195" i="6"/>
  <c r="Z48" i="6"/>
  <c r="C48" i="6"/>
  <c r="H48" i="6"/>
  <c r="B48" i="6"/>
  <c r="X48" i="6"/>
  <c r="Y48" i="6"/>
  <c r="I48" i="6"/>
  <c r="S48" i="6"/>
  <c r="D48" i="6"/>
  <c r="K48" i="6"/>
  <c r="G48" i="6"/>
  <c r="H149" i="6"/>
  <c r="Z149" i="6"/>
  <c r="C149" i="6"/>
  <c r="X149" i="6"/>
  <c r="B149" i="6"/>
  <c r="I149" i="6"/>
  <c r="Y149" i="6"/>
  <c r="S149" i="6"/>
  <c r="K149" i="6"/>
  <c r="G149" i="6"/>
  <c r="D149" i="6"/>
  <c r="Z70" i="6"/>
  <c r="C70" i="6"/>
  <c r="B70" i="6"/>
  <c r="X70" i="6"/>
  <c r="H70" i="6"/>
  <c r="S70" i="6"/>
  <c r="D70" i="6"/>
  <c r="K70" i="6"/>
  <c r="Y70" i="6"/>
  <c r="G70" i="6"/>
  <c r="I70" i="6"/>
  <c r="B132" i="6"/>
  <c r="Z132" i="6"/>
  <c r="H132" i="6"/>
  <c r="X132" i="6"/>
  <c r="C132" i="6"/>
  <c r="J136" i="6"/>
  <c r="L136" i="6" s="1"/>
  <c r="Y132" i="6"/>
  <c r="J132" i="6"/>
  <c r="L132" i="6" s="1"/>
  <c r="I132" i="6"/>
  <c r="G132" i="6"/>
  <c r="J134" i="6"/>
  <c r="L134" i="6" s="1"/>
  <c r="D132" i="6"/>
  <c r="J133" i="6"/>
  <c r="L133" i="6" s="1"/>
  <c r="S132" i="6"/>
  <c r="K132" i="6"/>
  <c r="J135" i="6"/>
  <c r="L135" i="6" s="1"/>
  <c r="H196" i="6"/>
  <c r="X196" i="6"/>
  <c r="B196" i="6"/>
  <c r="C196" i="6"/>
  <c r="Z196" i="6"/>
  <c r="K196" i="6"/>
  <c r="Y196" i="6"/>
  <c r="I196" i="6"/>
  <c r="S196" i="6"/>
  <c r="D196" i="6"/>
  <c r="G196" i="6"/>
  <c r="X65" i="6"/>
  <c r="B65" i="6"/>
  <c r="H65" i="6"/>
  <c r="C65" i="6"/>
  <c r="Z65" i="6"/>
  <c r="K65" i="6"/>
  <c r="I65" i="6"/>
  <c r="G65" i="6"/>
  <c r="S65" i="6"/>
  <c r="D65" i="6"/>
  <c r="Y65" i="6"/>
  <c r="H135" i="6"/>
  <c r="Z135" i="6"/>
  <c r="X135" i="6"/>
  <c r="C135" i="6"/>
  <c r="B135" i="6"/>
  <c r="G135" i="6"/>
  <c r="K135" i="6"/>
  <c r="I135" i="6"/>
  <c r="Y135" i="6"/>
  <c r="D135" i="6"/>
  <c r="S135" i="6"/>
  <c r="H199" i="6"/>
  <c r="Z199" i="6"/>
  <c r="C199" i="6"/>
  <c r="B199" i="6"/>
  <c r="X199" i="6"/>
  <c r="I199" i="6"/>
  <c r="G199" i="6"/>
  <c r="S199" i="6"/>
  <c r="D199" i="6"/>
  <c r="K199" i="6"/>
  <c r="Y199" i="6"/>
  <c r="H130" i="6"/>
  <c r="Z130" i="6"/>
  <c r="C130" i="6"/>
  <c r="B130" i="6"/>
  <c r="X130" i="6"/>
  <c r="S130" i="6"/>
  <c r="I130" i="6"/>
  <c r="D130" i="6"/>
  <c r="K130" i="6"/>
  <c r="G130" i="6"/>
  <c r="Y130" i="6"/>
  <c r="X194" i="6"/>
  <c r="B194" i="6"/>
  <c r="Z194" i="6"/>
  <c r="H194" i="6"/>
  <c r="C194" i="6"/>
  <c r="S194" i="6"/>
  <c r="D194" i="6"/>
  <c r="K194" i="6"/>
  <c r="Y194" i="6"/>
  <c r="I194" i="6"/>
  <c r="G194" i="6"/>
  <c r="Z163" i="6"/>
  <c r="C163" i="6"/>
  <c r="X163" i="6"/>
  <c r="B163" i="6"/>
  <c r="H163" i="6"/>
  <c r="I163" i="6"/>
  <c r="G163" i="6"/>
  <c r="K163" i="6"/>
  <c r="D163" i="6"/>
  <c r="Y163" i="6"/>
  <c r="S163" i="6"/>
  <c r="X126" i="6"/>
  <c r="B126" i="6"/>
  <c r="H126" i="6"/>
  <c r="C126" i="6"/>
  <c r="Z126" i="6"/>
  <c r="I126" i="6"/>
  <c r="Y126" i="6"/>
  <c r="G126" i="6"/>
  <c r="D126" i="6"/>
  <c r="S126" i="6"/>
  <c r="K126" i="6"/>
  <c r="X91" i="6"/>
  <c r="B91" i="6"/>
  <c r="H91" i="6"/>
  <c r="Z91" i="6"/>
  <c r="C91" i="6"/>
  <c r="G91" i="6"/>
  <c r="K91" i="6"/>
  <c r="Y91" i="6"/>
  <c r="S91" i="6"/>
  <c r="D91" i="6"/>
  <c r="I91" i="6"/>
  <c r="Z74" i="6"/>
  <c r="C74" i="6"/>
  <c r="X74" i="6"/>
  <c r="B74" i="6"/>
  <c r="H74" i="6"/>
  <c r="S74" i="6"/>
  <c r="D74" i="6"/>
  <c r="K74" i="6"/>
  <c r="Y74" i="6"/>
  <c r="G74" i="6"/>
  <c r="I74" i="6"/>
  <c r="H103" i="6"/>
  <c r="B103" i="6"/>
  <c r="Z103" i="6"/>
  <c r="X103" i="6"/>
  <c r="C103" i="6"/>
  <c r="K103" i="6"/>
  <c r="G103" i="6"/>
  <c r="D103" i="6"/>
  <c r="S103" i="6"/>
  <c r="Y103" i="6"/>
  <c r="I103" i="6"/>
  <c r="X50" i="6"/>
  <c r="B50" i="6"/>
  <c r="Z50" i="6"/>
  <c r="H50" i="6"/>
  <c r="C50" i="6"/>
  <c r="S50" i="6"/>
  <c r="D50" i="6"/>
  <c r="K50" i="6"/>
  <c r="Y50" i="6"/>
  <c r="G50" i="6"/>
  <c r="I50" i="6"/>
  <c r="Z47" i="6"/>
  <c r="C47" i="6"/>
  <c r="H47" i="6"/>
  <c r="B47" i="6"/>
  <c r="X47" i="6"/>
  <c r="J48" i="6"/>
  <c r="L48" i="6" s="1"/>
  <c r="G47" i="6"/>
  <c r="J50" i="6"/>
  <c r="L50" i="6" s="1"/>
  <c r="J51" i="6"/>
  <c r="L51" i="6" s="1"/>
  <c r="Y47" i="6"/>
  <c r="J47" i="6"/>
  <c r="L47" i="6" s="1"/>
  <c r="J49" i="6"/>
  <c r="L49" i="6" s="1"/>
  <c r="S47" i="6"/>
  <c r="I47" i="6"/>
  <c r="K47" i="6"/>
  <c r="D47" i="6"/>
  <c r="Z19" i="6"/>
  <c r="C19" i="6"/>
  <c r="B19" i="6"/>
  <c r="D19" i="6"/>
  <c r="K19" i="6"/>
  <c r="Z14" i="6"/>
  <c r="C14" i="6"/>
  <c r="B14" i="6"/>
  <c r="D14" i="6"/>
  <c r="K14" i="6"/>
  <c r="X140" i="6"/>
  <c r="H140" i="6"/>
  <c r="C140" i="6"/>
  <c r="Z140" i="6"/>
  <c r="B140" i="6"/>
  <c r="K140" i="6"/>
  <c r="Y140" i="6"/>
  <c r="S140" i="6"/>
  <c r="I140" i="6"/>
  <c r="G140" i="6"/>
  <c r="D140" i="6"/>
  <c r="H204" i="6"/>
  <c r="X204" i="6"/>
  <c r="B204" i="6"/>
  <c r="Z204" i="6"/>
  <c r="C204" i="6"/>
  <c r="K204" i="6"/>
  <c r="Y204" i="6"/>
  <c r="I204" i="6"/>
  <c r="G204" i="6"/>
  <c r="S204" i="6"/>
  <c r="D204" i="6"/>
  <c r="B9" i="6"/>
  <c r="C9" i="6"/>
  <c r="Z9" i="6"/>
  <c r="K9" i="6"/>
  <c r="D9" i="6"/>
  <c r="X73" i="6"/>
  <c r="B73" i="6"/>
  <c r="Z73" i="6"/>
  <c r="H73" i="6"/>
  <c r="C73" i="6"/>
  <c r="K73" i="6"/>
  <c r="I73" i="6"/>
  <c r="G73" i="6"/>
  <c r="S73" i="6"/>
  <c r="D73" i="6"/>
  <c r="Y73" i="6"/>
  <c r="H138" i="6"/>
  <c r="Z138" i="6"/>
  <c r="C138" i="6"/>
  <c r="X138" i="6"/>
  <c r="B138" i="6"/>
  <c r="S138" i="6"/>
  <c r="D138" i="6"/>
  <c r="I138" i="6"/>
  <c r="G138" i="6"/>
  <c r="Y138" i="6"/>
  <c r="K138" i="6"/>
  <c r="Z202" i="6"/>
  <c r="C202" i="6"/>
  <c r="X202" i="6"/>
  <c r="B202" i="6"/>
  <c r="H202" i="6"/>
  <c r="J204" i="6"/>
  <c r="L204" i="6" s="1"/>
  <c r="S202" i="6"/>
  <c r="D202" i="6"/>
  <c r="J205" i="6"/>
  <c r="L205" i="6" s="1"/>
  <c r="K202" i="6"/>
  <c r="J206" i="6"/>
  <c r="L206" i="6" s="1"/>
  <c r="Y202" i="6"/>
  <c r="J202" i="6"/>
  <c r="L202" i="6" s="1"/>
  <c r="I202" i="6"/>
  <c r="J203" i="6"/>
  <c r="L203" i="6" s="1"/>
  <c r="G202" i="6"/>
  <c r="X117" i="6"/>
  <c r="B117" i="6"/>
  <c r="Z117" i="6"/>
  <c r="C117" i="6"/>
  <c r="H117" i="6"/>
  <c r="Y117" i="6"/>
  <c r="I117" i="6"/>
  <c r="G117" i="6"/>
  <c r="J120" i="6"/>
  <c r="L120" i="6" s="1"/>
  <c r="J118" i="6"/>
  <c r="L118" i="6" s="1"/>
  <c r="S117" i="6"/>
  <c r="D117" i="6"/>
  <c r="J121" i="6"/>
  <c r="L121" i="6" s="1"/>
  <c r="J119" i="6"/>
  <c r="L119" i="6" s="1"/>
  <c r="K117" i="6"/>
  <c r="J117" i="6"/>
  <c r="L117" i="6" s="1"/>
  <c r="Z18" i="6"/>
  <c r="C18" i="6"/>
  <c r="B18" i="6"/>
  <c r="D18" i="6"/>
  <c r="K18" i="6"/>
  <c r="Z169" i="6"/>
  <c r="X169" i="6"/>
  <c r="H169" i="6"/>
  <c r="B169" i="6"/>
  <c r="C169" i="6"/>
  <c r="K169" i="6"/>
  <c r="I169" i="6"/>
  <c r="G169" i="6"/>
  <c r="Y169" i="6"/>
  <c r="S169" i="6"/>
  <c r="D169" i="6"/>
  <c r="X49" i="6"/>
  <c r="B49" i="6"/>
  <c r="H49" i="6"/>
  <c r="C49" i="6"/>
  <c r="Z49" i="6"/>
  <c r="K49" i="6"/>
  <c r="I49" i="6"/>
  <c r="G49" i="6"/>
  <c r="S49" i="6"/>
  <c r="D49" i="6"/>
  <c r="Y49" i="6"/>
  <c r="H60" i="6"/>
  <c r="Z60" i="6"/>
  <c r="X60" i="6"/>
  <c r="C60" i="6"/>
  <c r="B60" i="6"/>
  <c r="Y60" i="6"/>
  <c r="I60" i="6"/>
  <c r="S60" i="6"/>
  <c r="D60" i="6"/>
  <c r="K60" i="6"/>
  <c r="G60" i="6"/>
  <c r="B27" i="6"/>
  <c r="C27" i="6"/>
  <c r="Z27" i="6"/>
  <c r="J28" i="6"/>
  <c r="J30" i="6"/>
  <c r="J31" i="6"/>
  <c r="J27" i="6"/>
  <c r="D27" i="6"/>
  <c r="K27" i="6"/>
  <c r="J29" i="6"/>
  <c r="L29" i="6" s="1"/>
  <c r="H45" i="6"/>
  <c r="B45" i="6"/>
  <c r="Z45" i="6"/>
  <c r="X45" i="6"/>
  <c r="C45" i="6"/>
  <c r="K45" i="6"/>
  <c r="I45" i="6"/>
  <c r="G45" i="6"/>
  <c r="S45" i="6"/>
  <c r="D45" i="6"/>
  <c r="Y45" i="6"/>
  <c r="Z171" i="6"/>
  <c r="C171" i="6"/>
  <c r="X171" i="6"/>
  <c r="B171" i="6"/>
  <c r="H171" i="6"/>
  <c r="I171" i="6"/>
  <c r="G171" i="6"/>
  <c r="K171" i="6"/>
  <c r="S171" i="6"/>
  <c r="D171" i="6"/>
  <c r="Y171" i="6"/>
  <c r="Z21" i="6"/>
  <c r="C21" i="6"/>
  <c r="B21" i="6"/>
  <c r="K21" i="6"/>
  <c r="D21" i="6"/>
  <c r="Z201" i="6"/>
  <c r="C201" i="6"/>
  <c r="X201" i="6"/>
  <c r="H201" i="6"/>
  <c r="B201" i="6"/>
  <c r="K201" i="6"/>
  <c r="Y201" i="6"/>
  <c r="I201" i="6"/>
  <c r="G201" i="6"/>
  <c r="S201" i="6"/>
  <c r="D201" i="6"/>
  <c r="Z122" i="6"/>
  <c r="C122" i="6"/>
  <c r="X122" i="6"/>
  <c r="H122" i="6"/>
  <c r="B122" i="6"/>
  <c r="I122" i="6"/>
  <c r="J124" i="6"/>
  <c r="L124" i="6" s="1"/>
  <c r="K122" i="6"/>
  <c r="J122" i="6"/>
  <c r="L122" i="6" s="1"/>
  <c r="Y122" i="6"/>
  <c r="G122" i="6"/>
  <c r="J125" i="6"/>
  <c r="L125" i="6" s="1"/>
  <c r="J123" i="6"/>
  <c r="L123" i="6" s="1"/>
  <c r="D122" i="6"/>
  <c r="S122" i="6"/>
  <c r="J126" i="6"/>
  <c r="L126" i="6" s="1"/>
  <c r="Z147" i="6"/>
  <c r="C147" i="6"/>
  <c r="X147" i="6"/>
  <c r="B147" i="6"/>
  <c r="H147" i="6"/>
  <c r="I147" i="6"/>
  <c r="J148" i="6"/>
  <c r="L148" i="6" s="1"/>
  <c r="G147" i="6"/>
  <c r="K147" i="6"/>
  <c r="Y147" i="6"/>
  <c r="S147" i="6"/>
  <c r="J150" i="6"/>
  <c r="L150" i="6" s="1"/>
  <c r="J149" i="6"/>
  <c r="L149" i="6" s="1"/>
  <c r="J147" i="6"/>
  <c r="L147" i="6" s="1"/>
  <c r="J151" i="6"/>
  <c r="L151" i="6" s="1"/>
  <c r="D147" i="6"/>
  <c r="H76" i="6"/>
  <c r="Z76" i="6"/>
  <c r="X76" i="6"/>
  <c r="C76" i="6"/>
  <c r="B76" i="6"/>
  <c r="Y76" i="6"/>
  <c r="I76" i="6"/>
  <c r="S76" i="6"/>
  <c r="D76" i="6"/>
  <c r="K76" i="6"/>
  <c r="G76" i="6"/>
  <c r="H165" i="6"/>
  <c r="Z165" i="6"/>
  <c r="C165" i="6"/>
  <c r="X165" i="6"/>
  <c r="B165" i="6"/>
  <c r="K165" i="6"/>
  <c r="I165" i="6"/>
  <c r="G165" i="6"/>
  <c r="Y165" i="6"/>
  <c r="S165" i="6"/>
  <c r="D165" i="6"/>
  <c r="X101" i="6"/>
  <c r="C101" i="6"/>
  <c r="B101" i="6"/>
  <c r="Z101" i="6"/>
  <c r="H101" i="6"/>
  <c r="K101" i="6"/>
  <c r="Y101" i="6"/>
  <c r="I101" i="6"/>
  <c r="G101" i="6"/>
  <c r="S101" i="6"/>
  <c r="D101" i="6"/>
  <c r="H52" i="6"/>
  <c r="B52" i="6"/>
  <c r="Z52" i="6"/>
  <c r="X52" i="6"/>
  <c r="C52" i="6"/>
  <c r="J56" i="6"/>
  <c r="L56" i="6" s="1"/>
  <c r="Y52" i="6"/>
  <c r="J52" i="6"/>
  <c r="L52" i="6" s="1"/>
  <c r="I52" i="6"/>
  <c r="J54" i="6"/>
  <c r="L54" i="6" s="1"/>
  <c r="S52" i="6"/>
  <c r="D52" i="6"/>
  <c r="J55" i="6"/>
  <c r="L55" i="6" s="1"/>
  <c r="G52" i="6"/>
  <c r="J53" i="6"/>
  <c r="L53" i="6" s="1"/>
  <c r="K52" i="6"/>
  <c r="C161" i="6"/>
  <c r="B161" i="6"/>
  <c r="H161" i="6"/>
  <c r="Z161" i="6"/>
  <c r="X161" i="6"/>
  <c r="K161" i="6"/>
  <c r="I161" i="6"/>
  <c r="Y161" i="6"/>
  <c r="S161" i="6"/>
  <c r="G161" i="6"/>
  <c r="D161" i="6"/>
  <c r="Z78" i="6"/>
  <c r="C78" i="6"/>
  <c r="X78" i="6"/>
  <c r="H78" i="6"/>
  <c r="B78" i="6"/>
  <c r="S78" i="6"/>
  <c r="D78" i="6"/>
  <c r="K78" i="6"/>
  <c r="Y78" i="6"/>
  <c r="G78" i="6"/>
  <c r="I78" i="6"/>
  <c r="H143" i="6"/>
  <c r="C143" i="6"/>
  <c r="B143" i="6"/>
  <c r="Z143" i="6"/>
  <c r="X143" i="6"/>
  <c r="I143" i="6"/>
  <c r="G143" i="6"/>
  <c r="K143" i="6"/>
  <c r="S143" i="6"/>
  <c r="D143" i="6"/>
  <c r="Y143" i="6"/>
  <c r="B113" i="6"/>
  <c r="Z113" i="6"/>
  <c r="X113" i="6"/>
  <c r="H113" i="6"/>
  <c r="C113" i="6"/>
  <c r="K113" i="6"/>
  <c r="Y113" i="6"/>
  <c r="I113" i="6"/>
  <c r="G113" i="6"/>
  <c r="S113" i="6"/>
  <c r="D113" i="6"/>
  <c r="Z153" i="6"/>
  <c r="X153" i="6"/>
  <c r="H153" i="6"/>
  <c r="C153" i="6"/>
  <c r="B153" i="6"/>
  <c r="I153" i="6"/>
  <c r="D153" i="6"/>
  <c r="Y153" i="6"/>
  <c r="S153" i="6"/>
  <c r="K153" i="6"/>
  <c r="G153" i="6"/>
  <c r="X166" i="6"/>
  <c r="B166" i="6"/>
  <c r="Z166" i="6"/>
  <c r="H166" i="6"/>
  <c r="C166" i="6"/>
  <c r="S166" i="6"/>
  <c r="D166" i="6"/>
  <c r="K166" i="6"/>
  <c r="Y166" i="6"/>
  <c r="I166" i="6"/>
  <c r="G166" i="6"/>
  <c r="Z88" i="6"/>
  <c r="C88" i="6"/>
  <c r="X88" i="6"/>
  <c r="H88" i="6"/>
  <c r="B88" i="6"/>
  <c r="Y88" i="6"/>
  <c r="I88" i="6"/>
  <c r="S88" i="6"/>
  <c r="D88" i="6"/>
  <c r="K88" i="6"/>
  <c r="G88" i="6"/>
  <c r="Z184" i="6"/>
  <c r="C184" i="6"/>
  <c r="H184" i="6"/>
  <c r="B184" i="6"/>
  <c r="X184" i="6"/>
  <c r="K184" i="6"/>
  <c r="Y184" i="6"/>
  <c r="I184" i="6"/>
  <c r="S184" i="6"/>
  <c r="D184" i="6"/>
  <c r="G184" i="6"/>
  <c r="B35" i="6"/>
  <c r="C35" i="6"/>
  <c r="Z35" i="6"/>
  <c r="K35" i="6"/>
  <c r="I35" i="6" s="1"/>
  <c r="D35" i="6"/>
  <c r="X121" i="6"/>
  <c r="B121" i="6"/>
  <c r="Z121" i="6"/>
  <c r="H121" i="6"/>
  <c r="C121" i="6"/>
  <c r="S121" i="6"/>
  <c r="D121" i="6"/>
  <c r="K121" i="6"/>
  <c r="Y121" i="6"/>
  <c r="I121" i="6"/>
  <c r="G121" i="6"/>
  <c r="Z64" i="6"/>
  <c r="C64" i="6"/>
  <c r="H64" i="6"/>
  <c r="B64" i="6"/>
  <c r="X64" i="6"/>
  <c r="Y64" i="6"/>
  <c r="I64" i="6"/>
  <c r="S64" i="6"/>
  <c r="D64" i="6"/>
  <c r="K64" i="6"/>
  <c r="G64" i="6"/>
  <c r="C129" i="6"/>
  <c r="B129" i="6"/>
  <c r="Z129" i="6"/>
  <c r="X129" i="6"/>
  <c r="H129" i="6"/>
  <c r="K129" i="6"/>
  <c r="Y129" i="6"/>
  <c r="I129" i="6"/>
  <c r="G129" i="6"/>
  <c r="S129" i="6"/>
  <c r="D129" i="6"/>
  <c r="H61" i="6"/>
  <c r="X61" i="6"/>
  <c r="B61" i="6"/>
  <c r="C61" i="6"/>
  <c r="Z61" i="6"/>
  <c r="K61" i="6"/>
  <c r="I61" i="6"/>
  <c r="G61" i="6"/>
  <c r="S61" i="6"/>
  <c r="D61" i="6"/>
  <c r="Y61" i="6"/>
  <c r="H160" i="6"/>
  <c r="Z160" i="6"/>
  <c r="C160" i="6"/>
  <c r="X160" i="6"/>
  <c r="B160" i="6"/>
  <c r="K160" i="6"/>
  <c r="Y160" i="6"/>
  <c r="I160" i="6"/>
  <c r="S160" i="6"/>
  <c r="G160" i="6"/>
  <c r="D160" i="6"/>
  <c r="Z8" i="6"/>
  <c r="C8" i="6"/>
  <c r="B8" i="6"/>
  <c r="D8" i="6"/>
  <c r="K8" i="6"/>
  <c r="Z90" i="6"/>
  <c r="C90" i="6"/>
  <c r="X90" i="6"/>
  <c r="B90" i="6"/>
  <c r="H90" i="6"/>
  <c r="S90" i="6"/>
  <c r="D90" i="6"/>
  <c r="K90" i="6"/>
  <c r="Y90" i="6"/>
  <c r="I90" i="6"/>
  <c r="G90" i="6"/>
  <c r="C177" i="6"/>
  <c r="B177" i="6"/>
  <c r="X177" i="6"/>
  <c r="H177" i="6"/>
  <c r="Z177" i="6"/>
  <c r="J180" i="6"/>
  <c r="L180" i="6" s="1"/>
  <c r="K177" i="6"/>
  <c r="I177" i="6"/>
  <c r="J178" i="6"/>
  <c r="L178" i="6" s="1"/>
  <c r="G177" i="6"/>
  <c r="D177" i="6"/>
  <c r="J181" i="6"/>
  <c r="L181" i="6" s="1"/>
  <c r="Y177" i="6"/>
  <c r="J179" i="6"/>
  <c r="L179" i="6" s="1"/>
  <c r="S177" i="6"/>
  <c r="J177" i="6"/>
  <c r="L177" i="6" s="1"/>
  <c r="Z23" i="6"/>
  <c r="C23" i="6"/>
  <c r="B23" i="6"/>
  <c r="D23" i="6"/>
  <c r="K23" i="6"/>
  <c r="Z123" i="6"/>
  <c r="C123" i="6"/>
  <c r="X123" i="6"/>
  <c r="B123" i="6"/>
  <c r="H123" i="6"/>
  <c r="K123" i="6"/>
  <c r="D123" i="6"/>
  <c r="S123" i="6"/>
  <c r="Y123" i="6"/>
  <c r="I123" i="6"/>
  <c r="G123" i="6"/>
  <c r="Z66" i="6"/>
  <c r="C66" i="6"/>
  <c r="X66" i="6"/>
  <c r="B66" i="6"/>
  <c r="H66" i="6"/>
  <c r="S66" i="6"/>
  <c r="D66" i="6"/>
  <c r="K66" i="6"/>
  <c r="Y66" i="6"/>
  <c r="G66" i="6"/>
  <c r="I66" i="6"/>
  <c r="X174" i="6"/>
  <c r="B174" i="6"/>
  <c r="H174" i="6"/>
  <c r="C174" i="6"/>
  <c r="Z174" i="6"/>
  <c r="S174" i="6"/>
  <c r="D174" i="6"/>
  <c r="K174" i="6"/>
  <c r="Y174" i="6"/>
  <c r="I174" i="6"/>
  <c r="G174" i="6"/>
  <c r="Z22" i="6"/>
  <c r="C22" i="6"/>
  <c r="B22" i="6"/>
  <c r="J24" i="6"/>
  <c r="D22" i="6"/>
  <c r="K22" i="6"/>
  <c r="J26" i="6"/>
  <c r="J22" i="6"/>
  <c r="J23" i="6"/>
  <c r="J25" i="6"/>
  <c r="Z86" i="6"/>
  <c r="C86" i="6"/>
  <c r="B86" i="6"/>
  <c r="X86" i="6"/>
  <c r="H86" i="6"/>
  <c r="S86" i="6"/>
  <c r="D86" i="6"/>
  <c r="K86" i="6"/>
  <c r="Y86" i="6"/>
  <c r="G86" i="6"/>
  <c r="I86" i="6"/>
  <c r="B148" i="6"/>
  <c r="Z148" i="6"/>
  <c r="H148" i="6"/>
  <c r="X148" i="6"/>
  <c r="C148" i="6"/>
  <c r="K148" i="6"/>
  <c r="Y148" i="6"/>
  <c r="S148" i="6"/>
  <c r="I148" i="6"/>
  <c r="G148" i="6"/>
  <c r="D148" i="6"/>
  <c r="B17" i="6"/>
  <c r="C17" i="6"/>
  <c r="Z17" i="6"/>
  <c r="J20" i="6"/>
  <c r="L20" i="6" s="1"/>
  <c r="K17" i="6"/>
  <c r="J18" i="6"/>
  <c r="J19" i="6"/>
  <c r="D17" i="6"/>
  <c r="J17" i="6"/>
  <c r="J21" i="6"/>
  <c r="X81" i="6"/>
  <c r="B81" i="6"/>
  <c r="H81" i="6"/>
  <c r="C81" i="6"/>
  <c r="Z81" i="6"/>
  <c r="K81" i="6"/>
  <c r="I81" i="6"/>
  <c r="G81" i="6"/>
  <c r="S81" i="6"/>
  <c r="D81" i="6"/>
  <c r="Y81" i="6"/>
  <c r="H151" i="6"/>
  <c r="Z151" i="6"/>
  <c r="X151" i="6"/>
  <c r="C151" i="6"/>
  <c r="B151" i="6"/>
  <c r="I151" i="6"/>
  <c r="G151" i="6"/>
  <c r="K151" i="6"/>
  <c r="Y151" i="6"/>
  <c r="S151" i="6"/>
  <c r="D151" i="6"/>
  <c r="H146" i="6"/>
  <c r="Z146" i="6"/>
  <c r="C146" i="6"/>
  <c r="B146" i="6"/>
  <c r="X146" i="6"/>
  <c r="S146" i="6"/>
  <c r="D146" i="6"/>
  <c r="K146" i="6"/>
  <c r="I146" i="6"/>
  <c r="G146" i="6"/>
  <c r="Y146" i="6"/>
  <c r="X42" i="6"/>
  <c r="B42" i="6"/>
  <c r="H42" i="6"/>
  <c r="C42" i="6"/>
  <c r="Z42" i="6"/>
  <c r="J44" i="6"/>
  <c r="L44" i="6" s="1"/>
  <c r="S42" i="6"/>
  <c r="D42" i="6"/>
  <c r="K42" i="6"/>
  <c r="J46" i="6"/>
  <c r="L46" i="6" s="1"/>
  <c r="Y42" i="6"/>
  <c r="J42" i="6"/>
  <c r="L42" i="6" s="1"/>
  <c r="J43" i="6"/>
  <c r="L43" i="6" s="1"/>
  <c r="G42" i="6"/>
  <c r="J45" i="6"/>
  <c r="L45" i="6" s="1"/>
  <c r="I42" i="6"/>
  <c r="H119" i="6"/>
  <c r="X119" i="6"/>
  <c r="B119" i="6"/>
  <c r="Z119" i="6"/>
  <c r="C119" i="6"/>
  <c r="K119" i="6"/>
  <c r="G119" i="6"/>
  <c r="D119" i="6"/>
  <c r="S119" i="6"/>
  <c r="Y119" i="6"/>
  <c r="I119" i="6"/>
  <c r="H92" i="6"/>
  <c r="Z92" i="6"/>
  <c r="X92" i="6"/>
  <c r="B92" i="6"/>
  <c r="C92" i="6"/>
  <c r="J96" i="6"/>
  <c r="L96" i="6" s="1"/>
  <c r="Y92" i="6"/>
  <c r="J92" i="6"/>
  <c r="L92" i="6" s="1"/>
  <c r="I92" i="6"/>
  <c r="J93" i="6"/>
  <c r="L93" i="6" s="1"/>
  <c r="J94" i="6"/>
  <c r="L94" i="6" s="1"/>
  <c r="S92" i="6"/>
  <c r="D92" i="6"/>
  <c r="J95" i="6"/>
  <c r="L95" i="6" s="1"/>
  <c r="G92" i="6"/>
  <c r="K92" i="6"/>
  <c r="H190" i="6"/>
  <c r="C190" i="6"/>
  <c r="B190" i="6"/>
  <c r="Z190" i="6"/>
  <c r="X190" i="6"/>
  <c r="S190" i="6"/>
  <c r="D190" i="6"/>
  <c r="K190" i="6"/>
  <c r="Y190" i="6"/>
  <c r="I190" i="6"/>
  <c r="G190" i="6"/>
  <c r="Z131" i="6"/>
  <c r="C131" i="6"/>
  <c r="X131" i="6"/>
  <c r="B131" i="6"/>
  <c r="H131" i="6"/>
  <c r="G131" i="6"/>
  <c r="K131" i="6"/>
  <c r="I131" i="6"/>
  <c r="Y131" i="6"/>
  <c r="D131" i="6"/>
  <c r="S131" i="6"/>
  <c r="Z80" i="6"/>
  <c r="C80" i="6"/>
  <c r="H80" i="6"/>
  <c r="B80" i="6"/>
  <c r="X80" i="6"/>
  <c r="Y80" i="6"/>
  <c r="I80" i="6"/>
  <c r="S80" i="6"/>
  <c r="D80" i="6"/>
  <c r="K80" i="6"/>
  <c r="G80" i="6"/>
  <c r="X187" i="6"/>
  <c r="B187" i="6"/>
  <c r="H187" i="6"/>
  <c r="C187" i="6"/>
  <c r="Z187" i="6"/>
  <c r="I187" i="6"/>
  <c r="J188" i="6"/>
  <c r="L188" i="6" s="1"/>
  <c r="G187" i="6"/>
  <c r="J190" i="6"/>
  <c r="L190" i="6" s="1"/>
  <c r="K187" i="6"/>
  <c r="J189" i="6"/>
  <c r="L189" i="6" s="1"/>
  <c r="S187" i="6"/>
  <c r="J187" i="6"/>
  <c r="L187" i="6" s="1"/>
  <c r="D187" i="6"/>
  <c r="J191" i="6"/>
  <c r="L191" i="6" s="1"/>
  <c r="Y187" i="6"/>
  <c r="X156" i="6"/>
  <c r="H156" i="6"/>
  <c r="C156" i="6"/>
  <c r="Z156" i="6"/>
  <c r="B156" i="6"/>
  <c r="K156" i="6"/>
  <c r="Y156" i="6"/>
  <c r="D156" i="6"/>
  <c r="S156" i="6"/>
  <c r="I156" i="6"/>
  <c r="G156" i="6"/>
  <c r="C25" i="6"/>
  <c r="B25" i="6"/>
  <c r="Z25" i="6"/>
  <c r="K25" i="6"/>
  <c r="D25" i="6"/>
  <c r="X89" i="6"/>
  <c r="B89" i="6"/>
  <c r="Z89" i="6"/>
  <c r="H89" i="6"/>
  <c r="C89" i="6"/>
  <c r="K89" i="6"/>
  <c r="I89" i="6"/>
  <c r="G89" i="6"/>
  <c r="S89" i="6"/>
  <c r="D89" i="6"/>
  <c r="Y89" i="6"/>
  <c r="H159" i="6"/>
  <c r="C159" i="6"/>
  <c r="B159" i="6"/>
  <c r="Z159" i="6"/>
  <c r="X159" i="6"/>
  <c r="I159" i="6"/>
  <c r="G159" i="6"/>
  <c r="K159" i="6"/>
  <c r="D159" i="6"/>
  <c r="Y159" i="6"/>
  <c r="S159" i="6"/>
  <c r="H154" i="6"/>
  <c r="Z154" i="6"/>
  <c r="C154" i="6"/>
  <c r="X154" i="6"/>
  <c r="B154" i="6"/>
  <c r="S154" i="6"/>
  <c r="D154" i="6"/>
  <c r="K154" i="6"/>
  <c r="I154" i="6"/>
  <c r="Y154" i="6"/>
  <c r="G154" i="6"/>
  <c r="X109" i="6"/>
  <c r="B109" i="6"/>
  <c r="C109" i="6"/>
  <c r="Z109" i="6"/>
  <c r="H109" i="6"/>
  <c r="K109" i="6"/>
  <c r="Y109" i="6"/>
  <c r="I109" i="6"/>
  <c r="G109" i="6"/>
  <c r="D109" i="6"/>
  <c r="S109" i="6"/>
  <c r="H71" i="6"/>
  <c r="Z71" i="6"/>
  <c r="C71" i="6"/>
  <c r="B71" i="6"/>
  <c r="X71" i="6"/>
  <c r="G71" i="6"/>
  <c r="Y71" i="6"/>
  <c r="S71" i="6"/>
  <c r="K71" i="6"/>
  <c r="I71" i="6"/>
  <c r="D71" i="6"/>
  <c r="B15" i="6"/>
  <c r="Z15" i="6"/>
  <c r="C15" i="6"/>
  <c r="K15" i="6"/>
  <c r="D15" i="6"/>
  <c r="H69" i="6"/>
  <c r="X69" i="6"/>
  <c r="B69" i="6"/>
  <c r="Z69" i="6"/>
  <c r="C69" i="6"/>
  <c r="K69" i="6"/>
  <c r="I69" i="6"/>
  <c r="G69" i="6"/>
  <c r="S69" i="6"/>
  <c r="D69" i="6"/>
  <c r="Y69" i="6"/>
  <c r="Z54" i="6"/>
  <c r="C54" i="6"/>
  <c r="H54" i="6"/>
  <c r="B54" i="6"/>
  <c r="X54" i="6"/>
  <c r="S54" i="6"/>
  <c r="D54" i="6"/>
  <c r="K54" i="6"/>
  <c r="Y54" i="6"/>
  <c r="G54" i="6"/>
  <c r="I54" i="6"/>
  <c r="Z179" i="6"/>
  <c r="C179" i="6"/>
  <c r="X179" i="6"/>
  <c r="B179" i="6"/>
  <c r="H179" i="6"/>
  <c r="I179" i="6"/>
  <c r="G179" i="6"/>
  <c r="K179" i="6"/>
  <c r="Y179" i="6"/>
  <c r="S179" i="6"/>
  <c r="D179" i="6"/>
  <c r="Z10" i="6"/>
  <c r="C10" i="6"/>
  <c r="B10" i="6"/>
  <c r="D10" i="6"/>
  <c r="K10" i="6"/>
  <c r="Z39" i="6"/>
  <c r="C39" i="6"/>
  <c r="B39" i="6"/>
  <c r="K39" i="6"/>
  <c r="D39" i="6"/>
  <c r="H68" i="6"/>
  <c r="C68" i="6"/>
  <c r="B68" i="6"/>
  <c r="X68" i="6"/>
  <c r="Z68" i="6"/>
  <c r="Y68" i="6"/>
  <c r="I68" i="6"/>
  <c r="S68" i="6"/>
  <c r="D68" i="6"/>
  <c r="K68" i="6"/>
  <c r="G68" i="6"/>
  <c r="X75" i="6"/>
  <c r="B75" i="6"/>
  <c r="H75" i="6"/>
  <c r="Z75" i="6"/>
  <c r="C75" i="6"/>
  <c r="G75" i="6"/>
  <c r="Y75" i="6"/>
  <c r="S75" i="6"/>
  <c r="K75" i="6"/>
  <c r="D75" i="6"/>
  <c r="I75" i="6"/>
  <c r="H104" i="6"/>
  <c r="B104" i="6"/>
  <c r="Z104" i="6"/>
  <c r="C104" i="6"/>
  <c r="X104" i="6"/>
  <c r="K104" i="6"/>
  <c r="Y104" i="6"/>
  <c r="I104" i="6"/>
  <c r="G104" i="6"/>
  <c r="D104" i="6"/>
  <c r="S104" i="6"/>
  <c r="Z94" i="6"/>
  <c r="C94" i="6"/>
  <c r="X94" i="6"/>
  <c r="H94" i="6"/>
  <c r="B94" i="6"/>
  <c r="S94" i="6"/>
  <c r="D94" i="6"/>
  <c r="K94" i="6"/>
  <c r="Y94" i="6"/>
  <c r="I94" i="6"/>
  <c r="G94" i="6"/>
  <c r="H205" i="6"/>
  <c r="X205" i="6"/>
  <c r="B205" i="6"/>
  <c r="Z205" i="6"/>
  <c r="C205" i="6"/>
  <c r="K205" i="6"/>
  <c r="Y205" i="6"/>
  <c r="I205" i="6"/>
  <c r="G205" i="6"/>
  <c r="D205" i="6"/>
  <c r="S205" i="6"/>
  <c r="Z31" i="6"/>
  <c r="C31" i="6"/>
  <c r="H31" i="6"/>
  <c r="B31" i="6"/>
  <c r="X31" i="6"/>
  <c r="G31" i="6"/>
  <c r="Y31" i="6"/>
  <c r="K31" i="6"/>
  <c r="I31" i="6"/>
  <c r="D31" i="6"/>
  <c r="S31" i="6"/>
  <c r="H95" i="6"/>
  <c r="Z95" i="6"/>
  <c r="C95" i="6"/>
  <c r="X95" i="6"/>
  <c r="B95" i="6"/>
  <c r="G95" i="6"/>
  <c r="S95" i="6"/>
  <c r="D95" i="6"/>
  <c r="K95" i="6"/>
  <c r="Y95" i="6"/>
  <c r="I95" i="6"/>
  <c r="Z24" i="6"/>
  <c r="C24" i="6"/>
  <c r="B24" i="6"/>
  <c r="D24" i="6"/>
  <c r="K24" i="6"/>
  <c r="Z106" i="6"/>
  <c r="C106" i="6"/>
  <c r="H106" i="6"/>
  <c r="X106" i="6"/>
  <c r="B106" i="6"/>
  <c r="I106" i="6"/>
  <c r="K106" i="6"/>
  <c r="Y106" i="6"/>
  <c r="G106" i="6"/>
  <c r="D106" i="6"/>
  <c r="S106" i="6"/>
  <c r="H53" i="6"/>
  <c r="C53" i="6"/>
  <c r="B53" i="6"/>
  <c r="Z53" i="6"/>
  <c r="X53" i="6"/>
  <c r="K53" i="6"/>
  <c r="I53" i="6"/>
  <c r="G53" i="6"/>
  <c r="S53" i="6"/>
  <c r="D53" i="6"/>
  <c r="Y53" i="6"/>
  <c r="Z137" i="6"/>
  <c r="X137" i="6"/>
  <c r="H137" i="6"/>
  <c r="C137" i="6"/>
  <c r="B137" i="6"/>
  <c r="J140" i="6"/>
  <c r="L140" i="6" s="1"/>
  <c r="K137" i="6"/>
  <c r="J137" i="6"/>
  <c r="L137" i="6" s="1"/>
  <c r="J141" i="6"/>
  <c r="L141" i="6" s="1"/>
  <c r="I137" i="6"/>
  <c r="Y137" i="6"/>
  <c r="G137" i="6"/>
  <c r="J139" i="6"/>
  <c r="L139" i="6" s="1"/>
  <c r="D137" i="6"/>
  <c r="S137" i="6"/>
  <c r="J138" i="6"/>
  <c r="L138" i="6" s="1"/>
  <c r="Z82" i="6"/>
  <c r="C82" i="6"/>
  <c r="X82" i="6"/>
  <c r="B82" i="6"/>
  <c r="H82" i="6"/>
  <c r="J84" i="6"/>
  <c r="L84" i="6" s="1"/>
  <c r="S82" i="6"/>
  <c r="D82" i="6"/>
  <c r="K82" i="6"/>
  <c r="J86" i="6"/>
  <c r="L86" i="6" s="1"/>
  <c r="Y82" i="6"/>
  <c r="J82" i="6"/>
  <c r="L82" i="6" s="1"/>
  <c r="J83" i="6"/>
  <c r="L83" i="6" s="1"/>
  <c r="G82" i="6"/>
  <c r="J85" i="6"/>
  <c r="L85" i="6" s="1"/>
  <c r="I82" i="6"/>
  <c r="Z155" i="6"/>
  <c r="C155" i="6"/>
  <c r="X155" i="6"/>
  <c r="B155" i="6"/>
  <c r="H155" i="6"/>
  <c r="I155" i="6"/>
  <c r="G155" i="6"/>
  <c r="K155" i="6"/>
  <c r="D155" i="6"/>
  <c r="Y155" i="6"/>
  <c r="S155" i="6"/>
  <c r="H79" i="6"/>
  <c r="Z79" i="6"/>
  <c r="C79" i="6"/>
  <c r="X79" i="6"/>
  <c r="B79" i="6"/>
  <c r="G79" i="6"/>
  <c r="Y79" i="6"/>
  <c r="S79" i="6"/>
  <c r="I79" i="6"/>
  <c r="K79" i="6"/>
  <c r="D79" i="6"/>
  <c r="Z185" i="6"/>
  <c r="C185" i="6"/>
  <c r="H185" i="6"/>
  <c r="B185" i="6"/>
  <c r="X185" i="6"/>
  <c r="K185" i="6"/>
  <c r="I185" i="6"/>
  <c r="G185" i="6"/>
  <c r="Y185" i="6"/>
  <c r="S185" i="6"/>
  <c r="D185" i="6"/>
  <c r="B26" i="6"/>
  <c r="C26" i="6"/>
  <c r="Z26" i="6"/>
  <c r="D26" i="6"/>
  <c r="K26" i="6"/>
  <c r="C108" i="6"/>
  <c r="Z108" i="6"/>
  <c r="X108" i="6"/>
  <c r="H108" i="6"/>
  <c r="B108" i="6"/>
  <c r="Y108" i="6"/>
  <c r="I108" i="6"/>
  <c r="G108" i="6"/>
  <c r="D108" i="6"/>
  <c r="S108" i="6"/>
  <c r="K108" i="6"/>
  <c r="X203" i="6"/>
  <c r="B203" i="6"/>
  <c r="H203" i="6"/>
  <c r="C203" i="6"/>
  <c r="Z203" i="6"/>
  <c r="I203" i="6"/>
  <c r="G203" i="6"/>
  <c r="S203" i="6"/>
  <c r="D203" i="6"/>
  <c r="K203" i="6"/>
  <c r="Y203" i="6"/>
  <c r="X51" i="6"/>
  <c r="B51" i="6"/>
  <c r="H51" i="6"/>
  <c r="Z51" i="6"/>
  <c r="C51" i="6"/>
  <c r="G51" i="6"/>
  <c r="Y51" i="6"/>
  <c r="D51" i="6"/>
  <c r="K51" i="6"/>
  <c r="I51" i="6"/>
  <c r="S51" i="6"/>
  <c r="H144" i="6"/>
  <c r="Z144" i="6"/>
  <c r="C144" i="6"/>
  <c r="X144" i="6"/>
  <c r="B144" i="6"/>
  <c r="K144" i="6"/>
  <c r="Y144" i="6"/>
  <c r="S144" i="6"/>
  <c r="I144" i="6"/>
  <c r="G144" i="6"/>
  <c r="D144" i="6"/>
  <c r="H84" i="6"/>
  <c r="C84" i="6"/>
  <c r="B84" i="6"/>
  <c r="Z84" i="6"/>
  <c r="X84" i="6"/>
  <c r="Y84" i="6"/>
  <c r="I84" i="6"/>
  <c r="S84" i="6"/>
  <c r="D84" i="6"/>
  <c r="G84" i="6"/>
  <c r="K84" i="6"/>
  <c r="Z200" i="6"/>
  <c r="C200" i="6"/>
  <c r="H200" i="6"/>
  <c r="B200" i="6"/>
  <c r="X200" i="6"/>
  <c r="K200" i="6"/>
  <c r="Y200" i="6"/>
  <c r="I200" i="6"/>
  <c r="G200" i="6"/>
  <c r="S200" i="6"/>
  <c r="D200" i="6"/>
  <c r="C38" i="6"/>
  <c r="B38" i="6"/>
  <c r="Z38" i="6"/>
  <c r="D38" i="6"/>
  <c r="K38" i="6"/>
  <c r="X102" i="6"/>
  <c r="B102" i="6"/>
  <c r="C102" i="6"/>
  <c r="H102" i="6"/>
  <c r="Z102" i="6"/>
  <c r="S102" i="6"/>
  <c r="D102" i="6"/>
  <c r="J106" i="6"/>
  <c r="L106" i="6" s="1"/>
  <c r="J104" i="6"/>
  <c r="L104" i="6" s="1"/>
  <c r="K102" i="6"/>
  <c r="Y102" i="6"/>
  <c r="J102" i="6"/>
  <c r="L102" i="6" s="1"/>
  <c r="J105" i="6"/>
  <c r="L105" i="6" s="1"/>
  <c r="I102" i="6"/>
  <c r="J103" i="6"/>
  <c r="L103" i="6" s="1"/>
  <c r="G102" i="6"/>
  <c r="B164" i="6"/>
  <c r="Z164" i="6"/>
  <c r="H164" i="6"/>
  <c r="X164" i="6"/>
  <c r="C164" i="6"/>
  <c r="K164" i="6"/>
  <c r="Y164" i="6"/>
  <c r="I164" i="6"/>
  <c r="S164" i="6"/>
  <c r="G164" i="6"/>
  <c r="D164" i="6"/>
  <c r="C33" i="6"/>
  <c r="B33" i="6"/>
  <c r="Z33" i="6"/>
  <c r="K33" i="6"/>
  <c r="D33" i="6"/>
  <c r="X97" i="6"/>
  <c r="B97" i="6"/>
  <c r="H97" i="6"/>
  <c r="C97" i="6"/>
  <c r="Z97" i="6"/>
  <c r="J100" i="6"/>
  <c r="L100" i="6" s="1"/>
  <c r="K97" i="6"/>
  <c r="J101" i="6"/>
  <c r="L101" i="6" s="1"/>
  <c r="Y97" i="6"/>
  <c r="J97" i="6"/>
  <c r="L97" i="6" s="1"/>
  <c r="I97" i="6"/>
  <c r="J98" i="6"/>
  <c r="L98" i="6" s="1"/>
  <c r="G97" i="6"/>
  <c r="J99" i="6"/>
  <c r="L99" i="6" s="1"/>
  <c r="S97" i="6"/>
  <c r="D97" i="6"/>
  <c r="H167" i="6"/>
  <c r="Z167" i="6"/>
  <c r="X167" i="6"/>
  <c r="C167" i="6"/>
  <c r="B167" i="6"/>
  <c r="I167" i="6"/>
  <c r="J168" i="6"/>
  <c r="L168" i="6" s="1"/>
  <c r="G167" i="6"/>
  <c r="J170" i="6"/>
  <c r="L170" i="6" s="1"/>
  <c r="K167" i="6"/>
  <c r="J171" i="6"/>
  <c r="L171" i="6" s="1"/>
  <c r="Y167" i="6"/>
  <c r="J169" i="6"/>
  <c r="L169" i="6" s="1"/>
  <c r="S167" i="6"/>
  <c r="J167" i="6"/>
  <c r="L167" i="6" s="1"/>
  <c r="D167" i="6"/>
  <c r="H162" i="6"/>
  <c r="Z162" i="6"/>
  <c r="C162" i="6"/>
  <c r="B162" i="6"/>
  <c r="X162" i="6"/>
  <c r="J164" i="6"/>
  <c r="L164" i="6" s="1"/>
  <c r="S162" i="6"/>
  <c r="D162" i="6"/>
  <c r="K162" i="6"/>
  <c r="J166" i="6"/>
  <c r="L166" i="6" s="1"/>
  <c r="I162" i="6"/>
  <c r="Y162" i="6"/>
  <c r="J165" i="6"/>
  <c r="L165" i="6" s="1"/>
  <c r="J162" i="6"/>
  <c r="L162" i="6" s="1"/>
  <c r="G162" i="6"/>
  <c r="J163" i="6"/>
  <c r="L163" i="6" s="1"/>
  <c r="AA39" i="5"/>
  <c r="W39" i="5"/>
  <c r="X39" i="5" s="1"/>
  <c r="AA22" i="5"/>
  <c r="W22" i="5"/>
  <c r="X22" i="5" s="1"/>
  <c r="AA16" i="5"/>
  <c r="W16" i="5"/>
  <c r="X16" i="5" s="1"/>
  <c r="AA8" i="5"/>
  <c r="W8" i="5"/>
  <c r="X8" i="5" s="1"/>
  <c r="F204" i="10"/>
  <c r="D204" i="10"/>
  <c r="E204" i="10"/>
  <c r="B204" i="10"/>
  <c r="AA114" i="5"/>
  <c r="W114" i="5"/>
  <c r="P167" i="5"/>
  <c r="N167" i="5"/>
  <c r="M167" i="5"/>
  <c r="O167" i="5"/>
  <c r="B155" i="10"/>
  <c r="E155" i="10"/>
  <c r="F155" i="10"/>
  <c r="D155" i="10"/>
  <c r="E134" i="10"/>
  <c r="F134" i="10"/>
  <c r="B134" i="10"/>
  <c r="D134" i="10"/>
  <c r="F47" i="10"/>
  <c r="E47" i="10"/>
  <c r="D47" i="10"/>
  <c r="B47" i="10"/>
  <c r="D173" i="10"/>
  <c r="E173" i="10"/>
  <c r="F173" i="10"/>
  <c r="B173" i="10"/>
  <c r="F159" i="10"/>
  <c r="D159" i="10"/>
  <c r="B159" i="10"/>
  <c r="E159" i="10"/>
  <c r="B51" i="10"/>
  <c r="F51" i="10"/>
  <c r="E51" i="10"/>
  <c r="D51" i="10"/>
  <c r="F122" i="10"/>
  <c r="E122" i="10"/>
  <c r="B122" i="10"/>
  <c r="D122" i="10"/>
  <c r="B162" i="10"/>
  <c r="E162" i="10"/>
  <c r="D162" i="10"/>
  <c r="F162" i="10"/>
  <c r="E166" i="10"/>
  <c r="D166" i="10"/>
  <c r="F166" i="10"/>
  <c r="B166" i="10"/>
  <c r="D197" i="10"/>
  <c r="F197" i="10"/>
  <c r="E197" i="10"/>
  <c r="B197" i="10"/>
  <c r="E110" i="10"/>
  <c r="D110" i="10"/>
  <c r="B110" i="10"/>
  <c r="F110" i="10"/>
  <c r="E206" i="10"/>
  <c r="D206" i="10"/>
  <c r="B206" i="10"/>
  <c r="F206" i="10"/>
  <c r="F50" i="10"/>
  <c r="B50" i="10"/>
  <c r="E50" i="10"/>
  <c r="D50" i="10"/>
  <c r="E95" i="10"/>
  <c r="B95" i="10"/>
  <c r="D95" i="10"/>
  <c r="F95" i="10"/>
  <c r="B43" i="10"/>
  <c r="D43" i="10"/>
  <c r="F43" i="10"/>
  <c r="E43" i="10"/>
  <c r="F137" i="10"/>
  <c r="B137" i="10"/>
  <c r="E137" i="10"/>
  <c r="D137" i="10"/>
  <c r="D149" i="10"/>
  <c r="E149" i="10"/>
  <c r="F149" i="10"/>
  <c r="B149" i="10"/>
  <c r="B52" i="10"/>
  <c r="E52" i="10"/>
  <c r="D52" i="10"/>
  <c r="F52" i="10"/>
  <c r="B124" i="10"/>
  <c r="E124" i="10"/>
  <c r="D124" i="10"/>
  <c r="F124" i="10"/>
  <c r="E132" i="10"/>
  <c r="F132" i="10"/>
  <c r="D132" i="10"/>
  <c r="B132" i="10"/>
  <c r="F135" i="10"/>
  <c r="B135" i="10"/>
  <c r="D135" i="10"/>
  <c r="E135" i="10"/>
  <c r="E142" i="10"/>
  <c r="D142" i="10"/>
  <c r="F142" i="10"/>
  <c r="B142" i="10"/>
  <c r="D94" i="10"/>
  <c r="B94" i="10"/>
  <c r="F94" i="10"/>
  <c r="E94" i="10"/>
  <c r="B179" i="10"/>
  <c r="E179" i="10"/>
  <c r="F179" i="10"/>
  <c r="D179" i="10"/>
  <c r="F72" i="10"/>
  <c r="B72" i="10"/>
  <c r="E72" i="10"/>
  <c r="D72" i="10"/>
  <c r="E172" i="10"/>
  <c r="B172" i="10"/>
  <c r="D172" i="10"/>
  <c r="F172" i="10"/>
  <c r="F183" i="10"/>
  <c r="D183" i="10"/>
  <c r="B183" i="10"/>
  <c r="E183" i="10"/>
  <c r="F85" i="10"/>
  <c r="E85" i="10"/>
  <c r="D85" i="10"/>
  <c r="B85" i="10"/>
  <c r="D61" i="10"/>
  <c r="B61" i="10"/>
  <c r="F61" i="10"/>
  <c r="E61" i="10"/>
  <c r="F83" i="10"/>
  <c r="E83" i="10"/>
  <c r="D83" i="10"/>
  <c r="B83" i="10"/>
  <c r="D102" i="10"/>
  <c r="B102" i="10"/>
  <c r="F102" i="10"/>
  <c r="E102" i="10"/>
  <c r="D156" i="10"/>
  <c r="E156" i="10"/>
  <c r="B156" i="10"/>
  <c r="F156" i="10"/>
  <c r="N127" i="5"/>
  <c r="P127" i="5"/>
  <c r="O127" i="5"/>
  <c r="M127" i="5"/>
  <c r="W152" i="5"/>
  <c r="AA152" i="5"/>
  <c r="AA193" i="5"/>
  <c r="W193" i="5"/>
  <c r="M71" i="5"/>
  <c r="P71" i="5"/>
  <c r="O71" i="5"/>
  <c r="N71" i="5"/>
  <c r="O182" i="5"/>
  <c r="M182" i="5"/>
  <c r="P182" i="5"/>
  <c r="N182" i="5"/>
  <c r="AA83" i="5"/>
  <c r="W83" i="5"/>
  <c r="P175" i="5"/>
  <c r="O175" i="5"/>
  <c r="N175" i="5"/>
  <c r="M175" i="5"/>
  <c r="P69" i="5"/>
  <c r="N69" i="5"/>
  <c r="M69" i="5"/>
  <c r="O69" i="5"/>
  <c r="N126" i="5"/>
  <c r="M126" i="5"/>
  <c r="P126" i="5"/>
  <c r="O126" i="5"/>
  <c r="AA198" i="5"/>
  <c r="W198" i="5"/>
  <c r="M168" i="5"/>
  <c r="N168" i="5"/>
  <c r="P168" i="5"/>
  <c r="O168" i="5"/>
  <c r="AA74" i="5"/>
  <c r="W74" i="5"/>
  <c r="O165" i="5"/>
  <c r="N165" i="5"/>
  <c r="M165" i="5"/>
  <c r="P165" i="5"/>
  <c r="O108" i="5"/>
  <c r="P108" i="5"/>
  <c r="N108" i="5"/>
  <c r="M108" i="5"/>
  <c r="W45" i="5"/>
  <c r="AA45" i="5"/>
  <c r="M200" i="5"/>
  <c r="N200" i="5"/>
  <c r="P200" i="5"/>
  <c r="O200" i="5"/>
  <c r="P112" i="5"/>
  <c r="O112" i="5"/>
  <c r="N112" i="5"/>
  <c r="M112" i="5"/>
  <c r="N185" i="5"/>
  <c r="P185" i="5"/>
  <c r="O185" i="5"/>
  <c r="M185" i="5"/>
  <c r="AA79" i="5"/>
  <c r="W79" i="5"/>
  <c r="M184" i="5"/>
  <c r="P184" i="5"/>
  <c r="O184" i="5"/>
  <c r="N184" i="5"/>
  <c r="O100" i="5"/>
  <c r="P100" i="5"/>
  <c r="N100" i="5"/>
  <c r="M100" i="5"/>
  <c r="W89" i="5"/>
  <c r="AA89" i="5"/>
  <c r="AA94" i="5"/>
  <c r="W94" i="5"/>
  <c r="AA144" i="5"/>
  <c r="W144" i="5"/>
  <c r="N142" i="5"/>
  <c r="M142" i="5"/>
  <c r="P142" i="5"/>
  <c r="O142" i="5"/>
  <c r="AA70" i="5"/>
  <c r="W70" i="5"/>
  <c r="AA88" i="5"/>
  <c r="W88" i="5"/>
  <c r="W81" i="5"/>
  <c r="AA81" i="5"/>
  <c r="P109" i="5"/>
  <c r="M109" i="5"/>
  <c r="O109" i="5"/>
  <c r="N109" i="5"/>
  <c r="O190" i="5"/>
  <c r="M190" i="5"/>
  <c r="P190" i="5"/>
  <c r="N190" i="5"/>
  <c r="W61" i="5"/>
  <c r="AA61" i="5"/>
  <c r="AA42" i="5"/>
  <c r="W42" i="5"/>
  <c r="N205" i="5"/>
  <c r="P205" i="5"/>
  <c r="O205" i="5"/>
  <c r="M205" i="5"/>
  <c r="W179" i="5"/>
  <c r="AA179" i="5"/>
  <c r="P161" i="5"/>
  <c r="M161" i="5"/>
  <c r="O161" i="5"/>
  <c r="N161" i="5"/>
  <c r="AA177" i="5"/>
  <c r="W177" i="5"/>
  <c r="O99" i="5"/>
  <c r="P99" i="5"/>
  <c r="N99" i="5"/>
  <c r="M99" i="5"/>
  <c r="N197" i="5"/>
  <c r="M197" i="5"/>
  <c r="P197" i="5"/>
  <c r="O197" i="5"/>
  <c r="P135" i="5"/>
  <c r="O135" i="5"/>
  <c r="N135" i="5"/>
  <c r="M135" i="5"/>
  <c r="N65" i="5"/>
  <c r="O65" i="5"/>
  <c r="M65" i="5"/>
  <c r="P65" i="5"/>
  <c r="AA91" i="5"/>
  <c r="W91" i="5"/>
  <c r="W101" i="5"/>
  <c r="AA101" i="5"/>
  <c r="P43" i="5"/>
  <c r="O43" i="5"/>
  <c r="N43" i="5"/>
  <c r="M43" i="5"/>
  <c r="N110" i="5"/>
  <c r="M110" i="5"/>
  <c r="O110" i="5"/>
  <c r="P110" i="5"/>
  <c r="AA56" i="5"/>
  <c r="W56" i="5"/>
  <c r="O14" i="5"/>
  <c r="N14" i="5"/>
  <c r="M14" i="5"/>
  <c r="P14" i="5"/>
  <c r="AA34" i="5"/>
  <c r="W34" i="5"/>
  <c r="X34" i="5" s="1"/>
  <c r="S15" i="5"/>
  <c r="P11" i="5"/>
  <c r="O11" i="5"/>
  <c r="N11" i="5"/>
  <c r="M11" i="5"/>
  <c r="O31" i="5"/>
  <c r="P31" i="5"/>
  <c r="N31" i="5"/>
  <c r="M31" i="5"/>
  <c r="M28" i="5"/>
  <c r="P28" i="5"/>
  <c r="O28" i="5"/>
  <c r="N28" i="5"/>
  <c r="L27" i="5"/>
  <c r="L37" i="5"/>
  <c r="I20" i="5"/>
  <c r="I23" i="5"/>
  <c r="L11" i="5"/>
  <c r="I12" i="5"/>
  <c r="B148" i="10"/>
  <c r="F148" i="10"/>
  <c r="E148" i="10"/>
  <c r="D148" i="10"/>
  <c r="D128" i="10"/>
  <c r="F128" i="10"/>
  <c r="B128" i="10"/>
  <c r="E128" i="10"/>
  <c r="F41" i="10"/>
  <c r="E41" i="10"/>
  <c r="B41" i="10"/>
  <c r="D41" i="10"/>
  <c r="E116" i="10"/>
  <c r="B116" i="10"/>
  <c r="F116" i="10"/>
  <c r="D116" i="10"/>
  <c r="P96" i="5"/>
  <c r="O96" i="5"/>
  <c r="N96" i="5"/>
  <c r="M96" i="5"/>
  <c r="AA119" i="5"/>
  <c r="W119" i="5"/>
  <c r="AA59" i="5"/>
  <c r="W59" i="5"/>
  <c r="P125" i="5"/>
  <c r="O125" i="5"/>
  <c r="N125" i="5"/>
  <c r="M125" i="5"/>
  <c r="P203" i="5"/>
  <c r="O203" i="5"/>
  <c r="N203" i="5"/>
  <c r="M203" i="5"/>
  <c r="AA146" i="5"/>
  <c r="W146" i="5"/>
  <c r="AA66" i="5"/>
  <c r="W66" i="5"/>
  <c r="P86" i="5"/>
  <c r="O86" i="5"/>
  <c r="M86" i="5"/>
  <c r="N86" i="5"/>
  <c r="M130" i="5"/>
  <c r="P130" i="5"/>
  <c r="O130" i="5"/>
  <c r="N130" i="5"/>
  <c r="AA62" i="5"/>
  <c r="W62" i="5"/>
  <c r="M56" i="5"/>
  <c r="P56" i="5"/>
  <c r="O56" i="5"/>
  <c r="N56" i="5"/>
  <c r="O38" i="5"/>
  <c r="M38" i="5"/>
  <c r="P38" i="5"/>
  <c r="N38" i="5"/>
  <c r="AA18" i="5"/>
  <c r="W18" i="5"/>
  <c r="X18" i="5" s="1"/>
  <c r="E158" i="10"/>
  <c r="B158" i="10"/>
  <c r="F158" i="10"/>
  <c r="D158" i="10"/>
  <c r="F130" i="10"/>
  <c r="E130" i="10"/>
  <c r="D130" i="10"/>
  <c r="B130" i="10"/>
  <c r="F80" i="10"/>
  <c r="D80" i="10"/>
  <c r="B80" i="10"/>
  <c r="E80" i="10"/>
  <c r="E121" i="10"/>
  <c r="B121" i="10"/>
  <c r="D121" i="10"/>
  <c r="F121" i="10"/>
  <c r="D125" i="10"/>
  <c r="F125" i="10"/>
  <c r="B125" i="10"/>
  <c r="E125" i="10"/>
  <c r="F99" i="10"/>
  <c r="E99" i="10"/>
  <c r="B99" i="10"/>
  <c r="D99" i="10"/>
  <c r="E113" i="10"/>
  <c r="D113" i="10"/>
  <c r="B113" i="10"/>
  <c r="F113" i="10"/>
  <c r="E109" i="10"/>
  <c r="D109" i="10"/>
  <c r="B109" i="10"/>
  <c r="F109" i="10"/>
  <c r="F199" i="10"/>
  <c r="E199" i="10"/>
  <c r="D199" i="10"/>
  <c r="B199" i="10"/>
  <c r="B67" i="10"/>
  <c r="F67" i="10"/>
  <c r="E67" i="10"/>
  <c r="D67" i="10"/>
  <c r="F101" i="10"/>
  <c r="E101" i="10"/>
  <c r="D101" i="10"/>
  <c r="B101" i="10"/>
  <c r="D69" i="10"/>
  <c r="B69" i="10"/>
  <c r="F69" i="10"/>
  <c r="E69" i="10"/>
  <c r="F154" i="10"/>
  <c r="E154" i="10"/>
  <c r="B154" i="10"/>
  <c r="D154" i="10"/>
  <c r="D180" i="10"/>
  <c r="B180" i="10"/>
  <c r="F180" i="10"/>
  <c r="E180" i="10"/>
  <c r="B59" i="10"/>
  <c r="D59" i="10"/>
  <c r="F59" i="10"/>
  <c r="E59" i="10"/>
  <c r="B68" i="10"/>
  <c r="E68" i="10"/>
  <c r="D68" i="10"/>
  <c r="F68" i="10"/>
  <c r="D205" i="10"/>
  <c r="B205" i="10"/>
  <c r="F205" i="10"/>
  <c r="E205" i="10"/>
  <c r="F164" i="10"/>
  <c r="D164" i="10"/>
  <c r="B164" i="10"/>
  <c r="E164" i="10"/>
  <c r="F175" i="10"/>
  <c r="B175" i="10"/>
  <c r="E175" i="10"/>
  <c r="D175" i="10"/>
  <c r="B118" i="10"/>
  <c r="E118" i="10"/>
  <c r="F118" i="10"/>
  <c r="D118" i="10"/>
  <c r="F107" i="10"/>
  <c r="E107" i="10"/>
  <c r="D107" i="10"/>
  <c r="B107" i="10"/>
  <c r="B201" i="10"/>
  <c r="F201" i="10"/>
  <c r="D201" i="10"/>
  <c r="E201" i="10"/>
  <c r="F96" i="10"/>
  <c r="D96" i="10"/>
  <c r="E96" i="10"/>
  <c r="B96" i="10"/>
  <c r="B108" i="10"/>
  <c r="F108" i="10"/>
  <c r="E108" i="10"/>
  <c r="D108" i="10"/>
  <c r="D70" i="10"/>
  <c r="F70" i="10"/>
  <c r="E70" i="10"/>
  <c r="B70" i="10"/>
  <c r="F111" i="10"/>
  <c r="E111" i="10"/>
  <c r="D111" i="10"/>
  <c r="B111" i="10"/>
  <c r="AA189" i="5"/>
  <c r="W189" i="5"/>
  <c r="P191" i="5"/>
  <c r="N191" i="5"/>
  <c r="O191" i="5"/>
  <c r="M191" i="5"/>
  <c r="P48" i="5"/>
  <c r="O48" i="5"/>
  <c r="N48" i="5"/>
  <c r="M48" i="5"/>
  <c r="AA163" i="5"/>
  <c r="W163" i="5"/>
  <c r="AA60" i="5"/>
  <c r="W60" i="5"/>
  <c r="N119" i="5"/>
  <c r="P119" i="5"/>
  <c r="O119" i="5"/>
  <c r="M119" i="5"/>
  <c r="AA63" i="5"/>
  <c r="W63" i="5"/>
  <c r="AA67" i="5"/>
  <c r="W67" i="5"/>
  <c r="AA102" i="5"/>
  <c r="W102" i="5"/>
  <c r="N173" i="5"/>
  <c r="P173" i="5"/>
  <c r="O173" i="5"/>
  <c r="M173" i="5"/>
  <c r="AA170" i="5"/>
  <c r="W170" i="5"/>
  <c r="P105" i="5"/>
  <c r="M105" i="5"/>
  <c r="O105" i="5"/>
  <c r="N105" i="5"/>
  <c r="P59" i="5"/>
  <c r="O59" i="5"/>
  <c r="N59" i="5"/>
  <c r="M59" i="5"/>
  <c r="AA116" i="5"/>
  <c r="W116" i="5"/>
  <c r="N169" i="5"/>
  <c r="M169" i="5"/>
  <c r="P169" i="5"/>
  <c r="O169" i="5"/>
  <c r="AA78" i="5"/>
  <c r="W78" i="5"/>
  <c r="P74" i="5"/>
  <c r="O74" i="5"/>
  <c r="N74" i="5"/>
  <c r="M74" i="5"/>
  <c r="AA44" i="5"/>
  <c r="W44" i="5"/>
  <c r="W156" i="5"/>
  <c r="AA156" i="5"/>
  <c r="AA55" i="5"/>
  <c r="W55" i="5"/>
  <c r="W184" i="5"/>
  <c r="AA184" i="5"/>
  <c r="AA157" i="5"/>
  <c r="W157" i="5"/>
  <c r="P94" i="5"/>
  <c r="O94" i="5"/>
  <c r="M94" i="5"/>
  <c r="N94" i="5"/>
  <c r="M144" i="5"/>
  <c r="P144" i="5"/>
  <c r="O144" i="5"/>
  <c r="N144" i="5"/>
  <c r="AA50" i="5"/>
  <c r="W50" i="5"/>
  <c r="P70" i="5"/>
  <c r="O70" i="5"/>
  <c r="M70" i="5"/>
  <c r="N70" i="5"/>
  <c r="O88" i="5"/>
  <c r="N88" i="5"/>
  <c r="M88" i="5"/>
  <c r="P88" i="5"/>
  <c r="AA131" i="5"/>
  <c r="W131" i="5"/>
  <c r="P201" i="5"/>
  <c r="N201" i="5"/>
  <c r="O201" i="5"/>
  <c r="M201" i="5"/>
  <c r="AA103" i="5"/>
  <c r="W103" i="5"/>
  <c r="W141" i="5"/>
  <c r="AA141" i="5"/>
  <c r="P143" i="5"/>
  <c r="O143" i="5"/>
  <c r="N143" i="5"/>
  <c r="M143" i="5"/>
  <c r="AA95" i="5"/>
  <c r="W95" i="5"/>
  <c r="AA118" i="5"/>
  <c r="W118" i="5"/>
  <c r="W133" i="5"/>
  <c r="AA133" i="5"/>
  <c r="P164" i="5"/>
  <c r="O164" i="5"/>
  <c r="M164" i="5"/>
  <c r="N164" i="5"/>
  <c r="P85" i="5"/>
  <c r="O85" i="5"/>
  <c r="N85" i="5"/>
  <c r="M85" i="5"/>
  <c r="M29" i="5"/>
  <c r="P29" i="5"/>
  <c r="O29" i="5"/>
  <c r="N29" i="5"/>
  <c r="N34" i="5"/>
  <c r="O34" i="5"/>
  <c r="M34" i="5"/>
  <c r="P34" i="5"/>
  <c r="N41" i="5"/>
  <c r="P41" i="5"/>
  <c r="O41" i="5"/>
  <c r="M41" i="5"/>
  <c r="AA36" i="5"/>
  <c r="W36" i="5"/>
  <c r="N25" i="5"/>
  <c r="M25" i="5"/>
  <c r="P25" i="5"/>
  <c r="O25" i="5"/>
  <c r="L24" i="5"/>
  <c r="L29" i="5"/>
  <c r="L28" i="5"/>
  <c r="L41" i="5"/>
  <c r="P21" i="5"/>
  <c r="O21" i="5"/>
  <c r="N21" i="5"/>
  <c r="M21" i="5"/>
  <c r="L35" i="5"/>
  <c r="L15" i="5"/>
  <c r="M12" i="5"/>
  <c r="P12" i="5"/>
  <c r="O12" i="5"/>
  <c r="N12" i="5"/>
  <c r="P19" i="5"/>
  <c r="O19" i="5"/>
  <c r="N19" i="5"/>
  <c r="M19" i="5"/>
  <c r="E46" i="10"/>
  <c r="D46" i="10"/>
  <c r="B46" i="10"/>
  <c r="F46" i="10"/>
  <c r="E129" i="10"/>
  <c r="F129" i="10"/>
  <c r="B129" i="10"/>
  <c r="D129" i="10"/>
  <c r="B192" i="10"/>
  <c r="E192" i="10"/>
  <c r="F192" i="10"/>
  <c r="D192" i="10"/>
  <c r="E196" i="10"/>
  <c r="F196" i="10"/>
  <c r="D196" i="10"/>
  <c r="B196" i="10"/>
  <c r="AA48" i="5"/>
  <c r="W48" i="5"/>
  <c r="AA58" i="5"/>
  <c r="W58" i="5"/>
  <c r="AA132" i="5"/>
  <c r="W132" i="5"/>
  <c r="O54" i="5"/>
  <c r="P54" i="5"/>
  <c r="N54" i="5"/>
  <c r="M54" i="5"/>
  <c r="M79" i="5"/>
  <c r="P79" i="5"/>
  <c r="O79" i="5"/>
  <c r="N79" i="5"/>
  <c r="AA104" i="5"/>
  <c r="W104" i="5"/>
  <c r="W192" i="5"/>
  <c r="AA192" i="5"/>
  <c r="N76" i="5"/>
  <c r="M76" i="5"/>
  <c r="P76" i="5"/>
  <c r="O76" i="5"/>
  <c r="W11" i="5"/>
  <c r="X11" i="5" s="1"/>
  <c r="AA11" i="5"/>
  <c r="S27" i="5"/>
  <c r="N9" i="5"/>
  <c r="M9" i="5"/>
  <c r="P9" i="5"/>
  <c r="O9" i="5"/>
  <c r="F82" i="10"/>
  <c r="E82" i="10"/>
  <c r="B82" i="10"/>
  <c r="D82" i="10"/>
  <c r="D146" i="10"/>
  <c r="F146" i="10"/>
  <c r="B146" i="10"/>
  <c r="E146" i="10"/>
  <c r="N189" i="5"/>
  <c r="P189" i="5"/>
  <c r="O189" i="5"/>
  <c r="M189" i="5"/>
  <c r="N57" i="5"/>
  <c r="P57" i="5"/>
  <c r="O57" i="5"/>
  <c r="M57" i="5"/>
  <c r="AA87" i="5"/>
  <c r="W87" i="5"/>
  <c r="O58" i="5"/>
  <c r="N58" i="5"/>
  <c r="M58" i="5"/>
  <c r="P58" i="5"/>
  <c r="AA115" i="5"/>
  <c r="W115" i="5"/>
  <c r="O163" i="5"/>
  <c r="N163" i="5"/>
  <c r="P163" i="5"/>
  <c r="M163" i="5"/>
  <c r="W178" i="5"/>
  <c r="AA178" i="5"/>
  <c r="M114" i="5"/>
  <c r="P114" i="5"/>
  <c r="O114" i="5"/>
  <c r="N114" i="5"/>
  <c r="M60" i="5"/>
  <c r="P60" i="5"/>
  <c r="O60" i="5"/>
  <c r="N60" i="5"/>
  <c r="N49" i="5"/>
  <c r="P49" i="5"/>
  <c r="O49" i="5"/>
  <c r="M49" i="5"/>
  <c r="P63" i="5"/>
  <c r="O63" i="5"/>
  <c r="N63" i="5"/>
  <c r="M63" i="5"/>
  <c r="AA120" i="5"/>
  <c r="W120" i="5"/>
  <c r="AA139" i="5"/>
  <c r="W139" i="5"/>
  <c r="P82" i="5"/>
  <c r="O82" i="5"/>
  <c r="N82" i="5"/>
  <c r="M82" i="5"/>
  <c r="P67" i="5"/>
  <c r="N67" i="5"/>
  <c r="O67" i="5"/>
  <c r="M67" i="5"/>
  <c r="O170" i="5"/>
  <c r="M170" i="5"/>
  <c r="P170" i="5"/>
  <c r="N170" i="5"/>
  <c r="M52" i="5"/>
  <c r="P52" i="5"/>
  <c r="O52" i="5"/>
  <c r="N52" i="5"/>
  <c r="O198" i="5"/>
  <c r="N198" i="5"/>
  <c r="M198" i="5"/>
  <c r="P198" i="5"/>
  <c r="P93" i="5"/>
  <c r="O93" i="5"/>
  <c r="N93" i="5"/>
  <c r="M93" i="5"/>
  <c r="P137" i="5"/>
  <c r="M137" i="5"/>
  <c r="O137" i="5"/>
  <c r="N137" i="5"/>
  <c r="N53" i="5"/>
  <c r="M53" i="5"/>
  <c r="P53" i="5"/>
  <c r="O53" i="5"/>
  <c r="AA171" i="5"/>
  <c r="W171" i="5"/>
  <c r="M44" i="5"/>
  <c r="P44" i="5"/>
  <c r="O44" i="5"/>
  <c r="N44" i="5"/>
  <c r="W97" i="5"/>
  <c r="AA97" i="5"/>
  <c r="W117" i="5"/>
  <c r="AA117" i="5"/>
  <c r="P55" i="5"/>
  <c r="O55" i="5"/>
  <c r="N55" i="5"/>
  <c r="M55" i="5"/>
  <c r="W125" i="5"/>
  <c r="AA125" i="5"/>
  <c r="AA106" i="5"/>
  <c r="W106" i="5"/>
  <c r="W154" i="5"/>
  <c r="AA154" i="5"/>
  <c r="O204" i="5"/>
  <c r="M204" i="5"/>
  <c r="P204" i="5"/>
  <c r="N204" i="5"/>
  <c r="P113" i="5"/>
  <c r="M113" i="5"/>
  <c r="O113" i="5"/>
  <c r="N113" i="5"/>
  <c r="P104" i="5"/>
  <c r="O104" i="5"/>
  <c r="N104" i="5"/>
  <c r="M104" i="5"/>
  <c r="P121" i="5"/>
  <c r="M121" i="5"/>
  <c r="O121" i="5"/>
  <c r="N121" i="5"/>
  <c r="O146" i="5"/>
  <c r="N146" i="5"/>
  <c r="M146" i="5"/>
  <c r="P146" i="5"/>
  <c r="AA151" i="5"/>
  <c r="W151" i="5"/>
  <c r="W109" i="5"/>
  <c r="AA109" i="5"/>
  <c r="O131" i="5"/>
  <c r="N131" i="5"/>
  <c r="M131" i="5"/>
  <c r="P131" i="5"/>
  <c r="P90" i="5"/>
  <c r="O90" i="5"/>
  <c r="N90" i="5"/>
  <c r="M90" i="5"/>
  <c r="W129" i="5"/>
  <c r="AA129" i="5"/>
  <c r="N103" i="5"/>
  <c r="O103" i="5"/>
  <c r="M103" i="5"/>
  <c r="P103" i="5"/>
  <c r="O202" i="5"/>
  <c r="M202" i="5"/>
  <c r="P202" i="5"/>
  <c r="N202" i="5"/>
  <c r="O73" i="5"/>
  <c r="N73" i="5"/>
  <c r="P73" i="5"/>
  <c r="M73" i="5"/>
  <c r="M95" i="5"/>
  <c r="P95" i="5"/>
  <c r="O95" i="5"/>
  <c r="N95" i="5"/>
  <c r="AA161" i="5"/>
  <c r="W161" i="5"/>
  <c r="O66" i="5"/>
  <c r="N66" i="5"/>
  <c r="P66" i="5"/>
  <c r="M66" i="5"/>
  <c r="AA123" i="5"/>
  <c r="W123" i="5"/>
  <c r="M188" i="5"/>
  <c r="P188" i="5"/>
  <c r="O188" i="5"/>
  <c r="N188" i="5"/>
  <c r="N158" i="5"/>
  <c r="M158" i="5"/>
  <c r="O158" i="5"/>
  <c r="P158" i="5"/>
  <c r="P148" i="5"/>
  <c r="O148" i="5"/>
  <c r="N148" i="5"/>
  <c r="M148" i="5"/>
  <c r="AA72" i="5"/>
  <c r="W72" i="5"/>
  <c r="AA206" i="5"/>
  <c r="W206" i="5"/>
  <c r="W176" i="5"/>
  <c r="AA176" i="5"/>
  <c r="W15" i="5"/>
  <c r="X15" i="5" s="1"/>
  <c r="P16" i="5"/>
  <c r="O16" i="5"/>
  <c r="N16" i="5"/>
  <c r="M16" i="5"/>
  <c r="O39" i="5"/>
  <c r="M39" i="5"/>
  <c r="P39" i="5"/>
  <c r="N39" i="5"/>
  <c r="M36" i="5"/>
  <c r="P36" i="5"/>
  <c r="N36" i="5"/>
  <c r="O36" i="5"/>
  <c r="I27" i="5"/>
  <c r="L40" i="5"/>
  <c r="P8" i="5"/>
  <c r="O8" i="5"/>
  <c r="N8" i="5"/>
  <c r="M8" i="5"/>
  <c r="S21" i="5"/>
  <c r="O32" i="5"/>
  <c r="N32" i="5"/>
  <c r="M32" i="5"/>
  <c r="P32" i="5"/>
  <c r="L7" i="5"/>
  <c r="L9" i="5"/>
  <c r="L13" i="5"/>
  <c r="I19" i="5"/>
  <c r="B84" i="10"/>
  <c r="D84" i="10"/>
  <c r="F84" i="10"/>
  <c r="E84" i="10"/>
  <c r="B188" i="10"/>
  <c r="F188" i="10"/>
  <c r="E188" i="10"/>
  <c r="D188" i="10"/>
  <c r="AA122" i="5"/>
  <c r="W122" i="5"/>
  <c r="W57" i="5"/>
  <c r="AA57" i="5"/>
  <c r="W168" i="5"/>
  <c r="AA168" i="5"/>
  <c r="AA143" i="5"/>
  <c r="W143" i="5"/>
  <c r="P91" i="5"/>
  <c r="N91" i="5"/>
  <c r="M91" i="5"/>
  <c r="O91" i="5"/>
  <c r="M37" i="5"/>
  <c r="N37" i="5"/>
  <c r="P37" i="5"/>
  <c r="O37" i="5"/>
  <c r="F55" i="10"/>
  <c r="E55" i="10"/>
  <c r="D55" i="10"/>
  <c r="B55" i="10"/>
  <c r="E168" i="10"/>
  <c r="B168" i="10"/>
  <c r="F168" i="10"/>
  <c r="D168" i="10"/>
  <c r="E169" i="10"/>
  <c r="D169" i="10"/>
  <c r="B169" i="10"/>
  <c r="F169" i="10"/>
  <c r="F184" i="10"/>
  <c r="E184" i="10"/>
  <c r="D184" i="10"/>
  <c r="B184" i="10"/>
  <c r="E81" i="10"/>
  <c r="D81" i="10"/>
  <c r="F81" i="10"/>
  <c r="B81" i="10"/>
  <c r="F75" i="10"/>
  <c r="B75" i="10"/>
  <c r="E75" i="10"/>
  <c r="D75" i="10"/>
  <c r="F58" i="10"/>
  <c r="E58" i="10"/>
  <c r="D58" i="10"/>
  <c r="B58" i="10"/>
  <c r="D78" i="10"/>
  <c r="B78" i="10"/>
  <c r="E78" i="10"/>
  <c r="F78" i="10"/>
  <c r="D53" i="10"/>
  <c r="B53" i="10"/>
  <c r="F53" i="10"/>
  <c r="E53" i="10"/>
  <c r="D136" i="10"/>
  <c r="F136" i="10"/>
  <c r="E136" i="10"/>
  <c r="B136" i="10"/>
  <c r="AA186" i="5"/>
  <c r="W186" i="5"/>
  <c r="AA68" i="5"/>
  <c r="W68" i="5"/>
  <c r="W77" i="5"/>
  <c r="AA77" i="5"/>
  <c r="AA195" i="5"/>
  <c r="W195" i="5"/>
  <c r="M87" i="5"/>
  <c r="P87" i="5"/>
  <c r="O87" i="5"/>
  <c r="N87" i="5"/>
  <c r="O115" i="5"/>
  <c r="N115" i="5"/>
  <c r="P115" i="5"/>
  <c r="M115" i="5"/>
  <c r="AA181" i="5"/>
  <c r="W181" i="5"/>
  <c r="O178" i="5"/>
  <c r="N178" i="5"/>
  <c r="M178" i="5"/>
  <c r="P178" i="5"/>
  <c r="P183" i="5"/>
  <c r="M183" i="5"/>
  <c r="O183" i="5"/>
  <c r="N183" i="5"/>
  <c r="O139" i="5"/>
  <c r="N139" i="5"/>
  <c r="P139" i="5"/>
  <c r="M139" i="5"/>
  <c r="AA107" i="5"/>
  <c r="W107" i="5"/>
  <c r="W180" i="5"/>
  <c r="AA180" i="5"/>
  <c r="AA128" i="5"/>
  <c r="W128" i="5"/>
  <c r="O116" i="5"/>
  <c r="M116" i="5"/>
  <c r="P116" i="5"/>
  <c r="N116" i="5"/>
  <c r="W69" i="5"/>
  <c r="AA69" i="5"/>
  <c r="P78" i="5"/>
  <c r="O78" i="5"/>
  <c r="M78" i="5"/>
  <c r="N78" i="5"/>
  <c r="P171" i="5"/>
  <c r="M171" i="5"/>
  <c r="O171" i="5"/>
  <c r="N171" i="5"/>
  <c r="AA162" i="5"/>
  <c r="W162" i="5"/>
  <c r="O97" i="5"/>
  <c r="N97" i="5"/>
  <c r="M97" i="5"/>
  <c r="P97" i="5"/>
  <c r="W200" i="5"/>
  <c r="AA200" i="5"/>
  <c r="AA112" i="5"/>
  <c r="W112" i="5"/>
  <c r="AA155" i="5"/>
  <c r="W155" i="5"/>
  <c r="AA64" i="5"/>
  <c r="W64" i="5"/>
  <c r="W204" i="5"/>
  <c r="AA204" i="5"/>
  <c r="AA187" i="5"/>
  <c r="W187" i="5"/>
  <c r="AA142" i="5"/>
  <c r="W142" i="5"/>
  <c r="O50" i="5"/>
  <c r="N50" i="5"/>
  <c r="P50" i="5"/>
  <c r="M50" i="5"/>
  <c r="N149" i="5"/>
  <c r="M149" i="5"/>
  <c r="P149" i="5"/>
  <c r="O149" i="5"/>
  <c r="P151" i="5"/>
  <c r="O151" i="5"/>
  <c r="N151" i="5"/>
  <c r="M151" i="5"/>
  <c r="N42" i="5"/>
  <c r="P42" i="5"/>
  <c r="O42" i="5"/>
  <c r="M42" i="5"/>
  <c r="AA138" i="5"/>
  <c r="W138" i="5"/>
  <c r="AA84" i="5"/>
  <c r="W84" i="5"/>
  <c r="O123" i="5"/>
  <c r="N123" i="5"/>
  <c r="P123" i="5"/>
  <c r="M123" i="5"/>
  <c r="AA147" i="5"/>
  <c r="W147" i="5"/>
  <c r="AA47" i="5"/>
  <c r="W47" i="5"/>
  <c r="N118" i="5"/>
  <c r="M118" i="5"/>
  <c r="P118" i="5"/>
  <c r="O118" i="5"/>
  <c r="P145" i="5"/>
  <c r="M145" i="5"/>
  <c r="O145" i="5"/>
  <c r="N145" i="5"/>
  <c r="AA194" i="5"/>
  <c r="W194" i="5"/>
  <c r="W65" i="5"/>
  <c r="AA65" i="5"/>
  <c r="O166" i="5"/>
  <c r="N166" i="5"/>
  <c r="M166" i="5"/>
  <c r="P166" i="5"/>
  <c r="P101" i="5"/>
  <c r="O101" i="5"/>
  <c r="N101" i="5"/>
  <c r="M101" i="5"/>
  <c r="W164" i="5"/>
  <c r="AA164" i="5"/>
  <c r="AA124" i="5"/>
  <c r="W124" i="5"/>
  <c r="P10" i="5"/>
  <c r="O10" i="5"/>
  <c r="N10" i="5"/>
  <c r="M10" i="5"/>
  <c r="AA40" i="5"/>
  <c r="W40" i="5"/>
  <c r="X40" i="5" s="1"/>
  <c r="Y40" i="5" s="1"/>
  <c r="S11" i="5"/>
  <c r="P26" i="5"/>
  <c r="O26" i="5"/>
  <c r="N26" i="5"/>
  <c r="M26" i="5"/>
  <c r="L22" i="5"/>
  <c r="AA35" i="5"/>
  <c r="W35" i="5"/>
  <c r="X35" i="5" s="1"/>
  <c r="N17" i="5"/>
  <c r="M17" i="5"/>
  <c r="P17" i="5"/>
  <c r="O17" i="5"/>
  <c r="P27" i="5"/>
  <c r="O27" i="5"/>
  <c r="N27" i="5"/>
  <c r="M27" i="5"/>
  <c r="L39" i="5"/>
  <c r="I21" i="5"/>
  <c r="P23" i="5"/>
  <c r="O23" i="5"/>
  <c r="N23" i="5"/>
  <c r="M23" i="5"/>
  <c r="S32" i="5"/>
  <c r="P7" i="5"/>
  <c r="O7" i="5"/>
  <c r="N7" i="5"/>
  <c r="M7" i="5"/>
  <c r="I7" i="5"/>
  <c r="P18" i="5"/>
  <c r="O18" i="5"/>
  <c r="N18" i="5"/>
  <c r="M18" i="5"/>
  <c r="E71" i="10"/>
  <c r="B71" i="10"/>
  <c r="F71" i="10"/>
  <c r="D71" i="10"/>
  <c r="E62" i="10"/>
  <c r="D62" i="10"/>
  <c r="B62" i="10"/>
  <c r="F62" i="10"/>
  <c r="F39" i="10"/>
  <c r="E39" i="10"/>
  <c r="D39" i="10"/>
  <c r="B39" i="10"/>
  <c r="P193" i="5"/>
  <c r="N193" i="5"/>
  <c r="M193" i="5"/>
  <c r="O193" i="5"/>
  <c r="P83" i="5"/>
  <c r="N83" i="5"/>
  <c r="M83" i="5"/>
  <c r="O83" i="5"/>
  <c r="W137" i="5"/>
  <c r="AA137" i="5"/>
  <c r="AA90" i="5"/>
  <c r="W90" i="5"/>
  <c r="AA201" i="5"/>
  <c r="W201" i="5"/>
  <c r="P179" i="5"/>
  <c r="N179" i="5"/>
  <c r="M179" i="5"/>
  <c r="O179" i="5"/>
  <c r="F40" i="10"/>
  <c r="E40" i="10"/>
  <c r="D40" i="10"/>
  <c r="B40" i="10"/>
  <c r="B131" i="10"/>
  <c r="E131" i="10"/>
  <c r="D131" i="10"/>
  <c r="F131" i="10"/>
  <c r="D181" i="10"/>
  <c r="F181" i="10"/>
  <c r="B181" i="10"/>
  <c r="E181" i="10"/>
  <c r="F49" i="10"/>
  <c r="E49" i="10"/>
  <c r="D49" i="10"/>
  <c r="B49" i="10"/>
  <c r="D86" i="10"/>
  <c r="B86" i="10"/>
  <c r="F86" i="10"/>
  <c r="E86" i="10"/>
  <c r="B44" i="10"/>
  <c r="F44" i="10"/>
  <c r="E44" i="10"/>
  <c r="D44" i="10"/>
  <c r="F151" i="10"/>
  <c r="E151" i="10"/>
  <c r="B151" i="10"/>
  <c r="D151" i="10"/>
  <c r="F91" i="10"/>
  <c r="B91" i="10"/>
  <c r="E91" i="10"/>
  <c r="D91" i="10"/>
  <c r="B60" i="10"/>
  <c r="F60" i="10"/>
  <c r="E60" i="10"/>
  <c r="D60" i="10"/>
  <c r="D141" i="10"/>
  <c r="B141" i="10"/>
  <c r="F141" i="10"/>
  <c r="E141" i="10"/>
  <c r="F161" i="10"/>
  <c r="E161" i="10"/>
  <c r="B161" i="10"/>
  <c r="D161" i="10"/>
  <c r="D120" i="10"/>
  <c r="F120" i="10"/>
  <c r="E120" i="10"/>
  <c r="B120" i="10"/>
  <c r="E89" i="10"/>
  <c r="D89" i="10"/>
  <c r="B89" i="10"/>
  <c r="F89" i="10"/>
  <c r="D112" i="10"/>
  <c r="F112" i="10"/>
  <c r="E112" i="10"/>
  <c r="B112" i="10"/>
  <c r="E182" i="10"/>
  <c r="F182" i="10"/>
  <c r="D182" i="10"/>
  <c r="B182" i="10"/>
  <c r="E190" i="10"/>
  <c r="D190" i="10"/>
  <c r="F190" i="10"/>
  <c r="B190" i="10"/>
  <c r="B76" i="10"/>
  <c r="F76" i="10"/>
  <c r="E76" i="10"/>
  <c r="D76" i="10"/>
  <c r="F77" i="10"/>
  <c r="B77" i="10"/>
  <c r="E77" i="10"/>
  <c r="D77" i="10"/>
  <c r="E174" i="10"/>
  <c r="F174" i="10"/>
  <c r="D174" i="10"/>
  <c r="B174" i="10"/>
  <c r="F64" i="10"/>
  <c r="E64" i="10"/>
  <c r="D64" i="10"/>
  <c r="B64" i="10"/>
  <c r="D73" i="10"/>
  <c r="F73" i="10"/>
  <c r="E73" i="10"/>
  <c r="B73" i="10"/>
  <c r="B145" i="10"/>
  <c r="E145" i="10"/>
  <c r="D145" i="10"/>
  <c r="F145" i="10"/>
  <c r="E97" i="10"/>
  <c r="D97" i="10"/>
  <c r="F97" i="10"/>
  <c r="B97" i="10"/>
  <c r="E103" i="10"/>
  <c r="B103" i="10"/>
  <c r="F103" i="10"/>
  <c r="D103" i="10"/>
  <c r="F56" i="10"/>
  <c r="E56" i="10"/>
  <c r="D56" i="10"/>
  <c r="B56" i="10"/>
  <c r="F65" i="10"/>
  <c r="E65" i="10"/>
  <c r="D65" i="10"/>
  <c r="B65" i="10"/>
  <c r="F90" i="10"/>
  <c r="E90" i="10"/>
  <c r="D90" i="10"/>
  <c r="B90" i="10"/>
  <c r="A3" i="10"/>
  <c r="H14" i="8"/>
  <c r="F200" i="10"/>
  <c r="D200" i="10"/>
  <c r="E200" i="10"/>
  <c r="B200" i="10"/>
  <c r="B195" i="10"/>
  <c r="F195" i="10"/>
  <c r="E195" i="10"/>
  <c r="D195" i="10"/>
  <c r="B144" i="10"/>
  <c r="F144" i="10"/>
  <c r="E144" i="10"/>
  <c r="D144" i="10"/>
  <c r="D153" i="10"/>
  <c r="E153" i="10"/>
  <c r="B153" i="10"/>
  <c r="F153" i="10"/>
  <c r="F114" i="10"/>
  <c r="E114" i="10"/>
  <c r="D114" i="10"/>
  <c r="B114" i="10"/>
  <c r="F178" i="10"/>
  <c r="E178" i="10"/>
  <c r="B178" i="10"/>
  <c r="D178" i="10"/>
  <c r="E185" i="10"/>
  <c r="B185" i="10"/>
  <c r="D185" i="10"/>
  <c r="F185" i="10"/>
  <c r="D193" i="10"/>
  <c r="B193" i="10"/>
  <c r="F193" i="10"/>
  <c r="E193" i="10"/>
  <c r="D189" i="10"/>
  <c r="E189" i="10"/>
  <c r="B189" i="10"/>
  <c r="F189" i="10"/>
  <c r="M122" i="5"/>
  <c r="P122" i="5"/>
  <c r="O122" i="5"/>
  <c r="N122" i="5"/>
  <c r="AA153" i="5"/>
  <c r="W153" i="5"/>
  <c r="AA136" i="5"/>
  <c r="W136" i="5"/>
  <c r="P195" i="5"/>
  <c r="O195" i="5"/>
  <c r="N195" i="5"/>
  <c r="M195" i="5"/>
  <c r="O132" i="5"/>
  <c r="P132" i="5"/>
  <c r="N132" i="5"/>
  <c r="M132" i="5"/>
  <c r="N181" i="5"/>
  <c r="M181" i="5"/>
  <c r="P181" i="5"/>
  <c r="O181" i="5"/>
  <c r="AA140" i="5"/>
  <c r="W140" i="5"/>
  <c r="P120" i="5"/>
  <c r="O120" i="5"/>
  <c r="N120" i="5"/>
  <c r="M120" i="5"/>
  <c r="O107" i="5"/>
  <c r="N107" i="5"/>
  <c r="P107" i="5"/>
  <c r="M107" i="5"/>
  <c r="AA150" i="5"/>
  <c r="W150" i="5"/>
  <c r="AA173" i="5"/>
  <c r="W173" i="5"/>
  <c r="AA111" i="5"/>
  <c r="W111" i="5"/>
  <c r="W105" i="5"/>
  <c r="AA105" i="5"/>
  <c r="AA169" i="5"/>
  <c r="W169" i="5"/>
  <c r="W93" i="5"/>
  <c r="AA93" i="5"/>
  <c r="AA165" i="5"/>
  <c r="W165" i="5"/>
  <c r="P117" i="5"/>
  <c r="N117" i="5"/>
  <c r="M117" i="5"/>
  <c r="O117" i="5"/>
  <c r="M45" i="5"/>
  <c r="P45" i="5"/>
  <c r="O45" i="5"/>
  <c r="N45" i="5"/>
  <c r="AA98" i="5"/>
  <c r="W98" i="5"/>
  <c r="P156" i="5"/>
  <c r="O156" i="5"/>
  <c r="N156" i="5"/>
  <c r="M156" i="5"/>
  <c r="O196" i="5"/>
  <c r="M196" i="5"/>
  <c r="P196" i="5"/>
  <c r="N196" i="5"/>
  <c r="M106" i="5"/>
  <c r="P106" i="5"/>
  <c r="O106" i="5"/>
  <c r="N106" i="5"/>
  <c r="N157" i="5"/>
  <c r="M157" i="5"/>
  <c r="P157" i="5"/>
  <c r="O157" i="5"/>
  <c r="O154" i="5"/>
  <c r="N154" i="5"/>
  <c r="M154" i="5"/>
  <c r="P154" i="5"/>
  <c r="W159" i="5"/>
  <c r="AA159" i="5"/>
  <c r="O89" i="5"/>
  <c r="N89" i="5"/>
  <c r="P89" i="5"/>
  <c r="M89" i="5"/>
  <c r="P187" i="5"/>
  <c r="O187" i="5"/>
  <c r="M187" i="5"/>
  <c r="N187" i="5"/>
  <c r="AA51" i="5"/>
  <c r="W51" i="5"/>
  <c r="O81" i="5"/>
  <c r="N81" i="5"/>
  <c r="P81" i="5"/>
  <c r="M81" i="5"/>
  <c r="AA174" i="5"/>
  <c r="W174" i="5"/>
  <c r="AA80" i="5"/>
  <c r="W80" i="5"/>
  <c r="AA190" i="5"/>
  <c r="W190" i="5"/>
  <c r="M160" i="5"/>
  <c r="P160" i="5"/>
  <c r="O160" i="5"/>
  <c r="N160" i="5"/>
  <c r="N61" i="5"/>
  <c r="M61" i="5"/>
  <c r="P61" i="5"/>
  <c r="O61" i="5"/>
  <c r="AA46" i="5"/>
  <c r="W46" i="5"/>
  <c r="O147" i="5"/>
  <c r="N147" i="5"/>
  <c r="P147" i="5"/>
  <c r="M147" i="5"/>
  <c r="O47" i="5"/>
  <c r="P47" i="5"/>
  <c r="N47" i="5"/>
  <c r="M47" i="5"/>
  <c r="AA199" i="5"/>
  <c r="W199" i="5"/>
  <c r="O62" i="5"/>
  <c r="P62" i="5"/>
  <c r="N62" i="5"/>
  <c r="M62" i="5"/>
  <c r="AA134" i="5"/>
  <c r="W134" i="5"/>
  <c r="P206" i="5"/>
  <c r="O206" i="5"/>
  <c r="N206" i="5"/>
  <c r="M206" i="5"/>
  <c r="W85" i="5"/>
  <c r="AA85" i="5"/>
  <c r="P24" i="5"/>
  <c r="O24" i="5"/>
  <c r="N24" i="5"/>
  <c r="M24" i="5"/>
  <c r="W41" i="5"/>
  <c r="AA41" i="5"/>
  <c r="M40" i="5"/>
  <c r="P40" i="5"/>
  <c r="O40" i="5"/>
  <c r="N40" i="5"/>
  <c r="P35" i="5"/>
  <c r="N35" i="5"/>
  <c r="M35" i="5"/>
  <c r="O35" i="5"/>
  <c r="L17" i="5"/>
  <c r="L30" i="5"/>
  <c r="M20" i="5"/>
  <c r="P20" i="5"/>
  <c r="O20" i="5"/>
  <c r="N20" i="5"/>
  <c r="P13" i="5"/>
  <c r="O13" i="5"/>
  <c r="N13" i="5"/>
  <c r="M13" i="5"/>
  <c r="L34" i="5"/>
  <c r="L10" i="5"/>
  <c r="AA92" i="5"/>
  <c r="W92" i="5"/>
  <c r="AA202" i="5"/>
  <c r="W202" i="5"/>
  <c r="W33" i="5"/>
  <c r="X33" i="5" s="1"/>
  <c r="AA33" i="5"/>
  <c r="B139" i="10"/>
  <c r="E139" i="10"/>
  <c r="D139" i="10"/>
  <c r="F139" i="10"/>
  <c r="E202" i="10"/>
  <c r="D202" i="10"/>
  <c r="B202" i="10"/>
  <c r="F202" i="10"/>
  <c r="F42" i="10"/>
  <c r="E42" i="10"/>
  <c r="D42" i="10"/>
  <c r="B42" i="10"/>
  <c r="B147" i="10"/>
  <c r="F147" i="10"/>
  <c r="E147" i="10"/>
  <c r="D147" i="10"/>
  <c r="F170" i="10"/>
  <c r="D170" i="10"/>
  <c r="E170" i="10"/>
  <c r="B170" i="10"/>
  <c r="B163" i="10"/>
  <c r="D163" i="10"/>
  <c r="F163" i="10"/>
  <c r="E163" i="10"/>
  <c r="F98" i="10"/>
  <c r="E98" i="10"/>
  <c r="D98" i="10"/>
  <c r="B98" i="10"/>
  <c r="F66" i="10"/>
  <c r="B66" i="10"/>
  <c r="E66" i="10"/>
  <c r="D66" i="10"/>
  <c r="F106" i="10"/>
  <c r="E106" i="10"/>
  <c r="B106" i="10"/>
  <c r="D106" i="10"/>
  <c r="F104" i="10"/>
  <c r="D104" i="10"/>
  <c r="E104" i="10"/>
  <c r="B104" i="10"/>
  <c r="E105" i="10"/>
  <c r="D105" i="10"/>
  <c r="F105" i="10"/>
  <c r="B105" i="10"/>
  <c r="D176" i="10"/>
  <c r="B176" i="10"/>
  <c r="F176" i="10"/>
  <c r="E176" i="10"/>
  <c r="F127" i="10"/>
  <c r="B127" i="10"/>
  <c r="E127" i="10"/>
  <c r="D127" i="10"/>
  <c r="O186" i="5"/>
  <c r="P186" i="5"/>
  <c r="N186" i="5"/>
  <c r="M186" i="5"/>
  <c r="M68" i="5"/>
  <c r="P68" i="5"/>
  <c r="N68" i="5"/>
  <c r="O68" i="5"/>
  <c r="P77" i="5"/>
  <c r="O77" i="5"/>
  <c r="N77" i="5"/>
  <c r="M77" i="5"/>
  <c r="W183" i="5"/>
  <c r="AA183" i="5"/>
  <c r="W49" i="5"/>
  <c r="AA49" i="5"/>
  <c r="AA182" i="5"/>
  <c r="W182" i="5"/>
  <c r="N102" i="5"/>
  <c r="M102" i="5"/>
  <c r="P102" i="5"/>
  <c r="O102" i="5"/>
  <c r="N111" i="5"/>
  <c r="P111" i="5"/>
  <c r="O111" i="5"/>
  <c r="M111" i="5"/>
  <c r="P128" i="5"/>
  <c r="O128" i="5"/>
  <c r="N128" i="5"/>
  <c r="M128" i="5"/>
  <c r="AA126" i="5"/>
  <c r="W126" i="5"/>
  <c r="W53" i="5"/>
  <c r="AA53" i="5"/>
  <c r="O162" i="5"/>
  <c r="N162" i="5"/>
  <c r="M162" i="5"/>
  <c r="P162" i="5"/>
  <c r="AA108" i="5"/>
  <c r="W108" i="5"/>
  <c r="AA167" i="5"/>
  <c r="W167" i="5"/>
  <c r="O155" i="5"/>
  <c r="N155" i="5"/>
  <c r="P155" i="5"/>
  <c r="M155" i="5"/>
  <c r="M64" i="5"/>
  <c r="P64" i="5"/>
  <c r="O64" i="5"/>
  <c r="N64" i="5"/>
  <c r="AA100" i="5"/>
  <c r="W100" i="5"/>
  <c r="W113" i="5"/>
  <c r="AA113" i="5"/>
  <c r="P51" i="5"/>
  <c r="N51" i="5"/>
  <c r="M51" i="5"/>
  <c r="O51" i="5"/>
  <c r="M172" i="5"/>
  <c r="P172" i="5"/>
  <c r="O172" i="5"/>
  <c r="N172" i="5"/>
  <c r="W172" i="5"/>
  <c r="AA172" i="5"/>
  <c r="AA75" i="5"/>
  <c r="W75" i="5"/>
  <c r="W121" i="5"/>
  <c r="AA121" i="5"/>
  <c r="N92" i="5"/>
  <c r="M92" i="5"/>
  <c r="P92" i="5"/>
  <c r="O92" i="5"/>
  <c r="M192" i="5"/>
  <c r="P192" i="5"/>
  <c r="O192" i="5"/>
  <c r="N192" i="5"/>
  <c r="O174" i="5"/>
  <c r="P174" i="5"/>
  <c r="N174" i="5"/>
  <c r="M174" i="5"/>
  <c r="W160" i="5"/>
  <c r="AA160" i="5"/>
  <c r="O138" i="5"/>
  <c r="N138" i="5"/>
  <c r="M138" i="5"/>
  <c r="P138" i="5"/>
  <c r="N84" i="5"/>
  <c r="M84" i="5"/>
  <c r="P84" i="5"/>
  <c r="O84" i="5"/>
  <c r="W73" i="5"/>
  <c r="AA73" i="5"/>
  <c r="N177" i="5"/>
  <c r="O177" i="5"/>
  <c r="M177" i="5"/>
  <c r="P177" i="5"/>
  <c r="P133" i="5"/>
  <c r="O133" i="5"/>
  <c r="N133" i="5"/>
  <c r="M133" i="5"/>
  <c r="O194" i="5"/>
  <c r="M194" i="5"/>
  <c r="P194" i="5"/>
  <c r="N194" i="5"/>
  <c r="P199" i="5"/>
  <c r="N199" i="5"/>
  <c r="O199" i="5"/>
  <c r="M199" i="5"/>
  <c r="AA110" i="5"/>
  <c r="W110" i="5"/>
  <c r="O124" i="5"/>
  <c r="N124" i="5"/>
  <c r="M124" i="5"/>
  <c r="P124" i="5"/>
  <c r="S34" i="5"/>
  <c r="N33" i="5"/>
  <c r="O33" i="5"/>
  <c r="M33" i="5"/>
  <c r="P33" i="5"/>
  <c r="S16" i="5"/>
  <c r="O22" i="5"/>
  <c r="N22" i="5"/>
  <c r="M22" i="5"/>
  <c r="P22" i="5"/>
  <c r="I17" i="5"/>
  <c r="L31" i="5"/>
  <c r="L38" i="5"/>
  <c r="S8" i="5"/>
  <c r="I9" i="5"/>
  <c r="S13" i="5"/>
  <c r="L33" i="5"/>
  <c r="S7" i="5"/>
  <c r="L16" i="5"/>
  <c r="D133" i="10"/>
  <c r="F133" i="10"/>
  <c r="B133" i="10"/>
  <c r="E133" i="10"/>
  <c r="B92" i="10"/>
  <c r="F92" i="10"/>
  <c r="E92" i="10"/>
  <c r="D92" i="10"/>
  <c r="E150" i="10"/>
  <c r="F150" i="10"/>
  <c r="D150" i="10"/>
  <c r="B150" i="10"/>
  <c r="F177" i="10"/>
  <c r="D177" i="10"/>
  <c r="E177" i="10"/>
  <c r="B177" i="10"/>
  <c r="AA191" i="5"/>
  <c r="W191" i="5"/>
  <c r="P159" i="5"/>
  <c r="O159" i="5"/>
  <c r="N159" i="5"/>
  <c r="M159" i="5"/>
  <c r="W158" i="5"/>
  <c r="AA158" i="5"/>
  <c r="AA148" i="5"/>
  <c r="W148" i="5"/>
  <c r="M176" i="5"/>
  <c r="O176" i="5"/>
  <c r="N176" i="5"/>
  <c r="P176" i="5"/>
  <c r="AA26" i="5"/>
  <c r="W26" i="5"/>
  <c r="X26" i="5" s="1"/>
  <c r="B100" i="10"/>
  <c r="D100" i="10"/>
  <c r="F100" i="10"/>
  <c r="E100" i="10"/>
  <c r="F63" i="10"/>
  <c r="E63" i="10"/>
  <c r="D63" i="10"/>
  <c r="B63" i="10"/>
  <c r="D165" i="10"/>
  <c r="F165" i="10"/>
  <c r="E165" i="10"/>
  <c r="B165" i="10"/>
  <c r="E198" i="10"/>
  <c r="F198" i="10"/>
  <c r="B198" i="10"/>
  <c r="D198" i="10"/>
  <c r="D117" i="10"/>
  <c r="F117" i="10"/>
  <c r="E117" i="10"/>
  <c r="B117" i="10"/>
  <c r="D157" i="10"/>
  <c r="F157" i="10"/>
  <c r="E157" i="10"/>
  <c r="B157" i="10"/>
  <c r="F167" i="10"/>
  <c r="B167" i="10"/>
  <c r="E167" i="10"/>
  <c r="D167" i="10"/>
  <c r="D140" i="10"/>
  <c r="F140" i="10"/>
  <c r="B140" i="10"/>
  <c r="E140" i="10"/>
  <c r="E186" i="10"/>
  <c r="D186" i="10"/>
  <c r="B186" i="10"/>
  <c r="F186" i="10"/>
  <c r="E138" i="10"/>
  <c r="D138" i="10"/>
  <c r="F138" i="10"/>
  <c r="B138" i="10"/>
  <c r="F194" i="10"/>
  <c r="D194" i="10"/>
  <c r="E194" i="10"/>
  <c r="B194" i="10"/>
  <c r="D45" i="10"/>
  <c r="B45" i="10"/>
  <c r="F45" i="10"/>
  <c r="E45" i="10"/>
  <c r="F143" i="10"/>
  <c r="E143" i="10"/>
  <c r="D143" i="10"/>
  <c r="B143" i="10"/>
  <c r="B123" i="10"/>
  <c r="F123" i="10"/>
  <c r="E123" i="10"/>
  <c r="D123" i="10"/>
  <c r="E54" i="10"/>
  <c r="D54" i="10"/>
  <c r="B54" i="10"/>
  <c r="F54" i="10"/>
  <c r="B152" i="10"/>
  <c r="F152" i="10"/>
  <c r="D152" i="10"/>
  <c r="E152" i="10"/>
  <c r="B171" i="10"/>
  <c r="F171" i="10"/>
  <c r="E171" i="10"/>
  <c r="D171" i="10"/>
  <c r="F191" i="10"/>
  <c r="E191" i="10"/>
  <c r="D191" i="10"/>
  <c r="B191" i="10"/>
  <c r="B203" i="10"/>
  <c r="F203" i="10"/>
  <c r="E203" i="10"/>
  <c r="D203" i="10"/>
  <c r="E79" i="10"/>
  <c r="B79" i="10"/>
  <c r="F79" i="10"/>
  <c r="D79" i="10"/>
  <c r="F160" i="10"/>
  <c r="E160" i="10"/>
  <c r="D160" i="10"/>
  <c r="B160" i="10"/>
  <c r="B126" i="10"/>
  <c r="E126" i="10"/>
  <c r="F126" i="10"/>
  <c r="D126" i="10"/>
  <c r="F88" i="10"/>
  <c r="D88" i="10"/>
  <c r="E88" i="10"/>
  <c r="B88" i="10"/>
  <c r="F48" i="10"/>
  <c r="E48" i="10"/>
  <c r="D48" i="10"/>
  <c r="B48" i="10"/>
  <c r="F57" i="10"/>
  <c r="E57" i="10"/>
  <c r="B57" i="10"/>
  <c r="D57" i="10"/>
  <c r="B115" i="10"/>
  <c r="F115" i="10"/>
  <c r="E115" i="10"/>
  <c r="D115" i="10"/>
  <c r="B187" i="10"/>
  <c r="F187" i="10"/>
  <c r="D187" i="10"/>
  <c r="E187" i="10"/>
  <c r="E74" i="10"/>
  <c r="F74" i="10"/>
  <c r="B74" i="10"/>
  <c r="D74" i="10"/>
  <c r="E87" i="10"/>
  <c r="B87" i="10"/>
  <c r="F87" i="10"/>
  <c r="D87" i="10"/>
  <c r="F119" i="10"/>
  <c r="E119" i="10"/>
  <c r="B119" i="10"/>
  <c r="D119" i="10"/>
  <c r="B93" i="10"/>
  <c r="F93" i="10"/>
  <c r="E93" i="10"/>
  <c r="D93" i="10"/>
  <c r="AA127" i="5"/>
  <c r="W127" i="5"/>
  <c r="P153" i="5"/>
  <c r="M153" i="5"/>
  <c r="O153" i="5"/>
  <c r="N153" i="5"/>
  <c r="M136" i="5"/>
  <c r="P136" i="5"/>
  <c r="O136" i="5"/>
  <c r="N136" i="5"/>
  <c r="M152" i="5"/>
  <c r="P152" i="5"/>
  <c r="O152" i="5"/>
  <c r="N152" i="5"/>
  <c r="AA96" i="5"/>
  <c r="W96" i="5"/>
  <c r="AA71" i="5"/>
  <c r="W71" i="5"/>
  <c r="P140" i="5"/>
  <c r="O140" i="5"/>
  <c r="N140" i="5"/>
  <c r="M140" i="5"/>
  <c r="AA54" i="5"/>
  <c r="W54" i="5"/>
  <c r="M180" i="5"/>
  <c r="N180" i="5"/>
  <c r="P180" i="5"/>
  <c r="O180" i="5"/>
  <c r="AA82" i="5"/>
  <c r="W82" i="5"/>
  <c r="N150" i="5"/>
  <c r="M150" i="5"/>
  <c r="P150" i="5"/>
  <c r="O150" i="5"/>
  <c r="AA52" i="5"/>
  <c r="W52" i="5"/>
  <c r="W175" i="5"/>
  <c r="AA175" i="5"/>
  <c r="P98" i="5"/>
  <c r="O98" i="5"/>
  <c r="N98" i="5"/>
  <c r="M98" i="5"/>
  <c r="AA185" i="5"/>
  <c r="W185" i="5"/>
  <c r="W196" i="5"/>
  <c r="AA196" i="5"/>
  <c r="AA203" i="5"/>
  <c r="W203" i="5"/>
  <c r="P75" i="5"/>
  <c r="N75" i="5"/>
  <c r="M75" i="5"/>
  <c r="O75" i="5"/>
  <c r="W149" i="5"/>
  <c r="AA149" i="5"/>
  <c r="O80" i="5"/>
  <c r="N80" i="5"/>
  <c r="M80" i="5"/>
  <c r="P80" i="5"/>
  <c r="P129" i="5"/>
  <c r="M129" i="5"/>
  <c r="O129" i="5"/>
  <c r="N129" i="5"/>
  <c r="O46" i="5"/>
  <c r="P46" i="5"/>
  <c r="N46" i="5"/>
  <c r="M46" i="5"/>
  <c r="AA205" i="5"/>
  <c r="W205" i="5"/>
  <c r="N141" i="5"/>
  <c r="M141" i="5"/>
  <c r="P141" i="5"/>
  <c r="O141" i="5"/>
  <c r="AA86" i="5"/>
  <c r="W86" i="5"/>
  <c r="W188" i="5"/>
  <c r="AA188" i="5"/>
  <c r="AA99" i="5"/>
  <c r="W99" i="5"/>
  <c r="W145" i="5"/>
  <c r="AA145" i="5"/>
  <c r="AA197" i="5"/>
  <c r="W197" i="5"/>
  <c r="AA130" i="5"/>
  <c r="W130" i="5"/>
  <c r="AA76" i="5"/>
  <c r="W76" i="5"/>
  <c r="AA135" i="5"/>
  <c r="W135" i="5"/>
  <c r="AA166" i="5"/>
  <c r="W166" i="5"/>
  <c r="O72" i="5"/>
  <c r="N72" i="5"/>
  <c r="M72" i="5"/>
  <c r="P72" i="5"/>
  <c r="N134" i="5"/>
  <c r="M134" i="5"/>
  <c r="P134" i="5"/>
  <c r="O134" i="5"/>
  <c r="AA43" i="5"/>
  <c r="W43" i="5"/>
  <c r="W29" i="5"/>
  <c r="X29" i="5" s="1"/>
  <c r="AA29" i="5"/>
  <c r="I14" i="5"/>
  <c r="I38" i="5"/>
  <c r="P15" i="5"/>
  <c r="O15" i="5"/>
  <c r="N15" i="5"/>
  <c r="M15" i="5"/>
  <c r="O30" i="5"/>
  <c r="P30" i="5"/>
  <c r="N30" i="5"/>
  <c r="M30" i="5"/>
  <c r="I25" i="5"/>
  <c r="AA31" i="5"/>
  <c r="W31" i="5"/>
  <c r="L26" i="5"/>
  <c r="I28" i="5"/>
  <c r="I37" i="5"/>
  <c r="I13" i="5"/>
  <c r="I32" i="5"/>
  <c r="L8" i="5"/>
  <c r="C223" i="12"/>
  <c r="C159" i="12"/>
  <c r="A159" i="7" s="1"/>
  <c r="C228" i="12"/>
  <c r="C164" i="12"/>
  <c r="A164" i="7" s="1"/>
  <c r="C94" i="12"/>
  <c r="A94" i="7" s="1"/>
  <c r="C30" i="12"/>
  <c r="A30" i="7" s="1"/>
  <c r="C217" i="12"/>
  <c r="C153" i="12"/>
  <c r="A153" i="7" s="1"/>
  <c r="C91" i="12"/>
  <c r="A91" i="7" s="1"/>
  <c r="C27" i="12"/>
  <c r="A27" i="7" s="1"/>
  <c r="C182" i="12"/>
  <c r="A182" i="7" s="1"/>
  <c r="C87" i="12"/>
  <c r="A87" i="7" s="1"/>
  <c r="C254" i="12"/>
  <c r="C152" i="12"/>
  <c r="A152" i="7" s="1"/>
  <c r="C72" i="12"/>
  <c r="A72" i="7" s="1"/>
  <c r="C237" i="12"/>
  <c r="C134" i="12"/>
  <c r="A134" i="7" s="1"/>
  <c r="C47" i="12"/>
  <c r="A47" i="7" s="1"/>
  <c r="C194" i="12"/>
  <c r="A194" i="7" s="1"/>
  <c r="C100" i="12"/>
  <c r="A100" i="7" s="1"/>
  <c r="C18" i="12"/>
  <c r="A18" i="7" s="1"/>
  <c r="C163" i="12"/>
  <c r="A163" i="7" s="1"/>
  <c r="C57" i="12"/>
  <c r="A57" i="7" s="1"/>
  <c r="C222" i="12"/>
  <c r="C114" i="12"/>
  <c r="A114" i="7" s="1"/>
  <c r="C28" i="12"/>
  <c r="A28" i="7" s="1"/>
  <c r="C192" i="12"/>
  <c r="A192" i="7" s="1"/>
  <c r="C95" i="12"/>
  <c r="A95" i="7" s="1"/>
  <c r="C13" i="12"/>
  <c r="A13" i="7" s="1"/>
  <c r="C120" i="12"/>
  <c r="A120" i="7" s="1"/>
  <c r="C52" i="12"/>
  <c r="A52" i="7" s="1"/>
  <c r="C244" i="12"/>
  <c r="C43" i="12"/>
  <c r="A43" i="7" s="1"/>
  <c r="C8" i="12"/>
  <c r="A8" i="7" s="1"/>
  <c r="C85" i="12"/>
  <c r="A85" i="7" s="1"/>
  <c r="C66" i="12"/>
  <c r="A66" i="7" s="1"/>
  <c r="C215" i="12"/>
  <c r="C151" i="12"/>
  <c r="A151" i="7" s="1"/>
  <c r="C220" i="12"/>
  <c r="C156" i="12"/>
  <c r="A156" i="7" s="1"/>
  <c r="C86" i="12"/>
  <c r="A86" i="7" s="1"/>
  <c r="C22" i="12"/>
  <c r="A22" i="7" s="1"/>
  <c r="C209" i="12"/>
  <c r="C145" i="12"/>
  <c r="A145" i="7" s="1"/>
  <c r="C83" i="12"/>
  <c r="A83" i="7" s="1"/>
  <c r="C19" i="12"/>
  <c r="A19" i="7" s="1"/>
  <c r="C170" i="12"/>
  <c r="A170" i="7" s="1"/>
  <c r="C73" i="12"/>
  <c r="A73" i="7" s="1"/>
  <c r="C242" i="12"/>
  <c r="C139" i="12"/>
  <c r="A139" i="7" s="1"/>
  <c r="C58" i="12"/>
  <c r="A58" i="7" s="1"/>
  <c r="C224" i="12"/>
  <c r="C119" i="12"/>
  <c r="A119" i="7" s="1"/>
  <c r="C33" i="12"/>
  <c r="A33" i="7" s="1"/>
  <c r="C181" i="12"/>
  <c r="A181" i="7" s="1"/>
  <c r="C96" i="12"/>
  <c r="A96" i="7" s="1"/>
  <c r="C253" i="12"/>
  <c r="C150" i="12"/>
  <c r="A150" i="7" s="1"/>
  <c r="C53" i="12"/>
  <c r="A53" i="7" s="1"/>
  <c r="C210" i="12"/>
  <c r="C106" i="12"/>
  <c r="A106" i="7" s="1"/>
  <c r="C24" i="12"/>
  <c r="A24" i="7" s="1"/>
  <c r="C179" i="12"/>
  <c r="A179" i="7" s="1"/>
  <c r="C81" i="12"/>
  <c r="A81" i="7" s="1"/>
  <c r="C200" i="12"/>
  <c r="A200" i="7" s="1"/>
  <c r="C34" i="12"/>
  <c r="A34" i="7" s="1"/>
  <c r="C48" i="12"/>
  <c r="A48" i="7" s="1"/>
  <c r="C175" i="12"/>
  <c r="A175" i="7" s="1"/>
  <c r="C178" i="12"/>
  <c r="A178" i="7" s="1"/>
  <c r="C36" i="12"/>
  <c r="A36" i="7" s="1"/>
  <c r="C146" i="12"/>
  <c r="A146" i="7" s="1"/>
  <c r="C207" i="12"/>
  <c r="C143" i="12"/>
  <c r="A143" i="7" s="1"/>
  <c r="C212" i="12"/>
  <c r="C148" i="12"/>
  <c r="A148" i="7" s="1"/>
  <c r="C78" i="12"/>
  <c r="A78" i="7" s="1"/>
  <c r="C14" i="12"/>
  <c r="A14" i="7" s="1"/>
  <c r="C201" i="12"/>
  <c r="A201" i="7" s="1"/>
  <c r="C137" i="12"/>
  <c r="A137" i="7" s="1"/>
  <c r="C75" i="12"/>
  <c r="A75" i="7" s="1"/>
  <c r="C11" i="12"/>
  <c r="A11" i="7" s="1"/>
  <c r="C157" i="12"/>
  <c r="A157" i="7" s="1"/>
  <c r="C69" i="12"/>
  <c r="A69" i="7" s="1"/>
  <c r="C229" i="12"/>
  <c r="C126" i="12"/>
  <c r="A126" i="7" s="1"/>
  <c r="C44" i="12"/>
  <c r="A44" i="7" s="1"/>
  <c r="C211" i="12"/>
  <c r="C115" i="12"/>
  <c r="A115" i="7" s="1"/>
  <c r="C29" i="12"/>
  <c r="A29" i="7" s="1"/>
  <c r="C168" i="12"/>
  <c r="A168" i="7" s="1"/>
  <c r="C82" i="12"/>
  <c r="A82" i="7" s="1"/>
  <c r="C240" i="12"/>
  <c r="C138" i="12"/>
  <c r="A138" i="7" s="1"/>
  <c r="C39" i="12"/>
  <c r="A39" i="7" s="1"/>
  <c r="C197" i="12"/>
  <c r="A197" i="7" s="1"/>
  <c r="C92" i="12"/>
  <c r="A92" i="7" s="1"/>
  <c r="C10" i="12"/>
  <c r="A10" i="7" s="1"/>
  <c r="C166" i="12"/>
  <c r="A166" i="7" s="1"/>
  <c r="C77" i="12"/>
  <c r="A77" i="7" s="1"/>
  <c r="C16" i="12"/>
  <c r="A16" i="7" s="1"/>
  <c r="C251" i="12"/>
  <c r="C20" i="12"/>
  <c r="A20" i="7" s="1"/>
  <c r="C46" i="12"/>
  <c r="A46" i="7" s="1"/>
  <c r="C105" i="12"/>
  <c r="A105" i="7" s="1"/>
  <c r="C219" i="12"/>
  <c r="C56" i="12"/>
  <c r="A56" i="7" s="1"/>
  <c r="C199" i="12"/>
  <c r="A199" i="7" s="1"/>
  <c r="C135" i="12"/>
  <c r="A135" i="7" s="1"/>
  <c r="C204" i="12"/>
  <c r="A204" i="7" s="1"/>
  <c r="C140" i="12"/>
  <c r="A140" i="7" s="1"/>
  <c r="C70" i="12"/>
  <c r="A70" i="7" s="1"/>
  <c r="C257" i="12"/>
  <c r="C193" i="12"/>
  <c r="A193" i="7" s="1"/>
  <c r="C129" i="12"/>
  <c r="A129" i="7" s="1"/>
  <c r="C67" i="12"/>
  <c r="A67" i="7" s="1"/>
  <c r="C246" i="12"/>
  <c r="C144" i="12"/>
  <c r="A144" i="7" s="1"/>
  <c r="C55" i="12"/>
  <c r="A55" i="7" s="1"/>
  <c r="C216" i="12"/>
  <c r="C112" i="12"/>
  <c r="A112" i="7" s="1"/>
  <c r="C40" i="12"/>
  <c r="A40" i="7" s="1"/>
  <c r="C198" i="12"/>
  <c r="A198" i="7" s="1"/>
  <c r="C97" i="12"/>
  <c r="A97" i="7" s="1"/>
  <c r="C15" i="12"/>
  <c r="A15" i="7" s="1"/>
  <c r="C155" i="12"/>
  <c r="A155" i="7" s="1"/>
  <c r="C68" i="12"/>
  <c r="A68" i="7" s="1"/>
  <c r="C227" i="12"/>
  <c r="C125" i="12"/>
  <c r="A125" i="7" s="1"/>
  <c r="C25" i="12"/>
  <c r="A25" i="7" s="1"/>
  <c r="C184" i="12"/>
  <c r="A184" i="7" s="1"/>
  <c r="C88" i="12"/>
  <c r="A88" i="7" s="1"/>
  <c r="C256" i="12"/>
  <c r="C154" i="12"/>
  <c r="A154" i="7" s="1"/>
  <c r="C63" i="12"/>
  <c r="A63" i="7" s="1"/>
  <c r="C162" i="12"/>
  <c r="A162" i="7" s="1"/>
  <c r="C149" i="12"/>
  <c r="A149" i="7" s="1"/>
  <c r="C238" i="12"/>
  <c r="C116" i="12"/>
  <c r="A116" i="7" s="1"/>
  <c r="C107" i="12"/>
  <c r="A107" i="7" s="1"/>
  <c r="C90" i="12"/>
  <c r="A90" i="7" s="1"/>
  <c r="C189" i="12"/>
  <c r="A189" i="7" s="1"/>
  <c r="C117" i="12"/>
  <c r="A117" i="7" s="1"/>
  <c r="C255" i="12"/>
  <c r="C191" i="12"/>
  <c r="A191" i="7" s="1"/>
  <c r="C127" i="12"/>
  <c r="A127" i="7" s="1"/>
  <c r="C196" i="12"/>
  <c r="A196" i="7" s="1"/>
  <c r="C132" i="12"/>
  <c r="A132" i="7" s="1"/>
  <c r="C62" i="12"/>
  <c r="A62" i="7" s="1"/>
  <c r="C249" i="12"/>
  <c r="C185" i="12"/>
  <c r="A185" i="7" s="1"/>
  <c r="C121" i="12"/>
  <c r="A121" i="7" s="1"/>
  <c r="C59" i="12"/>
  <c r="A59" i="7" s="1"/>
  <c r="C234" i="12"/>
  <c r="C131" i="12"/>
  <c r="A131" i="7" s="1"/>
  <c r="C41" i="12"/>
  <c r="A41" i="7" s="1"/>
  <c r="C203" i="12"/>
  <c r="A203" i="7" s="1"/>
  <c r="C108" i="12"/>
  <c r="A108" i="7" s="1"/>
  <c r="C26" i="12"/>
  <c r="A26" i="7" s="1"/>
  <c r="C186" i="12"/>
  <c r="A186" i="7" s="1"/>
  <c r="C93" i="12"/>
  <c r="A93" i="7" s="1"/>
  <c r="C245" i="12"/>
  <c r="C142" i="12"/>
  <c r="A142" i="7" s="1"/>
  <c r="C64" i="12"/>
  <c r="A64" i="7" s="1"/>
  <c r="C214" i="12"/>
  <c r="C103" i="12"/>
  <c r="A103" i="7" s="1"/>
  <c r="C21" i="12"/>
  <c r="A21" i="7" s="1"/>
  <c r="C171" i="12"/>
  <c r="A171" i="7" s="1"/>
  <c r="C74" i="12"/>
  <c r="A74" i="7" s="1"/>
  <c r="C243" i="12"/>
  <c r="C141" i="12"/>
  <c r="A141" i="7" s="1"/>
  <c r="C49" i="12"/>
  <c r="A49" i="7" s="1"/>
  <c r="C98" i="12"/>
  <c r="A98" i="7" s="1"/>
  <c r="C213" i="12"/>
  <c r="C136" i="12"/>
  <c r="A136" i="7" s="1"/>
  <c r="C180" i="12"/>
  <c r="A180" i="7" s="1"/>
  <c r="C160" i="12"/>
  <c r="A160" i="7" s="1"/>
  <c r="C31" i="12"/>
  <c r="A31" i="7" s="1"/>
  <c r="C247" i="12"/>
  <c r="C183" i="12"/>
  <c r="A183" i="7" s="1"/>
  <c r="C252" i="12"/>
  <c r="C188" i="12"/>
  <c r="A188" i="7" s="1"/>
  <c r="C124" i="12"/>
  <c r="A124" i="7" s="1"/>
  <c r="C54" i="12"/>
  <c r="A54" i="7" s="1"/>
  <c r="C241" i="12"/>
  <c r="C177" i="12"/>
  <c r="A177" i="7" s="1"/>
  <c r="C113" i="12"/>
  <c r="A113" i="7" s="1"/>
  <c r="C51" i="12"/>
  <c r="A51" i="7" s="1"/>
  <c r="C221" i="12"/>
  <c r="C123" i="12"/>
  <c r="A123" i="7" s="1"/>
  <c r="C37" i="12"/>
  <c r="A37" i="7" s="1"/>
  <c r="C190" i="12"/>
  <c r="A190" i="7" s="1"/>
  <c r="C104" i="12"/>
  <c r="A104" i="7" s="1"/>
  <c r="C12" i="12"/>
  <c r="A12" i="7" s="1"/>
  <c r="C173" i="12"/>
  <c r="A173" i="7" s="1"/>
  <c r="C79" i="12"/>
  <c r="A79" i="7" s="1"/>
  <c r="C232" i="12"/>
  <c r="C130" i="12"/>
  <c r="A130" i="7" s="1"/>
  <c r="C50" i="12"/>
  <c r="A50" i="7" s="1"/>
  <c r="C202" i="12"/>
  <c r="A202" i="7" s="1"/>
  <c r="C89" i="12"/>
  <c r="A89" i="7" s="1"/>
  <c r="C7" i="12"/>
  <c r="A7" i="7" s="1"/>
  <c r="C158" i="12"/>
  <c r="A158" i="7" s="1"/>
  <c r="C60" i="12"/>
  <c r="A60" i="7" s="1"/>
  <c r="C230" i="12"/>
  <c r="C128" i="12"/>
  <c r="A128" i="7" s="1"/>
  <c r="C45" i="12"/>
  <c r="A45" i="7" s="1"/>
  <c r="C226" i="12"/>
  <c r="C84" i="12"/>
  <c r="A84" i="7" s="1"/>
  <c r="C239" i="12"/>
  <c r="C169" i="12"/>
  <c r="A169" i="7" s="1"/>
  <c r="C208" i="12"/>
  <c r="C65" i="12"/>
  <c r="A65" i="7" s="1"/>
  <c r="C248" i="12"/>
  <c r="C174" i="12"/>
  <c r="A174" i="7" s="1"/>
  <c r="C231" i="12"/>
  <c r="C167" i="12"/>
  <c r="A167" i="7" s="1"/>
  <c r="C236" i="12"/>
  <c r="C172" i="12"/>
  <c r="A172" i="7" s="1"/>
  <c r="C102" i="12"/>
  <c r="A102" i="7" s="1"/>
  <c r="C38" i="12"/>
  <c r="A38" i="7" s="1"/>
  <c r="C225" i="12"/>
  <c r="C161" i="12"/>
  <c r="A161" i="7" s="1"/>
  <c r="C99" i="12"/>
  <c r="A99" i="7" s="1"/>
  <c r="C35" i="12"/>
  <c r="A35" i="7" s="1"/>
  <c r="C195" i="12"/>
  <c r="A195" i="7" s="1"/>
  <c r="C101" i="12"/>
  <c r="A101" i="7" s="1"/>
  <c r="C9" i="12"/>
  <c r="A9" i="7" s="1"/>
  <c r="C165" i="12"/>
  <c r="A165" i="7" s="1"/>
  <c r="C76" i="12"/>
  <c r="A76" i="7" s="1"/>
  <c r="C250" i="12"/>
  <c r="C147" i="12"/>
  <c r="A147" i="7" s="1"/>
  <c r="C61" i="12"/>
  <c r="A61" i="7" s="1"/>
  <c r="C206" i="12"/>
  <c r="A206" i="7" s="1"/>
  <c r="C118" i="12"/>
  <c r="A118" i="7" s="1"/>
  <c r="C32" i="12"/>
  <c r="A32" i="7" s="1"/>
  <c r="C176" i="12"/>
  <c r="A176" i="7" s="1"/>
  <c r="C71" i="12"/>
  <c r="A71" i="7" s="1"/>
  <c r="C235" i="12"/>
  <c r="C133" i="12"/>
  <c r="A133" i="7" s="1"/>
  <c r="C42" i="12"/>
  <c r="A42" i="7" s="1"/>
  <c r="C205" i="12"/>
  <c r="A205" i="7" s="1"/>
  <c r="C109" i="12"/>
  <c r="A109" i="7" s="1"/>
  <c r="C17" i="12"/>
  <c r="A17" i="7" s="1"/>
  <c r="C187" i="12"/>
  <c r="A187" i="7" s="1"/>
  <c r="C80" i="12"/>
  <c r="A80" i="7" s="1"/>
  <c r="C233" i="12"/>
  <c r="C23" i="12"/>
  <c r="A23" i="7" s="1"/>
  <c r="C122" i="12"/>
  <c r="A122" i="7" s="1"/>
  <c r="C218" i="12"/>
  <c r="Q63" i="5" l="1"/>
  <c r="L21" i="6"/>
  <c r="L22" i="6"/>
  <c r="L19" i="6"/>
  <c r="R79" i="5"/>
  <c r="I10" i="6"/>
  <c r="AA10" i="6" s="1"/>
  <c r="R119" i="5"/>
  <c r="R48" i="5"/>
  <c r="I16" i="6"/>
  <c r="AA16" i="6" s="1"/>
  <c r="W24" i="5"/>
  <c r="X24" i="5" s="1"/>
  <c r="R43" i="5"/>
  <c r="Q65" i="5"/>
  <c r="R197" i="5"/>
  <c r="R205" i="5"/>
  <c r="Q190" i="5"/>
  <c r="R108" i="5"/>
  <c r="Q126" i="5"/>
  <c r="R175" i="5"/>
  <c r="Q176" i="5"/>
  <c r="I33" i="6"/>
  <c r="Q43" i="5"/>
  <c r="Q188" i="5"/>
  <c r="Q76" i="5"/>
  <c r="Q169" i="5"/>
  <c r="Q125" i="5"/>
  <c r="R14" i="5"/>
  <c r="R142" i="5"/>
  <c r="W30" i="5"/>
  <c r="X30" i="5" s="1"/>
  <c r="R59" i="5"/>
  <c r="R168" i="5"/>
  <c r="Q131" i="5"/>
  <c r="Q104" i="5"/>
  <c r="Q79" i="5"/>
  <c r="R25" i="5"/>
  <c r="Q164" i="5"/>
  <c r="I25" i="6"/>
  <c r="Q205" i="5"/>
  <c r="R166" i="5"/>
  <c r="R161" i="5"/>
  <c r="Q200" i="5"/>
  <c r="Q168" i="5"/>
  <c r="R65" i="5"/>
  <c r="R190" i="5"/>
  <c r="Q64" i="5"/>
  <c r="Q152" i="5"/>
  <c r="Q199" i="5"/>
  <c r="Q191" i="5"/>
  <c r="I14" i="6"/>
  <c r="AA14" i="6" s="1"/>
  <c r="Q25" i="5"/>
  <c r="H25" i="5" s="1"/>
  <c r="Q175" i="5"/>
  <c r="R126" i="5"/>
  <c r="W10" i="5"/>
  <c r="X10" i="5" s="1"/>
  <c r="R36" i="5"/>
  <c r="Q197" i="5"/>
  <c r="I26" i="6"/>
  <c r="AA26" i="6" s="1"/>
  <c r="I24" i="6"/>
  <c r="AA24" i="6" s="1"/>
  <c r="R193" i="5"/>
  <c r="R18" i="5"/>
  <c r="Q171" i="5"/>
  <c r="R183" i="5"/>
  <c r="Q87" i="5"/>
  <c r="R188" i="5"/>
  <c r="Q66" i="5"/>
  <c r="R73" i="5"/>
  <c r="Q103" i="5"/>
  <c r="Q137" i="5"/>
  <c r="R170" i="5"/>
  <c r="Q60" i="5"/>
  <c r="R12" i="5"/>
  <c r="Q51" i="5"/>
  <c r="R102" i="5"/>
  <c r="R47" i="5"/>
  <c r="Q153" i="5"/>
  <c r="R111" i="5"/>
  <c r="R125" i="5"/>
  <c r="R89" i="5"/>
  <c r="Q121" i="5"/>
  <c r="R198" i="5"/>
  <c r="R85" i="5"/>
  <c r="R74" i="5"/>
  <c r="Q142" i="5"/>
  <c r="R169" i="5"/>
  <c r="Q159" i="5"/>
  <c r="Q172" i="5"/>
  <c r="R42" i="5"/>
  <c r="R63" i="5"/>
  <c r="R164" i="5"/>
  <c r="I40" i="6"/>
  <c r="W40" i="6" s="1"/>
  <c r="X40" i="6" s="1"/>
  <c r="Y40" i="6" s="1"/>
  <c r="R75" i="5"/>
  <c r="R104" i="5"/>
  <c r="Q204" i="5"/>
  <c r="R67" i="5"/>
  <c r="Q49" i="5"/>
  <c r="R46" i="5"/>
  <c r="R66" i="5"/>
  <c r="Q170" i="5"/>
  <c r="R76" i="5"/>
  <c r="Q119" i="5"/>
  <c r="R80" i="5"/>
  <c r="Q174" i="5"/>
  <c r="R107" i="5"/>
  <c r="R195" i="5"/>
  <c r="Q23" i="5"/>
  <c r="H23" i="5" s="1"/>
  <c r="G23" i="5" s="1"/>
  <c r="Q78" i="5"/>
  <c r="R144" i="5"/>
  <c r="R185" i="5"/>
  <c r="R72" i="5"/>
  <c r="R156" i="5"/>
  <c r="Q45" i="5"/>
  <c r="Q59" i="5"/>
  <c r="Q135" i="5"/>
  <c r="Q165" i="5"/>
  <c r="R71" i="5"/>
  <c r="R127" i="5"/>
  <c r="I23" i="6"/>
  <c r="I39" i="6"/>
  <c r="W39" i="6" s="1"/>
  <c r="X39" i="6" s="1"/>
  <c r="Q20" i="5"/>
  <c r="H20" i="5" s="1"/>
  <c r="R147" i="5"/>
  <c r="R61" i="5"/>
  <c r="R120" i="5"/>
  <c r="R181" i="5"/>
  <c r="Q166" i="5"/>
  <c r="R96" i="5"/>
  <c r="L18" i="6"/>
  <c r="L32" i="6"/>
  <c r="S29" i="6"/>
  <c r="S13" i="6"/>
  <c r="R141" i="5"/>
  <c r="Q180" i="5"/>
  <c r="R153" i="5"/>
  <c r="R200" i="5"/>
  <c r="R155" i="5"/>
  <c r="Q102" i="5"/>
  <c r="R186" i="5"/>
  <c r="R20" i="5"/>
  <c r="R154" i="5"/>
  <c r="Q149" i="5"/>
  <c r="R115" i="5"/>
  <c r="Q148" i="5"/>
  <c r="Q158" i="5"/>
  <c r="R202" i="5"/>
  <c r="R121" i="5"/>
  <c r="R55" i="5"/>
  <c r="R44" i="5"/>
  <c r="R53" i="5"/>
  <c r="R114" i="5"/>
  <c r="Q189" i="5"/>
  <c r="R54" i="5"/>
  <c r="R19" i="5"/>
  <c r="R143" i="5"/>
  <c r="R64" i="5"/>
  <c r="R135" i="5"/>
  <c r="Q99" i="5"/>
  <c r="L17" i="6"/>
  <c r="I27" i="6"/>
  <c r="I18" i="6"/>
  <c r="W18" i="6" s="1"/>
  <c r="X18" i="6" s="1"/>
  <c r="I7" i="6"/>
  <c r="AA7" i="6" s="1"/>
  <c r="S28" i="6"/>
  <c r="S30" i="6"/>
  <c r="I13" i="6"/>
  <c r="AA13" i="6" s="1"/>
  <c r="R165" i="5"/>
  <c r="R179" i="5"/>
  <c r="R23" i="5"/>
  <c r="R95" i="5"/>
  <c r="Q114" i="5"/>
  <c r="Q110" i="5"/>
  <c r="S7" i="6"/>
  <c r="S12" i="6"/>
  <c r="R192" i="5"/>
  <c r="Q52" i="5"/>
  <c r="R84" i="5"/>
  <c r="Q71" i="5"/>
  <c r="Q186" i="5"/>
  <c r="R106" i="5"/>
  <c r="R117" i="5"/>
  <c r="Q67" i="5"/>
  <c r="R83" i="5"/>
  <c r="R145" i="5"/>
  <c r="R151" i="5"/>
  <c r="R32" i="5"/>
  <c r="Q90" i="5"/>
  <c r="Q57" i="5"/>
  <c r="Q21" i="5"/>
  <c r="H21" i="5" s="1"/>
  <c r="Q173" i="5"/>
  <c r="Q185" i="5"/>
  <c r="R109" i="5"/>
  <c r="Q184" i="5"/>
  <c r="Q112" i="5"/>
  <c r="R69" i="5"/>
  <c r="R167" i="5"/>
  <c r="S39" i="6"/>
  <c r="I21" i="6"/>
  <c r="AA21" i="6" s="1"/>
  <c r="L30" i="6"/>
  <c r="S18" i="6"/>
  <c r="R116" i="5"/>
  <c r="R49" i="5"/>
  <c r="R78" i="5"/>
  <c r="R159" i="5"/>
  <c r="Q155" i="5"/>
  <c r="R133" i="5"/>
  <c r="R177" i="5"/>
  <c r="Q161" i="5"/>
  <c r="R87" i="5"/>
  <c r="Q62" i="5"/>
  <c r="R81" i="5"/>
  <c r="R132" i="5"/>
  <c r="R122" i="5"/>
  <c r="Q115" i="5"/>
  <c r="Q82" i="5"/>
  <c r="R60" i="5"/>
  <c r="Q47" i="5"/>
  <c r="Q70" i="5"/>
  <c r="Q94" i="5"/>
  <c r="Q74" i="5"/>
  <c r="R56" i="5"/>
  <c r="R100" i="5"/>
  <c r="R182" i="5"/>
  <c r="S33" i="6"/>
  <c r="L28" i="6"/>
  <c r="L11" i="6"/>
  <c r="Q80" i="5"/>
  <c r="S27" i="6"/>
  <c r="R194" i="5"/>
  <c r="R136" i="5"/>
  <c r="R124" i="5"/>
  <c r="Q134" i="5"/>
  <c r="R98" i="5"/>
  <c r="R199" i="5"/>
  <c r="Q18" i="5"/>
  <c r="H18" i="5" s="1"/>
  <c r="G18" i="5" s="1"/>
  <c r="R129" i="5"/>
  <c r="R191" i="5"/>
  <c r="R176" i="5"/>
  <c r="Q177" i="5"/>
  <c r="R92" i="5"/>
  <c r="R172" i="5"/>
  <c r="R77" i="5"/>
  <c r="R160" i="5"/>
  <c r="Q83" i="5"/>
  <c r="Q85" i="5"/>
  <c r="R91" i="5"/>
  <c r="Q198" i="5"/>
  <c r="Q73" i="5"/>
  <c r="R103" i="5"/>
  <c r="Q144" i="5"/>
  <c r="R113" i="5"/>
  <c r="R137" i="5"/>
  <c r="Q58" i="5"/>
  <c r="Q95" i="5"/>
  <c r="R173" i="5"/>
  <c r="R86" i="5"/>
  <c r="R203" i="5"/>
  <c r="Q56" i="5"/>
  <c r="I17" i="6"/>
  <c r="AA17" i="6" s="1"/>
  <c r="S23" i="6"/>
  <c r="S8" i="6"/>
  <c r="S40" i="6"/>
  <c r="R150" i="5"/>
  <c r="Q181" i="5"/>
  <c r="Q140" i="5"/>
  <c r="Q138" i="5"/>
  <c r="R162" i="5"/>
  <c r="R68" i="5"/>
  <c r="R206" i="5"/>
  <c r="R62" i="5"/>
  <c r="Q147" i="5"/>
  <c r="Q187" i="5"/>
  <c r="R157" i="5"/>
  <c r="Q196" i="5"/>
  <c r="Q101" i="5"/>
  <c r="Q50" i="5"/>
  <c r="R97" i="5"/>
  <c r="R171" i="5"/>
  <c r="R139" i="5"/>
  <c r="Q178" i="5"/>
  <c r="R131" i="5"/>
  <c r="Q163" i="5"/>
  <c r="I9" i="6"/>
  <c r="AA9" i="6" s="1"/>
  <c r="S32" i="6"/>
  <c r="S20" i="6"/>
  <c r="Q162" i="5"/>
  <c r="Q128" i="5"/>
  <c r="Q193" i="5"/>
  <c r="Q118" i="5"/>
  <c r="Q123" i="5"/>
  <c r="Q42" i="5"/>
  <c r="Q146" i="5"/>
  <c r="R204" i="5"/>
  <c r="R93" i="5"/>
  <c r="R52" i="5"/>
  <c r="R189" i="5"/>
  <c r="Q201" i="5"/>
  <c r="R88" i="5"/>
  <c r="R105" i="5"/>
  <c r="Q88" i="5"/>
  <c r="Q130" i="5"/>
  <c r="Q127" i="5"/>
  <c r="S15" i="6"/>
  <c r="L24" i="6"/>
  <c r="S19" i="6"/>
  <c r="L34" i="6"/>
  <c r="S11" i="6"/>
  <c r="Z122" i="7"/>
  <c r="C122" i="7"/>
  <c r="X122" i="7"/>
  <c r="B122" i="7"/>
  <c r="H122" i="7"/>
  <c r="J124" i="7"/>
  <c r="L124" i="7" s="1"/>
  <c r="J125" i="7"/>
  <c r="L125" i="7" s="1"/>
  <c r="K122" i="7"/>
  <c r="Y122" i="7"/>
  <c r="D122" i="7"/>
  <c r="J126" i="7"/>
  <c r="L126" i="7" s="1"/>
  <c r="S122" i="7"/>
  <c r="J122" i="7"/>
  <c r="L122" i="7" s="1"/>
  <c r="J123" i="7"/>
  <c r="L123" i="7" s="1"/>
  <c r="I122" i="7"/>
  <c r="G122" i="7"/>
  <c r="Z23" i="7"/>
  <c r="C23" i="7"/>
  <c r="B23" i="7"/>
  <c r="D23" i="7"/>
  <c r="K23" i="7"/>
  <c r="H80" i="7"/>
  <c r="C80" i="7"/>
  <c r="Z80" i="7"/>
  <c r="B80" i="7"/>
  <c r="X80" i="7"/>
  <c r="K80" i="7"/>
  <c r="G80" i="7"/>
  <c r="Y80" i="7"/>
  <c r="D80" i="7"/>
  <c r="S80" i="7"/>
  <c r="I80" i="7"/>
  <c r="Z187" i="7"/>
  <c r="C187" i="7"/>
  <c r="X187" i="7"/>
  <c r="B187" i="7"/>
  <c r="H187" i="7"/>
  <c r="J191" i="7"/>
  <c r="L191" i="7" s="1"/>
  <c r="Y187" i="7"/>
  <c r="J187" i="7"/>
  <c r="L187" i="7" s="1"/>
  <c r="I187" i="7"/>
  <c r="J188" i="7"/>
  <c r="L188" i="7" s="1"/>
  <c r="G187" i="7"/>
  <c r="J189" i="7"/>
  <c r="L189" i="7" s="1"/>
  <c r="S187" i="7"/>
  <c r="D187" i="7"/>
  <c r="K187" i="7"/>
  <c r="J190" i="7"/>
  <c r="L190" i="7" s="1"/>
  <c r="B17" i="7"/>
  <c r="C17" i="7"/>
  <c r="Z17" i="7"/>
  <c r="J20" i="7"/>
  <c r="K17" i="7"/>
  <c r="J21" i="7"/>
  <c r="J17" i="7"/>
  <c r="J18" i="7"/>
  <c r="J19" i="7"/>
  <c r="D17" i="7"/>
  <c r="Z109" i="7"/>
  <c r="X109" i="7"/>
  <c r="H109" i="7"/>
  <c r="C109" i="7"/>
  <c r="B109" i="7"/>
  <c r="K109" i="7"/>
  <c r="Y109" i="7"/>
  <c r="I109" i="7"/>
  <c r="S109" i="7"/>
  <c r="G109" i="7"/>
  <c r="D109" i="7"/>
  <c r="H205" i="7"/>
  <c r="C205" i="7"/>
  <c r="B205" i="7"/>
  <c r="Z205" i="7"/>
  <c r="X205" i="7"/>
  <c r="S205" i="7"/>
  <c r="D205" i="7"/>
  <c r="K205" i="7"/>
  <c r="Y205" i="7"/>
  <c r="I205" i="7"/>
  <c r="G205" i="7"/>
  <c r="H42" i="7"/>
  <c r="Z42" i="7"/>
  <c r="C42" i="7"/>
  <c r="X42" i="7"/>
  <c r="B42" i="7"/>
  <c r="J44" i="7"/>
  <c r="L44" i="7" s="1"/>
  <c r="S42" i="7"/>
  <c r="D42" i="7"/>
  <c r="J45" i="7"/>
  <c r="L45" i="7" s="1"/>
  <c r="K42" i="7"/>
  <c r="J46" i="7"/>
  <c r="L46" i="7" s="1"/>
  <c r="Y42" i="7"/>
  <c r="J42" i="7"/>
  <c r="L42" i="7" s="1"/>
  <c r="I42" i="7"/>
  <c r="G42" i="7"/>
  <c r="J43" i="7"/>
  <c r="L43" i="7" s="1"/>
  <c r="X133" i="7"/>
  <c r="B133" i="7"/>
  <c r="Z133" i="7"/>
  <c r="H133" i="7"/>
  <c r="C133" i="7"/>
  <c r="K133" i="7"/>
  <c r="Y133" i="7"/>
  <c r="I133" i="7"/>
  <c r="S133" i="7"/>
  <c r="G133" i="7"/>
  <c r="D133" i="7"/>
  <c r="H71" i="7"/>
  <c r="Z71" i="7"/>
  <c r="C71" i="7"/>
  <c r="X71" i="7"/>
  <c r="B71" i="7"/>
  <c r="I71" i="7"/>
  <c r="S71" i="7"/>
  <c r="D71" i="7"/>
  <c r="K71" i="7"/>
  <c r="G71" i="7"/>
  <c r="Y71" i="7"/>
  <c r="H176" i="7"/>
  <c r="Z176" i="7"/>
  <c r="C176" i="7"/>
  <c r="B176" i="7"/>
  <c r="X176" i="7"/>
  <c r="K176" i="7"/>
  <c r="Y176" i="7"/>
  <c r="I176" i="7"/>
  <c r="G176" i="7"/>
  <c r="D176" i="7"/>
  <c r="S176" i="7"/>
  <c r="B32" i="7"/>
  <c r="C32" i="7"/>
  <c r="Z32" i="7"/>
  <c r="K32" i="7"/>
  <c r="J36" i="7"/>
  <c r="J32" i="7"/>
  <c r="J33" i="7"/>
  <c r="J34" i="7"/>
  <c r="D32" i="7"/>
  <c r="J35" i="7"/>
  <c r="H118" i="7"/>
  <c r="Z118" i="7"/>
  <c r="C118" i="7"/>
  <c r="X118" i="7"/>
  <c r="B118" i="7"/>
  <c r="K118" i="7"/>
  <c r="Y118" i="7"/>
  <c r="D118" i="7"/>
  <c r="S118" i="7"/>
  <c r="I118" i="7"/>
  <c r="G118" i="7"/>
  <c r="X206" i="7"/>
  <c r="B206" i="7"/>
  <c r="H206" i="7"/>
  <c r="Z206" i="7"/>
  <c r="C206" i="7"/>
  <c r="G206" i="7"/>
  <c r="S206" i="7"/>
  <c r="D206" i="7"/>
  <c r="K206" i="7"/>
  <c r="I206" i="7"/>
  <c r="Y206" i="7"/>
  <c r="Z61" i="7"/>
  <c r="C61" i="7"/>
  <c r="X61" i="7"/>
  <c r="B61" i="7"/>
  <c r="H61" i="7"/>
  <c r="I61" i="7"/>
  <c r="D61" i="7"/>
  <c r="S61" i="7"/>
  <c r="K61" i="7"/>
  <c r="G61" i="7"/>
  <c r="Y61" i="7"/>
  <c r="X147" i="7"/>
  <c r="B147" i="7"/>
  <c r="H147" i="7"/>
  <c r="C147" i="7"/>
  <c r="Z147" i="7"/>
  <c r="J151" i="7"/>
  <c r="L151" i="7" s="1"/>
  <c r="Y147" i="7"/>
  <c r="J147" i="7"/>
  <c r="L147" i="7" s="1"/>
  <c r="I147" i="7"/>
  <c r="J148" i="7"/>
  <c r="L148" i="7" s="1"/>
  <c r="G147" i="7"/>
  <c r="J149" i="7"/>
  <c r="L149" i="7" s="1"/>
  <c r="S147" i="7"/>
  <c r="D147" i="7"/>
  <c r="K147" i="7"/>
  <c r="J150" i="7"/>
  <c r="L150" i="7" s="1"/>
  <c r="H76" i="7"/>
  <c r="C76" i="7"/>
  <c r="Z76" i="7"/>
  <c r="B76" i="7"/>
  <c r="X76" i="7"/>
  <c r="K76" i="7"/>
  <c r="G76" i="7"/>
  <c r="S76" i="7"/>
  <c r="I76" i="7"/>
  <c r="Y76" i="7"/>
  <c r="D76" i="7"/>
  <c r="H165" i="7"/>
  <c r="C165" i="7"/>
  <c r="Z165" i="7"/>
  <c r="B165" i="7"/>
  <c r="X165" i="7"/>
  <c r="S165" i="7"/>
  <c r="D165" i="7"/>
  <c r="K165" i="7"/>
  <c r="Y165" i="7"/>
  <c r="I165" i="7"/>
  <c r="G165" i="7"/>
  <c r="B9" i="7"/>
  <c r="Z9" i="7"/>
  <c r="C9" i="7"/>
  <c r="K9" i="7"/>
  <c r="D9" i="7"/>
  <c r="Z101" i="7"/>
  <c r="X101" i="7"/>
  <c r="H101" i="7"/>
  <c r="C101" i="7"/>
  <c r="B101" i="7"/>
  <c r="K101" i="7"/>
  <c r="Y101" i="7"/>
  <c r="I101" i="7"/>
  <c r="G101" i="7"/>
  <c r="D101" i="7"/>
  <c r="S101" i="7"/>
  <c r="Z195" i="7"/>
  <c r="C195" i="7"/>
  <c r="X195" i="7"/>
  <c r="B195" i="7"/>
  <c r="H195" i="7"/>
  <c r="Y195" i="7"/>
  <c r="I195" i="7"/>
  <c r="G195" i="7"/>
  <c r="S195" i="7"/>
  <c r="D195" i="7"/>
  <c r="K195" i="7"/>
  <c r="B35" i="7"/>
  <c r="Z35" i="7"/>
  <c r="C35" i="7"/>
  <c r="D35" i="7"/>
  <c r="K35" i="7"/>
  <c r="H99" i="7"/>
  <c r="C99" i="7"/>
  <c r="B99" i="7"/>
  <c r="Z99" i="7"/>
  <c r="X99" i="7"/>
  <c r="I99" i="7"/>
  <c r="S99" i="7"/>
  <c r="D99" i="7"/>
  <c r="G99" i="7"/>
  <c r="Y99" i="7"/>
  <c r="K99" i="7"/>
  <c r="H161" i="7"/>
  <c r="C161" i="7"/>
  <c r="Z161" i="7"/>
  <c r="B161" i="7"/>
  <c r="X161" i="7"/>
  <c r="S161" i="7"/>
  <c r="D161" i="7"/>
  <c r="K161" i="7"/>
  <c r="Y161" i="7"/>
  <c r="I161" i="7"/>
  <c r="G161" i="7"/>
  <c r="Z38" i="7"/>
  <c r="C38" i="7"/>
  <c r="B38" i="7"/>
  <c r="D38" i="7"/>
  <c r="K38" i="7"/>
  <c r="H102" i="7"/>
  <c r="Z102" i="7"/>
  <c r="C102" i="7"/>
  <c r="X102" i="7"/>
  <c r="B102" i="7"/>
  <c r="J105" i="7"/>
  <c r="L105" i="7" s="1"/>
  <c r="K102" i="7"/>
  <c r="J102" i="7"/>
  <c r="L102" i="7" s="1"/>
  <c r="J106" i="7"/>
  <c r="L106" i="7" s="1"/>
  <c r="J104" i="7"/>
  <c r="L104" i="7" s="1"/>
  <c r="J103" i="7"/>
  <c r="L103" i="7" s="1"/>
  <c r="I102" i="7"/>
  <c r="G102" i="7"/>
  <c r="Y102" i="7"/>
  <c r="D102" i="7"/>
  <c r="S102" i="7"/>
  <c r="H172" i="7"/>
  <c r="C172" i="7"/>
  <c r="Z172" i="7"/>
  <c r="B172" i="7"/>
  <c r="X172" i="7"/>
  <c r="J175" i="7"/>
  <c r="L175" i="7" s="1"/>
  <c r="K172" i="7"/>
  <c r="J176" i="7"/>
  <c r="L176" i="7" s="1"/>
  <c r="Y172" i="7"/>
  <c r="J172" i="7"/>
  <c r="L172" i="7" s="1"/>
  <c r="I172" i="7"/>
  <c r="J173" i="7"/>
  <c r="L173" i="7" s="1"/>
  <c r="G172" i="7"/>
  <c r="S172" i="7"/>
  <c r="J174" i="7"/>
  <c r="L174" i="7" s="1"/>
  <c r="D172" i="7"/>
  <c r="H167" i="7"/>
  <c r="C167" i="7"/>
  <c r="Z167" i="7"/>
  <c r="B167" i="7"/>
  <c r="X167" i="7"/>
  <c r="J171" i="7"/>
  <c r="L171" i="7" s="1"/>
  <c r="Y167" i="7"/>
  <c r="J167" i="7"/>
  <c r="L167" i="7" s="1"/>
  <c r="I167" i="7"/>
  <c r="J168" i="7"/>
  <c r="L168" i="7" s="1"/>
  <c r="G167" i="7"/>
  <c r="J169" i="7"/>
  <c r="L169" i="7" s="1"/>
  <c r="S167" i="7"/>
  <c r="D167" i="7"/>
  <c r="J170" i="7"/>
  <c r="L170" i="7" s="1"/>
  <c r="K167" i="7"/>
  <c r="X174" i="7"/>
  <c r="Z174" i="7"/>
  <c r="H174" i="7"/>
  <c r="C174" i="7"/>
  <c r="B174" i="7"/>
  <c r="G174" i="7"/>
  <c r="S174" i="7"/>
  <c r="D174" i="7"/>
  <c r="K174" i="7"/>
  <c r="I174" i="7"/>
  <c r="Y174" i="7"/>
  <c r="H65" i="7"/>
  <c r="Z65" i="7"/>
  <c r="C65" i="7"/>
  <c r="X65" i="7"/>
  <c r="B65" i="7"/>
  <c r="Y65" i="7"/>
  <c r="I65" i="7"/>
  <c r="K65" i="7"/>
  <c r="G65" i="7"/>
  <c r="D65" i="7"/>
  <c r="S65" i="7"/>
  <c r="X169" i="7"/>
  <c r="H169" i="7"/>
  <c r="Z169" i="7"/>
  <c r="C169" i="7"/>
  <c r="B169" i="7"/>
  <c r="S169" i="7"/>
  <c r="D169" i="7"/>
  <c r="K169" i="7"/>
  <c r="Y169" i="7"/>
  <c r="I169" i="7"/>
  <c r="G169" i="7"/>
  <c r="H84" i="7"/>
  <c r="X84" i="7"/>
  <c r="Z84" i="7"/>
  <c r="C84" i="7"/>
  <c r="B84" i="7"/>
  <c r="K84" i="7"/>
  <c r="G84" i="7"/>
  <c r="I84" i="7"/>
  <c r="Y84" i="7"/>
  <c r="D84" i="7"/>
  <c r="S84" i="7"/>
  <c r="Z45" i="7"/>
  <c r="C45" i="7"/>
  <c r="X45" i="7"/>
  <c r="B45" i="7"/>
  <c r="H45" i="7"/>
  <c r="K45" i="7"/>
  <c r="Y45" i="7"/>
  <c r="I45" i="7"/>
  <c r="G45" i="7"/>
  <c r="S45" i="7"/>
  <c r="D45" i="7"/>
  <c r="H128" i="7"/>
  <c r="Z128" i="7"/>
  <c r="B128" i="7"/>
  <c r="X128" i="7"/>
  <c r="C128" i="7"/>
  <c r="K128" i="7"/>
  <c r="Y128" i="7"/>
  <c r="I128" i="7"/>
  <c r="G128" i="7"/>
  <c r="D128" i="7"/>
  <c r="S128" i="7"/>
  <c r="H60" i="7"/>
  <c r="Z60" i="7"/>
  <c r="C60" i="7"/>
  <c r="X60" i="7"/>
  <c r="B60" i="7"/>
  <c r="K60" i="7"/>
  <c r="I60" i="7"/>
  <c r="Y60" i="7"/>
  <c r="G60" i="7"/>
  <c r="D60" i="7"/>
  <c r="S60" i="7"/>
  <c r="C158" i="7"/>
  <c r="Z158" i="7"/>
  <c r="B158" i="7"/>
  <c r="X158" i="7"/>
  <c r="H158" i="7"/>
  <c r="G158" i="7"/>
  <c r="S158" i="7"/>
  <c r="D158" i="7"/>
  <c r="K158" i="7"/>
  <c r="Y158" i="7"/>
  <c r="I158" i="7"/>
  <c r="Z7" i="7"/>
  <c r="C7" i="7"/>
  <c r="B7" i="7"/>
  <c r="J8" i="7"/>
  <c r="J9" i="7"/>
  <c r="D7" i="7"/>
  <c r="J10" i="7"/>
  <c r="K7" i="7"/>
  <c r="J7" i="7"/>
  <c r="J11" i="7"/>
  <c r="I32" i="3"/>
  <c r="I28" i="3"/>
  <c r="I22" i="3"/>
  <c r="I37" i="3"/>
  <c r="I11" i="3"/>
  <c r="I16" i="3"/>
  <c r="I12" i="3"/>
  <c r="I24" i="3"/>
  <c r="I21" i="3"/>
  <c r="I34" i="3"/>
  <c r="I33" i="3"/>
  <c r="I29" i="3"/>
  <c r="I8" i="3"/>
  <c r="I36" i="3"/>
  <c r="I31" i="3"/>
  <c r="I17" i="3"/>
  <c r="I13" i="3"/>
  <c r="I25" i="3"/>
  <c r="I15" i="3"/>
  <c r="I14" i="3"/>
  <c r="I35" i="3"/>
  <c r="I9" i="3"/>
  <c r="I10" i="3"/>
  <c r="I27" i="3"/>
  <c r="I23" i="3"/>
  <c r="I19" i="3"/>
  <c r="I26" i="3"/>
  <c r="I38" i="3"/>
  <c r="I18" i="3"/>
  <c r="I30" i="3"/>
  <c r="I20" i="3"/>
  <c r="I7" i="3"/>
  <c r="Z89" i="7"/>
  <c r="C89" i="7"/>
  <c r="X89" i="7"/>
  <c r="B89" i="7"/>
  <c r="H89" i="7"/>
  <c r="K89" i="7"/>
  <c r="Y89" i="7"/>
  <c r="I89" i="7"/>
  <c r="D89" i="7"/>
  <c r="S89" i="7"/>
  <c r="G89" i="7"/>
  <c r="C202" i="7"/>
  <c r="B202" i="7"/>
  <c r="Z202" i="7"/>
  <c r="X202" i="7"/>
  <c r="H202" i="7"/>
  <c r="J203" i="7"/>
  <c r="L203" i="7" s="1"/>
  <c r="G202" i="7"/>
  <c r="J204" i="7"/>
  <c r="L204" i="7" s="1"/>
  <c r="S202" i="7"/>
  <c r="D202" i="7"/>
  <c r="J205" i="7"/>
  <c r="L205" i="7" s="1"/>
  <c r="K202" i="7"/>
  <c r="Y202" i="7"/>
  <c r="J206" i="7"/>
  <c r="L206" i="7" s="1"/>
  <c r="J202" i="7"/>
  <c r="L202" i="7" s="1"/>
  <c r="I202" i="7"/>
  <c r="H50" i="7"/>
  <c r="Z50" i="7"/>
  <c r="C50" i="7"/>
  <c r="X50" i="7"/>
  <c r="B50" i="7"/>
  <c r="K50" i="7"/>
  <c r="D50" i="7"/>
  <c r="S50" i="7"/>
  <c r="I50" i="7"/>
  <c r="Y50" i="7"/>
  <c r="G50" i="7"/>
  <c r="Z130" i="7"/>
  <c r="C130" i="7"/>
  <c r="H130" i="7"/>
  <c r="B130" i="7"/>
  <c r="X130" i="7"/>
  <c r="S130" i="7"/>
  <c r="D130" i="7"/>
  <c r="K130" i="7"/>
  <c r="Y130" i="7"/>
  <c r="I130" i="7"/>
  <c r="G130" i="7"/>
  <c r="Z79" i="7"/>
  <c r="C79" i="7"/>
  <c r="X79" i="7"/>
  <c r="B79" i="7"/>
  <c r="H79" i="7"/>
  <c r="I79" i="7"/>
  <c r="S79" i="7"/>
  <c r="D79" i="7"/>
  <c r="G79" i="7"/>
  <c r="Y79" i="7"/>
  <c r="K79" i="7"/>
  <c r="H173" i="7"/>
  <c r="Z173" i="7"/>
  <c r="B173" i="7"/>
  <c r="X173" i="7"/>
  <c r="C173" i="7"/>
  <c r="S173" i="7"/>
  <c r="D173" i="7"/>
  <c r="K173" i="7"/>
  <c r="Y173" i="7"/>
  <c r="I173" i="7"/>
  <c r="G173" i="7"/>
  <c r="Z12" i="7"/>
  <c r="C12" i="7"/>
  <c r="B12" i="7"/>
  <c r="K12" i="7"/>
  <c r="J16" i="7"/>
  <c r="J12" i="7"/>
  <c r="J13" i="7"/>
  <c r="J14" i="7"/>
  <c r="D12" i="7"/>
  <c r="J15" i="7"/>
  <c r="H104" i="7"/>
  <c r="C104" i="7"/>
  <c r="B104" i="7"/>
  <c r="Z104" i="7"/>
  <c r="X104" i="7"/>
  <c r="K104" i="7"/>
  <c r="I104" i="7"/>
  <c r="G104" i="7"/>
  <c r="D104" i="7"/>
  <c r="Y104" i="7"/>
  <c r="S104" i="7"/>
  <c r="X190" i="7"/>
  <c r="B190" i="7"/>
  <c r="H190" i="7"/>
  <c r="C190" i="7"/>
  <c r="Z190" i="7"/>
  <c r="G190" i="7"/>
  <c r="S190" i="7"/>
  <c r="D190" i="7"/>
  <c r="K190" i="7"/>
  <c r="Y190" i="7"/>
  <c r="I190" i="7"/>
  <c r="Z37" i="7"/>
  <c r="C37" i="7"/>
  <c r="B37" i="7"/>
  <c r="J40" i="7"/>
  <c r="K37" i="7"/>
  <c r="J41" i="7"/>
  <c r="J37" i="7"/>
  <c r="J38" i="7"/>
  <c r="D37" i="7"/>
  <c r="J39" i="7"/>
  <c r="H123" i="7"/>
  <c r="Z123" i="7"/>
  <c r="C123" i="7"/>
  <c r="B123" i="7"/>
  <c r="X123" i="7"/>
  <c r="I123" i="7"/>
  <c r="S123" i="7"/>
  <c r="D123" i="7"/>
  <c r="Y123" i="7"/>
  <c r="K123" i="7"/>
  <c r="G123" i="7"/>
  <c r="H51" i="7"/>
  <c r="Z51" i="7"/>
  <c r="X51" i="7"/>
  <c r="C51" i="7"/>
  <c r="B51" i="7"/>
  <c r="I51" i="7"/>
  <c r="S51" i="7"/>
  <c r="K51" i="7"/>
  <c r="G51" i="7"/>
  <c r="Y51" i="7"/>
  <c r="D51" i="7"/>
  <c r="Z113" i="7"/>
  <c r="C113" i="7"/>
  <c r="X113" i="7"/>
  <c r="B113" i="7"/>
  <c r="H113" i="7"/>
  <c r="K113" i="7"/>
  <c r="Y113" i="7"/>
  <c r="I113" i="7"/>
  <c r="S113" i="7"/>
  <c r="G113" i="7"/>
  <c r="D113" i="7"/>
  <c r="X177" i="7"/>
  <c r="H177" i="7"/>
  <c r="C177" i="7"/>
  <c r="B177" i="7"/>
  <c r="Z177" i="7"/>
  <c r="J179" i="7"/>
  <c r="L179" i="7" s="1"/>
  <c r="S177" i="7"/>
  <c r="D177" i="7"/>
  <c r="J180" i="7"/>
  <c r="L180" i="7" s="1"/>
  <c r="K177" i="7"/>
  <c r="J181" i="7"/>
  <c r="L181" i="7" s="1"/>
  <c r="Y177" i="7"/>
  <c r="J177" i="7"/>
  <c r="L177" i="7" s="1"/>
  <c r="I177" i="7"/>
  <c r="J178" i="7"/>
  <c r="L178" i="7" s="1"/>
  <c r="G177" i="7"/>
  <c r="H54" i="7"/>
  <c r="Z54" i="7"/>
  <c r="C54" i="7"/>
  <c r="X54" i="7"/>
  <c r="B54" i="7"/>
  <c r="K54" i="7"/>
  <c r="I54" i="7"/>
  <c r="Y54" i="7"/>
  <c r="G54" i="7"/>
  <c r="D54" i="7"/>
  <c r="S54" i="7"/>
  <c r="H124" i="7"/>
  <c r="X124" i="7"/>
  <c r="B124" i="7"/>
  <c r="Z124" i="7"/>
  <c r="C124" i="7"/>
  <c r="K124" i="7"/>
  <c r="Y124" i="7"/>
  <c r="I124" i="7"/>
  <c r="G124" i="7"/>
  <c r="D124" i="7"/>
  <c r="S124" i="7"/>
  <c r="H188" i="7"/>
  <c r="C188" i="7"/>
  <c r="B188" i="7"/>
  <c r="Z188" i="7"/>
  <c r="X188" i="7"/>
  <c r="K188" i="7"/>
  <c r="Y188" i="7"/>
  <c r="I188" i="7"/>
  <c r="G188" i="7"/>
  <c r="S188" i="7"/>
  <c r="D188" i="7"/>
  <c r="H183" i="7"/>
  <c r="C183" i="7"/>
  <c r="B183" i="7"/>
  <c r="Z183" i="7"/>
  <c r="X183" i="7"/>
  <c r="Y183" i="7"/>
  <c r="I183" i="7"/>
  <c r="G183" i="7"/>
  <c r="S183" i="7"/>
  <c r="D183" i="7"/>
  <c r="K183" i="7"/>
  <c r="H31" i="7"/>
  <c r="Z31" i="7"/>
  <c r="C31" i="7"/>
  <c r="X31" i="7"/>
  <c r="B31" i="7"/>
  <c r="I31" i="7"/>
  <c r="G31" i="7"/>
  <c r="S31" i="7"/>
  <c r="D31" i="7"/>
  <c r="K31" i="7"/>
  <c r="Y31" i="7"/>
  <c r="Z160" i="7"/>
  <c r="C160" i="7"/>
  <c r="H160" i="7"/>
  <c r="B160" i="7"/>
  <c r="X160" i="7"/>
  <c r="K160" i="7"/>
  <c r="Y160" i="7"/>
  <c r="I160" i="7"/>
  <c r="G160" i="7"/>
  <c r="S160" i="7"/>
  <c r="D160" i="7"/>
  <c r="H180" i="7"/>
  <c r="C180" i="7"/>
  <c r="B180" i="7"/>
  <c r="Z180" i="7"/>
  <c r="X180" i="7"/>
  <c r="K180" i="7"/>
  <c r="Y180" i="7"/>
  <c r="I180" i="7"/>
  <c r="G180" i="7"/>
  <c r="D180" i="7"/>
  <c r="S180" i="7"/>
  <c r="H136" i="7"/>
  <c r="Z136" i="7"/>
  <c r="X136" i="7"/>
  <c r="C136" i="7"/>
  <c r="B136" i="7"/>
  <c r="K136" i="7"/>
  <c r="Y136" i="7"/>
  <c r="I136" i="7"/>
  <c r="G136" i="7"/>
  <c r="S136" i="7"/>
  <c r="D136" i="7"/>
  <c r="X98" i="7"/>
  <c r="B98" i="7"/>
  <c r="H98" i="7"/>
  <c r="C98" i="7"/>
  <c r="Z98" i="7"/>
  <c r="K98" i="7"/>
  <c r="I98" i="7"/>
  <c r="G98" i="7"/>
  <c r="Y98" i="7"/>
  <c r="D98" i="7"/>
  <c r="S98" i="7"/>
  <c r="H49" i="7"/>
  <c r="Z49" i="7"/>
  <c r="C49" i="7"/>
  <c r="X49" i="7"/>
  <c r="B49" i="7"/>
  <c r="I49" i="7"/>
  <c r="K49" i="7"/>
  <c r="G49" i="7"/>
  <c r="Y49" i="7"/>
  <c r="D49" i="7"/>
  <c r="S49" i="7"/>
  <c r="H141" i="7"/>
  <c r="Z141" i="7"/>
  <c r="B141" i="7"/>
  <c r="X141" i="7"/>
  <c r="C141" i="7"/>
  <c r="S141" i="7"/>
  <c r="D141" i="7"/>
  <c r="K141" i="7"/>
  <c r="Y141" i="7"/>
  <c r="I141" i="7"/>
  <c r="G141" i="7"/>
  <c r="H74" i="7"/>
  <c r="Z74" i="7"/>
  <c r="C74" i="7"/>
  <c r="X74" i="7"/>
  <c r="B74" i="7"/>
  <c r="K74" i="7"/>
  <c r="Y74" i="7"/>
  <c r="D74" i="7"/>
  <c r="S74" i="7"/>
  <c r="I74" i="7"/>
  <c r="G74" i="7"/>
  <c r="X171" i="7"/>
  <c r="B171" i="7"/>
  <c r="H171" i="7"/>
  <c r="C171" i="7"/>
  <c r="Z171" i="7"/>
  <c r="Y171" i="7"/>
  <c r="I171" i="7"/>
  <c r="G171" i="7"/>
  <c r="S171" i="7"/>
  <c r="D171" i="7"/>
  <c r="K171" i="7"/>
  <c r="Z21" i="7"/>
  <c r="C21" i="7"/>
  <c r="B21" i="7"/>
  <c r="K21" i="7"/>
  <c r="D21" i="7"/>
  <c r="Z103" i="7"/>
  <c r="C103" i="7"/>
  <c r="B103" i="7"/>
  <c r="X103" i="7"/>
  <c r="H103" i="7"/>
  <c r="I103" i="7"/>
  <c r="S103" i="7"/>
  <c r="D103" i="7"/>
  <c r="K103" i="7"/>
  <c r="G103" i="7"/>
  <c r="Y103" i="7"/>
  <c r="X64" i="7"/>
  <c r="B64" i="7"/>
  <c r="C64" i="7"/>
  <c r="H64" i="7"/>
  <c r="Z64" i="7"/>
  <c r="K64" i="7"/>
  <c r="S64" i="7"/>
  <c r="I64" i="7"/>
  <c r="Y64" i="7"/>
  <c r="G64" i="7"/>
  <c r="D64" i="7"/>
  <c r="H142" i="7"/>
  <c r="C142" i="7"/>
  <c r="X142" i="7"/>
  <c r="Z142" i="7"/>
  <c r="B142" i="7"/>
  <c r="J143" i="7"/>
  <c r="L143" i="7" s="1"/>
  <c r="G142" i="7"/>
  <c r="J144" i="7"/>
  <c r="L144" i="7" s="1"/>
  <c r="S142" i="7"/>
  <c r="D142" i="7"/>
  <c r="J145" i="7"/>
  <c r="L145" i="7" s="1"/>
  <c r="K142" i="7"/>
  <c r="J146" i="7"/>
  <c r="L146" i="7" s="1"/>
  <c r="J142" i="7"/>
  <c r="L142" i="7" s="1"/>
  <c r="I142" i="7"/>
  <c r="Y142" i="7"/>
  <c r="X93" i="7"/>
  <c r="H93" i="7"/>
  <c r="C93" i="7"/>
  <c r="B93" i="7"/>
  <c r="Z93" i="7"/>
  <c r="K93" i="7"/>
  <c r="Y93" i="7"/>
  <c r="I93" i="7"/>
  <c r="D93" i="7"/>
  <c r="S93" i="7"/>
  <c r="G93" i="7"/>
  <c r="H186" i="7"/>
  <c r="C186" i="7"/>
  <c r="B186" i="7"/>
  <c r="Z186" i="7"/>
  <c r="X186" i="7"/>
  <c r="G186" i="7"/>
  <c r="S186" i="7"/>
  <c r="D186" i="7"/>
  <c r="K186" i="7"/>
  <c r="Y186" i="7"/>
  <c r="I186" i="7"/>
  <c r="Z26" i="7"/>
  <c r="C26" i="7"/>
  <c r="B26" i="7"/>
  <c r="D26" i="7"/>
  <c r="K26" i="7"/>
  <c r="H108" i="7"/>
  <c r="X108" i="7"/>
  <c r="B108" i="7"/>
  <c r="Z108" i="7"/>
  <c r="C108" i="7"/>
  <c r="K108" i="7"/>
  <c r="I108" i="7"/>
  <c r="G108" i="7"/>
  <c r="D108" i="7"/>
  <c r="Y108" i="7"/>
  <c r="S108" i="7"/>
  <c r="Z203" i="7"/>
  <c r="C203" i="7"/>
  <c r="X203" i="7"/>
  <c r="B203" i="7"/>
  <c r="H203" i="7"/>
  <c r="Y203" i="7"/>
  <c r="I203" i="7"/>
  <c r="G203" i="7"/>
  <c r="S203" i="7"/>
  <c r="D203" i="7"/>
  <c r="K203" i="7"/>
  <c r="H41" i="7"/>
  <c r="Z41" i="7"/>
  <c r="C41" i="7"/>
  <c r="X41" i="7"/>
  <c r="B41" i="7"/>
  <c r="K41" i="7"/>
  <c r="Y41" i="7"/>
  <c r="I41" i="7"/>
  <c r="G41" i="7"/>
  <c r="S41" i="7"/>
  <c r="D41" i="7"/>
  <c r="Z131" i="7"/>
  <c r="C131" i="7"/>
  <c r="H131" i="7"/>
  <c r="B131" i="7"/>
  <c r="X131" i="7"/>
  <c r="I131" i="7"/>
  <c r="G131" i="7"/>
  <c r="S131" i="7"/>
  <c r="D131" i="7"/>
  <c r="Y131" i="7"/>
  <c r="K131" i="7"/>
  <c r="H59" i="7"/>
  <c r="Z59" i="7"/>
  <c r="C59" i="7"/>
  <c r="X59" i="7"/>
  <c r="B59" i="7"/>
  <c r="I59" i="7"/>
  <c r="S59" i="7"/>
  <c r="K59" i="7"/>
  <c r="G59" i="7"/>
  <c r="Y59" i="7"/>
  <c r="D59" i="7"/>
  <c r="Z121" i="7"/>
  <c r="C121" i="7"/>
  <c r="X121" i="7"/>
  <c r="B121" i="7"/>
  <c r="H121" i="7"/>
  <c r="K121" i="7"/>
  <c r="Y121" i="7"/>
  <c r="I121" i="7"/>
  <c r="D121" i="7"/>
  <c r="S121" i="7"/>
  <c r="G121" i="7"/>
  <c r="H185" i="7"/>
  <c r="C185" i="7"/>
  <c r="B185" i="7"/>
  <c r="Z185" i="7"/>
  <c r="X185" i="7"/>
  <c r="S185" i="7"/>
  <c r="D185" i="7"/>
  <c r="K185" i="7"/>
  <c r="Y185" i="7"/>
  <c r="I185" i="7"/>
  <c r="G185" i="7"/>
  <c r="H62" i="7"/>
  <c r="Z62" i="7"/>
  <c r="C62" i="7"/>
  <c r="X62" i="7"/>
  <c r="B62" i="7"/>
  <c r="J65" i="7"/>
  <c r="L65" i="7" s="1"/>
  <c r="K62" i="7"/>
  <c r="J62" i="7"/>
  <c r="L62" i="7" s="1"/>
  <c r="I62" i="7"/>
  <c r="J64" i="7"/>
  <c r="L64" i="7" s="1"/>
  <c r="Y62" i="7"/>
  <c r="G62" i="7"/>
  <c r="D62" i="7"/>
  <c r="S62" i="7"/>
  <c r="J66" i="7"/>
  <c r="L66" i="7" s="1"/>
  <c r="J63" i="7"/>
  <c r="L63" i="7" s="1"/>
  <c r="H132" i="7"/>
  <c r="Z132" i="7"/>
  <c r="C132" i="7"/>
  <c r="X132" i="7"/>
  <c r="B132" i="7"/>
  <c r="J135" i="7"/>
  <c r="L135" i="7" s="1"/>
  <c r="K132" i="7"/>
  <c r="J136" i="7"/>
  <c r="L136" i="7" s="1"/>
  <c r="Y132" i="7"/>
  <c r="J132" i="7"/>
  <c r="L132" i="7" s="1"/>
  <c r="I132" i="7"/>
  <c r="J133" i="7"/>
  <c r="L133" i="7" s="1"/>
  <c r="G132" i="7"/>
  <c r="D132" i="7"/>
  <c r="J134" i="7"/>
  <c r="L134" i="7" s="1"/>
  <c r="S132" i="7"/>
  <c r="X196" i="7"/>
  <c r="B196" i="7"/>
  <c r="H196" i="7"/>
  <c r="C196" i="7"/>
  <c r="Z196" i="7"/>
  <c r="K196" i="7"/>
  <c r="Y196" i="7"/>
  <c r="I196" i="7"/>
  <c r="G196" i="7"/>
  <c r="S196" i="7"/>
  <c r="D196" i="7"/>
  <c r="H127" i="7"/>
  <c r="C127" i="7"/>
  <c r="Z127" i="7"/>
  <c r="B127" i="7"/>
  <c r="X127" i="7"/>
  <c r="I127" i="7"/>
  <c r="J128" i="7"/>
  <c r="L128" i="7" s="1"/>
  <c r="G127" i="7"/>
  <c r="J129" i="7"/>
  <c r="L129" i="7" s="1"/>
  <c r="S127" i="7"/>
  <c r="D127" i="7"/>
  <c r="J130" i="7"/>
  <c r="L130" i="7" s="1"/>
  <c r="Y127" i="7"/>
  <c r="K127" i="7"/>
  <c r="J131" i="7"/>
  <c r="L131" i="7" s="1"/>
  <c r="J127" i="7"/>
  <c r="L127" i="7" s="1"/>
  <c r="H191" i="7"/>
  <c r="C191" i="7"/>
  <c r="B191" i="7"/>
  <c r="Z191" i="7"/>
  <c r="X191" i="7"/>
  <c r="Y191" i="7"/>
  <c r="I191" i="7"/>
  <c r="G191" i="7"/>
  <c r="S191" i="7"/>
  <c r="D191" i="7"/>
  <c r="K191" i="7"/>
  <c r="X117" i="7"/>
  <c r="H117" i="7"/>
  <c r="C117" i="7"/>
  <c r="B117" i="7"/>
  <c r="Z117" i="7"/>
  <c r="K117" i="7"/>
  <c r="J121" i="7"/>
  <c r="L121" i="7" s="1"/>
  <c r="Y117" i="7"/>
  <c r="J117" i="7"/>
  <c r="L117" i="7" s="1"/>
  <c r="I117" i="7"/>
  <c r="S117" i="7"/>
  <c r="J118" i="7"/>
  <c r="L118" i="7" s="1"/>
  <c r="J120" i="7"/>
  <c r="L120" i="7" s="1"/>
  <c r="J119" i="7"/>
  <c r="L119" i="7" s="1"/>
  <c r="G117" i="7"/>
  <c r="D117" i="7"/>
  <c r="H189" i="7"/>
  <c r="C189" i="7"/>
  <c r="B189" i="7"/>
  <c r="Z189" i="7"/>
  <c r="X189" i="7"/>
  <c r="S189" i="7"/>
  <c r="D189" i="7"/>
  <c r="K189" i="7"/>
  <c r="Y189" i="7"/>
  <c r="I189" i="7"/>
  <c r="G189" i="7"/>
  <c r="X90" i="7"/>
  <c r="B90" i="7"/>
  <c r="H90" i="7"/>
  <c r="C90" i="7"/>
  <c r="Z90" i="7"/>
  <c r="K90" i="7"/>
  <c r="Y90" i="7"/>
  <c r="D90" i="7"/>
  <c r="S90" i="7"/>
  <c r="I90" i="7"/>
  <c r="G90" i="7"/>
  <c r="H107" i="7"/>
  <c r="Z107" i="7"/>
  <c r="C107" i="7"/>
  <c r="B107" i="7"/>
  <c r="X107" i="7"/>
  <c r="I107" i="7"/>
  <c r="J109" i="7"/>
  <c r="L109" i="7" s="1"/>
  <c r="S107" i="7"/>
  <c r="D107" i="7"/>
  <c r="K107" i="7"/>
  <c r="J110" i="7"/>
  <c r="L110" i="7" s="1"/>
  <c r="J108" i="7"/>
  <c r="L108" i="7" s="1"/>
  <c r="J107" i="7"/>
  <c r="L107" i="7" s="1"/>
  <c r="J111" i="7"/>
  <c r="L111" i="7" s="1"/>
  <c r="G107" i="7"/>
  <c r="Y107" i="7"/>
  <c r="H116" i="7"/>
  <c r="X116" i="7"/>
  <c r="B116" i="7"/>
  <c r="C116" i="7"/>
  <c r="Z116" i="7"/>
  <c r="K116" i="7"/>
  <c r="I116" i="7"/>
  <c r="G116" i="7"/>
  <c r="Y116" i="7"/>
  <c r="S116" i="7"/>
  <c r="D116" i="7"/>
  <c r="H149" i="7"/>
  <c r="X149" i="7"/>
  <c r="Z149" i="7"/>
  <c r="C149" i="7"/>
  <c r="B149" i="7"/>
  <c r="S149" i="7"/>
  <c r="D149" i="7"/>
  <c r="K149" i="7"/>
  <c r="Y149" i="7"/>
  <c r="I149" i="7"/>
  <c r="G149" i="7"/>
  <c r="H162" i="7"/>
  <c r="C162" i="7"/>
  <c r="Z162" i="7"/>
  <c r="B162" i="7"/>
  <c r="X162" i="7"/>
  <c r="J163" i="7"/>
  <c r="L163" i="7" s="1"/>
  <c r="G162" i="7"/>
  <c r="J164" i="7"/>
  <c r="L164" i="7" s="1"/>
  <c r="S162" i="7"/>
  <c r="D162" i="7"/>
  <c r="J165" i="7"/>
  <c r="L165" i="7" s="1"/>
  <c r="K162" i="7"/>
  <c r="Y162" i="7"/>
  <c r="J166" i="7"/>
  <c r="L166" i="7" s="1"/>
  <c r="J162" i="7"/>
  <c r="L162" i="7" s="1"/>
  <c r="I162" i="7"/>
  <c r="H63" i="7"/>
  <c r="Z63" i="7"/>
  <c r="C63" i="7"/>
  <c r="X63" i="7"/>
  <c r="B63" i="7"/>
  <c r="I63" i="7"/>
  <c r="G63" i="7"/>
  <c r="Y63" i="7"/>
  <c r="D63" i="7"/>
  <c r="S63" i="7"/>
  <c r="K63" i="7"/>
  <c r="X154" i="7"/>
  <c r="H154" i="7"/>
  <c r="Z154" i="7"/>
  <c r="C154" i="7"/>
  <c r="B154" i="7"/>
  <c r="G154" i="7"/>
  <c r="S154" i="7"/>
  <c r="D154" i="7"/>
  <c r="K154" i="7"/>
  <c r="Y154" i="7"/>
  <c r="I154" i="7"/>
  <c r="Z88" i="7"/>
  <c r="X88" i="7"/>
  <c r="H88" i="7"/>
  <c r="C88" i="7"/>
  <c r="B88" i="7"/>
  <c r="K88" i="7"/>
  <c r="I88" i="7"/>
  <c r="G88" i="7"/>
  <c r="Y88" i="7"/>
  <c r="S88" i="7"/>
  <c r="D88" i="7"/>
  <c r="H184" i="7"/>
  <c r="Z184" i="7"/>
  <c r="C184" i="7"/>
  <c r="B184" i="7"/>
  <c r="X184" i="7"/>
  <c r="K184" i="7"/>
  <c r="Y184" i="7"/>
  <c r="I184" i="7"/>
  <c r="G184" i="7"/>
  <c r="D184" i="7"/>
  <c r="S184" i="7"/>
  <c r="B25" i="7"/>
  <c r="C25" i="7"/>
  <c r="Z25" i="7"/>
  <c r="K25" i="7"/>
  <c r="D25" i="7"/>
  <c r="X125" i="7"/>
  <c r="Z125" i="7"/>
  <c r="B125" i="7"/>
  <c r="H125" i="7"/>
  <c r="C125" i="7"/>
  <c r="K125" i="7"/>
  <c r="Y125" i="7"/>
  <c r="I125" i="7"/>
  <c r="S125" i="7"/>
  <c r="G125" i="7"/>
  <c r="D125" i="7"/>
  <c r="H68" i="7"/>
  <c r="Z68" i="7"/>
  <c r="C68" i="7"/>
  <c r="X68" i="7"/>
  <c r="B68" i="7"/>
  <c r="K68" i="7"/>
  <c r="G68" i="7"/>
  <c r="Y68" i="7"/>
  <c r="D68" i="7"/>
  <c r="S68" i="7"/>
  <c r="I68" i="7"/>
  <c r="X155" i="7"/>
  <c r="B155" i="7"/>
  <c r="H155" i="7"/>
  <c r="C155" i="7"/>
  <c r="Z155" i="7"/>
  <c r="Y155" i="7"/>
  <c r="I155" i="7"/>
  <c r="G155" i="7"/>
  <c r="S155" i="7"/>
  <c r="D155" i="7"/>
  <c r="K155" i="7"/>
  <c r="Z15" i="7"/>
  <c r="C15" i="7"/>
  <c r="B15" i="7"/>
  <c r="D15" i="7"/>
  <c r="K15" i="7"/>
  <c r="Z97" i="7"/>
  <c r="C97" i="7"/>
  <c r="X97" i="7"/>
  <c r="B97" i="7"/>
  <c r="H97" i="7"/>
  <c r="K97" i="7"/>
  <c r="J101" i="7"/>
  <c r="L101" i="7" s="1"/>
  <c r="Y97" i="7"/>
  <c r="J97" i="7"/>
  <c r="L97" i="7" s="1"/>
  <c r="I97" i="7"/>
  <c r="J100" i="7"/>
  <c r="L100" i="7" s="1"/>
  <c r="J99" i="7"/>
  <c r="L99" i="7" s="1"/>
  <c r="G97" i="7"/>
  <c r="D97" i="7"/>
  <c r="S97" i="7"/>
  <c r="J98" i="7"/>
  <c r="L98" i="7" s="1"/>
  <c r="X198" i="7"/>
  <c r="B198" i="7"/>
  <c r="H198" i="7"/>
  <c r="C198" i="7"/>
  <c r="Z198" i="7"/>
  <c r="G198" i="7"/>
  <c r="S198" i="7"/>
  <c r="D198" i="7"/>
  <c r="K198" i="7"/>
  <c r="Y198" i="7"/>
  <c r="I198" i="7"/>
  <c r="B40" i="7"/>
  <c r="Z40" i="7"/>
  <c r="C40" i="7"/>
  <c r="K40" i="7"/>
  <c r="D40" i="7"/>
  <c r="H112" i="7"/>
  <c r="Z112" i="7"/>
  <c r="X112" i="7"/>
  <c r="C112" i="7"/>
  <c r="B112" i="7"/>
  <c r="K112" i="7"/>
  <c r="I112" i="7"/>
  <c r="J113" i="7"/>
  <c r="L113" i="7" s="1"/>
  <c r="G112" i="7"/>
  <c r="S112" i="7"/>
  <c r="J114" i="7"/>
  <c r="L114" i="7" s="1"/>
  <c r="J112" i="7"/>
  <c r="L112" i="7" s="1"/>
  <c r="J116" i="7"/>
  <c r="L116" i="7" s="1"/>
  <c r="J115" i="7"/>
  <c r="L115" i="7" s="1"/>
  <c r="D112" i="7"/>
  <c r="Y112" i="7"/>
  <c r="H55" i="7"/>
  <c r="Z55" i="7"/>
  <c r="C55" i="7"/>
  <c r="X55" i="7"/>
  <c r="B55" i="7"/>
  <c r="I55" i="7"/>
  <c r="G55" i="7"/>
  <c r="Y55" i="7"/>
  <c r="D55" i="7"/>
  <c r="S55" i="7"/>
  <c r="K55" i="7"/>
  <c r="Z144" i="7"/>
  <c r="C144" i="7"/>
  <c r="X144" i="7"/>
  <c r="H144" i="7"/>
  <c r="B144" i="7"/>
  <c r="K144" i="7"/>
  <c r="Y144" i="7"/>
  <c r="I144" i="7"/>
  <c r="G144" i="7"/>
  <c r="D144" i="7"/>
  <c r="S144" i="7"/>
  <c r="H67" i="7"/>
  <c r="B67" i="7"/>
  <c r="Z67" i="7"/>
  <c r="X67" i="7"/>
  <c r="C67" i="7"/>
  <c r="I67" i="7"/>
  <c r="J69" i="7"/>
  <c r="L69" i="7" s="1"/>
  <c r="S67" i="7"/>
  <c r="D67" i="7"/>
  <c r="G67" i="7"/>
  <c r="J71" i="7"/>
  <c r="L71" i="7" s="1"/>
  <c r="J70" i="7"/>
  <c r="L70" i="7" s="1"/>
  <c r="Y67" i="7"/>
  <c r="J68" i="7"/>
  <c r="L68" i="7" s="1"/>
  <c r="K67" i="7"/>
  <c r="J67" i="7"/>
  <c r="L67" i="7" s="1"/>
  <c r="H129" i="7"/>
  <c r="C129" i="7"/>
  <c r="B129" i="7"/>
  <c r="Z129" i="7"/>
  <c r="X129" i="7"/>
  <c r="K129" i="7"/>
  <c r="Y129" i="7"/>
  <c r="I129" i="7"/>
  <c r="S129" i="7"/>
  <c r="G129" i="7"/>
  <c r="D129" i="7"/>
  <c r="H193" i="7"/>
  <c r="C193" i="7"/>
  <c r="B193" i="7"/>
  <c r="Z193" i="7"/>
  <c r="X193" i="7"/>
  <c r="S193" i="7"/>
  <c r="D193" i="7"/>
  <c r="K193" i="7"/>
  <c r="Y193" i="7"/>
  <c r="I193" i="7"/>
  <c r="G193" i="7"/>
  <c r="H70" i="7"/>
  <c r="Z70" i="7"/>
  <c r="C70" i="7"/>
  <c r="X70" i="7"/>
  <c r="B70" i="7"/>
  <c r="K70" i="7"/>
  <c r="S70" i="7"/>
  <c r="I70" i="7"/>
  <c r="G70" i="7"/>
  <c r="Y70" i="7"/>
  <c r="D70" i="7"/>
  <c r="H140" i="7"/>
  <c r="C140" i="7"/>
  <c r="Z140" i="7"/>
  <c r="X140" i="7"/>
  <c r="B140" i="7"/>
  <c r="K140" i="7"/>
  <c r="Y140" i="7"/>
  <c r="I140" i="7"/>
  <c r="G140" i="7"/>
  <c r="S140" i="7"/>
  <c r="D140" i="7"/>
  <c r="X204" i="7"/>
  <c r="B204" i="7"/>
  <c r="H204" i="7"/>
  <c r="C204" i="7"/>
  <c r="Z204" i="7"/>
  <c r="K204" i="7"/>
  <c r="Y204" i="7"/>
  <c r="I204" i="7"/>
  <c r="G204" i="7"/>
  <c r="S204" i="7"/>
  <c r="D204" i="7"/>
  <c r="H135" i="7"/>
  <c r="Z135" i="7"/>
  <c r="C135" i="7"/>
  <c r="X135" i="7"/>
  <c r="B135" i="7"/>
  <c r="Y135" i="7"/>
  <c r="I135" i="7"/>
  <c r="G135" i="7"/>
  <c r="S135" i="7"/>
  <c r="D135" i="7"/>
  <c r="K135" i="7"/>
  <c r="Z199" i="7"/>
  <c r="X199" i="7"/>
  <c r="H199" i="7"/>
  <c r="C199" i="7"/>
  <c r="B199" i="7"/>
  <c r="Y199" i="7"/>
  <c r="I199" i="7"/>
  <c r="G199" i="7"/>
  <c r="S199" i="7"/>
  <c r="D199" i="7"/>
  <c r="K199" i="7"/>
  <c r="X56" i="7"/>
  <c r="B56" i="7"/>
  <c r="H56" i="7"/>
  <c r="C56" i="7"/>
  <c r="Z56" i="7"/>
  <c r="K56" i="7"/>
  <c r="S56" i="7"/>
  <c r="I56" i="7"/>
  <c r="Y56" i="7"/>
  <c r="G56" i="7"/>
  <c r="D56" i="7"/>
  <c r="Z105" i="7"/>
  <c r="C105" i="7"/>
  <c r="X105" i="7"/>
  <c r="B105" i="7"/>
  <c r="H105" i="7"/>
  <c r="K105" i="7"/>
  <c r="Y105" i="7"/>
  <c r="I105" i="7"/>
  <c r="S105" i="7"/>
  <c r="G105" i="7"/>
  <c r="D105" i="7"/>
  <c r="H46" i="7"/>
  <c r="Z46" i="7"/>
  <c r="C46" i="7"/>
  <c r="B46" i="7"/>
  <c r="X46" i="7"/>
  <c r="S46" i="7"/>
  <c r="D46" i="7"/>
  <c r="K46" i="7"/>
  <c r="Y46" i="7"/>
  <c r="I46" i="7"/>
  <c r="G46" i="7"/>
  <c r="Z20" i="7"/>
  <c r="C20" i="7"/>
  <c r="B20" i="7"/>
  <c r="K20" i="7"/>
  <c r="I20" i="7" s="1"/>
  <c r="D20" i="7"/>
  <c r="B16" i="7"/>
  <c r="C16" i="7"/>
  <c r="Z16" i="7"/>
  <c r="K16" i="7"/>
  <c r="D16" i="7"/>
  <c r="H77" i="7"/>
  <c r="C77" i="7"/>
  <c r="Z77" i="7"/>
  <c r="B77" i="7"/>
  <c r="X77" i="7"/>
  <c r="J81" i="7"/>
  <c r="L81" i="7" s="1"/>
  <c r="Y77" i="7"/>
  <c r="J77" i="7"/>
  <c r="L77" i="7" s="1"/>
  <c r="I77" i="7"/>
  <c r="J79" i="7"/>
  <c r="L79" i="7" s="1"/>
  <c r="J78" i="7"/>
  <c r="L78" i="7" s="1"/>
  <c r="S77" i="7"/>
  <c r="K77" i="7"/>
  <c r="G77" i="7"/>
  <c r="D77" i="7"/>
  <c r="J80" i="7"/>
  <c r="L80" i="7" s="1"/>
  <c r="H166" i="7"/>
  <c r="C166" i="7"/>
  <c r="Z166" i="7"/>
  <c r="B166" i="7"/>
  <c r="X166" i="7"/>
  <c r="G166" i="7"/>
  <c r="S166" i="7"/>
  <c r="D166" i="7"/>
  <c r="K166" i="7"/>
  <c r="Y166" i="7"/>
  <c r="I166" i="7"/>
  <c r="B10" i="7"/>
  <c r="C10" i="7"/>
  <c r="Z10" i="7"/>
  <c r="D10" i="7"/>
  <c r="K10" i="7"/>
  <c r="H92" i="7"/>
  <c r="X92" i="7"/>
  <c r="B92" i="7"/>
  <c r="C92" i="7"/>
  <c r="Z92" i="7"/>
  <c r="K92" i="7"/>
  <c r="I92" i="7"/>
  <c r="J93" i="7"/>
  <c r="L93" i="7" s="1"/>
  <c r="G92" i="7"/>
  <c r="D92" i="7"/>
  <c r="Y92" i="7"/>
  <c r="S92" i="7"/>
  <c r="J94" i="7"/>
  <c r="L94" i="7" s="1"/>
  <c r="J92" i="7"/>
  <c r="L92" i="7" s="1"/>
  <c r="J96" i="7"/>
  <c r="L96" i="7" s="1"/>
  <c r="J95" i="7"/>
  <c r="L95" i="7" s="1"/>
  <c r="H197" i="7"/>
  <c r="C197" i="7"/>
  <c r="B197" i="7"/>
  <c r="Z197" i="7"/>
  <c r="X197" i="7"/>
  <c r="J199" i="7"/>
  <c r="L199" i="7" s="1"/>
  <c r="S197" i="7"/>
  <c r="D197" i="7"/>
  <c r="J200" i="7"/>
  <c r="L200" i="7" s="1"/>
  <c r="K197" i="7"/>
  <c r="J201" i="7"/>
  <c r="L201" i="7" s="1"/>
  <c r="Y197" i="7"/>
  <c r="J197" i="7"/>
  <c r="L197" i="7" s="1"/>
  <c r="I197" i="7"/>
  <c r="G197" i="7"/>
  <c r="J198" i="7"/>
  <c r="L198" i="7" s="1"/>
  <c r="Z39" i="7"/>
  <c r="C39" i="7"/>
  <c r="B39" i="7"/>
  <c r="D39" i="7"/>
  <c r="K39" i="7"/>
  <c r="C138" i="7"/>
  <c r="Z138" i="7"/>
  <c r="B138" i="7"/>
  <c r="X138" i="7"/>
  <c r="H138" i="7"/>
  <c r="G138" i="7"/>
  <c r="S138" i="7"/>
  <c r="D138" i="7"/>
  <c r="K138" i="7"/>
  <c r="Y138" i="7"/>
  <c r="I138" i="7"/>
  <c r="X82" i="7"/>
  <c r="B82" i="7"/>
  <c r="H82" i="7"/>
  <c r="C82" i="7"/>
  <c r="Z82" i="7"/>
  <c r="J85" i="7"/>
  <c r="L85" i="7" s="1"/>
  <c r="K82" i="7"/>
  <c r="J84" i="7"/>
  <c r="L84" i="7" s="1"/>
  <c r="S82" i="7"/>
  <c r="J83" i="7"/>
  <c r="L83" i="7" s="1"/>
  <c r="J82" i="7"/>
  <c r="L82" i="7" s="1"/>
  <c r="I82" i="7"/>
  <c r="G82" i="7"/>
  <c r="J86" i="7"/>
  <c r="L86" i="7" s="1"/>
  <c r="Y82" i="7"/>
  <c r="D82" i="7"/>
  <c r="Z168" i="7"/>
  <c r="C168" i="7"/>
  <c r="B168" i="7"/>
  <c r="X168" i="7"/>
  <c r="H168" i="7"/>
  <c r="K168" i="7"/>
  <c r="Y168" i="7"/>
  <c r="I168" i="7"/>
  <c r="G168" i="7"/>
  <c r="S168" i="7"/>
  <c r="D168" i="7"/>
  <c r="Z29" i="7"/>
  <c r="C29" i="7"/>
  <c r="B29" i="7"/>
  <c r="K29" i="7"/>
  <c r="D29" i="7"/>
  <c r="H115" i="7"/>
  <c r="Z115" i="7"/>
  <c r="C115" i="7"/>
  <c r="X115" i="7"/>
  <c r="B115" i="7"/>
  <c r="I115" i="7"/>
  <c r="S115" i="7"/>
  <c r="D115" i="7"/>
  <c r="Y115" i="7"/>
  <c r="K115" i="7"/>
  <c r="G115" i="7"/>
  <c r="H44" i="7"/>
  <c r="Z44" i="7"/>
  <c r="C44" i="7"/>
  <c r="X44" i="7"/>
  <c r="B44" i="7"/>
  <c r="K44" i="7"/>
  <c r="Y44" i="7"/>
  <c r="I44" i="7"/>
  <c r="G44" i="7"/>
  <c r="S44" i="7"/>
  <c r="D44" i="7"/>
  <c r="H126" i="7"/>
  <c r="C126" i="7"/>
  <c r="Z126" i="7"/>
  <c r="X126" i="7"/>
  <c r="B126" i="7"/>
  <c r="S126" i="7"/>
  <c r="D126" i="7"/>
  <c r="K126" i="7"/>
  <c r="Y126" i="7"/>
  <c r="I126" i="7"/>
  <c r="G126" i="7"/>
  <c r="Z69" i="7"/>
  <c r="C69" i="7"/>
  <c r="X69" i="7"/>
  <c r="B69" i="7"/>
  <c r="H69" i="7"/>
  <c r="Y69" i="7"/>
  <c r="I69" i="7"/>
  <c r="S69" i="7"/>
  <c r="K69" i="7"/>
  <c r="G69" i="7"/>
  <c r="D69" i="7"/>
  <c r="H157" i="7"/>
  <c r="C157" i="7"/>
  <c r="Z157" i="7"/>
  <c r="B157" i="7"/>
  <c r="X157" i="7"/>
  <c r="J159" i="7"/>
  <c r="L159" i="7" s="1"/>
  <c r="S157" i="7"/>
  <c r="D157" i="7"/>
  <c r="J160" i="7"/>
  <c r="L160" i="7" s="1"/>
  <c r="K157" i="7"/>
  <c r="J161" i="7"/>
  <c r="L161" i="7" s="1"/>
  <c r="Y157" i="7"/>
  <c r="J157" i="7"/>
  <c r="L157" i="7" s="1"/>
  <c r="I157" i="7"/>
  <c r="G157" i="7"/>
  <c r="J158" i="7"/>
  <c r="L158" i="7" s="1"/>
  <c r="Z11" i="7"/>
  <c r="B11" i="7"/>
  <c r="C11" i="7"/>
  <c r="D11" i="7"/>
  <c r="K11" i="7"/>
  <c r="H75" i="7"/>
  <c r="X75" i="7"/>
  <c r="C75" i="7"/>
  <c r="B75" i="7"/>
  <c r="Z75" i="7"/>
  <c r="I75" i="7"/>
  <c r="S75" i="7"/>
  <c r="D75" i="7"/>
  <c r="Y75" i="7"/>
  <c r="K75" i="7"/>
  <c r="G75" i="7"/>
  <c r="H137" i="7"/>
  <c r="C137" i="7"/>
  <c r="B137" i="7"/>
  <c r="Z137" i="7"/>
  <c r="X137" i="7"/>
  <c r="J139" i="7"/>
  <c r="L139" i="7" s="1"/>
  <c r="S137" i="7"/>
  <c r="D137" i="7"/>
  <c r="J140" i="7"/>
  <c r="L140" i="7" s="1"/>
  <c r="K137" i="7"/>
  <c r="J141" i="7"/>
  <c r="L141" i="7" s="1"/>
  <c r="Y137" i="7"/>
  <c r="J137" i="7"/>
  <c r="L137" i="7" s="1"/>
  <c r="I137" i="7"/>
  <c r="J138" i="7"/>
  <c r="L138" i="7" s="1"/>
  <c r="G137" i="7"/>
  <c r="Z201" i="7"/>
  <c r="C201" i="7"/>
  <c r="B201" i="7"/>
  <c r="X201" i="7"/>
  <c r="H201" i="7"/>
  <c r="S201" i="7"/>
  <c r="D201" i="7"/>
  <c r="K201" i="7"/>
  <c r="Y201" i="7"/>
  <c r="I201" i="7"/>
  <c r="G201" i="7"/>
  <c r="Z14" i="7"/>
  <c r="C14" i="7"/>
  <c r="B14" i="7"/>
  <c r="D14" i="7"/>
  <c r="K14" i="7"/>
  <c r="C78" i="7"/>
  <c r="Z78" i="7"/>
  <c r="B78" i="7"/>
  <c r="X78" i="7"/>
  <c r="H78" i="7"/>
  <c r="K78" i="7"/>
  <c r="I78" i="7"/>
  <c r="G78" i="7"/>
  <c r="Y78" i="7"/>
  <c r="D78" i="7"/>
  <c r="S78" i="7"/>
  <c r="C148" i="7"/>
  <c r="Z148" i="7"/>
  <c r="B148" i="7"/>
  <c r="X148" i="7"/>
  <c r="H148" i="7"/>
  <c r="K148" i="7"/>
  <c r="Y148" i="7"/>
  <c r="I148" i="7"/>
  <c r="G148" i="7"/>
  <c r="D148" i="7"/>
  <c r="S148" i="7"/>
  <c r="C143" i="7"/>
  <c r="Z143" i="7"/>
  <c r="B143" i="7"/>
  <c r="X143" i="7"/>
  <c r="H143" i="7"/>
  <c r="Y143" i="7"/>
  <c r="I143" i="7"/>
  <c r="G143" i="7"/>
  <c r="S143" i="7"/>
  <c r="D143" i="7"/>
  <c r="K143" i="7"/>
  <c r="H146" i="7"/>
  <c r="Z146" i="7"/>
  <c r="B146" i="7"/>
  <c r="X146" i="7"/>
  <c r="C146" i="7"/>
  <c r="G146" i="7"/>
  <c r="S146" i="7"/>
  <c r="D146" i="7"/>
  <c r="K146" i="7"/>
  <c r="I146" i="7"/>
  <c r="Y146" i="7"/>
  <c r="H36" i="7"/>
  <c r="Z36" i="7"/>
  <c r="C36" i="7"/>
  <c r="X36" i="7"/>
  <c r="B36" i="7"/>
  <c r="K36" i="7"/>
  <c r="Y36" i="7"/>
  <c r="I36" i="7"/>
  <c r="G36" i="7"/>
  <c r="S36" i="7"/>
  <c r="D36" i="7"/>
  <c r="H178" i="7"/>
  <c r="C178" i="7"/>
  <c r="B178" i="7"/>
  <c r="Z178" i="7"/>
  <c r="X178" i="7"/>
  <c r="G178" i="7"/>
  <c r="S178" i="7"/>
  <c r="D178" i="7"/>
  <c r="K178" i="7"/>
  <c r="I178" i="7"/>
  <c r="Y178" i="7"/>
  <c r="X175" i="7"/>
  <c r="H175" i="7"/>
  <c r="C175" i="7"/>
  <c r="Z175" i="7"/>
  <c r="B175" i="7"/>
  <c r="Y175" i="7"/>
  <c r="I175" i="7"/>
  <c r="G175" i="7"/>
  <c r="S175" i="7"/>
  <c r="D175" i="7"/>
  <c r="K175" i="7"/>
  <c r="X48" i="7"/>
  <c r="B48" i="7"/>
  <c r="Z48" i="7"/>
  <c r="H48" i="7"/>
  <c r="C48" i="7"/>
  <c r="K48" i="7"/>
  <c r="S48" i="7"/>
  <c r="I48" i="7"/>
  <c r="Y48" i="7"/>
  <c r="G48" i="7"/>
  <c r="D48" i="7"/>
  <c r="Z34" i="7"/>
  <c r="C34" i="7"/>
  <c r="B34" i="7"/>
  <c r="D34" i="7"/>
  <c r="K34" i="7"/>
  <c r="H200" i="7"/>
  <c r="Z200" i="7"/>
  <c r="C200" i="7"/>
  <c r="X200" i="7"/>
  <c r="B200" i="7"/>
  <c r="K200" i="7"/>
  <c r="Y200" i="7"/>
  <c r="I200" i="7"/>
  <c r="G200" i="7"/>
  <c r="S200" i="7"/>
  <c r="D200" i="7"/>
  <c r="H81" i="7"/>
  <c r="C81" i="7"/>
  <c r="Z81" i="7"/>
  <c r="B81" i="7"/>
  <c r="X81" i="7"/>
  <c r="Y81" i="7"/>
  <c r="I81" i="7"/>
  <c r="D81" i="7"/>
  <c r="S81" i="7"/>
  <c r="K81" i="7"/>
  <c r="G81" i="7"/>
  <c r="Z179" i="7"/>
  <c r="C179" i="7"/>
  <c r="X179" i="7"/>
  <c r="B179" i="7"/>
  <c r="H179" i="7"/>
  <c r="Y179" i="7"/>
  <c r="I179" i="7"/>
  <c r="G179" i="7"/>
  <c r="S179" i="7"/>
  <c r="D179" i="7"/>
  <c r="K179" i="7"/>
  <c r="B24" i="7"/>
  <c r="Z24" i="7"/>
  <c r="C24" i="7"/>
  <c r="K24" i="7"/>
  <c r="D24" i="7"/>
  <c r="X106" i="7"/>
  <c r="B106" i="7"/>
  <c r="Z106" i="7"/>
  <c r="H106" i="7"/>
  <c r="C106" i="7"/>
  <c r="K106" i="7"/>
  <c r="S106" i="7"/>
  <c r="I106" i="7"/>
  <c r="G106" i="7"/>
  <c r="Y106" i="7"/>
  <c r="D106" i="7"/>
  <c r="Z53" i="7"/>
  <c r="C53" i="7"/>
  <c r="X53" i="7"/>
  <c r="B53" i="7"/>
  <c r="H53" i="7"/>
  <c r="I53" i="7"/>
  <c r="D53" i="7"/>
  <c r="S53" i="7"/>
  <c r="K53" i="7"/>
  <c r="G53" i="7"/>
  <c r="Y53" i="7"/>
  <c r="H150" i="7"/>
  <c r="C150" i="7"/>
  <c r="B150" i="7"/>
  <c r="Z150" i="7"/>
  <c r="X150" i="7"/>
  <c r="G150" i="7"/>
  <c r="S150" i="7"/>
  <c r="D150" i="7"/>
  <c r="K150" i="7"/>
  <c r="I150" i="7"/>
  <c r="Y150" i="7"/>
  <c r="B96" i="7"/>
  <c r="Z96" i="7"/>
  <c r="X96" i="7"/>
  <c r="H96" i="7"/>
  <c r="C96" i="7"/>
  <c r="K96" i="7"/>
  <c r="I96" i="7"/>
  <c r="G96" i="7"/>
  <c r="D96" i="7"/>
  <c r="Y96" i="7"/>
  <c r="S96" i="7"/>
  <c r="H181" i="7"/>
  <c r="C181" i="7"/>
  <c r="B181" i="7"/>
  <c r="Z181" i="7"/>
  <c r="X181" i="7"/>
  <c r="S181" i="7"/>
  <c r="D181" i="7"/>
  <c r="K181" i="7"/>
  <c r="Y181" i="7"/>
  <c r="I181" i="7"/>
  <c r="G181" i="7"/>
  <c r="Z33" i="7"/>
  <c r="C33" i="7"/>
  <c r="B33" i="7"/>
  <c r="K33" i="7"/>
  <c r="D33" i="7"/>
  <c r="H119" i="7"/>
  <c r="Z119" i="7"/>
  <c r="C119" i="7"/>
  <c r="B119" i="7"/>
  <c r="X119" i="7"/>
  <c r="I119" i="7"/>
  <c r="S119" i="7"/>
  <c r="D119" i="7"/>
  <c r="Y119" i="7"/>
  <c r="K119" i="7"/>
  <c r="G119" i="7"/>
  <c r="H58" i="7"/>
  <c r="Z58" i="7"/>
  <c r="C58" i="7"/>
  <c r="X58" i="7"/>
  <c r="B58" i="7"/>
  <c r="K58" i="7"/>
  <c r="D58" i="7"/>
  <c r="S58" i="7"/>
  <c r="I58" i="7"/>
  <c r="Y58" i="7"/>
  <c r="G58" i="7"/>
  <c r="X139" i="7"/>
  <c r="B139" i="7"/>
  <c r="Z139" i="7"/>
  <c r="H139" i="7"/>
  <c r="C139" i="7"/>
  <c r="Y139" i="7"/>
  <c r="I139" i="7"/>
  <c r="G139" i="7"/>
  <c r="S139" i="7"/>
  <c r="D139" i="7"/>
  <c r="K139" i="7"/>
  <c r="H73" i="7"/>
  <c r="Z73" i="7"/>
  <c r="C73" i="7"/>
  <c r="X73" i="7"/>
  <c r="B73" i="7"/>
  <c r="Y73" i="7"/>
  <c r="I73" i="7"/>
  <c r="G73" i="7"/>
  <c r="D73" i="7"/>
  <c r="S73" i="7"/>
  <c r="K73" i="7"/>
  <c r="H170" i="7"/>
  <c r="C170" i="7"/>
  <c r="Z170" i="7"/>
  <c r="B170" i="7"/>
  <c r="X170" i="7"/>
  <c r="G170" i="7"/>
  <c r="S170" i="7"/>
  <c r="D170" i="7"/>
  <c r="K170" i="7"/>
  <c r="Y170" i="7"/>
  <c r="I170" i="7"/>
  <c r="C19" i="7"/>
  <c r="B19" i="7"/>
  <c r="Z19" i="7"/>
  <c r="D19" i="7"/>
  <c r="K19" i="7"/>
  <c r="C83" i="7"/>
  <c r="Z83" i="7"/>
  <c r="B83" i="7"/>
  <c r="X83" i="7"/>
  <c r="H83" i="7"/>
  <c r="I83" i="7"/>
  <c r="S83" i="7"/>
  <c r="D83" i="7"/>
  <c r="K83" i="7"/>
  <c r="G83" i="7"/>
  <c r="Y83" i="7"/>
  <c r="H145" i="7"/>
  <c r="C145" i="7"/>
  <c r="B145" i="7"/>
  <c r="Z145" i="7"/>
  <c r="X145" i="7"/>
  <c r="S145" i="7"/>
  <c r="D145" i="7"/>
  <c r="K145" i="7"/>
  <c r="Y145" i="7"/>
  <c r="I145" i="7"/>
  <c r="G145" i="7"/>
  <c r="Z22" i="7"/>
  <c r="C22" i="7"/>
  <c r="B22" i="7"/>
  <c r="J24" i="7"/>
  <c r="D22" i="7"/>
  <c r="J25" i="7"/>
  <c r="K22" i="7"/>
  <c r="J26" i="7"/>
  <c r="J22" i="7"/>
  <c r="J23" i="7"/>
  <c r="Z86" i="7"/>
  <c r="C86" i="7"/>
  <c r="H86" i="7"/>
  <c r="B86" i="7"/>
  <c r="X86" i="7"/>
  <c r="K86" i="7"/>
  <c r="G86" i="7"/>
  <c r="Y86" i="7"/>
  <c r="D86" i="7"/>
  <c r="S86" i="7"/>
  <c r="I86" i="7"/>
  <c r="H156" i="7"/>
  <c r="C156" i="7"/>
  <c r="Z156" i="7"/>
  <c r="B156" i="7"/>
  <c r="X156" i="7"/>
  <c r="K156" i="7"/>
  <c r="Y156" i="7"/>
  <c r="I156" i="7"/>
  <c r="G156" i="7"/>
  <c r="S156" i="7"/>
  <c r="D156" i="7"/>
  <c r="H151" i="7"/>
  <c r="C151" i="7"/>
  <c r="Z151" i="7"/>
  <c r="B151" i="7"/>
  <c r="X151" i="7"/>
  <c r="Y151" i="7"/>
  <c r="I151" i="7"/>
  <c r="G151" i="7"/>
  <c r="S151" i="7"/>
  <c r="D151" i="7"/>
  <c r="K151" i="7"/>
  <c r="H66" i="7"/>
  <c r="Z66" i="7"/>
  <c r="C66" i="7"/>
  <c r="X66" i="7"/>
  <c r="B66" i="7"/>
  <c r="K66" i="7"/>
  <c r="I66" i="7"/>
  <c r="G66" i="7"/>
  <c r="Y66" i="7"/>
  <c r="D66" i="7"/>
  <c r="S66" i="7"/>
  <c r="X85" i="7"/>
  <c r="H85" i="7"/>
  <c r="C85" i="7"/>
  <c r="Z85" i="7"/>
  <c r="B85" i="7"/>
  <c r="Y85" i="7"/>
  <c r="I85" i="7"/>
  <c r="K85" i="7"/>
  <c r="G85" i="7"/>
  <c r="D85" i="7"/>
  <c r="S85" i="7"/>
  <c r="B8" i="7"/>
  <c r="Z8" i="7"/>
  <c r="C8" i="7"/>
  <c r="K8" i="7"/>
  <c r="D8" i="7"/>
  <c r="H43" i="7"/>
  <c r="X43" i="7"/>
  <c r="C43" i="7"/>
  <c r="B43" i="7"/>
  <c r="Z43" i="7"/>
  <c r="I43" i="7"/>
  <c r="G43" i="7"/>
  <c r="S43" i="7"/>
  <c r="D43" i="7"/>
  <c r="K43" i="7"/>
  <c r="Y43" i="7"/>
  <c r="H52" i="7"/>
  <c r="Z52" i="7"/>
  <c r="C52" i="7"/>
  <c r="X52" i="7"/>
  <c r="B52" i="7"/>
  <c r="K52" i="7"/>
  <c r="I52" i="7"/>
  <c r="J54" i="7"/>
  <c r="L54" i="7" s="1"/>
  <c r="Y52" i="7"/>
  <c r="G52" i="7"/>
  <c r="J56" i="7"/>
  <c r="L56" i="7" s="1"/>
  <c r="D52" i="7"/>
  <c r="S52" i="7"/>
  <c r="J53" i="7"/>
  <c r="L53" i="7" s="1"/>
  <c r="J55" i="7"/>
  <c r="L55" i="7" s="1"/>
  <c r="J52" i="7"/>
  <c r="L52" i="7" s="1"/>
  <c r="H120" i="7"/>
  <c r="Z120" i="7"/>
  <c r="X120" i="7"/>
  <c r="C120" i="7"/>
  <c r="B120" i="7"/>
  <c r="K120" i="7"/>
  <c r="I120" i="7"/>
  <c r="G120" i="7"/>
  <c r="Y120" i="7"/>
  <c r="S120" i="7"/>
  <c r="D120" i="7"/>
  <c r="Z13" i="7"/>
  <c r="C13" i="7"/>
  <c r="B13" i="7"/>
  <c r="K13" i="7"/>
  <c r="D13" i="7"/>
  <c r="Z95" i="7"/>
  <c r="C95" i="7"/>
  <c r="X95" i="7"/>
  <c r="B95" i="7"/>
  <c r="H95" i="7"/>
  <c r="I95" i="7"/>
  <c r="S95" i="7"/>
  <c r="D95" i="7"/>
  <c r="G95" i="7"/>
  <c r="Y95" i="7"/>
  <c r="K95" i="7"/>
  <c r="H192" i="7"/>
  <c r="Z192" i="7"/>
  <c r="C192" i="7"/>
  <c r="B192" i="7"/>
  <c r="X192" i="7"/>
  <c r="J195" i="7"/>
  <c r="L195" i="7" s="1"/>
  <c r="K192" i="7"/>
  <c r="J196" i="7"/>
  <c r="L196" i="7" s="1"/>
  <c r="Y192" i="7"/>
  <c r="J192" i="7"/>
  <c r="L192" i="7" s="1"/>
  <c r="I192" i="7"/>
  <c r="J193" i="7"/>
  <c r="L193" i="7" s="1"/>
  <c r="G192" i="7"/>
  <c r="S192" i="7"/>
  <c r="J194" i="7"/>
  <c r="L194" i="7" s="1"/>
  <c r="D192" i="7"/>
  <c r="Z28" i="7"/>
  <c r="C28" i="7"/>
  <c r="B28" i="7"/>
  <c r="K28" i="7"/>
  <c r="D28" i="7"/>
  <c r="X114" i="7"/>
  <c r="B114" i="7"/>
  <c r="H114" i="7"/>
  <c r="C114" i="7"/>
  <c r="Z114" i="7"/>
  <c r="K114" i="7"/>
  <c r="S114" i="7"/>
  <c r="I114" i="7"/>
  <c r="G114" i="7"/>
  <c r="Y114" i="7"/>
  <c r="D114" i="7"/>
  <c r="H57" i="7"/>
  <c r="Z57" i="7"/>
  <c r="C57" i="7"/>
  <c r="X57" i="7"/>
  <c r="B57" i="7"/>
  <c r="I57" i="7"/>
  <c r="K57" i="7"/>
  <c r="J57" i="7"/>
  <c r="L57" i="7" s="1"/>
  <c r="G57" i="7"/>
  <c r="J59" i="7"/>
  <c r="L59" i="7" s="1"/>
  <c r="Y57" i="7"/>
  <c r="D57" i="7"/>
  <c r="J61" i="7"/>
  <c r="L61" i="7" s="1"/>
  <c r="J58" i="7"/>
  <c r="L58" i="7" s="1"/>
  <c r="S57" i="7"/>
  <c r="J60" i="7"/>
  <c r="L60" i="7" s="1"/>
  <c r="X163" i="7"/>
  <c r="B163" i="7"/>
  <c r="C163" i="7"/>
  <c r="Z163" i="7"/>
  <c r="H163" i="7"/>
  <c r="Y163" i="7"/>
  <c r="I163" i="7"/>
  <c r="G163" i="7"/>
  <c r="S163" i="7"/>
  <c r="D163" i="7"/>
  <c r="K163" i="7"/>
  <c r="B18" i="7"/>
  <c r="Z18" i="7"/>
  <c r="C18" i="7"/>
  <c r="D18" i="7"/>
  <c r="K18" i="7"/>
  <c r="H100" i="7"/>
  <c r="X100" i="7"/>
  <c r="B100" i="7"/>
  <c r="C100" i="7"/>
  <c r="Z100" i="7"/>
  <c r="K100" i="7"/>
  <c r="I100" i="7"/>
  <c r="G100" i="7"/>
  <c r="D100" i="7"/>
  <c r="Y100" i="7"/>
  <c r="S100" i="7"/>
  <c r="C194" i="7"/>
  <c r="B194" i="7"/>
  <c r="Z194" i="7"/>
  <c r="X194" i="7"/>
  <c r="H194" i="7"/>
  <c r="G194" i="7"/>
  <c r="S194" i="7"/>
  <c r="D194" i="7"/>
  <c r="K194" i="7"/>
  <c r="Y194" i="7"/>
  <c r="I194" i="7"/>
  <c r="H47" i="7"/>
  <c r="Z47" i="7"/>
  <c r="C47" i="7"/>
  <c r="X47" i="7"/>
  <c r="B47" i="7"/>
  <c r="J47" i="7"/>
  <c r="L47" i="7" s="1"/>
  <c r="J49" i="7"/>
  <c r="L49" i="7" s="1"/>
  <c r="Y47" i="7"/>
  <c r="I47" i="7"/>
  <c r="G47" i="7"/>
  <c r="J51" i="7"/>
  <c r="L51" i="7" s="1"/>
  <c r="J48" i="7"/>
  <c r="L48" i="7" s="1"/>
  <c r="D47" i="7"/>
  <c r="J50" i="7"/>
  <c r="L50" i="7" s="1"/>
  <c r="S47" i="7"/>
  <c r="K47" i="7"/>
  <c r="X134" i="7"/>
  <c r="B134" i="7"/>
  <c r="H134" i="7"/>
  <c r="C134" i="7"/>
  <c r="Z134" i="7"/>
  <c r="S134" i="7"/>
  <c r="D134" i="7"/>
  <c r="K134" i="7"/>
  <c r="Y134" i="7"/>
  <c r="I134" i="7"/>
  <c r="G134" i="7"/>
  <c r="X72" i="7"/>
  <c r="B72" i="7"/>
  <c r="Z72" i="7"/>
  <c r="H72" i="7"/>
  <c r="C72" i="7"/>
  <c r="K72" i="7"/>
  <c r="J73" i="7"/>
  <c r="L73" i="7" s="1"/>
  <c r="G72" i="7"/>
  <c r="J72" i="7"/>
  <c r="L72" i="7" s="1"/>
  <c r="I72" i="7"/>
  <c r="J76" i="7"/>
  <c r="L76" i="7" s="1"/>
  <c r="Y72" i="7"/>
  <c r="D72" i="7"/>
  <c r="J75" i="7"/>
  <c r="L75" i="7" s="1"/>
  <c r="J74" i="7"/>
  <c r="L74" i="7" s="1"/>
  <c r="S72" i="7"/>
  <c r="Z152" i="7"/>
  <c r="C152" i="7"/>
  <c r="H152" i="7"/>
  <c r="B152" i="7"/>
  <c r="X152" i="7"/>
  <c r="J155" i="7"/>
  <c r="L155" i="7" s="1"/>
  <c r="K152" i="7"/>
  <c r="J156" i="7"/>
  <c r="L156" i="7" s="1"/>
  <c r="Y152" i="7"/>
  <c r="J152" i="7"/>
  <c r="L152" i="7" s="1"/>
  <c r="I152" i="7"/>
  <c r="J153" i="7"/>
  <c r="L153" i="7" s="1"/>
  <c r="G152" i="7"/>
  <c r="D152" i="7"/>
  <c r="S152" i="7"/>
  <c r="J154" i="7"/>
  <c r="L154" i="7" s="1"/>
  <c r="Z87" i="7"/>
  <c r="C87" i="7"/>
  <c r="X87" i="7"/>
  <c r="H87" i="7"/>
  <c r="B87" i="7"/>
  <c r="I87" i="7"/>
  <c r="J89" i="7"/>
  <c r="L89" i="7" s="1"/>
  <c r="S87" i="7"/>
  <c r="D87" i="7"/>
  <c r="Y87" i="7"/>
  <c r="J90" i="7"/>
  <c r="L90" i="7" s="1"/>
  <c r="J88" i="7"/>
  <c r="L88" i="7" s="1"/>
  <c r="K87" i="7"/>
  <c r="J91" i="7"/>
  <c r="L91" i="7" s="1"/>
  <c r="J87" i="7"/>
  <c r="L87" i="7" s="1"/>
  <c r="G87" i="7"/>
  <c r="X182" i="7"/>
  <c r="B182" i="7"/>
  <c r="H182" i="7"/>
  <c r="C182" i="7"/>
  <c r="Z182" i="7"/>
  <c r="J183" i="7"/>
  <c r="L183" i="7" s="1"/>
  <c r="G182" i="7"/>
  <c r="J184" i="7"/>
  <c r="L184" i="7" s="1"/>
  <c r="S182" i="7"/>
  <c r="D182" i="7"/>
  <c r="J185" i="7"/>
  <c r="L185" i="7" s="1"/>
  <c r="K182" i="7"/>
  <c r="I182" i="7"/>
  <c r="Y182" i="7"/>
  <c r="J186" i="7"/>
  <c r="L186" i="7" s="1"/>
  <c r="J182" i="7"/>
  <c r="L182" i="7" s="1"/>
  <c r="C27" i="7"/>
  <c r="B27" i="7"/>
  <c r="Z27" i="7"/>
  <c r="J28" i="7"/>
  <c r="J29" i="7"/>
  <c r="D27" i="7"/>
  <c r="J30" i="7"/>
  <c r="K27" i="7"/>
  <c r="J27" i="7"/>
  <c r="J31" i="7"/>
  <c r="H91" i="7"/>
  <c r="C91" i="7"/>
  <c r="B91" i="7"/>
  <c r="Z91" i="7"/>
  <c r="X91" i="7"/>
  <c r="I91" i="7"/>
  <c r="S91" i="7"/>
  <c r="D91" i="7"/>
  <c r="Y91" i="7"/>
  <c r="K91" i="7"/>
  <c r="G91" i="7"/>
  <c r="C153" i="7"/>
  <c r="Z153" i="7"/>
  <c r="B153" i="7"/>
  <c r="X153" i="7"/>
  <c r="H153" i="7"/>
  <c r="S153" i="7"/>
  <c r="D153" i="7"/>
  <c r="K153" i="7"/>
  <c r="Y153" i="7"/>
  <c r="I153" i="7"/>
  <c r="G153" i="7"/>
  <c r="Z30" i="7"/>
  <c r="C30" i="7"/>
  <c r="B30" i="7"/>
  <c r="D30" i="7"/>
  <c r="K30" i="7"/>
  <c r="H94" i="7"/>
  <c r="Z94" i="7"/>
  <c r="C94" i="7"/>
  <c r="X94" i="7"/>
  <c r="B94" i="7"/>
  <c r="K94" i="7"/>
  <c r="G94" i="7"/>
  <c r="Y94" i="7"/>
  <c r="D94" i="7"/>
  <c r="S94" i="7"/>
  <c r="I94" i="7"/>
  <c r="X164" i="7"/>
  <c r="H164" i="7"/>
  <c r="Z164" i="7"/>
  <c r="C164" i="7"/>
  <c r="B164" i="7"/>
  <c r="K164" i="7"/>
  <c r="Y164" i="7"/>
  <c r="I164" i="7"/>
  <c r="G164" i="7"/>
  <c r="S164" i="7"/>
  <c r="D164" i="7"/>
  <c r="X159" i="7"/>
  <c r="H159" i="7"/>
  <c r="Z159" i="7"/>
  <c r="C159" i="7"/>
  <c r="B159" i="7"/>
  <c r="Y159" i="7"/>
  <c r="I159" i="7"/>
  <c r="G159" i="7"/>
  <c r="S159" i="7"/>
  <c r="D159" i="7"/>
  <c r="K159" i="7"/>
  <c r="G20" i="5"/>
  <c r="G25" i="5"/>
  <c r="W27" i="6"/>
  <c r="X27" i="6" s="1"/>
  <c r="AA27" i="6"/>
  <c r="AA25" i="6"/>
  <c r="W25" i="6"/>
  <c r="X25" i="6" s="1"/>
  <c r="AA23" i="6"/>
  <c r="W23" i="6"/>
  <c r="X23" i="6" s="1"/>
  <c r="AA33" i="6"/>
  <c r="W33" i="6"/>
  <c r="X33" i="6" s="1"/>
  <c r="AA144" i="6"/>
  <c r="W144" i="6"/>
  <c r="O75" i="6"/>
  <c r="N75" i="6"/>
  <c r="P75" i="6"/>
  <c r="M75" i="6"/>
  <c r="P61" i="6"/>
  <c r="M61" i="6"/>
  <c r="O61" i="6"/>
  <c r="N61" i="6"/>
  <c r="AA45" i="6"/>
  <c r="W45" i="6"/>
  <c r="N98" i="6"/>
  <c r="P98" i="6"/>
  <c r="O98" i="6"/>
  <c r="M98" i="6"/>
  <c r="R30" i="5"/>
  <c r="Q30" i="5"/>
  <c r="H30" i="5" s="1"/>
  <c r="W37" i="5"/>
  <c r="X37" i="5" s="1"/>
  <c r="AA37" i="5"/>
  <c r="AA38" i="5"/>
  <c r="W38" i="5"/>
  <c r="X38" i="5" s="1"/>
  <c r="Y38" i="5" s="1"/>
  <c r="R33" i="5"/>
  <c r="Q33" i="5"/>
  <c r="H33" i="5" s="1"/>
  <c r="Q150" i="5"/>
  <c r="R101" i="5"/>
  <c r="R140" i="5"/>
  <c r="Q54" i="5"/>
  <c r="R128" i="5"/>
  <c r="R178" i="5"/>
  <c r="Q192" i="5"/>
  <c r="R187" i="5"/>
  <c r="R112" i="5"/>
  <c r="R99" i="5"/>
  <c r="Q106" i="5"/>
  <c r="R123" i="5"/>
  <c r="W7" i="5"/>
  <c r="X7" i="5" s="1"/>
  <c r="AA7" i="5"/>
  <c r="Q139" i="5"/>
  <c r="R51" i="5"/>
  <c r="Q46" i="5"/>
  <c r="R149" i="5"/>
  <c r="R28" i="5"/>
  <c r="Q28" i="5"/>
  <c r="H28" i="5" s="1"/>
  <c r="Q98" i="5"/>
  <c r="Q86" i="5"/>
  <c r="R57" i="5"/>
  <c r="Q122" i="5"/>
  <c r="R11" i="5"/>
  <c r="Q11" i="5"/>
  <c r="H11" i="5" s="1"/>
  <c r="R21" i="5"/>
  <c r="Q206" i="5"/>
  <c r="Y39" i="5"/>
  <c r="O164" i="6"/>
  <c r="N164" i="6"/>
  <c r="M164" i="6"/>
  <c r="P164" i="6"/>
  <c r="AA102" i="6"/>
  <c r="W102" i="6"/>
  <c r="W84" i="6"/>
  <c r="AA84" i="6"/>
  <c r="O108" i="6"/>
  <c r="M108" i="6"/>
  <c r="P108" i="6"/>
  <c r="N108" i="6"/>
  <c r="S26" i="6"/>
  <c r="P137" i="6"/>
  <c r="O137" i="6"/>
  <c r="N137" i="6"/>
  <c r="M137" i="6"/>
  <c r="S24" i="6"/>
  <c r="AA95" i="6"/>
  <c r="W95" i="6"/>
  <c r="W179" i="6"/>
  <c r="AA179" i="6"/>
  <c r="W71" i="6"/>
  <c r="AA71" i="6"/>
  <c r="M154" i="6"/>
  <c r="P154" i="6"/>
  <c r="O154" i="6"/>
  <c r="N154" i="6"/>
  <c r="O89" i="6"/>
  <c r="M89" i="6"/>
  <c r="P89" i="6"/>
  <c r="N89" i="6"/>
  <c r="S25" i="6"/>
  <c r="W80" i="6"/>
  <c r="AA80" i="6"/>
  <c r="AA42" i="6"/>
  <c r="W42" i="6"/>
  <c r="W151" i="6"/>
  <c r="AA151" i="6"/>
  <c r="L25" i="6"/>
  <c r="S22" i="6"/>
  <c r="AA174" i="6"/>
  <c r="W174" i="6"/>
  <c r="P8" i="6"/>
  <c r="M8" i="6"/>
  <c r="O8" i="6"/>
  <c r="N8" i="6"/>
  <c r="AA61" i="6"/>
  <c r="W61" i="6"/>
  <c r="P121" i="6"/>
  <c r="M121" i="6"/>
  <c r="O121" i="6"/>
  <c r="N121" i="6"/>
  <c r="M184" i="6"/>
  <c r="O184" i="6"/>
  <c r="N184" i="6"/>
  <c r="P184" i="6"/>
  <c r="P78" i="6"/>
  <c r="N78" i="6"/>
  <c r="M78" i="6"/>
  <c r="O78" i="6"/>
  <c r="M101" i="6"/>
  <c r="O101" i="6"/>
  <c r="P101" i="6"/>
  <c r="N101" i="6"/>
  <c r="O49" i="6"/>
  <c r="P49" i="6"/>
  <c r="N49" i="6"/>
  <c r="M49" i="6"/>
  <c r="AA204" i="6"/>
  <c r="W204" i="6"/>
  <c r="S14" i="6"/>
  <c r="P19" i="6"/>
  <c r="O19" i="6"/>
  <c r="N19" i="6"/>
  <c r="M19" i="6"/>
  <c r="M130" i="6"/>
  <c r="O130" i="6"/>
  <c r="N130" i="6"/>
  <c r="P130" i="6"/>
  <c r="N135" i="6"/>
  <c r="M135" i="6"/>
  <c r="P135" i="6"/>
  <c r="O135" i="6"/>
  <c r="P70" i="6"/>
  <c r="N70" i="6"/>
  <c r="M70" i="6"/>
  <c r="O70" i="6"/>
  <c r="W72" i="6"/>
  <c r="AA72" i="6"/>
  <c r="AA206" i="6"/>
  <c r="W206" i="6"/>
  <c r="L8" i="6"/>
  <c r="AA63" i="6"/>
  <c r="W63" i="6"/>
  <c r="AA62" i="6"/>
  <c r="W62" i="6"/>
  <c r="S34" i="6"/>
  <c r="O83" i="6"/>
  <c r="N83" i="6"/>
  <c r="P83" i="6"/>
  <c r="M83" i="6"/>
  <c r="P176" i="6"/>
  <c r="O176" i="6"/>
  <c r="N176" i="6"/>
  <c r="M176" i="6"/>
  <c r="W56" i="6"/>
  <c r="AA56" i="6"/>
  <c r="M178" i="6"/>
  <c r="O178" i="6"/>
  <c r="N178" i="6"/>
  <c r="P178" i="6"/>
  <c r="P120" i="6"/>
  <c r="O120" i="6"/>
  <c r="N120" i="6"/>
  <c r="M120" i="6"/>
  <c r="N110" i="6"/>
  <c r="P110" i="6"/>
  <c r="O110" i="6"/>
  <c r="M110" i="6"/>
  <c r="AA93" i="6"/>
  <c r="W93" i="6"/>
  <c r="I11" i="6"/>
  <c r="P168" i="6"/>
  <c r="M168" i="6"/>
  <c r="O168" i="6"/>
  <c r="N168" i="6"/>
  <c r="N28" i="6"/>
  <c r="O28" i="6"/>
  <c r="M28" i="6"/>
  <c r="P28" i="6"/>
  <c r="AA192" i="6"/>
  <c r="W192" i="6"/>
  <c r="P30" i="6"/>
  <c r="M30" i="6"/>
  <c r="N30" i="6"/>
  <c r="O30" i="6"/>
  <c r="L41" i="6"/>
  <c r="I37" i="6"/>
  <c r="L12" i="6"/>
  <c r="P125" i="6"/>
  <c r="O125" i="6"/>
  <c r="N125" i="6"/>
  <c r="M125" i="6"/>
  <c r="AA158" i="6"/>
  <c r="W158" i="6"/>
  <c r="I20" i="6"/>
  <c r="N44" i="6"/>
  <c r="P44" i="6"/>
  <c r="O44" i="6"/>
  <c r="M44" i="6"/>
  <c r="R29" i="5"/>
  <c r="Q29" i="5"/>
  <c r="H29" i="5" s="1"/>
  <c r="Q32" i="5"/>
  <c r="H32" i="5" s="1"/>
  <c r="P38" i="6"/>
  <c r="M38" i="6"/>
  <c r="O38" i="6"/>
  <c r="N38" i="6"/>
  <c r="AA124" i="6"/>
  <c r="W124" i="6"/>
  <c r="AA193" i="6"/>
  <c r="W193" i="6"/>
  <c r="W114" i="6"/>
  <c r="AA114" i="6"/>
  <c r="P37" i="6"/>
  <c r="O37" i="6"/>
  <c r="N37" i="6"/>
  <c r="M37" i="6"/>
  <c r="P12" i="6"/>
  <c r="N12" i="6"/>
  <c r="M12" i="6"/>
  <c r="O12" i="6"/>
  <c r="AA142" i="6"/>
  <c r="W142" i="6"/>
  <c r="P158" i="6"/>
  <c r="O158" i="6"/>
  <c r="N158" i="6"/>
  <c r="M158" i="6"/>
  <c r="Q107" i="5"/>
  <c r="Q81" i="5"/>
  <c r="W9" i="5"/>
  <c r="X9" i="5" s="1"/>
  <c r="AA9" i="5"/>
  <c r="Q34" i="5"/>
  <c r="H34" i="5" s="1"/>
  <c r="R34" i="5"/>
  <c r="W21" i="5"/>
  <c r="X21" i="5" s="1"/>
  <c r="AA21" i="5"/>
  <c r="Q72" i="5"/>
  <c r="Q157" i="5"/>
  <c r="AA27" i="5"/>
  <c r="W27" i="5"/>
  <c r="X27" i="5" s="1"/>
  <c r="R148" i="5"/>
  <c r="R174" i="5"/>
  <c r="R158" i="5"/>
  <c r="R35" i="5"/>
  <c r="Q35" i="5"/>
  <c r="H35" i="5" s="1"/>
  <c r="R24" i="5"/>
  <c r="Q24" i="5"/>
  <c r="H24" i="5" s="1"/>
  <c r="Q195" i="5"/>
  <c r="Q120" i="5"/>
  <c r="R163" i="5"/>
  <c r="R138" i="5"/>
  <c r="R82" i="5"/>
  <c r="Q154" i="5"/>
  <c r="W167" i="6"/>
  <c r="AA167" i="6"/>
  <c r="W203" i="6"/>
  <c r="AA203" i="6"/>
  <c r="AA185" i="6"/>
  <c r="W185" i="6"/>
  <c r="M79" i="6"/>
  <c r="O79" i="6"/>
  <c r="P79" i="6"/>
  <c r="N79" i="6"/>
  <c r="M95" i="6"/>
  <c r="O95" i="6"/>
  <c r="P95" i="6"/>
  <c r="N95" i="6"/>
  <c r="AA94" i="6"/>
  <c r="W94" i="6"/>
  <c r="AA156" i="6"/>
  <c r="W156" i="6"/>
  <c r="P187" i="6"/>
  <c r="O187" i="6"/>
  <c r="N187" i="6"/>
  <c r="M187" i="6"/>
  <c r="AA131" i="6"/>
  <c r="W131" i="6"/>
  <c r="N119" i="6"/>
  <c r="P119" i="6"/>
  <c r="O119" i="6"/>
  <c r="M119" i="6"/>
  <c r="AA146" i="6"/>
  <c r="W146" i="6"/>
  <c r="AA81" i="6"/>
  <c r="W81" i="6"/>
  <c r="P17" i="6"/>
  <c r="O17" i="6"/>
  <c r="N17" i="6"/>
  <c r="M17" i="6"/>
  <c r="L23" i="6"/>
  <c r="P174" i="6"/>
  <c r="O174" i="6"/>
  <c r="N174" i="6"/>
  <c r="M174" i="6"/>
  <c r="AA66" i="6"/>
  <c r="W66" i="6"/>
  <c r="P123" i="6"/>
  <c r="O123" i="6"/>
  <c r="N123" i="6"/>
  <c r="M123" i="6"/>
  <c r="I8" i="6"/>
  <c r="AA129" i="6"/>
  <c r="W129" i="6"/>
  <c r="N35" i="6"/>
  <c r="O35" i="6"/>
  <c r="M35" i="6"/>
  <c r="P35" i="6"/>
  <c r="W88" i="6"/>
  <c r="AA88" i="6"/>
  <c r="AA166" i="6"/>
  <c r="W166" i="6"/>
  <c r="AA113" i="6"/>
  <c r="W113" i="6"/>
  <c r="W52" i="6"/>
  <c r="AA52" i="6"/>
  <c r="AA165" i="6"/>
  <c r="W165" i="6"/>
  <c r="N76" i="6"/>
  <c r="P76" i="6"/>
  <c r="O76" i="6"/>
  <c r="M76" i="6"/>
  <c r="P45" i="6"/>
  <c r="M45" i="6"/>
  <c r="O45" i="6"/>
  <c r="N45" i="6"/>
  <c r="AA169" i="6"/>
  <c r="W169" i="6"/>
  <c r="O202" i="6"/>
  <c r="M202" i="6"/>
  <c r="P202" i="6"/>
  <c r="N202" i="6"/>
  <c r="N204" i="6"/>
  <c r="P204" i="6"/>
  <c r="O204" i="6"/>
  <c r="M204" i="6"/>
  <c r="AA140" i="6"/>
  <c r="W140" i="6"/>
  <c r="M47" i="6"/>
  <c r="O47" i="6"/>
  <c r="N47" i="6"/>
  <c r="P47" i="6"/>
  <c r="N74" i="6"/>
  <c r="M74" i="6"/>
  <c r="P74" i="6"/>
  <c r="O74" i="6"/>
  <c r="AA91" i="6"/>
  <c r="W91" i="6"/>
  <c r="W126" i="6"/>
  <c r="AA126" i="6"/>
  <c r="W130" i="6"/>
  <c r="AA130" i="6"/>
  <c r="M199" i="6"/>
  <c r="P199" i="6"/>
  <c r="N199" i="6"/>
  <c r="O199" i="6"/>
  <c r="N149" i="6"/>
  <c r="M149" i="6"/>
  <c r="P149" i="6"/>
  <c r="O149" i="6"/>
  <c r="AA87" i="6"/>
  <c r="W87" i="6"/>
  <c r="P206" i="6"/>
  <c r="N206" i="6"/>
  <c r="M206" i="6"/>
  <c r="O206" i="6"/>
  <c r="AA116" i="6"/>
  <c r="W116" i="6"/>
  <c r="M191" i="6"/>
  <c r="P191" i="6"/>
  <c r="O191" i="6"/>
  <c r="N191" i="6"/>
  <c r="AA57" i="6"/>
  <c r="W57" i="6"/>
  <c r="P136" i="6"/>
  <c r="M136" i="6"/>
  <c r="O136" i="6"/>
  <c r="N136" i="6"/>
  <c r="AA115" i="6"/>
  <c r="W115" i="6"/>
  <c r="O193" i="6"/>
  <c r="P193" i="6"/>
  <c r="N193" i="6"/>
  <c r="M193" i="6"/>
  <c r="I32" i="6"/>
  <c r="AA85" i="6"/>
  <c r="W85" i="6"/>
  <c r="AA181" i="6"/>
  <c r="W181" i="6"/>
  <c r="N175" i="6"/>
  <c r="M175" i="6"/>
  <c r="P175" i="6"/>
  <c r="O175" i="6"/>
  <c r="O41" i="6"/>
  <c r="N41" i="6"/>
  <c r="M41" i="6"/>
  <c r="P41" i="6"/>
  <c r="O172" i="6"/>
  <c r="N172" i="6"/>
  <c r="M172" i="6"/>
  <c r="P172" i="6"/>
  <c r="P16" i="6"/>
  <c r="O16" i="6"/>
  <c r="N16" i="6"/>
  <c r="M16" i="6"/>
  <c r="P112" i="6"/>
  <c r="O112" i="6"/>
  <c r="N112" i="6"/>
  <c r="M112" i="6"/>
  <c r="P93" i="6"/>
  <c r="M93" i="6"/>
  <c r="N93" i="6"/>
  <c r="O93" i="6"/>
  <c r="P11" i="6"/>
  <c r="O11" i="6"/>
  <c r="N11" i="6"/>
  <c r="M11" i="6"/>
  <c r="W96" i="6"/>
  <c r="AA96" i="6"/>
  <c r="O59" i="6"/>
  <c r="N59" i="6"/>
  <c r="P59" i="6"/>
  <c r="M59" i="6"/>
  <c r="L40" i="6"/>
  <c r="L16" i="6"/>
  <c r="P142" i="6"/>
  <c r="O142" i="6"/>
  <c r="N142" i="6"/>
  <c r="M142" i="6"/>
  <c r="O100" i="6"/>
  <c r="N100" i="6"/>
  <c r="P100" i="6"/>
  <c r="M100" i="6"/>
  <c r="M13" i="6"/>
  <c r="O13" i="6"/>
  <c r="N13" i="6"/>
  <c r="P13" i="6"/>
  <c r="W155" i="6"/>
  <c r="AA155" i="6"/>
  <c r="AA205" i="6"/>
  <c r="W205" i="6"/>
  <c r="P54" i="6"/>
  <c r="M54" i="6"/>
  <c r="O54" i="6"/>
  <c r="N54" i="6"/>
  <c r="Q84" i="5"/>
  <c r="R39" i="5"/>
  <c r="Q39" i="5"/>
  <c r="H39" i="5" s="1"/>
  <c r="Q19" i="5"/>
  <c r="H19" i="5" s="1"/>
  <c r="Q93" i="5"/>
  <c r="Q75" i="5"/>
  <c r="R180" i="5"/>
  <c r="Q203" i="5"/>
  <c r="Q55" i="5"/>
  <c r="Q133" i="5"/>
  <c r="Q68" i="5"/>
  <c r="W23" i="5"/>
  <c r="X23" i="5" s="1"/>
  <c r="AA23" i="5"/>
  <c r="S38" i="6"/>
  <c r="AA51" i="6"/>
  <c r="W51" i="6"/>
  <c r="O185" i="6"/>
  <c r="P185" i="6"/>
  <c r="N185" i="6"/>
  <c r="M185" i="6"/>
  <c r="AA79" i="6"/>
  <c r="W79" i="6"/>
  <c r="AA53" i="6"/>
  <c r="W53" i="6"/>
  <c r="P205" i="6"/>
  <c r="N205" i="6"/>
  <c r="M205" i="6"/>
  <c r="O205" i="6"/>
  <c r="N68" i="6"/>
  <c r="P68" i="6"/>
  <c r="O68" i="6"/>
  <c r="M68" i="6"/>
  <c r="N10" i="6"/>
  <c r="P10" i="6"/>
  <c r="O10" i="6"/>
  <c r="M10" i="6"/>
  <c r="N159" i="6"/>
  <c r="M159" i="6"/>
  <c r="P159" i="6"/>
  <c r="O159" i="6"/>
  <c r="O25" i="6"/>
  <c r="P25" i="6"/>
  <c r="N25" i="6"/>
  <c r="M25" i="6"/>
  <c r="P131" i="6"/>
  <c r="O131" i="6"/>
  <c r="N131" i="6"/>
  <c r="M131" i="6"/>
  <c r="AA190" i="6"/>
  <c r="W190" i="6"/>
  <c r="M146" i="6"/>
  <c r="O146" i="6"/>
  <c r="N146" i="6"/>
  <c r="P146" i="6"/>
  <c r="O81" i="6"/>
  <c r="M81" i="6"/>
  <c r="P81" i="6"/>
  <c r="N81" i="6"/>
  <c r="AA148" i="6"/>
  <c r="W148" i="6"/>
  <c r="AA177" i="6"/>
  <c r="W177" i="6"/>
  <c r="P64" i="6"/>
  <c r="O64" i="6"/>
  <c r="N64" i="6"/>
  <c r="M64" i="6"/>
  <c r="S35" i="6"/>
  <c r="N52" i="6"/>
  <c r="P52" i="6"/>
  <c r="O52" i="6"/>
  <c r="M52" i="6"/>
  <c r="N165" i="6"/>
  <c r="M165" i="6"/>
  <c r="P165" i="6"/>
  <c r="O165" i="6"/>
  <c r="P147" i="6"/>
  <c r="O147" i="6"/>
  <c r="N147" i="6"/>
  <c r="M147" i="6"/>
  <c r="P169" i="6"/>
  <c r="O169" i="6"/>
  <c r="N169" i="6"/>
  <c r="M169" i="6"/>
  <c r="AA73" i="6"/>
  <c r="W73" i="6"/>
  <c r="AA47" i="6"/>
  <c r="W47" i="6"/>
  <c r="P163" i="6"/>
  <c r="O163" i="6"/>
  <c r="N163" i="6"/>
  <c r="M163" i="6"/>
  <c r="AA65" i="6"/>
  <c r="W65" i="6"/>
  <c r="W195" i="6"/>
  <c r="AA195" i="6"/>
  <c r="M87" i="6"/>
  <c r="O87" i="6"/>
  <c r="N87" i="6"/>
  <c r="P87" i="6"/>
  <c r="AA152" i="6"/>
  <c r="W152" i="6"/>
  <c r="P152" i="6"/>
  <c r="M152" i="6"/>
  <c r="O152" i="6"/>
  <c r="N152" i="6"/>
  <c r="P134" i="6"/>
  <c r="O134" i="6"/>
  <c r="N134" i="6"/>
  <c r="M134" i="6"/>
  <c r="AA99" i="6"/>
  <c r="W99" i="6"/>
  <c r="O57" i="6"/>
  <c r="M57" i="6"/>
  <c r="P57" i="6"/>
  <c r="N57" i="6"/>
  <c r="I34" i="6"/>
  <c r="AA139" i="6"/>
  <c r="W139" i="6"/>
  <c r="AA111" i="6"/>
  <c r="W111" i="6"/>
  <c r="L33" i="6"/>
  <c r="P85" i="6"/>
  <c r="M85" i="6"/>
  <c r="O85" i="6"/>
  <c r="N85" i="6"/>
  <c r="AA180" i="6"/>
  <c r="W180" i="6"/>
  <c r="N181" i="6"/>
  <c r="M181" i="6"/>
  <c r="P181" i="6"/>
  <c r="O181" i="6"/>
  <c r="AA133" i="6"/>
  <c r="W133" i="6"/>
  <c r="AA105" i="6"/>
  <c r="W105" i="6"/>
  <c r="AA46" i="6"/>
  <c r="W46" i="6"/>
  <c r="AA198" i="6"/>
  <c r="W198" i="6"/>
  <c r="AA150" i="6"/>
  <c r="W150" i="6"/>
  <c r="I28" i="6"/>
  <c r="L15" i="6"/>
  <c r="AA197" i="6"/>
  <c r="W197" i="6"/>
  <c r="W44" i="6"/>
  <c r="AA44" i="6"/>
  <c r="R10" i="5"/>
  <c r="Q10" i="5"/>
  <c r="H10" i="5" s="1"/>
  <c r="R40" i="5"/>
  <c r="Q40" i="5"/>
  <c r="H40" i="5" s="1"/>
  <c r="O201" i="6"/>
  <c r="M201" i="6"/>
  <c r="P201" i="6"/>
  <c r="N201" i="6"/>
  <c r="P72" i="6"/>
  <c r="O72" i="6"/>
  <c r="N72" i="6"/>
  <c r="M72" i="6"/>
  <c r="W36" i="6"/>
  <c r="AA36" i="6"/>
  <c r="O7" i="6"/>
  <c r="M7" i="6"/>
  <c r="P7" i="6"/>
  <c r="N7" i="6"/>
  <c r="M63" i="6"/>
  <c r="O63" i="6"/>
  <c r="P63" i="6"/>
  <c r="N63" i="6"/>
  <c r="AA182" i="6"/>
  <c r="W182" i="6"/>
  <c r="Q14" i="5"/>
  <c r="H14" i="5" s="1"/>
  <c r="R26" i="5"/>
  <c r="Q26" i="5"/>
  <c r="H26" i="5" s="1"/>
  <c r="R146" i="5"/>
  <c r="Q105" i="5"/>
  <c r="Q91" i="5"/>
  <c r="Q38" i="5"/>
  <c r="H38" i="5" s="1"/>
  <c r="R38" i="5"/>
  <c r="R17" i="5"/>
  <c r="Q17" i="5"/>
  <c r="H17" i="5" s="1"/>
  <c r="R45" i="5"/>
  <c r="Q109" i="5"/>
  <c r="Q117" i="5"/>
  <c r="Q167" i="5"/>
  <c r="Q136" i="5"/>
  <c r="Q61" i="5"/>
  <c r="Q145" i="5"/>
  <c r="W19" i="5"/>
  <c r="X19" i="5" s="1"/>
  <c r="AA19" i="5"/>
  <c r="AA20" i="5"/>
  <c r="W20" i="5"/>
  <c r="X20" i="5" s="1"/>
  <c r="Q48" i="5"/>
  <c r="R196" i="5"/>
  <c r="Q160" i="5"/>
  <c r="Q100" i="5"/>
  <c r="Q111" i="5"/>
  <c r="Q182" i="5"/>
  <c r="Q89" i="5"/>
  <c r="Q124" i="5"/>
  <c r="N102" i="6"/>
  <c r="O102" i="6"/>
  <c r="M102" i="6"/>
  <c r="P102" i="6"/>
  <c r="AA200" i="6"/>
  <c r="W200" i="6"/>
  <c r="N84" i="6"/>
  <c r="P84" i="6"/>
  <c r="O84" i="6"/>
  <c r="M84" i="6"/>
  <c r="P144" i="6"/>
  <c r="O144" i="6"/>
  <c r="N144" i="6"/>
  <c r="M144" i="6"/>
  <c r="N51" i="6"/>
  <c r="P51" i="6"/>
  <c r="O51" i="6"/>
  <c r="M51" i="6"/>
  <c r="AA108" i="6"/>
  <c r="W108" i="6"/>
  <c r="P53" i="6"/>
  <c r="M53" i="6"/>
  <c r="N53" i="6"/>
  <c r="O53" i="6"/>
  <c r="P94" i="6"/>
  <c r="N94" i="6"/>
  <c r="M94" i="6"/>
  <c r="O94" i="6"/>
  <c r="W92" i="6"/>
  <c r="AA92" i="6"/>
  <c r="AA86" i="6"/>
  <c r="W86" i="6"/>
  <c r="P177" i="6"/>
  <c r="O177" i="6"/>
  <c r="N177" i="6"/>
  <c r="M177" i="6"/>
  <c r="AA90" i="6"/>
  <c r="W90" i="6"/>
  <c r="AA160" i="6"/>
  <c r="W160" i="6"/>
  <c r="P129" i="6"/>
  <c r="O129" i="6"/>
  <c r="N129" i="6"/>
  <c r="M129" i="6"/>
  <c r="P166" i="6"/>
  <c r="O166" i="6"/>
  <c r="N166" i="6"/>
  <c r="M166" i="6"/>
  <c r="P113" i="6"/>
  <c r="M113" i="6"/>
  <c r="O113" i="6"/>
  <c r="N113" i="6"/>
  <c r="AA161" i="6"/>
  <c r="W161" i="6"/>
  <c r="M122" i="6"/>
  <c r="P122" i="6"/>
  <c r="O122" i="6"/>
  <c r="N122" i="6"/>
  <c r="M21" i="6"/>
  <c r="O21" i="6"/>
  <c r="N21" i="6"/>
  <c r="P21" i="6"/>
  <c r="W60" i="6"/>
  <c r="AA60" i="6"/>
  <c r="N18" i="6"/>
  <c r="M18" i="6"/>
  <c r="P18" i="6"/>
  <c r="O18" i="6"/>
  <c r="M138" i="6"/>
  <c r="P138" i="6"/>
  <c r="O138" i="6"/>
  <c r="N138" i="6"/>
  <c r="O73" i="6"/>
  <c r="M73" i="6"/>
  <c r="P73" i="6"/>
  <c r="N73" i="6"/>
  <c r="N50" i="6"/>
  <c r="P50" i="6"/>
  <c r="O50" i="6"/>
  <c r="M50" i="6"/>
  <c r="AA103" i="6"/>
  <c r="W103" i="6"/>
  <c r="AA194" i="6"/>
  <c r="W194" i="6"/>
  <c r="O65" i="6"/>
  <c r="M65" i="6"/>
  <c r="P65" i="6"/>
  <c r="N65" i="6"/>
  <c r="AA132" i="6"/>
  <c r="W132" i="6"/>
  <c r="O48" i="6"/>
  <c r="N48" i="6"/>
  <c r="M48" i="6"/>
  <c r="P48" i="6"/>
  <c r="W134" i="6"/>
  <c r="AA134" i="6"/>
  <c r="AA43" i="6"/>
  <c r="W43" i="6"/>
  <c r="AA189" i="6"/>
  <c r="W189" i="6"/>
  <c r="L7" i="6"/>
  <c r="O116" i="6"/>
  <c r="P116" i="6"/>
  <c r="N116" i="6"/>
  <c r="M116" i="6"/>
  <c r="W191" i="6"/>
  <c r="AA191" i="6"/>
  <c r="N127" i="6"/>
  <c r="M127" i="6"/>
  <c r="P127" i="6"/>
  <c r="O127" i="6"/>
  <c r="AA58" i="6"/>
  <c r="W58" i="6"/>
  <c r="O115" i="6"/>
  <c r="P115" i="6"/>
  <c r="N115" i="6"/>
  <c r="M115" i="6"/>
  <c r="P145" i="6"/>
  <c r="O145" i="6"/>
  <c r="N145" i="6"/>
  <c r="M145" i="6"/>
  <c r="N133" i="6"/>
  <c r="M133" i="6"/>
  <c r="P133" i="6"/>
  <c r="O133" i="6"/>
  <c r="W175" i="6"/>
  <c r="AA175" i="6"/>
  <c r="S16" i="6"/>
  <c r="AA55" i="6"/>
  <c r="W55" i="6"/>
  <c r="P150" i="6"/>
  <c r="O150" i="6"/>
  <c r="N150" i="6"/>
  <c r="M150" i="6"/>
  <c r="M192" i="6"/>
  <c r="P192" i="6"/>
  <c r="O192" i="6"/>
  <c r="N192" i="6"/>
  <c r="S37" i="6"/>
  <c r="AA173" i="6"/>
  <c r="W173" i="6"/>
  <c r="N183" i="6"/>
  <c r="M183" i="6"/>
  <c r="P183" i="6"/>
  <c r="O183" i="6"/>
  <c r="P20" i="6"/>
  <c r="O20" i="6"/>
  <c r="N20" i="6"/>
  <c r="M20" i="6"/>
  <c r="AA50" i="6"/>
  <c r="W50" i="6"/>
  <c r="P128" i="6"/>
  <c r="O128" i="6"/>
  <c r="N128" i="6"/>
  <c r="M128" i="6"/>
  <c r="R8" i="5"/>
  <c r="Q8" i="5"/>
  <c r="H8" i="5" s="1"/>
  <c r="R31" i="5"/>
  <c r="Q31" i="5"/>
  <c r="R50" i="5"/>
  <c r="R110" i="5"/>
  <c r="R152" i="5"/>
  <c r="Q179" i="5"/>
  <c r="Q44" i="5"/>
  <c r="Q96" i="5"/>
  <c r="Q113" i="5"/>
  <c r="R90" i="5"/>
  <c r="Q77" i="5"/>
  <c r="R13" i="5"/>
  <c r="Q13" i="5"/>
  <c r="H13" i="5" s="1"/>
  <c r="Q92" i="5"/>
  <c r="Q108" i="5"/>
  <c r="R94" i="5"/>
  <c r="Q202" i="5"/>
  <c r="R118" i="5"/>
  <c r="Q132" i="5"/>
  <c r="Q12" i="5"/>
  <c r="H12" i="5" s="1"/>
  <c r="R201" i="5"/>
  <c r="R184" i="5"/>
  <c r="Q156" i="5"/>
  <c r="R37" i="5"/>
  <c r="Q37" i="5"/>
  <c r="H37" i="5" s="1"/>
  <c r="AA162" i="6"/>
  <c r="W162" i="6"/>
  <c r="AA97" i="6"/>
  <c r="W97" i="6"/>
  <c r="O33" i="6"/>
  <c r="M33" i="6"/>
  <c r="P33" i="6"/>
  <c r="N33" i="6"/>
  <c r="AA137" i="6"/>
  <c r="W137" i="6"/>
  <c r="AA31" i="6"/>
  <c r="W31" i="6"/>
  <c r="S10" i="6"/>
  <c r="AA69" i="6"/>
  <c r="W69" i="6"/>
  <c r="O15" i="6"/>
  <c r="N15" i="6"/>
  <c r="M15" i="6"/>
  <c r="P15" i="6"/>
  <c r="AA109" i="6"/>
  <c r="W109" i="6"/>
  <c r="W159" i="6"/>
  <c r="AA159" i="6"/>
  <c r="P80" i="6"/>
  <c r="O80" i="6"/>
  <c r="M80" i="6"/>
  <c r="N80" i="6"/>
  <c r="P190" i="6"/>
  <c r="M190" i="6"/>
  <c r="O190" i="6"/>
  <c r="N190" i="6"/>
  <c r="N92" i="6"/>
  <c r="P92" i="6"/>
  <c r="O92" i="6"/>
  <c r="M92" i="6"/>
  <c r="AA119" i="6"/>
  <c r="W119" i="6"/>
  <c r="S17" i="6"/>
  <c r="L26" i="6"/>
  <c r="N66" i="6"/>
  <c r="P66" i="6"/>
  <c r="O66" i="6"/>
  <c r="M66" i="6"/>
  <c r="P153" i="6"/>
  <c r="O153" i="6"/>
  <c r="N153" i="6"/>
  <c r="M153" i="6"/>
  <c r="N143" i="6"/>
  <c r="M143" i="6"/>
  <c r="P143" i="6"/>
  <c r="O143" i="6"/>
  <c r="AA78" i="6"/>
  <c r="W78" i="6"/>
  <c r="P161" i="6"/>
  <c r="O161" i="6"/>
  <c r="N161" i="6"/>
  <c r="M161" i="6"/>
  <c r="W76" i="6"/>
  <c r="AA76" i="6"/>
  <c r="P171" i="6"/>
  <c r="O171" i="6"/>
  <c r="N171" i="6"/>
  <c r="M171" i="6"/>
  <c r="L27" i="6"/>
  <c r="P117" i="6"/>
  <c r="O117" i="6"/>
  <c r="N117" i="6"/>
  <c r="M117" i="6"/>
  <c r="W117" i="6"/>
  <c r="AA117" i="6"/>
  <c r="S9" i="6"/>
  <c r="O140" i="6"/>
  <c r="N140" i="6"/>
  <c r="M140" i="6"/>
  <c r="P140" i="6"/>
  <c r="P126" i="6"/>
  <c r="O126" i="6"/>
  <c r="N126" i="6"/>
  <c r="M126" i="6"/>
  <c r="W163" i="6"/>
  <c r="AA163" i="6"/>
  <c r="AA196" i="6"/>
  <c r="W196" i="6"/>
  <c r="AA70" i="6"/>
  <c r="W70" i="6"/>
  <c r="W149" i="6"/>
  <c r="AA149" i="6"/>
  <c r="N189" i="6"/>
  <c r="P189" i="6"/>
  <c r="O189" i="6"/>
  <c r="M189" i="6"/>
  <c r="O99" i="6"/>
  <c r="N99" i="6"/>
  <c r="M99" i="6"/>
  <c r="P99" i="6"/>
  <c r="AA186" i="6"/>
  <c r="W186" i="6"/>
  <c r="AA188" i="6"/>
  <c r="W188" i="6"/>
  <c r="O124" i="6"/>
  <c r="M124" i="6"/>
  <c r="P124" i="6"/>
  <c r="N124" i="6"/>
  <c r="P182" i="6"/>
  <c r="O182" i="6"/>
  <c r="N182" i="6"/>
  <c r="M182" i="6"/>
  <c r="P139" i="6"/>
  <c r="O139" i="6"/>
  <c r="N139" i="6"/>
  <c r="M139" i="6"/>
  <c r="N111" i="6"/>
  <c r="P111" i="6"/>
  <c r="O111" i="6"/>
  <c r="M111" i="6"/>
  <c r="O32" i="6"/>
  <c r="M32" i="6"/>
  <c r="P32" i="6"/>
  <c r="N32" i="6"/>
  <c r="L36" i="6"/>
  <c r="P56" i="6"/>
  <c r="O56" i="6"/>
  <c r="N56" i="6"/>
  <c r="M56" i="6"/>
  <c r="P141" i="6"/>
  <c r="O141" i="6"/>
  <c r="N141" i="6"/>
  <c r="M141" i="6"/>
  <c r="O180" i="6"/>
  <c r="N180" i="6"/>
  <c r="M180" i="6"/>
  <c r="P180" i="6"/>
  <c r="AA170" i="6"/>
  <c r="W170" i="6"/>
  <c r="P105" i="6"/>
  <c r="M105" i="6"/>
  <c r="N105" i="6"/>
  <c r="O105" i="6"/>
  <c r="W110" i="6"/>
  <c r="AA110" i="6"/>
  <c r="W16" i="6"/>
  <c r="X16" i="6" s="1"/>
  <c r="W157" i="6"/>
  <c r="AA157" i="6"/>
  <c r="M55" i="6"/>
  <c r="O55" i="6"/>
  <c r="N55" i="6"/>
  <c r="P55" i="6"/>
  <c r="P198" i="6"/>
  <c r="N198" i="6"/>
  <c r="M198" i="6"/>
  <c r="O198" i="6"/>
  <c r="W59" i="6"/>
  <c r="AA59" i="6"/>
  <c r="AA77" i="6"/>
  <c r="W77" i="6"/>
  <c r="I30" i="6"/>
  <c r="L39" i="6"/>
  <c r="P173" i="6"/>
  <c r="O173" i="6"/>
  <c r="N173" i="6"/>
  <c r="M173" i="6"/>
  <c r="W153" i="6"/>
  <c r="AA153" i="6"/>
  <c r="N27" i="6"/>
  <c r="O27" i="6"/>
  <c r="M27" i="6"/>
  <c r="P27" i="6"/>
  <c r="N103" i="6"/>
  <c r="O103" i="6"/>
  <c r="P103" i="6"/>
  <c r="M103" i="6"/>
  <c r="N195" i="6"/>
  <c r="P195" i="6"/>
  <c r="O195" i="6"/>
  <c r="M195" i="6"/>
  <c r="AA41" i="6"/>
  <c r="W41" i="6"/>
  <c r="AA28" i="5"/>
  <c r="W28" i="5"/>
  <c r="X28" i="5" s="1"/>
  <c r="AA32" i="5"/>
  <c r="W32" i="5"/>
  <c r="X32" i="5" s="1"/>
  <c r="Y32" i="5" s="1"/>
  <c r="Q143" i="5"/>
  <c r="Q116" i="5"/>
  <c r="Q69" i="5"/>
  <c r="Q183" i="5"/>
  <c r="R16" i="5"/>
  <c r="Q16" i="5"/>
  <c r="H16" i="5" s="1"/>
  <c r="W17" i="5"/>
  <c r="X17" i="5" s="1"/>
  <c r="AA17" i="5"/>
  <c r="Q194" i="5"/>
  <c r="R130" i="5"/>
  <c r="R22" i="5"/>
  <c r="Q22" i="5"/>
  <c r="H22" i="5" s="1"/>
  <c r="Q97" i="5"/>
  <c r="Q141" i="5"/>
  <c r="R70" i="5"/>
  <c r="Q129" i="5"/>
  <c r="R9" i="5"/>
  <c r="Q9" i="5"/>
  <c r="H9" i="5" s="1"/>
  <c r="R27" i="5"/>
  <c r="Q27" i="5"/>
  <c r="H27" i="5" s="1"/>
  <c r="Q151" i="5"/>
  <c r="Q53" i="5"/>
  <c r="R134" i="5"/>
  <c r="R58" i="5"/>
  <c r="Q36" i="5"/>
  <c r="N167" i="6"/>
  <c r="M167" i="6"/>
  <c r="P167" i="6"/>
  <c r="O167" i="6"/>
  <c r="AA164" i="6"/>
  <c r="W164" i="6"/>
  <c r="I38" i="6"/>
  <c r="P200" i="6"/>
  <c r="O200" i="6"/>
  <c r="M200" i="6"/>
  <c r="N200" i="6"/>
  <c r="O203" i="6"/>
  <c r="N203" i="6"/>
  <c r="M203" i="6"/>
  <c r="P203" i="6"/>
  <c r="O26" i="6"/>
  <c r="N26" i="6"/>
  <c r="M26" i="6"/>
  <c r="P26" i="6"/>
  <c r="N82" i="6"/>
  <c r="P82" i="6"/>
  <c r="O82" i="6"/>
  <c r="M82" i="6"/>
  <c r="M106" i="6"/>
  <c r="N106" i="6"/>
  <c r="O106" i="6"/>
  <c r="P106" i="6"/>
  <c r="O24" i="6"/>
  <c r="P24" i="6"/>
  <c r="N24" i="6"/>
  <c r="M24" i="6"/>
  <c r="M31" i="6"/>
  <c r="N31" i="6"/>
  <c r="O31" i="6"/>
  <c r="P31" i="6"/>
  <c r="W68" i="6"/>
  <c r="AA68" i="6"/>
  <c r="P179" i="6"/>
  <c r="O179" i="6"/>
  <c r="N179" i="6"/>
  <c r="M179" i="6"/>
  <c r="AA54" i="6"/>
  <c r="W54" i="6"/>
  <c r="P69" i="6"/>
  <c r="M69" i="6"/>
  <c r="O69" i="6"/>
  <c r="N69" i="6"/>
  <c r="I15" i="6"/>
  <c r="O156" i="6"/>
  <c r="N156" i="6"/>
  <c r="M156" i="6"/>
  <c r="P156" i="6"/>
  <c r="W187" i="6"/>
  <c r="AA187" i="6"/>
  <c r="N151" i="6"/>
  <c r="M151" i="6"/>
  <c r="P151" i="6"/>
  <c r="O151" i="6"/>
  <c r="O148" i="6"/>
  <c r="N148" i="6"/>
  <c r="M148" i="6"/>
  <c r="P148" i="6"/>
  <c r="P22" i="6"/>
  <c r="O22" i="6"/>
  <c r="N22" i="6"/>
  <c r="M22" i="6"/>
  <c r="AA123" i="6"/>
  <c r="W123" i="6"/>
  <c r="N90" i="6"/>
  <c r="M90" i="6"/>
  <c r="P90" i="6"/>
  <c r="O90" i="6"/>
  <c r="P160" i="6"/>
  <c r="O160" i="6"/>
  <c r="N160" i="6"/>
  <c r="M160" i="6"/>
  <c r="W64" i="6"/>
  <c r="AA64" i="6"/>
  <c r="AA121" i="6"/>
  <c r="W121" i="6"/>
  <c r="AA184" i="6"/>
  <c r="W184" i="6"/>
  <c r="AA101" i="6"/>
  <c r="W101" i="6"/>
  <c r="W147" i="6"/>
  <c r="AA147" i="6"/>
  <c r="W122" i="6"/>
  <c r="AA122" i="6"/>
  <c r="AA202" i="6"/>
  <c r="W202" i="6"/>
  <c r="P14" i="6"/>
  <c r="O14" i="6"/>
  <c r="N14" i="6"/>
  <c r="M14" i="6"/>
  <c r="O91" i="6"/>
  <c r="N91" i="6"/>
  <c r="P91" i="6"/>
  <c r="M91" i="6"/>
  <c r="O194" i="6"/>
  <c r="P194" i="6"/>
  <c r="N194" i="6"/>
  <c r="M194" i="6"/>
  <c r="W199" i="6"/>
  <c r="AA199" i="6"/>
  <c r="O132" i="6"/>
  <c r="N132" i="6"/>
  <c r="M132" i="6"/>
  <c r="P132" i="6"/>
  <c r="N43" i="6"/>
  <c r="P43" i="6"/>
  <c r="O43" i="6"/>
  <c r="M43" i="6"/>
  <c r="N118" i="6"/>
  <c r="P118" i="6"/>
  <c r="O118" i="6"/>
  <c r="M118" i="6"/>
  <c r="N36" i="6"/>
  <c r="O36" i="6"/>
  <c r="M36" i="6"/>
  <c r="P36" i="6"/>
  <c r="AA107" i="6"/>
  <c r="W107" i="6"/>
  <c r="O107" i="6"/>
  <c r="M107" i="6"/>
  <c r="P107" i="6"/>
  <c r="N107" i="6"/>
  <c r="M34" i="6"/>
  <c r="P34" i="6"/>
  <c r="O34" i="6"/>
  <c r="N34" i="6"/>
  <c r="I29" i="6"/>
  <c r="L35" i="6"/>
  <c r="AA176" i="6"/>
  <c r="W176" i="6"/>
  <c r="W145" i="6"/>
  <c r="AA145" i="6"/>
  <c r="AA178" i="6"/>
  <c r="W178" i="6"/>
  <c r="AA120" i="6"/>
  <c r="W120" i="6"/>
  <c r="AA172" i="6"/>
  <c r="W172" i="6"/>
  <c r="P46" i="6"/>
  <c r="M46" i="6"/>
  <c r="O46" i="6"/>
  <c r="N46" i="6"/>
  <c r="AA168" i="6"/>
  <c r="W168" i="6"/>
  <c r="P96" i="6"/>
  <c r="O96" i="6"/>
  <c r="N96" i="6"/>
  <c r="M96" i="6"/>
  <c r="AA67" i="6"/>
  <c r="W67" i="6"/>
  <c r="M114" i="6"/>
  <c r="P114" i="6"/>
  <c r="O114" i="6"/>
  <c r="N114" i="6"/>
  <c r="P77" i="6"/>
  <c r="M77" i="6"/>
  <c r="O77" i="6"/>
  <c r="N77" i="6"/>
  <c r="L14" i="6"/>
  <c r="AA125" i="6"/>
  <c r="W125" i="6"/>
  <c r="W183" i="6"/>
  <c r="AA183" i="6"/>
  <c r="W100" i="6"/>
  <c r="AA100" i="6"/>
  <c r="AA14" i="5"/>
  <c r="W14" i="5"/>
  <c r="X14" i="5" s="1"/>
  <c r="R15" i="5"/>
  <c r="Q15" i="5"/>
  <c r="H15" i="5" s="1"/>
  <c r="O97" i="6"/>
  <c r="M97" i="6"/>
  <c r="P97" i="6"/>
  <c r="N97" i="6"/>
  <c r="P104" i="6"/>
  <c r="N104" i="6"/>
  <c r="M104" i="6"/>
  <c r="O104" i="6"/>
  <c r="M71" i="6"/>
  <c r="O71" i="6"/>
  <c r="N71" i="6"/>
  <c r="P71" i="6"/>
  <c r="M23" i="6"/>
  <c r="P23" i="6"/>
  <c r="O23" i="6"/>
  <c r="N23" i="6"/>
  <c r="AA35" i="6"/>
  <c r="W35" i="6"/>
  <c r="X35" i="6" s="1"/>
  <c r="S21" i="6"/>
  <c r="N60" i="6"/>
  <c r="P60" i="6"/>
  <c r="O60" i="6"/>
  <c r="M60" i="6"/>
  <c r="AA136" i="6"/>
  <c r="W136" i="6"/>
  <c r="W13" i="5"/>
  <c r="X13" i="5" s="1"/>
  <c r="AA13" i="5"/>
  <c r="W25" i="5"/>
  <c r="X25" i="5" s="1"/>
  <c r="AA25" i="5"/>
  <c r="R7" i="5"/>
  <c r="Q7" i="5"/>
  <c r="H7" i="5" s="1"/>
  <c r="R41" i="5"/>
  <c r="Q41" i="5"/>
  <c r="AA12" i="5"/>
  <c r="W12" i="5"/>
  <c r="X12" i="5" s="1"/>
  <c r="M162" i="6"/>
  <c r="O162" i="6"/>
  <c r="N162" i="6"/>
  <c r="P162" i="6"/>
  <c r="P155" i="6"/>
  <c r="O155" i="6"/>
  <c r="N155" i="6"/>
  <c r="M155" i="6"/>
  <c r="AA82" i="6"/>
  <c r="W82" i="6"/>
  <c r="W106" i="6"/>
  <c r="AA106" i="6"/>
  <c r="AA104" i="6"/>
  <c r="W104" i="6"/>
  <c r="AA75" i="6"/>
  <c r="W75" i="6"/>
  <c r="M39" i="6"/>
  <c r="O39" i="6"/>
  <c r="P39" i="6"/>
  <c r="N39" i="6"/>
  <c r="P109" i="6"/>
  <c r="M109" i="6"/>
  <c r="O109" i="6"/>
  <c r="N109" i="6"/>
  <c r="AA154" i="6"/>
  <c r="W154" i="6"/>
  <c r="AA89" i="6"/>
  <c r="W89" i="6"/>
  <c r="N42" i="6"/>
  <c r="P42" i="6"/>
  <c r="O42" i="6"/>
  <c r="M42" i="6"/>
  <c r="P86" i="6"/>
  <c r="N86" i="6"/>
  <c r="M86" i="6"/>
  <c r="O86" i="6"/>
  <c r="I22" i="6"/>
  <c r="P88" i="6"/>
  <c r="O88" i="6"/>
  <c r="N88" i="6"/>
  <c r="M88" i="6"/>
  <c r="W143" i="6"/>
  <c r="AA143" i="6"/>
  <c r="AA201" i="6"/>
  <c r="W201" i="6"/>
  <c r="W171" i="6"/>
  <c r="AA171" i="6"/>
  <c r="L31" i="6"/>
  <c r="AA49" i="6"/>
  <c r="W49" i="6"/>
  <c r="W138" i="6"/>
  <c r="AA138" i="6"/>
  <c r="O9" i="6"/>
  <c r="N9" i="6"/>
  <c r="M9" i="6"/>
  <c r="P9" i="6"/>
  <c r="I19" i="6"/>
  <c r="AA74" i="6"/>
  <c r="W74" i="6"/>
  <c r="AA135" i="6"/>
  <c r="W135" i="6"/>
  <c r="N196" i="6"/>
  <c r="O196" i="6"/>
  <c r="M196" i="6"/>
  <c r="P196" i="6"/>
  <c r="W48" i="6"/>
  <c r="AA48" i="6"/>
  <c r="W118" i="6"/>
  <c r="AA118" i="6"/>
  <c r="L9" i="6"/>
  <c r="L10" i="6"/>
  <c r="O186" i="6"/>
  <c r="N186" i="6"/>
  <c r="M186" i="6"/>
  <c r="P186" i="6"/>
  <c r="AA127" i="6"/>
  <c r="W127" i="6"/>
  <c r="N188" i="6"/>
  <c r="M188" i="6"/>
  <c r="P188" i="6"/>
  <c r="O188" i="6"/>
  <c r="P62" i="6"/>
  <c r="N62" i="6"/>
  <c r="M62" i="6"/>
  <c r="O62" i="6"/>
  <c r="AA83" i="6"/>
  <c r="W83" i="6"/>
  <c r="N58" i="6"/>
  <c r="M58" i="6"/>
  <c r="O58" i="6"/>
  <c r="P58" i="6"/>
  <c r="P29" i="6"/>
  <c r="N29" i="6"/>
  <c r="M29" i="6"/>
  <c r="O29" i="6"/>
  <c r="W128" i="6"/>
  <c r="AA128" i="6"/>
  <c r="W141" i="6"/>
  <c r="AA141" i="6"/>
  <c r="M170" i="6"/>
  <c r="P170" i="6"/>
  <c r="O170" i="6"/>
  <c r="N170" i="6"/>
  <c r="AA98" i="6"/>
  <c r="W98" i="6"/>
  <c r="P157" i="6"/>
  <c r="O157" i="6"/>
  <c r="M157" i="6"/>
  <c r="N157" i="6"/>
  <c r="W112" i="6"/>
  <c r="AA112" i="6"/>
  <c r="O40" i="6"/>
  <c r="M40" i="6"/>
  <c r="P40" i="6"/>
  <c r="N40" i="6"/>
  <c r="O67" i="6"/>
  <c r="N67" i="6"/>
  <c r="P67" i="6"/>
  <c r="M67" i="6"/>
  <c r="L38" i="6"/>
  <c r="I12" i="6"/>
  <c r="P197" i="6"/>
  <c r="N197" i="6"/>
  <c r="O197" i="6"/>
  <c r="M197" i="6"/>
  <c r="W26" i="6" l="1"/>
  <c r="X26" i="6" s="1"/>
  <c r="I39" i="7"/>
  <c r="W14" i="6"/>
  <c r="X14" i="6" s="1"/>
  <c r="W21" i="6"/>
  <c r="X21" i="6" s="1"/>
  <c r="I15" i="7"/>
  <c r="I10" i="7"/>
  <c r="AA10" i="7" s="1"/>
  <c r="I12" i="7"/>
  <c r="AA12" i="7" s="1"/>
  <c r="R187" i="6"/>
  <c r="W10" i="6"/>
  <c r="X10" i="6" s="1"/>
  <c r="I34" i="7"/>
  <c r="W24" i="6"/>
  <c r="X24" i="6" s="1"/>
  <c r="W13" i="6"/>
  <c r="X13" i="6" s="1"/>
  <c r="I16" i="7"/>
  <c r="R170" i="6"/>
  <c r="Q138" i="6"/>
  <c r="R202" i="6"/>
  <c r="Q187" i="6"/>
  <c r="AA40" i="6"/>
  <c r="Q95" i="6"/>
  <c r="I21" i="7"/>
  <c r="AA21" i="7" s="1"/>
  <c r="R136" i="6"/>
  <c r="R119" i="6"/>
  <c r="Y37" i="5"/>
  <c r="L9" i="7"/>
  <c r="Y25" i="5"/>
  <c r="R87" i="6"/>
  <c r="R146" i="6"/>
  <c r="Q121" i="6"/>
  <c r="L23" i="7"/>
  <c r="Q202" i="6"/>
  <c r="R95" i="6"/>
  <c r="Q28" i="6"/>
  <c r="H28" i="6" s="1"/>
  <c r="G28" i="6" s="1"/>
  <c r="I13" i="7"/>
  <c r="AA13" i="7" s="1"/>
  <c r="L38" i="7"/>
  <c r="I30" i="7"/>
  <c r="AA30" i="7" s="1"/>
  <c r="R196" i="6"/>
  <c r="Q68" i="6"/>
  <c r="Q206" i="6"/>
  <c r="R47" i="6"/>
  <c r="Q106" i="6"/>
  <c r="Y35" i="5"/>
  <c r="R120" i="6"/>
  <c r="R49" i="6"/>
  <c r="Q78" i="6"/>
  <c r="Q154" i="6"/>
  <c r="Q164" i="6"/>
  <c r="Y39" i="6"/>
  <c r="R191" i="6"/>
  <c r="R199" i="6"/>
  <c r="Q160" i="6"/>
  <c r="R81" i="6"/>
  <c r="I27" i="7"/>
  <c r="W27" i="7" s="1"/>
  <c r="X27" i="7" s="1"/>
  <c r="Y34" i="5"/>
  <c r="Q72" i="6"/>
  <c r="R44" i="6"/>
  <c r="R168" i="6"/>
  <c r="R110" i="6"/>
  <c r="Q178" i="6"/>
  <c r="Q89" i="6"/>
  <c r="I8" i="7"/>
  <c r="AA8" i="7" s="1"/>
  <c r="R141" i="6"/>
  <c r="Q11" i="6"/>
  <c r="H11" i="6" s="1"/>
  <c r="G11" i="6" s="1"/>
  <c r="Q172" i="6"/>
  <c r="R174" i="6"/>
  <c r="Q87" i="6"/>
  <c r="R159" i="6"/>
  <c r="R68" i="6"/>
  <c r="Y13" i="5"/>
  <c r="AA39" i="6"/>
  <c r="Q103" i="6"/>
  <c r="Q147" i="6"/>
  <c r="Q146" i="6"/>
  <c r="R83" i="6"/>
  <c r="R72" i="6"/>
  <c r="R54" i="6"/>
  <c r="Q13" i="6"/>
  <c r="H13" i="6" s="1"/>
  <c r="G13" i="6" s="1"/>
  <c r="Q93" i="6"/>
  <c r="R135" i="6"/>
  <c r="R19" i="6"/>
  <c r="R154" i="6"/>
  <c r="R108" i="6"/>
  <c r="R164" i="6"/>
  <c r="I11" i="7"/>
  <c r="AA11" i="7" s="1"/>
  <c r="I40" i="7"/>
  <c r="AA40" i="7" s="1"/>
  <c r="Q80" i="6"/>
  <c r="AA18" i="6"/>
  <c r="Q96" i="6"/>
  <c r="R60" i="6"/>
  <c r="Q66" i="6"/>
  <c r="R80" i="6"/>
  <c r="R183" i="6"/>
  <c r="Q113" i="6"/>
  <c r="R70" i="6"/>
  <c r="R130" i="6"/>
  <c r="R184" i="6"/>
  <c r="R89" i="6"/>
  <c r="Q137" i="6"/>
  <c r="R98" i="6"/>
  <c r="R75" i="6"/>
  <c r="R113" i="6"/>
  <c r="R137" i="6"/>
  <c r="R143" i="6"/>
  <c r="R172" i="6"/>
  <c r="R96" i="6"/>
  <c r="R103" i="6"/>
  <c r="Q116" i="6"/>
  <c r="R94" i="6"/>
  <c r="R102" i="6"/>
  <c r="R11" i="6"/>
  <c r="Q193" i="6"/>
  <c r="Q136" i="6"/>
  <c r="R158" i="6"/>
  <c r="R37" i="6"/>
  <c r="R125" i="6"/>
  <c r="R178" i="6"/>
  <c r="Q101" i="6"/>
  <c r="S30" i="7"/>
  <c r="L28" i="7"/>
  <c r="Q77" i="6"/>
  <c r="R118" i="6"/>
  <c r="R194" i="6"/>
  <c r="Q47" i="6"/>
  <c r="Q119" i="6"/>
  <c r="Q195" i="6"/>
  <c r="R124" i="6"/>
  <c r="R59" i="6"/>
  <c r="R180" i="6"/>
  <c r="Q111" i="6"/>
  <c r="R182" i="6"/>
  <c r="Q75" i="6"/>
  <c r="Q98" i="6"/>
  <c r="R205" i="6"/>
  <c r="R185" i="6"/>
  <c r="R93" i="6"/>
  <c r="Q123" i="6"/>
  <c r="Q174" i="6"/>
  <c r="R79" i="6"/>
  <c r="I18" i="7"/>
  <c r="AA18" i="7" s="1"/>
  <c r="R42" i="6"/>
  <c r="R55" i="6"/>
  <c r="R122" i="6"/>
  <c r="R206" i="6"/>
  <c r="B12" i="2"/>
  <c r="I32" i="7"/>
  <c r="AA32" i="7" s="1"/>
  <c r="R160" i="6"/>
  <c r="R179" i="6"/>
  <c r="Y14" i="5"/>
  <c r="Q130" i="6"/>
  <c r="R190" i="6"/>
  <c r="Q70" i="6"/>
  <c r="Q159" i="6"/>
  <c r="Q65" i="6"/>
  <c r="Q166" i="6"/>
  <c r="R144" i="6"/>
  <c r="R201" i="6"/>
  <c r="R181" i="6"/>
  <c r="Q85" i="6"/>
  <c r="Q81" i="6"/>
  <c r="Q76" i="6"/>
  <c r="Q17" i="6"/>
  <c r="H17" i="6" s="1"/>
  <c r="G17" i="6" s="1"/>
  <c r="Q44" i="6"/>
  <c r="Q61" i="6"/>
  <c r="L7" i="7"/>
  <c r="R198" i="6"/>
  <c r="Q145" i="6"/>
  <c r="Q110" i="6"/>
  <c r="Q48" i="6"/>
  <c r="R50" i="6"/>
  <c r="R138" i="6"/>
  <c r="R166" i="6"/>
  <c r="Q63" i="6"/>
  <c r="R131" i="6"/>
  <c r="R100" i="6"/>
  <c r="Q191" i="6"/>
  <c r="Q199" i="6"/>
  <c r="Q120" i="6"/>
  <c r="R176" i="6"/>
  <c r="Q49" i="6"/>
  <c r="R78" i="6"/>
  <c r="R121" i="6"/>
  <c r="R66" i="6"/>
  <c r="R150" i="6"/>
  <c r="R147" i="6"/>
  <c r="R149" i="6"/>
  <c r="R74" i="6"/>
  <c r="R204" i="6"/>
  <c r="L29" i="7"/>
  <c r="Q74" i="6"/>
  <c r="Q97" i="6"/>
  <c r="R34" i="6"/>
  <c r="R99" i="6"/>
  <c r="R117" i="6"/>
  <c r="R129" i="6"/>
  <c r="R177" i="6"/>
  <c r="R169" i="6"/>
  <c r="R13" i="6"/>
  <c r="Q176" i="6"/>
  <c r="S26" i="7"/>
  <c r="H26" i="7" s="1"/>
  <c r="G26" i="7" s="1"/>
  <c r="R123" i="6"/>
  <c r="Q158" i="6"/>
  <c r="Q21" i="6"/>
  <c r="Q57" i="6"/>
  <c r="R61" i="6"/>
  <c r="R28" i="6"/>
  <c r="W7" i="6"/>
  <c r="X7" i="6" s="1"/>
  <c r="W9" i="6"/>
  <c r="X9" i="6" s="1"/>
  <c r="L31" i="7"/>
  <c r="S27" i="7"/>
  <c r="S34" i="7"/>
  <c r="S29" i="7"/>
  <c r="S16" i="7"/>
  <c r="S15" i="7"/>
  <c r="Q29" i="6"/>
  <c r="H29" i="6" s="1"/>
  <c r="G29" i="6" s="1"/>
  <c r="R109" i="6"/>
  <c r="R145" i="6"/>
  <c r="R90" i="6"/>
  <c r="Q194" i="6"/>
  <c r="Q185" i="6"/>
  <c r="R188" i="6"/>
  <c r="Q149" i="6"/>
  <c r="Q181" i="6"/>
  <c r="Q201" i="6"/>
  <c r="R132" i="6"/>
  <c r="R148" i="6"/>
  <c r="R69" i="6"/>
  <c r="R200" i="6"/>
  <c r="Y17" i="5"/>
  <c r="Q144" i="6"/>
  <c r="R105" i="6"/>
  <c r="R140" i="6"/>
  <c r="Q92" i="6"/>
  <c r="Q54" i="6"/>
  <c r="R116" i="6"/>
  <c r="R73" i="6"/>
  <c r="R18" i="6"/>
  <c r="Q122" i="6"/>
  <c r="Q51" i="6"/>
  <c r="Q84" i="6"/>
  <c r="Y18" i="5"/>
  <c r="R63" i="6"/>
  <c r="R76" i="6"/>
  <c r="R163" i="6"/>
  <c r="Q37" i="6"/>
  <c r="H37" i="6" s="1"/>
  <c r="Q125" i="6"/>
  <c r="R30" i="6"/>
  <c r="Q184" i="6"/>
  <c r="Y33" i="5"/>
  <c r="L22" i="7"/>
  <c r="S19" i="7"/>
  <c r="I24" i="7"/>
  <c r="W24" i="7" s="1"/>
  <c r="X24" i="7" s="1"/>
  <c r="S10" i="7"/>
  <c r="R77" i="6"/>
  <c r="Q151" i="6"/>
  <c r="R65" i="6"/>
  <c r="R104" i="6"/>
  <c r="Q183" i="6"/>
  <c r="R43" i="6"/>
  <c r="Q91" i="6"/>
  <c r="Q55" i="6"/>
  <c r="R106" i="6"/>
  <c r="R167" i="6"/>
  <c r="R139" i="6"/>
  <c r="R189" i="6"/>
  <c r="R126" i="6"/>
  <c r="R161" i="6"/>
  <c r="R115" i="6"/>
  <c r="R127" i="6"/>
  <c r="R57" i="6"/>
  <c r="Q64" i="6"/>
  <c r="R17" i="6"/>
  <c r="Q79" i="6"/>
  <c r="L26" i="7"/>
  <c r="S38" i="7"/>
  <c r="S23" i="7"/>
  <c r="H23" i="7" s="1"/>
  <c r="G23" i="7" s="1"/>
  <c r="S40" i="7"/>
  <c r="R157" i="6"/>
  <c r="R71" i="6"/>
  <c r="Q170" i="6"/>
  <c r="R155" i="6"/>
  <c r="Q67" i="6"/>
  <c r="Q59" i="6"/>
  <c r="R162" i="6"/>
  <c r="W17" i="6"/>
  <c r="X17" i="6" s="1"/>
  <c r="R114" i="6"/>
  <c r="Q69" i="6"/>
  <c r="Q24" i="6"/>
  <c r="H24" i="6" s="1"/>
  <c r="G24" i="6" s="1"/>
  <c r="Q143" i="6"/>
  <c r="Q141" i="6"/>
  <c r="R92" i="6"/>
  <c r="R128" i="6"/>
  <c r="R20" i="6"/>
  <c r="R192" i="6"/>
  <c r="Q205" i="6"/>
  <c r="R165" i="6"/>
  <c r="R112" i="6"/>
  <c r="Q45" i="6"/>
  <c r="Q168" i="6"/>
  <c r="R101" i="6"/>
  <c r="S7" i="7"/>
  <c r="L35" i="7"/>
  <c r="S25" i="7"/>
  <c r="H25" i="7" s="1"/>
  <c r="G25" i="7" s="1"/>
  <c r="R186" i="6"/>
  <c r="R62" i="6"/>
  <c r="Q50" i="6"/>
  <c r="R46" i="6"/>
  <c r="R107" i="6"/>
  <c r="Q204" i="6"/>
  <c r="R22" i="6"/>
  <c r="Q19" i="6"/>
  <c r="H19" i="6" s="1"/>
  <c r="G19" i="6" s="1"/>
  <c r="R82" i="6"/>
  <c r="Q32" i="6"/>
  <c r="H32" i="6" s="1"/>
  <c r="G32" i="6" s="1"/>
  <c r="Q124" i="6"/>
  <c r="Q108" i="6"/>
  <c r="Q135" i="6"/>
  <c r="R171" i="6"/>
  <c r="R153" i="6"/>
  <c r="Q133" i="6"/>
  <c r="R142" i="6"/>
  <c r="R45" i="6"/>
  <c r="S12" i="7"/>
  <c r="L25" i="7"/>
  <c r="S33" i="7"/>
  <c r="I14" i="7"/>
  <c r="AA14" i="7" s="1"/>
  <c r="S32" i="7"/>
  <c r="R197" i="6"/>
  <c r="R58" i="6"/>
  <c r="R88" i="6"/>
  <c r="R86" i="6"/>
  <c r="R156" i="6"/>
  <c r="R203" i="6"/>
  <c r="R173" i="6"/>
  <c r="Q56" i="6"/>
  <c r="Q53" i="6"/>
  <c r="Y20" i="5"/>
  <c r="Q134" i="6"/>
  <c r="R152" i="6"/>
  <c r="Q52" i="6"/>
  <c r="R175" i="6"/>
  <c r="R193" i="6"/>
  <c r="Y26" i="5"/>
  <c r="Q83" i="6"/>
  <c r="S22" i="7"/>
  <c r="H22" i="7" s="1"/>
  <c r="G22" i="7" s="1"/>
  <c r="S14" i="7"/>
  <c r="AA20" i="7"/>
  <c r="W20" i="7"/>
  <c r="X20" i="7" s="1"/>
  <c r="G15" i="5"/>
  <c r="AA16" i="7"/>
  <c r="W16" i="7"/>
  <c r="X16" i="7" s="1"/>
  <c r="G16" i="5"/>
  <c r="W39" i="7"/>
  <c r="X39" i="7" s="1"/>
  <c r="AA39" i="7"/>
  <c r="G27" i="5"/>
  <c r="Y12" i="5"/>
  <c r="H21" i="6"/>
  <c r="G21" i="6" s="1"/>
  <c r="R97" i="6"/>
  <c r="G9" i="5"/>
  <c r="Q36" i="6"/>
  <c r="R36" i="6"/>
  <c r="R151" i="6"/>
  <c r="Q86" i="6"/>
  <c r="Q60" i="6"/>
  <c r="Q153" i="6"/>
  <c r="Q42" i="6"/>
  <c r="G26" i="5"/>
  <c r="R195" i="6"/>
  <c r="Q114" i="6"/>
  <c r="R48" i="6"/>
  <c r="Q20" i="6"/>
  <c r="H20" i="6" s="1"/>
  <c r="G20" i="6" s="1"/>
  <c r="G19" i="5"/>
  <c r="Q198" i="6"/>
  <c r="Q173" i="6"/>
  <c r="R111" i="6"/>
  <c r="Q73" i="6"/>
  <c r="R67" i="6"/>
  <c r="W20" i="6"/>
  <c r="X20" i="6" s="1"/>
  <c r="AA20" i="6"/>
  <c r="Q8" i="6"/>
  <c r="H8" i="6" s="1"/>
  <c r="G8" i="6" s="1"/>
  <c r="R8" i="6"/>
  <c r="R91" i="6"/>
  <c r="R51" i="6"/>
  <c r="R84" i="6"/>
  <c r="W163" i="7"/>
  <c r="AA163" i="7"/>
  <c r="N57" i="7"/>
  <c r="M57" i="7"/>
  <c r="P57" i="7"/>
  <c r="O57" i="7"/>
  <c r="P120" i="7"/>
  <c r="O120" i="7"/>
  <c r="M120" i="7"/>
  <c r="N120" i="7"/>
  <c r="M52" i="7"/>
  <c r="P52" i="7"/>
  <c r="N52" i="7"/>
  <c r="O52" i="7"/>
  <c r="W85" i="7"/>
  <c r="AA85" i="7"/>
  <c r="AA156" i="7"/>
  <c r="W156" i="7"/>
  <c r="AA86" i="7"/>
  <c r="W86" i="7"/>
  <c r="N83" i="7"/>
  <c r="P83" i="7"/>
  <c r="O83" i="7"/>
  <c r="M83" i="7"/>
  <c r="N33" i="7"/>
  <c r="M33" i="7"/>
  <c r="P33" i="7"/>
  <c r="O33" i="7"/>
  <c r="O179" i="7"/>
  <c r="N179" i="7"/>
  <c r="M179" i="7"/>
  <c r="P179" i="7"/>
  <c r="AA36" i="7"/>
  <c r="W36" i="7"/>
  <c r="AA201" i="7"/>
  <c r="W201" i="7"/>
  <c r="M137" i="7"/>
  <c r="P137" i="7"/>
  <c r="N137" i="7"/>
  <c r="O137" i="7"/>
  <c r="S11" i="7"/>
  <c r="S39" i="7"/>
  <c r="N135" i="7"/>
  <c r="P135" i="7"/>
  <c r="O135" i="7"/>
  <c r="M135" i="7"/>
  <c r="O204" i="7"/>
  <c r="N204" i="7"/>
  <c r="M204" i="7"/>
  <c r="P204" i="7"/>
  <c r="P97" i="7"/>
  <c r="O97" i="7"/>
  <c r="N97" i="7"/>
  <c r="M97" i="7"/>
  <c r="AA184" i="7"/>
  <c r="W184" i="7"/>
  <c r="AA116" i="7"/>
  <c r="W116" i="7"/>
  <c r="AA90" i="7"/>
  <c r="W90" i="7"/>
  <c r="AA132" i="7"/>
  <c r="W132" i="7"/>
  <c r="S21" i="7"/>
  <c r="W49" i="7"/>
  <c r="AA49" i="7"/>
  <c r="P124" i="7"/>
  <c r="O124" i="7"/>
  <c r="N124" i="7"/>
  <c r="M124" i="7"/>
  <c r="O123" i="7"/>
  <c r="N123" i="7"/>
  <c r="M123" i="7"/>
  <c r="P123" i="7"/>
  <c r="L37" i="7"/>
  <c r="L15" i="7"/>
  <c r="W79" i="7"/>
  <c r="AA79" i="7"/>
  <c r="M202" i="7"/>
  <c r="O202" i="7"/>
  <c r="P202" i="7"/>
  <c r="N202" i="7"/>
  <c r="L8" i="7"/>
  <c r="AA128" i="7"/>
  <c r="W128" i="7"/>
  <c r="P84" i="7"/>
  <c r="O84" i="7"/>
  <c r="N84" i="7"/>
  <c r="M84" i="7"/>
  <c r="N172" i="7"/>
  <c r="P172" i="7"/>
  <c r="O172" i="7"/>
  <c r="M172" i="7"/>
  <c r="M102" i="7"/>
  <c r="P102" i="7"/>
  <c r="O102" i="7"/>
  <c r="N102" i="7"/>
  <c r="I38" i="7"/>
  <c r="L33" i="7"/>
  <c r="P176" i="7"/>
  <c r="O176" i="7"/>
  <c r="N176" i="7"/>
  <c r="M176" i="7"/>
  <c r="P71" i="7"/>
  <c r="O71" i="7"/>
  <c r="N71" i="7"/>
  <c r="M71" i="7"/>
  <c r="L17" i="7"/>
  <c r="O122" i="7"/>
  <c r="N122" i="7"/>
  <c r="M122" i="7"/>
  <c r="P122" i="7"/>
  <c r="Q34" i="6"/>
  <c r="H34" i="6" s="1"/>
  <c r="G34" i="6" s="1"/>
  <c r="R24" i="6"/>
  <c r="Y10" i="5"/>
  <c r="G17" i="5"/>
  <c r="W28" i="6"/>
  <c r="X28" i="6" s="1"/>
  <c r="AA28" i="6"/>
  <c r="AA34" i="6"/>
  <c r="W34" i="6"/>
  <c r="X34" i="6" s="1"/>
  <c r="Q177" i="6"/>
  <c r="G39" i="5"/>
  <c r="Q40" i="6"/>
  <c r="H40" i="6" s="1"/>
  <c r="G40" i="6" s="1"/>
  <c r="R40" i="6"/>
  <c r="Q131" i="6"/>
  <c r="Q156" i="6"/>
  <c r="Q118" i="6"/>
  <c r="R21" i="6"/>
  <c r="Q102" i="6"/>
  <c r="Y21" i="5"/>
  <c r="Q115" i="6"/>
  <c r="Q140" i="6"/>
  <c r="Q142" i="6"/>
  <c r="M94" i="7"/>
  <c r="P94" i="7"/>
  <c r="O94" i="7"/>
  <c r="N94" i="7"/>
  <c r="L27" i="7"/>
  <c r="P152" i="7"/>
  <c r="O152" i="7"/>
  <c r="N152" i="7"/>
  <c r="M152" i="7"/>
  <c r="AA134" i="7"/>
  <c r="W134" i="7"/>
  <c r="W57" i="7"/>
  <c r="AA57" i="7"/>
  <c r="S13" i="7"/>
  <c r="O22" i="7"/>
  <c r="M22" i="7"/>
  <c r="P22" i="7"/>
  <c r="N22" i="7"/>
  <c r="P119" i="7"/>
  <c r="O119" i="7"/>
  <c r="N119" i="7"/>
  <c r="M119" i="7"/>
  <c r="O181" i="7"/>
  <c r="N181" i="7"/>
  <c r="M181" i="7"/>
  <c r="P181" i="7"/>
  <c r="P53" i="7"/>
  <c r="O53" i="7"/>
  <c r="N53" i="7"/>
  <c r="M53" i="7"/>
  <c r="AA200" i="7"/>
  <c r="W200" i="7"/>
  <c r="P48" i="7"/>
  <c r="O48" i="7"/>
  <c r="N48" i="7"/>
  <c r="M48" i="7"/>
  <c r="AA146" i="7"/>
  <c r="W146" i="7"/>
  <c r="AA148" i="7"/>
  <c r="W148" i="7"/>
  <c r="AA44" i="7"/>
  <c r="W44" i="7"/>
  <c r="P29" i="7"/>
  <c r="O29" i="7"/>
  <c r="M29" i="7"/>
  <c r="N29" i="7"/>
  <c r="AA92" i="7"/>
  <c r="W92" i="7"/>
  <c r="P77" i="7"/>
  <c r="O77" i="7"/>
  <c r="N77" i="7"/>
  <c r="M77" i="7"/>
  <c r="W199" i="7"/>
  <c r="AA199" i="7"/>
  <c r="AA140" i="7"/>
  <c r="W140" i="7"/>
  <c r="AA112" i="7"/>
  <c r="W112" i="7"/>
  <c r="O155" i="7"/>
  <c r="N155" i="7"/>
  <c r="M155" i="7"/>
  <c r="P155" i="7"/>
  <c r="M68" i="7"/>
  <c r="P68" i="7"/>
  <c r="O68" i="7"/>
  <c r="N68" i="7"/>
  <c r="AA162" i="7"/>
  <c r="W162" i="7"/>
  <c r="P116" i="7"/>
  <c r="O116" i="7"/>
  <c r="N116" i="7"/>
  <c r="M116" i="7"/>
  <c r="W107" i="7"/>
  <c r="AA107" i="7"/>
  <c r="W191" i="7"/>
  <c r="AA191" i="7"/>
  <c r="AA121" i="7"/>
  <c r="W121" i="7"/>
  <c r="W131" i="7"/>
  <c r="AA131" i="7"/>
  <c r="AA108" i="7"/>
  <c r="W108" i="7"/>
  <c r="I26" i="7"/>
  <c r="AA93" i="7"/>
  <c r="W93" i="7"/>
  <c r="W103" i="7"/>
  <c r="AA103" i="7"/>
  <c r="AA141" i="7"/>
  <c r="W141" i="7"/>
  <c r="O180" i="7"/>
  <c r="N180" i="7"/>
  <c r="P180" i="7"/>
  <c r="M180" i="7"/>
  <c r="W183" i="7"/>
  <c r="AA183" i="7"/>
  <c r="W51" i="7"/>
  <c r="AA51" i="7"/>
  <c r="AA104" i="7"/>
  <c r="W104" i="7"/>
  <c r="L16" i="7"/>
  <c r="AA173" i="7"/>
  <c r="W173" i="7"/>
  <c r="P130" i="7"/>
  <c r="M130" i="7"/>
  <c r="O130" i="7"/>
  <c r="N130" i="7"/>
  <c r="P89" i="7"/>
  <c r="O89" i="7"/>
  <c r="N89" i="7"/>
  <c r="M89" i="7"/>
  <c r="I7" i="7"/>
  <c r="P158" i="7"/>
  <c r="O158" i="7"/>
  <c r="N158" i="7"/>
  <c r="M158" i="7"/>
  <c r="O169" i="7"/>
  <c r="P169" i="7"/>
  <c r="N169" i="7"/>
  <c r="M169" i="7"/>
  <c r="P35" i="7"/>
  <c r="O35" i="7"/>
  <c r="N35" i="7"/>
  <c r="M35" i="7"/>
  <c r="AA101" i="7"/>
  <c r="W101" i="7"/>
  <c r="AA76" i="7"/>
  <c r="W76" i="7"/>
  <c r="W147" i="7"/>
  <c r="AA147" i="7"/>
  <c r="AA118" i="7"/>
  <c r="W118" i="7"/>
  <c r="W187" i="7"/>
  <c r="AA187" i="7"/>
  <c r="AA122" i="7"/>
  <c r="W122" i="7"/>
  <c r="Y22" i="5"/>
  <c r="Q104" i="6"/>
  <c r="Q171" i="6"/>
  <c r="Y16" i="5"/>
  <c r="G14" i="5"/>
  <c r="Q71" i="6"/>
  <c r="R32" i="6"/>
  <c r="Q129" i="6"/>
  <c r="Q88" i="6"/>
  <c r="Q169" i="6"/>
  <c r="G29" i="5"/>
  <c r="Q150" i="6"/>
  <c r="R85" i="6"/>
  <c r="Q189" i="6"/>
  <c r="W159" i="7"/>
  <c r="AA159" i="7"/>
  <c r="O30" i="7"/>
  <c r="N30" i="7"/>
  <c r="M30" i="7"/>
  <c r="P30" i="7"/>
  <c r="W91" i="7"/>
  <c r="AA91" i="7"/>
  <c r="W87" i="7"/>
  <c r="AA87" i="7"/>
  <c r="P72" i="7"/>
  <c r="O72" i="7"/>
  <c r="N72" i="7"/>
  <c r="M72" i="7"/>
  <c r="AA47" i="7"/>
  <c r="W47" i="7"/>
  <c r="AA100" i="7"/>
  <c r="W100" i="7"/>
  <c r="AA114" i="7"/>
  <c r="W114" i="7"/>
  <c r="AA192" i="7"/>
  <c r="W192" i="7"/>
  <c r="W95" i="7"/>
  <c r="AA95" i="7"/>
  <c r="S8" i="7"/>
  <c r="M151" i="7"/>
  <c r="N151" i="7"/>
  <c r="P151" i="7"/>
  <c r="O151" i="7"/>
  <c r="N156" i="7"/>
  <c r="M156" i="7"/>
  <c r="P156" i="7"/>
  <c r="O156" i="7"/>
  <c r="P19" i="7"/>
  <c r="N19" i="7"/>
  <c r="M19" i="7"/>
  <c r="O19" i="7"/>
  <c r="P139" i="7"/>
  <c r="O139" i="7"/>
  <c r="M139" i="7"/>
  <c r="N139" i="7"/>
  <c r="P58" i="7"/>
  <c r="O58" i="7"/>
  <c r="N58" i="7"/>
  <c r="M58" i="7"/>
  <c r="P24" i="7"/>
  <c r="O24" i="7"/>
  <c r="N24" i="7"/>
  <c r="M24" i="7"/>
  <c r="AA34" i="7"/>
  <c r="W34" i="7"/>
  <c r="X34" i="7" s="1"/>
  <c r="M36" i="7"/>
  <c r="P36" i="7"/>
  <c r="O36" i="7"/>
  <c r="N36" i="7"/>
  <c r="N146" i="7"/>
  <c r="M146" i="7"/>
  <c r="P146" i="7"/>
  <c r="O146" i="7"/>
  <c r="P201" i="7"/>
  <c r="O201" i="7"/>
  <c r="N201" i="7"/>
  <c r="M201" i="7"/>
  <c r="AA157" i="7"/>
  <c r="W157" i="7"/>
  <c r="P69" i="7"/>
  <c r="O69" i="7"/>
  <c r="N69" i="7"/>
  <c r="M69" i="7"/>
  <c r="N115" i="7"/>
  <c r="P115" i="7"/>
  <c r="O115" i="7"/>
  <c r="M115" i="7"/>
  <c r="AA168" i="7"/>
  <c r="W168" i="7"/>
  <c r="AA138" i="7"/>
  <c r="W138" i="7"/>
  <c r="AA197" i="7"/>
  <c r="W197" i="7"/>
  <c r="P92" i="7"/>
  <c r="N92" i="7"/>
  <c r="M92" i="7"/>
  <c r="O92" i="7"/>
  <c r="S20" i="7"/>
  <c r="AA105" i="7"/>
  <c r="W105" i="7"/>
  <c r="AA129" i="7"/>
  <c r="W129" i="7"/>
  <c r="W55" i="7"/>
  <c r="AA55" i="7"/>
  <c r="O112" i="7"/>
  <c r="M112" i="7"/>
  <c r="P112" i="7"/>
  <c r="N112" i="7"/>
  <c r="AA125" i="7"/>
  <c r="W125" i="7"/>
  <c r="N184" i="7"/>
  <c r="M184" i="7"/>
  <c r="P184" i="7"/>
  <c r="O184" i="7"/>
  <c r="AA149" i="7"/>
  <c r="W149" i="7"/>
  <c r="N127" i="7"/>
  <c r="M127" i="7"/>
  <c r="O127" i="7"/>
  <c r="P127" i="7"/>
  <c r="W127" i="7"/>
  <c r="AA127" i="7"/>
  <c r="AA62" i="7"/>
  <c r="W62" i="7"/>
  <c r="AA41" i="7"/>
  <c r="W41" i="7"/>
  <c r="M203" i="7"/>
  <c r="P203" i="7"/>
  <c r="O203" i="7"/>
  <c r="N203" i="7"/>
  <c r="P108" i="7"/>
  <c r="O108" i="7"/>
  <c r="N108" i="7"/>
  <c r="M108" i="7"/>
  <c r="AA142" i="7"/>
  <c r="W142" i="7"/>
  <c r="W21" i="7"/>
  <c r="X21" i="7" s="1"/>
  <c r="M171" i="7"/>
  <c r="P171" i="7"/>
  <c r="O171" i="7"/>
  <c r="N171" i="7"/>
  <c r="P74" i="7"/>
  <c r="O74" i="7"/>
  <c r="N74" i="7"/>
  <c r="M74" i="7"/>
  <c r="AA98" i="7"/>
  <c r="W98" i="7"/>
  <c r="AA160" i="7"/>
  <c r="W160" i="7"/>
  <c r="AA54" i="7"/>
  <c r="W54" i="7"/>
  <c r="S37" i="7"/>
  <c r="L41" i="7"/>
  <c r="AA190" i="7"/>
  <c r="W190" i="7"/>
  <c r="O104" i="7"/>
  <c r="M104" i="7"/>
  <c r="N104" i="7"/>
  <c r="P104" i="7"/>
  <c r="M12" i="7"/>
  <c r="P12" i="7"/>
  <c r="N12" i="7"/>
  <c r="O12" i="7"/>
  <c r="O7" i="7"/>
  <c r="N7" i="7"/>
  <c r="M7" i="7"/>
  <c r="P7" i="7"/>
  <c r="P128" i="7"/>
  <c r="O128" i="7"/>
  <c r="N128" i="7"/>
  <c r="M128" i="7"/>
  <c r="O38" i="7"/>
  <c r="N38" i="7"/>
  <c r="M38" i="7"/>
  <c r="P38" i="7"/>
  <c r="W99" i="7"/>
  <c r="AA99" i="7"/>
  <c r="S9" i="7"/>
  <c r="L32" i="7"/>
  <c r="P42" i="7"/>
  <c r="O42" i="7"/>
  <c r="N42" i="7"/>
  <c r="M42" i="7"/>
  <c r="AA109" i="7"/>
  <c r="W109" i="7"/>
  <c r="L21" i="7"/>
  <c r="AA80" i="7"/>
  <c r="W80" i="7"/>
  <c r="I23" i="7"/>
  <c r="R31" i="6"/>
  <c r="Q31" i="6"/>
  <c r="G8" i="5"/>
  <c r="AA38" i="6"/>
  <c r="W38" i="6"/>
  <c r="X38" i="6" s="1"/>
  <c r="Y38" i="6" s="1"/>
  <c r="G13" i="5"/>
  <c r="Q132" i="6"/>
  <c r="R56" i="6"/>
  <c r="Q180" i="6"/>
  <c r="R26" i="6"/>
  <c r="Q26" i="6"/>
  <c r="H26" i="6" s="1"/>
  <c r="G26" i="6" s="1"/>
  <c r="Q109" i="6"/>
  <c r="Q197" i="6"/>
  <c r="Q186" i="6"/>
  <c r="Y29" i="5"/>
  <c r="Q22" i="6"/>
  <c r="H22" i="6" s="1"/>
  <c r="G22" i="6" s="1"/>
  <c r="Q43" i="6"/>
  <c r="R64" i="6"/>
  <c r="Q155" i="6"/>
  <c r="R134" i="6"/>
  <c r="Q100" i="6"/>
  <c r="Q162" i="6"/>
  <c r="G24" i="5"/>
  <c r="Y15" i="5"/>
  <c r="Q192" i="6"/>
  <c r="Q112" i="6"/>
  <c r="Q200" i="6"/>
  <c r="Q12" i="6"/>
  <c r="H12" i="6" s="1"/>
  <c r="G12" i="6" s="1"/>
  <c r="R12" i="6"/>
  <c r="Q175" i="6"/>
  <c r="Q163" i="6"/>
  <c r="Y23" i="6"/>
  <c r="AA153" i="7"/>
  <c r="W153" i="7"/>
  <c r="P27" i="7"/>
  <c r="O27" i="7"/>
  <c r="N27" i="7"/>
  <c r="M27" i="7"/>
  <c r="AA182" i="7"/>
  <c r="W182" i="7"/>
  <c r="P87" i="7"/>
  <c r="O87" i="7"/>
  <c r="N87" i="7"/>
  <c r="M87" i="7"/>
  <c r="N134" i="7"/>
  <c r="M134" i="7"/>
  <c r="P134" i="7"/>
  <c r="O134" i="7"/>
  <c r="P47" i="7"/>
  <c r="O47" i="7"/>
  <c r="N47" i="7"/>
  <c r="M47" i="7"/>
  <c r="AA194" i="7"/>
  <c r="W194" i="7"/>
  <c r="P100" i="7"/>
  <c r="O100" i="7"/>
  <c r="N100" i="7"/>
  <c r="M100" i="7"/>
  <c r="S28" i="7"/>
  <c r="W43" i="7"/>
  <c r="AA43" i="7"/>
  <c r="AA66" i="7"/>
  <c r="W66" i="7"/>
  <c r="W83" i="7"/>
  <c r="AA83" i="7"/>
  <c r="W73" i="7"/>
  <c r="AA73" i="7"/>
  <c r="M200" i="7"/>
  <c r="P200" i="7"/>
  <c r="O200" i="7"/>
  <c r="N200" i="7"/>
  <c r="W175" i="7"/>
  <c r="AA175" i="7"/>
  <c r="AA178" i="7"/>
  <c r="W178" i="7"/>
  <c r="M143" i="7"/>
  <c r="O143" i="7"/>
  <c r="N143" i="7"/>
  <c r="P143" i="7"/>
  <c r="N148" i="7"/>
  <c r="O148" i="7"/>
  <c r="M148" i="7"/>
  <c r="P148" i="7"/>
  <c r="P75" i="7"/>
  <c r="O75" i="7"/>
  <c r="N75" i="7"/>
  <c r="M75" i="7"/>
  <c r="M44" i="7"/>
  <c r="P44" i="7"/>
  <c r="O44" i="7"/>
  <c r="N44" i="7"/>
  <c r="P82" i="7"/>
  <c r="O82" i="7"/>
  <c r="M82" i="7"/>
  <c r="N82" i="7"/>
  <c r="P10" i="7"/>
  <c r="N10" i="7"/>
  <c r="M10" i="7"/>
  <c r="O10" i="7"/>
  <c r="AA166" i="7"/>
  <c r="W166" i="7"/>
  <c r="O16" i="7"/>
  <c r="N16" i="7"/>
  <c r="P16" i="7"/>
  <c r="M16" i="7"/>
  <c r="N140" i="7"/>
  <c r="P140" i="7"/>
  <c r="O140" i="7"/>
  <c r="M140" i="7"/>
  <c r="P67" i="7"/>
  <c r="O67" i="7"/>
  <c r="N67" i="7"/>
  <c r="M67" i="7"/>
  <c r="W40" i="7"/>
  <c r="X40" i="7" s="1"/>
  <c r="Y40" i="7" s="1"/>
  <c r="AA198" i="7"/>
  <c r="W198" i="7"/>
  <c r="W15" i="7"/>
  <c r="X15" i="7" s="1"/>
  <c r="AA15" i="7"/>
  <c r="AA154" i="7"/>
  <c r="W154" i="7"/>
  <c r="W63" i="7"/>
  <c r="AA63" i="7"/>
  <c r="AA189" i="7"/>
  <c r="W189" i="7"/>
  <c r="AA117" i="7"/>
  <c r="W117" i="7"/>
  <c r="AA196" i="7"/>
  <c r="W196" i="7"/>
  <c r="M121" i="7"/>
  <c r="P121" i="7"/>
  <c r="N121" i="7"/>
  <c r="O121" i="7"/>
  <c r="P26" i="7"/>
  <c r="N26" i="7"/>
  <c r="O26" i="7"/>
  <c r="M26" i="7"/>
  <c r="AA186" i="7"/>
  <c r="W186" i="7"/>
  <c r="P93" i="7"/>
  <c r="N93" i="7"/>
  <c r="M93" i="7"/>
  <c r="O93" i="7"/>
  <c r="N141" i="7"/>
  <c r="M141" i="7"/>
  <c r="P141" i="7"/>
  <c r="O141" i="7"/>
  <c r="O98" i="7"/>
  <c r="N98" i="7"/>
  <c r="P98" i="7"/>
  <c r="M98" i="7"/>
  <c r="P31" i="7"/>
  <c r="O31" i="7"/>
  <c r="N31" i="7"/>
  <c r="M31" i="7"/>
  <c r="AA188" i="7"/>
  <c r="W188" i="7"/>
  <c r="O54" i="7"/>
  <c r="N54" i="7"/>
  <c r="M54" i="7"/>
  <c r="P54" i="7"/>
  <c r="AA177" i="7"/>
  <c r="W177" i="7"/>
  <c r="L39" i="7"/>
  <c r="P37" i="7"/>
  <c r="O37" i="7"/>
  <c r="N37" i="7"/>
  <c r="M37" i="7"/>
  <c r="L14" i="7"/>
  <c r="P173" i="7"/>
  <c r="O173" i="7"/>
  <c r="N173" i="7"/>
  <c r="M173" i="7"/>
  <c r="P79" i="7"/>
  <c r="O79" i="7"/>
  <c r="N79" i="7"/>
  <c r="M79" i="7"/>
  <c r="AA50" i="7"/>
  <c r="W50" i="7"/>
  <c r="L10" i="7"/>
  <c r="AA45" i="7"/>
  <c r="W45" i="7"/>
  <c r="AA102" i="7"/>
  <c r="W102" i="7"/>
  <c r="AA161" i="7"/>
  <c r="W161" i="7"/>
  <c r="S35" i="7"/>
  <c r="P195" i="7"/>
  <c r="O195" i="7"/>
  <c r="N195" i="7"/>
  <c r="M195" i="7"/>
  <c r="P101" i="7"/>
  <c r="N101" i="7"/>
  <c r="M101" i="7"/>
  <c r="O101" i="7"/>
  <c r="P147" i="7"/>
  <c r="O147" i="7"/>
  <c r="N147" i="7"/>
  <c r="M147" i="7"/>
  <c r="W71" i="7"/>
  <c r="AA71" i="7"/>
  <c r="S17" i="7"/>
  <c r="N17" i="7"/>
  <c r="P17" i="7"/>
  <c r="O17" i="7"/>
  <c r="M17" i="7"/>
  <c r="M187" i="7"/>
  <c r="P187" i="7"/>
  <c r="O187" i="7"/>
  <c r="N187" i="7"/>
  <c r="W12" i="6"/>
  <c r="X12" i="6" s="1"/>
  <c r="AA12" i="6"/>
  <c r="R10" i="6"/>
  <c r="Q10" i="6"/>
  <c r="H10" i="6" s="1"/>
  <c r="AA22" i="6"/>
  <c r="W22" i="6"/>
  <c r="X22" i="6" s="1"/>
  <c r="Y22" i="6" s="1"/>
  <c r="R35" i="6"/>
  <c r="Q35" i="6"/>
  <c r="H35" i="6" s="1"/>
  <c r="Y28" i="5"/>
  <c r="R39" i="6"/>
  <c r="Q39" i="6"/>
  <c r="H39" i="6" s="1"/>
  <c r="G39" i="6" s="1"/>
  <c r="G12" i="5"/>
  <c r="Q117" i="6"/>
  <c r="Q126" i="6"/>
  <c r="G38" i="5"/>
  <c r="Q90" i="6"/>
  <c r="G40" i="5"/>
  <c r="R15" i="6"/>
  <c r="Q15" i="6"/>
  <c r="H15" i="6" s="1"/>
  <c r="G15" i="6" s="1"/>
  <c r="Q33" i="6"/>
  <c r="H33" i="6" s="1"/>
  <c r="G33" i="6" s="1"/>
  <c r="R33" i="6"/>
  <c r="R52" i="6"/>
  <c r="Q165" i="6"/>
  <c r="Q58" i="6"/>
  <c r="R23" i="6"/>
  <c r="Q23" i="6"/>
  <c r="H23" i="6" s="1"/>
  <c r="G23" i="6" s="1"/>
  <c r="Y27" i="5"/>
  <c r="G34" i="5"/>
  <c r="AA37" i="6"/>
  <c r="W37" i="6"/>
  <c r="X37" i="6" s="1"/>
  <c r="AA11" i="6"/>
  <c r="W11" i="6"/>
  <c r="X11" i="6" s="1"/>
  <c r="Q107" i="6"/>
  <c r="Q30" i="6"/>
  <c r="H30" i="6" s="1"/>
  <c r="Q105" i="6"/>
  <c r="AA164" i="7"/>
  <c r="W164" i="7"/>
  <c r="AA94" i="7"/>
  <c r="W94" i="7"/>
  <c r="L30" i="7"/>
  <c r="P182" i="7"/>
  <c r="N182" i="7"/>
  <c r="M182" i="7"/>
  <c r="O182" i="7"/>
  <c r="P18" i="7"/>
  <c r="N18" i="7"/>
  <c r="O18" i="7"/>
  <c r="M18" i="7"/>
  <c r="P163" i="7"/>
  <c r="O163" i="7"/>
  <c r="N163" i="7"/>
  <c r="M163" i="7"/>
  <c r="O114" i="7"/>
  <c r="N114" i="7"/>
  <c r="M114" i="7"/>
  <c r="P114" i="7"/>
  <c r="P66" i="7"/>
  <c r="O66" i="7"/>
  <c r="N66" i="7"/>
  <c r="M66" i="7"/>
  <c r="AA145" i="7"/>
  <c r="W145" i="7"/>
  <c r="AA170" i="7"/>
  <c r="W170" i="7"/>
  <c r="W53" i="7"/>
  <c r="AA53" i="7"/>
  <c r="W179" i="7"/>
  <c r="AA179" i="7"/>
  <c r="N81" i="7"/>
  <c r="M81" i="7"/>
  <c r="P81" i="7"/>
  <c r="O81" i="7"/>
  <c r="P34" i="7"/>
  <c r="O34" i="7"/>
  <c r="N34" i="7"/>
  <c r="M34" i="7"/>
  <c r="M178" i="7"/>
  <c r="P178" i="7"/>
  <c r="O178" i="7"/>
  <c r="N178" i="7"/>
  <c r="AA137" i="7"/>
  <c r="W137" i="7"/>
  <c r="W69" i="7"/>
  <c r="AA69" i="7"/>
  <c r="AA126" i="7"/>
  <c r="W126" i="7"/>
  <c r="P168" i="7"/>
  <c r="O168" i="7"/>
  <c r="N168" i="7"/>
  <c r="M168" i="7"/>
  <c r="N138" i="7"/>
  <c r="P138" i="7"/>
  <c r="O138" i="7"/>
  <c r="M138" i="7"/>
  <c r="P105" i="7"/>
  <c r="O105" i="7"/>
  <c r="N105" i="7"/>
  <c r="M105" i="7"/>
  <c r="W135" i="7"/>
  <c r="AA135" i="7"/>
  <c r="AA70" i="7"/>
  <c r="W70" i="7"/>
  <c r="M129" i="7"/>
  <c r="P129" i="7"/>
  <c r="O129" i="7"/>
  <c r="N129" i="7"/>
  <c r="W67" i="7"/>
  <c r="AA67" i="7"/>
  <c r="AA97" i="7"/>
  <c r="W97" i="7"/>
  <c r="AA68" i="7"/>
  <c r="W68" i="7"/>
  <c r="P125" i="7"/>
  <c r="N125" i="7"/>
  <c r="M125" i="7"/>
  <c r="O125" i="7"/>
  <c r="AA88" i="7"/>
  <c r="W88" i="7"/>
  <c r="P149" i="7"/>
  <c r="O149" i="7"/>
  <c r="N149" i="7"/>
  <c r="M149" i="7"/>
  <c r="O90" i="7"/>
  <c r="N90" i="7"/>
  <c r="P90" i="7"/>
  <c r="M90" i="7"/>
  <c r="O132" i="7"/>
  <c r="P132" i="7"/>
  <c r="N132" i="7"/>
  <c r="M132" i="7"/>
  <c r="O62" i="7"/>
  <c r="N62" i="7"/>
  <c r="M62" i="7"/>
  <c r="P62" i="7"/>
  <c r="AA185" i="7"/>
  <c r="W185" i="7"/>
  <c r="P59" i="7"/>
  <c r="O59" i="7"/>
  <c r="N59" i="7"/>
  <c r="M59" i="7"/>
  <c r="O131" i="7"/>
  <c r="N131" i="7"/>
  <c r="M131" i="7"/>
  <c r="P131" i="7"/>
  <c r="N41" i="7"/>
  <c r="M41" i="7"/>
  <c r="P41" i="7"/>
  <c r="O41" i="7"/>
  <c r="AA64" i="7"/>
  <c r="W64" i="7"/>
  <c r="P21" i="7"/>
  <c r="O21" i="7"/>
  <c r="M21" i="7"/>
  <c r="N21" i="7"/>
  <c r="AA136" i="7"/>
  <c r="W136" i="7"/>
  <c r="O160" i="7"/>
  <c r="N160" i="7"/>
  <c r="M160" i="7"/>
  <c r="P160" i="7"/>
  <c r="AA113" i="7"/>
  <c r="W113" i="7"/>
  <c r="W123" i="7"/>
  <c r="AA123" i="7"/>
  <c r="L40" i="7"/>
  <c r="P190" i="7"/>
  <c r="O190" i="7"/>
  <c r="N190" i="7"/>
  <c r="M190" i="7"/>
  <c r="AA202" i="7"/>
  <c r="W202" i="7"/>
  <c r="N65" i="7"/>
  <c r="M65" i="7"/>
  <c r="P65" i="7"/>
  <c r="O65" i="7"/>
  <c r="AA172" i="7"/>
  <c r="W172" i="7"/>
  <c r="I9" i="7"/>
  <c r="N76" i="7"/>
  <c r="M76" i="7"/>
  <c r="P76" i="7"/>
  <c r="O76" i="7"/>
  <c r="P61" i="7"/>
  <c r="O61" i="7"/>
  <c r="N61" i="7"/>
  <c r="M61" i="7"/>
  <c r="L36" i="7"/>
  <c r="AA133" i="7"/>
  <c r="W133" i="7"/>
  <c r="P109" i="7"/>
  <c r="N109" i="7"/>
  <c r="M109" i="7"/>
  <c r="O109" i="7"/>
  <c r="L19" i="7"/>
  <c r="L20" i="7"/>
  <c r="R38" i="6"/>
  <c r="Q38" i="6"/>
  <c r="H38" i="6" s="1"/>
  <c r="Q9" i="6"/>
  <c r="R9" i="6"/>
  <c r="R14" i="6"/>
  <c r="Q14" i="6"/>
  <c r="H14" i="6" s="1"/>
  <c r="G14" i="6" s="1"/>
  <c r="AA29" i="6"/>
  <c r="W29" i="6"/>
  <c r="X29" i="6" s="1"/>
  <c r="AA30" i="6"/>
  <c r="W30" i="6"/>
  <c r="X30" i="6" s="1"/>
  <c r="H9" i="6"/>
  <c r="G9" i="6" s="1"/>
  <c r="Q148" i="6"/>
  <c r="Q179" i="6"/>
  <c r="Q188" i="6"/>
  <c r="G11" i="5"/>
  <c r="Q62" i="6"/>
  <c r="Q128" i="6"/>
  <c r="G21" i="5"/>
  <c r="Q196" i="6"/>
  <c r="Q190" i="6"/>
  <c r="Q82" i="6"/>
  <c r="Q182" i="6"/>
  <c r="Q94" i="6"/>
  <c r="Q139" i="6"/>
  <c r="Q99" i="6"/>
  <c r="G35" i="5"/>
  <c r="Q161" i="6"/>
  <c r="Q127" i="6"/>
  <c r="Q41" i="6"/>
  <c r="R41" i="6"/>
  <c r="Q152" i="6"/>
  <c r="R133" i="6"/>
  <c r="Q25" i="6"/>
  <c r="H25" i="6" s="1"/>
  <c r="G25" i="6" s="1"/>
  <c r="R25" i="6"/>
  <c r="Y24" i="5"/>
  <c r="Y30" i="5"/>
  <c r="G30" i="5"/>
  <c r="O153" i="7"/>
  <c r="P153" i="7"/>
  <c r="N153" i="7"/>
  <c r="M153" i="7"/>
  <c r="AA152" i="7"/>
  <c r="W152" i="7"/>
  <c r="M194" i="7"/>
  <c r="P194" i="7"/>
  <c r="O194" i="7"/>
  <c r="N194" i="7"/>
  <c r="I28" i="7"/>
  <c r="P95" i="7"/>
  <c r="O95" i="7"/>
  <c r="N95" i="7"/>
  <c r="M95" i="7"/>
  <c r="P13" i="7"/>
  <c r="O13" i="7"/>
  <c r="M13" i="7"/>
  <c r="N13" i="7"/>
  <c r="M86" i="7"/>
  <c r="P86" i="7"/>
  <c r="O86" i="7"/>
  <c r="N86" i="7"/>
  <c r="I22" i="7"/>
  <c r="L24" i="7"/>
  <c r="W119" i="7"/>
  <c r="AA119" i="7"/>
  <c r="AA96" i="7"/>
  <c r="W96" i="7"/>
  <c r="AA150" i="7"/>
  <c r="W150" i="7"/>
  <c r="AA106" i="7"/>
  <c r="W106" i="7"/>
  <c r="AA78" i="7"/>
  <c r="W78" i="7"/>
  <c r="P166" i="7"/>
  <c r="M166" i="7"/>
  <c r="O166" i="7"/>
  <c r="N166" i="7"/>
  <c r="W77" i="7"/>
  <c r="AA77" i="7"/>
  <c r="AA46" i="7"/>
  <c r="W46" i="7"/>
  <c r="AA56" i="7"/>
  <c r="W56" i="7"/>
  <c r="N199" i="7"/>
  <c r="M199" i="7"/>
  <c r="P199" i="7"/>
  <c r="O199" i="7"/>
  <c r="AA193" i="7"/>
  <c r="W193" i="7"/>
  <c r="AA144" i="7"/>
  <c r="W144" i="7"/>
  <c r="P55" i="7"/>
  <c r="O55" i="7"/>
  <c r="M55" i="7"/>
  <c r="N55" i="7"/>
  <c r="P40" i="7"/>
  <c r="O40" i="7"/>
  <c r="N40" i="7"/>
  <c r="M40" i="7"/>
  <c r="P198" i="7"/>
  <c r="O198" i="7"/>
  <c r="N198" i="7"/>
  <c r="M198" i="7"/>
  <c r="W155" i="7"/>
  <c r="AA155" i="7"/>
  <c r="I25" i="7"/>
  <c r="O88" i="7"/>
  <c r="M88" i="7"/>
  <c r="P88" i="7"/>
  <c r="N88" i="7"/>
  <c r="P154" i="7"/>
  <c r="O154" i="7"/>
  <c r="N154" i="7"/>
  <c r="M154" i="7"/>
  <c r="P162" i="7"/>
  <c r="O162" i="7"/>
  <c r="N162" i="7"/>
  <c r="M162" i="7"/>
  <c r="N107" i="7"/>
  <c r="M107" i="7"/>
  <c r="P107" i="7"/>
  <c r="O107" i="7"/>
  <c r="O110" i="7"/>
  <c r="O111" i="7"/>
  <c r="N111" i="7"/>
  <c r="M111" i="7"/>
  <c r="M110" i="7"/>
  <c r="P110" i="7"/>
  <c r="N110" i="7"/>
  <c r="P111" i="7"/>
  <c r="M189" i="7"/>
  <c r="P189" i="7"/>
  <c r="O189" i="7"/>
  <c r="N189" i="7"/>
  <c r="N191" i="7"/>
  <c r="M191" i="7"/>
  <c r="P191" i="7"/>
  <c r="O191" i="7"/>
  <c r="O196" i="7"/>
  <c r="N196" i="7"/>
  <c r="P196" i="7"/>
  <c r="M196" i="7"/>
  <c r="M186" i="7"/>
  <c r="N186" i="7"/>
  <c r="P186" i="7"/>
  <c r="O186" i="7"/>
  <c r="P142" i="7"/>
  <c r="O142" i="7"/>
  <c r="N142" i="7"/>
  <c r="M142" i="7"/>
  <c r="N183" i="7"/>
  <c r="M183" i="7"/>
  <c r="O183" i="7"/>
  <c r="P183" i="7"/>
  <c r="O188" i="7"/>
  <c r="N188" i="7"/>
  <c r="P188" i="7"/>
  <c r="M188" i="7"/>
  <c r="L13" i="7"/>
  <c r="P45" i="7"/>
  <c r="O45" i="7"/>
  <c r="N45" i="7"/>
  <c r="M45" i="7"/>
  <c r="W65" i="7"/>
  <c r="AA65" i="7"/>
  <c r="AA174" i="7"/>
  <c r="W174" i="7"/>
  <c r="O161" i="7"/>
  <c r="M161" i="7"/>
  <c r="P161" i="7"/>
  <c r="N161" i="7"/>
  <c r="N99" i="7"/>
  <c r="O99" i="7"/>
  <c r="M99" i="7"/>
  <c r="P99" i="7"/>
  <c r="I35" i="7"/>
  <c r="AA165" i="7"/>
  <c r="W165" i="7"/>
  <c r="N118" i="7"/>
  <c r="M118" i="7"/>
  <c r="P118" i="7"/>
  <c r="O118" i="7"/>
  <c r="P32" i="7"/>
  <c r="O32" i="7"/>
  <c r="N32" i="7"/>
  <c r="M32" i="7"/>
  <c r="AA205" i="7"/>
  <c r="W205" i="7"/>
  <c r="AA19" i="6"/>
  <c r="W19" i="6"/>
  <c r="X19" i="6" s="1"/>
  <c r="G7" i="5"/>
  <c r="Q46" i="6"/>
  <c r="AA15" i="6"/>
  <c r="W15" i="6"/>
  <c r="X15" i="6" s="1"/>
  <c r="G22" i="5"/>
  <c r="Q157" i="6"/>
  <c r="Q203" i="6"/>
  <c r="R27" i="6"/>
  <c r="Q27" i="6"/>
  <c r="H27" i="6" s="1"/>
  <c r="G32" i="5"/>
  <c r="R53" i="6"/>
  <c r="G10" i="5"/>
  <c r="Q16" i="6"/>
  <c r="H16" i="6" s="1"/>
  <c r="R16" i="6"/>
  <c r="W32" i="6"/>
  <c r="X32" i="6" s="1"/>
  <c r="AA32" i="6"/>
  <c r="Y9" i="5"/>
  <c r="R29" i="6"/>
  <c r="Q18" i="6"/>
  <c r="H18" i="6" s="1"/>
  <c r="G18" i="6" s="1"/>
  <c r="G28" i="5"/>
  <c r="G33" i="5"/>
  <c r="Q167" i="6"/>
  <c r="M159" i="7"/>
  <c r="P159" i="7"/>
  <c r="O159" i="7"/>
  <c r="N159" i="7"/>
  <c r="N164" i="7"/>
  <c r="P164" i="7"/>
  <c r="O164" i="7"/>
  <c r="M164" i="7"/>
  <c r="N91" i="7"/>
  <c r="M91" i="7"/>
  <c r="P91" i="7"/>
  <c r="O91" i="7"/>
  <c r="AA72" i="7"/>
  <c r="W72" i="7"/>
  <c r="S18" i="7"/>
  <c r="P192" i="7"/>
  <c r="O192" i="7"/>
  <c r="N192" i="7"/>
  <c r="M192" i="7"/>
  <c r="O8" i="7"/>
  <c r="N8" i="7"/>
  <c r="P8" i="7"/>
  <c r="M8" i="7"/>
  <c r="W151" i="7"/>
  <c r="AA151" i="7"/>
  <c r="O145" i="7"/>
  <c r="P145" i="7"/>
  <c r="N145" i="7"/>
  <c r="M145" i="7"/>
  <c r="I19" i="7"/>
  <c r="O170" i="7"/>
  <c r="N170" i="7"/>
  <c r="M170" i="7"/>
  <c r="P170" i="7"/>
  <c r="W139" i="7"/>
  <c r="AA139" i="7"/>
  <c r="I33" i="7"/>
  <c r="O96" i="7"/>
  <c r="M96" i="7"/>
  <c r="P96" i="7"/>
  <c r="N96" i="7"/>
  <c r="P150" i="7"/>
  <c r="O150" i="7"/>
  <c r="N150" i="7"/>
  <c r="M150" i="7"/>
  <c r="S24" i="7"/>
  <c r="H24" i="7" s="1"/>
  <c r="G24" i="7" s="1"/>
  <c r="M78" i="7"/>
  <c r="P78" i="7"/>
  <c r="O78" i="7"/>
  <c r="N78" i="7"/>
  <c r="P11" i="7"/>
  <c r="N11" i="7"/>
  <c r="M11" i="7"/>
  <c r="O11" i="7"/>
  <c r="P157" i="7"/>
  <c r="O157" i="7"/>
  <c r="N157" i="7"/>
  <c r="M157" i="7"/>
  <c r="N126" i="7"/>
  <c r="P126" i="7"/>
  <c r="O126" i="7"/>
  <c r="M126" i="7"/>
  <c r="W115" i="7"/>
  <c r="AA115" i="7"/>
  <c r="AA82" i="7"/>
  <c r="W82" i="7"/>
  <c r="P39" i="7"/>
  <c r="O39" i="7"/>
  <c r="N39" i="7"/>
  <c r="M39" i="7"/>
  <c r="N197" i="7"/>
  <c r="O197" i="7"/>
  <c r="M197" i="7"/>
  <c r="P197" i="7"/>
  <c r="M20" i="7"/>
  <c r="P20" i="7"/>
  <c r="O20" i="7"/>
  <c r="N20" i="7"/>
  <c r="AA204" i="7"/>
  <c r="W204" i="7"/>
  <c r="O70" i="7"/>
  <c r="N70" i="7"/>
  <c r="M70" i="7"/>
  <c r="P70" i="7"/>
  <c r="P63" i="7"/>
  <c r="O63" i="7"/>
  <c r="N63" i="7"/>
  <c r="M63" i="7"/>
  <c r="P185" i="7"/>
  <c r="O185" i="7"/>
  <c r="M185" i="7"/>
  <c r="N185" i="7"/>
  <c r="W59" i="7"/>
  <c r="AA59" i="7"/>
  <c r="W203" i="7"/>
  <c r="AA203" i="7"/>
  <c r="P64" i="7"/>
  <c r="O64" i="7"/>
  <c r="N64" i="7"/>
  <c r="M64" i="7"/>
  <c r="P103" i="7"/>
  <c r="O103" i="7"/>
  <c r="N103" i="7"/>
  <c r="M103" i="7"/>
  <c r="W171" i="7"/>
  <c r="AA171" i="7"/>
  <c r="AA74" i="7"/>
  <c r="W74" i="7"/>
  <c r="P136" i="7"/>
  <c r="O136" i="7"/>
  <c r="N136" i="7"/>
  <c r="M136" i="7"/>
  <c r="AA124" i="7"/>
  <c r="W124" i="7"/>
  <c r="P113" i="7"/>
  <c r="O113" i="7"/>
  <c r="N113" i="7"/>
  <c r="M113" i="7"/>
  <c r="W12" i="7"/>
  <c r="X12" i="7" s="1"/>
  <c r="P50" i="7"/>
  <c r="O50" i="7"/>
  <c r="N50" i="7"/>
  <c r="M50" i="7"/>
  <c r="AA60" i="7"/>
  <c r="W60" i="7"/>
  <c r="AA84" i="7"/>
  <c r="W84" i="7"/>
  <c r="P174" i="7"/>
  <c r="O174" i="7"/>
  <c r="N174" i="7"/>
  <c r="M174" i="7"/>
  <c r="W167" i="7"/>
  <c r="AA167" i="7"/>
  <c r="N9" i="7"/>
  <c r="O9" i="7"/>
  <c r="M9" i="7"/>
  <c r="P9" i="7"/>
  <c r="AA206" i="7"/>
  <c r="W206" i="7"/>
  <c r="L34" i="7"/>
  <c r="AA176" i="7"/>
  <c r="W176" i="7"/>
  <c r="P133" i="7"/>
  <c r="O133" i="7"/>
  <c r="N133" i="7"/>
  <c r="M133" i="7"/>
  <c r="AA42" i="7"/>
  <c r="W42" i="7"/>
  <c r="L18" i="7"/>
  <c r="O23" i="7"/>
  <c r="N23" i="7"/>
  <c r="M23" i="7"/>
  <c r="P23" i="7"/>
  <c r="Y8" i="5"/>
  <c r="G37" i="5"/>
  <c r="R7" i="6"/>
  <c r="Q7" i="6"/>
  <c r="H7" i="6" s="1"/>
  <c r="G7" i="6" s="1"/>
  <c r="Y19" i="5"/>
  <c r="Y23" i="5"/>
  <c r="W8" i="6"/>
  <c r="X8" i="6" s="1"/>
  <c r="AA8" i="6"/>
  <c r="Y11" i="5"/>
  <c r="Y7" i="5"/>
  <c r="M28" i="7"/>
  <c r="P28" i="7"/>
  <c r="O28" i="7"/>
  <c r="N28" i="7"/>
  <c r="AA120" i="7"/>
  <c r="W120" i="7"/>
  <c r="AA52" i="7"/>
  <c r="W52" i="7"/>
  <c r="P43" i="7"/>
  <c r="O43" i="7"/>
  <c r="N43" i="7"/>
  <c r="M43" i="7"/>
  <c r="P85" i="7"/>
  <c r="M85" i="7"/>
  <c r="O85" i="7"/>
  <c r="N85" i="7"/>
  <c r="N73" i="7"/>
  <c r="M73" i="7"/>
  <c r="P73" i="7"/>
  <c r="O73" i="7"/>
  <c r="AA58" i="7"/>
  <c r="W58" i="7"/>
  <c r="AA181" i="7"/>
  <c r="W181" i="7"/>
  <c r="O106" i="7"/>
  <c r="N106" i="7"/>
  <c r="M106" i="7"/>
  <c r="P106" i="7"/>
  <c r="W81" i="7"/>
  <c r="AA81" i="7"/>
  <c r="AA48" i="7"/>
  <c r="W48" i="7"/>
  <c r="N175" i="7"/>
  <c r="M175" i="7"/>
  <c r="P175" i="7"/>
  <c r="O175" i="7"/>
  <c r="W143" i="7"/>
  <c r="AA143" i="7"/>
  <c r="O14" i="7"/>
  <c r="M14" i="7"/>
  <c r="P14" i="7"/>
  <c r="N14" i="7"/>
  <c r="W75" i="7"/>
  <c r="AA75" i="7"/>
  <c r="I29" i="7"/>
  <c r="O46" i="7"/>
  <c r="N46" i="7"/>
  <c r="M46" i="7"/>
  <c r="P46" i="7"/>
  <c r="P56" i="7"/>
  <c r="O56" i="7"/>
  <c r="N56" i="7"/>
  <c r="M56" i="7"/>
  <c r="P193" i="7"/>
  <c r="O193" i="7"/>
  <c r="N193" i="7"/>
  <c r="M193" i="7"/>
  <c r="P144" i="7"/>
  <c r="O144" i="7"/>
  <c r="M144" i="7"/>
  <c r="N144" i="7"/>
  <c r="O15" i="7"/>
  <c r="P15" i="7"/>
  <c r="M15" i="7"/>
  <c r="N15" i="7"/>
  <c r="N25" i="7"/>
  <c r="M25" i="7"/>
  <c r="O25" i="7"/>
  <c r="P25" i="7"/>
  <c r="P117" i="7"/>
  <c r="N117" i="7"/>
  <c r="M117" i="7"/>
  <c r="O117" i="7"/>
  <c r="N49" i="7"/>
  <c r="M49" i="7"/>
  <c r="O49" i="7"/>
  <c r="P49" i="7"/>
  <c r="AA180" i="7"/>
  <c r="W180" i="7"/>
  <c r="W31" i="7"/>
  <c r="AA31" i="7"/>
  <c r="P177" i="7"/>
  <c r="O177" i="7"/>
  <c r="N177" i="7"/>
  <c r="M177" i="7"/>
  <c r="P51" i="7"/>
  <c r="O51" i="7"/>
  <c r="N51" i="7"/>
  <c r="M51" i="7"/>
  <c r="I37" i="7"/>
  <c r="L12" i="7"/>
  <c r="AA130" i="7"/>
  <c r="W130" i="7"/>
  <c r="AA89" i="7"/>
  <c r="W89" i="7"/>
  <c r="O6" i="3"/>
  <c r="L11" i="7"/>
  <c r="AA158" i="7"/>
  <c r="W158" i="7"/>
  <c r="M60" i="7"/>
  <c r="P60" i="7"/>
  <c r="O60" i="7"/>
  <c r="N60" i="7"/>
  <c r="AA169" i="7"/>
  <c r="W169" i="7"/>
  <c r="M167" i="7"/>
  <c r="P167" i="7"/>
  <c r="O167" i="7"/>
  <c r="N167" i="7"/>
  <c r="W195" i="7"/>
  <c r="AA195" i="7"/>
  <c r="O165" i="7"/>
  <c r="N165" i="7"/>
  <c r="M165" i="7"/>
  <c r="P165" i="7"/>
  <c r="W61" i="7"/>
  <c r="AA61" i="7"/>
  <c r="P206" i="7"/>
  <c r="O206" i="7"/>
  <c r="N206" i="7"/>
  <c r="M206" i="7"/>
  <c r="N205" i="7"/>
  <c r="P205" i="7"/>
  <c r="O205" i="7"/>
  <c r="M205" i="7"/>
  <c r="I17" i="7"/>
  <c r="O80" i="7"/>
  <c r="P80" i="7"/>
  <c r="N80" i="7"/>
  <c r="M80" i="7"/>
  <c r="J13" i="3" l="1"/>
  <c r="W10" i="7"/>
  <c r="X10" i="7" s="1"/>
  <c r="W32" i="7"/>
  <c r="X32" i="7" s="1"/>
  <c r="AA27" i="7"/>
  <c r="R97" i="7"/>
  <c r="R135" i="7"/>
  <c r="R52" i="7"/>
  <c r="R57" i="7"/>
  <c r="W8" i="7"/>
  <c r="X8" i="7" s="1"/>
  <c r="R29" i="7"/>
  <c r="F13" i="3"/>
  <c r="H13" i="3"/>
  <c r="R172" i="7"/>
  <c r="J36" i="3"/>
  <c r="H36" i="3"/>
  <c r="O36" i="3" s="1"/>
  <c r="F36" i="3"/>
  <c r="W13" i="7"/>
  <c r="X13" i="7" s="1"/>
  <c r="Q155" i="7"/>
  <c r="Q119" i="7"/>
  <c r="Q172" i="7"/>
  <c r="Q57" i="7"/>
  <c r="Q160" i="7"/>
  <c r="Q135" i="7"/>
  <c r="W30" i="7"/>
  <c r="X30" i="7" s="1"/>
  <c r="W18" i="7"/>
  <c r="X18" i="7" s="1"/>
  <c r="R72" i="7"/>
  <c r="Q97" i="7"/>
  <c r="Q52" i="7"/>
  <c r="R126" i="7"/>
  <c r="AA24" i="7"/>
  <c r="R155" i="7"/>
  <c r="Q29" i="7"/>
  <c r="H29" i="7" s="1"/>
  <c r="R119" i="7"/>
  <c r="Q94" i="7"/>
  <c r="R122" i="7"/>
  <c r="R194" i="7"/>
  <c r="R200" i="7"/>
  <c r="Q42" i="7"/>
  <c r="R146" i="7"/>
  <c r="Q72" i="7"/>
  <c r="R149" i="7"/>
  <c r="R114" i="7"/>
  <c r="R101" i="7"/>
  <c r="Q152" i="7"/>
  <c r="W11" i="7"/>
  <c r="X11" i="7" s="1"/>
  <c r="Q191" i="7"/>
  <c r="Q146" i="7"/>
  <c r="R42" i="7"/>
  <c r="R38" i="7"/>
  <c r="Q104" i="7"/>
  <c r="R108" i="7"/>
  <c r="R139" i="7"/>
  <c r="R77" i="7"/>
  <c r="R48" i="7"/>
  <c r="R94" i="7"/>
  <c r="R71" i="7"/>
  <c r="R202" i="7"/>
  <c r="R123" i="7"/>
  <c r="Q204" i="7"/>
  <c r="R137" i="7"/>
  <c r="R179" i="7"/>
  <c r="R120" i="7"/>
  <c r="W14" i="7"/>
  <c r="X14" i="7" s="1"/>
  <c r="Q101" i="7"/>
  <c r="Q90" i="7"/>
  <c r="R44" i="7"/>
  <c r="R47" i="7"/>
  <c r="R58" i="7"/>
  <c r="R151" i="7"/>
  <c r="R116" i="7"/>
  <c r="Q176" i="7"/>
  <c r="Q124" i="7"/>
  <c r="R190" i="7"/>
  <c r="Q103" i="7"/>
  <c r="R195" i="7"/>
  <c r="Q173" i="7"/>
  <c r="R98" i="7"/>
  <c r="R121" i="7"/>
  <c r="R166" i="7"/>
  <c r="Q47" i="7"/>
  <c r="R61" i="7"/>
  <c r="R90" i="7"/>
  <c r="R25" i="7"/>
  <c r="Q98" i="7"/>
  <c r="R104" i="7"/>
  <c r="Q178" i="7"/>
  <c r="Y37" i="6"/>
  <c r="Q108" i="7"/>
  <c r="R201" i="7"/>
  <c r="R35" i="7"/>
  <c r="R130" i="7"/>
  <c r="R68" i="7"/>
  <c r="R181" i="7"/>
  <c r="R22" i="7"/>
  <c r="Q122" i="7"/>
  <c r="R102" i="7"/>
  <c r="Q84" i="7"/>
  <c r="R206" i="7"/>
  <c r="Q44" i="7"/>
  <c r="Q137" i="7"/>
  <c r="R160" i="7"/>
  <c r="R132" i="7"/>
  <c r="Q139" i="7"/>
  <c r="Q82" i="7"/>
  <c r="Q143" i="7"/>
  <c r="Q200" i="7"/>
  <c r="Q74" i="7"/>
  <c r="R203" i="7"/>
  <c r="R112" i="7"/>
  <c r="R205" i="7"/>
  <c r="Q121" i="7"/>
  <c r="Y32" i="6"/>
  <c r="Q114" i="7"/>
  <c r="Q65" i="7"/>
  <c r="R129" i="7"/>
  <c r="Q168" i="7"/>
  <c r="Q66" i="7"/>
  <c r="Q163" i="7"/>
  <c r="R182" i="7"/>
  <c r="R26" i="7"/>
  <c r="R89" i="7"/>
  <c r="Q53" i="7"/>
  <c r="R56" i="7"/>
  <c r="Q38" i="7"/>
  <c r="H38" i="7" s="1"/>
  <c r="G38" i="7" s="1"/>
  <c r="H21" i="3" s="1"/>
  <c r="O21" i="3" s="1"/>
  <c r="Q48" i="7"/>
  <c r="R118" i="7"/>
  <c r="R76" i="7"/>
  <c r="Q54" i="7"/>
  <c r="R141" i="7"/>
  <c r="Q123" i="7"/>
  <c r="R167" i="7"/>
  <c r="Y8" i="6"/>
  <c r="Q174" i="7"/>
  <c r="R63" i="7"/>
  <c r="Q77" i="7"/>
  <c r="R145" i="7"/>
  <c r="Q202" i="7"/>
  <c r="R55" i="7"/>
  <c r="R115" i="7"/>
  <c r="Q177" i="7"/>
  <c r="Q71" i="7"/>
  <c r="R106" i="7"/>
  <c r="R43" i="7"/>
  <c r="Q183" i="7"/>
  <c r="Q154" i="7"/>
  <c r="Y29" i="6"/>
  <c r="Q148" i="7"/>
  <c r="R87" i="7"/>
  <c r="Q127" i="7"/>
  <c r="Y17" i="6"/>
  <c r="Q60" i="7"/>
  <c r="Q86" i="7"/>
  <c r="Q76" i="7"/>
  <c r="Q112" i="7"/>
  <c r="R54" i="7"/>
  <c r="R100" i="7"/>
  <c r="Q134" i="7"/>
  <c r="Q120" i="7"/>
  <c r="Q141" i="7"/>
  <c r="Q195" i="7"/>
  <c r="R157" i="7"/>
  <c r="R91" i="7"/>
  <c r="Q188" i="7"/>
  <c r="R142" i="7"/>
  <c r="R65" i="7"/>
  <c r="R110" i="7"/>
  <c r="Q55" i="7"/>
  <c r="R199" i="7"/>
  <c r="Q59" i="7"/>
  <c r="R125" i="7"/>
  <c r="Q187" i="7"/>
  <c r="Q116" i="7"/>
  <c r="Q184" i="7"/>
  <c r="R69" i="7"/>
  <c r="R161" i="7"/>
  <c r="R186" i="7"/>
  <c r="R49" i="7"/>
  <c r="R82" i="7"/>
  <c r="Q106" i="7"/>
  <c r="Q181" i="7"/>
  <c r="R64" i="7"/>
  <c r="Q102" i="7"/>
  <c r="Q167" i="7"/>
  <c r="Q175" i="7"/>
  <c r="Q73" i="7"/>
  <c r="Q185" i="7"/>
  <c r="R197" i="7"/>
  <c r="R170" i="7"/>
  <c r="Q22" i="7"/>
  <c r="R159" i="7"/>
  <c r="Y19" i="6"/>
  <c r="R45" i="7"/>
  <c r="R107" i="7"/>
  <c r="R138" i="7"/>
  <c r="Q179" i="7"/>
  <c r="R93" i="7"/>
  <c r="R67" i="7"/>
  <c r="R7" i="7"/>
  <c r="R92" i="7"/>
  <c r="Q89" i="7"/>
  <c r="Q180" i="7"/>
  <c r="R80" i="7"/>
  <c r="R51" i="7"/>
  <c r="Q129" i="7"/>
  <c r="Q193" i="7"/>
  <c r="Q203" i="7"/>
  <c r="Q164" i="7"/>
  <c r="Q99" i="7"/>
  <c r="R191" i="7"/>
  <c r="Q110" i="7"/>
  <c r="Q194" i="7"/>
  <c r="R109" i="7"/>
  <c r="R204" i="7"/>
  <c r="R131" i="7"/>
  <c r="R178" i="7"/>
  <c r="R187" i="7"/>
  <c r="Q35" i="7"/>
  <c r="H35" i="7" s="1"/>
  <c r="G35" i="7" s="1"/>
  <c r="H33" i="3" s="1"/>
  <c r="O33" i="3" s="1"/>
  <c r="Q169" i="7"/>
  <c r="Q145" i="7"/>
  <c r="R176" i="7"/>
  <c r="Q46" i="7"/>
  <c r="R23" i="7"/>
  <c r="R133" i="7"/>
  <c r="Q78" i="7"/>
  <c r="R96" i="7"/>
  <c r="Q196" i="7"/>
  <c r="R111" i="7"/>
  <c r="Q162" i="7"/>
  <c r="Q153" i="7"/>
  <c r="Q130" i="7"/>
  <c r="Q68" i="7"/>
  <c r="R81" i="7"/>
  <c r="R79" i="7"/>
  <c r="R31" i="7"/>
  <c r="Q115" i="7"/>
  <c r="R158" i="7"/>
  <c r="R165" i="7"/>
  <c r="R60" i="7"/>
  <c r="Q136" i="7"/>
  <c r="Q192" i="7"/>
  <c r="R152" i="7"/>
  <c r="R189" i="7"/>
  <c r="Q198" i="7"/>
  <c r="Q201" i="7"/>
  <c r="R95" i="7"/>
  <c r="Q151" i="7"/>
  <c r="Q62" i="7"/>
  <c r="R147" i="7"/>
  <c r="Q100" i="7"/>
  <c r="R128" i="7"/>
  <c r="Q156" i="7"/>
  <c r="Q50" i="7"/>
  <c r="Q113" i="7"/>
  <c r="R103" i="7"/>
  <c r="Q126" i="7"/>
  <c r="Q206" i="7"/>
  <c r="R117" i="7"/>
  <c r="Q144" i="7"/>
  <c r="R85" i="7"/>
  <c r="R28" i="7"/>
  <c r="Q9" i="7"/>
  <c r="H9" i="7" s="1"/>
  <c r="Q70" i="7"/>
  <c r="R150" i="7"/>
  <c r="Y15" i="6"/>
  <c r="R88" i="7"/>
  <c r="R59" i="7"/>
  <c r="R105" i="7"/>
  <c r="R66" i="7"/>
  <c r="R163" i="7"/>
  <c r="R173" i="7"/>
  <c r="Q140" i="7"/>
  <c r="Q75" i="7"/>
  <c r="R143" i="7"/>
  <c r="R171" i="7"/>
  <c r="R83" i="7"/>
  <c r="G10" i="6"/>
  <c r="G38" i="6"/>
  <c r="J21" i="3"/>
  <c r="G35" i="6"/>
  <c r="H23" i="3" s="1"/>
  <c r="O23" i="3" s="1"/>
  <c r="J23" i="3"/>
  <c r="F23" i="3"/>
  <c r="G16" i="6"/>
  <c r="R9" i="7"/>
  <c r="R24" i="7"/>
  <c r="Q24" i="7"/>
  <c r="H34" i="3"/>
  <c r="O34" i="3" s="1"/>
  <c r="Q133" i="7"/>
  <c r="R34" i="7"/>
  <c r="Q34" i="7"/>
  <c r="H34" i="7" s="1"/>
  <c r="F7" i="3" s="1"/>
  <c r="AA33" i="7"/>
  <c r="W33" i="7"/>
  <c r="X33" i="7" s="1"/>
  <c r="Y30" i="7" s="1"/>
  <c r="R168" i="7"/>
  <c r="R13" i="7"/>
  <c r="Q13" i="7"/>
  <c r="H13" i="7" s="1"/>
  <c r="Q161" i="7"/>
  <c r="R50" i="7"/>
  <c r="R185" i="7"/>
  <c r="R20" i="7"/>
  <c r="Q20" i="7"/>
  <c r="H20" i="7" s="1"/>
  <c r="G20" i="7" s="1"/>
  <c r="H29" i="3" s="1"/>
  <c r="O29" i="3" s="1"/>
  <c r="R177" i="7"/>
  <c r="R134" i="7"/>
  <c r="R153" i="7"/>
  <c r="G30" i="6"/>
  <c r="R169" i="7"/>
  <c r="Q142" i="7"/>
  <c r="R62" i="7"/>
  <c r="Q166" i="7"/>
  <c r="Q69" i="7"/>
  <c r="Q197" i="7"/>
  <c r="Q138" i="7"/>
  <c r="R192" i="7"/>
  <c r="Y33" i="6"/>
  <c r="R124" i="7"/>
  <c r="Q190" i="7"/>
  <c r="R162" i="7"/>
  <c r="R99" i="7"/>
  <c r="Q159" i="7"/>
  <c r="R75" i="7"/>
  <c r="R183" i="7"/>
  <c r="Y18" i="6"/>
  <c r="R46" i="7"/>
  <c r="R175" i="7"/>
  <c r="Q132" i="7"/>
  <c r="Q118" i="7"/>
  <c r="R193" i="7"/>
  <c r="R73" i="7"/>
  <c r="R188" i="7"/>
  <c r="R174" i="7"/>
  <c r="R127" i="7"/>
  <c r="R113" i="7"/>
  <c r="R198" i="7"/>
  <c r="R53" i="7"/>
  <c r="R154" i="7"/>
  <c r="Y20" i="6"/>
  <c r="AA29" i="7"/>
  <c r="W29" i="7"/>
  <c r="X29" i="7" s="1"/>
  <c r="G37" i="6"/>
  <c r="H20" i="3" s="1"/>
  <c r="O20" i="3" s="1"/>
  <c r="F20" i="3"/>
  <c r="J20" i="3"/>
  <c r="Q80" i="7"/>
  <c r="AA25" i="7"/>
  <c r="W25" i="7"/>
  <c r="X25" i="7" s="1"/>
  <c r="R19" i="7"/>
  <c r="Q19" i="7"/>
  <c r="H19" i="7" s="1"/>
  <c r="Q85" i="7"/>
  <c r="Q88" i="7"/>
  <c r="R32" i="7"/>
  <c r="Q32" i="7"/>
  <c r="H32" i="7" s="1"/>
  <c r="G32" i="7" s="1"/>
  <c r="H19" i="3" s="1"/>
  <c r="O19" i="3" s="1"/>
  <c r="Q67" i="7"/>
  <c r="Q125" i="7"/>
  <c r="Q171" i="7"/>
  <c r="R74" i="7"/>
  <c r="Q87" i="7"/>
  <c r="Y13" i="6"/>
  <c r="Y16" i="6"/>
  <c r="Q170" i="7"/>
  <c r="R8" i="7"/>
  <c r="Q8" i="7"/>
  <c r="H8" i="7" s="1"/>
  <c r="Q81" i="7"/>
  <c r="R184" i="7"/>
  <c r="Y7" i="6"/>
  <c r="AA28" i="7"/>
  <c r="W28" i="7"/>
  <c r="X28" i="7" s="1"/>
  <c r="R36" i="7"/>
  <c r="Q36" i="7"/>
  <c r="R40" i="7"/>
  <c r="Q40" i="7"/>
  <c r="H40" i="7" s="1"/>
  <c r="Y11" i="6"/>
  <c r="Y12" i="6"/>
  <c r="R14" i="7"/>
  <c r="Q14" i="7"/>
  <c r="H14" i="7" s="1"/>
  <c r="G14" i="7" s="1"/>
  <c r="Q63" i="7"/>
  <c r="Q157" i="7"/>
  <c r="R21" i="7"/>
  <c r="Q21" i="7"/>
  <c r="H21" i="7" s="1"/>
  <c r="Q147" i="7"/>
  <c r="Q25" i="7"/>
  <c r="Q128" i="7"/>
  <c r="R164" i="7"/>
  <c r="Q96" i="7"/>
  <c r="R140" i="7"/>
  <c r="Y28" i="6"/>
  <c r="Y24" i="6"/>
  <c r="R17" i="7"/>
  <c r="Q17" i="7"/>
  <c r="H17" i="7" s="1"/>
  <c r="Q7" i="7"/>
  <c r="H7" i="7" s="1"/>
  <c r="Q83" i="7"/>
  <c r="Y21" i="6"/>
  <c r="AA37" i="7"/>
  <c r="W37" i="7"/>
  <c r="X37" i="7" s="1"/>
  <c r="G27" i="6"/>
  <c r="R11" i="7"/>
  <c r="Q11" i="7"/>
  <c r="H11" i="7" s="1"/>
  <c r="Q189" i="7"/>
  <c r="Q149" i="7"/>
  <c r="Q165" i="7"/>
  <c r="R70" i="7"/>
  <c r="W35" i="7"/>
  <c r="X35" i="7" s="1"/>
  <c r="AA35" i="7"/>
  <c r="Q117" i="7"/>
  <c r="Q79" i="7"/>
  <c r="R86" i="7"/>
  <c r="R10" i="7"/>
  <c r="Q10" i="7"/>
  <c r="H10" i="7" s="1"/>
  <c r="W23" i="7"/>
  <c r="X23" i="7" s="1"/>
  <c r="AA23" i="7"/>
  <c r="R41" i="7"/>
  <c r="Q41" i="7"/>
  <c r="Q107" i="7"/>
  <c r="Q61" i="7"/>
  <c r="W7" i="7"/>
  <c r="X7" i="7" s="1"/>
  <c r="AA7" i="7"/>
  <c r="R144" i="7"/>
  <c r="Q58" i="7"/>
  <c r="Q186" i="7"/>
  <c r="Y35" i="6"/>
  <c r="R33" i="7"/>
  <c r="Q33" i="7"/>
  <c r="H33" i="7" s="1"/>
  <c r="Q93" i="7"/>
  <c r="Q26" i="7"/>
  <c r="Q51" i="7"/>
  <c r="Q182" i="7"/>
  <c r="Y39" i="7"/>
  <c r="R196" i="7"/>
  <c r="Y26" i="6"/>
  <c r="Y30" i="6"/>
  <c r="Y10" i="6"/>
  <c r="R136" i="7"/>
  <c r="Q56" i="7"/>
  <c r="Q150" i="7"/>
  <c r="Q92" i="7"/>
  <c r="R84" i="7"/>
  <c r="Q205" i="7"/>
  <c r="R16" i="7"/>
  <c r="Q16" i="7"/>
  <c r="H16" i="7" s="1"/>
  <c r="G16" i="7" s="1"/>
  <c r="H27" i="3" s="1"/>
  <c r="O27" i="3" s="1"/>
  <c r="Q131" i="7"/>
  <c r="Q111" i="7"/>
  <c r="Y9" i="6"/>
  <c r="R148" i="7"/>
  <c r="R180" i="7"/>
  <c r="Q158" i="7"/>
  <c r="R12" i="7"/>
  <c r="Q12" i="7"/>
  <c r="H12" i="7" s="1"/>
  <c r="G12" i="7" s="1"/>
  <c r="H37" i="3" s="1"/>
  <c r="O37" i="3" s="1"/>
  <c r="R18" i="7"/>
  <c r="Q18" i="7"/>
  <c r="H18" i="7" s="1"/>
  <c r="G18" i="7" s="1"/>
  <c r="H35" i="3" s="1"/>
  <c r="O35" i="3" s="1"/>
  <c r="Y25" i="6"/>
  <c r="F34" i="3"/>
  <c r="AA9" i="7"/>
  <c r="W9" i="7"/>
  <c r="X9" i="7" s="1"/>
  <c r="Q49" i="7"/>
  <c r="O13" i="3"/>
  <c r="Q91" i="7"/>
  <c r="Q105" i="7"/>
  <c r="Q28" i="7"/>
  <c r="H28" i="7" s="1"/>
  <c r="Q109" i="7"/>
  <c r="Q95" i="7"/>
  <c r="R156" i="7"/>
  <c r="Q31" i="7"/>
  <c r="AA17" i="7"/>
  <c r="W17" i="7"/>
  <c r="X17" i="7" s="1"/>
  <c r="Q43" i="7"/>
  <c r="Q45" i="7"/>
  <c r="R78" i="7"/>
  <c r="Q23" i="7"/>
  <c r="Y27" i="6"/>
  <c r="Q199" i="7"/>
  <c r="Q64" i="7"/>
  <c r="AA38" i="7"/>
  <c r="W38" i="7"/>
  <c r="X38" i="7" s="1"/>
  <c r="Y38" i="7" s="1"/>
  <c r="R15" i="7"/>
  <c r="Q15" i="7"/>
  <c r="H15" i="7" s="1"/>
  <c r="W19" i="7"/>
  <c r="X19" i="7" s="1"/>
  <c r="AA19" i="7"/>
  <c r="AA22" i="7"/>
  <c r="W22" i="7"/>
  <c r="X22" i="7" s="1"/>
  <c r="J34" i="3"/>
  <c r="R30" i="7"/>
  <c r="Q30" i="7"/>
  <c r="H30" i="7" s="1"/>
  <c r="Y14" i="6"/>
  <c r="R39" i="7"/>
  <c r="Q39" i="7"/>
  <c r="H39" i="7" s="1"/>
  <c r="AA26" i="7"/>
  <c r="W26" i="7"/>
  <c r="X26" i="7" s="1"/>
  <c r="R27" i="7"/>
  <c r="Q27" i="7"/>
  <c r="H27" i="7" s="1"/>
  <c r="Y34" i="6"/>
  <c r="R37" i="7"/>
  <c r="Q37" i="7"/>
  <c r="H37" i="7" s="1"/>
  <c r="G29" i="7" l="1"/>
  <c r="H12" i="3" s="1"/>
  <c r="O12" i="3" s="1"/>
  <c r="J12" i="3"/>
  <c r="Y12" i="7"/>
  <c r="Y9" i="7"/>
  <c r="Y11" i="7"/>
  <c r="F12" i="3"/>
  <c r="Y10" i="7"/>
  <c r="Y29" i="7"/>
  <c r="Y13" i="7"/>
  <c r="J37" i="3"/>
  <c r="Y8" i="7"/>
  <c r="J29" i="3"/>
  <c r="F37" i="3"/>
  <c r="G17" i="7"/>
  <c r="H26" i="3" s="1"/>
  <c r="O26" i="3" s="1"/>
  <c r="J26" i="3"/>
  <c r="Y26" i="7"/>
  <c r="F27" i="3"/>
  <c r="G13" i="7"/>
  <c r="H9" i="3" s="1"/>
  <c r="O9" i="3" s="1"/>
  <c r="F9" i="3"/>
  <c r="J25" i="3"/>
  <c r="F21" i="3"/>
  <c r="J19" i="3"/>
  <c r="Y22" i="7"/>
  <c r="Y28" i="7"/>
  <c r="Y18" i="7"/>
  <c r="J33" i="3"/>
  <c r="G39" i="7"/>
  <c r="H15" i="3" s="1"/>
  <c r="O15" i="3" s="1"/>
  <c r="J15" i="3"/>
  <c r="F15" i="3"/>
  <c r="G28" i="7"/>
  <c r="H17" i="3" s="1"/>
  <c r="O17" i="3" s="1"/>
  <c r="J17" i="3"/>
  <c r="F17" i="3"/>
  <c r="G21" i="7"/>
  <c r="H32" i="3" s="1"/>
  <c r="O32" i="3" s="1"/>
  <c r="F32" i="3"/>
  <c r="J32" i="3"/>
  <c r="G37" i="7"/>
  <c r="H10" i="3" s="1"/>
  <c r="O10" i="3" s="1"/>
  <c r="F10" i="3"/>
  <c r="J10" i="3"/>
  <c r="G11" i="7"/>
  <c r="H14" i="3" s="1"/>
  <c r="O14" i="3" s="1"/>
  <c r="J14" i="3"/>
  <c r="F14" i="3"/>
  <c r="G9" i="7"/>
  <c r="H28" i="3" s="1"/>
  <c r="O28" i="3" s="1"/>
  <c r="F28" i="3"/>
  <c r="J28" i="3"/>
  <c r="F29" i="3"/>
  <c r="J9" i="3"/>
  <c r="F26" i="3"/>
  <c r="G15" i="7"/>
  <c r="H31" i="3" s="1"/>
  <c r="O31" i="3" s="1"/>
  <c r="J31" i="3"/>
  <c r="F31" i="3"/>
  <c r="Y17" i="7"/>
  <c r="Y35" i="7"/>
  <c r="F25" i="3"/>
  <c r="Y25" i="7"/>
  <c r="G27" i="7"/>
  <c r="H30" i="3" s="1"/>
  <c r="O30" i="3" s="1"/>
  <c r="J30" i="3"/>
  <c r="F30" i="3"/>
  <c r="Y23" i="7"/>
  <c r="A5" i="8"/>
  <c r="G7" i="7"/>
  <c r="H18" i="3" s="1"/>
  <c r="O18" i="3" s="1"/>
  <c r="G40" i="7"/>
  <c r="H24" i="3" s="1"/>
  <c r="O24" i="3" s="1"/>
  <c r="J24" i="3"/>
  <c r="F24" i="3"/>
  <c r="F19" i="3"/>
  <c r="J35" i="3"/>
  <c r="G30" i="7"/>
  <c r="H22" i="3" s="1"/>
  <c r="O22" i="3" s="1"/>
  <c r="J22" i="3"/>
  <c r="F22" i="3"/>
  <c r="Y20" i="7"/>
  <c r="G33" i="7"/>
  <c r="H16" i="3" s="1"/>
  <c r="O16" i="3" s="1"/>
  <c r="J16" i="3"/>
  <c r="F16" i="3"/>
  <c r="G10" i="7"/>
  <c r="H8" i="3" s="1"/>
  <c r="O8" i="3" s="1"/>
  <c r="F8" i="3"/>
  <c r="J8" i="3"/>
  <c r="H25" i="3"/>
  <c r="O25" i="3" s="1"/>
  <c r="F35" i="3"/>
  <c r="Y7" i="7"/>
  <c r="Y37" i="7"/>
  <c r="Y27" i="7"/>
  <c r="Y32" i="7"/>
  <c r="Y19" i="7"/>
  <c r="Y15" i="7"/>
  <c r="Y21" i="7"/>
  <c r="Y24" i="7"/>
  <c r="Y34" i="7"/>
  <c r="F33" i="3"/>
  <c r="Y33" i="7"/>
  <c r="G8" i="7"/>
  <c r="H38" i="3" s="1"/>
  <c r="O38" i="3" s="1"/>
  <c r="J38" i="3"/>
  <c r="F38" i="3"/>
  <c r="Y14" i="7"/>
  <c r="Y16" i="7"/>
  <c r="F18" i="3"/>
  <c r="G19" i="7"/>
  <c r="H11" i="3" s="1"/>
  <c r="O11" i="3" s="1"/>
  <c r="J11" i="3"/>
  <c r="F11" i="3"/>
  <c r="J27" i="3"/>
  <c r="J18" i="3"/>
  <c r="G34" i="7"/>
  <c r="H7" i="3" s="1"/>
  <c r="O7" i="3" s="1"/>
  <c r="J7" i="3"/>
  <c r="P6" i="3" l="1"/>
  <c r="P19" i="3" s="1"/>
  <c r="Q19" i="3" s="1"/>
  <c r="P7" i="3" l="1"/>
  <c r="Q7" i="3" s="1"/>
  <c r="P11" i="3"/>
  <c r="Q11" i="3" s="1"/>
  <c r="P18" i="3"/>
  <c r="Q18" i="3" s="1"/>
  <c r="P9" i="3"/>
  <c r="Q9" i="3" s="1"/>
  <c r="P17" i="3"/>
  <c r="Q17" i="3" s="1"/>
  <c r="P32" i="3"/>
  <c r="Q32" i="3" s="1"/>
  <c r="P16" i="3"/>
  <c r="Q16" i="3" s="1"/>
  <c r="P14" i="3"/>
  <c r="P27" i="3"/>
  <c r="Q27" i="3" s="1"/>
  <c r="P31" i="3"/>
  <c r="P35" i="3"/>
  <c r="Q35" i="3" s="1"/>
  <c r="P34" i="3"/>
  <c r="Q34" i="3" s="1"/>
  <c r="P15" i="3"/>
  <c r="P28" i="3"/>
  <c r="P12" i="3"/>
  <c r="Q12" i="3" s="1"/>
  <c r="P30" i="3"/>
  <c r="Q30" i="3" s="1"/>
  <c r="P33" i="3"/>
  <c r="Q33" i="3" s="1"/>
  <c r="P21" i="3"/>
  <c r="P22" i="3"/>
  <c r="Q22" i="3" s="1"/>
  <c r="P13" i="3"/>
  <c r="Q13" i="3" s="1"/>
  <c r="P38" i="3"/>
  <c r="Q38" i="3" s="1"/>
  <c r="P24" i="3"/>
  <c r="P10" i="3"/>
  <c r="Q10" i="3" s="1"/>
  <c r="P8" i="3"/>
  <c r="Q8" i="3" s="1"/>
  <c r="P20" i="3"/>
  <c r="P26" i="3"/>
  <c r="Q26" i="3" s="1"/>
  <c r="P25" i="3"/>
  <c r="P23" i="3"/>
  <c r="Q23" i="3" s="1"/>
  <c r="P36" i="3"/>
  <c r="Q36" i="3" s="1"/>
  <c r="P37" i="3"/>
  <c r="P29" i="3"/>
  <c r="Q29" i="3" s="1"/>
  <c r="Q25" i="3"/>
  <c r="K31" i="3" l="1"/>
  <c r="K20" i="3"/>
  <c r="L20" i="3" s="1"/>
  <c r="K12" i="3"/>
  <c r="K30" i="3"/>
  <c r="K14" i="3"/>
  <c r="L14" i="3" s="1"/>
  <c r="K21" i="3"/>
  <c r="L21" i="3" s="1"/>
  <c r="K26" i="3"/>
  <c r="K37" i="3"/>
  <c r="L37" i="3" s="1"/>
  <c r="K24" i="3"/>
  <c r="K28" i="3"/>
  <c r="L28" i="3" s="1"/>
  <c r="K11" i="3"/>
  <c r="L11" i="3" s="1"/>
  <c r="K18" i="3"/>
  <c r="L18" i="3" s="1"/>
  <c r="K33" i="3"/>
  <c r="L33" i="3" s="1"/>
  <c r="K27" i="3"/>
  <c r="L27" i="3" s="1"/>
  <c r="K15" i="3"/>
  <c r="L15" i="3" s="1"/>
  <c r="Q14" i="3"/>
  <c r="K22" i="3"/>
  <c r="L22" i="3" s="1"/>
  <c r="K32" i="3"/>
  <c r="L32" i="3" s="1"/>
  <c r="K7" i="3"/>
  <c r="L7" i="3" s="1"/>
  <c r="Q24" i="3"/>
  <c r="Q21" i="3"/>
  <c r="K10" i="3"/>
  <c r="L10" i="3" s="1"/>
  <c r="Q28" i="3"/>
  <c r="K9" i="3"/>
  <c r="L9" i="3" s="1"/>
  <c r="K19" i="3"/>
  <c r="L19" i="3" s="1"/>
  <c r="K36" i="3"/>
  <c r="L36" i="3" s="1"/>
  <c r="K17" i="3"/>
  <c r="L17" i="3" s="1"/>
  <c r="Q20" i="3"/>
  <c r="K34" i="3"/>
  <c r="L34" i="3" s="1"/>
  <c r="K23" i="3"/>
  <c r="L23" i="3" s="1"/>
  <c r="Q37" i="3"/>
  <c r="Q15" i="3"/>
  <c r="K8" i="3"/>
  <c r="L8" i="3" s="1"/>
  <c r="Q31" i="3"/>
  <c r="K35" i="3"/>
  <c r="L35" i="3" s="1"/>
  <c r="K16" i="3"/>
  <c r="L16" i="3" s="1"/>
  <c r="K29" i="3"/>
  <c r="L29" i="3" s="1"/>
  <c r="K38" i="3"/>
  <c r="L38" i="3" s="1"/>
  <c r="K13" i="3"/>
  <c r="L13" i="3" s="1"/>
  <c r="K25" i="3"/>
  <c r="L25" i="3" s="1"/>
  <c r="L12" i="3"/>
  <c r="R36" i="3" l="1"/>
  <c r="N36" i="3" s="1"/>
  <c r="R18" i="3"/>
  <c r="N18" i="3" s="1"/>
  <c r="L26" i="3"/>
  <c r="R20" i="3"/>
  <c r="L30" i="3"/>
  <c r="R24" i="3"/>
  <c r="N24" i="3" s="1"/>
  <c r="R34" i="3"/>
  <c r="N34" i="3" s="1"/>
  <c r="R32" i="3"/>
  <c r="N32" i="3" s="1"/>
  <c r="R14" i="3"/>
  <c r="N14" i="3" s="1"/>
  <c r="R21" i="3"/>
  <c r="R31" i="3"/>
  <c r="N31" i="3" s="1"/>
  <c r="R30" i="3"/>
  <c r="N30" i="3" s="1"/>
  <c r="R33" i="3"/>
  <c r="N33" i="3" s="1"/>
  <c r="R23" i="3"/>
  <c r="N23" i="3" s="1"/>
  <c r="R22" i="3"/>
  <c r="N22" i="3" s="1"/>
  <c r="R10" i="3"/>
  <c r="N10" i="3" s="1"/>
  <c r="R27" i="3"/>
  <c r="N27" i="3" s="1"/>
  <c r="R13" i="3"/>
  <c r="N13" i="3" s="1"/>
  <c r="R29" i="3"/>
  <c r="N29" i="3" s="1"/>
  <c r="R15" i="3"/>
  <c r="N15" i="3" s="1"/>
  <c r="R11" i="3"/>
  <c r="N11" i="3" s="1"/>
  <c r="R7" i="3"/>
  <c r="N7" i="3" s="1"/>
  <c r="R25" i="3"/>
  <c r="N25" i="3" s="1"/>
  <c r="R38" i="3"/>
  <c r="N38" i="3" s="1"/>
  <c r="R9" i="3"/>
  <c r="N9" i="3" s="1"/>
  <c r="R26" i="3"/>
  <c r="N26" i="3" s="1"/>
  <c r="R12" i="3"/>
  <c r="N12" i="3" s="1"/>
  <c r="R37" i="3"/>
  <c r="N37" i="3" s="1"/>
  <c r="R19" i="3"/>
  <c r="N19" i="3" s="1"/>
  <c r="L31" i="3"/>
  <c r="R28" i="3"/>
  <c r="N28" i="3" s="1"/>
  <c r="R8" i="3"/>
  <c r="N8" i="3" s="1"/>
  <c r="R35" i="3"/>
  <c r="N35" i="3" s="1"/>
  <c r="L24" i="3"/>
  <c r="R16" i="3"/>
  <c r="N16" i="3" s="1"/>
  <c r="R17" i="3"/>
  <c r="N17" i="3" s="1"/>
  <c r="N21" i="3"/>
  <c r="N20" i="3"/>
  <c r="S25" i="3" l="1"/>
  <c r="S20" i="3"/>
  <c r="S12" i="3"/>
  <c r="S28" i="3"/>
  <c r="S16" i="3"/>
  <c r="S34" i="3"/>
  <c r="S36" i="3"/>
  <c r="S14" i="3"/>
  <c r="S23" i="3"/>
  <c r="S10" i="3"/>
  <c r="S21" i="3"/>
  <c r="S38" i="3"/>
  <c r="S35" i="3"/>
  <c r="S31" i="3"/>
  <c r="S11" i="3"/>
  <c r="S30" i="3"/>
  <c r="S26" i="3"/>
  <c r="S15" i="3"/>
  <c r="S17" i="3"/>
  <c r="S24" i="3"/>
  <c r="S19" i="3"/>
  <c r="S32" i="3"/>
  <c r="S27" i="3"/>
  <c r="S8" i="3"/>
  <c r="S13" i="3"/>
  <c r="S22" i="3"/>
  <c r="S37" i="3"/>
  <c r="S18" i="3"/>
  <c r="S29" i="3"/>
  <c r="S9" i="3"/>
  <c r="S7" i="3"/>
  <c r="S33" i="3"/>
  <c r="A10" i="8" l="1"/>
  <c r="B10" i="8" s="1"/>
  <c r="A6" i="8"/>
  <c r="C6" i="8" s="1"/>
  <c r="A8" i="8"/>
  <c r="C8" i="8" s="1"/>
  <c r="A9" i="8"/>
  <c r="C9" i="8" s="1"/>
  <c r="A7" i="8"/>
  <c r="B7" i="8" s="1"/>
  <c r="B8" i="8" l="1"/>
  <c r="T16" i="8"/>
  <c r="T15" i="8"/>
  <c r="C10" i="8"/>
  <c r="C7" i="8"/>
  <c r="T18" i="8"/>
  <c r="B9" i="8"/>
  <c r="T17" i="8"/>
  <c r="T14" i="8"/>
  <c r="B6" i="8"/>
  <c r="V16" i="8" l="1"/>
  <c r="Y16" i="8" s="1"/>
  <c r="J16" i="8" s="1"/>
  <c r="Z16" i="8" s="1"/>
  <c r="V14" i="8"/>
  <c r="Y14" i="8" s="1"/>
  <c r="J14" i="8" s="1"/>
  <c r="U179" i="3" s="1"/>
  <c r="V15" i="8"/>
  <c r="Y15" i="8" s="1"/>
  <c r="J15" i="8" s="1"/>
  <c r="Z15" i="8" s="1"/>
  <c r="V18" i="8"/>
  <c r="Y18" i="8" s="1"/>
  <c r="J18" i="8" s="1"/>
  <c r="Z18" i="8" s="1"/>
  <c r="V17" i="8"/>
  <c r="Y17" i="8" s="1"/>
  <c r="J17" i="8" s="1"/>
  <c r="Z17" i="8" s="1"/>
  <c r="U187" i="3"/>
  <c r="U183" i="3"/>
  <c r="U131" i="3"/>
  <c r="U127" i="3"/>
  <c r="U91" i="3"/>
  <c r="U87" i="3"/>
  <c r="U55" i="3"/>
  <c r="U51" i="3"/>
  <c r="U196" i="3"/>
  <c r="U192" i="3"/>
  <c r="U164" i="3"/>
  <c r="U160" i="3"/>
  <c r="U144" i="3"/>
  <c r="U132" i="3"/>
  <c r="U128" i="3"/>
  <c r="U112" i="3"/>
  <c r="U100" i="3"/>
  <c r="U96" i="3"/>
  <c r="U80" i="3"/>
  <c r="U68" i="3"/>
  <c r="U64" i="3"/>
  <c r="U48" i="3"/>
  <c r="U36" i="3"/>
  <c r="U32" i="3"/>
  <c r="U16" i="3"/>
  <c r="B4" i="4"/>
  <c r="U205" i="3"/>
  <c r="U189" i="3"/>
  <c r="U177" i="3"/>
  <c r="U173" i="3"/>
  <c r="U157" i="3"/>
  <c r="U145" i="3"/>
  <c r="U141" i="3"/>
  <c r="U125" i="3"/>
  <c r="U113" i="3"/>
  <c r="U109" i="3"/>
  <c r="U93" i="3"/>
  <c r="U81" i="3"/>
  <c r="U77" i="3"/>
  <c r="U61" i="3"/>
  <c r="U49" i="3"/>
  <c r="U45" i="3"/>
  <c r="U29" i="3"/>
  <c r="U17" i="3"/>
  <c r="U13" i="3"/>
  <c r="U198" i="3"/>
  <c r="U186" i="3"/>
  <c r="U182" i="3"/>
  <c r="U166" i="3"/>
  <c r="U154" i="3"/>
  <c r="U150" i="3"/>
  <c r="U134" i="3"/>
  <c r="U122" i="3"/>
  <c r="U118" i="3"/>
  <c r="U102" i="3"/>
  <c r="U90" i="3"/>
  <c r="U86" i="3"/>
  <c r="U70" i="3"/>
  <c r="U58" i="3"/>
  <c r="U54" i="3"/>
  <c r="U38" i="3"/>
  <c r="U26" i="3"/>
  <c r="U22" i="3"/>
  <c r="U10" i="3"/>
  <c r="U7" i="3"/>
  <c r="U27" i="3"/>
  <c r="U23" i="3"/>
  <c r="U19" i="3"/>
  <c r="Z14" i="8"/>
  <c r="U30" i="3" l="1"/>
  <c r="U62" i="3"/>
  <c r="U94" i="3"/>
  <c r="U126" i="3"/>
  <c r="U158" i="3"/>
  <c r="U190" i="3"/>
  <c r="Z190" i="3" s="1"/>
  <c r="U21" i="3"/>
  <c r="AA21" i="3" s="1"/>
  <c r="AB21" i="3" s="1"/>
  <c r="U53" i="3"/>
  <c r="V53" i="3" s="1"/>
  <c r="U85" i="3"/>
  <c r="U117" i="3"/>
  <c r="U149" i="3"/>
  <c r="U181" i="3"/>
  <c r="U8" i="3"/>
  <c r="U40" i="3"/>
  <c r="AA40" i="3" s="1"/>
  <c r="U72" i="3"/>
  <c r="V72" i="3" s="1"/>
  <c r="U104" i="3"/>
  <c r="V104" i="3" s="1"/>
  <c r="U136" i="3"/>
  <c r="U168" i="3"/>
  <c r="U200" i="3"/>
  <c r="U59" i="3"/>
  <c r="U95" i="3"/>
  <c r="U139" i="3"/>
  <c r="V139" i="3" s="1"/>
  <c r="U191" i="3"/>
  <c r="Z191" i="3" s="1"/>
  <c r="U31" i="3"/>
  <c r="V31" i="3" s="1"/>
  <c r="U34" i="3"/>
  <c r="U66" i="3"/>
  <c r="U98" i="3"/>
  <c r="U130" i="3"/>
  <c r="V130" i="3" s="1"/>
  <c r="U162" i="3"/>
  <c r="U194" i="3"/>
  <c r="Z194" i="3" s="1"/>
  <c r="U25" i="3"/>
  <c r="V25" i="3" s="1"/>
  <c r="U57" i="3"/>
  <c r="V57" i="3" s="1"/>
  <c r="U89" i="3"/>
  <c r="U121" i="3"/>
  <c r="U153" i="3"/>
  <c r="U185" i="3"/>
  <c r="V185" i="3" s="1"/>
  <c r="U12" i="3"/>
  <c r="U44" i="3"/>
  <c r="V44" i="3" s="1"/>
  <c r="U76" i="3"/>
  <c r="AA76" i="3" s="1"/>
  <c r="U108" i="3"/>
  <c r="Z108" i="3" s="1"/>
  <c r="U140" i="3"/>
  <c r="U172" i="3"/>
  <c r="U204" i="3"/>
  <c r="U63" i="3"/>
  <c r="V63" i="3" s="1"/>
  <c r="U99" i="3"/>
  <c r="U151" i="3"/>
  <c r="Z151" i="3" s="1"/>
  <c r="U195" i="3"/>
  <c r="Z195" i="3" s="1"/>
  <c r="U176" i="3"/>
  <c r="V176" i="3" s="1"/>
  <c r="U35" i="3"/>
  <c r="U67" i="3"/>
  <c r="U107" i="3"/>
  <c r="U155" i="3"/>
  <c r="AA155" i="3" s="1"/>
  <c r="U203" i="3"/>
  <c r="U74" i="3"/>
  <c r="Z74" i="3" s="1"/>
  <c r="U138" i="3"/>
  <c r="AA138" i="3" s="1"/>
  <c r="U202" i="3"/>
  <c r="AA202" i="3" s="1"/>
  <c r="U65" i="3"/>
  <c r="U129" i="3"/>
  <c r="U193" i="3"/>
  <c r="U52" i="3"/>
  <c r="Z52" i="3" s="1"/>
  <c r="U148" i="3"/>
  <c r="U111" i="3"/>
  <c r="V111" i="3" s="1"/>
  <c r="U15" i="3"/>
  <c r="V15" i="3" s="1"/>
  <c r="U78" i="3"/>
  <c r="V78" i="3" s="1"/>
  <c r="U174" i="3"/>
  <c r="AA174" i="3" s="1"/>
  <c r="U37" i="3"/>
  <c r="U101" i="3"/>
  <c r="U133" i="3"/>
  <c r="AA133" i="3" s="1"/>
  <c r="U165" i="3"/>
  <c r="V165" i="3" s="1"/>
  <c r="U197" i="3"/>
  <c r="Z197" i="3" s="1"/>
  <c r="U24" i="3"/>
  <c r="Z24" i="3" s="1"/>
  <c r="AA24" i="3" s="1"/>
  <c r="AB24" i="3" s="1"/>
  <c r="U56" i="3"/>
  <c r="V56" i="3" s="1"/>
  <c r="U88" i="3"/>
  <c r="AA88" i="3" s="1"/>
  <c r="U120" i="3"/>
  <c r="U152" i="3"/>
  <c r="U184" i="3"/>
  <c r="V184" i="3" s="1"/>
  <c r="U43" i="3"/>
  <c r="AA43" i="3" s="1"/>
  <c r="U75" i="3"/>
  <c r="Z75" i="3" s="1"/>
  <c r="U119" i="3"/>
  <c r="V119" i="3" s="1"/>
  <c r="U163" i="3"/>
  <c r="Z163" i="3" s="1"/>
  <c r="U42" i="3"/>
  <c r="U106" i="3"/>
  <c r="U170" i="3"/>
  <c r="U33" i="3"/>
  <c r="AA33" i="3" s="1"/>
  <c r="AB33" i="3" s="1"/>
  <c r="U97" i="3"/>
  <c r="U161" i="3"/>
  <c r="V161" i="3" s="1"/>
  <c r="U20" i="3"/>
  <c r="Z20" i="3" s="1"/>
  <c r="U84" i="3"/>
  <c r="Z84" i="3" s="1"/>
  <c r="U116" i="3"/>
  <c r="U180" i="3"/>
  <c r="U39" i="3"/>
  <c r="U71" i="3"/>
  <c r="V71" i="3" s="1"/>
  <c r="U159" i="3"/>
  <c r="U14" i="3"/>
  <c r="V14" i="3" s="1"/>
  <c r="U46" i="3"/>
  <c r="AA46" i="3" s="1"/>
  <c r="U110" i="3"/>
  <c r="AA110" i="3" s="1"/>
  <c r="U142" i="3"/>
  <c r="U206" i="3"/>
  <c r="Z206" i="3" s="1"/>
  <c r="U69" i="3"/>
  <c r="U11" i="3"/>
  <c r="AA11" i="3" s="1"/>
  <c r="AB11" i="3" s="1"/>
  <c r="U18" i="3"/>
  <c r="V18" i="3" s="1"/>
  <c r="U50" i="3"/>
  <c r="AA50" i="3" s="1"/>
  <c r="U82" i="3"/>
  <c r="V82" i="3" s="1"/>
  <c r="U114" i="3"/>
  <c r="V114" i="3" s="1"/>
  <c r="U146" i="3"/>
  <c r="Z146" i="3" s="1"/>
  <c r="U178" i="3"/>
  <c r="V178" i="3" s="1"/>
  <c r="U9" i="3"/>
  <c r="V9" i="3" s="1"/>
  <c r="U41" i="3"/>
  <c r="V41" i="3" s="1"/>
  <c r="U73" i="3"/>
  <c r="AA73" i="3" s="1"/>
  <c r="U105" i="3"/>
  <c r="AA105" i="3" s="1"/>
  <c r="U137" i="3"/>
  <c r="AA137" i="3" s="1"/>
  <c r="U169" i="3"/>
  <c r="Z169" i="3" s="1"/>
  <c r="U201" i="3"/>
  <c r="AA201" i="3" s="1"/>
  <c r="U28" i="3"/>
  <c r="Z28" i="3" s="1"/>
  <c r="U60" i="3"/>
  <c r="AA60" i="3" s="1"/>
  <c r="U92" i="3"/>
  <c r="AA92" i="3" s="1"/>
  <c r="U124" i="3"/>
  <c r="V124" i="3" s="1"/>
  <c r="U156" i="3"/>
  <c r="Z156" i="3" s="1"/>
  <c r="U188" i="3"/>
  <c r="V188" i="3" s="1"/>
  <c r="U47" i="3"/>
  <c r="AA47" i="3" s="1"/>
  <c r="U79" i="3"/>
  <c r="Z79" i="3" s="1"/>
  <c r="U123" i="3"/>
  <c r="U171" i="3"/>
  <c r="V171" i="3" s="1"/>
  <c r="U103" i="3"/>
  <c r="AA103" i="3" s="1"/>
  <c r="U135" i="3"/>
  <c r="U167" i="3"/>
  <c r="AA167" i="3" s="1"/>
  <c r="U199" i="3"/>
  <c r="V199" i="3" s="1"/>
  <c r="U143" i="3"/>
  <c r="AA143" i="3" s="1"/>
  <c r="U175" i="3"/>
  <c r="V175" i="3" s="1"/>
  <c r="U83" i="3"/>
  <c r="V83" i="3" s="1"/>
  <c r="U115" i="3"/>
  <c r="Z115" i="3" s="1"/>
  <c r="U147" i="3"/>
  <c r="Z147" i="3" s="1"/>
  <c r="V69" i="3"/>
  <c r="AA69" i="3"/>
  <c r="Z69" i="3"/>
  <c r="AA101" i="3"/>
  <c r="V101" i="3"/>
  <c r="Z101" i="3"/>
  <c r="Z165" i="3"/>
  <c r="V152" i="3"/>
  <c r="AA152" i="3"/>
  <c r="Z152" i="3"/>
  <c r="Z43" i="3"/>
  <c r="AA171" i="3"/>
  <c r="Z171" i="3"/>
  <c r="AA178" i="3"/>
  <c r="Z9" i="3"/>
  <c r="AA9" i="3"/>
  <c r="AB9" i="3" s="1"/>
  <c r="Z201" i="3"/>
  <c r="V28" i="3"/>
  <c r="Z60" i="3"/>
  <c r="V60" i="3"/>
  <c r="AA79" i="3"/>
  <c r="V206" i="3"/>
  <c r="AA19" i="3"/>
  <c r="AB19" i="3" s="1"/>
  <c r="Z19" i="3"/>
  <c r="V19" i="3"/>
  <c r="V22" i="3"/>
  <c r="AA22" i="3"/>
  <c r="AB22" i="3" s="1"/>
  <c r="Z22" i="3"/>
  <c r="V54" i="3"/>
  <c r="AA54" i="3"/>
  <c r="Z54" i="3"/>
  <c r="V86" i="3"/>
  <c r="AA86" i="3"/>
  <c r="Z86" i="3"/>
  <c r="V118" i="3"/>
  <c r="AA118" i="3"/>
  <c r="Z118" i="3"/>
  <c r="V150" i="3"/>
  <c r="AA150" i="3"/>
  <c r="Z150" i="3"/>
  <c r="V182" i="3"/>
  <c r="AA182" i="3"/>
  <c r="Z182" i="3"/>
  <c r="V13" i="3"/>
  <c r="AA13" i="3"/>
  <c r="AB13" i="3" s="1"/>
  <c r="Z13" i="3"/>
  <c r="AA45" i="3"/>
  <c r="V45" i="3"/>
  <c r="Z45" i="3"/>
  <c r="V77" i="3"/>
  <c r="AA77" i="3"/>
  <c r="Z77" i="3"/>
  <c r="AA109" i="3"/>
  <c r="V109" i="3"/>
  <c r="Z109" i="3"/>
  <c r="AA141" i="3"/>
  <c r="Z141" i="3"/>
  <c r="V141" i="3"/>
  <c r="V173" i="3"/>
  <c r="AA173" i="3"/>
  <c r="Z173" i="3"/>
  <c r="AA205" i="3"/>
  <c r="Z205" i="3"/>
  <c r="V205" i="3"/>
  <c r="V32" i="3"/>
  <c r="AA32" i="3"/>
  <c r="AB32" i="3" s="1"/>
  <c r="Z32" i="3"/>
  <c r="V64" i="3"/>
  <c r="AA64" i="3"/>
  <c r="Z64" i="3"/>
  <c r="V96" i="3"/>
  <c r="AA96" i="3"/>
  <c r="Z96" i="3"/>
  <c r="V128" i="3"/>
  <c r="AA128" i="3"/>
  <c r="Z128" i="3"/>
  <c r="V160" i="3"/>
  <c r="AA160" i="3"/>
  <c r="Z160" i="3"/>
  <c r="V192" i="3"/>
  <c r="AA192" i="3"/>
  <c r="Z192" i="3"/>
  <c r="AA51" i="3"/>
  <c r="Z51" i="3"/>
  <c r="V51" i="3"/>
  <c r="AA179" i="3"/>
  <c r="Z179" i="3"/>
  <c r="V179" i="3"/>
  <c r="AA37" i="3"/>
  <c r="AB37" i="3" s="1"/>
  <c r="Z37" i="3"/>
  <c r="V37" i="3"/>
  <c r="V23" i="3"/>
  <c r="AA23" i="3"/>
  <c r="AB23" i="3" s="1"/>
  <c r="Z23" i="3"/>
  <c r="Z26" i="3"/>
  <c r="AA26" i="3" s="1"/>
  <c r="AB26" i="3" s="1"/>
  <c r="V26" i="3"/>
  <c r="Z58" i="3"/>
  <c r="V58" i="3"/>
  <c r="AA58" i="3"/>
  <c r="Z90" i="3"/>
  <c r="V90" i="3"/>
  <c r="AA90" i="3"/>
  <c r="Z122" i="3"/>
  <c r="AA122" i="3"/>
  <c r="V122" i="3"/>
  <c r="Z154" i="3"/>
  <c r="AA154" i="3"/>
  <c r="V154" i="3"/>
  <c r="Z186" i="3"/>
  <c r="V186" i="3"/>
  <c r="AA186" i="3"/>
  <c r="Z17" i="3"/>
  <c r="V17" i="3"/>
  <c r="AA17" i="3"/>
  <c r="AB17" i="3" s="1"/>
  <c r="Z49" i="3"/>
  <c r="V49" i="3"/>
  <c r="AA49" i="3"/>
  <c r="Z81" i="3"/>
  <c r="V81" i="3"/>
  <c r="AA81" i="3"/>
  <c r="Z113" i="3"/>
  <c r="V113" i="3"/>
  <c r="AA113" i="3"/>
  <c r="Z145" i="3"/>
  <c r="V145" i="3"/>
  <c r="AA145" i="3"/>
  <c r="V177" i="3"/>
  <c r="Z177" i="3"/>
  <c r="AA177" i="3"/>
  <c r="A5" i="4"/>
  <c r="A3" i="4"/>
  <c r="AA36" i="3"/>
  <c r="AB36" i="3" s="1"/>
  <c r="Z36" i="3"/>
  <c r="V36" i="3"/>
  <c r="AA68" i="3"/>
  <c r="Z68" i="3"/>
  <c r="V68" i="3"/>
  <c r="AA100" i="3"/>
  <c r="Z100" i="3"/>
  <c r="V100" i="3"/>
  <c r="AA132" i="3"/>
  <c r="Z132" i="3"/>
  <c r="V132" i="3"/>
  <c r="AA164" i="3"/>
  <c r="Z164" i="3"/>
  <c r="V164" i="3"/>
  <c r="AA196" i="3"/>
  <c r="V196" i="3"/>
  <c r="Z196" i="3"/>
  <c r="V55" i="3"/>
  <c r="AA55" i="3"/>
  <c r="Z55" i="3"/>
  <c r="V87" i="3"/>
  <c r="AA87" i="3"/>
  <c r="Z87" i="3"/>
  <c r="V151" i="3"/>
  <c r="V183" i="3"/>
  <c r="AA183" i="3"/>
  <c r="Z183" i="3"/>
  <c r="AA27" i="3"/>
  <c r="AB27" i="3" s="1"/>
  <c r="Z27" i="3"/>
  <c r="V27" i="3"/>
  <c r="V30" i="3"/>
  <c r="Z30" i="3"/>
  <c r="AA30" i="3" s="1"/>
  <c r="AB30" i="3" s="1"/>
  <c r="V62" i="3"/>
  <c r="AA62" i="3"/>
  <c r="Z62" i="3"/>
  <c r="V94" i="3"/>
  <c r="AA94" i="3"/>
  <c r="Z94" i="3"/>
  <c r="V126" i="3"/>
  <c r="AA126" i="3"/>
  <c r="Z126" i="3"/>
  <c r="V158" i="3"/>
  <c r="AA158" i="3"/>
  <c r="Z158" i="3"/>
  <c r="V190" i="3"/>
  <c r="AA190" i="3"/>
  <c r="AA85" i="3"/>
  <c r="Z85" i="3"/>
  <c r="V85" i="3"/>
  <c r="AA117" i="3"/>
  <c r="Z117" i="3"/>
  <c r="V117" i="3"/>
  <c r="AA149" i="3"/>
  <c r="Z149" i="3"/>
  <c r="V149" i="3"/>
  <c r="V181" i="3"/>
  <c r="AA181" i="3"/>
  <c r="Z181" i="3"/>
  <c r="V8" i="3"/>
  <c r="Z8" i="3"/>
  <c r="AA8" i="3"/>
  <c r="AB8" i="3" s="1"/>
  <c r="V136" i="3"/>
  <c r="AA136" i="3"/>
  <c r="Z136" i="3"/>
  <c r="V168" i="3"/>
  <c r="AA168" i="3"/>
  <c r="Z168" i="3"/>
  <c r="AA200" i="3"/>
  <c r="V200" i="3"/>
  <c r="Z200" i="3"/>
  <c r="AA59" i="3"/>
  <c r="Z59" i="3"/>
  <c r="V59" i="3"/>
  <c r="AA91" i="3"/>
  <c r="Z91" i="3"/>
  <c r="V91" i="3"/>
  <c r="AA123" i="3"/>
  <c r="Z123" i="3"/>
  <c r="V123" i="3"/>
  <c r="V155" i="3"/>
  <c r="AA187" i="3"/>
  <c r="Z187" i="3"/>
  <c r="V187" i="3"/>
  <c r="Z98" i="3"/>
  <c r="AA98" i="3"/>
  <c r="V98" i="3"/>
  <c r="V194" i="3"/>
  <c r="V89" i="3"/>
  <c r="AA89" i="3"/>
  <c r="Z89" i="3"/>
  <c r="Z153" i="3"/>
  <c r="V153" i="3"/>
  <c r="AA153" i="3"/>
  <c r="Z185" i="3"/>
  <c r="AA44" i="3"/>
  <c r="Z44" i="3"/>
  <c r="AA172" i="3"/>
  <c r="Z172" i="3"/>
  <c r="V172" i="3"/>
  <c r="AA63" i="3"/>
  <c r="V95" i="3"/>
  <c r="AA95" i="3"/>
  <c r="Z95" i="3"/>
  <c r="V159" i="3"/>
  <c r="AA159" i="3"/>
  <c r="Z159" i="3"/>
  <c r="Z34" i="3"/>
  <c r="AA34" i="3"/>
  <c r="AB34" i="3" s="1"/>
  <c r="V34" i="3"/>
  <c r="Z12" i="3"/>
  <c r="AA12" i="3" s="1"/>
  <c r="AB12" i="3" s="1"/>
  <c r="V12" i="3"/>
  <c r="AA140" i="3"/>
  <c r="Z140" i="3"/>
  <c r="V140" i="3"/>
  <c r="AA204" i="3"/>
  <c r="Z204" i="3"/>
  <c r="V204" i="3"/>
  <c r="V127" i="3"/>
  <c r="AA127" i="3"/>
  <c r="Z127" i="3"/>
  <c r="V7" i="3"/>
  <c r="AA7" i="3"/>
  <c r="AB7" i="3" s="1"/>
  <c r="Z7" i="3"/>
  <c r="V38" i="3"/>
  <c r="AA38" i="3"/>
  <c r="AB38" i="3" s="1"/>
  <c r="Z38" i="3"/>
  <c r="V70" i="3"/>
  <c r="AA70" i="3"/>
  <c r="Z70" i="3"/>
  <c r="V102" i="3"/>
  <c r="AA102" i="3"/>
  <c r="Z102" i="3"/>
  <c r="V134" i="3"/>
  <c r="AA134" i="3"/>
  <c r="Z134" i="3"/>
  <c r="V166" i="3"/>
  <c r="AA166" i="3"/>
  <c r="Z166" i="3"/>
  <c r="AA198" i="3"/>
  <c r="Z198" i="3"/>
  <c r="V198" i="3"/>
  <c r="AA29" i="3"/>
  <c r="AB29" i="3" s="1"/>
  <c r="Z29" i="3"/>
  <c r="V29" i="3"/>
  <c r="V61" i="3"/>
  <c r="AA61" i="3"/>
  <c r="Z61" i="3"/>
  <c r="AA93" i="3"/>
  <c r="Z93" i="3"/>
  <c r="V93" i="3"/>
  <c r="AA125" i="3"/>
  <c r="V125" i="3"/>
  <c r="Z125" i="3"/>
  <c r="V157" i="3"/>
  <c r="AA157" i="3"/>
  <c r="Z157" i="3"/>
  <c r="AA189" i="3"/>
  <c r="Z189" i="3"/>
  <c r="V189" i="3"/>
  <c r="V16" i="3"/>
  <c r="Z16" i="3"/>
  <c r="AA16" i="3"/>
  <c r="AB16" i="3" s="1"/>
  <c r="V48" i="3"/>
  <c r="AA48" i="3"/>
  <c r="Z48" i="3"/>
  <c r="V80" i="3"/>
  <c r="AA80" i="3"/>
  <c r="Z80" i="3"/>
  <c r="V112" i="3"/>
  <c r="AA112" i="3"/>
  <c r="Z112" i="3"/>
  <c r="V144" i="3"/>
  <c r="AA144" i="3"/>
  <c r="Z144" i="3"/>
  <c r="AA35" i="3"/>
  <c r="AB35" i="3" s="1"/>
  <c r="Z35" i="3"/>
  <c r="V35" i="3"/>
  <c r="AA67" i="3"/>
  <c r="Z67" i="3"/>
  <c r="V67" i="3"/>
  <c r="AA99" i="3"/>
  <c r="Z99" i="3"/>
  <c r="V99" i="3"/>
  <c r="AA131" i="3"/>
  <c r="Z131" i="3"/>
  <c r="V131" i="3"/>
  <c r="Z66" i="3"/>
  <c r="V66" i="3"/>
  <c r="AA66" i="3"/>
  <c r="Z162" i="3"/>
  <c r="V162" i="3"/>
  <c r="AA162" i="3"/>
  <c r="V121" i="3"/>
  <c r="AA121" i="3"/>
  <c r="Z121" i="3"/>
  <c r="Z10" i="3"/>
  <c r="AA10" i="3"/>
  <c r="AB10" i="3" s="1"/>
  <c r="V10" i="3"/>
  <c r="Z42" i="3"/>
  <c r="AA42" i="3"/>
  <c r="V42" i="3"/>
  <c r="Z106" i="3"/>
  <c r="V106" i="3"/>
  <c r="AA106" i="3"/>
  <c r="Z170" i="3"/>
  <c r="AA170" i="3"/>
  <c r="V170" i="3"/>
  <c r="V33" i="3"/>
  <c r="V65" i="3"/>
  <c r="AA65" i="3"/>
  <c r="Z65" i="3"/>
  <c r="V97" i="3"/>
  <c r="Z97" i="3"/>
  <c r="AA97" i="3"/>
  <c r="Z129" i="3"/>
  <c r="V129" i="3"/>
  <c r="AA129" i="3"/>
  <c r="V193" i="3"/>
  <c r="Z193" i="3"/>
  <c r="AA193" i="3"/>
  <c r="AA52" i="3"/>
  <c r="AA116" i="3"/>
  <c r="Z116" i="3"/>
  <c r="V116" i="3"/>
  <c r="AA148" i="3"/>
  <c r="Z148" i="3"/>
  <c r="V148" i="3"/>
  <c r="AA180" i="3"/>
  <c r="Z180" i="3"/>
  <c r="V180" i="3"/>
  <c r="V39" i="3"/>
  <c r="AA39" i="3"/>
  <c r="Z39" i="3"/>
  <c r="V103" i="3"/>
  <c r="V135" i="3"/>
  <c r="AA135" i="3"/>
  <c r="Z135" i="3"/>
  <c r="V142" i="3"/>
  <c r="AA142" i="3"/>
  <c r="Z142" i="3"/>
  <c r="V120" i="3"/>
  <c r="AA120" i="3"/>
  <c r="Z120" i="3"/>
  <c r="AA107" i="3"/>
  <c r="Z107" i="3"/>
  <c r="V107" i="3"/>
  <c r="Z139" i="3"/>
  <c r="Z203" i="3"/>
  <c r="V203" i="3"/>
  <c r="AA203" i="3"/>
  <c r="V146" i="3" l="1"/>
  <c r="V88" i="3"/>
  <c r="Z174" i="3"/>
  <c r="V174" i="3"/>
  <c r="V133" i="3"/>
  <c r="AA41" i="3"/>
  <c r="V43" i="3"/>
  <c r="AA165" i="3"/>
  <c r="V156" i="3"/>
  <c r="Z73" i="3"/>
  <c r="AA146" i="3"/>
  <c r="Z124" i="3"/>
  <c r="V73" i="3"/>
  <c r="AA18" i="3"/>
  <c r="AB18" i="3" s="1"/>
  <c r="AA124" i="3"/>
  <c r="Z18" i="3"/>
  <c r="AA139" i="3"/>
  <c r="Z161" i="3"/>
  <c r="V105" i="3"/>
  <c r="V74" i="3"/>
  <c r="AA163" i="3"/>
  <c r="Z110" i="3"/>
  <c r="V169" i="3"/>
  <c r="V167" i="3"/>
  <c r="AA84" i="3"/>
  <c r="V108" i="3"/>
  <c r="AA147" i="3"/>
  <c r="Z14" i="3"/>
  <c r="V143" i="3"/>
  <c r="Z11" i="3"/>
  <c r="AA188" i="3"/>
  <c r="Z167" i="3"/>
  <c r="AA161" i="3"/>
  <c r="AA75" i="3"/>
  <c r="V40" i="3"/>
  <c r="AA151" i="3"/>
  <c r="V79" i="3"/>
  <c r="Z105" i="3"/>
  <c r="AA74" i="3"/>
  <c r="AA194" i="3"/>
  <c r="AA156" i="3"/>
  <c r="V201" i="3"/>
  <c r="Z88" i="3"/>
  <c r="AA14" i="3"/>
  <c r="AB14" i="3" s="1"/>
  <c r="Z111" i="3"/>
  <c r="Z82" i="3"/>
  <c r="AA111" i="3"/>
  <c r="V50" i="3"/>
  <c r="V197" i="3"/>
  <c r="V75" i="3"/>
  <c r="Z40" i="3"/>
  <c r="Z92" i="3"/>
  <c r="Z50" i="3"/>
  <c r="AA197" i="3"/>
  <c r="V137" i="3"/>
  <c r="AA199" i="3"/>
  <c r="AA20" i="3"/>
  <c r="AB20" i="3" s="1"/>
  <c r="AA108" i="3"/>
  <c r="Z53" i="3"/>
  <c r="Z78" i="3"/>
  <c r="V110" i="3"/>
  <c r="Z56" i="3"/>
  <c r="V202" i="3"/>
  <c r="AA53" i="3"/>
  <c r="AA78" i="3"/>
  <c r="AA56" i="3"/>
  <c r="Z202" i="3"/>
  <c r="Z104" i="3"/>
  <c r="Z176" i="3"/>
  <c r="V191" i="3"/>
  <c r="AA57" i="3"/>
  <c r="AA104" i="3"/>
  <c r="V21" i="3"/>
  <c r="Z31" i="3"/>
  <c r="AA31" i="3" s="1"/>
  <c r="AB31" i="3" s="1"/>
  <c r="Z114" i="3"/>
  <c r="V24" i="3"/>
  <c r="V84" i="3"/>
  <c r="V163" i="3"/>
  <c r="AA176" i="3"/>
  <c r="Z57" i="3"/>
  <c r="Z47" i="3"/>
  <c r="AA169" i="3"/>
  <c r="AA114" i="3"/>
  <c r="V47" i="3"/>
  <c r="V76" i="3"/>
  <c r="Z72" i="3"/>
  <c r="AA119" i="3"/>
  <c r="Z15" i="3"/>
  <c r="V46" i="3"/>
  <c r="Z184" i="3"/>
  <c r="V195" i="3"/>
  <c r="AA184" i="3"/>
  <c r="V52" i="3"/>
  <c r="Z138" i="3"/>
  <c r="Z25" i="3"/>
  <c r="AA191" i="3"/>
  <c r="Z63" i="3"/>
  <c r="AA206" i="3"/>
  <c r="Z188" i="3"/>
  <c r="V92" i="3"/>
  <c r="AA28" i="3"/>
  <c r="AB28" i="3" s="1"/>
  <c r="Z137" i="3"/>
  <c r="Z41" i="3"/>
  <c r="Z178" i="3"/>
  <c r="AA82" i="3"/>
  <c r="V11" i="3"/>
  <c r="Z199" i="3"/>
  <c r="V20" i="3"/>
  <c r="Z76" i="3"/>
  <c r="AA130" i="3"/>
  <c r="Z155" i="3"/>
  <c r="AA72" i="3"/>
  <c r="Z21" i="3"/>
  <c r="V147" i="3"/>
  <c r="Z46" i="3"/>
  <c r="Z103" i="3"/>
  <c r="Z130" i="3"/>
  <c r="Z119" i="3"/>
  <c r="Z71" i="3"/>
  <c r="Z33" i="3"/>
  <c r="V138" i="3"/>
  <c r="AA195" i="3"/>
  <c r="AA185" i="3"/>
  <c r="AA15" i="3"/>
  <c r="AB15" i="3" s="1"/>
  <c r="Z133" i="3"/>
  <c r="AA71" i="3"/>
  <c r="AA25" i="3"/>
  <c r="AB25" i="3" s="1"/>
  <c r="V115" i="3"/>
  <c r="AA115" i="3"/>
  <c r="Z83" i="3"/>
  <c r="Z143" i="3"/>
  <c r="AA83" i="3"/>
  <c r="Z175" i="3"/>
  <c r="AA175" i="3"/>
  <c r="V6" i="3" l="1"/>
  <c r="W23" i="3" s="1"/>
  <c r="W18" i="3" l="1"/>
  <c r="W8" i="3"/>
  <c r="W19" i="3"/>
  <c r="W16" i="3"/>
  <c r="W14" i="3"/>
  <c r="W34" i="3"/>
  <c r="W24" i="3"/>
  <c r="W29" i="3"/>
  <c r="W35" i="3"/>
  <c r="W9" i="3"/>
  <c r="W21" i="3"/>
  <c r="W10" i="3"/>
  <c r="W32" i="3"/>
  <c r="W22" i="3"/>
  <c r="W13" i="3"/>
  <c r="W33" i="3"/>
  <c r="W15" i="3"/>
  <c r="W36" i="3"/>
  <c r="W31" i="3"/>
  <c r="W38" i="3"/>
  <c r="W26" i="3"/>
  <c r="W27" i="3"/>
  <c r="W37" i="3"/>
  <c r="W17" i="3"/>
  <c r="W12" i="3"/>
  <c r="W25" i="3"/>
  <c r="W7" i="3"/>
  <c r="W20" i="3"/>
  <c r="W28" i="3"/>
  <c r="W11" i="3"/>
  <c r="W30" i="3"/>
  <c r="X36" i="3" l="1"/>
  <c r="X37" i="3"/>
  <c r="X30" i="3"/>
  <c r="X33" i="3"/>
  <c r="X14" i="3"/>
  <c r="X18" i="3"/>
  <c r="X29" i="3"/>
  <c r="X25" i="3"/>
  <c r="X28" i="3"/>
  <c r="X24" i="3"/>
  <c r="X32" i="3"/>
  <c r="X13" i="3"/>
  <c r="X8" i="3"/>
  <c r="X10" i="3"/>
  <c r="X34" i="3"/>
  <c r="X15" i="3"/>
  <c r="X23" i="3"/>
  <c r="X7" i="3"/>
  <c r="X21" i="3"/>
  <c r="X38" i="3"/>
  <c r="X9" i="3"/>
  <c r="X35" i="3"/>
  <c r="X11" i="3"/>
  <c r="X19" i="3"/>
  <c r="X26" i="3"/>
  <c r="X16" i="3"/>
  <c r="X22" i="3"/>
  <c r="X12" i="3"/>
  <c r="X31" i="3"/>
  <c r="X20" i="3"/>
  <c r="X17" i="3"/>
  <c r="X27" i="3"/>
  <c r="C19" i="4" l="1"/>
  <c r="D19" i="4" s="1"/>
  <c r="C20" i="10" s="1"/>
  <c r="C21" i="4"/>
  <c r="A21" i="4" s="1"/>
  <c r="C14" i="4"/>
  <c r="C24" i="4"/>
  <c r="F24" i="4" s="1"/>
  <c r="C32" i="4"/>
  <c r="A32" i="4" s="1"/>
  <c r="C23" i="4"/>
  <c r="E23" i="4" s="1"/>
  <c r="C11" i="4"/>
  <c r="D11" i="4" s="1"/>
  <c r="C12" i="10" s="1"/>
  <c r="C10" i="4"/>
  <c r="D10" i="4" s="1"/>
  <c r="C11" i="10" s="1"/>
  <c r="C35" i="4"/>
  <c r="D35" i="4" s="1"/>
  <c r="C36" i="10" s="1"/>
  <c r="C8" i="4"/>
  <c r="G8" i="4" s="1"/>
  <c r="C25" i="4"/>
  <c r="A25" i="4" s="1"/>
  <c r="C18" i="4"/>
  <c r="H18" i="4" s="1"/>
  <c r="C20" i="4"/>
  <c r="F20" i="4" s="1"/>
  <c r="C7" i="4"/>
  <c r="G7" i="4" s="1"/>
  <c r="C30" i="4"/>
  <c r="E30" i="4" s="1"/>
  <c r="C16" i="4"/>
  <c r="F16" i="4" s="1"/>
  <c r="C37" i="4"/>
  <c r="E37" i="4" s="1"/>
  <c r="C33" i="4"/>
  <c r="H33" i="4" s="1"/>
  <c r="C15" i="4"/>
  <c r="H15" i="4" s="1"/>
  <c r="C22" i="4"/>
  <c r="F22" i="4" s="1"/>
  <c r="C27" i="4"/>
  <c r="A27" i="4" s="1"/>
  <c r="C36" i="4"/>
  <c r="A36" i="4" s="1"/>
  <c r="C9" i="4"/>
  <c r="A9" i="4" s="1"/>
  <c r="C13" i="4"/>
  <c r="F13" i="4" s="1"/>
  <c r="C12" i="4"/>
  <c r="A12" i="4" s="1"/>
  <c r="C28" i="4"/>
  <c r="D28" i="4" s="1"/>
  <c r="C29" i="10" s="1"/>
  <c r="C17" i="4"/>
  <c r="F17" i="4" s="1"/>
  <c r="C34" i="4"/>
  <c r="E34" i="4" s="1"/>
  <c r="C29" i="4"/>
  <c r="A29" i="4" s="1"/>
  <c r="C6" i="4"/>
  <c r="G6" i="4" s="1"/>
  <c r="C26" i="4"/>
  <c r="E26" i="4" s="1"/>
  <c r="C31" i="4"/>
  <c r="H31" i="4" s="1"/>
  <c r="E21" i="4"/>
  <c r="D21" i="4"/>
  <c r="C22" i="10" s="1"/>
  <c r="F14" i="4"/>
  <c r="E14" i="4"/>
  <c r="D14" i="4"/>
  <c r="C15" i="10" s="1"/>
  <c r="A14" i="4"/>
  <c r="H14" i="4"/>
  <c r="H16" i="4"/>
  <c r="H32" i="4"/>
  <c r="E32" i="4"/>
  <c r="H24" i="4"/>
  <c r="E24" i="4"/>
  <c r="A24" i="4"/>
  <c r="A18" i="4"/>
  <c r="F18" i="4"/>
  <c r="E18" i="4"/>
  <c r="D18" i="4"/>
  <c r="C19" i="10" s="1"/>
  <c r="A19" i="4"/>
  <c r="F19" i="4"/>
  <c r="E19" i="4"/>
  <c r="D25" i="4"/>
  <c r="C26" i="10" s="1"/>
  <c r="A20" i="4"/>
  <c r="E20" i="4"/>
  <c r="D33" i="4"/>
  <c r="C34" i="10" s="1"/>
  <c r="F15" i="4"/>
  <c r="E22" i="4"/>
  <c r="D22" i="4"/>
  <c r="C23" i="10" s="1"/>
  <c r="A22" i="4"/>
  <c r="H22" i="4"/>
  <c r="F27" i="4"/>
  <c r="E27" i="4"/>
  <c r="D36" i="4"/>
  <c r="C37" i="10" s="1"/>
  <c r="A17" i="4"/>
  <c r="H17" i="4"/>
  <c r="E17" i="4"/>
  <c r="H34" i="4"/>
  <c r="F34" i="4"/>
  <c r="D34" i="4"/>
  <c r="C35" i="10" s="1"/>
  <c r="E29" i="4"/>
  <c r="H29" i="4"/>
  <c r="A10" i="4"/>
  <c r="H10" i="4"/>
  <c r="G10" i="4"/>
  <c r="F10" i="4"/>
  <c r="E10" i="4"/>
  <c r="D13" i="4"/>
  <c r="C14" i="10" s="1"/>
  <c r="H13" i="4"/>
  <c r="H28" i="4"/>
  <c r="F28" i="4"/>
  <c r="A31" i="4"/>
  <c r="A23" i="4"/>
  <c r="F29" i="4" l="1"/>
  <c r="A34" i="4"/>
  <c r="H27" i="4"/>
  <c r="E33" i="4"/>
  <c r="H19" i="4"/>
  <c r="D24" i="4"/>
  <c r="C25" i="10" s="1"/>
  <c r="D9" i="4"/>
  <c r="C10" i="10" s="1"/>
  <c r="D29" i="4"/>
  <c r="C30" i="10" s="1"/>
  <c r="H20" i="4"/>
  <c r="H8" i="4"/>
  <c r="E28" i="4"/>
  <c r="D27" i="4"/>
  <c r="C28" i="10" s="1"/>
  <c r="D32" i="4"/>
  <c r="C33" i="10" s="1"/>
  <c r="F11" i="4"/>
  <c r="H26" i="4"/>
  <c r="F26" i="4"/>
  <c r="E36" i="4"/>
  <c r="E11" i="4"/>
  <c r="F30" i="4"/>
  <c r="H11" i="4"/>
  <c r="D23" i="4"/>
  <c r="C24" i="10" s="1"/>
  <c r="F9" i="4"/>
  <c r="A11" i="4"/>
  <c r="G12" i="10" s="1"/>
  <c r="G9" i="4"/>
  <c r="H30" i="4"/>
  <c r="A6" i="4"/>
  <c r="H23" i="4"/>
  <c r="H9" i="4"/>
  <c r="A30" i="4"/>
  <c r="A31" i="10" s="1"/>
  <c r="A26" i="4"/>
  <c r="A27" i="10" s="1"/>
  <c r="E9" i="4"/>
  <c r="D26" i="4"/>
  <c r="C27" i="10" s="1"/>
  <c r="D30" i="4"/>
  <c r="C31" i="10" s="1"/>
  <c r="D7" i="4"/>
  <c r="C8" i="10" s="1"/>
  <c r="D8" i="4"/>
  <c r="C9" i="10" s="1"/>
  <c r="E12" i="4"/>
  <c r="F33" i="4"/>
  <c r="A8" i="4"/>
  <c r="A9" i="10" s="1"/>
  <c r="E35" i="4"/>
  <c r="F21" i="4"/>
  <c r="F12" i="4"/>
  <c r="F23" i="4"/>
  <c r="D6" i="4"/>
  <c r="C7" i="10" s="1"/>
  <c r="D12" i="4"/>
  <c r="C13" i="10" s="1"/>
  <c r="A33" i="4"/>
  <c r="A34" i="10" s="1"/>
  <c r="F37" i="4"/>
  <c r="F35" i="4"/>
  <c r="H21" i="4"/>
  <c r="A35" i="4"/>
  <c r="D20" i="4"/>
  <c r="C21" i="10" s="1"/>
  <c r="F32" i="4"/>
  <c r="H35" i="4"/>
  <c r="E25" i="4"/>
  <c r="D15" i="4"/>
  <c r="C16" i="10" s="1"/>
  <c r="H7" i="4"/>
  <c r="A15" i="4"/>
  <c r="G16" i="10" s="1"/>
  <c r="F25" i="4"/>
  <c r="H12" i="4"/>
  <c r="H25" i="4"/>
  <c r="A37" i="4"/>
  <c r="G38" i="10" s="1"/>
  <c r="A13" i="4"/>
  <c r="A14" i="10" s="1"/>
  <c r="D17" i="4"/>
  <c r="C18" i="10" s="1"/>
  <c r="E15" i="4"/>
  <c r="A7" i="4"/>
  <c r="A8" i="10" s="1"/>
  <c r="H6" i="4"/>
  <c r="D31" i="4"/>
  <c r="C32" i="10" s="1"/>
  <c r="E13" i="4"/>
  <c r="H37" i="4"/>
  <c r="E31" i="4"/>
  <c r="F31" i="4"/>
  <c r="A28" i="4"/>
  <c r="G29" i="10" s="1"/>
  <c r="F36" i="4"/>
  <c r="E7" i="4"/>
  <c r="E8" i="4"/>
  <c r="D37" i="4"/>
  <c r="C38" i="10" s="1"/>
  <c r="D16" i="4"/>
  <c r="C17" i="10" s="1"/>
  <c r="E6" i="4"/>
  <c r="F6" i="4"/>
  <c r="H36" i="4"/>
  <c r="F7" i="4"/>
  <c r="F8" i="4"/>
  <c r="E16" i="4"/>
  <c r="A16" i="4"/>
  <c r="G17" i="10" s="1"/>
  <c r="G14" i="10"/>
  <c r="A35" i="10"/>
  <c r="G35" i="10"/>
  <c r="A32" i="10"/>
  <c r="G32" i="10"/>
  <c r="A30" i="10"/>
  <c r="G30" i="10"/>
  <c r="A13" i="10"/>
  <c r="G13" i="10"/>
  <c r="G27" i="10"/>
  <c r="A16" i="10"/>
  <c r="G20" i="10"/>
  <c r="A20" i="10"/>
  <c r="A10" i="10"/>
  <c r="G10" i="10"/>
  <c r="A24" i="10"/>
  <c r="G24" i="10"/>
  <c r="A18" i="10"/>
  <c r="G18" i="10"/>
  <c r="A26" i="10"/>
  <c r="G26" i="10"/>
  <c r="G19" i="10"/>
  <c r="A19" i="10"/>
  <c r="A7" i="10"/>
  <c r="G7" i="10"/>
  <c r="A29" i="10"/>
  <c r="G28" i="10"/>
  <c r="A28" i="10"/>
  <c r="G11" i="10"/>
  <c r="A11" i="10"/>
  <c r="A37" i="10"/>
  <c r="G37" i="10"/>
  <c r="A23" i="10"/>
  <c r="G23" i="10"/>
  <c r="A25" i="10"/>
  <c r="G25" i="10"/>
  <c r="G33" i="10"/>
  <c r="A33" i="10"/>
  <c r="A36" i="10"/>
  <c r="G36" i="10"/>
  <c r="A22" i="10"/>
  <c r="G22" i="10"/>
  <c r="A21" i="10"/>
  <c r="G21" i="10"/>
  <c r="A15" i="10"/>
  <c r="G15" i="10"/>
  <c r="A12" i="10" l="1"/>
  <c r="A38" i="10"/>
  <c r="G34" i="10"/>
  <c r="G9" i="10"/>
  <c r="G31" i="10"/>
  <c r="A17" i="10"/>
  <c r="D17" i="10" s="1"/>
  <c r="G8" i="10"/>
  <c r="F28" i="10"/>
  <c r="E28" i="10"/>
  <c r="D28" i="10"/>
  <c r="B28" i="10"/>
  <c r="F20" i="10"/>
  <c r="E20" i="10"/>
  <c r="D20" i="10"/>
  <c r="B20" i="10"/>
  <c r="F26" i="10"/>
  <c r="E26" i="10"/>
  <c r="D26" i="10"/>
  <c r="B26" i="10"/>
  <c r="F10" i="10"/>
  <c r="E10" i="10"/>
  <c r="D10" i="10"/>
  <c r="B10" i="10"/>
  <c r="B30" i="10"/>
  <c r="F30" i="10"/>
  <c r="E30" i="10"/>
  <c r="D30" i="10"/>
  <c r="F29" i="10"/>
  <c r="E29" i="10"/>
  <c r="D29" i="10"/>
  <c r="B29" i="10"/>
  <c r="D16" i="10"/>
  <c r="B16" i="10"/>
  <c r="F16" i="10"/>
  <c r="E16" i="10"/>
  <c r="E32" i="10"/>
  <c r="D32" i="10"/>
  <c r="B32" i="10"/>
  <c r="F32" i="10"/>
  <c r="B15" i="10"/>
  <c r="F15" i="10"/>
  <c r="E15" i="10"/>
  <c r="D15" i="10"/>
  <c r="F18" i="10"/>
  <c r="E18" i="10"/>
  <c r="D18" i="10"/>
  <c r="B18" i="10"/>
  <c r="F12" i="10"/>
  <c r="E12" i="10"/>
  <c r="D12" i="10"/>
  <c r="B12" i="10"/>
  <c r="E38" i="10"/>
  <c r="D38" i="10"/>
  <c r="F38" i="10"/>
  <c r="B38" i="10"/>
  <c r="F27" i="10"/>
  <c r="E27" i="10"/>
  <c r="D27" i="10"/>
  <c r="B27" i="10"/>
  <c r="B36" i="10"/>
  <c r="F36" i="10"/>
  <c r="E36" i="10"/>
  <c r="D36" i="10"/>
  <c r="D8" i="10"/>
  <c r="B8" i="10"/>
  <c r="F8" i="10"/>
  <c r="E8" i="10"/>
  <c r="B31" i="10"/>
  <c r="F31" i="10"/>
  <c r="E31" i="10"/>
  <c r="D31" i="10"/>
  <c r="D37" i="10"/>
  <c r="B37" i="10"/>
  <c r="E37" i="10"/>
  <c r="F37" i="10"/>
  <c r="B7" i="10"/>
  <c r="F7" i="10"/>
  <c r="E7" i="10"/>
  <c r="D7" i="10"/>
  <c r="B35" i="10"/>
  <c r="E35" i="10"/>
  <c r="D35" i="10"/>
  <c r="F35" i="10"/>
  <c r="E25" i="10"/>
  <c r="D25" i="10"/>
  <c r="B25" i="10"/>
  <c r="F25" i="10"/>
  <c r="B23" i="10"/>
  <c r="F23" i="10"/>
  <c r="E23" i="10"/>
  <c r="D23" i="10"/>
  <c r="F33" i="10"/>
  <c r="E33" i="10"/>
  <c r="D33" i="10"/>
  <c r="B33" i="10"/>
  <c r="F11" i="10"/>
  <c r="E11" i="10"/>
  <c r="D11" i="10"/>
  <c r="B11" i="10"/>
  <c r="F19" i="10"/>
  <c r="E19" i="10"/>
  <c r="D19" i="10"/>
  <c r="B19" i="10"/>
  <c r="B22" i="10"/>
  <c r="F22" i="10"/>
  <c r="E22" i="10"/>
  <c r="D22" i="10"/>
  <c r="E9" i="10"/>
  <c r="D9" i="10"/>
  <c r="B9" i="10"/>
  <c r="F9" i="10"/>
  <c r="F21" i="10"/>
  <c r="E21" i="10"/>
  <c r="D21" i="10"/>
  <c r="B21" i="10"/>
  <c r="D24" i="10"/>
  <c r="B24" i="10"/>
  <c r="F24" i="10"/>
  <c r="E24" i="10"/>
  <c r="F34" i="10"/>
  <c r="E34" i="10"/>
  <c r="D34" i="10"/>
  <c r="B34" i="10"/>
  <c r="F13" i="10"/>
  <c r="E13" i="10"/>
  <c r="D13" i="10"/>
  <c r="B13" i="10"/>
  <c r="B14" i="10"/>
  <c r="F14" i="10"/>
  <c r="E14" i="10"/>
  <c r="D14" i="10"/>
  <c r="E17" i="10" l="1"/>
  <c r="F17" i="10"/>
  <c r="B1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7" authorId="0" shapeId="0" xr:uid="{883D6854-0D3A-4760-8427-D927E283409D}">
      <text>
        <r>
          <rPr>
            <sz val="8"/>
            <color rgb="FF000000"/>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75F023C6-6A61-42C9-82DF-C7E25CA06DEC}">
      <text/>
    </comment>
    <comment ref="B4" authorId="0" shapeId="0" xr:uid="{B1931B5B-E7C1-44F3-8378-A38D8CF1C06F}">
      <text/>
    </comment>
    <comment ref="B5" authorId="0" shapeId="0" xr:uid="{831F45A7-6FF5-4AE4-9589-EAA8285B2315}">
      <text>
        <r>
          <rPr>
            <sz val="10"/>
            <color theme="1"/>
            <rFont val="Arial1"/>
          </rPr>
          <t>Tournament Reports are due back by this date,</t>
        </r>
        <r>
          <rPr>
            <sz val="10"/>
            <color theme="1"/>
            <rFont val="Arial1"/>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 xml:space="preserve">The Coordinator must submit the Archon file of the tournament (this spreadsheet) to the V:EKN by this date.
</t>
        </r>
      </text>
    </comment>
    <comment ref="B6" authorId="0" shapeId="0" xr:uid="{8255094A-CBF1-4D80-A2C5-89FB4D7FE49E}">
      <text>
        <r>
          <rPr>
            <sz val="8"/>
            <color rgb="FF000000"/>
            <rFont val="Times New Roman"/>
            <family val="1"/>
          </rPr>
          <t>Enter the organizer's Name, the person who is registered as such with the V:EKN.</t>
        </r>
      </text>
    </comment>
    <comment ref="B7" authorId="0" shapeId="0" xr:uid="{BADEB994-12CA-4D08-A2C9-A4728EA0A1A3}">
      <text>
        <r>
          <rPr>
            <sz val="8"/>
            <color rgb="FF000000"/>
            <rFont val="Times New Roman"/>
            <family val="1"/>
          </rPr>
          <t>Enter the city in which the tournament is taking place.</t>
        </r>
      </text>
    </comment>
    <comment ref="B10" authorId="0" shapeId="0" xr:uid="{68C63EC2-70BC-47A4-BF96-3D08D00957EC}">
      <text>
        <r>
          <rPr>
            <sz val="8"/>
            <color rgb="FF000000"/>
            <rFont val="Times New Roman"/>
            <family val="1"/>
          </rPr>
          <t>The number of players will be calculated automatically from the "Methuselahs" sheet.</t>
        </r>
      </text>
    </comment>
    <comment ref="B11" authorId="0" shapeId="0" xr:uid="{62F2BE70-9A1F-466F-8CA2-1887951FDBFC}">
      <text>
        <r>
          <rPr>
            <sz val="10"/>
            <color theme="1"/>
            <rFont val="Arial1"/>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4D9E6201-81BA-4168-B6D0-64AB4F01C547}">
      <text>
        <r>
          <rPr>
            <sz val="8"/>
            <color rgb="FF000000"/>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EF2C025E-9116-4AC1-9E6A-1731CA2B7647}">
      <text>
        <r>
          <rPr>
            <sz val="8"/>
            <color rgb="FF000000"/>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E8E386D6-24DD-4B83-8B9B-F7F43B55601D}">
      <text>
        <r>
          <rPr>
            <sz val="8"/>
            <color rgb="FF000000"/>
            <rFont val="Times New Roman"/>
            <family val="1"/>
          </rPr>
          <t>Coordinator must complete a Warning/Disqualification Report for each action taken.  This would be sent to the V:EKN with the Event Summary Report and other documentation.</t>
        </r>
      </text>
    </comment>
    <comment ref="B15" authorId="0" shapeId="0" xr:uid="{408FD67F-A3C1-4AFF-8281-306826A68579}">
      <text>
        <r>
          <rPr>
            <sz val="8"/>
            <color rgb="FF000000"/>
            <rFont val="Times New Roman"/>
            <family val="1"/>
          </rPr>
          <t>Coordinator must complete a Warning/Disqualification Report for each action taken.  This would be sent to the V:EKN with the Event Summary Report and other documentation.</t>
        </r>
      </text>
    </comment>
    <comment ref="B16" authorId="0" shapeId="0" xr:uid="{C804A276-1CAA-4C60-9FD0-0F3BC14DA973}">
      <text>
        <r>
          <rPr>
            <sz val="8"/>
            <color rgb="FF000000"/>
            <rFont val="Times New Roman"/>
            <family val="1"/>
          </rPr>
          <t>This indicates whether the tournament used the multi-judge system (6 judges, all of whom played in the tournament), rather than all non-playing Judges.</t>
        </r>
      </text>
    </comment>
    <comment ref="B17" authorId="0" shapeId="0" xr:uid="{6B9BEB2B-00F7-4014-99A4-BEFC64A4C804}">
      <text>
        <r>
          <rPr>
            <sz val="8"/>
            <color rgb="FF000000"/>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F1926B7F-2FF7-4BBF-BEA7-9287EEC2B09C}">
      <text>
        <r>
          <rPr>
            <sz val="10"/>
            <color theme="1"/>
            <rFont val="Arial1"/>
          </rPr>
          <t>If a Player is NOT eligible for the Final Round, enter ANY text (like an "X") in this column.  A player may be ineligible if he or she was ejected or had to leave unexpectedly, for example.  Press [DEL] to clear this field if necessary -- hitting [SPACE] won't do.</t>
        </r>
        <r>
          <rPr>
            <sz val="10"/>
            <color theme="1"/>
            <rFont val="Arial1"/>
          </rPr>
          <t xml:space="preserve">
</t>
        </r>
        <r>
          <rPr>
            <sz val="10"/>
            <color theme="1"/>
            <rFont val="Arial1"/>
          </rPr>
          <t xml:space="preserve">
If the player drops in the middle of a round and the round shows "pending" when it should be finished (because not all of the VPs were awarded), enter the table on the </t>
        </r>
        <r>
          <rPr>
            <b/>
            <sz val="8"/>
            <color rgb="FF000000"/>
            <rFont val="Times New Roman"/>
            <family val="1"/>
          </rPr>
          <t>Override</t>
        </r>
        <r>
          <rPr>
            <sz val="8"/>
            <color rgb="FF000000"/>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81C8245D-5E59-4AD6-89A1-F160AC1C0C38}">
      <text>
        <r>
          <rPr>
            <sz val="8"/>
            <color rgb="FF000000"/>
            <rFont val="Times New Roman"/>
            <family val="1"/>
          </rPr>
          <t xml:space="preserve">VPs - the secondary criterion
</t>
        </r>
      </text>
    </comment>
    <comment ref="P5" authorId="0" shapeId="0" xr:uid="{E571FD4A-2694-44E4-9C62-721881A15BB8}">
      <text>
        <r>
          <rPr>
            <sz val="8"/>
            <color rgb="FF000000"/>
            <rFont val="Times New Roman"/>
            <family val="1"/>
          </rPr>
          <t xml:space="preserve">TPs - the tertiarary criterion
</t>
        </r>
      </text>
    </comment>
    <comment ref="Q5" authorId="0" shapeId="0" xr:uid="{29482D6F-B729-4D6D-BF3D-071235EBE9C5}">
      <text>
        <r>
          <rPr>
            <sz val="8"/>
            <color rgb="FF000000"/>
            <rFont val="Times New Roman"/>
            <family val="1"/>
          </rPr>
          <t xml:space="preserve">Coin Toss - the final criterion.
We use -1 for DQs and -10 for non-players to facilitate sorting.
</t>
        </r>
      </text>
    </comment>
    <comment ref="S5" authorId="0" shapeId="0" xr:uid="{F70C24CD-20DC-47DE-9C73-A8DA416A3A47}">
      <text>
        <r>
          <rPr>
            <sz val="8"/>
            <color rgb="FF000000"/>
            <rFont val="Times New Roman"/>
            <family val="1"/>
          </rPr>
          <t>Set unresolved ties to -1 so they don't actually show up on the finalists board (Final Round sheet)</t>
        </r>
      </text>
    </comment>
    <comment ref="T5" authorId="0" shapeId="0" xr:uid="{1A2B193B-1393-4EB1-A452-823CA9FF73C6}">
      <text>
        <r>
          <rPr>
            <sz val="8"/>
            <color rgb="FF000000"/>
            <rFont val="Times New Roman"/>
            <family val="1"/>
          </rPr>
          <t>Duplicated here to facilitate Vlookup from Final Round sheet</t>
        </r>
      </text>
    </comment>
    <comment ref="Y5" authorId="0" shapeId="0" xr:uid="{DD356510-DED9-4E51-BE45-942BE7BD5CB5}">
      <text>
        <r>
          <rPr>
            <sz val="8"/>
            <color rgb="FF000000"/>
            <rFont val="Times New Roman"/>
            <family val="1"/>
          </rPr>
          <t>Duplicated here to facilitate Vlookup from Final Round sheet</t>
        </r>
      </text>
    </comment>
    <comment ref="A6" authorId="0" shapeId="0" xr:uid="{D67A4A37-F2E6-4223-A02A-9DFB5F3F3866}">
      <text>
        <r>
          <rPr>
            <sz val="8"/>
            <color rgb="FF000000"/>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F3A9210B-F802-4DF6-BB87-1E3FFA6875AB}">
      <text>
        <r>
          <rPr>
            <sz val="8"/>
            <color rgb="FF000000"/>
            <rFont val="Times New Roman"/>
            <family val="1"/>
          </rPr>
          <t xml:space="preserve">Enter the Player's First Name (and middle initial, if applicable).
</t>
        </r>
      </text>
    </comment>
    <comment ref="C6" authorId="0" shapeId="0" xr:uid="{E9439E1A-3C3C-4300-A932-B061B17770D1}">
      <text>
        <r>
          <rPr>
            <sz val="8"/>
            <color rgb="FF000000"/>
            <rFont val="Times New Roman"/>
            <family val="1"/>
          </rPr>
          <t xml:space="preserve">Enter the Player's Last Name (Surname).
</t>
        </r>
      </text>
    </comment>
    <comment ref="D6" authorId="0" shapeId="0" xr:uid="{19FA1034-392E-463C-9E0C-31FB16DC4B62}">
      <text>
        <r>
          <rPr>
            <sz val="8"/>
            <color rgb="FF000000"/>
            <rFont val="Times New Roman"/>
            <family val="1"/>
          </rPr>
          <t xml:space="preserve">Enter the City where the player resides.
</t>
        </r>
      </text>
    </comment>
    <comment ref="E6" authorId="0" shapeId="0" xr:uid="{088DDFB3-245E-4B20-B6B7-982ED05B95DE}">
      <text>
        <r>
          <rPr>
            <sz val="8"/>
            <color rgb="FF000000"/>
            <rFont val="Times New Roman"/>
            <family val="1"/>
          </rPr>
          <t>Players must have V:EKN membership (and therefore V:EKN numbers) to participate.  Register any non-V:EKN members at the tournament.  Enter V:EKN numbers in this column.</t>
        </r>
      </text>
    </comment>
    <comment ref="J6" authorId="0" shapeId="0" xr:uid="{6E460D49-7214-4B81-86A8-195EFDACDC8D}">
      <text>
        <r>
          <rPr>
            <sz val="8"/>
            <color rgb="FF000000"/>
            <rFont val="Times New Roman"/>
            <family val="1"/>
          </rPr>
          <t>TPs are the total Tournament Points from Rounds 1, 2, and 3.</t>
        </r>
      </text>
    </comment>
    <comment ref="K6" authorId="0" shapeId="0" xr:uid="{FB802226-33BE-414E-803A-728DFC4CA01E}">
      <text>
        <r>
          <rPr>
            <sz val="10"/>
            <color theme="1"/>
            <rFont val="Arial1"/>
          </rPr>
          <t>Rank</t>
        </r>
        <r>
          <rPr>
            <sz val="8"/>
            <color rgb="FF000000"/>
            <rFont val="Times New Roman"/>
            <family val="1"/>
          </rPr>
          <t xml:space="preserve"> indicates the current winning order (1 is currently first, 2 is currently second, etc.).  It takes into consideration GWs first, then VPs, and then TPs.</t>
        </r>
        <r>
          <rPr>
            <sz val="8"/>
            <color rgb="FF000000"/>
            <rFont val="Times New Roman"/>
            <family val="1"/>
          </rPr>
          <t xml:space="preserve">
</t>
        </r>
        <r>
          <rPr>
            <sz val="8"/>
            <color rgb="FF000000"/>
            <rFont val="Times New Roman"/>
            <family val="1"/>
          </rPr>
          <t xml:space="preserve">
The current Top 5 are highlighted in </t>
        </r>
        <r>
          <rPr>
            <sz val="8"/>
            <color rgb="FFDD0806"/>
            <rFont val="Times New Roman"/>
            <family val="1"/>
          </rPr>
          <t>RED</t>
        </r>
        <r>
          <rPr>
            <sz val="8"/>
            <color rgb="FF000000"/>
            <rFont val="Times New Roman"/>
            <family val="1"/>
          </rPr>
          <t>.</t>
        </r>
        <r>
          <rPr>
            <sz val="8"/>
            <color rgb="FF000000"/>
            <rFont val="Times New Roman"/>
            <family val="1"/>
          </rPr>
          <t xml:space="preserve">
The next 5 are highlighted in </t>
        </r>
        <r>
          <rPr>
            <sz val="8"/>
            <color rgb="FF99CC00"/>
            <rFont val="Times New Roman"/>
            <family val="1"/>
          </rPr>
          <t>GREEN</t>
        </r>
        <r>
          <rPr>
            <sz val="8"/>
            <color rgb="FF000000"/>
            <rFont val="Times New Roman"/>
            <family val="1"/>
          </rPr>
          <t>.</t>
        </r>
        <r>
          <rPr>
            <sz val="8"/>
            <color rgb="FF000000"/>
            <rFont val="Times New Roman"/>
            <family val="1"/>
          </rPr>
          <t xml:space="preserve">
</t>
        </r>
      </text>
    </comment>
    <comment ref="L6" authorId="0" shapeId="0" xr:uid="{A6CD7472-6E6A-422C-8C28-79485B9BB944}">
      <text>
        <r>
          <rPr>
            <sz val="10"/>
            <color theme="1"/>
            <rFont val="Arial1"/>
          </rPr>
          <t>TIE</t>
        </r>
        <r>
          <rPr>
            <sz val="8"/>
            <color rgb="FFDD0806"/>
            <rFont val="Times New Roman"/>
            <family val="1"/>
          </rPr>
          <t xml:space="preserve"> </t>
        </r>
        <r>
          <rPr>
            <sz val="8"/>
            <color rgb="FF000000"/>
            <rFont val="Times New Roman"/>
            <family val="1"/>
          </rPr>
          <t>will appear in this column if anyone ranked in the top 5 slots is tied.  This will then require a "Coin Toss" to determine who goes to the Final Round.  See the comment in the next column.</t>
        </r>
        <r>
          <rPr>
            <sz val="8"/>
            <color rgb="FF000000"/>
            <rFont val="Times New Roman"/>
            <family val="1"/>
          </rPr>
          <t xml:space="preserve">
</t>
        </r>
        <r>
          <rPr>
            <sz val="8"/>
            <color rgb="FF000000"/>
            <rFont val="Times New Roman"/>
            <family val="1"/>
          </rPr>
          <t xml:space="preserve">
</t>
        </r>
        <r>
          <rPr>
            <b/>
            <sz val="8"/>
            <color rgb="FFDD0806"/>
            <rFont val="Times New Roman"/>
            <family val="1"/>
          </rPr>
          <t>DQ</t>
        </r>
        <r>
          <rPr>
            <sz val="8"/>
            <color rgb="FF000000"/>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87D680DD-7B71-4A8D-A19D-B040C02AF1AE}">
      <text>
        <r>
          <rPr>
            <sz val="10"/>
            <color theme="1"/>
            <rFont val="Arial1"/>
          </rPr>
          <t xml:space="preserve">If </t>
        </r>
        <r>
          <rPr>
            <b/>
            <sz val="8"/>
            <color rgb="FFDD0806"/>
            <rFont val="Times New Roman"/>
            <family val="1"/>
          </rPr>
          <t>TIE</t>
        </r>
        <r>
          <rPr>
            <sz val="8"/>
            <color rgb="FFDD0806"/>
            <rFont val="Times New Roman"/>
            <family val="1"/>
          </rPr>
          <t xml:space="preserve"> </t>
        </r>
        <r>
          <rPr>
            <sz val="8"/>
            <color rgb="FF000000"/>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A471B352-2DCC-4E20-A3FE-5A2232354B8E}">
      <text>
        <r>
          <rPr>
            <sz val="8"/>
            <color rgb="FF000000"/>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87E8F7F3-FF6C-4F5D-BBF8-A38CF54B0DFA}">
      <text>
        <r>
          <rPr>
            <sz val="8"/>
            <color rgb="FF000000"/>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DC398092-9875-4BD4-8151-840F3EB76D57}">
      <text>
        <r>
          <rPr>
            <sz val="8"/>
            <color rgb="FF000000"/>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619C7D7B-BA2D-4D11-8F45-2DBA5C0DC02B}">
      <text>
        <r>
          <rPr>
            <sz val="8"/>
            <color rgb="FF000000"/>
            <rFont val="Times New Roman"/>
            <family val="1"/>
          </rPr>
          <t>Place Player Numbers in this column.  Each group of 5 rows must be used for a single table.</t>
        </r>
      </text>
    </comment>
    <comment ref="D6" authorId="0" shapeId="0" xr:uid="{7FD9E291-49B5-43E8-A180-D53E787B14E7}">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F8A74FBC-A3BB-4E07-AB5E-43E95F19D8B4}">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2E836C3D-88B1-4648-82E7-2CA49AEC5AFF}">
      <text>
        <r>
          <rPr>
            <sz val="8"/>
            <color rgb="FF000000"/>
            <rFont val="Times New Roman"/>
            <family val="1"/>
          </rPr>
          <t>Game Wins are calculated automatically, following  the V:EKN rules.</t>
        </r>
      </text>
    </comment>
    <comment ref="H6" authorId="0" shapeId="0" xr:uid="{C5485153-0673-4C28-9587-55855FAF7696}">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3BEB3C69-2445-454A-9AA0-71F645AED24E}">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F39B2334-8327-4F37-8B7A-6189B00A3987}">
      <text>
        <r>
          <rPr>
            <sz val="8"/>
            <color rgb="FF000000"/>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70709D29-11D9-4146-BBED-C77E1866E75E}">
      <text>
        <r>
          <rPr>
            <sz val="8"/>
            <color rgb="FF000000"/>
            <rFont val="Times New Roman"/>
            <family val="1"/>
          </rPr>
          <t>Place Player Numbers in this column.  Each group of 5 rows must be used for a single table.</t>
        </r>
      </text>
    </comment>
    <comment ref="D6" authorId="0" shapeId="0" xr:uid="{2172D3B5-CACE-414F-AE76-E71FB45510C1}">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E12A39C-5D36-4AE1-8F55-0B57DDCEFC52}">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3C7DEAB8-C16B-4362-9119-406296384DD9}">
      <text>
        <r>
          <rPr>
            <sz val="8"/>
            <color rgb="FF000000"/>
            <rFont val="Times New Roman"/>
            <family val="1"/>
          </rPr>
          <t>Game Wins are calculated automatically, following  the V:EKN rules.</t>
        </r>
      </text>
    </comment>
    <comment ref="H6" authorId="0" shapeId="0" xr:uid="{11BFDA3B-7036-42D1-BB79-DE47ECC35895}">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83B7D1AB-A284-4E2F-8EAD-B5269DAF2E75}">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06107D82-4F22-4871-8E3C-FCC4CCA51CFB}">
      <text>
        <r>
          <rPr>
            <sz val="8"/>
            <color rgb="FF000000"/>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537A5B63-E771-41DB-A685-337D56D73582}">
      <text>
        <r>
          <rPr>
            <sz val="8"/>
            <color rgb="FF000000"/>
            <rFont val="Times New Roman"/>
            <family val="1"/>
          </rPr>
          <t>Place Player Numbers in this column.  Each group of 5 rows must be used for a single table.</t>
        </r>
      </text>
    </comment>
    <comment ref="D6" authorId="0" shapeId="0" xr:uid="{0EACF494-EDE4-464C-A36B-4B5E86293F0B}">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B70F2446-55BF-4BA5-B1D6-657CCE7320B5}">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CF7E52DD-38D2-4362-BD2C-7CAC6FD5768B}">
      <text>
        <r>
          <rPr>
            <sz val="8"/>
            <color rgb="FF000000"/>
            <rFont val="Times New Roman"/>
            <family val="1"/>
          </rPr>
          <t>Game Wins are calculated automatically, following  the V:EKN rules.</t>
        </r>
      </text>
    </comment>
    <comment ref="H6" authorId="0" shapeId="0" xr:uid="{422DBE89-69A6-4B67-8CBC-1F91ED555ECF}">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5A7E345F-D806-4DB4-80EF-7850DEAB58BC}">
      <text>
        <r>
          <rPr>
            <sz val="8"/>
            <color rgb="FF000000"/>
            <rFont val="Times New Roman"/>
            <family val="1"/>
          </rPr>
          <t xml:space="preserve">Rank within the table.  This is used to determine Tournament Points (TPs).  It takes into consideration the special ranking for 4 player tables (i.e. 1,2,4,5).
</t>
        </r>
      </text>
    </comment>
    <comment ref="U6" authorId="0" shapeId="0" xr:uid="{16B663C5-C8EB-467D-AF2D-9AA13BC068AC}">
      <text>
        <r>
          <rPr>
            <sz val="8"/>
            <color rgb="FF000000"/>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7F66323E-0C1B-42C9-9767-AFAE2EDC1C1A}">
      <text>
        <r>
          <rPr>
            <sz val="8"/>
            <color rgb="FF000000"/>
            <rFont val="Times New Roman"/>
            <family val="1"/>
          </rPr>
          <t>Place Player Numbers in this column.  Each group of 5 rows must be used for a single table.</t>
        </r>
      </text>
    </comment>
    <comment ref="D13" authorId="0" shapeId="0" xr:uid="{364ABD90-5965-4E50-848A-55D924145274}">
      <text>
        <r>
          <rPr>
            <sz val="8"/>
            <color rgb="FF000000"/>
            <rFont val="Times New Roman"/>
            <family val="1"/>
          </rPr>
          <t>There is only 1 Final Round table.  This will be placed here automatically when you enter the Player Numbers at the far left.</t>
        </r>
      </text>
    </comment>
    <comment ref="E13" authorId="0" shapeId="0" xr:uid="{FD495454-5AD9-436B-BBD8-E9E73F6AACA7}">
      <text>
        <r>
          <rPr>
            <sz val="8"/>
            <color rgb="FF000000"/>
            <rFont val="Times New Roman"/>
            <family val="1"/>
          </rPr>
          <t xml:space="preserve">Rank within the table.
</t>
        </r>
      </text>
    </comment>
    <comment ref="F13" authorId="0" shapeId="0" xr:uid="{A7DB6B90-F15D-4BC8-9A6A-1CFBD802F1C9}">
      <text>
        <r>
          <rPr>
            <sz val="10"/>
            <color theme="1"/>
            <rFont val="Arial1"/>
          </rPr>
          <t>Enter the Victory Points (VPs) won by each player here.</t>
        </r>
        <r>
          <rPr>
            <sz val="10"/>
            <color theme="1"/>
            <rFont val="Arial1"/>
          </rPr>
          <t xml:space="preserve">
</t>
        </r>
        <r>
          <rPr>
            <sz val="10"/>
            <color theme="1"/>
            <rFont val="Arial1"/>
          </rPr>
          <t xml:space="preserve">
A player receives 1 VP each time his/her Prey is ousted, and a player receives 1 VP if all other players at a table are ousted. If the time limit for a round is reached, each player that was not ousted receives an additional 1/2 VP.</t>
        </r>
        <r>
          <rPr>
            <sz val="10"/>
            <color theme="1"/>
            <rFont val="Arial1"/>
          </rPr>
          <t xml:space="preserve">
</t>
        </r>
        <r>
          <rPr>
            <sz val="10"/>
            <color theme="1"/>
            <rFont val="Arial1"/>
          </rPr>
          <t xml:space="preserve">
</t>
        </r>
        <r>
          <rPr>
            <b/>
            <sz val="8"/>
            <color rgb="FF000000"/>
            <rFont val="Times New Roman"/>
            <family val="1"/>
          </rPr>
          <t>The winner of the Tournament is determined by:</t>
        </r>
        <r>
          <rPr>
            <b/>
            <sz val="8"/>
            <color rgb="FF000000"/>
            <rFont val="Times New Roman"/>
            <family val="1"/>
          </rPr>
          <t xml:space="preserve">
</t>
        </r>
        <r>
          <rPr>
            <sz val="8"/>
            <color rgb="FF000000"/>
            <rFont val="Times New Roman"/>
            <family val="1"/>
          </rPr>
          <t xml:space="preserve">1. The most VPs won in the Final Round (only). if there is a tie, then:
2. The highest rank coming into the Final Round wins.
</t>
        </r>
      </text>
    </comment>
    <comment ref="I13" authorId="0" shapeId="0" xr:uid="{81D36991-72C4-4864-B210-619F8030C9EB}">
      <text>
        <r>
          <rPr>
            <sz val="8"/>
            <color rgb="FF000000"/>
            <rFont val="Times New Roman"/>
            <family val="1"/>
          </rPr>
          <t>Tournament Points (TPs) are calculated for you automatically, and take into consideration the different calculations for 4 and 5 player tables, as per V:EKN Rules.</t>
        </r>
      </text>
    </comment>
    <comment ref="J13" authorId="0" shapeId="0" xr:uid="{ECBD6646-5027-4D32-9170-95D2C0320E25}">
      <text>
        <r>
          <rPr>
            <sz val="8"/>
            <color rgb="FF000000"/>
            <rFont val="Times New Roman"/>
            <family val="1"/>
          </rPr>
          <t>This is the player's overall standing in the tournament (for purposes of awarding prizes, reporting tournament results, etc.)</t>
        </r>
      </text>
    </comment>
    <comment ref="T13" authorId="0" shapeId="0" xr:uid="{BEEE63D0-71E5-42A8-9870-57170FE3E74A}">
      <text>
        <r>
          <rPr>
            <sz val="8"/>
            <color rgb="FF000000"/>
            <rFont val="Times New Roman"/>
            <family val="1"/>
          </rPr>
          <t>The players' rank going into the finals - the secondary criterion.</t>
        </r>
      </text>
    </comment>
    <comment ref="Z13" authorId="0" shapeId="0" xr:uid="{42AD90D0-91FA-4D89-B9BA-BB1BED6705B7}">
      <text>
        <r>
          <rPr>
            <sz val="8"/>
            <color rgb="FF000000"/>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3CE7CBB9-58B3-451F-8A10-54FFFBBAC942}">
      <text>
        <r>
          <rPr>
            <sz val="8"/>
            <color rgb="FF000000"/>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27FF46F9-5017-4393-9315-C6B88155EA9F}">
      <text>
        <r>
          <rPr>
            <sz val="8"/>
            <color rgb="FF000000"/>
            <rFont val="Times New Roman"/>
            <family val="1"/>
          </rPr>
          <t>Enter the number of the round in which the game was played (1-3) or enter 'F' for the final round.</t>
        </r>
      </text>
    </comment>
    <comment ref="B5" authorId="0" shapeId="0" xr:uid="{BEC5FE22-2986-40B5-8A4A-A4B57077CA76}">
      <text>
        <r>
          <rPr>
            <sz val="8"/>
            <color rgb="FF000000"/>
            <rFont val="Times New Roman"/>
            <family val="1"/>
          </rPr>
          <t>Enter the table number (as shown on the round sheet) - this value is ignored if 'F' was entered for the round number.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6" authorId="0" shapeId="0" xr:uid="{D7E6A679-99CA-4C26-9367-4E8116F60C4D}">
      <text>
        <r>
          <rPr>
            <sz val="8"/>
            <color rgb="FF000000"/>
            <rFont val="Times New Roman"/>
            <family val="1"/>
          </rPr>
          <t>Place Player Numbers in this column.  Each group of 5 rows must be used for a single table.</t>
        </r>
      </text>
    </comment>
    <comment ref="D6" authorId="0" shapeId="0" xr:uid="{4D76C1B4-4A6F-431E-9C7E-06BBEF680B49}">
      <text>
        <r>
          <rPr>
            <sz val="8"/>
            <color rgb="FF000000"/>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3EF9497A-F4EF-4764-945E-FE0C745B67F5}">
      <text>
        <r>
          <rPr>
            <sz val="8"/>
            <color rgb="FF000000"/>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7FD90D88-FEF7-49A4-8BA1-18D0D450BE45}">
      <text>
        <r>
          <rPr>
            <sz val="8"/>
            <color rgb="FF000000"/>
            <rFont val="Times New Roman"/>
            <family val="1"/>
          </rPr>
          <t>Game Wins are calculated automatically, following  the V:EKN rules.</t>
        </r>
      </text>
    </comment>
    <comment ref="H6" authorId="0" shapeId="0" xr:uid="{4104435B-4E27-43E0-BDFC-5DF6CF154026}">
      <text>
        <r>
          <rPr>
            <sz val="8"/>
            <color rgb="FF000000"/>
            <rFont val="Times New Roman"/>
            <family val="1"/>
          </rPr>
          <t>Tournament Points (TPs) are calculated for you automatically, and take into consideration the different calculations for 4 and 5 player tables, as per V:EKN Rules.</t>
        </r>
      </text>
    </comment>
    <comment ref="I6" authorId="0" shapeId="0" xr:uid="{EF762A79-7046-4850-AE94-662ADB64B63F}">
      <text>
        <r>
          <rPr>
            <sz val="8"/>
            <color rgb="FF000000"/>
            <rFont val="Times New Roman"/>
            <family val="1"/>
          </rPr>
          <t xml:space="preserve">Rank within the table.  This is used to determine Tournament Points (TPs).  It takes into consideration the special ranking for 4 player tables (i.e. 1,2,4,5).
</t>
        </r>
      </text>
    </comment>
  </commentList>
</comments>
</file>

<file path=xl/sharedStrings.xml><?xml version="1.0" encoding="utf-8"?>
<sst xmlns="http://schemas.openxmlformats.org/spreadsheetml/2006/main" count="1780" uniqueCount="375">
  <si>
    <r>
      <t>The Archon</t>
    </r>
    <r>
      <rPr>
        <b/>
        <i/>
        <sz val="12"/>
        <color rgb="FFDD0806"/>
        <rFont val="Times New Roman"/>
        <family val="1"/>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</si>
  <si>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</si>
  <si>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</si>
  <si>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</si>
  <si>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</si>
  <si>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</si>
  <si>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</si>
  <si>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</si>
  <si>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</si>
  <si>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</si>
  <si>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</si>
  <si>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</si>
  <si>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</si>
  <si>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</si>
  <si>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</si>
  <si>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</si>
  <si>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</si>
  <si>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</si>
  <si>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</si>
  <si>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</si>
  <si>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</si>
  <si>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</si>
  <si>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</si>
  <si>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</si>
  <si>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</si>
  <si>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</si>
  <si>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</si>
  <si>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</si>
  <si>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</si>
  <si>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</si>
  <si>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</si>
  <si>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</si>
  <si>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</si>
  <si>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</si>
  <si>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</si>
  <si>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</si>
  <si>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</si>
  <si>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</si>
  <si>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</si>
  <si>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</si>
  <si>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</si>
  <si>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</si>
  <si>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</si>
  <si>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</si>
  <si>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</si>
  <si>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</si>
  <si>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</si>
  <si>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</si>
  <si>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</si>
  <si>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</si>
  <si>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color theme="1"/>
        <rFont val="Arial1"/>
      </rPr>
      <t>"Override"</t>
    </r>
    <r>
      <rPr>
        <sz val="8"/>
        <color theme="1"/>
        <rFont val="Arial1"/>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</si>
  <si>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</si>
  <si>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</si>
  <si>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</si>
  <si>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</si>
  <si>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</si>
  <si>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</si>
  <si>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</si>
  <si>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</si>
  <si>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color theme="1"/>
        <rFont val="Arial1"/>
      </rPr>
      <t>The Archon</t>
    </r>
    <r>
      <rPr>
        <sz val="10"/>
        <color theme="1"/>
        <rFont val="Arial1"/>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color theme="1"/>
        <rFont val="Arial1"/>
      </rPr>
      <t>Post-Tournament Procedures</t>
    </r>
    <r>
      <rPr>
        <sz val="10"/>
        <color theme="1"/>
        <rFont val="Arial1"/>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</si>
  <si>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</si>
  <si>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</si>
  <si>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</si>
  <si>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</si>
  <si>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</si>
  <si>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</si>
  <si>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</si>
  <si>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</si>
  <si>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</si>
  <si>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1"/>
      </rPr>
      <t>XSLX</t>
    </r>
    <r>
      <rPr>
        <sz val="10"/>
        <color rgb="FF333333"/>
        <rFont val="Arial1"/>
      </rPr>
      <t> and </t>
    </r>
    <r>
      <rPr>
        <sz val="10"/>
        <color rgb="FFDD0806"/>
        <rFont val="Arial1"/>
      </rPr>
      <t>ODS </t>
    </r>
    <r>
      <rPr>
        <sz val="10"/>
        <color rgb="FF333333"/>
        <rFont val="Arial1"/>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</si>
  <si>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</si>
  <si>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</si>
  <si>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</si>
  <si>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</si>
  <si>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color theme="1"/>
        <rFont val="Arial1"/>
      </rPr>
      <t>"Tournament Info"</t>
    </r>
    <r>
      <rPr>
        <i/>
        <sz val="10"/>
        <color theme="1"/>
        <rFont val="Arial1"/>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</si>
  <si>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</si>
  <si>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</si>
  <si>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color theme="1"/>
        <rFont val="Arial1"/>
      </rPr>
      <t>"Methuselahs"</t>
    </r>
    <r>
      <rPr>
        <i/>
        <sz val="10"/>
        <color theme="1"/>
        <rFont val="Arial1"/>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</si>
  <si>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</si>
  <si>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</si>
  <si>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</si>
  <si>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</si>
  <si>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</si>
  <si>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color theme="1"/>
        <rFont val="Arial1"/>
      </rPr>
      <t>"Methuselahs"</t>
    </r>
    <r>
      <rPr>
        <i/>
        <sz val="10"/>
        <color theme="1"/>
        <rFont val="Arial1"/>
      </rPr>
      <t xml:space="preserve"> sheet to monitor the progress of the tournament.</t>
    </r>
  </si>
  <si>
    <r>
      <t xml:space="preserve">Also, </t>
    </r>
    <r>
      <rPr>
        <b/>
        <i/>
        <sz val="10"/>
        <color theme="1"/>
        <rFont val="Arial1"/>
      </rPr>
      <t>additional information</t>
    </r>
    <r>
      <rPr>
        <i/>
        <sz val="10"/>
        <color theme="1"/>
        <rFont val="Arial1"/>
      </rPr>
      <t xml:space="preserve"> may need to be entered on the </t>
    </r>
    <r>
      <rPr>
        <b/>
        <i/>
        <sz val="10"/>
        <color theme="1"/>
        <rFont val="Arial1"/>
      </rPr>
      <t>"Methuselahs"</t>
    </r>
    <r>
      <rPr>
        <i/>
        <sz val="10"/>
        <color theme="1"/>
        <rFont val="Arial1"/>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</si>
  <si>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color theme="1"/>
        <rFont val="Arial1"/>
      </rPr>
      <t>"Override"</t>
    </r>
    <r>
      <rPr>
        <sz val="10"/>
        <color theme="1"/>
        <rFont val="Arial1"/>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</si>
  <si>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</si>
  <si>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</si>
  <si>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color theme="1"/>
        <rFont val="Arial1"/>
      </rPr>
      <t>"Final Round"</t>
    </r>
    <r>
      <rPr>
        <sz val="10"/>
        <color theme="1"/>
        <rFont val="Arial1"/>
      </rPr>
      <t xml:space="preserve"> sheet. Seating for the Final Round (and the entry of this information into the </t>
    </r>
    <r>
      <rPr>
        <b/>
        <sz val="10"/>
        <color theme="1"/>
        <rFont val="Arial1"/>
      </rPr>
      <t>"Final Round"</t>
    </r>
    <r>
      <rPr>
        <sz val="10"/>
        <color theme="1"/>
        <rFont val="Arial1"/>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</si>
  <si>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</si>
  <si>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color theme="1"/>
        <rFont val="Arial1"/>
      </rPr>
      <t>"Standings"</t>
    </r>
    <r>
      <rPr>
        <i/>
        <sz val="10"/>
        <color theme="1"/>
        <rFont val="Arial1"/>
      </rPr>
      <t xml:space="preserve"> sheet so that they can monitor their progress in the tournament.</t>
    </r>
  </si>
  <si>
    <r>
      <t xml:space="preserve">The </t>
    </r>
    <r>
      <rPr>
        <b/>
        <sz val="10"/>
        <color theme="1"/>
        <rFont val="Arial1"/>
      </rPr>
      <t>"Standings"</t>
    </r>
    <r>
      <rPr>
        <sz val="10"/>
        <color theme="1"/>
        <rFont val="Arial1"/>
      </rPr>
      <t xml:space="preserve"> sheet is a subset of the information from the </t>
    </r>
    <r>
      <rPr>
        <b/>
        <sz val="10"/>
        <color theme="1"/>
        <rFont val="Arial1"/>
      </rPr>
      <t>"Methuselahs"</t>
    </r>
    <r>
      <rPr>
        <sz val="10"/>
        <color theme="1"/>
        <rFont val="Arial1"/>
      </rPr>
      <t xml:space="preserve"> sheet, and it is more easily readable. It is also fully 'protected', so that a Player cannot accidently change any data. The </t>
    </r>
    <r>
      <rPr>
        <b/>
        <sz val="10"/>
        <color theme="1"/>
        <rFont val="Arial1"/>
      </rPr>
      <t>"Standings"</t>
    </r>
    <r>
      <rPr>
        <sz val="10"/>
        <color theme="1"/>
        <rFont val="Arial1"/>
      </rPr>
      <t xml:space="preserve"> sheet may also be printed for the players between rounds, if a printer is available.</t>
    </r>
  </si>
  <si>
    <r>
      <t xml:space="preserve">Enter the round-specific information into the </t>
    </r>
    <r>
      <rPr>
        <b/>
        <i/>
        <sz val="10"/>
        <color theme="1"/>
        <rFont val="Arial1"/>
      </rPr>
      <t>"Round"</t>
    </r>
    <r>
      <rPr>
        <i/>
        <sz val="10"/>
        <color theme="1"/>
        <rFont val="Arial1"/>
      </rPr>
      <t xml:space="preserve"> sheets (for each round, as the rounds are played):</t>
    </r>
  </si>
  <si>
    <r>
      <t xml:space="preserve"># = Player Number, to be used to seat players for each round. These are the Player Numbers from the </t>
    </r>
    <r>
      <rPr>
        <b/>
        <sz val="10"/>
        <color theme="1"/>
        <rFont val="Arial1"/>
      </rPr>
      <t>"Methuselahs"</t>
    </r>
    <r>
      <rPr>
        <sz val="10"/>
        <color theme="1"/>
        <rFont val="Arial1"/>
      </rPr>
      <t xml:space="preserve"> sheet, and should be entered manually for each round. [</t>
    </r>
    <r>
      <rPr>
        <b/>
        <sz val="10"/>
        <color theme="1"/>
        <rFont val="Arial1"/>
      </rPr>
      <t>Note:</t>
    </r>
    <r>
      <rPr>
        <sz val="10"/>
        <color theme="1"/>
        <rFont val="Arial1"/>
      </rPr>
      <t xml:space="preserve"> If you have are running a 3+F tournament, the player seating will be automatically entered from the </t>
    </r>
    <r>
      <rPr>
        <b/>
        <sz val="10"/>
        <color theme="1"/>
        <rFont val="Arial1"/>
      </rPr>
      <t>"Optimal Seating"</t>
    </r>
    <r>
      <rPr>
        <sz val="10"/>
        <color theme="1"/>
        <rFont val="Arial1"/>
      </rPr>
      <t xml:space="preserve"> sheet. You can override these values (to handle ejections or additions) by entering the numbers manually. ]</t>
    </r>
  </si>
  <si>
    <r>
      <t xml:space="preserve">Player First Name and Player Last Name = This will be filled in automatically from the </t>
    </r>
    <r>
      <rPr>
        <b/>
        <sz val="10"/>
        <color theme="1"/>
        <rFont val="Arial1"/>
      </rPr>
      <t>"Methuselah"</t>
    </r>
    <r>
      <rPr>
        <sz val="10"/>
        <color theme="1"/>
        <rFont val="Arial1"/>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</si>
  <si>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</si>
  <si>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</si>
  <si>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color theme="1"/>
        <rFont val="Arial1"/>
      </rPr>
      <t>"Methuselahs"</t>
    </r>
    <r>
      <rPr>
        <sz val="10"/>
        <color theme="1"/>
        <rFont val="Arial1"/>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</si>
  <si>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color theme="1"/>
        <rFont val="Arial1"/>
      </rPr>
      <t>"Methuselahs"</t>
    </r>
    <r>
      <rPr>
        <sz val="10"/>
        <color theme="1"/>
        <rFont val="Arial1"/>
      </rPr>
      <t xml:space="preserve"> sheet.</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</si>
  <si>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</si>
  <si>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</si>
  <si>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color theme="1"/>
        <rFont val="Arial1"/>
      </rPr>
      <t>"Final Round"</t>
    </r>
    <r>
      <rPr>
        <i/>
        <sz val="10"/>
        <color theme="1"/>
        <rFont val="Arial1"/>
      </rPr>
      <t xml:space="preserve"> sheet.</t>
    </r>
  </si>
  <si>
    <r>
      <t xml:space="preserve">The </t>
    </r>
    <r>
      <rPr>
        <b/>
        <sz val="10"/>
        <color theme="1"/>
        <rFont val="Arial1"/>
      </rPr>
      <t>"Final Round"</t>
    </r>
    <r>
      <rPr>
        <sz val="10"/>
        <color theme="1"/>
        <rFont val="Arial1"/>
      </rPr>
      <t xml:space="preserve"> sheet is different from the other </t>
    </r>
    <r>
      <rPr>
        <b/>
        <sz val="10"/>
        <color theme="1"/>
        <rFont val="Arial1"/>
      </rPr>
      <t>"Round"</t>
    </r>
    <r>
      <rPr>
        <sz val="10"/>
        <color theme="1"/>
        <rFont val="Arial1"/>
      </rPr>
      <t xml:space="preserve"> sheets. There are two sections for the Players on this sheet:</t>
    </r>
  </si>
  <si>
    <t>a.</t>
  </si>
  <si>
    <r>
      <t xml:space="preserve">"Current Leaders"/"Finalists" section: The top section lists the </t>
    </r>
    <r>
      <rPr>
        <i/>
        <sz val="10"/>
        <color theme="1"/>
        <rFont val="Arial1"/>
      </rPr>
      <t>Current Leaders</t>
    </r>
    <r>
      <rPr>
        <sz val="10"/>
        <color theme="1"/>
        <rFont val="Arial1"/>
      </rPr>
      <t xml:space="preserve"> in the tournament. This will change to </t>
    </r>
    <r>
      <rPr>
        <i/>
        <sz val="10"/>
        <color theme="1"/>
        <rFont val="Arial1"/>
      </rPr>
      <t>Finalists</t>
    </r>
    <r>
      <rPr>
        <sz val="10"/>
        <color theme="1"/>
        <rFont val="Arial1"/>
      </rPr>
      <t xml:space="preserve"> when all preliminary rounds have been posted. No changes can be made to this section. If a Finalist becomes ineligible for any reason (disqualification or self-withdrawal), use the DQ Flag on the </t>
    </r>
    <r>
      <rPr>
        <b/>
        <sz val="10"/>
        <color theme="1"/>
        <rFont val="Arial1"/>
      </rPr>
      <t>"Methuselahs"</t>
    </r>
    <r>
      <rPr>
        <sz val="10"/>
        <color theme="1"/>
        <rFont val="Arial1"/>
      </rPr>
      <t xml:space="preserve"> sheet to eliminate the Player from contention. Disqualified players will not show up on the </t>
    </r>
    <r>
      <rPr>
        <b/>
        <sz val="10"/>
        <color theme="1"/>
        <rFont val="Arial1"/>
      </rPr>
      <t>"Final Round"</t>
    </r>
    <r>
      <rPr>
        <sz val="10"/>
        <color theme="1"/>
        <rFont val="Arial1"/>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</si>
  <si>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</si>
  <si>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color theme="1"/>
        <rFont val="Arial1"/>
      </rPr>
      <t>"Final Round"</t>
    </r>
    <r>
      <rPr>
        <sz val="10"/>
        <color theme="1"/>
        <rFont val="Arial1"/>
      </rPr>
      <t xml:space="preserve"> sheet.</t>
    </r>
  </si>
  <si>
    <t>Player First Name, Player Last Name, and Table Number (1) will be completed automatically.</t>
  </si>
  <si>
    <t>At the end of the round, enter the VPs for each Player.</t>
  </si>
  <si>
    <r>
      <t>[</t>
    </r>
    <r>
      <rPr>
        <b/>
        <sz val="10"/>
        <color theme="1"/>
        <rFont val="Arial1"/>
      </rPr>
      <t>Note</t>
    </r>
    <r>
      <rPr>
        <sz val="10"/>
        <color theme="1"/>
        <rFont val="Arial1"/>
      </rPr>
      <t xml:space="preserve">: The </t>
    </r>
    <r>
      <rPr>
        <b/>
        <sz val="10"/>
        <color theme="1"/>
        <rFont val="Arial1"/>
      </rPr>
      <t>"Methuselahs"</t>
    </r>
    <r>
      <rPr>
        <sz val="10"/>
        <color theme="1"/>
        <rFont val="Arial1"/>
      </rPr>
      <t xml:space="preserve"> sheet will now accurately reflect the Final Rank of all Players in the tournament.]</t>
    </r>
  </si>
  <si>
    <t>Post-Tournament Procedures</t>
  </si>
  <si>
    <r>
      <t xml:space="preserve">Enter any notes, warnings, or miscellaneous information into the </t>
    </r>
    <r>
      <rPr>
        <b/>
        <i/>
        <sz val="10"/>
        <color theme="1"/>
        <rFont val="Arial1"/>
      </rPr>
      <t>"Notes"</t>
    </r>
    <r>
      <rPr>
        <i/>
        <sz val="10"/>
        <color theme="1"/>
        <rFont val="Arial1"/>
      </rPr>
      <t xml:space="preserve"> sheet.</t>
    </r>
  </si>
  <si>
    <r>
      <t xml:space="preserve">On the </t>
    </r>
    <r>
      <rPr>
        <b/>
        <sz val="10"/>
        <color theme="1"/>
        <rFont val="Arial1"/>
      </rPr>
      <t>"Notes"</t>
    </r>
    <r>
      <rPr>
        <sz val="10"/>
        <color theme="1"/>
        <rFont val="Arial1"/>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color theme="1"/>
        <rFont val="Arial1"/>
      </rPr>
      <t>Rules@VampireTheEternalStruggle.com</t>
    </r>
    <r>
      <rPr>
        <sz val="10"/>
        <color theme="1"/>
        <rFont val="Arial1"/>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</si>
  <si>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</si>
  <si>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color theme="1"/>
        <rFont val="Arial1"/>
      </rPr>
      <t>"Methuselahs"</t>
    </r>
    <r>
      <rPr>
        <sz val="10"/>
        <color theme="1"/>
        <rFont val="Arial1"/>
      </rPr>
      <t xml:space="preserve"> sheet, the </t>
    </r>
    <r>
      <rPr>
        <b/>
        <sz val="10"/>
        <color theme="1"/>
        <rFont val="Arial1"/>
      </rPr>
      <t>"Round"</t>
    </r>
    <r>
      <rPr>
        <sz val="10"/>
        <color theme="1"/>
        <rFont val="Arial1"/>
      </rPr>
      <t xml:space="preserve"> sheets (all of them), and the </t>
    </r>
    <r>
      <rPr>
        <b/>
        <sz val="10"/>
        <color theme="1"/>
        <rFont val="Arial1"/>
      </rPr>
      <t>"Standings"</t>
    </r>
    <r>
      <rPr>
        <sz val="10"/>
        <color theme="1"/>
        <rFont val="Arial1"/>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</si>
  <si>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color theme="1"/>
        <rFont val="Arial1"/>
      </rPr>
      <t>Ratings Coordinator</t>
    </r>
    <r>
      <rPr>
        <sz val="10"/>
        <color theme="1"/>
        <rFont val="Arial1"/>
      </rPr>
      <t xml:space="preserve"> at </t>
    </r>
    <r>
      <rPr>
        <b/>
        <u/>
        <sz val="10"/>
        <color theme="1"/>
        <rFont val="Arial1"/>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</si>
  <si>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</si>
  <si>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color theme="1"/>
        <rFont val="Arial1"/>
      </rPr>
      <t>vtesratings@gmail.com</t>
    </r>
    <r>
      <rPr>
        <sz val="10"/>
        <color theme="1"/>
        <rFont val="Arial1"/>
      </rPr>
      <t>, and let me know what you thought. Good suggestions may find their way into a later version of The Archon.</t>
    </r>
  </si>
  <si>
    <t>Event Name:</t>
  </si>
  <si>
    <t>Week of Nightmares 2024 - Day 2</t>
  </si>
  <si>
    <t>Event Date (DD-MON-YY):</t>
  </si>
  <si>
    <t>Date Report due at V:EKN:</t>
  </si>
  <si>
    <t>Organizer:</t>
  </si>
  <si>
    <t>Maciej Broniarz</t>
  </si>
  <si>
    <t>City:</t>
  </si>
  <si>
    <t>Warsaw</t>
  </si>
  <si>
    <t>Format (Constructed/Limited):</t>
  </si>
  <si>
    <t>Constructed</t>
  </si>
  <si>
    <t>Limited</t>
  </si>
  <si>
    <t>Level (Normal/Qualifier/Championship/Nationals)</t>
  </si>
  <si>
    <t>Standard Constructed</t>
  </si>
  <si>
    <t>National Qualifier</t>
  </si>
  <si>
    <t>National Championship</t>
  </si>
  <si>
    <t>Continental Qualifier</t>
  </si>
  <si>
    <t>Continental Championship</t>
  </si>
  <si>
    <t>Grand Prix</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</si>
  <si>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</si>
  <si>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</si>
  <si>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</si>
  <si>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</si>
  <si>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</si>
  <si>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</si>
  <si>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</si>
  <si>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</si>
  <si>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</si>
  <si>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</si>
  <si>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No</t>
  </si>
  <si>
    <t>Head Judge:</t>
  </si>
  <si>
    <t>Rafal Nowak</t>
  </si>
  <si>
    <t>Assistant Judges:</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</si>
  <si>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</si>
  <si>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</si>
  <si>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</si>
  <si>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</si>
  <si>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</si>
  <si>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</si>
  <si>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</si>
  <si>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</si>
  <si>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</si>
  <si>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</si>
  <si>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</si>
  <si>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</si>
  <si>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</si>
  <si>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</si>
  <si>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</si>
  <si>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</si>
  <si>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</si>
  <si>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</si>
  <si>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</si>
  <si>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</si>
  <si>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</si>
  <si>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</si>
  <si>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</si>
  <si>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</si>
  <si>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</si>
  <si>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</si>
  <si>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</si>
  <si>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</si>
  <si>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</si>
  <si>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</si>
  <si>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</si>
  <si>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</si>
  <si>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</si>
  <si>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</si>
  <si>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</si>
  <si>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</si>
  <si>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</si>
  <si>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</si>
  <si>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</si>
  <si>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Selim</t>
  </si>
  <si>
    <t>Ammouche</t>
  </si>
  <si>
    <t>Paris</t>
  </si>
  <si>
    <t>Joao</t>
  </si>
  <si>
    <t>Servolo</t>
  </si>
  <si>
    <t>Lisbon</t>
  </si>
  <si>
    <t>Tero</t>
  </si>
  <si>
    <t>Aalto</t>
  </si>
  <si>
    <t>Helsinki</t>
  </si>
  <si>
    <t>Nikolaj</t>
  </si>
  <si>
    <t>Wendt</t>
  </si>
  <si>
    <t>Copenhagen</t>
  </si>
  <si>
    <t>Jorge</t>
  </si>
  <si>
    <t>Delgado</t>
  </si>
  <si>
    <t>Madrid</t>
  </si>
  <si>
    <t>Denis</t>
  </si>
  <si>
    <t>Bucar</t>
  </si>
  <si>
    <t>Zagreb</t>
  </si>
  <si>
    <t>Pedro</t>
  </si>
  <si>
    <t>Valentim</t>
  </si>
  <si>
    <t>Porto</t>
  </si>
  <si>
    <t>Marcin</t>
  </si>
  <si>
    <t>Zakrzewski</t>
  </si>
  <si>
    <t>Zsolt</t>
  </si>
  <si>
    <t>Cziraki</t>
  </si>
  <si>
    <t>Szeged</t>
  </si>
  <si>
    <t>Danilo</t>
  </si>
  <si>
    <t>Torrisi</t>
  </si>
  <si>
    <t>Genova</t>
  </si>
  <si>
    <t>Lasse</t>
  </si>
  <si>
    <t>Aagaard</t>
  </si>
  <si>
    <t>Naestved</t>
  </si>
  <si>
    <t>Gyula</t>
  </si>
  <si>
    <t>Erdos</t>
  </si>
  <si>
    <t>Budapest</t>
  </si>
  <si>
    <t>Alessandro</t>
  </si>
  <si>
    <t>Aprigliano</t>
  </si>
  <si>
    <t>Sergio</t>
  </si>
  <si>
    <t>Martins</t>
  </si>
  <si>
    <t>Dominik</t>
  </si>
  <si>
    <t>Trupcevic</t>
  </si>
  <si>
    <t>Brezice</t>
  </si>
  <si>
    <t>David</t>
  </si>
  <si>
    <t>Luhaaar</t>
  </si>
  <si>
    <t>koege</t>
  </si>
  <si>
    <t>Martin</t>
  </si>
  <si>
    <t>Weinmyer</t>
  </si>
  <si>
    <t>Vienna</t>
  </si>
  <si>
    <t>Jozef</t>
  </si>
  <si>
    <t>Patrnciak</t>
  </si>
  <si>
    <t>Ben</t>
  </si>
  <si>
    <t>Fox</t>
  </si>
  <si>
    <t>Cork</t>
  </si>
  <si>
    <t>Tommi</t>
  </si>
  <si>
    <t>Hakomaa</t>
  </si>
  <si>
    <t>Stanisław</t>
  </si>
  <si>
    <t>Szczepaniak</t>
  </si>
  <si>
    <t>Zielona Góra</t>
  </si>
  <si>
    <t>Maciej</t>
  </si>
  <si>
    <t>Bernart</t>
  </si>
  <si>
    <t>Gdansk</t>
  </si>
  <si>
    <t>Lovre</t>
  </si>
  <si>
    <t>de Grisogono</t>
  </si>
  <si>
    <t>Teemu</t>
  </si>
  <si>
    <t>Sainomaa</t>
  </si>
  <si>
    <t>Kerava</t>
  </si>
  <si>
    <t>Watras</t>
  </si>
  <si>
    <t>Bydgoszcz</t>
  </si>
  <si>
    <t>Aleksandr</t>
  </si>
  <si>
    <t>Mandrichenko</t>
  </si>
  <si>
    <t>Bratislava</t>
  </si>
  <si>
    <t>Paolo</t>
  </si>
  <si>
    <t>Pasqualin</t>
  </si>
  <si>
    <t>Torino</t>
  </si>
  <si>
    <t>Piotr</t>
  </si>
  <si>
    <t>Jurczak</t>
  </si>
  <si>
    <t>Wroclaw</t>
  </si>
  <si>
    <t>Djordje</t>
  </si>
  <si>
    <t>Sutic</t>
  </si>
  <si>
    <t>Belgrade</t>
  </si>
  <si>
    <t>Thomas</t>
  </si>
  <si>
    <t>Stellmach</t>
  </si>
  <si>
    <t>Berlin</t>
  </si>
  <si>
    <t>Edouard</t>
  </si>
  <si>
    <t>Menneson</t>
  </si>
  <si>
    <t>Nemanja</t>
  </si>
  <si>
    <t>Jovicic</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</si>
  <si>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</si>
  <si>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</si>
  <si>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</si>
  <si>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</si>
  <si>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</si>
  <si>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</si>
  <si>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</si>
  <si>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</si>
  <si>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</si>
  <si>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</si>
  <si>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</si>
  <si>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</si>
  <si>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</si>
  <si>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</si>
  <si>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</si>
  <si>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</si>
  <si>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</si>
  <si>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</si>
  <si>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</si>
  <si>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</si>
  <si>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</si>
  <si>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</si>
  <si>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</si>
  <si>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</si>
  <si>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</si>
  <si>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</si>
  <si>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</si>
  <si>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</si>
  <si>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</si>
  <si>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</si>
  <si>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</si>
  <si>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</si>
  <si>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</si>
  <si>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</si>
  <si>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 xml:space="preserve"> </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</si>
  <si>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</si>
  <si>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</si>
  <si>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</si>
  <si>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</si>
  <si>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</si>
  <si>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</si>
  <si>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</si>
  <si>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</si>
  <si>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</si>
  <si>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</si>
  <si>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</si>
  <si>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</si>
  <si>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</si>
  <si>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</si>
  <si>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</si>
  <si>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</si>
  <si>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Early leave</t>
  </si>
  <si>
    <t>Games</t>
  </si>
  <si>
    <t>Total</t>
  </si>
  <si>
    <t>Played</t>
  </si>
  <si>
    <t>Won</t>
  </si>
  <si>
    <t>Tournament Notes:</t>
  </si>
  <si>
    <t>Jennifer droped after 1st round, to keep Archon in shape Piotr took her place. Player No. 28.</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</si>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</sst>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quot;DQ&quot;"/>
    <numFmt numFmtId="165" formatCode="&quot;GW&quot;;;"/>
    <numFmt numFmtId="166" formatCode="0;&quot;(&quot;0&quot;)&quot;;&quot;pending&quot;"/>
    <numFmt numFmtId="167" formatCode="hh&quot;:&quot;mm&quot; &quot;AM/PM"/>
    <numFmt numFmtId="168" formatCode="mm&quot;:&quot;ss.0"/>
    <numFmt numFmtId="169" formatCode="d&quot;/ &quot;mmm&quot; &quot;yy"/>
  </numFmts>
  <fonts count="64">
    <font>
      <sz val="10"/>
      <color theme="1"/>
      <name val="Liberation Sans"/>
    </font>
    <font>
      <sz val="10"/>
      <color theme="1"/>
      <name val="Arial1"/>
    </font>
    <font>
      <b/>
      <sz val="10"/>
      <color rgb="FF000000"/>
      <name val="Arial1"/>
    </font>
    <font>
      <sz val="10"/>
      <color rgb="FFFFFFFF"/>
      <name val="Arial1"/>
    </font>
    <font>
      <sz val="10"/>
      <color rgb="FFCC0000"/>
      <name val="Arial1"/>
    </font>
    <font>
      <b/>
      <sz val="10"/>
      <color rgb="FFDD0806"/>
      <name val="Arial1"/>
    </font>
    <font>
      <b/>
      <sz val="10"/>
      <color rgb="FFFFFFFF"/>
      <name val="Arial1"/>
    </font>
    <font>
      <u/>
      <sz val="6.15"/>
      <color rgb="FF0000D4"/>
      <name val="Arial"/>
      <family val="2"/>
    </font>
    <font>
      <i/>
      <sz val="10"/>
      <color rgb="FF808080"/>
      <name val="Arial1"/>
    </font>
    <font>
      <sz val="10"/>
      <color rgb="FF006600"/>
      <name val="Arial1"/>
    </font>
    <font>
      <b/>
      <sz val="24"/>
      <color rgb="FF000000"/>
      <name val="Arial1"/>
    </font>
    <font>
      <sz val="18"/>
      <color rgb="FF000000"/>
      <name val="Arial1"/>
    </font>
    <font>
      <sz val="12"/>
      <color rgb="FF000000"/>
      <name val="Arial1"/>
    </font>
    <font>
      <u/>
      <sz val="10"/>
      <color rgb="FF0000EE"/>
      <name val="Arial1"/>
    </font>
    <font>
      <sz val="10"/>
      <color rgb="FF996600"/>
      <name val="Arial1"/>
    </font>
    <font>
      <sz val="10"/>
      <color rgb="FF333333"/>
      <name val="Arial1"/>
    </font>
    <font>
      <b/>
      <i/>
      <u/>
      <sz val="10"/>
      <color rgb="FF000000"/>
      <name val="Arial1"/>
    </font>
    <font>
      <b/>
      <i/>
      <sz val="36"/>
      <color rgb="FFDD0806"/>
      <name val="Times New Roman"/>
      <family val="1"/>
    </font>
    <font>
      <b/>
      <i/>
      <sz val="12"/>
      <color rgb="FFDD0806"/>
      <name val="Times New Roman"/>
      <family val="1"/>
    </font>
    <font>
      <sz val="20"/>
      <color theme="1"/>
      <name val="Arial"/>
      <family val="2"/>
    </font>
    <font>
      <i/>
      <sz val="8"/>
      <color theme="1"/>
      <name val="Arial"/>
      <family val="2"/>
    </font>
    <font>
      <b/>
      <sz val="8"/>
      <color theme="1"/>
      <name val="Arial"/>
      <family val="2"/>
    </font>
    <font>
      <sz val="8"/>
      <color theme="1"/>
      <name val="Arial"/>
      <family val="2"/>
    </font>
    <font>
      <sz val="9"/>
      <color theme="1"/>
      <name val="Arial"/>
      <family val="2"/>
    </font>
    <font>
      <sz val="10"/>
      <color theme="1"/>
      <name val="Arial"/>
      <family val="2"/>
    </font>
    <font>
      <u/>
      <sz val="9"/>
      <color rgb="FF0000D4"/>
      <name val="Arial"/>
      <family val="2"/>
    </font>
    <font>
      <b/>
      <sz val="14"/>
      <color theme="1"/>
      <name val="Arial"/>
      <family val="2"/>
    </font>
    <font>
      <b/>
      <sz val="10"/>
      <color theme="1"/>
      <name val="Arial"/>
      <family val="2"/>
    </font>
    <font>
      <b/>
      <sz val="8"/>
      <color theme="1"/>
      <name val="Arial1"/>
    </font>
    <font>
      <sz val="8"/>
      <color theme="1"/>
      <name val="Arial1"/>
    </font>
    <font>
      <i/>
      <sz val="10"/>
      <color theme="1"/>
      <name val="Arial"/>
      <family val="2"/>
    </font>
    <font>
      <b/>
      <u/>
      <sz val="10"/>
      <color theme="1"/>
      <name val="Arial"/>
      <family val="2"/>
    </font>
    <font>
      <b/>
      <sz val="10"/>
      <color theme="1"/>
      <name val="Arial1"/>
    </font>
    <font>
      <u/>
      <sz val="10"/>
      <color rgb="FF0000D4"/>
      <name val="Arial"/>
      <family val="2"/>
    </font>
    <font>
      <b/>
      <sz val="10"/>
      <color rgb="FF222222"/>
      <name val="Arial"/>
      <family val="2"/>
    </font>
    <font>
      <sz val="10"/>
      <color rgb="FFDD0806"/>
      <name val="Arial1"/>
    </font>
    <font>
      <sz val="8"/>
      <color rgb="FF000000"/>
      <name val="Times New Roman"/>
      <family val="1"/>
    </font>
    <font>
      <b/>
      <i/>
      <sz val="10"/>
      <color theme="1"/>
      <name val="Arial1"/>
    </font>
    <font>
      <i/>
      <sz val="10"/>
      <color theme="1"/>
      <name val="Arial1"/>
    </font>
    <font>
      <b/>
      <u/>
      <sz val="10"/>
      <color theme="1"/>
      <name val="Arial1"/>
    </font>
    <font>
      <b/>
      <i/>
      <sz val="10"/>
      <color theme="1"/>
      <name val="Arial"/>
      <family val="2"/>
    </font>
    <font>
      <b/>
      <i/>
      <u/>
      <sz val="20"/>
      <color theme="1"/>
      <name val="Arial"/>
      <family val="2"/>
    </font>
    <font>
      <sz val="12"/>
      <color theme="1"/>
      <name val="Arial"/>
      <family val="2"/>
    </font>
    <font>
      <b/>
      <sz val="8"/>
      <color rgb="FF000000"/>
      <name val="Times New Roman"/>
      <family val="1"/>
    </font>
    <font>
      <b/>
      <sz val="16"/>
      <color theme="1"/>
      <name val="Arial"/>
      <family val="2"/>
    </font>
    <font>
      <b/>
      <u/>
      <sz val="14"/>
      <color theme="1"/>
      <name val="Arial"/>
      <family val="2"/>
    </font>
    <font>
      <i/>
      <sz val="12"/>
      <color theme="1"/>
      <name val="Arial"/>
      <family val="2"/>
    </font>
    <font>
      <b/>
      <sz val="12"/>
      <color theme="1"/>
      <name val="Arial"/>
      <family val="2"/>
    </font>
    <font>
      <b/>
      <sz val="9"/>
      <color theme="1"/>
      <name val="Arial"/>
      <family val="2"/>
    </font>
    <font>
      <b/>
      <sz val="8"/>
      <color rgb="FFDD0806"/>
      <name val="Times New Roman"/>
      <family val="1"/>
    </font>
    <font>
      <sz val="8"/>
      <color rgb="FFDD0806"/>
      <name val="Times New Roman"/>
      <family val="1"/>
    </font>
    <font>
      <sz val="8"/>
      <color rgb="FF99CC00"/>
      <name val="Times New Roman"/>
      <family val="1"/>
    </font>
    <font>
      <b/>
      <sz val="10"/>
      <color rgb="FFDD0806"/>
      <name val="Arial"/>
      <family val="2"/>
    </font>
    <font>
      <b/>
      <i/>
      <sz val="14"/>
      <color theme="1"/>
      <name val="Arial"/>
      <family val="2"/>
    </font>
    <font>
      <sz val="16"/>
      <color theme="1"/>
      <name val="Arial"/>
      <family val="2"/>
    </font>
    <font>
      <b/>
      <i/>
      <sz val="12"/>
      <color theme="1"/>
      <name val="Arial"/>
      <family val="2"/>
    </font>
    <font>
      <b/>
      <i/>
      <sz val="9"/>
      <color theme="1"/>
      <name val="Arial"/>
      <family val="2"/>
    </font>
    <font>
      <b/>
      <i/>
      <u/>
      <sz val="20"/>
      <color theme="1"/>
      <name val="Times New Roman"/>
      <family val="1"/>
    </font>
    <font>
      <b/>
      <i/>
      <sz val="20"/>
      <color theme="1"/>
      <name val="Times New Roman"/>
      <family val="1"/>
    </font>
    <font>
      <b/>
      <sz val="10"/>
      <color rgb="FF0000D4"/>
      <name val="Arial"/>
      <family val="2"/>
    </font>
    <font>
      <sz val="10"/>
      <color rgb="FFFF0000"/>
      <name val="Arial"/>
      <family val="2"/>
    </font>
    <font>
      <sz val="10"/>
      <color rgb="FF0000D4"/>
      <name val="Arial"/>
      <family val="2"/>
    </font>
    <font>
      <u/>
      <sz val="12"/>
      <color rgb="FF0000D4"/>
      <name val="Arial"/>
      <family val="2"/>
    </font>
    <font>
      <u/>
      <sz val="10"/>
      <color rgb="FF0000FF"/>
      <name val="Arial"/>
      <family val="2"/>
    </font>
  </fonts>
  <fills count="12">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FFFF"/>
        <bgColor rgb="FFFFFFFF"/>
      </patternFill>
    </fill>
    <fill>
      <patternFill patternType="solid">
        <fgColor rgb="FFD9D9D9"/>
        <bgColor rgb="FFD9D9D9"/>
      </patternFill>
    </fill>
    <fill>
      <patternFill patternType="solid">
        <fgColor rgb="FF99CCFF"/>
        <bgColor rgb="FF99CCFF"/>
      </patternFill>
    </fill>
  </fills>
  <borders count="64">
    <border>
      <left/>
      <right/>
      <top/>
      <bottom/>
      <diagonal/>
    </border>
    <border>
      <left style="thin">
        <color rgb="FF808080"/>
      </left>
      <right style="thin">
        <color rgb="FF808080"/>
      </right>
      <top style="thin">
        <color rgb="FF808080"/>
      </top>
      <bottom style="thin">
        <color rgb="FF808080"/>
      </bottom>
      <diagonal/>
    </border>
    <border>
      <left style="medium">
        <color rgb="FF000000"/>
      </left>
      <right/>
      <top style="medium">
        <color rgb="FF000000"/>
      </top>
      <bottom/>
      <diagonal/>
    </border>
    <border>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style="thin">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double">
        <color auto="1"/>
      </top>
      <bottom style="thin">
        <color rgb="FF000000"/>
      </bottom>
      <diagonal/>
    </border>
    <border>
      <left style="double">
        <color auto="1"/>
      </left>
      <right/>
      <top style="thin">
        <color rgb="FF000000"/>
      </top>
      <bottom style="thin">
        <color rgb="FF000000"/>
      </bottom>
      <diagonal/>
    </border>
    <border>
      <left/>
      <right style="double">
        <color auto="1"/>
      </right>
      <top style="thin">
        <color rgb="FF000000"/>
      </top>
      <bottom style="thin">
        <color rgb="FF000000"/>
      </bottom>
      <diagonal/>
    </border>
    <border>
      <left style="double">
        <color auto="1"/>
      </left>
      <right/>
      <top style="thin">
        <color rgb="FF000000"/>
      </top>
      <bottom/>
      <diagonal/>
    </border>
    <border>
      <left/>
      <right style="double">
        <color auto="1"/>
      </right>
      <top style="thin">
        <color rgb="FF000000"/>
      </top>
      <bottom/>
      <diagonal/>
    </border>
    <border>
      <left style="thin">
        <color rgb="FFFFFFFF"/>
      </left>
      <right style="thin">
        <color rgb="FFFFFFFF"/>
      </right>
      <top style="thin">
        <color rgb="FFFFFFFF"/>
      </top>
      <bottom style="thin">
        <color rgb="FFFFFFFF"/>
      </bottom>
      <diagonal/>
    </border>
  </borders>
  <cellStyleXfs count="22">
    <xf numFmtId="0" fontId="0" fillId="0" borderId="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0" borderId="0" applyNumberFormat="0" applyFill="0" applyBorder="0" applyProtection="0"/>
    <xf numFmtId="0" fontId="1" fillId="0" borderId="0" applyNumberFormat="0" applyFill="0" applyBorder="0" applyProtection="0"/>
    <xf numFmtId="0" fontId="6" fillId="6" borderId="0" applyNumberFormat="0" applyBorder="0" applyProtection="0"/>
    <xf numFmtId="0" fontId="7" fillId="0" borderId="0" applyNumberFormat="0" applyFill="0" applyBorder="0" applyProtection="0"/>
    <xf numFmtId="0" fontId="8" fillId="0" borderId="0" applyNumberFormat="0" applyFill="0" applyBorder="0" applyProtection="0"/>
    <xf numFmtId="0" fontId="9" fillId="7" borderId="0" applyNumberFormat="0" applyBorder="0" applyProtection="0"/>
    <xf numFmtId="0" fontId="10" fillId="0" borderId="0" applyNumberFormat="0" applyFill="0" applyBorder="0" applyProtection="0"/>
    <xf numFmtId="0" fontId="11" fillId="0" borderId="0" applyNumberFormat="0" applyFill="0" applyBorder="0" applyProtection="0"/>
    <xf numFmtId="0" fontId="12" fillId="0" borderId="0" applyNumberFormat="0" applyFill="0" applyBorder="0" applyProtection="0"/>
    <xf numFmtId="0" fontId="13" fillId="0" borderId="0" applyNumberFormat="0" applyFill="0" applyBorder="0" applyProtection="0"/>
    <xf numFmtId="0" fontId="14" fillId="8" borderId="0" applyNumberFormat="0" applyBorder="0" applyProtection="0"/>
    <xf numFmtId="0" fontId="15" fillId="8" borderId="1" applyNumberFormat="0" applyProtection="0"/>
    <xf numFmtId="0" fontId="16" fillId="0" borderId="0" applyNumberFormat="0" applyFill="0" applyBorder="0" applyProtection="0"/>
    <xf numFmtId="0" fontId="1" fillId="0" borderId="0" applyNumberFormat="0" applyFill="0" applyBorder="0" applyProtection="0"/>
    <xf numFmtId="0" fontId="1" fillId="0" borderId="0" applyNumberFormat="0" applyFill="0" applyBorder="0" applyProtection="0"/>
    <xf numFmtId="0" fontId="4" fillId="0" borderId="0" applyNumberFormat="0" applyFill="0" applyBorder="0" applyProtection="0"/>
  </cellStyleXfs>
  <cellXfs count="530">
    <xf numFmtId="0" fontId="0" fillId="0" borderId="0" xfId="0"/>
    <xf numFmtId="0" fontId="17" fillId="9" borderId="0" xfId="7" applyFont="1" applyFill="1" applyBorder="1" applyAlignment="1">
      <alignment horizontal="left" vertical="top"/>
    </xf>
    <xf numFmtId="0" fontId="19" fillId="9" borderId="0" xfId="7" applyFont="1" applyFill="1" applyBorder="1" applyAlignment="1">
      <alignment vertical="top"/>
    </xf>
    <xf numFmtId="0" fontId="19" fillId="9" borderId="0" xfId="7" applyFont="1" applyFill="1" applyBorder="1" applyAlignment="1">
      <alignment vertical="top" wrapText="1"/>
    </xf>
    <xf numFmtId="0" fontId="20" fillId="9" borderId="0" xfId="7" applyFont="1" applyFill="1" applyBorder="1" applyAlignment="1">
      <alignment vertical="top"/>
    </xf>
    <xf numFmtId="0" fontId="1" fillId="9" borderId="0" xfId="7" applyFill="1" applyBorder="1" applyAlignment="1">
      <alignment vertical="top"/>
    </xf>
    <xf numFmtId="0" fontId="1" fillId="9" borderId="0" xfId="7" applyFill="1" applyBorder="1" applyAlignment="1">
      <alignment vertical="top" wrapText="1"/>
    </xf>
    <xf numFmtId="0" fontId="1" fillId="9" borderId="0" xfId="7" applyFill="1" applyBorder="1" applyAlignment="1">
      <alignment horizontal="left" vertical="top"/>
    </xf>
    <xf numFmtId="0" fontId="21" fillId="9" borderId="0" xfId="7" applyFont="1" applyFill="1" applyBorder="1" applyAlignment="1">
      <alignment horizontal="left" vertical="top"/>
    </xf>
    <xf numFmtId="0" fontId="22" fillId="9" borderId="0" xfId="7" applyFont="1" applyFill="1" applyBorder="1" applyAlignment="1">
      <alignment vertical="top"/>
    </xf>
    <xf numFmtId="0" fontId="22" fillId="9" borderId="0" xfId="7" applyFont="1" applyFill="1" applyBorder="1" applyAlignment="1">
      <alignment vertical="top" wrapText="1"/>
    </xf>
    <xf numFmtId="0" fontId="21" fillId="9" borderId="0" xfId="7" applyFont="1" applyFill="1" applyBorder="1" applyAlignment="1">
      <alignment horizontal="right" vertical="top"/>
    </xf>
    <xf numFmtId="0" fontId="21" fillId="9" borderId="0" xfId="7" applyFont="1" applyFill="1" applyBorder="1" applyAlignment="1">
      <alignment vertical="top"/>
    </xf>
    <xf numFmtId="0" fontId="23" fillId="9" borderId="0" xfId="7" applyFont="1" applyFill="1" applyBorder="1" applyAlignment="1">
      <alignment horizontal="left" vertical="top"/>
    </xf>
    <xf numFmtId="0" fontId="22" fillId="9" borderId="0" xfId="7" applyFont="1" applyFill="1" applyBorder="1" applyAlignment="1">
      <alignment horizontal="right" vertical="top"/>
    </xf>
    <xf numFmtId="0" fontId="24" fillId="9" borderId="0" xfId="7" applyFont="1" applyFill="1" applyBorder="1" applyAlignment="1">
      <alignment horizontal="right" vertical="center"/>
    </xf>
    <xf numFmtId="0" fontId="25" fillId="9" borderId="0" xfId="9" applyFont="1" applyFill="1" applyBorder="1" applyAlignment="1" applyProtection="1">
      <alignment horizontal="left" vertical="top"/>
    </xf>
    <xf numFmtId="0" fontId="22" fillId="9" borderId="0" xfId="7" applyFont="1" applyFill="1" applyBorder="1" applyAlignment="1">
      <alignment horizontal="left" vertical="top"/>
    </xf>
    <xf numFmtId="0" fontId="26" fillId="9" borderId="0" xfId="7" applyFont="1" applyFill="1" applyBorder="1" applyAlignment="1">
      <alignment horizontal="left" vertical="top"/>
    </xf>
    <xf numFmtId="0" fontId="27" fillId="9" borderId="0" xfId="7" applyFont="1" applyFill="1" applyBorder="1" applyAlignment="1">
      <alignment horizontal="right" vertical="top"/>
    </xf>
    <xf numFmtId="0" fontId="27" fillId="9" borderId="0" xfId="7" applyFont="1" applyFill="1" applyBorder="1" applyAlignment="1">
      <alignment horizontal="left" vertical="top"/>
    </xf>
    <xf numFmtId="0" fontId="30" fillId="9" borderId="0" xfId="7" applyFont="1" applyFill="1" applyBorder="1" applyAlignment="1">
      <alignment vertical="top"/>
    </xf>
    <xf numFmtId="0" fontId="30" fillId="9" borderId="0" xfId="7" applyFont="1" applyFill="1" applyBorder="1" applyAlignment="1">
      <alignment vertical="top" wrapText="1"/>
    </xf>
    <xf numFmtId="0" fontId="30" fillId="9" borderId="0" xfId="7" applyFont="1" applyFill="1" applyBorder="1" applyAlignment="1">
      <alignment horizontal="right" vertical="top"/>
    </xf>
    <xf numFmtId="0" fontId="30" fillId="9" borderId="0" xfId="7" applyFont="1" applyFill="1" applyBorder="1" applyAlignment="1">
      <alignment horizontal="right" vertical="center"/>
    </xf>
    <xf numFmtId="0" fontId="31" fillId="9" borderId="0" xfId="7" applyFont="1" applyFill="1" applyBorder="1" applyAlignment="1">
      <alignment horizontal="left" vertical="top"/>
    </xf>
    <xf numFmtId="0" fontId="1" fillId="9" borderId="0" xfId="7" applyFont="1" applyFill="1" applyBorder="1" applyAlignment="1">
      <alignment vertical="top"/>
    </xf>
    <xf numFmtId="0" fontId="1" fillId="9" borderId="0" xfId="7" applyFont="1" applyFill="1" applyBorder="1" applyAlignment="1">
      <alignment horizontal="left" vertical="top"/>
    </xf>
    <xf numFmtId="0" fontId="24" fillId="9" borderId="0" xfId="7" applyFont="1" applyFill="1" applyBorder="1" applyAlignment="1">
      <alignment vertical="top" wrapText="1"/>
    </xf>
    <xf numFmtId="0" fontId="7" fillId="9" borderId="0" xfId="9" applyFill="1" applyBorder="1" applyAlignment="1" applyProtection="1">
      <alignment vertical="top" wrapText="1"/>
    </xf>
    <xf numFmtId="0" fontId="1" fillId="9" borderId="0" xfId="7" applyFont="1" applyFill="1" applyBorder="1" applyAlignment="1">
      <alignment vertical="top" wrapText="1"/>
    </xf>
    <xf numFmtId="0" fontId="33" fillId="9" borderId="0" xfId="9" applyFont="1" applyFill="1" applyBorder="1" applyAlignment="1" applyProtection="1">
      <alignment vertical="top" wrapText="1"/>
    </xf>
    <xf numFmtId="0" fontId="34" fillId="0" borderId="0" xfId="7" applyFont="1" applyBorder="1" applyAlignment="1">
      <alignment wrapText="1"/>
    </xf>
    <xf numFmtId="1" fontId="1" fillId="9" borderId="0" xfId="7" applyNumberFormat="1" applyFill="1" applyBorder="1" applyAlignment="1">
      <alignment horizontal="left" vertical="top"/>
    </xf>
    <xf numFmtId="0" fontId="1" fillId="9" borderId="0" xfId="7" applyFont="1" applyFill="1" applyBorder="1" applyAlignment="1">
      <alignment horizontal="right" vertical="top"/>
    </xf>
    <xf numFmtId="0" fontId="1" fillId="9" borderId="0" xfId="7" applyFill="1" applyBorder="1" applyAlignment="1">
      <alignment horizontal="right" vertical="top"/>
    </xf>
    <xf numFmtId="0" fontId="27" fillId="9" borderId="0" xfId="7" applyFont="1" applyFill="1" applyBorder="1" applyAlignment="1">
      <alignment vertical="top"/>
    </xf>
    <xf numFmtId="1" fontId="31" fillId="9" borderId="0" xfId="7" applyNumberFormat="1" applyFont="1" applyFill="1" applyBorder="1" applyAlignment="1">
      <alignment horizontal="left" vertical="top"/>
    </xf>
    <xf numFmtId="0" fontId="40" fillId="9" borderId="0" xfId="7" applyFont="1" applyFill="1" applyBorder="1" applyAlignment="1">
      <alignment vertical="top" wrapText="1"/>
    </xf>
    <xf numFmtId="0" fontId="24" fillId="9" borderId="0" xfId="7" applyFont="1" applyFill="1" applyBorder="1" applyAlignment="1" applyProtection="1">
      <alignment vertical="top" wrapText="1"/>
    </xf>
    <xf numFmtId="0" fontId="27" fillId="9" borderId="0" xfId="7" applyFont="1" applyFill="1" applyBorder="1" applyAlignment="1">
      <alignment horizontal="left"/>
    </xf>
    <xf numFmtId="0" fontId="41" fillId="9" borderId="0" xfId="7" applyFont="1" applyFill="1"/>
    <xf numFmtId="0" fontId="1" fillId="9" borderId="0" xfId="7" applyFont="1" applyFill="1"/>
    <xf numFmtId="0" fontId="1" fillId="9" borderId="0" xfId="7" applyFill="1"/>
    <xf numFmtId="0" fontId="42" fillId="9" borderId="0" xfId="7" applyFont="1" applyFill="1"/>
    <xf numFmtId="0" fontId="42" fillId="9" borderId="0" xfId="7" applyFont="1" applyFill="1" applyAlignment="1">
      <alignment horizontal="center"/>
    </xf>
    <xf numFmtId="0" fontId="27" fillId="9" borderId="2" xfId="7" applyFont="1" applyFill="1" applyBorder="1"/>
    <xf numFmtId="0" fontId="40" fillId="9" borderId="3" xfId="7" applyFont="1" applyFill="1" applyBorder="1" applyAlignment="1" applyProtection="1">
      <alignment horizontal="left"/>
      <protection locked="0"/>
    </xf>
    <xf numFmtId="0" fontId="40" fillId="10" borderId="4" xfId="7" applyFont="1" applyFill="1" applyBorder="1" applyAlignment="1" applyProtection="1">
      <alignment horizontal="left"/>
      <protection locked="0"/>
    </xf>
    <xf numFmtId="0" fontId="27" fillId="11" borderId="5" xfId="7" applyFont="1" applyFill="1" applyBorder="1"/>
    <xf numFmtId="169" fontId="27" fillId="11" borderId="6" xfId="7" applyNumberFormat="1" applyFont="1" applyFill="1" applyBorder="1" applyAlignment="1" applyProtection="1">
      <alignment horizontal="left"/>
      <protection locked="0"/>
    </xf>
    <xf numFmtId="0" fontId="27" fillId="10" borderId="7" xfId="7" applyFont="1" applyFill="1" applyBorder="1" applyAlignment="1" applyProtection="1">
      <alignment horizontal="left"/>
      <protection locked="0"/>
    </xf>
    <xf numFmtId="0" fontId="1" fillId="9" borderId="5" xfId="7" applyFont="1" applyFill="1" applyBorder="1"/>
    <xf numFmtId="169" fontId="1" fillId="9" borderId="6" xfId="7" applyNumberFormat="1" applyFont="1" applyFill="1" applyBorder="1" applyAlignment="1" applyProtection="1">
      <alignment horizontal="left"/>
    </xf>
    <xf numFmtId="0" fontId="27" fillId="11" borderId="6" xfId="7" applyFont="1" applyFill="1" applyBorder="1" applyAlignment="1" applyProtection="1">
      <alignment horizontal="left"/>
      <protection locked="0"/>
    </xf>
    <xf numFmtId="0" fontId="24" fillId="11" borderId="7" xfId="7" applyFont="1" applyFill="1" applyBorder="1" applyAlignment="1" applyProtection="1">
      <alignment horizontal="left"/>
      <protection locked="0"/>
    </xf>
    <xf numFmtId="0" fontId="27" fillId="9" borderId="5" xfId="7" applyFont="1" applyFill="1" applyBorder="1"/>
    <xf numFmtId="0" fontId="27" fillId="9" borderId="6" xfId="7" applyFont="1" applyFill="1" applyBorder="1" applyAlignment="1" applyProtection="1">
      <alignment horizontal="left"/>
      <protection locked="0"/>
    </xf>
    <xf numFmtId="0" fontId="1" fillId="9" borderId="6" xfId="7" applyFont="1" applyFill="1" applyBorder="1" applyAlignment="1" applyProtection="1">
      <alignment horizontal="left"/>
      <protection locked="0"/>
    </xf>
    <xf numFmtId="0" fontId="1" fillId="11" borderId="5" xfId="7" applyFont="1" applyFill="1" applyBorder="1"/>
    <xf numFmtId="0" fontId="27" fillId="11" borderId="6" xfId="7" applyFont="1" applyFill="1" applyBorder="1" applyAlignment="1" applyProtection="1">
      <alignment horizontal="left"/>
    </xf>
    <xf numFmtId="0" fontId="24" fillId="9" borderId="7" xfId="7" applyFont="1" applyFill="1" applyBorder="1" applyAlignment="1" applyProtection="1">
      <alignment horizontal="left"/>
      <protection locked="0"/>
    </xf>
    <xf numFmtId="0" fontId="27" fillId="11" borderId="8" xfId="7" applyFont="1" applyFill="1" applyBorder="1"/>
    <xf numFmtId="0" fontId="27" fillId="11" borderId="9" xfId="7" applyFont="1" applyFill="1" applyBorder="1" applyAlignment="1" applyProtection="1">
      <alignment horizontal="left"/>
      <protection locked="0"/>
    </xf>
    <xf numFmtId="0" fontId="24" fillId="11" borderId="10" xfId="7" applyFont="1" applyFill="1" applyBorder="1" applyAlignment="1" applyProtection="1">
      <alignment horizontal="left"/>
      <protection locked="0"/>
    </xf>
    <xf numFmtId="0" fontId="41" fillId="9" borderId="0" xfId="7" applyFont="1" applyFill="1" applyProtection="1"/>
    <xf numFmtId="0" fontId="44" fillId="9" borderId="0" xfId="7" applyFont="1" applyFill="1" applyProtection="1"/>
    <xf numFmtId="0" fontId="44" fillId="9" borderId="0" xfId="7" applyFont="1" applyFill="1" applyAlignment="1" applyProtection="1">
      <alignment horizontal="left"/>
    </xf>
    <xf numFmtId="0" fontId="1" fillId="9" borderId="0" xfId="7" applyFont="1" applyFill="1" applyProtection="1"/>
    <xf numFmtId="0" fontId="1" fillId="9" borderId="0" xfId="7" applyFont="1" applyFill="1" applyAlignment="1" applyProtection="1">
      <alignment horizontal="center"/>
    </xf>
    <xf numFmtId="164" fontId="27" fillId="9" borderId="0" xfId="7" applyNumberFormat="1" applyFont="1" applyFill="1" applyAlignment="1" applyProtection="1">
      <alignment horizontal="center"/>
    </xf>
    <xf numFmtId="0" fontId="1" fillId="9" borderId="0" xfId="7" applyFill="1" applyProtection="1"/>
    <xf numFmtId="0" fontId="1" fillId="9" borderId="0" xfId="7" applyFont="1" applyFill="1" applyBorder="1" applyAlignment="1" applyProtection="1">
      <alignment vertical="top"/>
    </xf>
    <xf numFmtId="1" fontId="27" fillId="9" borderId="0" xfId="7" applyNumberFormat="1" applyFont="1" applyFill="1" applyAlignment="1" applyProtection="1">
      <alignment horizontal="center"/>
    </xf>
    <xf numFmtId="0" fontId="42" fillId="9" borderId="0" xfId="7" applyFont="1" applyFill="1" applyProtection="1"/>
    <xf numFmtId="0" fontId="42" fillId="9" borderId="0" xfId="7" applyFont="1" applyFill="1" applyAlignment="1" applyProtection="1">
      <alignment horizontal="left"/>
    </xf>
    <xf numFmtId="0" fontId="42" fillId="9" borderId="0" xfId="7" applyFont="1" applyFill="1" applyAlignment="1" applyProtection="1">
      <alignment horizontal="center"/>
    </xf>
    <xf numFmtId="0" fontId="45" fillId="9" borderId="0" xfId="7" applyFont="1" applyFill="1" applyProtection="1"/>
    <xf numFmtId="1" fontId="46" fillId="9" borderId="0" xfId="7" applyNumberFormat="1" applyFont="1" applyFill="1" applyAlignment="1" applyProtection="1">
      <alignment horizontal="right"/>
    </xf>
    <xf numFmtId="0" fontId="46" fillId="9" borderId="0" xfId="7" applyFont="1" applyFill="1" applyProtection="1"/>
    <xf numFmtId="0" fontId="1" fillId="9" borderId="0" xfId="7" applyFill="1" applyAlignment="1" applyProtection="1">
      <alignment horizontal="center"/>
    </xf>
    <xf numFmtId="0" fontId="1" fillId="9" borderId="0" xfId="7" applyFill="1" applyAlignment="1" applyProtection="1">
      <alignment horizontal="left"/>
    </xf>
    <xf numFmtId="0" fontId="47" fillId="9" borderId="11" xfId="7" applyFont="1" applyFill="1" applyBorder="1" applyProtection="1"/>
    <xf numFmtId="0" fontId="47" fillId="9" borderId="12" xfId="7" applyFont="1" applyFill="1" applyBorder="1" applyProtection="1"/>
    <xf numFmtId="0" fontId="47" fillId="9" borderId="12" xfId="7" applyFont="1" applyFill="1" applyBorder="1" applyAlignment="1" applyProtection="1">
      <alignment horizontal="left"/>
    </xf>
    <xf numFmtId="0" fontId="47" fillId="9" borderId="13" xfId="7" applyFont="1" applyFill="1" applyBorder="1" applyProtection="1"/>
    <xf numFmtId="0" fontId="27" fillId="9" borderId="13" xfId="7" applyFont="1" applyFill="1" applyBorder="1" applyAlignment="1" applyProtection="1">
      <alignment horizontal="center"/>
    </xf>
    <xf numFmtId="0" fontId="47" fillId="9" borderId="14" xfId="7" applyFont="1" applyFill="1" applyBorder="1" applyAlignment="1" applyProtection="1">
      <alignment horizontal="left"/>
    </xf>
    <xf numFmtId="0" fontId="23" fillId="9" borderId="14" xfId="7" applyFont="1" applyFill="1" applyBorder="1" applyAlignment="1" applyProtection="1">
      <alignment horizontal="center"/>
    </xf>
    <xf numFmtId="0" fontId="23" fillId="9" borderId="15" xfId="7" applyFont="1" applyFill="1" applyBorder="1" applyAlignment="1" applyProtection="1">
      <alignment horizontal="center"/>
    </xf>
    <xf numFmtId="164" fontId="27" fillId="9" borderId="14" xfId="7" applyNumberFormat="1" applyFont="1" applyFill="1" applyBorder="1" applyAlignment="1" applyProtection="1">
      <alignment horizontal="center"/>
    </xf>
    <xf numFmtId="164" fontId="27" fillId="9" borderId="16" xfId="7" applyNumberFormat="1" applyFont="1" applyFill="1" applyBorder="1" applyAlignment="1" applyProtection="1">
      <alignment horizontal="center"/>
    </xf>
    <xf numFmtId="0" fontId="27" fillId="9" borderId="12" xfId="7" applyFont="1" applyFill="1" applyBorder="1" applyAlignment="1" applyProtection="1">
      <alignment horizontal="center"/>
    </xf>
    <xf numFmtId="0" fontId="48" fillId="9" borderId="17" xfId="7" applyFont="1" applyFill="1" applyBorder="1" applyAlignment="1" applyProtection="1">
      <alignment horizontal="center"/>
    </xf>
    <xf numFmtId="0" fontId="27" fillId="9" borderId="0" xfId="7" applyFont="1" applyFill="1" applyProtection="1"/>
    <xf numFmtId="1" fontId="27" fillId="9" borderId="0" xfId="7" applyNumberFormat="1" applyFont="1" applyFill="1" applyAlignment="1" applyProtection="1">
      <alignment wrapText="1"/>
    </xf>
    <xf numFmtId="1" fontId="48" fillId="9" borderId="17" xfId="7" applyNumberFormat="1" applyFont="1" applyFill="1" applyBorder="1" applyAlignment="1" applyProtection="1">
      <alignment horizontal="center"/>
    </xf>
    <xf numFmtId="0" fontId="47" fillId="9" borderId="0" xfId="7" applyFont="1" applyFill="1" applyProtection="1"/>
    <xf numFmtId="0" fontId="47" fillId="9" borderId="18" xfId="7" applyFont="1" applyFill="1" applyBorder="1" applyAlignment="1" applyProtection="1">
      <alignment horizontal="left" wrapText="1"/>
    </xf>
    <xf numFmtId="0" fontId="47" fillId="9" borderId="19" xfId="7" applyFont="1" applyFill="1" applyBorder="1" applyAlignment="1" applyProtection="1">
      <alignment wrapText="1"/>
    </xf>
    <xf numFmtId="0" fontId="47" fillId="9" borderId="10" xfId="7" applyFont="1" applyFill="1" applyBorder="1" applyAlignment="1" applyProtection="1">
      <alignment horizontal="left" wrapText="1"/>
    </xf>
    <xf numFmtId="0" fontId="47" fillId="9" borderId="20" xfId="7" applyFont="1" applyFill="1" applyBorder="1" applyAlignment="1" applyProtection="1">
      <alignment wrapText="1"/>
    </xf>
    <xf numFmtId="0" fontId="27" fillId="9" borderId="21" xfId="7" applyFont="1" applyFill="1" applyBorder="1" applyAlignment="1" applyProtection="1">
      <alignment horizontal="center" wrapText="1"/>
    </xf>
    <xf numFmtId="0" fontId="27" fillId="0" borderId="22" xfId="7" applyFont="1" applyBorder="1" applyAlignment="1" applyProtection="1">
      <alignment horizontal="center"/>
    </xf>
    <xf numFmtId="0" fontId="27" fillId="0" borderId="23" xfId="7" applyFont="1" applyBorder="1" applyAlignment="1" applyProtection="1">
      <alignment horizontal="center"/>
    </xf>
    <xf numFmtId="0" fontId="27" fillId="0" borderId="24" xfId="7" applyFont="1" applyBorder="1" applyAlignment="1" applyProtection="1">
      <alignment horizontal="center"/>
    </xf>
    <xf numFmtId="164" fontId="27" fillId="0" borderId="25" xfId="7" applyNumberFormat="1" applyFont="1" applyBorder="1" applyAlignment="1" applyProtection="1">
      <alignment horizontal="center"/>
    </xf>
    <xf numFmtId="0" fontId="27" fillId="0" borderId="19" xfId="7" applyFont="1" applyBorder="1" applyAlignment="1" applyProtection="1">
      <alignment horizontal="center"/>
    </xf>
    <xf numFmtId="0" fontId="48" fillId="9" borderId="26" xfId="7" applyFont="1" applyFill="1" applyBorder="1" applyAlignment="1" applyProtection="1">
      <alignment horizontal="center"/>
    </xf>
    <xf numFmtId="0" fontId="27" fillId="9" borderId="0" xfId="7" applyFont="1" applyFill="1" applyAlignment="1" applyProtection="1">
      <alignment wrapText="1"/>
    </xf>
    <xf numFmtId="1" fontId="48" fillId="9" borderId="26" xfId="7" applyNumberFormat="1" applyFont="1" applyFill="1" applyBorder="1" applyAlignment="1" applyProtection="1">
      <alignment horizontal="center"/>
    </xf>
    <xf numFmtId="0" fontId="47" fillId="9" borderId="0" xfId="7" applyFont="1" applyFill="1" applyAlignment="1" applyProtection="1">
      <alignment wrapText="1"/>
    </xf>
    <xf numFmtId="0" fontId="1" fillId="0" borderId="27" xfId="7" applyBorder="1" applyProtection="1">
      <protection locked="0"/>
    </xf>
    <xf numFmtId="0" fontId="1" fillId="0" borderId="28" xfId="7" applyFill="1" applyBorder="1" applyProtection="1">
      <protection locked="0"/>
    </xf>
    <xf numFmtId="0" fontId="1" fillId="0" borderId="29" xfId="7" applyFill="1" applyBorder="1" applyAlignment="1" applyProtection="1">
      <alignment horizontal="right"/>
      <protection locked="0"/>
    </xf>
    <xf numFmtId="0" fontId="1" fillId="0" borderId="30" xfId="7" applyFill="1" applyBorder="1" applyAlignment="1" applyProtection="1">
      <alignment horizontal="right"/>
    </xf>
    <xf numFmtId="0" fontId="52" fillId="0" borderId="27" xfId="7" applyFont="1" applyFill="1" applyBorder="1" applyAlignment="1" applyProtection="1">
      <alignment horizontal="center"/>
      <protection locked="0"/>
    </xf>
    <xf numFmtId="0" fontId="1" fillId="0" borderId="31" xfId="7" applyFill="1" applyBorder="1" applyProtection="1"/>
    <xf numFmtId="0" fontId="1" fillId="0" borderId="28" xfId="7" applyFill="1" applyBorder="1" applyProtection="1"/>
    <xf numFmtId="0" fontId="1" fillId="0" borderId="28" xfId="7" applyFill="1" applyBorder="1" applyAlignment="1" applyProtection="1">
      <alignment horizontal="right"/>
    </xf>
    <xf numFmtId="0" fontId="1" fillId="0" borderId="28" xfId="7" applyFill="1" applyBorder="1" applyAlignment="1" applyProtection="1">
      <alignment horizontal="right"/>
      <protection locked="0"/>
    </xf>
    <xf numFmtId="0" fontId="1" fillId="0" borderId="32" xfId="7" applyFill="1" applyBorder="1" applyAlignment="1" applyProtection="1">
      <alignment horizontal="right"/>
    </xf>
    <xf numFmtId="1" fontId="1" fillId="0" borderId="32" xfId="7" applyNumberFormat="1" applyFill="1" applyBorder="1" applyAlignment="1" applyProtection="1">
      <alignment horizontal="right"/>
    </xf>
    <xf numFmtId="0" fontId="1" fillId="11" borderId="27" xfId="7" applyFill="1" applyBorder="1" applyProtection="1">
      <protection locked="0"/>
    </xf>
    <xf numFmtId="0" fontId="1" fillId="11" borderId="28" xfId="7" applyFill="1" applyBorder="1" applyProtection="1">
      <protection locked="0"/>
    </xf>
    <xf numFmtId="0" fontId="1" fillId="11" borderId="28" xfId="7" applyFont="1" applyFill="1" applyBorder="1" applyProtection="1">
      <protection locked="0"/>
    </xf>
    <xf numFmtId="0" fontId="1" fillId="11" borderId="29" xfId="7" applyFill="1" applyBorder="1" applyAlignment="1" applyProtection="1">
      <alignment horizontal="right"/>
      <protection locked="0"/>
    </xf>
    <xf numFmtId="1" fontId="1" fillId="11" borderId="30" xfId="7" applyNumberFormat="1" applyFill="1" applyBorder="1" applyAlignment="1" applyProtection="1">
      <alignment horizontal="right"/>
    </xf>
    <xf numFmtId="0" fontId="52" fillId="11" borderId="27" xfId="7" applyFont="1" applyFill="1" applyBorder="1" applyAlignment="1" applyProtection="1">
      <alignment horizontal="center"/>
      <protection locked="0"/>
    </xf>
    <xf numFmtId="0" fontId="1" fillId="11" borderId="28" xfId="7" applyFill="1" applyBorder="1" applyProtection="1"/>
    <xf numFmtId="0" fontId="1" fillId="11" borderId="31" xfId="7" applyFill="1" applyBorder="1" applyProtection="1"/>
    <xf numFmtId="1" fontId="1" fillId="11" borderId="28" xfId="7" applyNumberFormat="1" applyFill="1" applyBorder="1" applyAlignment="1" applyProtection="1">
      <alignment horizontal="right"/>
    </xf>
    <xf numFmtId="1" fontId="1" fillId="11" borderId="28" xfId="7" applyNumberFormat="1" applyFill="1" applyBorder="1" applyAlignment="1" applyProtection="1">
      <alignment horizontal="right"/>
      <protection locked="0"/>
    </xf>
    <xf numFmtId="1" fontId="1" fillId="11" borderId="32" xfId="7" applyNumberFormat="1" applyFill="1" applyBorder="1" applyAlignment="1" applyProtection="1">
      <alignment horizontal="right"/>
    </xf>
    <xf numFmtId="0" fontId="1" fillId="9" borderId="33" xfId="7" applyFill="1" applyBorder="1" applyProtection="1"/>
    <xf numFmtId="0" fontId="1" fillId="11" borderId="30" xfId="7" applyFill="1" applyBorder="1" applyAlignment="1" applyProtection="1">
      <alignment horizontal="right"/>
    </xf>
    <xf numFmtId="0" fontId="1" fillId="11" borderId="28" xfId="7" applyFill="1" applyBorder="1" applyAlignment="1" applyProtection="1">
      <alignment horizontal="right"/>
    </xf>
    <xf numFmtId="0" fontId="1" fillId="11" borderId="28" xfId="7" applyFill="1" applyBorder="1" applyAlignment="1" applyProtection="1">
      <alignment horizontal="right"/>
      <protection locked="0"/>
    </xf>
    <xf numFmtId="0" fontId="1" fillId="11" borderId="32" xfId="7" applyFill="1" applyBorder="1" applyAlignment="1" applyProtection="1">
      <alignment horizontal="right"/>
    </xf>
    <xf numFmtId="0" fontId="1" fillId="0" borderId="28" xfId="7" applyFont="1" applyBorder="1" applyProtection="1">
      <protection locked="0"/>
    </xf>
    <xf numFmtId="0" fontId="1" fillId="0" borderId="29" xfId="7" applyBorder="1" applyAlignment="1" applyProtection="1">
      <alignment horizontal="right"/>
      <protection locked="0"/>
    </xf>
    <xf numFmtId="0" fontId="1" fillId="0" borderId="30" xfId="7" applyBorder="1" applyAlignment="1" applyProtection="1">
      <alignment horizontal="right"/>
    </xf>
    <xf numFmtId="0" fontId="52" fillId="0" borderId="27" xfId="7" applyFont="1" applyBorder="1" applyAlignment="1" applyProtection="1">
      <alignment horizontal="center"/>
      <protection locked="0"/>
    </xf>
    <xf numFmtId="0" fontId="1" fillId="0" borderId="31" xfId="7" applyBorder="1" applyProtection="1"/>
    <xf numFmtId="0" fontId="1" fillId="0" borderId="28" xfId="7" applyBorder="1" applyProtection="1"/>
    <xf numFmtId="0" fontId="1" fillId="0" borderId="28" xfId="7" applyBorder="1" applyAlignment="1" applyProtection="1">
      <alignment horizontal="right"/>
    </xf>
    <xf numFmtId="0" fontId="1" fillId="0" borderId="28" xfId="7" applyBorder="1" applyAlignment="1" applyProtection="1">
      <alignment horizontal="right"/>
      <protection locked="0"/>
    </xf>
    <xf numFmtId="0" fontId="1" fillId="0" borderId="32" xfId="7" applyBorder="1" applyAlignment="1" applyProtection="1">
      <alignment horizontal="right"/>
    </xf>
    <xf numFmtId="1" fontId="1" fillId="0" borderId="32" xfId="7" applyNumberFormat="1" applyBorder="1" applyAlignment="1" applyProtection="1">
      <alignment horizontal="right"/>
    </xf>
    <xf numFmtId="0" fontId="1" fillId="0" borderId="28" xfId="7" applyBorder="1" applyProtection="1">
      <protection locked="0"/>
    </xf>
    <xf numFmtId="0" fontId="24" fillId="0" borderId="28" xfId="7" applyFont="1" applyBorder="1" applyProtection="1">
      <protection locked="0"/>
    </xf>
    <xf numFmtId="1" fontId="1" fillId="0" borderId="30" xfId="7" applyNumberFormat="1" applyBorder="1" applyAlignment="1" applyProtection="1">
      <alignment horizontal="right"/>
    </xf>
    <xf numFmtId="1" fontId="1" fillId="0" borderId="28" xfId="7" applyNumberFormat="1" applyBorder="1" applyAlignment="1" applyProtection="1">
      <alignment horizontal="right"/>
    </xf>
    <xf numFmtId="1" fontId="1" fillId="0" borderId="28" xfId="7" applyNumberFormat="1" applyBorder="1" applyAlignment="1" applyProtection="1">
      <alignment horizontal="right"/>
      <protection locked="0"/>
    </xf>
    <xf numFmtId="0" fontId="24" fillId="11" borderId="28" xfId="7" applyFont="1" applyFill="1" applyBorder="1" applyProtection="1">
      <protection locked="0"/>
    </xf>
    <xf numFmtId="0" fontId="1" fillId="0" borderId="34" xfId="7" applyBorder="1" applyProtection="1">
      <protection locked="0"/>
    </xf>
    <xf numFmtId="0" fontId="1" fillId="0" borderId="23" xfId="7" applyBorder="1" applyProtection="1">
      <protection locked="0"/>
    </xf>
    <xf numFmtId="0" fontId="1" fillId="0" borderId="24" xfId="7" applyBorder="1" applyAlignment="1" applyProtection="1">
      <alignment horizontal="right"/>
      <protection locked="0"/>
    </xf>
    <xf numFmtId="0" fontId="52" fillId="0" borderId="34" xfId="7" applyFont="1" applyBorder="1" applyAlignment="1" applyProtection="1">
      <alignment horizontal="center"/>
      <protection locked="0"/>
    </xf>
    <xf numFmtId="0" fontId="1" fillId="0" borderId="22" xfId="7" applyBorder="1" applyProtection="1"/>
    <xf numFmtId="0" fontId="1" fillId="0" borderId="23" xfId="7" applyBorder="1" applyAlignment="1" applyProtection="1">
      <alignment horizontal="right"/>
    </xf>
    <xf numFmtId="0" fontId="1" fillId="0" borderId="23" xfId="7" applyBorder="1" applyAlignment="1" applyProtection="1">
      <alignment horizontal="right"/>
      <protection locked="0"/>
    </xf>
    <xf numFmtId="0" fontId="1" fillId="0" borderId="35" xfId="7" applyBorder="1" applyAlignment="1" applyProtection="1">
      <alignment horizontal="right"/>
    </xf>
    <xf numFmtId="0" fontId="1" fillId="0" borderId="0" xfId="7" applyProtection="1"/>
    <xf numFmtId="0" fontId="1" fillId="0" borderId="0" xfId="7" applyAlignment="1" applyProtection="1">
      <alignment horizontal="left"/>
    </xf>
    <xf numFmtId="164" fontId="47" fillId="9" borderId="0" xfId="7" applyNumberFormat="1" applyFont="1" applyFill="1" applyAlignment="1" applyProtection="1">
      <alignment horizontal="center"/>
    </xf>
    <xf numFmtId="1" fontId="47" fillId="9" borderId="0" xfId="7" applyNumberFormat="1" applyFont="1" applyFill="1" applyAlignment="1" applyProtection="1">
      <alignment horizontal="center"/>
    </xf>
    <xf numFmtId="164" fontId="47" fillId="9" borderId="0" xfId="7" applyNumberFormat="1" applyFont="1" applyFill="1" applyAlignment="1" applyProtection="1">
      <alignment horizontal="center" wrapText="1"/>
    </xf>
    <xf numFmtId="1" fontId="47" fillId="9" borderId="0" xfId="7" applyNumberFormat="1" applyFont="1" applyFill="1" applyAlignment="1" applyProtection="1">
      <alignment horizontal="center" wrapText="1"/>
    </xf>
    <xf numFmtId="0" fontId="1" fillId="9" borderId="0" xfId="7" applyFont="1" applyFill="1" applyAlignment="1">
      <alignment horizontal="center"/>
    </xf>
    <xf numFmtId="0" fontId="42" fillId="0" borderId="0" xfId="7" applyFont="1"/>
    <xf numFmtId="0" fontId="42" fillId="9" borderId="0" xfId="7" applyFont="1" applyFill="1" applyAlignment="1">
      <alignment horizontal="left"/>
    </xf>
    <xf numFmtId="0" fontId="47" fillId="11" borderId="36" xfId="7" applyFont="1" applyFill="1" applyBorder="1" applyAlignment="1">
      <alignment horizontal="center" wrapText="1"/>
    </xf>
    <xf numFmtId="0" fontId="47" fillId="11" borderId="37" xfId="7" applyFont="1" applyFill="1" applyBorder="1" applyAlignment="1">
      <alignment horizontal="center" wrapText="1"/>
    </xf>
    <xf numFmtId="0" fontId="47" fillId="11" borderId="38" xfId="7" applyFont="1" applyFill="1" applyBorder="1" applyAlignment="1">
      <alignment horizontal="center" wrapText="1"/>
    </xf>
    <xf numFmtId="0" fontId="42" fillId="0" borderId="39" xfId="7" applyFont="1" applyBorder="1" applyAlignment="1">
      <alignment horizontal="center"/>
    </xf>
    <xf numFmtId="0" fontId="42" fillId="0" borderId="40" xfId="7" applyFont="1" applyBorder="1" applyAlignment="1">
      <alignment horizontal="center"/>
    </xf>
    <xf numFmtId="0" fontId="42" fillId="0" borderId="28" xfId="7" applyFont="1" applyBorder="1" applyAlignment="1">
      <alignment horizontal="right"/>
    </xf>
    <xf numFmtId="0" fontId="42" fillId="0" borderId="41" xfId="7" applyFont="1" applyBorder="1" applyAlignment="1">
      <alignment horizontal="left"/>
    </xf>
    <xf numFmtId="0" fontId="42" fillId="0" borderId="41" xfId="7" applyFont="1" applyBorder="1" applyAlignment="1">
      <alignment horizontal="center"/>
    </xf>
    <xf numFmtId="0" fontId="42" fillId="0" borderId="7" xfId="7" applyFont="1" applyBorder="1" applyAlignment="1">
      <alignment horizontal="center"/>
    </xf>
    <xf numFmtId="0" fontId="42" fillId="0" borderId="27" xfId="7" applyFont="1" applyBorder="1" applyAlignment="1">
      <alignment horizontal="center"/>
    </xf>
    <xf numFmtId="0" fontId="42" fillId="0" borderId="31" xfId="7" applyFont="1" applyBorder="1" applyAlignment="1">
      <alignment horizontal="center"/>
    </xf>
    <xf numFmtId="0" fontId="42" fillId="0" borderId="28" xfId="7" applyFont="1" applyBorder="1" applyAlignment="1">
      <alignment horizontal="center"/>
    </xf>
    <xf numFmtId="0" fontId="42" fillId="0" borderId="29" xfId="7" applyFont="1" applyBorder="1" applyAlignment="1">
      <alignment horizontal="center"/>
    </xf>
    <xf numFmtId="0" fontId="42" fillId="0" borderId="28" xfId="7" applyFont="1" applyBorder="1" applyAlignment="1">
      <alignment horizontal="left"/>
    </xf>
    <xf numFmtId="49" fontId="42" fillId="0" borderId="28" xfId="7" applyNumberFormat="1" applyFont="1" applyBorder="1" applyAlignment="1">
      <alignment horizontal="left"/>
    </xf>
    <xf numFmtId="0" fontId="42" fillId="0" borderId="23" xfId="7" applyFont="1" applyBorder="1" applyAlignment="1">
      <alignment horizontal="center"/>
    </xf>
    <xf numFmtId="0" fontId="41" fillId="9" borderId="0" xfId="7" applyFont="1" applyFill="1" applyBorder="1" applyAlignment="1">
      <alignment horizontal="center"/>
    </xf>
    <xf numFmtId="0" fontId="44" fillId="9" borderId="0" xfId="7" applyFont="1" applyFill="1" applyBorder="1" applyAlignment="1">
      <alignment horizontal="center"/>
    </xf>
    <xf numFmtId="0" fontId="1" fillId="9" borderId="0" xfId="7" applyFont="1" applyFill="1" applyAlignment="1" applyProtection="1">
      <alignment horizontal="left"/>
    </xf>
    <xf numFmtId="0" fontId="1" fillId="9" borderId="0" xfId="7" applyFont="1" applyFill="1" applyBorder="1" applyProtection="1"/>
    <xf numFmtId="0" fontId="1" fillId="0" borderId="0" xfId="7" applyFont="1" applyProtection="1"/>
    <xf numFmtId="0" fontId="1" fillId="0" borderId="0" xfId="7" applyFont="1" applyAlignment="1" applyProtection="1">
      <alignment horizontal="left"/>
    </xf>
    <xf numFmtId="167" fontId="1" fillId="9" borderId="28" xfId="7" applyNumberFormat="1" applyFont="1" applyFill="1" applyBorder="1" applyAlignment="1" applyProtection="1">
      <alignment horizontal="left"/>
      <protection locked="0"/>
    </xf>
    <xf numFmtId="0" fontId="53" fillId="9" borderId="0" xfId="7" applyFont="1" applyFill="1" applyProtection="1"/>
    <xf numFmtId="0" fontId="27" fillId="9" borderId="0" xfId="7" applyFont="1" applyFill="1" applyAlignment="1" applyProtection="1">
      <alignment vertical="top"/>
    </xf>
    <xf numFmtId="0" fontId="1" fillId="9" borderId="0" xfId="7" applyFont="1" applyFill="1" applyAlignment="1" applyProtection="1">
      <alignment vertical="top"/>
    </xf>
    <xf numFmtId="0" fontId="1" fillId="9" borderId="0" xfId="7" applyFont="1" applyFill="1" applyAlignment="1" applyProtection="1">
      <alignment horizontal="center" vertical="top"/>
    </xf>
    <xf numFmtId="0" fontId="1" fillId="9" borderId="28" xfId="7" applyFont="1" applyFill="1" applyBorder="1" applyAlignment="1" applyProtection="1">
      <alignment vertical="top"/>
    </xf>
    <xf numFmtId="167" fontId="1" fillId="9" borderId="28" xfId="7" applyNumberFormat="1" applyFont="1" applyFill="1" applyBorder="1" applyAlignment="1" applyProtection="1">
      <alignment horizontal="left" vertical="top"/>
      <protection locked="0"/>
    </xf>
    <xf numFmtId="168" fontId="1" fillId="9" borderId="0" xfId="7" applyNumberFormat="1" applyFont="1" applyFill="1" applyBorder="1" applyAlignment="1" applyProtection="1">
      <alignment vertical="top"/>
    </xf>
    <xf numFmtId="0" fontId="1" fillId="9" borderId="28" xfId="7" applyFont="1" applyFill="1" applyBorder="1" applyProtection="1"/>
    <xf numFmtId="0" fontId="44" fillId="9" borderId="2" xfId="7" applyFont="1" applyFill="1" applyBorder="1" applyAlignment="1" applyProtection="1">
      <alignment horizontal="left"/>
    </xf>
    <xf numFmtId="0" fontId="27" fillId="9" borderId="14" xfId="7" applyFont="1" applyFill="1" applyBorder="1" applyProtection="1"/>
    <xf numFmtId="0" fontId="1" fillId="9" borderId="42" xfId="7" applyFont="1" applyFill="1" applyBorder="1" applyAlignment="1" applyProtection="1">
      <alignment horizontal="center"/>
    </xf>
    <xf numFmtId="0" fontId="44" fillId="9" borderId="14" xfId="7" applyFont="1" applyFill="1" applyBorder="1" applyAlignment="1" applyProtection="1">
      <alignment horizontal="left"/>
    </xf>
    <xf numFmtId="0" fontId="1" fillId="9" borderId="14" xfId="7" applyFont="1" applyFill="1" applyBorder="1" applyAlignment="1" applyProtection="1">
      <alignment horizontal="center"/>
    </xf>
    <xf numFmtId="0" fontId="44" fillId="9" borderId="42" xfId="7" applyFont="1" applyFill="1" applyBorder="1" applyAlignment="1" applyProtection="1">
      <alignment horizontal="left"/>
    </xf>
    <xf numFmtId="0" fontId="1" fillId="9" borderId="42" xfId="7" applyFont="1" applyFill="1" applyBorder="1" applyAlignment="1" applyProtection="1">
      <alignment horizontal="left"/>
    </xf>
    <xf numFmtId="0" fontId="46" fillId="9" borderId="36" xfId="7" applyFont="1" applyFill="1" applyBorder="1" applyProtection="1"/>
    <xf numFmtId="0" fontId="1" fillId="9" borderId="37" xfId="7" applyFont="1" applyFill="1" applyBorder="1" applyProtection="1"/>
    <xf numFmtId="0" fontId="1" fillId="9" borderId="38" xfId="7" applyFont="1" applyFill="1" applyBorder="1" applyProtection="1"/>
    <xf numFmtId="0" fontId="30" fillId="9" borderId="36" xfId="7" applyFont="1" applyFill="1" applyBorder="1" applyProtection="1"/>
    <xf numFmtId="0" fontId="27" fillId="0" borderId="43" xfId="7" applyFont="1" applyBorder="1" applyProtection="1"/>
    <xf numFmtId="0" fontId="27" fillId="0" borderId="44" xfId="7" applyFont="1" applyBorder="1" applyAlignment="1" applyProtection="1">
      <alignment horizontal="left"/>
    </xf>
    <xf numFmtId="0" fontId="27" fillId="0" borderId="45" xfId="7" applyFont="1" applyBorder="1" applyAlignment="1" applyProtection="1">
      <alignment horizontal="left"/>
    </xf>
    <xf numFmtId="0" fontId="27" fillId="0" borderId="46" xfId="7" applyFont="1" applyBorder="1" applyAlignment="1" applyProtection="1">
      <alignment horizontal="right"/>
    </xf>
    <xf numFmtId="0" fontId="27" fillId="0" borderId="43" xfId="7" applyFont="1" applyBorder="1" applyAlignment="1" applyProtection="1">
      <alignment horizontal="right"/>
    </xf>
    <xf numFmtId="0" fontId="27" fillId="0" borderId="44" xfId="7" applyFont="1" applyBorder="1" applyAlignment="1" applyProtection="1">
      <alignment horizontal="right"/>
    </xf>
    <xf numFmtId="0" fontId="27" fillId="0" borderId="47" xfId="7" applyFont="1" applyBorder="1" applyAlignment="1" applyProtection="1">
      <alignment horizontal="center"/>
    </xf>
    <xf numFmtId="0" fontId="27" fillId="0" borderId="38" xfId="7" applyFont="1" applyBorder="1" applyAlignment="1" applyProtection="1">
      <alignment horizontal="right"/>
    </xf>
    <xf numFmtId="0" fontId="27" fillId="0" borderId="46" xfId="7" applyFont="1" applyBorder="1" applyAlignment="1" applyProtection="1">
      <alignment horizontal="left"/>
    </xf>
    <xf numFmtId="0" fontId="27" fillId="9" borderId="43" xfId="7" applyFont="1" applyFill="1" applyBorder="1" applyProtection="1"/>
    <xf numFmtId="0" fontId="27" fillId="9" borderId="44" xfId="7" applyFont="1" applyFill="1" applyBorder="1" applyProtection="1"/>
    <xf numFmtId="0" fontId="27" fillId="9" borderId="46" xfId="7" applyFont="1" applyFill="1" applyBorder="1" applyProtection="1"/>
    <xf numFmtId="0" fontId="27" fillId="9" borderId="36" xfId="7" applyFont="1" applyFill="1" applyBorder="1" applyProtection="1"/>
    <xf numFmtId="0" fontId="27" fillId="9" borderId="37" xfId="7" applyFont="1" applyFill="1" applyBorder="1" applyProtection="1"/>
    <xf numFmtId="0" fontId="27" fillId="9" borderId="38" xfId="7" applyFont="1" applyFill="1" applyBorder="1" applyProtection="1"/>
    <xf numFmtId="0" fontId="27" fillId="9" borderId="0" xfId="7" applyFont="1" applyFill="1" applyBorder="1" applyProtection="1"/>
    <xf numFmtId="0" fontId="21" fillId="9" borderId="0" xfId="7" applyFont="1" applyFill="1" applyBorder="1" applyAlignment="1" applyProtection="1">
      <alignment horizontal="right"/>
    </xf>
    <xf numFmtId="0" fontId="1" fillId="11" borderId="48" xfId="7" applyFont="1" applyFill="1" applyBorder="1" applyProtection="1">
      <protection locked="0"/>
    </xf>
    <xf numFmtId="0" fontId="1" fillId="11" borderId="28" xfId="7" applyFont="1" applyFill="1" applyBorder="1" applyProtection="1"/>
    <xf numFmtId="0" fontId="1" fillId="11" borderId="49" xfId="7" applyFont="1" applyFill="1" applyBorder="1" applyProtection="1"/>
    <xf numFmtId="0" fontId="1" fillId="11" borderId="4" xfId="7" applyFont="1" applyFill="1" applyBorder="1" applyAlignment="1" applyProtection="1">
      <alignment horizontal="center"/>
    </xf>
    <xf numFmtId="0" fontId="1" fillId="11" borderId="49" xfId="7" applyFont="1" applyFill="1" applyBorder="1" applyAlignment="1" applyProtection="1">
      <alignment horizontal="center"/>
      <protection locked="0"/>
    </xf>
    <xf numFmtId="165" fontId="27" fillId="11" borderId="50" xfId="7" applyNumberFormat="1" applyFont="1" applyFill="1" applyBorder="1" applyAlignment="1" applyProtection="1">
      <alignment horizontal="center"/>
    </xf>
    <xf numFmtId="166" fontId="1" fillId="11" borderId="50" xfId="7" applyNumberFormat="1" applyFont="1" applyFill="1" applyBorder="1" applyAlignment="1" applyProtection="1">
      <alignment horizontal="right"/>
    </xf>
    <xf numFmtId="0" fontId="1" fillId="11" borderId="3" xfId="7" applyFont="1" applyFill="1" applyBorder="1" applyAlignment="1" applyProtection="1">
      <alignment horizontal="left"/>
    </xf>
    <xf numFmtId="0" fontId="1" fillId="11" borderId="48" xfId="7" applyFont="1" applyFill="1" applyBorder="1" applyProtection="1"/>
    <xf numFmtId="0" fontId="1" fillId="11" borderId="51" xfId="7" applyFont="1" applyFill="1" applyBorder="1" applyProtection="1"/>
    <xf numFmtId="0" fontId="1" fillId="11" borderId="15" xfId="7" applyFont="1" applyFill="1" applyBorder="1" applyProtection="1"/>
    <xf numFmtId="0" fontId="1" fillId="11" borderId="11" xfId="7" applyFont="1" applyFill="1" applyBorder="1" applyProtection="1"/>
    <xf numFmtId="0" fontId="1" fillId="11" borderId="52" xfId="7" applyFont="1" applyFill="1" applyBorder="1" applyProtection="1"/>
    <xf numFmtId="0" fontId="1" fillId="11" borderId="42" xfId="7" applyFont="1" applyFill="1" applyBorder="1" applyProtection="1"/>
    <xf numFmtId="0" fontId="1" fillId="0" borderId="27" xfId="7" applyFont="1" applyFill="1" applyBorder="1" applyProtection="1">
      <protection locked="0"/>
    </xf>
    <xf numFmtId="0" fontId="1" fillId="0" borderId="28" xfId="7" applyFont="1" applyFill="1" applyBorder="1" applyProtection="1"/>
    <xf numFmtId="0" fontId="1" fillId="0" borderId="53" xfId="7" applyFont="1" applyFill="1" applyBorder="1" applyProtection="1"/>
    <xf numFmtId="0" fontId="1" fillId="0" borderId="29" xfId="7" applyFont="1" applyFill="1" applyBorder="1" applyAlignment="1" applyProtection="1">
      <alignment horizontal="center"/>
    </xf>
    <xf numFmtId="0" fontId="1" fillId="0" borderId="53" xfId="7" applyFont="1" applyFill="1" applyBorder="1" applyAlignment="1" applyProtection="1">
      <alignment horizontal="center"/>
      <protection locked="0"/>
    </xf>
    <xf numFmtId="165" fontId="27" fillId="0" borderId="28" xfId="7" applyNumberFormat="1" applyFont="1" applyFill="1" applyBorder="1" applyAlignment="1" applyProtection="1">
      <alignment horizontal="center"/>
    </xf>
    <xf numFmtId="166" fontId="1" fillId="0" borderId="28" xfId="7" applyNumberFormat="1" applyFont="1" applyFill="1" applyBorder="1" applyAlignment="1" applyProtection="1">
      <alignment horizontal="right"/>
    </xf>
    <xf numFmtId="0" fontId="1" fillId="0" borderId="54" xfId="7" applyFont="1" applyFill="1" applyBorder="1" applyAlignment="1" applyProtection="1">
      <alignment horizontal="left"/>
    </xf>
    <xf numFmtId="0" fontId="1" fillId="9" borderId="27" xfId="7" applyFont="1" applyFill="1" applyBorder="1" applyProtection="1"/>
    <xf numFmtId="0" fontId="1" fillId="9" borderId="31" xfId="7" applyFont="1" applyFill="1" applyBorder="1" applyProtection="1"/>
    <xf numFmtId="0" fontId="1" fillId="9" borderId="32" xfId="7" applyFont="1" applyFill="1" applyBorder="1" applyProtection="1"/>
    <xf numFmtId="0" fontId="1" fillId="11" borderId="27" xfId="7" applyFont="1" applyFill="1" applyBorder="1" applyProtection="1">
      <protection locked="0"/>
    </xf>
    <xf numFmtId="0" fontId="1" fillId="11" borderId="53" xfId="7" applyFont="1" applyFill="1" applyBorder="1" applyProtection="1"/>
    <xf numFmtId="0" fontId="1" fillId="11" borderId="29" xfId="7" applyFont="1" applyFill="1" applyBorder="1" applyAlignment="1" applyProtection="1">
      <alignment horizontal="center"/>
    </xf>
    <xf numFmtId="0" fontId="1" fillId="11" borderId="53" xfId="7" applyFont="1" applyFill="1" applyBorder="1" applyAlignment="1" applyProtection="1">
      <alignment horizontal="center"/>
      <protection locked="0"/>
    </xf>
    <xf numFmtId="165" fontId="27" fillId="11" borderId="28" xfId="7" applyNumberFormat="1" applyFont="1" applyFill="1" applyBorder="1" applyAlignment="1" applyProtection="1">
      <alignment horizontal="center"/>
    </xf>
    <xf numFmtId="166" fontId="1" fillId="11" borderId="28" xfId="7" applyNumberFormat="1" applyFont="1" applyFill="1" applyBorder="1" applyAlignment="1" applyProtection="1">
      <alignment horizontal="right"/>
    </xf>
    <xf numFmtId="0" fontId="1" fillId="11" borderId="54" xfId="7" applyFont="1" applyFill="1" applyBorder="1" applyAlignment="1" applyProtection="1">
      <alignment horizontal="left"/>
    </xf>
    <xf numFmtId="0" fontId="1" fillId="11" borderId="27" xfId="7" applyFont="1" applyFill="1" applyBorder="1" applyProtection="1"/>
    <xf numFmtId="0" fontId="1" fillId="11" borderId="31" xfId="7" applyFont="1" applyFill="1" applyBorder="1" applyProtection="1"/>
    <xf numFmtId="0" fontId="1" fillId="11" borderId="32" xfId="7" applyFont="1" applyFill="1" applyBorder="1" applyProtection="1"/>
    <xf numFmtId="0" fontId="1" fillId="9" borderId="27" xfId="7" applyFont="1" applyFill="1" applyBorder="1" applyProtection="1">
      <protection locked="0"/>
    </xf>
    <xf numFmtId="0" fontId="1" fillId="9" borderId="53" xfId="7" applyFont="1" applyFill="1" applyBorder="1" applyProtection="1"/>
    <xf numFmtId="0" fontId="1" fillId="9" borderId="29" xfId="7" applyFont="1" applyFill="1" applyBorder="1" applyAlignment="1" applyProtection="1">
      <alignment horizontal="center"/>
    </xf>
    <xf numFmtId="0" fontId="1" fillId="9" borderId="53" xfId="7" applyFont="1" applyFill="1" applyBorder="1" applyAlignment="1" applyProtection="1">
      <alignment horizontal="center"/>
      <protection locked="0"/>
    </xf>
    <xf numFmtId="0" fontId="1" fillId="9" borderId="54" xfId="7" applyFont="1" applyFill="1" applyBorder="1" applyAlignment="1" applyProtection="1">
      <alignment horizontal="left"/>
    </xf>
    <xf numFmtId="0" fontId="1" fillId="11" borderId="34" xfId="7" applyFont="1" applyFill="1" applyBorder="1" applyProtection="1">
      <protection locked="0"/>
    </xf>
    <xf numFmtId="0" fontId="1" fillId="11" borderId="23" xfId="7" applyFont="1" applyFill="1" applyBorder="1" applyProtection="1"/>
    <xf numFmtId="0" fontId="1" fillId="11" borderId="55" xfId="7" applyFont="1" applyFill="1" applyBorder="1" applyProtection="1"/>
    <xf numFmtId="0" fontId="1" fillId="11" borderId="24" xfId="7" applyFont="1" applyFill="1" applyBorder="1" applyAlignment="1" applyProtection="1">
      <alignment horizontal="center"/>
    </xf>
    <xf numFmtId="0" fontId="1" fillId="11" borderId="55" xfId="7" applyFont="1" applyFill="1" applyBorder="1" applyAlignment="1" applyProtection="1">
      <alignment horizontal="center"/>
      <protection locked="0"/>
    </xf>
    <xf numFmtId="0" fontId="1" fillId="11" borderId="56" xfId="7" applyFont="1" applyFill="1" applyBorder="1" applyAlignment="1" applyProtection="1">
      <alignment horizontal="left"/>
    </xf>
    <xf numFmtId="0" fontId="1" fillId="11" borderId="34" xfId="7" applyFont="1" applyFill="1" applyBorder="1" applyProtection="1"/>
    <xf numFmtId="0" fontId="1" fillId="11" borderId="22" xfId="7" applyFont="1" applyFill="1" applyBorder="1" applyProtection="1"/>
    <xf numFmtId="0" fontId="1" fillId="11" borderId="35" xfId="7" applyFont="1" applyFill="1" applyBorder="1" applyProtection="1"/>
    <xf numFmtId="165" fontId="27" fillId="11" borderId="23" xfId="7" applyNumberFormat="1" applyFont="1" applyFill="1" applyBorder="1" applyAlignment="1" applyProtection="1">
      <alignment horizontal="center"/>
    </xf>
    <xf numFmtId="0" fontId="1" fillId="0" borderId="0" xfId="7" applyFont="1" applyAlignment="1" applyProtection="1">
      <alignment horizontal="center"/>
    </xf>
    <xf numFmtId="0" fontId="1" fillId="0" borderId="37" xfId="7" applyFont="1" applyBorder="1" applyProtection="1"/>
    <xf numFmtId="0" fontId="27" fillId="0" borderId="47" xfId="7" applyFont="1" applyBorder="1" applyAlignment="1" applyProtection="1">
      <alignment horizontal="right"/>
    </xf>
    <xf numFmtId="0" fontId="27" fillId="0" borderId="38" xfId="7" applyFont="1" applyBorder="1" applyAlignment="1" applyProtection="1">
      <alignment horizontal="left"/>
    </xf>
    <xf numFmtId="0" fontId="1" fillId="11" borderId="50" xfId="7" applyFont="1" applyFill="1" applyBorder="1" applyAlignment="1" applyProtection="1">
      <alignment horizontal="right"/>
    </xf>
    <xf numFmtId="0" fontId="1" fillId="11" borderId="4" xfId="7" applyFont="1" applyFill="1" applyBorder="1" applyAlignment="1" applyProtection="1">
      <alignment horizontal="right"/>
    </xf>
    <xf numFmtId="0" fontId="1" fillId="0" borderId="28" xfId="7" applyFont="1" applyFill="1" applyBorder="1" applyAlignment="1" applyProtection="1">
      <alignment horizontal="right"/>
    </xf>
    <xf numFmtId="1" fontId="1" fillId="0" borderId="29" xfId="7" applyNumberFormat="1" applyFont="1" applyFill="1" applyBorder="1" applyAlignment="1" applyProtection="1">
      <alignment horizontal="right"/>
    </xf>
    <xf numFmtId="0" fontId="1" fillId="11" borderId="28" xfId="7" applyFont="1" applyFill="1" applyBorder="1" applyAlignment="1" applyProtection="1">
      <alignment horizontal="right"/>
    </xf>
    <xf numFmtId="1" fontId="1" fillId="11" borderId="29" xfId="7" applyNumberFormat="1" applyFill="1" applyBorder="1" applyAlignment="1" applyProtection="1">
      <alignment horizontal="right"/>
    </xf>
    <xf numFmtId="0" fontId="1" fillId="9" borderId="28" xfId="7" applyFont="1" applyFill="1" applyBorder="1" applyAlignment="1" applyProtection="1">
      <alignment horizontal="right"/>
    </xf>
    <xf numFmtId="0" fontId="1" fillId="11" borderId="23" xfId="7" applyFont="1" applyFill="1" applyBorder="1" applyAlignment="1" applyProtection="1">
      <alignment horizontal="right"/>
    </xf>
    <xf numFmtId="1" fontId="1" fillId="11" borderId="24" xfId="7" applyNumberFormat="1" applyFill="1" applyBorder="1" applyAlignment="1" applyProtection="1">
      <alignment horizontal="right"/>
    </xf>
    <xf numFmtId="0" fontId="27" fillId="9" borderId="44" xfId="7" applyFont="1" applyFill="1" applyBorder="1" applyAlignment="1" applyProtection="1">
      <alignment horizontal="right"/>
    </xf>
    <xf numFmtId="0" fontId="27" fillId="0" borderId="44" xfId="7" applyFont="1" applyBorder="1" applyAlignment="1" applyProtection="1">
      <alignment horizontal="center"/>
    </xf>
    <xf numFmtId="0" fontId="1" fillId="11" borderId="15" xfId="7" applyFont="1" applyFill="1" applyBorder="1" applyAlignment="1" applyProtection="1">
      <alignment horizontal="right"/>
    </xf>
    <xf numFmtId="1" fontId="1" fillId="0" borderId="32" xfId="7" applyNumberFormat="1" applyFont="1" applyFill="1" applyBorder="1" applyAlignment="1" applyProtection="1">
      <alignment horizontal="right"/>
    </xf>
    <xf numFmtId="1" fontId="1" fillId="11" borderId="35" xfId="7" applyNumberFormat="1" applyFill="1" applyBorder="1" applyAlignment="1" applyProtection="1">
      <alignment horizontal="right"/>
    </xf>
    <xf numFmtId="0" fontId="1" fillId="9" borderId="0" xfId="7" applyFont="1" applyFill="1" applyAlignment="1" applyProtection="1">
      <alignment horizontal="left" vertical="top"/>
    </xf>
    <xf numFmtId="0" fontId="26" fillId="9" borderId="36" xfId="7" applyFont="1" applyFill="1" applyBorder="1" applyProtection="1"/>
    <xf numFmtId="0" fontId="27" fillId="9" borderId="37" xfId="7" applyFont="1" applyFill="1" applyBorder="1" applyAlignment="1" applyProtection="1">
      <alignment vertical="top"/>
    </xf>
    <xf numFmtId="0" fontId="26" fillId="9" borderId="38" xfId="7" applyFont="1" applyFill="1" applyBorder="1" applyAlignment="1" applyProtection="1">
      <alignment horizontal="right" vertical="top"/>
    </xf>
    <xf numFmtId="0" fontId="1" fillId="9" borderId="0" xfId="7" applyFont="1" applyFill="1" applyBorder="1" applyAlignment="1" applyProtection="1">
      <alignment horizontal="left" vertical="top"/>
    </xf>
    <xf numFmtId="0" fontId="1" fillId="11" borderId="4" xfId="7" applyFont="1" applyFill="1" applyBorder="1" applyProtection="1"/>
    <xf numFmtId="0" fontId="22" fillId="9" borderId="0" xfId="7" applyFont="1" applyFill="1" applyBorder="1" applyAlignment="1" applyProtection="1">
      <alignment horizontal="right" vertical="top"/>
    </xf>
    <xf numFmtId="0" fontId="1" fillId="0" borderId="27" xfId="7" applyFont="1" applyFill="1" applyBorder="1" applyProtection="1"/>
    <xf numFmtId="0" fontId="1" fillId="0" borderId="29" xfId="7" applyFont="1" applyFill="1" applyBorder="1" applyProtection="1"/>
    <xf numFmtId="0" fontId="1" fillId="11" borderId="29" xfId="7" applyFont="1" applyFill="1" applyBorder="1" applyProtection="1"/>
    <xf numFmtId="0" fontId="1" fillId="9" borderId="29" xfId="7" applyFont="1" applyFill="1" applyBorder="1" applyProtection="1"/>
    <xf numFmtId="0" fontId="1" fillId="0" borderId="0" xfId="7" applyFont="1" applyFill="1" applyAlignment="1" applyProtection="1">
      <alignment horizontal="left" vertical="top"/>
    </xf>
    <xf numFmtId="0" fontId="1" fillId="11" borderId="24" xfId="7" applyFont="1" applyFill="1" applyBorder="1" applyProtection="1"/>
    <xf numFmtId="0" fontId="44" fillId="9" borderId="2" xfId="7" applyFont="1" applyFill="1" applyBorder="1" applyAlignment="1" applyProtection="1">
      <alignment horizontal="left" vertical="center"/>
    </xf>
    <xf numFmtId="0" fontId="27" fillId="9" borderId="14" xfId="7" applyFont="1" applyFill="1" applyBorder="1" applyAlignment="1" applyProtection="1">
      <alignment vertical="center"/>
    </xf>
    <xf numFmtId="0" fontId="1" fillId="9" borderId="42" xfId="7" applyFont="1" applyFill="1" applyBorder="1" applyAlignment="1" applyProtection="1">
      <alignment horizontal="center" vertical="center"/>
    </xf>
    <xf numFmtId="0" fontId="1" fillId="0" borderId="0" xfId="7" applyFont="1" applyAlignment="1" applyProtection="1">
      <alignment vertical="center"/>
    </xf>
    <xf numFmtId="0" fontId="44" fillId="9" borderId="14" xfId="7" applyFont="1" applyFill="1" applyBorder="1" applyAlignment="1" applyProtection="1">
      <alignment horizontal="left" vertical="center"/>
    </xf>
    <xf numFmtId="0" fontId="1" fillId="0" borderId="37" xfId="7" applyFont="1" applyBorder="1" applyAlignment="1" applyProtection="1">
      <alignment vertical="center"/>
    </xf>
    <xf numFmtId="0" fontId="1" fillId="9" borderId="14" xfId="7" applyFont="1" applyFill="1" applyBorder="1" applyAlignment="1" applyProtection="1">
      <alignment horizontal="center" vertical="center"/>
    </xf>
    <xf numFmtId="0" fontId="1" fillId="9" borderId="37" xfId="7" applyFont="1" applyFill="1" applyBorder="1" applyAlignment="1" applyProtection="1">
      <alignment horizontal="left" vertical="center"/>
    </xf>
    <xf numFmtId="0" fontId="1" fillId="9" borderId="42" xfId="7" applyFont="1" applyFill="1" applyBorder="1" applyAlignment="1" applyProtection="1">
      <alignment horizontal="left" vertical="center"/>
    </xf>
    <xf numFmtId="0" fontId="46" fillId="9" borderId="36" xfId="7" applyFont="1" applyFill="1" applyBorder="1" applyAlignment="1" applyProtection="1">
      <alignment vertical="center"/>
    </xf>
    <xf numFmtId="0" fontId="1" fillId="9" borderId="37" xfId="7" applyFont="1" applyFill="1" applyBorder="1" applyAlignment="1" applyProtection="1">
      <alignment vertical="center"/>
    </xf>
    <xf numFmtId="0" fontId="1" fillId="9" borderId="38" xfId="7" applyFont="1" applyFill="1" applyBorder="1" applyAlignment="1" applyProtection="1">
      <alignment vertical="center"/>
    </xf>
    <xf numFmtId="0" fontId="27" fillId="9" borderId="57" xfId="7" applyFont="1" applyFill="1" applyBorder="1" applyAlignment="1" applyProtection="1">
      <alignment vertical="center"/>
    </xf>
    <xf numFmtId="0" fontId="1" fillId="9" borderId="0" xfId="7" applyFont="1" applyFill="1" applyBorder="1" applyAlignment="1" applyProtection="1">
      <alignment vertical="center"/>
    </xf>
    <xf numFmtId="0" fontId="1" fillId="9" borderId="38" xfId="7" applyFont="1" applyFill="1" applyBorder="1" applyAlignment="1" applyProtection="1">
      <alignment horizontal="left" vertical="center"/>
    </xf>
    <xf numFmtId="0" fontId="27" fillId="0" borderId="43" xfId="7" applyFont="1" applyBorder="1" applyAlignment="1" applyProtection="1">
      <alignment vertical="center"/>
    </xf>
    <xf numFmtId="0" fontId="27" fillId="0" borderId="44" xfId="7" applyFont="1" applyBorder="1" applyAlignment="1" applyProtection="1">
      <alignment horizontal="left" vertical="center"/>
    </xf>
    <xf numFmtId="0" fontId="27" fillId="0" borderId="45" xfId="7" applyFont="1" applyBorder="1" applyAlignment="1" applyProtection="1">
      <alignment horizontal="left" vertical="center"/>
    </xf>
    <xf numFmtId="0" fontId="27" fillId="0" borderId="46" xfId="7" applyFont="1" applyBorder="1" applyAlignment="1" applyProtection="1">
      <alignment horizontal="right" vertical="center"/>
    </xf>
    <xf numFmtId="0" fontId="27" fillId="0" borderId="47" xfId="7" applyFont="1" applyBorder="1" applyAlignment="1" applyProtection="1">
      <alignment horizontal="right" vertical="center"/>
    </xf>
    <xf numFmtId="0" fontId="27" fillId="0" borderId="44" xfId="7" applyFont="1" applyBorder="1" applyAlignment="1" applyProtection="1">
      <alignment horizontal="right" vertical="center"/>
    </xf>
    <xf numFmtId="0" fontId="27" fillId="0" borderId="44" xfId="7" applyFont="1" applyBorder="1" applyAlignment="1" applyProtection="1">
      <alignment horizontal="center" vertical="center"/>
    </xf>
    <xf numFmtId="0" fontId="27" fillId="0" borderId="38" xfId="7" applyFont="1" applyBorder="1" applyAlignment="1" applyProtection="1">
      <alignment horizontal="left" vertical="center"/>
    </xf>
    <xf numFmtId="0" fontId="27" fillId="9" borderId="43" xfId="7" applyFont="1" applyFill="1" applyBorder="1" applyAlignment="1" applyProtection="1">
      <alignment vertical="center"/>
    </xf>
    <xf numFmtId="0" fontId="27" fillId="9" borderId="44" xfId="7" applyFont="1" applyFill="1" applyBorder="1" applyAlignment="1" applyProtection="1">
      <alignment vertical="center"/>
    </xf>
    <xf numFmtId="0" fontId="27" fillId="9" borderId="46" xfId="7" applyFont="1" applyFill="1" applyBorder="1" applyAlignment="1" applyProtection="1">
      <alignment vertical="center"/>
    </xf>
    <xf numFmtId="1" fontId="27" fillId="9" borderId="57" xfId="7" applyNumberFormat="1" applyFont="1" applyFill="1" applyBorder="1" applyAlignment="1" applyProtection="1">
      <alignment vertical="center"/>
    </xf>
    <xf numFmtId="0" fontId="21" fillId="9" borderId="0" xfId="7" applyFont="1" applyFill="1" applyBorder="1" applyAlignment="1" applyProtection="1">
      <alignment horizontal="right" vertical="center"/>
    </xf>
    <xf numFmtId="0" fontId="27" fillId="0" borderId="46" xfId="7" applyFont="1" applyBorder="1" applyAlignment="1" applyProtection="1">
      <alignment horizontal="center" vertical="center"/>
    </xf>
    <xf numFmtId="0" fontId="27" fillId="9" borderId="0" xfId="7" applyFont="1" applyFill="1" applyBorder="1" applyAlignment="1" applyProtection="1">
      <alignment vertical="center"/>
    </xf>
    <xf numFmtId="0" fontId="1" fillId="11" borderId="48" xfId="7" applyFont="1" applyFill="1" applyBorder="1" applyAlignment="1" applyProtection="1">
      <alignment vertical="center"/>
      <protection locked="0"/>
    </xf>
    <xf numFmtId="0" fontId="1" fillId="11" borderId="28" xfId="7" applyFont="1" applyFill="1" applyBorder="1" applyAlignment="1" applyProtection="1">
      <alignment vertical="center"/>
    </xf>
    <xf numFmtId="0" fontId="1" fillId="11" borderId="49" xfId="7" applyFont="1" applyFill="1" applyBorder="1" applyAlignment="1" applyProtection="1">
      <alignment vertical="center"/>
    </xf>
    <xf numFmtId="0" fontId="1" fillId="11" borderId="4" xfId="7" applyFont="1" applyFill="1" applyBorder="1" applyAlignment="1" applyProtection="1">
      <alignment horizontal="center" vertical="center"/>
    </xf>
    <xf numFmtId="0" fontId="1" fillId="11" borderId="48" xfId="7" applyFont="1" applyFill="1" applyBorder="1" applyAlignment="1" applyProtection="1">
      <alignment horizontal="right" vertical="center"/>
    </xf>
    <xf numFmtId="0" fontId="1" fillId="11" borderId="51" xfId="7" applyFont="1" applyFill="1" applyBorder="1" applyAlignment="1" applyProtection="1">
      <alignment horizontal="right" vertical="center"/>
      <protection locked="0"/>
    </xf>
    <xf numFmtId="0" fontId="1" fillId="11" borderId="50" xfId="7" applyFont="1" applyFill="1" applyBorder="1" applyAlignment="1" applyProtection="1">
      <alignment horizontal="right" vertical="center"/>
      <protection locked="0"/>
    </xf>
    <xf numFmtId="165" fontId="1" fillId="11" borderId="50" xfId="7" applyNumberFormat="1" applyFont="1" applyFill="1" applyBorder="1" applyAlignment="1" applyProtection="1">
      <alignment horizontal="right" vertical="center"/>
      <protection locked="0"/>
    </xf>
    <xf numFmtId="0" fontId="1" fillId="11" borderId="50" xfId="7" applyFont="1" applyFill="1" applyBorder="1" applyAlignment="1" applyProtection="1">
      <alignment horizontal="right" vertical="center"/>
    </xf>
    <xf numFmtId="166" fontId="1" fillId="11" borderId="50" xfId="7" applyNumberFormat="1" applyFont="1" applyFill="1" applyBorder="1" applyAlignment="1" applyProtection="1">
      <alignment horizontal="right" vertical="center"/>
    </xf>
    <xf numFmtId="0" fontId="1" fillId="11" borderId="3" xfId="7" applyFont="1" applyFill="1" applyBorder="1" applyAlignment="1" applyProtection="1">
      <alignment horizontal="left" vertical="center"/>
    </xf>
    <xf numFmtId="0" fontId="1" fillId="11" borderId="48" xfId="7" applyFont="1" applyFill="1" applyBorder="1" applyAlignment="1" applyProtection="1">
      <alignment vertical="center"/>
    </xf>
    <xf numFmtId="0" fontId="1" fillId="11" borderId="51" xfId="7" applyFont="1" applyFill="1" applyBorder="1" applyAlignment="1" applyProtection="1">
      <alignment vertical="center"/>
    </xf>
    <xf numFmtId="0" fontId="1" fillId="11" borderId="15" xfId="7" applyFont="1" applyFill="1" applyBorder="1" applyAlignment="1" applyProtection="1">
      <alignment vertical="center"/>
    </xf>
    <xf numFmtId="1" fontId="1" fillId="11" borderId="50" xfId="7" applyNumberFormat="1" applyFill="1" applyBorder="1" applyAlignment="1" applyProtection="1">
      <alignment horizontal="right" vertical="center"/>
    </xf>
    <xf numFmtId="1" fontId="1" fillId="11" borderId="4" xfId="7" applyNumberFormat="1" applyFont="1" applyFill="1" applyBorder="1" applyAlignment="1" applyProtection="1">
      <alignment horizontal="right" vertical="center"/>
    </xf>
    <xf numFmtId="0" fontId="1" fillId="9" borderId="5" xfId="7" applyFont="1" applyFill="1" applyBorder="1" applyAlignment="1" applyProtection="1">
      <alignment horizontal="right" vertical="center"/>
    </xf>
    <xf numFmtId="0" fontId="1" fillId="9" borderId="0" xfId="7" applyFont="1" applyFill="1" applyBorder="1" applyAlignment="1" applyProtection="1">
      <alignment horizontal="right" vertical="center"/>
    </xf>
    <xf numFmtId="166" fontId="1" fillId="11" borderId="4" xfId="7" applyNumberFormat="1" applyFont="1" applyFill="1" applyBorder="1" applyAlignment="1" applyProtection="1">
      <alignment horizontal="right" vertical="center"/>
    </xf>
    <xf numFmtId="0" fontId="1" fillId="0" borderId="27" xfId="7" applyFont="1" applyFill="1" applyBorder="1" applyAlignment="1" applyProtection="1">
      <alignment vertical="center"/>
      <protection locked="0"/>
    </xf>
    <xf numFmtId="0" fontId="1" fillId="0" borderId="28" xfId="7" applyFont="1" applyFill="1" applyBorder="1" applyAlignment="1" applyProtection="1">
      <alignment vertical="center"/>
    </xf>
    <xf numFmtId="0" fontId="1" fillId="0" borderId="53" xfId="7" applyFont="1" applyFill="1" applyBorder="1" applyAlignment="1" applyProtection="1">
      <alignment vertical="center"/>
    </xf>
    <xf numFmtId="0" fontId="1" fillId="0" borderId="29" xfId="7" applyFont="1" applyFill="1" applyBorder="1" applyAlignment="1" applyProtection="1">
      <alignment horizontal="center" vertical="center"/>
    </xf>
    <xf numFmtId="1" fontId="1" fillId="0" borderId="27" xfId="7" applyNumberFormat="1" applyFont="1" applyFill="1" applyBorder="1" applyAlignment="1" applyProtection="1">
      <alignment horizontal="right" vertical="center"/>
    </xf>
    <xf numFmtId="0" fontId="1" fillId="0" borderId="31" xfId="7" applyFont="1" applyFill="1" applyBorder="1" applyAlignment="1" applyProtection="1">
      <alignment horizontal="right" vertical="center"/>
      <protection locked="0"/>
    </xf>
    <xf numFmtId="0" fontId="1" fillId="0" borderId="28" xfId="7" applyFont="1" applyFill="1" applyBorder="1" applyAlignment="1" applyProtection="1">
      <alignment horizontal="right" vertical="center"/>
      <protection locked="0"/>
    </xf>
    <xf numFmtId="165" fontId="1" fillId="0" borderId="28" xfId="7" applyNumberFormat="1" applyFont="1" applyFill="1" applyBorder="1" applyAlignment="1" applyProtection="1">
      <alignment horizontal="right" vertical="center"/>
      <protection locked="0"/>
    </xf>
    <xf numFmtId="0" fontId="1" fillId="0" borderId="28" xfId="7" applyFont="1" applyFill="1" applyBorder="1" applyAlignment="1" applyProtection="1">
      <alignment horizontal="right" vertical="center"/>
    </xf>
    <xf numFmtId="166" fontId="1" fillId="0" borderId="28" xfId="7" applyNumberFormat="1" applyFont="1" applyFill="1" applyBorder="1" applyAlignment="1" applyProtection="1">
      <alignment horizontal="right" vertical="center"/>
    </xf>
    <xf numFmtId="0" fontId="1" fillId="0" borderId="54" xfId="7" applyFont="1" applyFill="1" applyBorder="1" applyAlignment="1" applyProtection="1">
      <alignment horizontal="left" vertical="center"/>
    </xf>
    <xf numFmtId="0" fontId="1" fillId="9" borderId="27" xfId="7" applyFont="1" applyFill="1" applyBorder="1" applyAlignment="1" applyProtection="1">
      <alignment vertical="center"/>
    </xf>
    <xf numFmtId="0" fontId="1" fillId="9" borderId="31" xfId="7" applyFont="1" applyFill="1" applyBorder="1" applyAlignment="1" applyProtection="1">
      <alignment vertical="center"/>
    </xf>
    <xf numFmtId="0" fontId="1" fillId="9" borderId="32" xfId="7" applyFont="1" applyFill="1" applyBorder="1" applyAlignment="1" applyProtection="1">
      <alignment vertical="center"/>
    </xf>
    <xf numFmtId="1" fontId="1" fillId="0" borderId="28" xfId="7" applyNumberFormat="1" applyFont="1" applyFill="1" applyBorder="1" applyAlignment="1" applyProtection="1">
      <alignment horizontal="right" vertical="center"/>
    </xf>
    <xf numFmtId="1" fontId="1" fillId="0" borderId="29" xfId="7" applyNumberFormat="1" applyFont="1" applyFill="1" applyBorder="1" applyAlignment="1" applyProtection="1">
      <alignment horizontal="right" vertical="center"/>
    </xf>
    <xf numFmtId="166" fontId="1" fillId="0" borderId="29" xfId="7" applyNumberFormat="1" applyFont="1" applyFill="1" applyBorder="1" applyAlignment="1" applyProtection="1">
      <alignment horizontal="right" vertical="center"/>
    </xf>
    <xf numFmtId="0" fontId="1" fillId="11" borderId="27" xfId="7" applyFont="1" applyFill="1" applyBorder="1" applyAlignment="1" applyProtection="1">
      <alignment vertical="center"/>
      <protection locked="0"/>
    </xf>
    <xf numFmtId="0" fontId="1" fillId="11" borderId="53" xfId="7" applyFont="1" applyFill="1" applyBorder="1" applyAlignment="1" applyProtection="1">
      <alignment vertical="center"/>
    </xf>
    <xf numFmtId="0" fontId="1" fillId="11" borderId="29" xfId="7" applyFont="1" applyFill="1" applyBorder="1" applyAlignment="1" applyProtection="1">
      <alignment horizontal="center" vertical="center"/>
    </xf>
    <xf numFmtId="1" fontId="1" fillId="11" borderId="27" xfId="7" applyNumberFormat="1" applyFill="1" applyBorder="1" applyAlignment="1" applyProtection="1">
      <alignment horizontal="right" vertical="center"/>
    </xf>
    <xf numFmtId="0" fontId="1" fillId="11" borderId="31" xfId="7" applyFill="1" applyBorder="1" applyAlignment="1" applyProtection="1">
      <alignment horizontal="right" vertical="center"/>
      <protection locked="0"/>
    </xf>
    <xf numFmtId="0" fontId="1" fillId="11" borderId="28" xfId="7" applyFont="1" applyFill="1" applyBorder="1" applyAlignment="1" applyProtection="1">
      <alignment horizontal="right" vertical="center"/>
      <protection locked="0"/>
    </xf>
    <xf numFmtId="165" fontId="1" fillId="11" borderId="28" xfId="7" applyNumberFormat="1" applyFont="1" applyFill="1" applyBorder="1" applyAlignment="1" applyProtection="1">
      <alignment horizontal="right" vertical="center"/>
      <protection locked="0"/>
    </xf>
    <xf numFmtId="0" fontId="1" fillId="11" borderId="28" xfId="7" applyFont="1" applyFill="1" applyBorder="1" applyAlignment="1" applyProtection="1">
      <alignment horizontal="right" vertical="center"/>
    </xf>
    <xf numFmtId="166" fontId="1" fillId="11" borderId="28" xfId="7" applyNumberFormat="1" applyFont="1" applyFill="1" applyBorder="1" applyAlignment="1" applyProtection="1">
      <alignment horizontal="right" vertical="center"/>
    </xf>
    <xf numFmtId="0" fontId="1" fillId="11" borderId="54" xfId="7" applyFont="1" applyFill="1" applyBorder="1" applyAlignment="1" applyProtection="1">
      <alignment horizontal="left" vertical="center"/>
    </xf>
    <xf numFmtId="0" fontId="1" fillId="11" borderId="27" xfId="7" applyFont="1" applyFill="1" applyBorder="1" applyAlignment="1" applyProtection="1">
      <alignment vertical="center"/>
    </xf>
    <xf numFmtId="0" fontId="1" fillId="11" borderId="31" xfId="7" applyFont="1" applyFill="1" applyBorder="1" applyAlignment="1" applyProtection="1">
      <alignment vertical="center"/>
    </xf>
    <xf numFmtId="0" fontId="1" fillId="11" borderId="32" xfId="7" applyFont="1" applyFill="1" applyBorder="1" applyAlignment="1" applyProtection="1">
      <alignment vertical="center"/>
    </xf>
    <xf numFmtId="1" fontId="1" fillId="11" borderId="28" xfId="7" applyNumberFormat="1" applyFill="1" applyBorder="1" applyAlignment="1" applyProtection="1">
      <alignment horizontal="right" vertical="center"/>
    </xf>
    <xf numFmtId="1" fontId="1" fillId="11" borderId="29" xfId="7" applyNumberFormat="1" applyFont="1" applyFill="1" applyBorder="1" applyAlignment="1" applyProtection="1">
      <alignment horizontal="right" vertical="center"/>
    </xf>
    <xf numFmtId="166" fontId="1" fillId="11" borderId="29" xfId="7" applyNumberFormat="1" applyFont="1" applyFill="1" applyBorder="1" applyAlignment="1" applyProtection="1">
      <alignment horizontal="right" vertical="center"/>
    </xf>
    <xf numFmtId="0" fontId="1" fillId="9" borderId="27" xfId="7" applyFont="1" applyFill="1" applyBorder="1" applyAlignment="1" applyProtection="1">
      <alignment vertical="center"/>
      <protection locked="0"/>
    </xf>
    <xf numFmtId="0" fontId="1" fillId="9" borderId="28" xfId="7" applyFont="1" applyFill="1" applyBorder="1" applyAlignment="1" applyProtection="1">
      <alignment vertical="center"/>
    </xf>
    <xf numFmtId="0" fontId="1" fillId="9" borderId="53" xfId="7" applyFont="1" applyFill="1" applyBorder="1" applyAlignment="1" applyProtection="1">
      <alignment vertical="center"/>
    </xf>
    <xf numFmtId="0" fontId="1" fillId="9" borderId="29" xfId="7" applyFont="1" applyFill="1" applyBorder="1" applyAlignment="1" applyProtection="1">
      <alignment horizontal="center" vertical="center"/>
    </xf>
    <xf numFmtId="0" fontId="1" fillId="9" borderId="28" xfId="7" applyFont="1" applyFill="1" applyBorder="1" applyAlignment="1" applyProtection="1">
      <alignment horizontal="right" vertical="center"/>
      <protection locked="0"/>
    </xf>
    <xf numFmtId="165" fontId="1" fillId="9" borderId="28" xfId="7" applyNumberFormat="1" applyFont="1" applyFill="1" applyBorder="1" applyAlignment="1" applyProtection="1">
      <alignment horizontal="right" vertical="center"/>
      <protection locked="0"/>
    </xf>
    <xf numFmtId="166" fontId="1" fillId="9" borderId="28" xfId="7" applyNumberFormat="1" applyFont="1" applyFill="1" applyBorder="1" applyAlignment="1" applyProtection="1">
      <alignment horizontal="right" vertical="center"/>
    </xf>
    <xf numFmtId="0" fontId="1" fillId="9" borderId="54" xfId="7" applyFont="1" applyFill="1" applyBorder="1" applyAlignment="1" applyProtection="1">
      <alignment horizontal="left" vertical="center"/>
    </xf>
    <xf numFmtId="1" fontId="1" fillId="9" borderId="28" xfId="7" applyNumberFormat="1" applyFill="1" applyBorder="1" applyAlignment="1" applyProtection="1">
      <alignment horizontal="right" vertical="center"/>
    </xf>
    <xf numFmtId="1" fontId="1" fillId="9" borderId="29" xfId="7" applyNumberFormat="1" applyFont="1" applyFill="1" applyBorder="1" applyAlignment="1" applyProtection="1">
      <alignment horizontal="right" vertical="center"/>
    </xf>
    <xf numFmtId="166" fontId="1" fillId="9" borderId="29" xfId="7" applyNumberFormat="1" applyFont="1" applyFill="1" applyBorder="1" applyAlignment="1" applyProtection="1">
      <alignment horizontal="right" vertical="center"/>
    </xf>
    <xf numFmtId="0" fontId="1" fillId="11" borderId="34" xfId="7" applyFont="1" applyFill="1" applyBorder="1" applyAlignment="1" applyProtection="1">
      <alignment vertical="center"/>
      <protection locked="0"/>
    </xf>
    <xf numFmtId="0" fontId="1" fillId="11" borderId="23" xfId="7" applyFont="1" applyFill="1" applyBorder="1" applyAlignment="1" applyProtection="1">
      <alignment vertical="center"/>
    </xf>
    <xf numFmtId="0" fontId="1" fillId="11" borderId="55" xfId="7" applyFont="1" applyFill="1" applyBorder="1" applyAlignment="1" applyProtection="1">
      <alignment vertical="center"/>
    </xf>
    <xf numFmtId="0" fontId="1" fillId="11" borderId="24" xfId="7" applyFont="1" applyFill="1" applyBorder="1" applyAlignment="1" applyProtection="1">
      <alignment horizontal="center" vertical="center"/>
    </xf>
    <xf numFmtId="1" fontId="1" fillId="11" borderId="34" xfId="7" applyNumberFormat="1" applyFill="1" applyBorder="1" applyAlignment="1" applyProtection="1">
      <alignment horizontal="right" vertical="center"/>
    </xf>
    <xf numFmtId="0" fontId="1" fillId="11" borderId="22" xfId="7" applyFill="1" applyBorder="1" applyAlignment="1" applyProtection="1">
      <alignment horizontal="right" vertical="center"/>
      <protection locked="0"/>
    </xf>
    <xf numFmtId="0" fontId="1" fillId="11" borderId="23" xfId="7" applyFont="1" applyFill="1" applyBorder="1" applyAlignment="1" applyProtection="1">
      <alignment horizontal="right" vertical="center"/>
      <protection locked="0"/>
    </xf>
    <xf numFmtId="165" fontId="1" fillId="11" borderId="23" xfId="7" applyNumberFormat="1" applyFont="1" applyFill="1" applyBorder="1" applyAlignment="1" applyProtection="1">
      <alignment horizontal="right" vertical="center"/>
      <protection locked="0"/>
    </xf>
    <xf numFmtId="0" fontId="1" fillId="11" borderId="23" xfId="7" applyFont="1" applyFill="1" applyBorder="1" applyAlignment="1" applyProtection="1">
      <alignment horizontal="right" vertical="center"/>
    </xf>
    <xf numFmtId="166" fontId="1" fillId="11" borderId="23" xfId="7" applyNumberFormat="1" applyFont="1" applyFill="1" applyBorder="1" applyAlignment="1" applyProtection="1">
      <alignment horizontal="right" vertical="center"/>
    </xf>
    <xf numFmtId="0" fontId="1" fillId="11" borderId="56" xfId="7" applyFont="1" applyFill="1" applyBorder="1" applyAlignment="1" applyProtection="1">
      <alignment horizontal="left" vertical="center"/>
    </xf>
    <xf numFmtId="0" fontId="1" fillId="11" borderId="34" xfId="7" applyFont="1" applyFill="1" applyBorder="1" applyAlignment="1" applyProtection="1">
      <alignment vertical="center"/>
    </xf>
    <xf numFmtId="0" fontId="1" fillId="11" borderId="22" xfId="7" applyFont="1" applyFill="1" applyBorder="1" applyAlignment="1" applyProtection="1">
      <alignment vertical="center"/>
    </xf>
    <xf numFmtId="0" fontId="1" fillId="11" borderId="35" xfId="7" applyFont="1" applyFill="1" applyBorder="1" applyAlignment="1" applyProtection="1">
      <alignment vertical="center"/>
    </xf>
    <xf numFmtId="1" fontId="1" fillId="11" borderId="23" xfId="7" applyNumberFormat="1" applyFill="1" applyBorder="1" applyAlignment="1" applyProtection="1">
      <alignment horizontal="right" vertical="center"/>
    </xf>
    <xf numFmtId="1" fontId="1" fillId="11" borderId="24" xfId="7" applyNumberFormat="1" applyFont="1" applyFill="1" applyBorder="1" applyAlignment="1" applyProtection="1">
      <alignment horizontal="right" vertical="center"/>
    </xf>
    <xf numFmtId="166" fontId="1" fillId="11" borderId="24" xfId="7" applyNumberFormat="1" applyFont="1" applyFill="1" applyBorder="1" applyAlignment="1" applyProtection="1">
      <alignment horizontal="right" vertical="center"/>
    </xf>
    <xf numFmtId="1" fontId="1" fillId="9" borderId="0" xfId="7" applyNumberFormat="1" applyFont="1" applyFill="1" applyBorder="1" applyProtection="1"/>
    <xf numFmtId="166" fontId="1" fillId="9" borderId="0" xfId="7" applyNumberFormat="1" applyFont="1" applyFill="1" applyBorder="1" applyProtection="1"/>
    <xf numFmtId="0" fontId="41" fillId="9" borderId="0" xfId="7" applyFont="1" applyFill="1" applyBorder="1" applyProtection="1"/>
    <xf numFmtId="0" fontId="1" fillId="0" borderId="0" xfId="7" applyBorder="1"/>
    <xf numFmtId="0" fontId="1" fillId="9" borderId="0" xfId="7" applyFill="1" applyBorder="1" applyProtection="1"/>
    <xf numFmtId="0" fontId="44" fillId="9" borderId="36" xfId="7" applyFont="1" applyFill="1" applyBorder="1" applyProtection="1"/>
    <xf numFmtId="0" fontId="54" fillId="0" borderId="37" xfId="7" applyFont="1" applyBorder="1"/>
    <xf numFmtId="0" fontId="30" fillId="0" borderId="38" xfId="7" applyFont="1" applyBorder="1" applyAlignment="1">
      <alignment horizontal="right"/>
    </xf>
    <xf numFmtId="0" fontId="55" fillId="11" borderId="2" xfId="7" applyFont="1" applyFill="1" applyBorder="1" applyAlignment="1">
      <alignment horizontal="center" wrapText="1"/>
    </xf>
    <xf numFmtId="0" fontId="55" fillId="11" borderId="14" xfId="7" applyFont="1" applyFill="1" applyBorder="1"/>
    <xf numFmtId="0" fontId="55" fillId="11" borderId="42" xfId="7" applyFont="1" applyFill="1" applyBorder="1"/>
    <xf numFmtId="0" fontId="40" fillId="0" borderId="0" xfId="7" applyFont="1" applyBorder="1"/>
    <xf numFmtId="0" fontId="56" fillId="11" borderId="8" xfId="7" applyFont="1" applyFill="1" applyBorder="1" applyAlignment="1">
      <alignment horizontal="center"/>
    </xf>
    <xf numFmtId="0" fontId="55" fillId="11" borderId="9" xfId="7" applyFont="1" applyFill="1" applyBorder="1"/>
    <xf numFmtId="0" fontId="55" fillId="11" borderId="26" xfId="7" applyFont="1" applyFill="1" applyBorder="1"/>
    <xf numFmtId="0" fontId="1" fillId="0" borderId="48" xfId="7" applyBorder="1" applyAlignment="1" applyProtection="1">
      <alignment horizontal="center" vertical="center"/>
      <protection locked="0"/>
    </xf>
    <xf numFmtId="0" fontId="1" fillId="0" borderId="50" xfId="7" applyBorder="1" applyAlignment="1" applyProtection="1">
      <alignment horizontal="center" vertical="center"/>
      <protection locked="0"/>
    </xf>
    <xf numFmtId="0" fontId="1" fillId="0" borderId="49" xfId="7" applyBorder="1" applyProtection="1">
      <protection locked="0"/>
    </xf>
    <xf numFmtId="0" fontId="1" fillId="0" borderId="4" xfId="7" applyBorder="1" applyAlignment="1" applyProtection="1">
      <alignment wrapText="1"/>
      <protection locked="0"/>
    </xf>
    <xf numFmtId="0" fontId="1" fillId="0" borderId="27" xfId="7" applyBorder="1" applyAlignment="1" applyProtection="1">
      <alignment horizontal="center" vertical="center"/>
      <protection locked="0"/>
    </xf>
    <xf numFmtId="0" fontId="1" fillId="0" borderId="28" xfId="7" applyBorder="1" applyAlignment="1" applyProtection="1">
      <alignment horizontal="center" vertical="center"/>
      <protection locked="0"/>
    </xf>
    <xf numFmtId="0" fontId="1" fillId="0" borderId="53" xfId="7" applyBorder="1" applyProtection="1">
      <protection locked="0"/>
    </xf>
    <xf numFmtId="0" fontId="1" fillId="0" borderId="29" xfId="7" applyBorder="1" applyAlignment="1" applyProtection="1">
      <alignment wrapText="1"/>
      <protection locked="0"/>
    </xf>
    <xf numFmtId="0" fontId="1" fillId="0" borderId="34" xfId="7" applyBorder="1" applyAlignment="1" applyProtection="1">
      <alignment horizontal="center" vertical="center"/>
      <protection locked="0"/>
    </xf>
    <xf numFmtId="0" fontId="1" fillId="0" borderId="23" xfId="7" applyBorder="1" applyAlignment="1" applyProtection="1">
      <alignment horizontal="center" vertical="center"/>
      <protection locked="0"/>
    </xf>
    <xf numFmtId="0" fontId="1" fillId="0" borderId="55" xfId="7" applyBorder="1" applyProtection="1">
      <protection locked="0"/>
    </xf>
    <xf numFmtId="0" fontId="1" fillId="0" borderId="24" xfId="7" applyBorder="1" applyAlignment="1" applyProtection="1">
      <alignment wrapText="1"/>
      <protection locked="0"/>
    </xf>
    <xf numFmtId="0" fontId="1" fillId="9" borderId="0" xfId="7" applyFill="1" applyAlignment="1">
      <alignment horizontal="center"/>
    </xf>
    <xf numFmtId="15" fontId="1" fillId="9" borderId="0" xfId="7" applyNumberFormat="1" applyFill="1" applyAlignment="1">
      <alignment horizontal="center"/>
    </xf>
    <xf numFmtId="0" fontId="1" fillId="0" borderId="0" xfId="7"/>
    <xf numFmtId="0" fontId="47" fillId="11" borderId="2" xfId="7" applyFont="1" applyFill="1" applyBorder="1" applyAlignment="1">
      <alignment horizontal="center"/>
    </xf>
    <xf numFmtId="0" fontId="47" fillId="11" borderId="14" xfId="7" applyFont="1" applyFill="1" applyBorder="1" applyAlignment="1">
      <alignment horizontal="center" wrapText="1"/>
    </xf>
    <xf numFmtId="0" fontId="47" fillId="11" borderId="42" xfId="7" applyFont="1" applyFill="1" applyBorder="1" applyAlignment="1">
      <alignment horizontal="center" wrapText="1"/>
    </xf>
    <xf numFmtId="0" fontId="47" fillId="11" borderId="8" xfId="7" applyFont="1" applyFill="1" applyBorder="1" applyAlignment="1">
      <alignment horizontal="center"/>
    </xf>
    <xf numFmtId="0" fontId="47" fillId="11" borderId="9" xfId="7" applyFont="1" applyFill="1" applyBorder="1" applyAlignment="1">
      <alignment horizontal="center"/>
    </xf>
    <xf numFmtId="0" fontId="47" fillId="11" borderId="0" xfId="7" applyFont="1" applyFill="1" applyBorder="1" applyAlignment="1">
      <alignment horizontal="center"/>
    </xf>
    <xf numFmtId="0" fontId="47" fillId="11" borderId="26" xfId="7" applyFont="1" applyFill="1" applyBorder="1" applyAlignment="1">
      <alignment horizontal="center"/>
    </xf>
    <xf numFmtId="0" fontId="1" fillId="0" borderId="48" xfId="7" applyBorder="1"/>
    <xf numFmtId="0" fontId="1" fillId="0" borderId="50" xfId="7" applyBorder="1"/>
    <xf numFmtId="0" fontId="1" fillId="0" borderId="49" xfId="7" applyBorder="1"/>
    <xf numFmtId="0" fontId="1" fillId="0" borderId="58" xfId="7" applyBorder="1"/>
    <xf numFmtId="0" fontId="1" fillId="0" borderId="51" xfId="7" applyBorder="1"/>
    <xf numFmtId="0" fontId="1" fillId="0" borderId="4" xfId="7" applyBorder="1"/>
    <xf numFmtId="0" fontId="1" fillId="0" borderId="15" xfId="7" applyBorder="1"/>
    <xf numFmtId="0" fontId="1" fillId="0" borderId="27" xfId="7" applyBorder="1"/>
    <xf numFmtId="0" fontId="1" fillId="0" borderId="28" xfId="7" applyBorder="1"/>
    <xf numFmtId="0" fontId="1" fillId="0" borderId="53" xfId="7" applyBorder="1"/>
    <xf numFmtId="0" fontId="1" fillId="0" borderId="31" xfId="7" applyBorder="1"/>
    <xf numFmtId="0" fontId="1" fillId="0" borderId="29" xfId="7" applyBorder="1"/>
    <xf numFmtId="0" fontId="1" fillId="0" borderId="32" xfId="7" applyBorder="1"/>
    <xf numFmtId="0" fontId="55" fillId="9" borderId="6" xfId="7" applyFont="1" applyFill="1" applyBorder="1" applyProtection="1"/>
    <xf numFmtId="0" fontId="1" fillId="9" borderId="6" xfId="7" applyFill="1" applyBorder="1" applyProtection="1"/>
    <xf numFmtId="0" fontId="1" fillId="9" borderId="54" xfId="7" applyFill="1" applyBorder="1" applyProtection="1">
      <protection locked="0"/>
    </xf>
    <xf numFmtId="0" fontId="1" fillId="9" borderId="0" xfId="7" applyFill="1" applyBorder="1"/>
    <xf numFmtId="0" fontId="57" fillId="9" borderId="0" xfId="7" applyFont="1" applyFill="1" applyBorder="1"/>
    <xf numFmtId="0" fontId="30" fillId="9" borderId="0" xfId="7" applyFont="1" applyFill="1" applyBorder="1"/>
    <xf numFmtId="0" fontId="27" fillId="9" borderId="0" xfId="7" applyFont="1" applyFill="1" applyBorder="1"/>
    <xf numFmtId="0" fontId="27" fillId="9" borderId="0" xfId="7" applyFont="1" applyFill="1" applyBorder="1" applyAlignment="1">
      <alignment horizontal="right"/>
    </xf>
    <xf numFmtId="0" fontId="24" fillId="9" borderId="59" xfId="7" applyFont="1" applyFill="1" applyBorder="1" applyAlignment="1">
      <alignment horizontal="right" vertical="center"/>
    </xf>
    <xf numFmtId="0" fontId="24" fillId="9" borderId="54" xfId="7" applyFont="1" applyFill="1" applyBorder="1" applyAlignment="1">
      <alignment horizontal="right" vertical="center"/>
    </xf>
    <xf numFmtId="0" fontId="24" fillId="9" borderId="60" xfId="7" applyFont="1" applyFill="1" applyBorder="1" applyAlignment="1">
      <alignment horizontal="right" vertical="center"/>
    </xf>
    <xf numFmtId="0" fontId="24" fillId="9" borderId="59" xfId="7" applyFont="1" applyFill="1" applyBorder="1" applyAlignment="1" applyProtection="1">
      <alignment horizontal="right" vertical="center"/>
    </xf>
    <xf numFmtId="0" fontId="24" fillId="9" borderId="54" xfId="7" applyFont="1" applyFill="1" applyBorder="1" applyAlignment="1" applyProtection="1">
      <alignment horizontal="right" vertical="center"/>
    </xf>
    <xf numFmtId="0" fontId="24" fillId="9" borderId="60" xfId="7" applyFont="1" applyFill="1" applyBorder="1" applyAlignment="1" applyProtection="1">
      <alignment horizontal="right" vertical="center"/>
    </xf>
    <xf numFmtId="0" fontId="24" fillId="9" borderId="61" xfId="7" applyFont="1" applyFill="1" applyBorder="1" applyAlignment="1">
      <alignment horizontal="right" vertical="center"/>
    </xf>
    <xf numFmtId="0" fontId="24" fillId="9" borderId="33" xfId="7" applyFont="1" applyFill="1" applyBorder="1" applyAlignment="1">
      <alignment horizontal="right" vertical="center"/>
    </xf>
    <xf numFmtId="0" fontId="24" fillId="9" borderId="62" xfId="7" applyFont="1" applyFill="1" applyBorder="1" applyAlignment="1">
      <alignment horizontal="right" vertical="center"/>
    </xf>
    <xf numFmtId="0" fontId="24" fillId="9" borderId="0" xfId="7" applyFont="1" applyFill="1" applyAlignment="1">
      <alignment horizontal="right" vertical="center"/>
    </xf>
    <xf numFmtId="0" fontId="24" fillId="9" borderId="0" xfId="7" applyFont="1" applyFill="1" applyBorder="1" applyAlignment="1" applyProtection="1">
      <alignment horizontal="right" vertical="center"/>
    </xf>
    <xf numFmtId="0" fontId="24" fillId="9" borderId="0" xfId="7" applyFont="1" applyFill="1" applyBorder="1" applyProtection="1"/>
    <xf numFmtId="0" fontId="24" fillId="9" borderId="0" xfId="7" applyFont="1" applyFill="1" applyBorder="1" applyAlignment="1">
      <alignment vertical="center"/>
    </xf>
    <xf numFmtId="0" fontId="58" fillId="9" borderId="0" xfId="7" applyFont="1" applyFill="1" applyBorder="1" applyAlignment="1">
      <alignment vertical="center"/>
    </xf>
    <xf numFmtId="0" fontId="20" fillId="9" borderId="0" xfId="7" applyFont="1" applyFill="1" applyBorder="1" applyAlignment="1">
      <alignment vertical="center"/>
    </xf>
    <xf numFmtId="0" fontId="30" fillId="9" borderId="0" xfId="7" applyFont="1" applyFill="1" applyBorder="1" applyAlignment="1">
      <alignment vertical="center"/>
    </xf>
    <xf numFmtId="0" fontId="27" fillId="9" borderId="0" xfId="7" applyFont="1" applyFill="1" applyBorder="1" applyAlignment="1">
      <alignment vertical="center"/>
    </xf>
    <xf numFmtId="49" fontId="59" fillId="9" borderId="0" xfId="9" applyNumberFormat="1" applyFont="1" applyFill="1" applyBorder="1" applyAlignment="1" applyProtection="1">
      <alignment vertical="center"/>
    </xf>
    <xf numFmtId="0" fontId="24" fillId="9" borderId="59" xfId="7" applyFont="1" applyFill="1" applyBorder="1" applyAlignment="1">
      <alignment vertical="center"/>
    </xf>
    <xf numFmtId="0" fontId="24" fillId="9" borderId="54" xfId="7" applyFont="1" applyFill="1" applyBorder="1" applyAlignment="1">
      <alignment vertical="center"/>
    </xf>
    <xf numFmtId="0" fontId="24" fillId="9" borderId="60" xfId="7" applyFont="1" applyFill="1" applyBorder="1" applyAlignment="1">
      <alignment vertical="center"/>
    </xf>
    <xf numFmtId="0" fontId="24" fillId="9" borderId="59" xfId="7" applyFont="1" applyFill="1" applyBorder="1" applyAlignment="1" applyProtection="1">
      <alignment vertical="center"/>
    </xf>
    <xf numFmtId="0" fontId="24" fillId="9" borderId="54" xfId="7" applyFont="1" applyFill="1" applyBorder="1" applyAlignment="1" applyProtection="1">
      <alignment vertical="center"/>
    </xf>
    <xf numFmtId="0" fontId="24" fillId="9" borderId="60" xfId="7" applyFont="1" applyFill="1" applyBorder="1" applyAlignment="1" applyProtection="1">
      <alignment vertical="center"/>
    </xf>
    <xf numFmtId="0" fontId="60" fillId="9" borderId="63" xfId="7" applyFont="1" applyFill="1" applyBorder="1"/>
    <xf numFmtId="0" fontId="1" fillId="9" borderId="63" xfId="7" applyFill="1" applyBorder="1"/>
    <xf numFmtId="0" fontId="33" fillId="9" borderId="63" xfId="9" applyFont="1" applyFill="1" applyBorder="1" applyAlignment="1" applyProtection="1"/>
    <xf numFmtId="0" fontId="27" fillId="9" borderId="63" xfId="7" applyFont="1" applyFill="1" applyBorder="1"/>
    <xf numFmtId="0" fontId="24" fillId="9" borderId="63" xfId="7" applyFont="1" applyFill="1" applyBorder="1"/>
    <xf numFmtId="0" fontId="61" fillId="9" borderId="59" xfId="9" applyFont="1" applyFill="1" applyBorder="1" applyAlignment="1" applyProtection="1">
      <alignment vertical="center"/>
    </xf>
    <xf numFmtId="0" fontId="24" fillId="9" borderId="54" xfId="7" applyFont="1" applyFill="1" applyBorder="1" applyAlignment="1" applyProtection="1">
      <alignment vertical="center"/>
      <protection locked="0"/>
    </xf>
    <xf numFmtId="0" fontId="61" fillId="9" borderId="61" xfId="9" applyFont="1" applyFill="1" applyBorder="1" applyAlignment="1" applyProtection="1">
      <alignment vertical="center"/>
    </xf>
    <xf numFmtId="0" fontId="24" fillId="9" borderId="33" xfId="7" applyFont="1" applyFill="1" applyBorder="1" applyAlignment="1">
      <alignment vertical="center"/>
    </xf>
    <xf numFmtId="0" fontId="24" fillId="9" borderId="62" xfId="7" applyFont="1" applyFill="1" applyBorder="1" applyAlignment="1">
      <alignment vertical="center"/>
    </xf>
    <xf numFmtId="0" fontId="24" fillId="9" borderId="59" xfId="7" applyFont="1" applyFill="1" applyBorder="1" applyAlignment="1" applyProtection="1">
      <alignment vertical="center"/>
      <protection locked="0"/>
    </xf>
    <xf numFmtId="0" fontId="24" fillId="9" borderId="60" xfId="7" applyFont="1" applyFill="1" applyBorder="1" applyAlignment="1" applyProtection="1">
      <alignment vertical="center"/>
      <protection locked="0"/>
    </xf>
    <xf numFmtId="49" fontId="62" fillId="9" borderId="63" xfId="9" applyNumberFormat="1" applyFont="1" applyFill="1" applyBorder="1" applyAlignment="1" applyProtection="1"/>
    <xf numFmtId="0" fontId="63" fillId="9" borderId="63" xfId="9" applyFont="1" applyFill="1" applyBorder="1" applyAlignment="1" applyProtection="1"/>
    <xf numFmtId="0" fontId="24" fillId="9" borderId="0" xfId="7" applyFont="1" applyFill="1" applyBorder="1" applyAlignment="1" applyProtection="1">
      <alignment vertical="center"/>
      <protection locked="0"/>
    </xf>
    <xf numFmtId="0" fontId="57" fillId="9" borderId="0" xfId="7" applyFont="1" applyFill="1"/>
    <xf numFmtId="0" fontId="1" fillId="9" borderId="36" xfId="7" applyFont="1" applyFill="1" applyBorder="1"/>
    <xf numFmtId="0" fontId="1" fillId="9" borderId="38" xfId="7" applyFill="1" applyBorder="1"/>
    <xf numFmtId="0" fontId="1" fillId="9" borderId="43" xfId="7" applyFont="1" applyFill="1" applyBorder="1"/>
    <xf numFmtId="0" fontId="1" fillId="9" borderId="46" xfId="7" applyFont="1" applyFill="1" applyBorder="1"/>
    <xf numFmtId="0" fontId="1" fillId="9" borderId="39" xfId="7" applyFill="1" applyBorder="1"/>
    <xf numFmtId="0" fontId="1" fillId="9" borderId="7" xfId="7" applyFill="1" applyBorder="1"/>
    <xf numFmtId="0" fontId="1" fillId="9" borderId="27" xfId="7" applyFill="1" applyBorder="1"/>
    <xf numFmtId="0" fontId="1" fillId="9" borderId="29" xfId="7" applyFill="1" applyBorder="1"/>
    <xf numFmtId="0" fontId="1" fillId="9" borderId="34" xfId="7" applyFill="1" applyBorder="1"/>
    <xf numFmtId="0" fontId="1" fillId="9" borderId="24" xfId="7" applyFill="1" applyBorder="1"/>
  </cellXfs>
  <cellStyles count="22">
    <cellStyle name="Accent" xfId="1" xr:uid="{1F4D018D-2681-4A07-B096-5EB547E25064}"/>
    <cellStyle name="Accent 1" xfId="2" xr:uid="{583E2317-DF68-4E58-9970-C18A3F08BD2A}"/>
    <cellStyle name="Accent 2" xfId="3" xr:uid="{717CF909-A656-4C36-8A95-8B6ED0C66D80}"/>
    <cellStyle name="Accent 3" xfId="4" xr:uid="{107A8709-896D-408A-B9F2-2C6A38578F29}"/>
    <cellStyle name="Bad" xfId="5" xr:uid="{95EF5A32-E83A-4E77-8EBA-A29333555C82}"/>
    <cellStyle name="ConditionalStyle_1" xfId="6" xr:uid="{E09CFE9E-8E15-48CE-B32B-6B9743AC4A71}"/>
    <cellStyle name="Default" xfId="7" xr:uid="{07E8B754-589C-4A5B-9180-7FBEDB1A64B0}"/>
    <cellStyle name="Error" xfId="8" xr:uid="{31E5BB48-0EC1-4D9A-A785-334259B0789F}"/>
    <cellStyle name="Excel Built-in Hyperlink" xfId="9" xr:uid="{887FFD42-E7F2-4D95-9745-5AFA83F2491C}"/>
    <cellStyle name="Footnote" xfId="10" xr:uid="{96E75AC4-E751-4D54-A35F-77EA79ACBBE4}"/>
    <cellStyle name="Good" xfId="11" xr:uid="{5E400CF7-D2B1-4E17-839F-218E2C61FFBB}"/>
    <cellStyle name="Heading" xfId="12" xr:uid="{E14D41F2-5099-41E9-B768-AED17735CD1D}"/>
    <cellStyle name="Heading 1" xfId="13" xr:uid="{A10B3A34-2DB5-494D-8591-1D98C7B1F2E1}"/>
    <cellStyle name="Heading 2" xfId="14" xr:uid="{F2EC89AC-219A-46ED-B7FB-6AACF06C8D13}"/>
    <cellStyle name="Hyperlink" xfId="15" xr:uid="{8335FFCC-0FB9-4681-B777-07F0A4E9A5A2}"/>
    <cellStyle name="Neutral" xfId="16" xr:uid="{BB22D2CD-4611-428F-8848-B21DA650845B}"/>
    <cellStyle name="Normaali" xfId="0" builtinId="0" customBuiltin="1"/>
    <cellStyle name="Note" xfId="17" xr:uid="{A8FB5E2B-F8DD-428E-AAF5-CC1A137A2488}"/>
    <cellStyle name="Result" xfId="18" xr:uid="{E21862D6-80BB-4426-B5D1-63E5DC85F9D2}"/>
    <cellStyle name="Status" xfId="19" xr:uid="{FC01AF0C-2961-4206-A1C7-7725996C8B2A}"/>
    <cellStyle name="Text" xfId="20" xr:uid="{0BD9D9B5-2229-4075-9373-6D27DBDCD31F}"/>
    <cellStyle name="Warning" xfId="21" xr:uid="{9693F0B3-1565-420A-95C0-9E89E6C7B08B}"/>
  </cellStyles>
  <dxfs count="6">
    <dxf>
      <font>
        <b/>
        <i val="0"/>
        <color rgb="FF99CC00"/>
      </font>
    </dxf>
    <dxf>
      <font>
        <b/>
        <i val="0"/>
        <color rgb="FFDD0806"/>
      </font>
    </dxf>
    <dxf>
      <font>
        <b/>
        <i val="0"/>
        <color rgb="FFDD0806"/>
      </font>
    </dxf>
    <dxf>
      <font>
        <b/>
        <i val="0"/>
        <color rgb="FFDD0806"/>
      </font>
    </dxf>
    <dxf>
      <font>
        <b/>
        <i val="0"/>
        <color rgb="FF99CC0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216B32-F023-4CC0-9093-5C179724753D}" name="__Anonymous_Sheet_DB__2" displayName="__Anonymous_Sheet_DB__2" ref="A7:XFD38" headerRowCount="0" totalsRowShown="0">
  <sortState xmlns:xlrd2="http://schemas.microsoft.com/office/spreadsheetml/2017/richdata2" ref="A7:XFD38">
    <sortCondition ref="A7:A38"/>
  </sortState>
  <tableColumns count="16384">
    <tableColumn id="1" xr3:uid="{394CBA62-9EE8-46DA-BEF4-A7CB66938C99}" name="Sarake1"/>
    <tableColumn id="2" xr3:uid="{FB28ABB5-8A4A-4D7C-9EBA-BDC4FC921891}" name="Sarake2"/>
    <tableColumn id="3" xr3:uid="{F0639A36-033C-48E9-B39C-F3731ACED254}" name="Sarake3"/>
    <tableColumn id="4" xr3:uid="{33E6A0C1-DFBF-49CF-A5FC-BA40108FC6F6}" name="Sarake4"/>
    <tableColumn id="5" xr3:uid="{0141F1FD-D869-458C-AD50-09D583334147}" name="Sarake5"/>
    <tableColumn id="6" xr3:uid="{5CD3F247-5B7A-458D-A9C7-9625A267A9BA}" name="Sarake6"/>
    <tableColumn id="7" xr3:uid="{AB78E605-97D1-4EB0-9FAE-E9645E929DA3}" name="Sarake7"/>
    <tableColumn id="8" xr3:uid="{DB47DBE4-4078-4952-A7E8-809FCA23917E}" name="Sarake8"/>
    <tableColumn id="9" xr3:uid="{644352F3-07A9-487D-9F3C-E378897AF896}" name="Sarake9"/>
    <tableColumn id="10" xr3:uid="{6469E909-308F-4BB8-B872-2CBBA22EAEC5}" name="Sarake10"/>
    <tableColumn id="11" xr3:uid="{394A5AF9-35DD-4E6A-AF43-78F5C64ADD45}" name="Sarake11"/>
    <tableColumn id="12" xr3:uid="{38F9C89D-2DA9-4452-AF0B-4D7D67F3C13D}" name="Sarake12"/>
    <tableColumn id="13" xr3:uid="{F3E9A7C4-38A6-45BE-BA41-8C561B151B6D}" name="Sarake13"/>
    <tableColumn id="14" xr3:uid="{9B400E96-D2F3-44A7-AF51-FE080757594D}" name="Sarake14"/>
    <tableColumn id="15" xr3:uid="{FF54064C-DCDD-460A-8026-5581473E4AA8}" name="Sarake15"/>
    <tableColumn id="16" xr3:uid="{03183F20-C4AE-45AB-B89E-9E379DD59723}" name="Sarake16"/>
    <tableColumn id="17" xr3:uid="{D77C728C-FF10-46AF-8123-B54C8F979116}" name="Sarake17"/>
    <tableColumn id="18" xr3:uid="{66A1E1C3-2672-4C50-BE60-B18C13FA4304}" name="Sarake18"/>
    <tableColumn id="19" xr3:uid="{94BB724F-8679-4678-85C0-AC3A55FD4A17}" name="Sarake19"/>
    <tableColumn id="20" xr3:uid="{255BEE02-5C98-4694-85DE-6B95642981E6}" name="Sarake20"/>
    <tableColumn id="21" xr3:uid="{8BEF7724-BF10-407E-8B40-9A928AFBE5E5}" name="Sarake21"/>
    <tableColumn id="22" xr3:uid="{41E7EDE1-75DF-474B-9967-8AD0479DF5A7}" name="Sarake22"/>
    <tableColumn id="23" xr3:uid="{71C1F3D6-CBCA-4024-A230-5DBE04A007E1}" name="Sarake23"/>
    <tableColumn id="24" xr3:uid="{D2DE09A1-4DF4-4051-8673-1D9B7D82CE47}" name="Sarake24"/>
    <tableColumn id="25" xr3:uid="{9218539E-5F6F-4749-A035-B6999CCD95A1}" name="Sarake25"/>
    <tableColumn id="26" xr3:uid="{28B9A190-0D62-48B9-8D39-D244AE99A216}" name="Sarake26"/>
    <tableColumn id="27" xr3:uid="{156BA691-0937-49CA-BC07-92FB41DD4F4E}" name="Sarake27"/>
    <tableColumn id="28" xr3:uid="{3441685A-D8B0-4D4E-9505-557D5932203B}" name="Sarake28"/>
    <tableColumn id="29" xr3:uid="{3DF1F106-C691-409F-B9E8-72B9FC73CFA1}" name="Sarake29"/>
    <tableColumn id="30" xr3:uid="{0E855549-6E4F-49C1-AF67-2705D7019323}" name="Sarake30"/>
    <tableColumn id="31" xr3:uid="{D908B9B5-0987-4474-9D64-2629AE85B738}" name="Sarake31"/>
    <tableColumn id="32" xr3:uid="{E5080C54-3A7D-47A7-B18A-AF86AF22624E}" name="Sarake32"/>
    <tableColumn id="33" xr3:uid="{7A319BBE-287C-47C8-A364-FDFD8CFE9D45}" name="Sarake33"/>
    <tableColumn id="34" xr3:uid="{197A577A-8D56-4CEF-8DA8-0FE1670A546E}" name="Sarake34"/>
    <tableColumn id="35" xr3:uid="{78301F93-0E31-45A6-8D03-AE5C04EB05F0}" name="Sarake35"/>
    <tableColumn id="36" xr3:uid="{9D54B0B7-4349-434A-96EB-52CA63A1CE95}" name="Sarake36"/>
    <tableColumn id="37" xr3:uid="{AF3E9E8B-BCBC-4047-8FD3-78FBC1FBD4A6}" name="Sarake37"/>
    <tableColumn id="38" xr3:uid="{ABAD7CF4-3F34-48B7-A4EE-6B5ACF5821ED}" name="Sarake38"/>
    <tableColumn id="39" xr3:uid="{A7891FFC-3605-412D-AF87-8A1C91996045}" name="Sarake39"/>
    <tableColumn id="40" xr3:uid="{2B120B2A-1B86-42BA-BCB4-EBDE69FEF88D}" name="Sarake40"/>
    <tableColumn id="41" xr3:uid="{C146B5F4-B93C-4F18-B0C0-E0A837B544EF}" name="Sarake41"/>
    <tableColumn id="42" xr3:uid="{8D55B842-A427-4EDA-91A3-C18A83B26129}" name="Sarake42"/>
    <tableColumn id="43" xr3:uid="{7F981756-06C0-4B2B-9099-657DDE22A0A7}" name="Sarake43"/>
    <tableColumn id="44" xr3:uid="{55DC910F-8741-41EF-A4C0-400EEC162F71}" name="Sarake44"/>
    <tableColumn id="45" xr3:uid="{0ADE1674-3EC3-40CB-97F7-961AEE0DFCAA}" name="Sarake45"/>
    <tableColumn id="46" xr3:uid="{B0A2EF84-A294-4959-BF3D-8AA29EB637C3}" name="Sarake46"/>
    <tableColumn id="47" xr3:uid="{4D6634AC-A49D-41C2-A79C-2989ACBC8AB9}" name="Sarake47"/>
    <tableColumn id="48" xr3:uid="{8835E03F-80DB-4207-8808-10E512914BAC}" name="Sarake48"/>
    <tableColumn id="49" xr3:uid="{91CA292C-07FB-489D-9E92-495040F12DE3}" name="Sarake49"/>
    <tableColumn id="50" xr3:uid="{A48E2C7B-A608-4B99-8CC8-A97AAB46507F}" name="Sarake50"/>
    <tableColumn id="51" xr3:uid="{E64C3779-0CD8-4701-B7AD-71C42BB2C24A}" name="Sarake51"/>
    <tableColumn id="52" xr3:uid="{A4B4E5B4-B226-4F94-914B-1EA62920DD78}" name="Sarake52"/>
    <tableColumn id="53" xr3:uid="{9F9CA2DB-27A7-4D38-A689-124163367B26}" name="Sarake53"/>
    <tableColumn id="54" xr3:uid="{8E11BCAD-4C4F-497E-AA0F-5FAE22DF8BC2}" name="Sarake54"/>
    <tableColumn id="55" xr3:uid="{A67C2EE9-14FF-4FD7-8CA5-488C2A95D0A6}" name="Sarake55"/>
    <tableColumn id="56" xr3:uid="{29FC7B6E-0C87-4682-9F28-9537C727E860}" name="Sarake56"/>
    <tableColumn id="57" xr3:uid="{D8930138-0B7B-4D11-B016-73DD797CCFBD}" name="Sarake57"/>
    <tableColumn id="58" xr3:uid="{BECDD27B-8AB3-410D-84A6-0222F125F53D}" name="Sarake58"/>
    <tableColumn id="59" xr3:uid="{A0F7103A-81C0-4ABA-83E8-73110F851AD9}" name="Sarake59"/>
    <tableColumn id="60" xr3:uid="{01F9A7EA-315F-49F6-BA2F-A60A16119094}" name="Sarake60"/>
    <tableColumn id="61" xr3:uid="{E1E7D879-15E3-48D0-B3BA-116FD0D21DEA}" name="Sarake61"/>
    <tableColumn id="62" xr3:uid="{8E965E5B-0EA4-494F-B2B4-8D6AA6EEF5A6}" name="Sarake62"/>
    <tableColumn id="63" xr3:uid="{90D9AA7C-CD71-4531-ACC0-678C6EF1210E}" name="Sarake63"/>
    <tableColumn id="64" xr3:uid="{CF575FF1-0074-4CD6-80D5-D8A784BF900C}" name="Sarake64"/>
    <tableColumn id="65" xr3:uid="{3624FF28-AA5A-4BB3-AF1A-B724AAC1F254}" name="Sarake65"/>
    <tableColumn id="66" xr3:uid="{5E1B7952-297C-44B4-A591-91BA02B00D56}" name="Sarake66"/>
    <tableColumn id="67" xr3:uid="{81C3E29B-4629-44F4-855E-5491C4A657A7}" name="Sarake67"/>
    <tableColumn id="68" xr3:uid="{DC9B20F3-FA61-494A-9731-280411EE2574}" name="Sarake68"/>
    <tableColumn id="69" xr3:uid="{16749A3E-903C-4BCA-A150-80EECDA69F67}" name="Sarake69"/>
    <tableColumn id="70" xr3:uid="{52EE0A65-002D-4F8C-951E-F76EFA5B1458}" name="Sarake70"/>
    <tableColumn id="71" xr3:uid="{72FA32E6-9B91-4F8E-80D7-547204C714D7}" name="Sarake71"/>
    <tableColumn id="72" xr3:uid="{926A019D-8019-470A-9E9D-021ED2D5BAA4}" name="Sarake72"/>
    <tableColumn id="73" xr3:uid="{2BD44385-9307-4830-AAFF-6989ED06FA3A}" name="Sarake73"/>
    <tableColumn id="74" xr3:uid="{71CE6EA6-74D8-49D9-A71F-198AC0951A46}" name="Sarake74"/>
    <tableColumn id="75" xr3:uid="{7FB573BC-E7BD-424A-ACFF-E5585E37B3A3}" name="Sarake75"/>
    <tableColumn id="76" xr3:uid="{8A93EA36-E8B4-412D-A3FD-D867E32EDE31}" name="Sarake76"/>
    <tableColumn id="77" xr3:uid="{0FE55C2E-71BE-43E5-8587-45A165FA5C12}" name="Sarake77"/>
    <tableColumn id="78" xr3:uid="{A4A77A9D-AA22-4320-A933-18952232B86F}" name="Sarake78"/>
    <tableColumn id="79" xr3:uid="{1C5B82C2-97F7-4B3E-83AE-F33759E28F67}" name="Sarake79"/>
    <tableColumn id="80" xr3:uid="{1D03D71E-362F-49F5-ABC1-605A99A6DC87}" name="Sarake80"/>
    <tableColumn id="81" xr3:uid="{1999BA1D-8BF1-4D9B-8F09-0ECDB21935BC}" name="Sarake81"/>
    <tableColumn id="82" xr3:uid="{77E1DD38-E831-43C9-94A8-AF25390C3E92}" name="Sarake82"/>
    <tableColumn id="83" xr3:uid="{D08D814F-A1D3-4D14-B0C4-0FE02A84305C}" name="Sarake83"/>
    <tableColumn id="84" xr3:uid="{A1227275-0694-4D67-9EB9-9EFA3CDC4828}" name="Sarake84"/>
    <tableColumn id="85" xr3:uid="{647D2AB9-63FD-4854-A2D1-56B305295443}" name="Sarake85"/>
    <tableColumn id="86" xr3:uid="{8CB748CF-27E9-409A-BC4B-BF77B14C4857}" name="Sarake86"/>
    <tableColumn id="87" xr3:uid="{0F502B9B-E65F-4A43-A9BB-93537F1A20A5}" name="Sarake87"/>
    <tableColumn id="88" xr3:uid="{FD67C753-897A-46CC-96DF-601CF7A51B25}" name="Sarake88"/>
    <tableColumn id="89" xr3:uid="{2B39FDB7-8549-46E6-8F40-D1AEB198BE82}" name="Sarake89"/>
    <tableColumn id="90" xr3:uid="{C6B0D19F-00A4-4978-9323-F9ED7569478D}" name="Sarake90"/>
    <tableColumn id="91" xr3:uid="{897F10F8-3972-418C-9784-0858A2748948}" name="Sarake91"/>
    <tableColumn id="92" xr3:uid="{729C67D0-1962-41D9-8616-33F9D04AD5D6}" name="Sarake92"/>
    <tableColumn id="93" xr3:uid="{A5228B87-0892-470E-AD47-9EA12B7CF994}" name="Sarake93"/>
    <tableColumn id="94" xr3:uid="{9571396D-30B5-49EA-B468-3A74DE07A95F}" name="Sarake94"/>
    <tableColumn id="95" xr3:uid="{0BFFFA88-5F7D-40F2-94CB-5F92600DA5CB}" name="Sarake95"/>
    <tableColumn id="96" xr3:uid="{318D07D9-AA6C-4319-BA78-C46C73CA2008}" name="Sarake96"/>
    <tableColumn id="97" xr3:uid="{77C10CD7-0B6F-4BAE-BB50-1E95C200D73C}" name="Sarake97"/>
    <tableColumn id="98" xr3:uid="{351020D0-5D47-490C-8229-AD33DCEB93C8}" name="Sarake98"/>
    <tableColumn id="99" xr3:uid="{5DBF398C-BAB6-4FFF-A6BC-15DBDB135F63}" name="Sarake99"/>
    <tableColumn id="100" xr3:uid="{35BFDC23-B642-424E-AA06-02D6E11AFAB5}" name="Sarake100"/>
    <tableColumn id="101" xr3:uid="{3EE7E100-9A3C-47E1-8E68-94089273CC19}" name="Sarake101"/>
    <tableColumn id="102" xr3:uid="{AA598274-7F37-4001-8978-B4525A1A2615}" name="Sarake102"/>
    <tableColumn id="103" xr3:uid="{917E65C4-BB53-44F1-A88F-BBEBAB0CE05A}" name="Sarake103"/>
    <tableColumn id="104" xr3:uid="{1EA004EA-107C-4510-B452-7AC2FC0E1287}" name="Sarake104"/>
    <tableColumn id="105" xr3:uid="{F3B1D8AD-FDEF-4893-9C8E-83B22CEFD964}" name="Sarake105"/>
    <tableColumn id="106" xr3:uid="{9E16BA0D-E7E5-44D1-BFF2-D01C39E1B0EE}" name="Sarake106"/>
    <tableColumn id="107" xr3:uid="{65699F6D-4EF9-4435-BCC7-E48D87F07EAA}" name="Sarake107"/>
    <tableColumn id="108" xr3:uid="{71835F9D-B278-4B95-A4E3-5063207AF6C4}" name="Sarake108"/>
    <tableColumn id="109" xr3:uid="{5870A5E7-8ACC-4218-91D1-C7BAB1FC1545}" name="Sarake109"/>
    <tableColumn id="110" xr3:uid="{E54FA34C-CC01-49EF-AE19-0E816B301BD3}" name="Sarake110"/>
    <tableColumn id="111" xr3:uid="{5D84E25C-4E16-4017-90B2-71A8B616E393}" name="Sarake111"/>
    <tableColumn id="112" xr3:uid="{E3C439B2-9480-4BE4-99B5-4CBB19BB639B}" name="Sarake112"/>
    <tableColumn id="113" xr3:uid="{1D33867F-D842-423E-A7D6-CB1481FB2F15}" name="Sarake113"/>
    <tableColumn id="114" xr3:uid="{E88C8C1D-CD44-4EC9-9E2A-8E02F5F3B0E8}" name="Sarake114"/>
    <tableColumn id="115" xr3:uid="{C9E80259-F058-4340-9DCC-B7C3C793C908}" name="Sarake115"/>
    <tableColumn id="116" xr3:uid="{1B7EC488-B1C0-4F1A-A5B3-47FA533DB75E}" name="Sarake116"/>
    <tableColumn id="117" xr3:uid="{410ADD2C-1452-4B01-A0AC-84B34E398FC7}" name="Sarake117"/>
    <tableColumn id="118" xr3:uid="{E001A056-5620-4421-9403-980EA64E9C9E}" name="Sarake118"/>
    <tableColumn id="119" xr3:uid="{ABE8963F-4146-4A36-AB17-8C4A62BD3BD8}" name="Sarake119"/>
    <tableColumn id="120" xr3:uid="{2DDE44D4-4FD7-417F-BF2F-CD09102D4F85}" name="Sarake120"/>
    <tableColumn id="121" xr3:uid="{F23AA461-24EA-405B-9605-A23BFD3F8C00}" name="Sarake121"/>
    <tableColumn id="122" xr3:uid="{E49DD513-FF9E-425B-A6D9-88341E0CCA86}" name="Sarake122"/>
    <tableColumn id="123" xr3:uid="{C102A0D4-607C-4CE3-A907-0594EB88E936}" name="Sarake123"/>
    <tableColumn id="124" xr3:uid="{7E774E9E-B641-454D-8512-751717285F62}" name="Sarake124"/>
    <tableColumn id="125" xr3:uid="{2643DA78-2AA6-427F-93C8-89FEA1B89C3F}" name="Sarake125"/>
    <tableColumn id="126" xr3:uid="{28F9FC7C-4198-4C0C-ADBB-C276FBE784A6}" name="Sarake126"/>
    <tableColumn id="127" xr3:uid="{38E18089-6989-4396-9AD5-C2A168CCEAD6}" name="Sarake127"/>
    <tableColumn id="128" xr3:uid="{4EDF996F-252F-4240-95E6-747BC237D6A1}" name="Sarake128"/>
    <tableColumn id="129" xr3:uid="{542B1C23-F40F-4DBA-A320-FA83B87B910D}" name="Sarake129"/>
    <tableColumn id="130" xr3:uid="{2F8333FA-C042-48AD-AACB-10E02E2D2718}" name="Sarake130"/>
    <tableColumn id="131" xr3:uid="{17DB9DD7-ACF0-4E04-82B3-D4AC6C8BDB13}" name="Sarake131"/>
    <tableColumn id="132" xr3:uid="{B7F587F5-8401-4FBE-A096-045F7931EFEB}" name="Sarake132"/>
    <tableColumn id="133" xr3:uid="{D7AB454E-B215-4FA9-9B82-913036BFB2C1}" name="Sarake133"/>
    <tableColumn id="134" xr3:uid="{67CB308F-E18D-4834-894A-FE67DFFFDC06}" name="Sarake134"/>
    <tableColumn id="135" xr3:uid="{159C3799-D0F5-4D76-8C71-FEF61697B711}" name="Sarake135"/>
    <tableColumn id="136" xr3:uid="{46454062-93DE-4A80-9E0A-67B0931B4149}" name="Sarake136"/>
    <tableColumn id="137" xr3:uid="{E8EF0770-7049-4B7E-995C-0FB330C5B060}" name="Sarake137"/>
    <tableColumn id="138" xr3:uid="{CA9150DE-1784-41EC-8F9A-CDDE571F73AD}" name="Sarake138"/>
    <tableColumn id="139" xr3:uid="{1FAFEE44-F80D-41FD-A4B8-561AA6CF78E0}" name="Sarake139"/>
    <tableColumn id="140" xr3:uid="{3123523A-EBD3-4EE0-9D28-899F016AF336}" name="Sarake140"/>
    <tableColumn id="141" xr3:uid="{C3E5A61A-297A-462A-9570-EDEE5D67B968}" name="Sarake141"/>
    <tableColumn id="142" xr3:uid="{6588915B-227B-4AB7-825C-D23507DC6DCE}" name="Sarake142"/>
    <tableColumn id="143" xr3:uid="{C72464E4-A74A-42A6-A183-F3295BD06682}" name="Sarake143"/>
    <tableColumn id="144" xr3:uid="{5A51BC17-6CD7-4641-B4CC-079D752E2363}" name="Sarake144"/>
    <tableColumn id="145" xr3:uid="{A2F78B67-CAB7-4C3D-AB04-4F01BC33E953}" name="Sarake145"/>
    <tableColumn id="146" xr3:uid="{2A989740-3E9A-495E-8FED-41DEA179FE81}" name="Sarake146"/>
    <tableColumn id="147" xr3:uid="{F8466A52-8521-41ED-A852-CD278BCD8211}" name="Sarake147"/>
    <tableColumn id="148" xr3:uid="{11A32857-6F31-47AF-AFA8-60BE48E67356}" name="Sarake148"/>
    <tableColumn id="149" xr3:uid="{7586740C-894E-4A93-BDE2-3921FA3EC485}" name="Sarake149"/>
    <tableColumn id="150" xr3:uid="{7F69F388-4030-49B3-9520-1B3EC36104F4}" name="Sarake150"/>
    <tableColumn id="151" xr3:uid="{1A99BF36-7749-459E-9DD0-449DB9769481}" name="Sarake151"/>
    <tableColumn id="152" xr3:uid="{E4DC59CA-926A-439C-A81F-6E6E6EDFBCD6}" name="Sarake152"/>
    <tableColumn id="153" xr3:uid="{9F07FF4A-194A-437E-8C8B-7667E83BDB3C}" name="Sarake153"/>
    <tableColumn id="154" xr3:uid="{354D052F-9D7C-4B6E-8B0B-040363CC455A}" name="Sarake154"/>
    <tableColumn id="155" xr3:uid="{5ED53179-CEDC-44CF-AAA7-2BADC97980DC}" name="Sarake155"/>
    <tableColumn id="156" xr3:uid="{F40F7B60-B5D4-4042-9391-A530FFA111F4}" name="Sarake156"/>
    <tableColumn id="157" xr3:uid="{2888CBD2-248E-4B64-863E-0ADCF063309E}" name="Sarake157"/>
    <tableColumn id="158" xr3:uid="{81103D87-EAC2-4F3F-926A-FB5EBF79E296}" name="Sarake158"/>
    <tableColumn id="159" xr3:uid="{393114EC-9068-4A9E-A5B6-EADFE61BC19A}" name="Sarake159"/>
    <tableColumn id="160" xr3:uid="{07E84D27-15F6-41B6-A434-B12A06046F18}" name="Sarake160"/>
    <tableColumn id="161" xr3:uid="{BE3CC58D-E402-41FC-B2D8-8C7AEFA76E94}" name="Sarake161"/>
    <tableColumn id="162" xr3:uid="{207068D7-04B8-4464-9700-C725E0F56A4E}" name="Sarake162"/>
    <tableColumn id="163" xr3:uid="{8E52BDB5-DB9C-4067-B8AC-EBCC2932C17E}" name="Sarake163"/>
    <tableColumn id="164" xr3:uid="{56E6349E-59FB-4A73-BE32-1390FD318465}" name="Sarake164"/>
    <tableColumn id="165" xr3:uid="{02B306F0-D429-4905-BEA4-17EA3216FF50}" name="Sarake165"/>
    <tableColumn id="166" xr3:uid="{CDD427CB-7D4B-41E6-97AE-37696A0B9BE1}" name="Sarake166"/>
    <tableColumn id="167" xr3:uid="{9E1C40C9-0B89-45DB-B71F-E16A1F8D87F7}" name="Sarake167"/>
    <tableColumn id="168" xr3:uid="{4C08F31E-D7D8-4EFD-93F8-39BC8D17CFC9}" name="Sarake168"/>
    <tableColumn id="169" xr3:uid="{C0E06539-8EC0-472C-938E-2E8A01FB4082}" name="Sarake169"/>
    <tableColumn id="170" xr3:uid="{3B14DB48-1836-474A-98AE-73238123B4D1}" name="Sarake170"/>
    <tableColumn id="171" xr3:uid="{AA6E8C04-4E4A-4A78-A89A-03ACBFF1A3A6}" name="Sarake171"/>
    <tableColumn id="172" xr3:uid="{18F33538-F9D0-46DA-BD9F-F156A2050700}" name="Sarake172"/>
    <tableColumn id="173" xr3:uid="{3BD75D59-11CD-46DB-888D-C5A094FB9F89}" name="Sarake173"/>
    <tableColumn id="174" xr3:uid="{F9197984-A1C5-4C6D-81D9-7F0AAD4FA9C7}" name="Sarake174"/>
    <tableColumn id="175" xr3:uid="{ACDD4FEC-7D17-4458-BEAC-69DBB540BB59}" name="Sarake175"/>
    <tableColumn id="176" xr3:uid="{C9068D5C-50B0-4001-9D37-90C107FB7238}" name="Sarake176"/>
    <tableColumn id="177" xr3:uid="{45FCC2FD-65A9-47AF-A5C9-B6D740C8CB93}" name="Sarake177"/>
    <tableColumn id="178" xr3:uid="{058663E9-73F5-41CB-B44A-828076817F1D}" name="Sarake178"/>
    <tableColumn id="179" xr3:uid="{E70AFF5C-34EC-4023-8AA3-8CA5162451FF}" name="Sarake179"/>
    <tableColumn id="180" xr3:uid="{C2ECBF5D-051F-42B8-AF7A-351325EBE456}" name="Sarake180"/>
    <tableColumn id="181" xr3:uid="{DE5349E5-7949-422B-B7C7-FC9EDC7D30FE}" name="Sarake181"/>
    <tableColumn id="182" xr3:uid="{16705BB3-B743-43D9-9DE5-18A2E42E4D59}" name="Sarake182"/>
    <tableColumn id="183" xr3:uid="{0DEB904B-B411-426D-BF3C-8E2297678588}" name="Sarake183"/>
    <tableColumn id="184" xr3:uid="{05337A3C-B7E1-4B6E-A71A-69875FE7ACB5}" name="Sarake184"/>
    <tableColumn id="185" xr3:uid="{3BF85539-36DD-41A7-8DF3-846D984818DE}" name="Sarake185"/>
    <tableColumn id="186" xr3:uid="{84B0560E-F79D-4C25-BDC0-8D7733E71C7A}" name="Sarake186"/>
    <tableColumn id="187" xr3:uid="{EF6BEAD6-8B7A-4F67-BB48-3FC14AE5FCA8}" name="Sarake187"/>
    <tableColumn id="188" xr3:uid="{1888A763-5378-46F8-9406-D5901C55E896}" name="Sarake188"/>
    <tableColumn id="189" xr3:uid="{F0B34C2F-99F5-43C4-87F4-D6AD2FFA0ADB}" name="Sarake189"/>
    <tableColumn id="190" xr3:uid="{2832BD5A-A80D-477E-8DC0-0720652280C8}" name="Sarake190"/>
    <tableColumn id="191" xr3:uid="{AA2086B9-494A-4EF2-A0BF-0AC5482C95A0}" name="Sarake191"/>
    <tableColumn id="192" xr3:uid="{3C0199AA-C7F2-4ED7-92DF-CF0770DBA9B4}" name="Sarake192"/>
    <tableColumn id="193" xr3:uid="{9687FEC2-CE27-4D19-898C-0D6E1153543D}" name="Sarake193"/>
    <tableColumn id="194" xr3:uid="{2AE61A12-D304-494C-A210-577AC292FF3C}" name="Sarake194"/>
    <tableColumn id="195" xr3:uid="{441399B8-8A23-487B-9906-198E93B23DB2}" name="Sarake195"/>
    <tableColumn id="196" xr3:uid="{2B247509-D9C8-43ED-883C-5C99CA4D4BBA}" name="Sarake196"/>
    <tableColumn id="197" xr3:uid="{051A30D9-D69E-4BC5-89B2-B237DB09BF26}" name="Sarake197"/>
    <tableColumn id="198" xr3:uid="{5036A84B-0AA9-40EB-B0A8-D265F1A8418E}" name="Sarake198"/>
    <tableColumn id="199" xr3:uid="{85C7675C-F0DE-4F42-AFC0-42FEFF9CC6EF}" name="Sarake199"/>
    <tableColumn id="200" xr3:uid="{B0DBB4B3-7AFB-435A-BC60-2A2BE1E69C5F}" name="Sarake200"/>
    <tableColumn id="201" xr3:uid="{4B8D9920-2D08-45AB-A037-9EC749A7285E}" name="Sarake201"/>
    <tableColumn id="202" xr3:uid="{6A87D5C8-9260-41D8-9F4A-9C64A04B2B7A}" name="Sarake202"/>
    <tableColumn id="203" xr3:uid="{6E3C6247-B36F-4A63-A93B-1291B25453E6}" name="Sarake203"/>
    <tableColumn id="204" xr3:uid="{4CD37E7B-F382-4AC8-A28C-F043681594B4}" name="Sarake204"/>
    <tableColumn id="205" xr3:uid="{96CC9C3C-4079-4AFE-A386-49F5F1F35EC9}" name="Sarake205"/>
    <tableColumn id="206" xr3:uid="{355D27A0-A31D-4F8C-A69B-47DF5B350E5E}" name="Sarake206"/>
    <tableColumn id="207" xr3:uid="{20CE29B5-2C77-40D7-8E68-6C10471E3A59}" name="Sarake207"/>
    <tableColumn id="208" xr3:uid="{AEA34DCD-3B96-419E-95F8-781DC037AD49}" name="Sarake208"/>
    <tableColumn id="209" xr3:uid="{C8BA455C-9DF7-4040-BE70-BB29B3846DE9}" name="Sarake209"/>
    <tableColumn id="210" xr3:uid="{06EF3384-5CF7-4C87-AFFC-B5A501B2D6AE}" name="Sarake210"/>
    <tableColumn id="211" xr3:uid="{32062B5A-219A-4631-AF2C-BCB605E5D768}" name="Sarake211"/>
    <tableColumn id="212" xr3:uid="{DF19D3F5-884C-407B-A267-8A8DCA7650DE}" name="Sarake212"/>
    <tableColumn id="213" xr3:uid="{30114C24-689D-437B-BC67-C4793407E461}" name="Sarake213"/>
    <tableColumn id="214" xr3:uid="{E99D0E12-9CB5-412B-BC57-E96E4E6BD3F4}" name="Sarake214"/>
    <tableColumn id="215" xr3:uid="{3955A036-F190-4762-AC65-848815EB9E82}" name="Sarake215"/>
    <tableColumn id="216" xr3:uid="{2E503A43-FA44-4314-B02E-B93116417514}" name="Sarake216"/>
    <tableColumn id="217" xr3:uid="{3C231BE3-C249-4A71-B9AB-57C533897D87}" name="Sarake217"/>
    <tableColumn id="218" xr3:uid="{CBFF1C46-CF03-4CCD-BDA9-E3E2A7ABE58A}" name="Sarake218"/>
    <tableColumn id="219" xr3:uid="{4712746C-C0D7-4FD8-916E-14C2726F7681}" name="Sarake219"/>
    <tableColumn id="220" xr3:uid="{EAD92E31-D6C4-41A1-9C59-E05F27EAF3E2}" name="Sarake220"/>
    <tableColumn id="221" xr3:uid="{3C67DAD1-4620-4DD2-9663-0C7DC095775A}" name="Sarake221"/>
    <tableColumn id="222" xr3:uid="{9C5911E6-9ACA-44CF-BD88-7470AB35977F}" name="Sarake222"/>
    <tableColumn id="223" xr3:uid="{F28DF74C-637E-4454-B864-153EE4F3704D}" name="Sarake223"/>
    <tableColumn id="224" xr3:uid="{4E9B1DC0-1553-4230-9BD6-2A8BC4E199EF}" name="Sarake224"/>
    <tableColumn id="225" xr3:uid="{8DF8ED90-9052-4F65-A2A7-3CDAB8D6BAE6}" name="Sarake225"/>
    <tableColumn id="226" xr3:uid="{C2816347-C2A5-4FC8-98D6-07830619FA8D}" name="Sarake226"/>
    <tableColumn id="227" xr3:uid="{D6DC35EA-D916-4D65-A1D6-DCED38091894}" name="Sarake227"/>
    <tableColumn id="228" xr3:uid="{BFB155DF-CA54-440C-AD01-403606B91D78}" name="Sarake228"/>
    <tableColumn id="229" xr3:uid="{CC200D0B-2ABC-4A0C-9AC8-9F6BB4E21D2F}" name="Sarake229"/>
    <tableColumn id="230" xr3:uid="{01C22D3C-7080-47FA-B2DF-CA41B8A09E75}" name="Sarake230"/>
    <tableColumn id="231" xr3:uid="{03EC5473-20F3-45C3-A616-DC8099717257}" name="Sarake231"/>
    <tableColumn id="232" xr3:uid="{D2076625-B602-4FDE-8656-819737E1534F}" name="Sarake232"/>
    <tableColumn id="233" xr3:uid="{C0EF0601-19E0-444C-90E7-784798197AC4}" name="Sarake233"/>
    <tableColumn id="234" xr3:uid="{AB80D71D-33B4-40A6-8E3B-8F15540F979E}" name="Sarake234"/>
    <tableColumn id="235" xr3:uid="{DBCDC647-9F41-4200-821E-BC91208A21D5}" name="Sarake235"/>
    <tableColumn id="236" xr3:uid="{A9B2DAEE-5270-46F5-91B3-15EC8BABB4BC}" name="Sarake236"/>
    <tableColumn id="237" xr3:uid="{0BB28217-5214-4A1C-96F9-5DA93CC97DAA}" name="Sarake237"/>
    <tableColumn id="238" xr3:uid="{36B48CB5-A296-460E-B4F8-ACBD378B0818}" name="Sarake238"/>
    <tableColumn id="239" xr3:uid="{8E55B665-A34F-4AD0-A783-64B35122D233}" name="Sarake239"/>
    <tableColumn id="240" xr3:uid="{5A2BAB4C-5316-4555-ACE7-60602469718B}" name="Sarake240"/>
    <tableColumn id="241" xr3:uid="{874FD32E-D2BB-41B4-B5B5-37E5BB657DC1}" name="Sarake241"/>
    <tableColumn id="242" xr3:uid="{7206F75B-572A-44D2-A7B3-380038650F2E}" name="Sarake242"/>
    <tableColumn id="243" xr3:uid="{44E7DD32-9C3F-4417-B903-62B30FA6CE1A}" name="Sarake243"/>
    <tableColumn id="244" xr3:uid="{1CCF3857-BE69-420D-8808-ACFEAD19651C}" name="Sarake244"/>
    <tableColumn id="245" xr3:uid="{791FDFDC-0398-4108-8768-6328330ACA09}" name="Sarake245"/>
    <tableColumn id="246" xr3:uid="{DA6A0130-9585-4F91-9173-D302B2A3B5C7}" name="Sarake246"/>
    <tableColumn id="247" xr3:uid="{08A07675-BFA5-4F3E-B49A-80629C3FFB0C}" name="Sarake247"/>
    <tableColumn id="248" xr3:uid="{99234C06-7512-4A39-9756-B685798C66E0}" name="Sarake248"/>
    <tableColumn id="249" xr3:uid="{E5C5F5FF-462E-46A2-B25D-E4281B0EC4EA}" name="Sarake249"/>
    <tableColumn id="250" xr3:uid="{1066813F-1499-4F3C-AB75-8BEB19443D12}" name="Sarake250"/>
    <tableColumn id="251" xr3:uid="{A1903104-4374-48E9-B9FC-74984AD074B3}" name="Sarake251"/>
    <tableColumn id="252" xr3:uid="{9D95C346-39D0-4157-A91E-1362C471FF42}" name="Sarake252"/>
    <tableColumn id="253" xr3:uid="{2A1E16A4-0064-4CE1-8F83-32BBEF53E604}" name="Sarake253"/>
    <tableColumn id="254" xr3:uid="{46F7AF32-EF56-4151-B1B0-C8E603E18680}" name="Sarake254"/>
    <tableColumn id="255" xr3:uid="{A318405E-DA57-4C8C-A022-A179BE157DD1}" name="Sarake255"/>
    <tableColumn id="256" xr3:uid="{1C0AFED8-9563-4539-A084-FE099FB94EA1}" name="Sarake256"/>
    <tableColumn id="257" xr3:uid="{8D2DFE34-A0AA-4D02-9A2A-65D9DF48CA1A}" name="Sarake257"/>
    <tableColumn id="258" xr3:uid="{694E949C-1C76-45BA-9851-BBD3E6E44C9B}" name="Sarake258"/>
    <tableColumn id="259" xr3:uid="{A14D2318-6542-4D80-9E43-9DB8CD16D2FF}" name="Sarake259"/>
    <tableColumn id="260" xr3:uid="{82946A1A-1A06-4917-AA2A-43EAFAF66E4B}" name="Sarake260"/>
    <tableColumn id="261" xr3:uid="{01A55D53-E669-466B-BFD4-0BFC5FD04912}" name="Sarake261"/>
    <tableColumn id="262" xr3:uid="{9FCEEB57-B238-45C3-ABCD-4DD6071E5B9F}" name="Sarake262"/>
    <tableColumn id="263" xr3:uid="{7757B75C-CC65-4A97-A9B6-07DB4D243DAC}" name="Sarake263"/>
    <tableColumn id="264" xr3:uid="{CFE04682-9867-4E1B-88B2-6675D93E7135}" name="Sarake264"/>
    <tableColumn id="265" xr3:uid="{B5A6890C-A3DE-4785-8D30-C5D165D2688D}" name="Sarake265"/>
    <tableColumn id="266" xr3:uid="{E8B13380-B279-4B7D-98E3-7E1162C5F50C}" name="Sarake266"/>
    <tableColumn id="267" xr3:uid="{44FBFB9C-AE0C-499F-9E73-A20BDD0D0736}" name="Sarake267"/>
    <tableColumn id="268" xr3:uid="{0B1EFB38-0511-48F5-9DF4-DCA444634FDA}" name="Sarake268"/>
    <tableColumn id="269" xr3:uid="{545BDCD2-DC71-4E3D-ABF8-FC9B4AAAEAA7}" name="Sarake269"/>
    <tableColumn id="270" xr3:uid="{9B17FD05-EE06-4008-A7CB-259F58D564AC}" name="Sarake270"/>
    <tableColumn id="271" xr3:uid="{30937795-E87A-4DF7-9783-E6D9870DA199}" name="Sarake271"/>
    <tableColumn id="272" xr3:uid="{72764C01-B369-4267-92E5-60D71F8A554D}" name="Sarake272"/>
    <tableColumn id="273" xr3:uid="{95AB740F-0AB4-498D-968F-C88CEAD2AE11}" name="Sarake273"/>
    <tableColumn id="274" xr3:uid="{A533BF22-46C8-4862-A5FF-3BD64AA2EF70}" name="Sarake274"/>
    <tableColumn id="275" xr3:uid="{E482D844-9B98-4D43-A6EA-A5276DEB1730}" name="Sarake275"/>
    <tableColumn id="276" xr3:uid="{C6DD08F5-0D89-404F-88A7-BADB265D2721}" name="Sarake276"/>
    <tableColumn id="277" xr3:uid="{86FE265E-C5D2-4CF1-99F0-A23ECD5DEC3D}" name="Sarake277"/>
    <tableColumn id="278" xr3:uid="{EC80059B-3987-4B5E-9EE7-199A635F0C2E}" name="Sarake278"/>
    <tableColumn id="279" xr3:uid="{6F4F4D55-8014-4E9A-8086-7109358E0D38}" name="Sarake279"/>
    <tableColumn id="280" xr3:uid="{2FBD1C97-667A-48CD-A527-2BDC2870557E}" name="Sarake280"/>
    <tableColumn id="281" xr3:uid="{7D85D0C5-86E4-4CCD-BB28-97526D05242C}" name="Sarake281"/>
    <tableColumn id="282" xr3:uid="{BDD69411-3D69-4A8E-8E15-A01FF6A15B20}" name="Sarake282"/>
    <tableColumn id="283" xr3:uid="{66924369-680B-49F0-81CE-46EA7F0FBC31}" name="Sarake283"/>
    <tableColumn id="284" xr3:uid="{2D8613AE-D382-4F56-8E88-6049F62A2E19}" name="Sarake284"/>
    <tableColumn id="285" xr3:uid="{1A482E6E-1581-4C71-B984-9A21F67E8EC1}" name="Sarake285"/>
    <tableColumn id="286" xr3:uid="{972F4B81-D854-4D59-B8F9-19DB028ED4C7}" name="Sarake286"/>
    <tableColumn id="287" xr3:uid="{A62082B0-5746-4273-BA17-539887158D87}" name="Sarake287"/>
    <tableColumn id="288" xr3:uid="{09817340-4805-4083-AE9E-DFCEF6445CCC}" name="Sarake288"/>
    <tableColumn id="289" xr3:uid="{6DF2DDB6-5031-46A5-8D23-6CA87D5CFF27}" name="Sarake289"/>
    <tableColumn id="290" xr3:uid="{43B054BC-5F73-497B-A83D-B0AFF649499D}" name="Sarake290"/>
    <tableColumn id="291" xr3:uid="{190F969B-3007-48BC-ACEF-352867BD9DBD}" name="Sarake291"/>
    <tableColumn id="292" xr3:uid="{B7EC0B22-22F7-4E3B-B572-FB30283EA7C9}" name="Sarake292"/>
    <tableColumn id="293" xr3:uid="{CE9D21E9-46C5-4F88-9FBD-9799ABBE8D32}" name="Sarake293"/>
    <tableColumn id="294" xr3:uid="{C6C7512D-19F9-4246-8A7D-003C08152F91}" name="Sarake294"/>
    <tableColumn id="295" xr3:uid="{0D9BEF64-B933-432F-A7BD-03A2DD9524A6}" name="Sarake295"/>
    <tableColumn id="296" xr3:uid="{7966F741-222F-455C-9E34-BD4497BAFC88}" name="Sarake296"/>
    <tableColumn id="297" xr3:uid="{04F217BE-57E9-4872-B069-F76830C8A7C2}" name="Sarake297"/>
    <tableColumn id="298" xr3:uid="{C1BB3B34-8B67-4188-BCE5-9513E5B89FA6}" name="Sarake298"/>
    <tableColumn id="299" xr3:uid="{68AF6EB3-8811-4342-8D34-5C2C44583EA7}" name="Sarake299"/>
    <tableColumn id="300" xr3:uid="{FFED694E-831F-4339-9C5F-8BA0A6181642}" name="Sarake300"/>
    <tableColumn id="301" xr3:uid="{BAB9CB30-34B6-44E2-827C-41075257ECF9}" name="Sarake301"/>
    <tableColumn id="302" xr3:uid="{7BC432E1-6083-4519-A61D-D566CF4E2B88}" name="Sarake302"/>
    <tableColumn id="303" xr3:uid="{024FFD8B-70A4-40C7-960D-2163E1D2001D}" name="Sarake303"/>
    <tableColumn id="304" xr3:uid="{657703CB-E24B-4DDE-9190-6E55543149CC}" name="Sarake304"/>
    <tableColumn id="305" xr3:uid="{44A0480D-33A2-4605-893C-55E6AFD1D7AA}" name="Sarake305"/>
    <tableColumn id="306" xr3:uid="{5A19A0C4-EC8E-4ACA-9B1A-FB8B56119EF6}" name="Sarake306"/>
    <tableColumn id="307" xr3:uid="{345785E8-44E7-4992-9317-6DBBE7A7C50B}" name="Sarake307"/>
    <tableColumn id="308" xr3:uid="{2F10B511-ADAB-46B3-AE7C-524F3AA13890}" name="Sarake308"/>
    <tableColumn id="309" xr3:uid="{A0C8F2EE-298A-4A3C-82DE-6699F6E3A9C0}" name="Sarake309"/>
    <tableColumn id="310" xr3:uid="{CFE3D866-24E3-453B-8E43-2C607D7AF6B2}" name="Sarake310"/>
    <tableColumn id="311" xr3:uid="{BE87DCD9-778F-4B7E-BA4A-E2FEE09A3315}" name="Sarake311"/>
    <tableColumn id="312" xr3:uid="{8F2DEB76-F0F4-4479-B19E-FB25A69D8872}" name="Sarake312"/>
    <tableColumn id="313" xr3:uid="{4C543296-928B-46D1-9BC6-2BA6C419F072}" name="Sarake313"/>
    <tableColumn id="314" xr3:uid="{C142EC7B-1B7D-4E55-94E0-9DACE1DEE975}" name="Sarake314"/>
    <tableColumn id="315" xr3:uid="{5FE532DA-2D80-4196-87C0-8DDC32181FEC}" name="Sarake315"/>
    <tableColumn id="316" xr3:uid="{4225303E-B068-486B-BA39-8F2EFB54BB64}" name="Sarake316"/>
    <tableColumn id="317" xr3:uid="{3FD646FA-CE6E-48E8-8984-1A2CAB0E85E8}" name="Sarake317"/>
    <tableColumn id="318" xr3:uid="{670CC035-3B64-4AA6-9FD0-841EE27F5E03}" name="Sarake318"/>
    <tableColumn id="319" xr3:uid="{13448728-3EEF-428E-9223-17101CA663A7}" name="Sarake319"/>
    <tableColumn id="320" xr3:uid="{C16C9DC1-FFE2-47C2-8C26-B6ED86190BD1}" name="Sarake320"/>
    <tableColumn id="321" xr3:uid="{CEABA447-03D7-4712-A8F9-D3601F35BEB7}" name="Sarake321"/>
    <tableColumn id="322" xr3:uid="{7469D954-EBCE-4505-AEC0-EF3A45E187A7}" name="Sarake322"/>
    <tableColumn id="323" xr3:uid="{4FEA7004-10CC-4162-9F7E-7B51FB1BCDDF}" name="Sarake323"/>
    <tableColumn id="324" xr3:uid="{89895E83-C597-4B94-916D-CCAA62C6AF4B}" name="Sarake324"/>
    <tableColumn id="325" xr3:uid="{B95186FA-1C50-4C51-ACD9-FC59D412228F}" name="Sarake325"/>
    <tableColumn id="326" xr3:uid="{2AA84DC0-0804-449C-9C21-6C9829A95E48}" name="Sarake326"/>
    <tableColumn id="327" xr3:uid="{D354AE74-0E58-4B58-9C23-CEA4C72F7FA6}" name="Sarake327"/>
    <tableColumn id="328" xr3:uid="{853F91E2-CDD7-4293-9CE8-1F78E35EF103}" name="Sarake328"/>
    <tableColumn id="329" xr3:uid="{0CDBB21C-74A3-44DF-AF4B-B40D991434F1}" name="Sarake329"/>
    <tableColumn id="330" xr3:uid="{1A75A513-9BDB-4528-88E7-5DAC33143841}" name="Sarake330"/>
    <tableColumn id="331" xr3:uid="{AFAE7FDD-828D-4689-B7C8-501DA07411DA}" name="Sarake331"/>
    <tableColumn id="332" xr3:uid="{1B7E7074-90F5-46E0-927C-AE42CDB0A784}" name="Sarake332"/>
    <tableColumn id="333" xr3:uid="{8717E3D4-9494-4889-B5B4-7CEE78B3860B}" name="Sarake333"/>
    <tableColumn id="334" xr3:uid="{02A6CE62-436D-4AE6-877F-FE992F7804DE}" name="Sarake334"/>
    <tableColumn id="335" xr3:uid="{B2DC84E0-2D8E-4743-AB53-99A306EE7DA8}" name="Sarake335"/>
    <tableColumn id="336" xr3:uid="{E2E687B0-3F8F-4103-90E8-49ABBCD10709}" name="Sarake336"/>
    <tableColumn id="337" xr3:uid="{D311B041-5A6B-4C79-B328-4BE3C9E09FF9}" name="Sarake337"/>
    <tableColumn id="338" xr3:uid="{988FDA04-47A8-4AE1-B8AD-D287C88817E3}" name="Sarake338"/>
    <tableColumn id="339" xr3:uid="{3D847F3D-7087-4A13-B10F-73BFC9555F27}" name="Sarake339"/>
    <tableColumn id="340" xr3:uid="{AFD51DF0-1B27-4EEC-B34B-168A771323A0}" name="Sarake340"/>
    <tableColumn id="341" xr3:uid="{2B25C5D4-0739-46E5-AA6A-10F3A5B8FE5D}" name="Sarake341"/>
    <tableColumn id="342" xr3:uid="{86C59AA6-B175-4212-9491-621E945E1BE8}" name="Sarake342"/>
    <tableColumn id="343" xr3:uid="{2C7CDE01-830E-4041-8171-95D0F805F860}" name="Sarake343"/>
    <tableColumn id="344" xr3:uid="{05F2A55D-7DF6-4A8C-A66C-3E4E0FF2B97A}" name="Sarake344"/>
    <tableColumn id="345" xr3:uid="{90E942FD-22D3-46C2-AAC5-B30FD908AA90}" name="Sarake345"/>
    <tableColumn id="346" xr3:uid="{EEF3A6A9-36BF-49A3-B9AB-13EBA983A1BE}" name="Sarake346"/>
    <tableColumn id="347" xr3:uid="{F492D037-223B-4431-8A20-6F024B9D7CAF}" name="Sarake347"/>
    <tableColumn id="348" xr3:uid="{352FDE9C-E832-4A46-9AB2-CF786D378A28}" name="Sarake348"/>
    <tableColumn id="349" xr3:uid="{B153EA95-2C25-40D5-9A6F-AD96868391DE}" name="Sarake349"/>
    <tableColumn id="350" xr3:uid="{CF9E0C99-8120-4DA4-8B64-2EA473A6F535}" name="Sarake350"/>
    <tableColumn id="351" xr3:uid="{DA6D8E69-23BC-431D-BB4B-D501CC9DBC1C}" name="Sarake351"/>
    <tableColumn id="352" xr3:uid="{82BF4422-9D1E-447D-889C-92700FC793AF}" name="Sarake352"/>
    <tableColumn id="353" xr3:uid="{8DD58B77-9395-40DB-9EB9-95ECE5B66F3F}" name="Sarake353"/>
    <tableColumn id="354" xr3:uid="{160A7B72-B4B7-4D0C-9918-D0A6BE91F25E}" name="Sarake354"/>
    <tableColumn id="355" xr3:uid="{78DF5B83-C393-4DD2-AF2B-0AEBD606450F}" name="Sarake355"/>
    <tableColumn id="356" xr3:uid="{E24B33F2-118E-4238-A27F-60A53586B9D7}" name="Sarake356"/>
    <tableColumn id="357" xr3:uid="{670352E3-4008-4609-92A0-9D4F1A817460}" name="Sarake357"/>
    <tableColumn id="358" xr3:uid="{6C26903D-0E31-4262-A670-513ED42CDBD8}" name="Sarake358"/>
    <tableColumn id="359" xr3:uid="{F61A3698-5B52-4B2C-B403-0867F823FA03}" name="Sarake359"/>
    <tableColumn id="360" xr3:uid="{51AC187C-65A5-45AE-8DFF-E78841C8BEC1}" name="Sarake360"/>
    <tableColumn id="361" xr3:uid="{6ADE14F7-3C27-4CBF-AE5B-1141E154565E}" name="Sarake361"/>
    <tableColumn id="362" xr3:uid="{BE43FAF4-1EC7-4819-880D-A07C3FCFAF3F}" name="Sarake362"/>
    <tableColumn id="363" xr3:uid="{71CBA77E-84B2-40D7-A795-E04B632A7BB6}" name="Sarake363"/>
    <tableColumn id="364" xr3:uid="{B8C4FA01-8739-40D9-BF2A-DA723DF7A48F}" name="Sarake364"/>
    <tableColumn id="365" xr3:uid="{43735CDF-8864-4C54-8254-09B40B6D560B}" name="Sarake365"/>
    <tableColumn id="366" xr3:uid="{2587400D-993B-4365-B75F-D09B34E3D645}" name="Sarake366"/>
    <tableColumn id="367" xr3:uid="{C3F38F55-807B-4D15-A319-9A274ACD1648}" name="Sarake367"/>
    <tableColumn id="368" xr3:uid="{9985C35F-A352-4DA5-8555-48391526D2DB}" name="Sarake368"/>
    <tableColumn id="369" xr3:uid="{080C6661-8877-46F8-950F-9A62F7349550}" name="Sarake369"/>
    <tableColumn id="370" xr3:uid="{63E9C329-6E5F-4323-933D-E2CD30484E7D}" name="Sarake370"/>
    <tableColumn id="371" xr3:uid="{A95390F7-6671-4B99-AEA8-B5973A677941}" name="Sarake371"/>
    <tableColumn id="372" xr3:uid="{58A835C8-121E-4AD8-9FDF-C8FF1E0399E5}" name="Sarake372"/>
    <tableColumn id="373" xr3:uid="{517B52A8-FE52-40DE-8941-ED144E6DDDB3}" name="Sarake373"/>
    <tableColumn id="374" xr3:uid="{92883FC9-689E-4BCB-9DAC-0B0BDB1A55C4}" name="Sarake374"/>
    <tableColumn id="375" xr3:uid="{167F752B-8234-4F1E-A856-C59A07F2D9F7}" name="Sarake375"/>
    <tableColumn id="376" xr3:uid="{46940538-0DAF-4ADC-8F4C-8725E6353079}" name="Sarake376"/>
    <tableColumn id="377" xr3:uid="{CBBBD6EA-2DE7-460A-97F1-4D5804C2E0F5}" name="Sarake377"/>
    <tableColumn id="378" xr3:uid="{6578CC51-5E1E-4005-BB18-98DE8A34DF97}" name="Sarake378"/>
    <tableColumn id="379" xr3:uid="{4EC46440-BA03-44B3-8634-A931716F6C1F}" name="Sarake379"/>
    <tableColumn id="380" xr3:uid="{0D0A24EC-7A6C-41D5-92B4-C36D3F27376F}" name="Sarake380"/>
    <tableColumn id="381" xr3:uid="{95F09F4F-6DF9-4D92-B082-1DC66E11D9C3}" name="Sarake381"/>
    <tableColumn id="382" xr3:uid="{6F5CB8AB-50F9-410D-814A-F679289EA395}" name="Sarake382"/>
    <tableColumn id="383" xr3:uid="{68A71949-3185-4716-AFCC-BD2E474E1A97}" name="Sarake383"/>
    <tableColumn id="384" xr3:uid="{E890130E-7111-4121-9721-10A3083F4E14}" name="Sarake384"/>
    <tableColumn id="385" xr3:uid="{BF284EE1-54F6-4763-957C-F1CCF5C85E4D}" name="Sarake385"/>
    <tableColumn id="386" xr3:uid="{95ED228E-80F5-4C44-AAC7-4D80DAE3B9C2}" name="Sarake386"/>
    <tableColumn id="387" xr3:uid="{242F0463-D2CA-4DA4-A137-5E369CF9835E}" name="Sarake387"/>
    <tableColumn id="388" xr3:uid="{3444387C-A5AF-44F7-8A71-16C96AEEE2BE}" name="Sarake388"/>
    <tableColumn id="389" xr3:uid="{9ECAF2C6-89FF-4F7C-8F06-7AB2178B4EA5}" name="Sarake389"/>
    <tableColumn id="390" xr3:uid="{145EC2D1-3E01-4207-AB00-7515417589F3}" name="Sarake390"/>
    <tableColumn id="391" xr3:uid="{25E48BA2-4A60-45EE-84A5-DC191892FFBD}" name="Sarake391"/>
    <tableColumn id="392" xr3:uid="{ED884F36-B30D-4F1F-B908-64D06DFE36B6}" name="Sarake392"/>
    <tableColumn id="393" xr3:uid="{B26E24A3-2A0B-4A74-B3AE-FC0F47935C81}" name="Sarake393"/>
    <tableColumn id="394" xr3:uid="{2C91FCFE-C117-4545-9788-ECA511544750}" name="Sarake394"/>
    <tableColumn id="395" xr3:uid="{32BB0810-2729-4748-A29A-F35831E48CF6}" name="Sarake395"/>
    <tableColumn id="396" xr3:uid="{F5F573B8-33B6-435B-8C76-F21B09399266}" name="Sarake396"/>
    <tableColumn id="397" xr3:uid="{504E343D-F28C-4E15-AADE-B044BE517238}" name="Sarake397"/>
    <tableColumn id="398" xr3:uid="{DC0E5001-B8CC-4AB3-90E4-9EEB1A7F692A}" name="Sarake398"/>
    <tableColumn id="399" xr3:uid="{0D38E77C-8BA2-4CF8-920C-774979F2D19D}" name="Sarake399"/>
    <tableColumn id="400" xr3:uid="{4382B4A9-A298-440B-895C-85F70962BA99}" name="Sarake400"/>
    <tableColumn id="401" xr3:uid="{4855477B-2014-467F-B8AD-365A23461010}" name="Sarake401"/>
    <tableColumn id="402" xr3:uid="{F3DAC06B-CEAC-434B-A392-B996E247AFC8}" name="Sarake402"/>
    <tableColumn id="403" xr3:uid="{8B79A7B5-89FE-4DA8-BF06-2EC1422D4200}" name="Sarake403"/>
    <tableColumn id="404" xr3:uid="{E8F3C642-7379-4760-80A8-D7888FB562E0}" name="Sarake404"/>
    <tableColumn id="405" xr3:uid="{15A01AA5-5073-4062-AD50-472FC8CAB9C0}" name="Sarake405"/>
    <tableColumn id="406" xr3:uid="{7973ABD6-B284-49A1-831A-F76C5CCBD04D}" name="Sarake406"/>
    <tableColumn id="407" xr3:uid="{19DA3E4C-7E7A-4372-930B-11A6BA7027BD}" name="Sarake407"/>
    <tableColumn id="408" xr3:uid="{37ACD653-45AA-4496-91D5-9886ABA62AE2}" name="Sarake408"/>
    <tableColumn id="409" xr3:uid="{777E3680-F797-44FE-AFB4-056DA6A8C164}" name="Sarake409"/>
    <tableColumn id="410" xr3:uid="{69A1CDD1-5740-4DAA-86C5-FA573445D6FC}" name="Sarake410"/>
    <tableColumn id="411" xr3:uid="{05FFE037-9ABB-4E26-8AB9-25A5432C8D05}" name="Sarake411"/>
    <tableColumn id="412" xr3:uid="{C0A52FF3-8136-41A2-8F83-69FC77A42111}" name="Sarake412"/>
    <tableColumn id="413" xr3:uid="{79716D2E-C2E1-4C08-9466-8D23E1E3E8BB}" name="Sarake413"/>
    <tableColumn id="414" xr3:uid="{B8413EE7-8AD2-403C-9D31-A00F6218C33B}" name="Sarake414"/>
    <tableColumn id="415" xr3:uid="{9FC38BB7-2009-4B68-96B8-EEDDB4DF61DE}" name="Sarake415"/>
    <tableColumn id="416" xr3:uid="{30F88473-0A3F-44E5-AECC-BCCB73D1FE05}" name="Sarake416"/>
    <tableColumn id="417" xr3:uid="{AACACFB3-79BC-495D-8FEC-3F3FAA922923}" name="Sarake417"/>
    <tableColumn id="418" xr3:uid="{4ECAD423-DD1E-4C24-85FD-DEE6F54E32B9}" name="Sarake418"/>
    <tableColumn id="419" xr3:uid="{A3FE56D6-9F2E-448B-9256-8E399EE8CE3F}" name="Sarake419"/>
    <tableColumn id="420" xr3:uid="{6A50D601-643F-4A0C-97D8-A72870F06F46}" name="Sarake420"/>
    <tableColumn id="421" xr3:uid="{53554A37-7BBB-40D5-91F4-2C4915C32327}" name="Sarake421"/>
    <tableColumn id="422" xr3:uid="{91ED9ADF-8F06-4D9F-9BC3-EC4CE41A0347}" name="Sarake422"/>
    <tableColumn id="423" xr3:uid="{65A0F5F3-C95B-4DDC-89A8-D93E0611FC06}" name="Sarake423"/>
    <tableColumn id="424" xr3:uid="{CD3D1A25-DF63-4831-9522-28529E8D9825}" name="Sarake424"/>
    <tableColumn id="425" xr3:uid="{7C1FF961-A07F-4080-8F76-5D6DAD29F131}" name="Sarake425"/>
    <tableColumn id="426" xr3:uid="{253B8456-F2A6-4471-930D-9EF97594DF19}" name="Sarake426"/>
    <tableColumn id="427" xr3:uid="{22EE0E12-9A42-4E6F-9C3C-AD163B11FAC8}" name="Sarake427"/>
    <tableColumn id="428" xr3:uid="{D711E8BA-7639-4BDC-A83F-FAAD031862CB}" name="Sarake428"/>
    <tableColumn id="429" xr3:uid="{BB746F39-700F-4FC5-8AF9-0E9A38008C0A}" name="Sarake429"/>
    <tableColumn id="430" xr3:uid="{A7254A6A-0CA9-4EDB-947D-4EAA03867ACC}" name="Sarake430"/>
    <tableColumn id="431" xr3:uid="{8DFC2F77-EF19-49AB-A096-D8F33BB4D432}" name="Sarake431"/>
    <tableColumn id="432" xr3:uid="{32E0DBE4-CA1C-4626-BEF5-D5112E8D053D}" name="Sarake432"/>
    <tableColumn id="433" xr3:uid="{642D7A74-96A1-43BB-953E-844B812F88A6}" name="Sarake433"/>
    <tableColumn id="434" xr3:uid="{8ED9CD71-8A2A-4C6E-B2AC-F442C3B14836}" name="Sarake434"/>
    <tableColumn id="435" xr3:uid="{CE7EBB08-9DBC-4326-8318-CBA73F9EEDC5}" name="Sarake435"/>
    <tableColumn id="436" xr3:uid="{CEFA60E3-22BC-48A7-92D5-0805F36640D3}" name="Sarake436"/>
    <tableColumn id="437" xr3:uid="{1A8F62D3-A858-436B-B900-D4EE55F9B119}" name="Sarake437"/>
    <tableColumn id="438" xr3:uid="{0DE89ADC-CEDA-4021-BF3D-25557FD75846}" name="Sarake438"/>
    <tableColumn id="439" xr3:uid="{1C335203-A216-4C27-9FA1-DEFED764E484}" name="Sarake439"/>
    <tableColumn id="440" xr3:uid="{7F3E5641-0135-419B-85E2-3474E4585140}" name="Sarake440"/>
    <tableColumn id="441" xr3:uid="{B72BAFBA-0580-443C-A750-1CAA8DCDFBCB}" name="Sarake441"/>
    <tableColumn id="442" xr3:uid="{48084EFB-9C8F-4130-9EB1-DB135B1EAC59}" name="Sarake442"/>
    <tableColumn id="443" xr3:uid="{39D4707D-8AF4-446F-8474-3B8E1A5C0178}" name="Sarake443"/>
    <tableColumn id="444" xr3:uid="{7C3B8A69-50BC-47F5-AC57-86061849D101}" name="Sarake444"/>
    <tableColumn id="445" xr3:uid="{3CA5183A-1AC3-45C1-BB76-04AF9E9CCDFB}" name="Sarake445"/>
    <tableColumn id="446" xr3:uid="{DD5EA115-EFF9-4D72-A188-CE02E7718BDE}" name="Sarake446"/>
    <tableColumn id="447" xr3:uid="{A9213FCD-440B-4EE6-98E4-FD7BFE5BFDFE}" name="Sarake447"/>
    <tableColumn id="448" xr3:uid="{7131678E-FF1F-4E7D-8A86-70B600A17A67}" name="Sarake448"/>
    <tableColumn id="449" xr3:uid="{C6623869-EFE0-42CD-AF1B-56046363699A}" name="Sarake449"/>
    <tableColumn id="450" xr3:uid="{A7966D66-822C-41F5-9A36-A601737B13A0}" name="Sarake450"/>
    <tableColumn id="451" xr3:uid="{AB88D7C1-2202-44BF-825B-0BDC34DB07CD}" name="Sarake451"/>
    <tableColumn id="452" xr3:uid="{EBA3D1FD-1ADE-4559-817F-48C3087BF0FD}" name="Sarake452"/>
    <tableColumn id="453" xr3:uid="{56191777-2F67-4C50-95DD-054FF6099B29}" name="Sarake453"/>
    <tableColumn id="454" xr3:uid="{E5415E1F-D047-4347-BE8D-4678DF84AB95}" name="Sarake454"/>
    <tableColumn id="455" xr3:uid="{B5B0F281-8A0F-4A19-AB64-C284D4788154}" name="Sarake455"/>
    <tableColumn id="456" xr3:uid="{3CCC1AD1-9A44-4922-8DB0-D6429E59ED01}" name="Sarake456"/>
    <tableColumn id="457" xr3:uid="{48CE6EDF-E188-4897-8887-64F232936008}" name="Sarake457"/>
    <tableColumn id="458" xr3:uid="{C9EBAD6F-8D13-4BB1-88B1-801CF740BB7C}" name="Sarake458"/>
    <tableColumn id="459" xr3:uid="{B4E63F3C-EC93-4AA3-B555-65C1D7F66BCA}" name="Sarake459"/>
    <tableColumn id="460" xr3:uid="{DECEA348-555E-4DD2-B520-CDDD869A7810}" name="Sarake460"/>
    <tableColumn id="461" xr3:uid="{58327AF0-A47E-466B-A637-F5EE88A6EC6A}" name="Sarake461"/>
    <tableColumn id="462" xr3:uid="{38506CD9-2F0F-4020-999B-D1CA6D38DC72}" name="Sarake462"/>
    <tableColumn id="463" xr3:uid="{F08E16FE-F29F-4BF6-B644-57E6E32D5F85}" name="Sarake463"/>
    <tableColumn id="464" xr3:uid="{7CC66E44-BD24-46AB-8CAD-EB09ABB1E6CA}" name="Sarake464"/>
    <tableColumn id="465" xr3:uid="{2732038B-4688-4C1D-9BE9-7330F243DDB3}" name="Sarake465"/>
    <tableColumn id="466" xr3:uid="{6A2DAC8A-E488-48B6-B43E-AAF544C3D394}" name="Sarake466"/>
    <tableColumn id="467" xr3:uid="{25A89985-A249-4AE5-892B-3C954467E8F2}" name="Sarake467"/>
    <tableColumn id="468" xr3:uid="{5526CAC1-5BC2-45AA-8362-7C400959BC2D}" name="Sarake468"/>
    <tableColumn id="469" xr3:uid="{484696CF-3ABD-4FF9-8D2A-4AB9A7EA6B33}" name="Sarake469"/>
    <tableColumn id="470" xr3:uid="{9A5C8F26-5182-47CD-911D-8876C1EF9386}" name="Sarake470"/>
    <tableColumn id="471" xr3:uid="{212662D5-A1B1-402E-8068-19EC24ECC79A}" name="Sarake471"/>
    <tableColumn id="472" xr3:uid="{D3686CA9-CA21-4AF6-8C5C-F9CFDD164861}" name="Sarake472"/>
    <tableColumn id="473" xr3:uid="{1417247F-5DFB-40B4-9645-D18067809AC2}" name="Sarake473"/>
    <tableColumn id="474" xr3:uid="{7AD99E52-B2D1-49F2-8B78-6209FCA222B8}" name="Sarake474"/>
    <tableColumn id="475" xr3:uid="{110AA580-9029-4EB3-B7BD-6D1E98A6D90D}" name="Sarake475"/>
    <tableColumn id="476" xr3:uid="{A56B7478-DDC3-4DB5-B979-B022E15C5BCD}" name="Sarake476"/>
    <tableColumn id="477" xr3:uid="{7E4C12BE-099C-4F14-9570-7D619C38F289}" name="Sarake477"/>
    <tableColumn id="478" xr3:uid="{B83F76F3-81CA-4AF7-B72E-80B52C49E92F}" name="Sarake478"/>
    <tableColumn id="479" xr3:uid="{67B69D89-8461-4C80-87EC-5A3B88DAC09E}" name="Sarake479"/>
    <tableColumn id="480" xr3:uid="{7A844BBD-47B2-4B28-9818-AF587598B637}" name="Sarake480"/>
    <tableColumn id="481" xr3:uid="{1E8FD3B6-C96E-4387-8C40-F5087E6C01A2}" name="Sarake481"/>
    <tableColumn id="482" xr3:uid="{096270BA-E4F8-4DDD-A99A-5FD2A84D0A1B}" name="Sarake482"/>
    <tableColumn id="483" xr3:uid="{4791A648-639A-4E63-A342-021B3C1ED81E}" name="Sarake483"/>
    <tableColumn id="484" xr3:uid="{8FFD88C2-8243-42C1-98D3-A0AD344EDA4C}" name="Sarake484"/>
    <tableColumn id="485" xr3:uid="{0DEE2989-10B9-4AC9-A312-441D29AEA874}" name="Sarake485"/>
    <tableColumn id="486" xr3:uid="{FA0245A2-48A1-429E-B837-2E1A95A33B43}" name="Sarake486"/>
    <tableColumn id="487" xr3:uid="{8EA3A7E2-C28E-4A62-A238-3D185A4EA35A}" name="Sarake487"/>
    <tableColumn id="488" xr3:uid="{D99C0FB0-6B72-424B-8A04-2E6FAE518686}" name="Sarake488"/>
    <tableColumn id="489" xr3:uid="{73F3801D-06C5-4071-893A-48DC2C0990FB}" name="Sarake489"/>
    <tableColumn id="490" xr3:uid="{AB17AB19-32EF-406A-9442-0CA085775D20}" name="Sarake490"/>
    <tableColumn id="491" xr3:uid="{5ADA4AF7-CCD4-4953-B1D4-FD361D95BE35}" name="Sarake491"/>
    <tableColumn id="492" xr3:uid="{98FF8955-9402-49FE-B5EE-CB3BE2FE2592}" name="Sarake492"/>
    <tableColumn id="493" xr3:uid="{A75E9C24-C04D-40DB-89AA-9A360C23E088}" name="Sarake493"/>
    <tableColumn id="494" xr3:uid="{5889D375-DF94-411A-B787-57E5B918F580}" name="Sarake494"/>
    <tableColumn id="495" xr3:uid="{CEA4F939-EA6A-4DD5-8A9D-A89765F4419B}" name="Sarake495"/>
    <tableColumn id="496" xr3:uid="{B90BFDEF-B364-455C-B79B-A253C52BC9E4}" name="Sarake496"/>
    <tableColumn id="497" xr3:uid="{D0F4C409-FA39-46AF-A506-D52B7592F82B}" name="Sarake497"/>
    <tableColumn id="498" xr3:uid="{A641825F-D911-4AFA-AE0D-7FB8665C57F1}" name="Sarake498"/>
    <tableColumn id="499" xr3:uid="{B9114AD6-5358-47FC-AB5C-FD64EBB64033}" name="Sarake499"/>
    <tableColumn id="500" xr3:uid="{E78FA0B2-88DB-4BC9-B028-92129CCD98E0}" name="Sarake500"/>
    <tableColumn id="501" xr3:uid="{B2B8674F-92D1-41AC-A1DD-F1898D198DEC}" name="Sarake501"/>
    <tableColumn id="502" xr3:uid="{50ABF227-10A3-4F1C-8609-70D6FD5F50F6}" name="Sarake502"/>
    <tableColumn id="503" xr3:uid="{60BF51A2-50D7-4207-B140-D5D74B4A1656}" name="Sarake503"/>
    <tableColumn id="504" xr3:uid="{F5E3C5AA-CAD5-4CB3-A047-F524BB6258E1}" name="Sarake504"/>
    <tableColumn id="505" xr3:uid="{4C76E7A1-1B1A-40BD-8311-34231B098327}" name="Sarake505"/>
    <tableColumn id="506" xr3:uid="{4EC7716D-D27D-44A3-B5D8-315B292F2CA9}" name="Sarake506"/>
    <tableColumn id="507" xr3:uid="{ECD7EB45-3FBB-4071-AECC-CE1B3EBDB99E}" name="Sarake507"/>
    <tableColumn id="508" xr3:uid="{8497C6F2-0CD0-4D23-A9C1-763A23D13317}" name="Sarake508"/>
    <tableColumn id="509" xr3:uid="{92D0A394-9EFB-4C8E-A82B-CA5EDA18F014}" name="Sarake509"/>
    <tableColumn id="510" xr3:uid="{62DA4BE4-AE8E-4A29-A6F3-424F3660718E}" name="Sarake510"/>
    <tableColumn id="511" xr3:uid="{7CC6950E-E65B-4E54-897C-D8316C717110}" name="Sarake511"/>
    <tableColumn id="512" xr3:uid="{062E2A78-CA76-44BA-8662-1749047407D3}" name="Sarake512"/>
    <tableColumn id="513" xr3:uid="{D2A0E5A2-8B36-45CF-A732-2C784D3330D9}" name="Sarake513"/>
    <tableColumn id="514" xr3:uid="{D16BBFBB-F78B-4FD2-8E6B-ACDF58640E1D}" name="Sarake514"/>
    <tableColumn id="515" xr3:uid="{450287DB-D121-4AE0-9C79-F242E97C3B40}" name="Sarake515"/>
    <tableColumn id="516" xr3:uid="{43A5C6B6-A4BB-4ADC-B1CF-6A2A47D91E10}" name="Sarake516"/>
    <tableColumn id="517" xr3:uid="{32F0C6E9-F52A-493C-B9EC-89F89732657E}" name="Sarake517"/>
    <tableColumn id="518" xr3:uid="{EF2A358B-A2FB-416E-ABAC-B3722CF5A242}" name="Sarake518"/>
    <tableColumn id="519" xr3:uid="{4BC3961C-F115-45A2-8413-6F79B0A87E39}" name="Sarake519"/>
    <tableColumn id="520" xr3:uid="{779F1A3C-7269-4518-BE83-D4073A59A705}" name="Sarake520"/>
    <tableColumn id="521" xr3:uid="{2EB8FEB1-A22D-4869-A656-1792854AFB63}" name="Sarake521"/>
    <tableColumn id="522" xr3:uid="{0B26980F-9569-4729-B180-0D585DB86309}" name="Sarake522"/>
    <tableColumn id="523" xr3:uid="{B01D8E77-D67E-4543-8D4F-7164483E84F7}" name="Sarake523"/>
    <tableColumn id="524" xr3:uid="{48CE60E3-CF2C-4884-AB7C-1C9320F7CD2E}" name="Sarake524"/>
    <tableColumn id="525" xr3:uid="{CB12F2E9-BF25-4C7E-9DBB-87F5692E0850}" name="Sarake525"/>
    <tableColumn id="526" xr3:uid="{D5682C20-89C3-4491-8F80-4C18E8EC5C1E}" name="Sarake526"/>
    <tableColumn id="527" xr3:uid="{CF9036FB-4E1E-4ED4-9B95-0FFDB4A728A1}" name="Sarake527"/>
    <tableColumn id="528" xr3:uid="{E6874981-41FA-4C7E-A594-0F3E164D1172}" name="Sarake528"/>
    <tableColumn id="529" xr3:uid="{051EDB7A-E05B-47ED-8450-AA557193D144}" name="Sarake529"/>
    <tableColumn id="530" xr3:uid="{A4349063-3E10-46C8-A45B-49986D0559D6}" name="Sarake530"/>
    <tableColumn id="531" xr3:uid="{00AB679B-8BD6-48A7-89DB-6F8FCA82E209}" name="Sarake531"/>
    <tableColumn id="532" xr3:uid="{922027A5-9EA2-4335-BCD6-A95BD6F7312B}" name="Sarake532"/>
    <tableColumn id="533" xr3:uid="{BFBED436-7EB0-4CFC-B407-A396725CBC99}" name="Sarake533"/>
    <tableColumn id="534" xr3:uid="{FA171513-5F8C-429C-BD75-F87099C5E2F3}" name="Sarake534"/>
    <tableColumn id="535" xr3:uid="{542714BA-D022-49D2-868F-E3D9F011B3C8}" name="Sarake535"/>
    <tableColumn id="536" xr3:uid="{A0624BA5-9D78-4C52-8211-FCA327D087FF}" name="Sarake536"/>
    <tableColumn id="537" xr3:uid="{5DEB402B-588A-4C53-9979-5569289C67FA}" name="Sarake537"/>
    <tableColumn id="538" xr3:uid="{E08B7CA0-4371-4784-A9DB-791FBC216049}" name="Sarake538"/>
    <tableColumn id="539" xr3:uid="{5DDA440C-6318-4F52-A9DF-06AFB1855D5C}" name="Sarake539"/>
    <tableColumn id="540" xr3:uid="{3A1A87AA-7CBA-4CB5-93D7-BA01A9BBEC0B}" name="Sarake540"/>
    <tableColumn id="541" xr3:uid="{CD659C62-F8BA-485C-BBF2-62017BEF5E64}" name="Sarake541"/>
    <tableColumn id="542" xr3:uid="{240B3927-2C38-4059-8093-BFA67006C655}" name="Sarake542"/>
    <tableColumn id="543" xr3:uid="{904C996E-C537-4CC3-B90A-FECD2F87B624}" name="Sarake543"/>
    <tableColumn id="544" xr3:uid="{5F7E8F51-0C35-4A3A-BB5F-49CF463230CD}" name="Sarake544"/>
    <tableColumn id="545" xr3:uid="{A1DCD861-5A0F-407B-99BD-6E99A048A71C}" name="Sarake545"/>
    <tableColumn id="546" xr3:uid="{D3A1227F-BDCD-4C0B-8425-6ED56AFFC45A}" name="Sarake546"/>
    <tableColumn id="547" xr3:uid="{3E79D7C9-480C-4F02-A8F9-C61D283665C8}" name="Sarake547"/>
    <tableColumn id="548" xr3:uid="{57CA2133-3D30-4F81-9996-11C331E34AD4}" name="Sarake548"/>
    <tableColumn id="549" xr3:uid="{A9CA0FD5-8801-4275-A2C9-73AA3A04A8D2}" name="Sarake549"/>
    <tableColumn id="550" xr3:uid="{B254E5F9-5C05-44C6-8A7B-031B2B5F8FCD}" name="Sarake550"/>
    <tableColumn id="551" xr3:uid="{128A411A-9547-403F-BFFD-7C93EB08F333}" name="Sarake551"/>
    <tableColumn id="552" xr3:uid="{27AAFEE7-4F01-4ED1-9792-58FBE57D6B39}" name="Sarake552"/>
    <tableColumn id="553" xr3:uid="{5194911D-9201-4DE6-B77C-578F4930E482}" name="Sarake553"/>
    <tableColumn id="554" xr3:uid="{9C2A2E6C-4FD1-4FC7-A723-5DACC09D98F9}" name="Sarake554"/>
    <tableColumn id="555" xr3:uid="{4C7FEFC0-3121-44FB-B0F0-BFB2700ED2ED}" name="Sarake555"/>
    <tableColumn id="556" xr3:uid="{D8B0853B-EC03-4ECC-9091-E65ECF8074B9}" name="Sarake556"/>
    <tableColumn id="557" xr3:uid="{4BDD9403-E6B6-466E-B358-457B1AA68E66}" name="Sarake557"/>
    <tableColumn id="558" xr3:uid="{0EB3C02C-B1FF-47E5-BA20-620B2DD473C2}" name="Sarake558"/>
    <tableColumn id="559" xr3:uid="{E747ECAD-B328-4DF5-B85A-7695157BC55B}" name="Sarake559"/>
    <tableColumn id="560" xr3:uid="{9318AB6C-4C7F-4F05-BF1C-C59358731A21}" name="Sarake560"/>
    <tableColumn id="561" xr3:uid="{03CE32F5-AAA3-4DD2-807E-2BDFEE2C9454}" name="Sarake561"/>
    <tableColumn id="562" xr3:uid="{2A02B6C3-E4E5-4161-ABFD-1F742E8A4A7E}" name="Sarake562"/>
    <tableColumn id="563" xr3:uid="{ECD0A1C9-8298-49E5-A247-AFC3AE146128}" name="Sarake563"/>
    <tableColumn id="564" xr3:uid="{B604B1AF-BB4F-443C-B9DF-5A902F506DF4}" name="Sarake564"/>
    <tableColumn id="565" xr3:uid="{2B911498-15CF-4B73-9906-56E1552BDD58}" name="Sarake565"/>
    <tableColumn id="566" xr3:uid="{65C35E19-0BB9-4928-9F4F-985447D88041}" name="Sarake566"/>
    <tableColumn id="567" xr3:uid="{EFFB8E4E-8C54-4999-8BD2-DEE67BA51B5D}" name="Sarake567"/>
    <tableColumn id="568" xr3:uid="{D54ADA6E-2A7B-43C5-BEE2-70B39C9D89C1}" name="Sarake568"/>
    <tableColumn id="569" xr3:uid="{F30D9AD7-F5F0-4704-ABCA-2E5D9E16A7DE}" name="Sarake569"/>
    <tableColumn id="570" xr3:uid="{66B3382C-3813-43BE-89C3-38305398B088}" name="Sarake570"/>
    <tableColumn id="571" xr3:uid="{C7ADCFF5-5342-4F0C-9404-F68BDCBAB19F}" name="Sarake571"/>
    <tableColumn id="572" xr3:uid="{A023E04D-0ACA-40E7-A5CF-72E8F72743D7}" name="Sarake572"/>
    <tableColumn id="573" xr3:uid="{31256B06-B4FF-411E-BC71-77D688618ADA}" name="Sarake573"/>
    <tableColumn id="574" xr3:uid="{1F88FBCB-7739-4E22-ABB4-C4367A0F5D74}" name="Sarake574"/>
    <tableColumn id="575" xr3:uid="{F735A48F-42E4-4C81-9284-7D13ACFA2786}" name="Sarake575"/>
    <tableColumn id="576" xr3:uid="{0F7589A5-A724-4D2D-90AF-2A07DB11F93B}" name="Sarake576"/>
    <tableColumn id="577" xr3:uid="{1DE68E4B-2215-48FF-84A6-3489E9605BC2}" name="Sarake577"/>
    <tableColumn id="578" xr3:uid="{5D356984-22E8-43F5-A7AC-6FC8FC65A4F9}" name="Sarake578"/>
    <tableColumn id="579" xr3:uid="{DA3912F4-9C62-4862-9C5C-25B119169768}" name="Sarake579"/>
    <tableColumn id="580" xr3:uid="{6420592B-E520-4AB8-A501-EF8B3270435D}" name="Sarake580"/>
    <tableColumn id="581" xr3:uid="{CAB8ADBB-4558-48B8-A9D4-35E0DCD133B1}" name="Sarake581"/>
    <tableColumn id="582" xr3:uid="{2418A884-6F73-402C-99FC-4D61893A7A38}" name="Sarake582"/>
    <tableColumn id="583" xr3:uid="{5D02EAD4-8DB2-4B51-87A0-D938A116F21A}" name="Sarake583"/>
    <tableColumn id="584" xr3:uid="{2E338BB0-63F0-4F32-A407-13F08CE7E966}" name="Sarake584"/>
    <tableColumn id="585" xr3:uid="{7C92CA53-FA4B-4393-9B06-FA1C933322A7}" name="Sarake585"/>
    <tableColumn id="586" xr3:uid="{61986168-EAE4-477A-9163-103C186E5A73}" name="Sarake586"/>
    <tableColumn id="587" xr3:uid="{9691285C-DB47-42BA-8AE5-3A49EE09BE60}" name="Sarake587"/>
    <tableColumn id="588" xr3:uid="{7D50AD40-B0FF-4269-9335-DD5DBC178D59}" name="Sarake588"/>
    <tableColumn id="589" xr3:uid="{597F468B-6425-4523-835B-C63A27EDB7F4}" name="Sarake589"/>
    <tableColumn id="590" xr3:uid="{F86AC18F-81F2-4AE4-81F5-AB35B7D5E0D1}" name="Sarake590"/>
    <tableColumn id="591" xr3:uid="{90CF4206-8BC0-4872-AA47-63B49ADBD98A}" name="Sarake591"/>
    <tableColumn id="592" xr3:uid="{70BEFDE1-DC7A-4CDB-8BD8-28B60F281537}" name="Sarake592"/>
    <tableColumn id="593" xr3:uid="{7313C51C-1E3D-4E6A-B42F-E65B8B6AE479}" name="Sarake593"/>
    <tableColumn id="594" xr3:uid="{E3F87700-A7C9-4E8E-A483-E16F969C9997}" name="Sarake594"/>
    <tableColumn id="595" xr3:uid="{E9EC016D-C067-4078-AA16-A2F883CB75EB}" name="Sarake595"/>
    <tableColumn id="596" xr3:uid="{C11EB633-BB8A-4B18-85B8-A5D60325AD2D}" name="Sarake596"/>
    <tableColumn id="597" xr3:uid="{B03434E4-90C0-4588-8803-D0444F09B9E0}" name="Sarake597"/>
    <tableColumn id="598" xr3:uid="{483935B1-0580-4D65-ABE2-DA53476D7198}" name="Sarake598"/>
    <tableColumn id="599" xr3:uid="{0D9E303A-E333-461C-815D-241B65FA3B96}" name="Sarake599"/>
    <tableColumn id="600" xr3:uid="{0EC94899-BC00-4994-AFBE-72CA2A29CFF1}" name="Sarake600"/>
    <tableColumn id="601" xr3:uid="{5D8281CE-E058-429B-87A2-4F4788FD7504}" name="Sarake601"/>
    <tableColumn id="602" xr3:uid="{5629DFC9-94E7-495B-83E8-782250E712F3}" name="Sarake602"/>
    <tableColumn id="603" xr3:uid="{9FC34D9B-87EC-4409-82B4-D12EF3386F8F}" name="Sarake603"/>
    <tableColumn id="604" xr3:uid="{F08B2DC7-D5F5-46B1-BB10-0970F0E44CE9}" name="Sarake604"/>
    <tableColumn id="605" xr3:uid="{E0364013-36EA-4DB2-B72B-017AC939498B}" name="Sarake605"/>
    <tableColumn id="606" xr3:uid="{DF021158-C8E8-4CBA-9775-F5AE4C1BB314}" name="Sarake606"/>
    <tableColumn id="607" xr3:uid="{15F1BCFC-C69B-4204-AD0E-C02A2C1E7749}" name="Sarake607"/>
    <tableColumn id="608" xr3:uid="{6460F7A2-B1A5-48BE-B168-BCDD130F8161}" name="Sarake608"/>
    <tableColumn id="609" xr3:uid="{B04F5CB2-81DC-451B-A22F-2AA29FF35985}" name="Sarake609"/>
    <tableColumn id="610" xr3:uid="{FAD83C3C-E41F-4D4E-B23B-15735D65C22D}" name="Sarake610"/>
    <tableColumn id="611" xr3:uid="{FF2E3CE4-3961-4A5F-8567-56FD070EA741}" name="Sarake611"/>
    <tableColumn id="612" xr3:uid="{4F231F4F-2A1A-4522-81CF-070C999B6186}" name="Sarake612"/>
    <tableColumn id="613" xr3:uid="{5F823DA9-C9BF-445E-A784-86F6B0008665}" name="Sarake613"/>
    <tableColumn id="614" xr3:uid="{E703B047-9BB4-42E1-87CA-BD3D5F866CD3}" name="Sarake614"/>
    <tableColumn id="615" xr3:uid="{83AB164A-0B86-48FA-BE11-18756511A849}" name="Sarake615"/>
    <tableColumn id="616" xr3:uid="{046A2396-66D6-4481-88A4-F7CFEDBEE9E5}" name="Sarake616"/>
    <tableColumn id="617" xr3:uid="{F8122C4E-0865-4C14-9297-7BB8FEAE6552}" name="Sarake617"/>
    <tableColumn id="618" xr3:uid="{185394D2-B056-4CFA-9122-046D2D9CECB9}" name="Sarake618"/>
    <tableColumn id="619" xr3:uid="{7EBB725A-2EFE-4F07-ADF7-861546D67663}" name="Sarake619"/>
    <tableColumn id="620" xr3:uid="{5201F7FE-39CE-483E-8C9B-181068C660D3}" name="Sarake620"/>
    <tableColumn id="621" xr3:uid="{214B4658-3002-4A17-9711-9320CFDF8E3E}" name="Sarake621"/>
    <tableColumn id="622" xr3:uid="{CC81D62D-D736-42D6-81DF-741C1B2A72A9}" name="Sarake622"/>
    <tableColumn id="623" xr3:uid="{AC1D857C-63E8-40CA-8F24-C38BF5D53C6F}" name="Sarake623"/>
    <tableColumn id="624" xr3:uid="{E8800766-991A-4D64-AD36-021C9B5734C7}" name="Sarake624"/>
    <tableColumn id="625" xr3:uid="{0B1161B5-7F7A-4B29-8ED5-3D56640608FE}" name="Sarake625"/>
    <tableColumn id="626" xr3:uid="{16DD1E1D-4D1A-4FF4-8E05-65C8DFD5AEE8}" name="Sarake626"/>
    <tableColumn id="627" xr3:uid="{CF723F1A-FAE1-4336-A67C-19C0FD63E210}" name="Sarake627"/>
    <tableColumn id="628" xr3:uid="{1769F983-9242-4137-BBFC-A5A82639FB26}" name="Sarake628"/>
    <tableColumn id="629" xr3:uid="{357D7FF0-6DE9-460A-8579-5EDCE77FF6DA}" name="Sarake629"/>
    <tableColumn id="630" xr3:uid="{E4E1FC25-FD7C-4E6B-87FE-E0BF87444FB8}" name="Sarake630"/>
    <tableColumn id="631" xr3:uid="{8BC07522-E866-4D97-BF8B-8AD67927788D}" name="Sarake631"/>
    <tableColumn id="632" xr3:uid="{1DB66255-1715-4A4B-A1EB-0E9949776871}" name="Sarake632"/>
    <tableColumn id="633" xr3:uid="{A2CD5DB3-3E65-49B1-B65D-782DB0F53186}" name="Sarake633"/>
    <tableColumn id="634" xr3:uid="{4A9A7630-C6AB-4681-BD6A-1974B19BB777}" name="Sarake634"/>
    <tableColumn id="635" xr3:uid="{477FD26D-4F35-4061-AE7E-2AF0DC2A0665}" name="Sarake635"/>
    <tableColumn id="636" xr3:uid="{AC76B28A-5155-4F18-8599-526631709AB2}" name="Sarake636"/>
    <tableColumn id="637" xr3:uid="{E7988171-CC2C-40EF-80AF-A9C6984AA5B0}" name="Sarake637"/>
    <tableColumn id="638" xr3:uid="{A0EA985A-0128-418B-A716-9D0555297C9E}" name="Sarake638"/>
    <tableColumn id="639" xr3:uid="{2F7D8390-1C07-4FB5-9B87-6D222825EF6A}" name="Sarake639"/>
    <tableColumn id="640" xr3:uid="{C3B0ACB7-F024-40F2-B392-A4B41C5481A6}" name="Sarake640"/>
    <tableColumn id="641" xr3:uid="{590A91C8-AB84-42EE-94CF-1F75F8D34BF4}" name="Sarake641"/>
    <tableColumn id="642" xr3:uid="{983CF43A-C33D-4D39-918A-8029664EC02D}" name="Sarake642"/>
    <tableColumn id="643" xr3:uid="{A610D855-FF40-4321-97BA-9D1AF76F7546}" name="Sarake643"/>
    <tableColumn id="644" xr3:uid="{FFD5E19C-B24A-4BDF-BCF8-E0965FDE3EDF}" name="Sarake644"/>
    <tableColumn id="645" xr3:uid="{5A10E2B9-83D1-4ED5-AADA-0E3921DD1557}" name="Sarake645"/>
    <tableColumn id="646" xr3:uid="{1E79553E-5A9C-476B-BD12-58836EFDE465}" name="Sarake646"/>
    <tableColumn id="647" xr3:uid="{B5F7A824-04EE-4BCA-BE00-D15355C5B95D}" name="Sarake647"/>
    <tableColumn id="648" xr3:uid="{23C9B44C-0033-4E6A-8507-1B2DA1B541BF}" name="Sarake648"/>
    <tableColumn id="649" xr3:uid="{18F01DFC-6612-49B5-8137-DBD9A059E9FA}" name="Sarake649"/>
    <tableColumn id="650" xr3:uid="{73C27ED4-87D9-492A-B048-41B20A2671B1}" name="Sarake650"/>
    <tableColumn id="651" xr3:uid="{E250C8AF-C85B-4A1C-8024-130989271304}" name="Sarake651"/>
    <tableColumn id="652" xr3:uid="{0CBCD4EB-B8B6-497C-9D56-1F3B8D7D92AC}" name="Sarake652"/>
    <tableColumn id="653" xr3:uid="{52F85336-DD1E-4E88-AC91-ACD2FF3C4B6C}" name="Sarake653"/>
    <tableColumn id="654" xr3:uid="{517ED321-5469-43BE-8CFD-FC6207DA402C}" name="Sarake654"/>
    <tableColumn id="655" xr3:uid="{6A59C30A-9BC5-4325-B91C-18C2EA6AE6EE}" name="Sarake655"/>
    <tableColumn id="656" xr3:uid="{588429C0-DA9E-45E3-B531-D8FA4C88ECEA}" name="Sarake656"/>
    <tableColumn id="657" xr3:uid="{8A4462C6-D1C2-4889-81CD-0BA82D65F97F}" name="Sarake657"/>
    <tableColumn id="658" xr3:uid="{10AF95D3-827A-4A11-AD50-6F77FAD0BE9E}" name="Sarake658"/>
    <tableColumn id="659" xr3:uid="{F9351C89-15E7-420D-9EDA-BB4E98329C92}" name="Sarake659"/>
    <tableColumn id="660" xr3:uid="{2D949467-5B98-4B6F-966C-EE73B1AC032B}" name="Sarake660"/>
    <tableColumn id="661" xr3:uid="{3A14F0B3-C6BE-40C3-AB7F-878CDAB3F683}" name="Sarake661"/>
    <tableColumn id="662" xr3:uid="{EAD4A217-E4CD-4F96-A3B2-9DF1C8AA594F}" name="Sarake662"/>
    <tableColumn id="663" xr3:uid="{3598F538-1A4D-4B2C-8655-D2BE4B3A9305}" name="Sarake663"/>
    <tableColumn id="664" xr3:uid="{E70009BD-74B1-4626-A097-C48E38E0DD74}" name="Sarake664"/>
    <tableColumn id="665" xr3:uid="{E43A43F3-0B5C-465B-AB13-B0B9F87331AD}" name="Sarake665"/>
    <tableColumn id="666" xr3:uid="{4D23CE91-0E08-4FA9-9A94-47C941FEDF07}" name="Sarake666"/>
    <tableColumn id="667" xr3:uid="{6DA944A6-FD4E-4FF0-A616-EF61DB056F79}" name="Sarake667"/>
    <tableColumn id="668" xr3:uid="{8C6159E7-1F32-4400-86F4-414E358571D2}" name="Sarake668"/>
    <tableColumn id="669" xr3:uid="{FD9045B3-8F29-4247-AB22-83DD9D167401}" name="Sarake669"/>
    <tableColumn id="670" xr3:uid="{EA1CA7D4-9E0D-4B28-948C-FE060C2D6159}" name="Sarake670"/>
    <tableColumn id="671" xr3:uid="{0F8A2FED-4687-4F15-8539-2B9CF952090C}" name="Sarake671"/>
    <tableColumn id="672" xr3:uid="{9647663D-48A6-40F5-ACD7-4635D07684F3}" name="Sarake672"/>
    <tableColumn id="673" xr3:uid="{F1A541CD-2703-4468-BFCE-A17DA6E71FE1}" name="Sarake673"/>
    <tableColumn id="674" xr3:uid="{D89E1568-D74B-4E1B-A12B-EE73A640F765}" name="Sarake674"/>
    <tableColumn id="675" xr3:uid="{E84BE70D-6D8D-472D-9D9A-2171782ED96D}" name="Sarake675"/>
    <tableColumn id="676" xr3:uid="{6BD3D074-AC78-4EF3-92D5-B5F272AC0CE8}" name="Sarake676"/>
    <tableColumn id="677" xr3:uid="{ED3A8090-77E4-435F-A540-F92A69204691}" name="Sarake677"/>
    <tableColumn id="678" xr3:uid="{4C71A2CF-FF7D-48E7-B935-726C0235029C}" name="Sarake678"/>
    <tableColumn id="679" xr3:uid="{E5BB4564-A90C-4255-B092-C9059290810B}" name="Sarake679"/>
    <tableColumn id="680" xr3:uid="{CF202EDD-D4C2-4AF4-A689-46AB3C3468D7}" name="Sarake680"/>
    <tableColumn id="681" xr3:uid="{FB8738C1-572C-4283-8A1F-77CE069C197B}" name="Sarake681"/>
    <tableColumn id="682" xr3:uid="{20A3255C-DEEB-466D-B18B-837519A2AB0D}" name="Sarake682"/>
    <tableColumn id="683" xr3:uid="{EB44A5DB-0DA2-4325-8AB6-A52ED43F3D28}" name="Sarake683"/>
    <tableColumn id="684" xr3:uid="{6845DE35-50F8-4DE3-A182-5EED4D6D9E88}" name="Sarake684"/>
    <tableColumn id="685" xr3:uid="{FC2EE87B-6478-4203-8C05-4768C7442503}" name="Sarake685"/>
    <tableColumn id="686" xr3:uid="{3B8B6470-CF4A-41CC-A908-339282FBFFA5}" name="Sarake686"/>
    <tableColumn id="687" xr3:uid="{3E8A147F-2F07-4B51-BE1C-878BB77E509B}" name="Sarake687"/>
    <tableColumn id="688" xr3:uid="{14402148-539D-402F-A322-7137BCE3F7B5}" name="Sarake688"/>
    <tableColumn id="689" xr3:uid="{443E8B20-4FF5-4C60-BAAA-66738332A3D0}" name="Sarake689"/>
    <tableColumn id="690" xr3:uid="{792DF60E-D9AC-4E5B-A6EC-6159C94D4D54}" name="Sarake690"/>
    <tableColumn id="691" xr3:uid="{7A1D4723-C136-4DB7-BC05-81E0B015B4F7}" name="Sarake691"/>
    <tableColumn id="692" xr3:uid="{74BEAD03-F514-49DA-AFC9-24D19C6EC985}" name="Sarake692"/>
    <tableColumn id="693" xr3:uid="{FF87DD8E-AFA4-41E2-84B6-8062D9D85242}" name="Sarake693"/>
    <tableColumn id="694" xr3:uid="{B12F20FD-27E7-4DDD-80DE-32D5AEA158E5}" name="Sarake694"/>
    <tableColumn id="695" xr3:uid="{0C13B86A-7C07-402D-BE4A-E13B12A51E56}" name="Sarake695"/>
    <tableColumn id="696" xr3:uid="{4B62B87A-23AF-4C83-B657-F624EE947B0D}" name="Sarake696"/>
    <tableColumn id="697" xr3:uid="{B5C50A49-9A08-49D0-8D5D-D52C0C2ED515}" name="Sarake697"/>
    <tableColumn id="698" xr3:uid="{F676D678-0A4C-4FAC-B583-7136CD11082C}" name="Sarake698"/>
    <tableColumn id="699" xr3:uid="{9C00FE19-E2E1-4224-99FE-7B8C00557268}" name="Sarake699"/>
    <tableColumn id="700" xr3:uid="{F0BEF17D-E25A-47CC-B3DE-FE591DB2AB6D}" name="Sarake700"/>
    <tableColumn id="701" xr3:uid="{C380C2E6-32B1-40FC-8532-D59FABE63CAC}" name="Sarake701"/>
    <tableColumn id="702" xr3:uid="{3EA66F31-AD4C-419B-908E-15AA0EA47AF8}" name="Sarake702"/>
    <tableColumn id="703" xr3:uid="{A0565FBE-4D80-4613-BED2-0E3AF3184CFD}" name="Sarake703"/>
    <tableColumn id="704" xr3:uid="{17B13460-5420-4B9A-8C0D-30342FC03142}" name="Sarake704"/>
    <tableColumn id="705" xr3:uid="{C4A31ECB-7169-4391-9620-3596218B0A51}" name="Sarake705"/>
    <tableColumn id="706" xr3:uid="{727A3388-9AC3-42F6-B869-B3DE0B347BEC}" name="Sarake706"/>
    <tableColumn id="707" xr3:uid="{AE33BF65-4367-4723-9C84-AB105DC31E8C}" name="Sarake707"/>
    <tableColumn id="708" xr3:uid="{0B0F5FE0-29BE-4092-A794-6830E6854EFF}" name="Sarake708"/>
    <tableColumn id="709" xr3:uid="{7425E384-2418-4CF8-AA0D-00D60539D7F5}" name="Sarake709"/>
    <tableColumn id="710" xr3:uid="{AC247046-16A6-4131-BEE6-C0D00EEBCB57}" name="Sarake710"/>
    <tableColumn id="711" xr3:uid="{A2E5211C-D218-499F-BD60-86CCF4C1675D}" name="Sarake711"/>
    <tableColumn id="712" xr3:uid="{6B9D315D-6608-4874-AD60-89D278C91987}" name="Sarake712"/>
    <tableColumn id="713" xr3:uid="{BF85B21F-6B3F-4276-A9DA-62F2B4E64482}" name="Sarake713"/>
    <tableColumn id="714" xr3:uid="{74B5EA52-55E7-4FDC-BEF7-6EB703669609}" name="Sarake714"/>
    <tableColumn id="715" xr3:uid="{C0B0FE64-596E-42C2-A96B-7723EAD89A69}" name="Sarake715"/>
    <tableColumn id="716" xr3:uid="{826B3A45-4001-4CF5-9FDC-E554BB4988BD}" name="Sarake716"/>
    <tableColumn id="717" xr3:uid="{847F05E6-F1B3-4167-B5EE-5E4A12737D79}" name="Sarake717"/>
    <tableColumn id="718" xr3:uid="{F0A59864-9DD1-4AA4-8D2F-7352BA6255F3}" name="Sarake718"/>
    <tableColumn id="719" xr3:uid="{62E74BC1-0BE2-4A91-9E79-4D156FD8E14C}" name="Sarake719"/>
    <tableColumn id="720" xr3:uid="{8A73AF0D-27E9-4518-ACDA-9F256CE95478}" name="Sarake720"/>
    <tableColumn id="721" xr3:uid="{77C3C505-8B0D-4CD8-B98A-109BAD30845D}" name="Sarake721"/>
    <tableColumn id="722" xr3:uid="{ED181ACA-90A7-4BA6-A090-0494D13E5556}" name="Sarake722"/>
    <tableColumn id="723" xr3:uid="{51BA471E-B723-453C-B549-9770DF2A95CC}" name="Sarake723"/>
    <tableColumn id="724" xr3:uid="{FD57A43A-B361-48F5-AF3A-1D376D97B728}" name="Sarake724"/>
    <tableColumn id="725" xr3:uid="{9C17AFA3-1ADD-4693-8B83-499B8A18DE12}" name="Sarake725"/>
    <tableColumn id="726" xr3:uid="{92C68831-703E-4E14-8EBE-B1FB8B05E077}" name="Sarake726"/>
    <tableColumn id="727" xr3:uid="{0390A8CA-4767-4D51-A625-DE5CB1D7FDBC}" name="Sarake727"/>
    <tableColumn id="728" xr3:uid="{DCC8D3FD-0908-4744-A108-04EF579EAE50}" name="Sarake728"/>
    <tableColumn id="729" xr3:uid="{4EB8C720-DB15-45A6-B0DF-37F31D6B734E}" name="Sarake729"/>
    <tableColumn id="730" xr3:uid="{C8707D80-9DB3-4098-B9D5-8C4D15CD81E6}" name="Sarake730"/>
    <tableColumn id="731" xr3:uid="{590648D2-00AB-43B1-91D9-800F790A6E3A}" name="Sarake731"/>
    <tableColumn id="732" xr3:uid="{F1C48E14-1918-4492-9F17-BF8329F0D535}" name="Sarake732"/>
    <tableColumn id="733" xr3:uid="{43F57F14-DD71-401E-9C05-A1BFD35AAB58}" name="Sarake733"/>
    <tableColumn id="734" xr3:uid="{572CB068-7A94-475C-9F3B-807A38D118B9}" name="Sarake734"/>
    <tableColumn id="735" xr3:uid="{7CEDC10C-7282-44A0-9169-3551825D8865}" name="Sarake735"/>
    <tableColumn id="736" xr3:uid="{329F9CA1-D8CC-43B1-BF61-CC2083036B4B}" name="Sarake736"/>
    <tableColumn id="737" xr3:uid="{19CFFDAA-9FCF-44A6-9706-8EA92ABFC28E}" name="Sarake737"/>
    <tableColumn id="738" xr3:uid="{35D1DF70-80A7-4A3F-AE26-89A39D80B4E7}" name="Sarake738"/>
    <tableColumn id="739" xr3:uid="{63C096ED-C4A5-466E-8231-4695A6D3D970}" name="Sarake739"/>
    <tableColumn id="740" xr3:uid="{C1757C1E-A7D3-48ED-A2B4-AB55639B9E85}" name="Sarake740"/>
    <tableColumn id="741" xr3:uid="{B3D85739-0FA5-478B-A762-A3AE68710156}" name="Sarake741"/>
    <tableColumn id="742" xr3:uid="{C4DD9E6E-F4E9-404C-ABE1-C3FEC60D94CD}" name="Sarake742"/>
    <tableColumn id="743" xr3:uid="{E4E58EC9-0C5B-47A7-AB6C-A3BE5D7C0F42}" name="Sarake743"/>
    <tableColumn id="744" xr3:uid="{5ECC6958-41DD-4C09-9D98-DC07F0F47B55}" name="Sarake744"/>
    <tableColumn id="745" xr3:uid="{4D1C3622-462E-426A-AE04-AB44D67D7C23}" name="Sarake745"/>
    <tableColumn id="746" xr3:uid="{2F2A4625-705F-4791-9F62-F296B14AA4CF}" name="Sarake746"/>
    <tableColumn id="747" xr3:uid="{B45A9425-9EF3-4DE1-8115-E53516518DB3}" name="Sarake747"/>
    <tableColumn id="748" xr3:uid="{2CF98BDB-B0BF-4EDA-989D-F1AB95AD9EA5}" name="Sarake748"/>
    <tableColumn id="749" xr3:uid="{94FCD469-E73F-4E6F-86C3-8455543EC2D2}" name="Sarake749"/>
    <tableColumn id="750" xr3:uid="{BEF0C45B-F34A-4572-8EEA-5AEF3D2DBF1A}" name="Sarake750"/>
    <tableColumn id="751" xr3:uid="{2F125C6E-18F4-4E96-938C-7FB356E5A941}" name="Sarake751"/>
    <tableColumn id="752" xr3:uid="{B99F49D3-17D5-474E-8A83-AEB4DCEB3663}" name="Sarake752"/>
    <tableColumn id="753" xr3:uid="{B9772031-ECAD-4777-B070-207ED2DBD895}" name="Sarake753"/>
    <tableColumn id="754" xr3:uid="{B4E4BD29-1C27-448C-BE97-51B99538AD7F}" name="Sarake754"/>
    <tableColumn id="755" xr3:uid="{C73655DB-1647-4726-BDDE-1D0F1D3448B0}" name="Sarake755"/>
    <tableColumn id="756" xr3:uid="{76EF754B-A6D6-4BA3-AC45-5254B1D0C103}" name="Sarake756"/>
    <tableColumn id="757" xr3:uid="{5AC31677-4BAE-4A42-AB34-264AFC9252E8}" name="Sarake757"/>
    <tableColumn id="758" xr3:uid="{FFD62853-3F05-4BDF-B1BB-F7B0D8D5D7BC}" name="Sarake758"/>
    <tableColumn id="759" xr3:uid="{608CE7F9-E540-47AE-B552-3D44AB9F4A63}" name="Sarake759"/>
    <tableColumn id="760" xr3:uid="{43EC261C-EA80-49C6-8420-88A651D344F2}" name="Sarake760"/>
    <tableColumn id="761" xr3:uid="{DBC8ADB6-28C6-4222-B471-FDB52D6F6CE4}" name="Sarake761"/>
    <tableColumn id="762" xr3:uid="{AD117679-D850-43DE-BC8D-7C0241A08247}" name="Sarake762"/>
    <tableColumn id="763" xr3:uid="{AB34850D-DAD7-420E-BA9D-898C3CD271D9}" name="Sarake763"/>
    <tableColumn id="764" xr3:uid="{FA3532D7-CE69-4F14-912A-FCB8C95733B1}" name="Sarake764"/>
    <tableColumn id="765" xr3:uid="{2E9C4140-1AE2-40F5-82DA-B16714870A45}" name="Sarake765"/>
    <tableColumn id="766" xr3:uid="{1E34F563-63FF-4FE7-93A2-5F12867496C1}" name="Sarake766"/>
    <tableColumn id="767" xr3:uid="{751BA6EF-2ADF-4ED3-BD8F-084F9B5E973C}" name="Sarake767"/>
    <tableColumn id="768" xr3:uid="{7BF46A52-FE9C-4DD7-B515-F7721316B4BA}" name="Sarake768"/>
    <tableColumn id="769" xr3:uid="{4210052F-29ED-40DB-A684-B4BF407A191B}" name="Sarake769"/>
    <tableColumn id="770" xr3:uid="{76F5803E-0737-46FC-9B88-1FA42629062B}" name="Sarake770"/>
    <tableColumn id="771" xr3:uid="{37596616-0551-48CE-AE46-586308CFA97C}" name="Sarake771"/>
    <tableColumn id="772" xr3:uid="{5A01A665-342B-44E3-AED4-AD762F7BC246}" name="Sarake772"/>
    <tableColumn id="773" xr3:uid="{CA9D87FF-A5A2-4786-83EC-190F813D0075}" name="Sarake773"/>
    <tableColumn id="774" xr3:uid="{064ECA8E-2CA8-45BB-9B2E-C47284125F27}" name="Sarake774"/>
    <tableColumn id="775" xr3:uid="{C58E38F0-F5E3-4D34-BFA5-A24130782D6E}" name="Sarake775"/>
    <tableColumn id="776" xr3:uid="{9E8097EC-8F7B-4985-91D3-0606D2BBA31A}" name="Sarake776"/>
    <tableColumn id="777" xr3:uid="{B4B50817-5FB3-4096-B6D2-3E42B7BF9BC3}" name="Sarake777"/>
    <tableColumn id="778" xr3:uid="{4C638018-A173-4B6C-ADBB-09B383B1CC34}" name="Sarake778"/>
    <tableColumn id="779" xr3:uid="{476AAC9D-5E24-4CCB-ABBE-299A2BFA8EB6}" name="Sarake779"/>
    <tableColumn id="780" xr3:uid="{F9F2C123-CF4E-4AEF-ACB9-FBAAA8ACBE20}" name="Sarake780"/>
    <tableColumn id="781" xr3:uid="{E237CDCE-4F69-4E7C-868C-9461D0A1291A}" name="Sarake781"/>
    <tableColumn id="782" xr3:uid="{D8A1B73C-BB80-4F50-8699-8B4A46F4FC55}" name="Sarake782"/>
    <tableColumn id="783" xr3:uid="{41277D26-EE8A-4910-AB23-15272CC26E40}" name="Sarake783"/>
    <tableColumn id="784" xr3:uid="{0F131A47-0D83-42A3-8840-C78C13D3C8D7}" name="Sarake784"/>
    <tableColumn id="785" xr3:uid="{2A7A3DAE-2A7B-4F8F-BF9B-C2BDF389A7EC}" name="Sarake785"/>
    <tableColumn id="786" xr3:uid="{3C304D03-DB77-4C94-9244-0C1C6B728BF8}" name="Sarake786"/>
    <tableColumn id="787" xr3:uid="{1C21B4C9-CE14-47C0-A341-CC17288C3C56}" name="Sarake787"/>
    <tableColumn id="788" xr3:uid="{3D11C779-A817-4E21-B955-6ABCDBCEDCDF}" name="Sarake788"/>
    <tableColumn id="789" xr3:uid="{81B81081-78BB-4CD1-A0AC-A7501EE3FCEC}" name="Sarake789"/>
    <tableColumn id="790" xr3:uid="{3308ECB2-2568-443C-8403-FDE90A06B7F3}" name="Sarake790"/>
    <tableColumn id="791" xr3:uid="{3E50DDA6-EFC1-4848-8C85-C1FC74F86091}" name="Sarake791"/>
    <tableColumn id="792" xr3:uid="{21A8A668-978A-4F89-AB73-856E0D24883D}" name="Sarake792"/>
    <tableColumn id="793" xr3:uid="{09A3E465-1AA6-4966-A1CB-0456A53C3AA1}" name="Sarake793"/>
    <tableColumn id="794" xr3:uid="{9D1B1599-38A0-4F86-82B6-58858F69EAB4}" name="Sarake794"/>
    <tableColumn id="795" xr3:uid="{52870596-B608-4FBF-9A38-1FCBFF295082}" name="Sarake795"/>
    <tableColumn id="796" xr3:uid="{7E720B2A-FAEC-4A8B-82D5-95853EFF712D}" name="Sarake796"/>
    <tableColumn id="797" xr3:uid="{73ADEF06-4DD2-4422-A6CB-C161EBE7ED65}" name="Sarake797"/>
    <tableColumn id="798" xr3:uid="{C54ABD67-F4FE-45FD-A673-1AB03D8726BD}" name="Sarake798"/>
    <tableColumn id="799" xr3:uid="{C51B3E46-E1C6-49DA-A2E7-6ADAAF7F2888}" name="Sarake799"/>
    <tableColumn id="800" xr3:uid="{958E3E03-5FD4-40DD-BDEA-B64C373839C6}" name="Sarake800"/>
    <tableColumn id="801" xr3:uid="{E68BB071-F40A-4FBD-BA15-68399192F28D}" name="Sarake801"/>
    <tableColumn id="802" xr3:uid="{23755D42-A7CC-4023-85A5-18820960A7CF}" name="Sarake802"/>
    <tableColumn id="803" xr3:uid="{EF14A0C5-2EF3-40AF-BBB1-E200CFC080D9}" name="Sarake803"/>
    <tableColumn id="804" xr3:uid="{D1D39E4A-8C9F-424C-A678-CA7AACD22254}" name="Sarake804"/>
    <tableColumn id="805" xr3:uid="{116F73EC-9A08-4A9D-97F8-E789CC4CF6AF}" name="Sarake805"/>
    <tableColumn id="806" xr3:uid="{BD220063-A9A7-4226-A90B-E6C06540AAA1}" name="Sarake806"/>
    <tableColumn id="807" xr3:uid="{239B7E5A-5962-423C-9F88-F2117232DADA}" name="Sarake807"/>
    <tableColumn id="808" xr3:uid="{80D6791A-EBE7-4A57-8166-DC517F61FB21}" name="Sarake808"/>
    <tableColumn id="809" xr3:uid="{75655B05-3E47-447C-808F-DB2B644B7B00}" name="Sarake809"/>
    <tableColumn id="810" xr3:uid="{BB1FB51C-5FAF-469C-B76C-14DA110EDD16}" name="Sarake810"/>
    <tableColumn id="811" xr3:uid="{C7EAC1D6-3C15-4262-9AC5-E8BDFA79625B}" name="Sarake811"/>
    <tableColumn id="812" xr3:uid="{47C92CDA-BD12-4A2E-9E9C-7A9A08E271B9}" name="Sarake812"/>
    <tableColumn id="813" xr3:uid="{98CCBB3F-F966-46E1-BC18-871A318DFD1C}" name="Sarake813"/>
    <tableColumn id="814" xr3:uid="{623D96AF-87FB-4FD1-B102-2C8082D04D3C}" name="Sarake814"/>
    <tableColumn id="815" xr3:uid="{80B068C4-497A-4E68-873B-43675A8BE02E}" name="Sarake815"/>
    <tableColumn id="816" xr3:uid="{EA440048-728E-4042-87E2-75449D9BE0DB}" name="Sarake816"/>
    <tableColumn id="817" xr3:uid="{A8C60B29-CD4F-4A13-A363-C928F4B54BAF}" name="Sarake817"/>
    <tableColumn id="818" xr3:uid="{BC097F37-0A77-48C8-BFDE-C7C5343C0B92}" name="Sarake818"/>
    <tableColumn id="819" xr3:uid="{F84BB0C0-3030-41B3-813D-F443D26134C8}" name="Sarake819"/>
    <tableColumn id="820" xr3:uid="{5D6E5F72-497F-43CE-81A5-FD4BFE2113C5}" name="Sarake820"/>
    <tableColumn id="821" xr3:uid="{D783E61D-E6DF-4928-BCE0-29D966CDC485}" name="Sarake821"/>
    <tableColumn id="822" xr3:uid="{8FB94467-CC7E-460B-AF01-15DDAC04F7D5}" name="Sarake822"/>
    <tableColumn id="823" xr3:uid="{393E2F48-D3F3-4CF4-A007-3B9F5574FBCC}" name="Sarake823"/>
    <tableColumn id="824" xr3:uid="{0327C176-75A8-4136-8427-A933BCCAAE7C}" name="Sarake824"/>
    <tableColumn id="825" xr3:uid="{8093557B-EBF6-4517-8C2C-3012C0983AEB}" name="Sarake825"/>
    <tableColumn id="826" xr3:uid="{4D7B69BB-E5E8-48BA-8691-BA88A6C9BBB3}" name="Sarake826"/>
    <tableColumn id="827" xr3:uid="{FFE2DAD7-9277-4CCA-B4F5-6F262178CC31}" name="Sarake827"/>
    <tableColumn id="828" xr3:uid="{28ECFDD1-BDBC-48BD-8D80-B09EAB28D33B}" name="Sarake828"/>
    <tableColumn id="829" xr3:uid="{1EE319BB-A68D-467A-9227-0C0357ED7505}" name="Sarake829"/>
    <tableColumn id="830" xr3:uid="{7159E085-3C00-4AAF-82A9-F268D6FD6EB5}" name="Sarake830"/>
    <tableColumn id="831" xr3:uid="{DFBADDBE-238B-4AD7-9B7D-FAE5D388205F}" name="Sarake831"/>
    <tableColumn id="832" xr3:uid="{FBE6426C-EF35-4979-B2BC-DC148C47CB7B}" name="Sarake832"/>
    <tableColumn id="833" xr3:uid="{B16638E9-5878-4CB6-9627-1A4B9AEACC6B}" name="Sarake833"/>
    <tableColumn id="834" xr3:uid="{4BA63A3D-6ABC-4F79-99E1-BEF9BC982F0C}" name="Sarake834"/>
    <tableColumn id="835" xr3:uid="{BC15CD8D-FF98-4193-936E-799A8DD300BB}" name="Sarake835"/>
    <tableColumn id="836" xr3:uid="{72CE139F-6AF4-469A-8096-C600383B7F45}" name="Sarake836"/>
    <tableColumn id="837" xr3:uid="{36719090-4B0E-46DA-820A-D06D7DD01515}" name="Sarake837"/>
    <tableColumn id="838" xr3:uid="{5E6076F4-F1F3-42EB-96A7-2A26DA946444}" name="Sarake838"/>
    <tableColumn id="839" xr3:uid="{6198792B-8147-4739-9C36-00E88C668BF3}" name="Sarake839"/>
    <tableColumn id="840" xr3:uid="{57BE380F-D5C6-4C21-B766-7F5ABAC37B3E}" name="Sarake840"/>
    <tableColumn id="841" xr3:uid="{7910D068-77EF-4FC3-9A48-36EBAD79675F}" name="Sarake841"/>
    <tableColumn id="842" xr3:uid="{FBA5F310-BA56-4457-AE68-1F6A69BFCBC0}" name="Sarake842"/>
    <tableColumn id="843" xr3:uid="{9E3CEFCE-8A4C-4D0C-A654-AE3E49482176}" name="Sarake843"/>
    <tableColumn id="844" xr3:uid="{93CFF8DB-49AC-4D78-8887-8B0F49A1EFD9}" name="Sarake844"/>
    <tableColumn id="845" xr3:uid="{939BD978-B719-4987-9C83-A6872B393F86}" name="Sarake845"/>
    <tableColumn id="846" xr3:uid="{9DACC034-F72A-4C9B-A2CC-E6DC36BC0886}" name="Sarake846"/>
    <tableColumn id="847" xr3:uid="{7C463D28-474A-4302-8BD8-2B08827E76CA}" name="Sarake847"/>
    <tableColumn id="848" xr3:uid="{E93833E8-158E-4A30-A49A-D267FBA6ECA1}" name="Sarake848"/>
    <tableColumn id="849" xr3:uid="{46A044DC-7F57-4ACB-A0D2-C9CAB602EC31}" name="Sarake849"/>
    <tableColumn id="850" xr3:uid="{E08D0A2F-0740-4455-8BEF-B4AF9CC1D93F}" name="Sarake850"/>
    <tableColumn id="851" xr3:uid="{9F9C2CA9-6215-4915-82F5-CA325C0FBD36}" name="Sarake851"/>
    <tableColumn id="852" xr3:uid="{5AA45854-87AF-4525-AD0A-64685F44189E}" name="Sarake852"/>
    <tableColumn id="853" xr3:uid="{96954FBF-A277-4AFD-9AD0-8274412CC903}" name="Sarake853"/>
    <tableColumn id="854" xr3:uid="{15E0543D-4640-4D37-A38A-D33A81F24BEB}" name="Sarake854"/>
    <tableColumn id="855" xr3:uid="{DAB38F25-9A51-47D2-A220-0CEC3AB127E3}" name="Sarake855"/>
    <tableColumn id="856" xr3:uid="{624F5556-BB4E-428D-970D-7051002743C7}" name="Sarake856"/>
    <tableColumn id="857" xr3:uid="{F080ED80-5247-41EC-9FF3-74C19FC41533}" name="Sarake857"/>
    <tableColumn id="858" xr3:uid="{EC2A50EF-4981-40CC-BCF8-F33012F648C6}" name="Sarake858"/>
    <tableColumn id="859" xr3:uid="{D8E2B665-6585-4147-BDC3-27C935D76992}" name="Sarake859"/>
    <tableColumn id="860" xr3:uid="{D4DF463F-3F1A-48FD-8FF8-5114C51B9676}" name="Sarake860"/>
    <tableColumn id="861" xr3:uid="{6A27060D-330F-4441-BFFA-09918A2CBEA4}" name="Sarake861"/>
    <tableColumn id="862" xr3:uid="{83C0EE1D-54B3-471B-B3EB-D309225DABFE}" name="Sarake862"/>
    <tableColumn id="863" xr3:uid="{7E78B6AE-9B27-4C4B-9866-18A1B63CFC73}" name="Sarake863"/>
    <tableColumn id="864" xr3:uid="{98707EB8-7E60-4B29-837D-F0C435E9CEE6}" name="Sarake864"/>
    <tableColumn id="865" xr3:uid="{2E0F2A16-62B3-4326-919E-FF9721CBEB54}" name="Sarake865"/>
    <tableColumn id="866" xr3:uid="{541C2DE7-E612-48A6-85F1-9AA5D44C33A7}" name="Sarake866"/>
    <tableColumn id="867" xr3:uid="{5DD1E8E4-8530-43A0-9159-31487F1D5DA8}" name="Sarake867"/>
    <tableColumn id="868" xr3:uid="{03FF70E6-99DE-453C-86BC-D8382B85D48F}" name="Sarake868"/>
    <tableColumn id="869" xr3:uid="{ADACD6AF-C933-4C0F-A672-3CEC6D304339}" name="Sarake869"/>
    <tableColumn id="870" xr3:uid="{5DEF9FF1-DAF3-4428-A351-972563BA7BC2}" name="Sarake870"/>
    <tableColumn id="871" xr3:uid="{2AA6B4D9-83C1-465B-8126-316FA080E4AF}" name="Sarake871"/>
    <tableColumn id="872" xr3:uid="{291B9C13-0694-40B9-9D46-9B43E8317914}" name="Sarake872"/>
    <tableColumn id="873" xr3:uid="{F0790965-0092-46DF-A059-E529DC5630A7}" name="Sarake873"/>
    <tableColumn id="874" xr3:uid="{7C1BFFB4-E9B9-400B-BACB-32E63264E8D5}" name="Sarake874"/>
    <tableColumn id="875" xr3:uid="{F1E20F6A-29B8-453D-B1A8-9CECC122F081}" name="Sarake875"/>
    <tableColumn id="876" xr3:uid="{D3255C95-6327-4C12-AA4D-B54BECB78E42}" name="Sarake876"/>
    <tableColumn id="877" xr3:uid="{9EFB66C7-AC51-487A-9F0C-11D488959ED2}" name="Sarake877"/>
    <tableColumn id="878" xr3:uid="{8635D312-0778-4F4C-9864-2D2D6316F180}" name="Sarake878"/>
    <tableColumn id="879" xr3:uid="{778098FE-F24B-4C6D-9F91-88C5DCD54657}" name="Sarake879"/>
    <tableColumn id="880" xr3:uid="{99365D6B-A33B-4638-8C60-F8F244334052}" name="Sarake880"/>
    <tableColumn id="881" xr3:uid="{319D78AB-8795-4910-A9D2-A4ED6DC8E73F}" name="Sarake881"/>
    <tableColumn id="882" xr3:uid="{3722C873-6BED-4F86-8E0E-6D24EFA57FE6}" name="Sarake882"/>
    <tableColumn id="883" xr3:uid="{8D57E40F-79F6-470B-AB78-DC8386ADB1CE}" name="Sarake883"/>
    <tableColumn id="884" xr3:uid="{D9F3C5DC-F4B6-427B-B076-6D4481A5DFDB}" name="Sarake884"/>
    <tableColumn id="885" xr3:uid="{76DAE5E2-1012-4EC4-A37E-FF8F280BA879}" name="Sarake885"/>
    <tableColumn id="886" xr3:uid="{9060C885-A2DF-41E1-B7FE-C4BF487BFB09}" name="Sarake886"/>
    <tableColumn id="887" xr3:uid="{01C705F7-1B99-4C46-9B6B-B951B0D8F68B}" name="Sarake887"/>
    <tableColumn id="888" xr3:uid="{F0A1EF3F-E886-4997-9DAE-4F82B8D41A55}" name="Sarake888"/>
    <tableColumn id="889" xr3:uid="{4650DF6D-F427-49FE-97BC-3F31469BE03A}" name="Sarake889"/>
    <tableColumn id="890" xr3:uid="{9A46B6A9-4FDF-4055-91A7-1692F8D14657}" name="Sarake890"/>
    <tableColumn id="891" xr3:uid="{3A06693F-22F6-4844-85BE-9F4FA2CD2568}" name="Sarake891"/>
    <tableColumn id="892" xr3:uid="{1B3632C4-9E7C-4DDC-8BBA-1A13F4B0292C}" name="Sarake892"/>
    <tableColumn id="893" xr3:uid="{FE2C704E-E61B-4ACD-959A-E639CE52D280}" name="Sarake893"/>
    <tableColumn id="894" xr3:uid="{B9A56130-F41E-4845-A6BB-805A6D4AF2AF}" name="Sarake894"/>
    <tableColumn id="895" xr3:uid="{D72F99B3-4312-472E-8974-826E36DCF4F9}" name="Sarake895"/>
    <tableColumn id="896" xr3:uid="{1528D125-E423-4D61-916B-E88CDDFDB82E}" name="Sarake896"/>
    <tableColumn id="897" xr3:uid="{DBF3830B-6C7D-42BE-9AB8-AC935218CDAF}" name="Sarake897"/>
    <tableColumn id="898" xr3:uid="{3B4E657F-F74F-4257-AF12-BFF60E7BF126}" name="Sarake898"/>
    <tableColumn id="899" xr3:uid="{2EC545D6-9DAF-4812-ABB4-CCE4D3547E97}" name="Sarake899"/>
    <tableColumn id="900" xr3:uid="{8C4740BB-5BB9-42D7-BBE0-B44C890081A9}" name="Sarake900"/>
    <tableColumn id="901" xr3:uid="{C7C4D1B1-E0FC-4422-9CF7-F62C14C83866}" name="Sarake901"/>
    <tableColumn id="902" xr3:uid="{CF744C3B-4B60-4F2C-BF57-D38C0741B4E8}" name="Sarake902"/>
    <tableColumn id="903" xr3:uid="{2CDC6E1A-E995-434E-ACE5-5C014CBB9FDD}" name="Sarake903"/>
    <tableColumn id="904" xr3:uid="{CEEA1898-44D0-4B7F-BE14-CE04A236D94E}" name="Sarake904"/>
    <tableColumn id="905" xr3:uid="{8AED6E14-95BC-4226-8AC6-A8CED167300C}" name="Sarake905"/>
    <tableColumn id="906" xr3:uid="{9BEB1E64-081F-40DF-8B87-5F65532015F1}" name="Sarake906"/>
    <tableColumn id="907" xr3:uid="{6E78ED24-3726-4112-B7D8-DD3D98F71D17}" name="Sarake907"/>
    <tableColumn id="908" xr3:uid="{1A44E2D6-8750-4594-BDD1-C6EB429F7C10}" name="Sarake908"/>
    <tableColumn id="909" xr3:uid="{F8C9CD96-4ACD-4E80-AAEB-B4271F80213A}" name="Sarake909"/>
    <tableColumn id="910" xr3:uid="{BE5BB238-4329-46A9-BE6B-940B15981D4F}" name="Sarake910"/>
    <tableColumn id="911" xr3:uid="{0B63F08B-0F7E-47B2-AD8C-6E2F0D46D202}" name="Sarake911"/>
    <tableColumn id="912" xr3:uid="{57054214-448C-4F84-A89C-354E64CE7F0A}" name="Sarake912"/>
    <tableColumn id="913" xr3:uid="{132FDFDE-FDDA-4373-BEC6-3D36FB00790D}" name="Sarake913"/>
    <tableColumn id="914" xr3:uid="{59646F91-E6DF-42D4-A54F-7C6E84E52AED}" name="Sarake914"/>
    <tableColumn id="915" xr3:uid="{CD7FD6B8-D4E7-49EE-8AC0-C9BAE5995C06}" name="Sarake915"/>
    <tableColumn id="916" xr3:uid="{2789B97B-9977-47F3-B9E7-C2C4E2155566}" name="Sarake916"/>
    <tableColumn id="917" xr3:uid="{44CC23B4-3BEE-4B15-8FB9-CF0FC65E4CC4}" name="Sarake917"/>
    <tableColumn id="918" xr3:uid="{1CD0188D-3204-43AF-85A2-F99D3CF07704}" name="Sarake918"/>
    <tableColumn id="919" xr3:uid="{40F6F78D-84DD-4A5E-B343-7BCD0292D961}" name="Sarake919"/>
    <tableColumn id="920" xr3:uid="{27344370-F84F-4DC6-A374-06FECF6D8CC2}" name="Sarake920"/>
    <tableColumn id="921" xr3:uid="{4C34FCFD-33D5-4866-91AC-2F16BB6FD990}" name="Sarake921"/>
    <tableColumn id="922" xr3:uid="{544B59DD-3CD5-4DC0-BBC3-1B89E702D431}" name="Sarake922"/>
    <tableColumn id="923" xr3:uid="{9C7283D3-01DD-4ECB-9FF7-2900B14C8F91}" name="Sarake923"/>
    <tableColumn id="924" xr3:uid="{3F8D22BB-37B9-4038-87F3-592E7B535563}" name="Sarake924"/>
    <tableColumn id="925" xr3:uid="{5DBD3B34-1020-457A-BCCA-9330122664A5}" name="Sarake925"/>
    <tableColumn id="926" xr3:uid="{EB9D9405-2C3E-436B-9116-C76647D889B7}" name="Sarake926"/>
    <tableColumn id="927" xr3:uid="{C4154504-808E-4FD2-9455-F156F67BBE62}" name="Sarake927"/>
    <tableColumn id="928" xr3:uid="{7F3ED29D-0762-4342-9C3C-EE303F71CCFA}" name="Sarake928"/>
    <tableColumn id="929" xr3:uid="{ED080FA9-59D0-483E-8893-D9AB6ED8EC04}" name="Sarake929"/>
    <tableColumn id="930" xr3:uid="{D624E616-7D15-4F9A-9106-F94759AF4A31}" name="Sarake930"/>
    <tableColumn id="931" xr3:uid="{45752387-B538-4779-A0BE-E6519C085475}" name="Sarake931"/>
    <tableColumn id="932" xr3:uid="{4A477C50-35C4-4B84-8FC2-3CEE94268BB3}" name="Sarake932"/>
    <tableColumn id="933" xr3:uid="{6670836D-6DCA-4184-AACC-E1B76FD3D402}" name="Sarake933"/>
    <tableColumn id="934" xr3:uid="{E0918A46-E2A9-448A-A706-C8400C3865AC}" name="Sarake934"/>
    <tableColumn id="935" xr3:uid="{F5EEBEFC-4773-4C55-A055-9DE012055B1C}" name="Sarake935"/>
    <tableColumn id="936" xr3:uid="{0BD22ABD-850F-482D-AE2C-0B3619F0E43C}" name="Sarake936"/>
    <tableColumn id="937" xr3:uid="{72EBA61C-6BE0-49DF-96A7-17EAC9B00019}" name="Sarake937"/>
    <tableColumn id="938" xr3:uid="{14FF1948-3D21-4210-A190-7FD94517ED5A}" name="Sarake938"/>
    <tableColumn id="939" xr3:uid="{9E41C308-F58C-4C45-8873-FCF9F09639D0}" name="Sarake939"/>
    <tableColumn id="940" xr3:uid="{80ED1ECD-F58E-4E7C-BD04-DA8C8EFAC83D}" name="Sarake940"/>
    <tableColumn id="941" xr3:uid="{4FB572D3-0FAF-47FE-8E67-983EA1F0B31A}" name="Sarake941"/>
    <tableColumn id="942" xr3:uid="{ED0F5AE5-9AE6-4B9E-8F4F-26A815E24A3C}" name="Sarake942"/>
    <tableColumn id="943" xr3:uid="{57115A99-7ADB-4A19-96CA-2B8D1FAD4625}" name="Sarake943"/>
    <tableColumn id="944" xr3:uid="{E7E02DB3-CC4A-4CC9-9647-D773092546E5}" name="Sarake944"/>
    <tableColumn id="945" xr3:uid="{B295849C-D69D-4A82-8312-4A588451335B}" name="Sarake945"/>
    <tableColumn id="946" xr3:uid="{58423E03-7C8D-497D-901F-41586108E955}" name="Sarake946"/>
    <tableColumn id="947" xr3:uid="{6BEFB098-4284-4693-ADD0-69F1BA1DC072}" name="Sarake947"/>
    <tableColumn id="948" xr3:uid="{165A243D-BB6B-46DB-BD0D-C346001406F7}" name="Sarake948"/>
    <tableColumn id="949" xr3:uid="{19BCA43D-7123-43FA-A584-B9099DF30890}" name="Sarake949"/>
    <tableColumn id="950" xr3:uid="{A4CB495C-F3A9-47E2-9C28-6D37B78F366C}" name="Sarake950"/>
    <tableColumn id="951" xr3:uid="{C8D9031B-4044-4BE7-B181-5CA2ED8E21C6}" name="Sarake951"/>
    <tableColumn id="952" xr3:uid="{0D6DB50B-91F1-42AB-A369-9AB4CFB870BE}" name="Sarake952"/>
    <tableColumn id="953" xr3:uid="{6514F367-7107-4BB5-BC2C-16959DAC9292}" name="Sarake953"/>
    <tableColumn id="954" xr3:uid="{96A8DC88-1A85-4600-81CC-AAED49CF6F98}" name="Sarake954"/>
    <tableColumn id="955" xr3:uid="{EC0DA594-3C0E-4B6B-BE23-35827EEA331C}" name="Sarake955"/>
    <tableColumn id="956" xr3:uid="{3A89D452-ABC9-4E77-9200-F9562D5A4C53}" name="Sarake956"/>
    <tableColumn id="957" xr3:uid="{1530ACBC-D2FD-4345-97D5-90AE57552EBD}" name="Sarake957"/>
    <tableColumn id="958" xr3:uid="{8CBBF9FA-C202-401E-A927-88F86E47BA7B}" name="Sarake958"/>
    <tableColumn id="959" xr3:uid="{51261F10-5ADE-418E-B8E8-D731E31BEF0C}" name="Sarake959"/>
    <tableColumn id="960" xr3:uid="{13C628BF-ACDF-429B-9B52-E92B2F1EF287}" name="Sarake960"/>
    <tableColumn id="961" xr3:uid="{0B233DB7-B7FE-45F6-A368-5B1B1B8801D8}" name="Sarake961"/>
    <tableColumn id="962" xr3:uid="{7A913B0E-7EEF-4FB6-BFFB-0B2488726573}" name="Sarake962"/>
    <tableColumn id="963" xr3:uid="{8E21D8FC-5BF4-448A-891B-B97CD461158F}" name="Sarake963"/>
    <tableColumn id="964" xr3:uid="{C7BBBB90-A6E6-48F2-8006-E08E48E52CB1}" name="Sarake964"/>
    <tableColumn id="965" xr3:uid="{DFD3448A-4928-48B2-91BE-B6DFB4152C1C}" name="Sarake965"/>
    <tableColumn id="966" xr3:uid="{41B73DF6-96CE-40F2-8898-467B73C6435F}" name="Sarake966"/>
    <tableColumn id="967" xr3:uid="{7525CA0D-948B-4364-8B16-E341637D3CA0}" name="Sarake967"/>
    <tableColumn id="968" xr3:uid="{06DF5243-BE3F-4765-936F-9BF699F872BD}" name="Sarake968"/>
    <tableColumn id="969" xr3:uid="{95B9B66A-50EB-4F40-8757-745AE311B71A}" name="Sarake969"/>
    <tableColumn id="970" xr3:uid="{79848E99-B744-48DF-9304-3C7279193D6B}" name="Sarake970"/>
    <tableColumn id="971" xr3:uid="{3B4E8912-39BD-434F-A785-1FCDE835881F}" name="Sarake971"/>
    <tableColumn id="972" xr3:uid="{1B66B656-445B-48FB-AC30-9A0BE492ADC4}" name="Sarake972"/>
    <tableColumn id="973" xr3:uid="{2A01CE51-F994-4A2F-9A4D-7AFA3C677E93}" name="Sarake973"/>
    <tableColumn id="974" xr3:uid="{96851B37-DB2D-4741-861E-A715A21CD648}" name="Sarake974"/>
    <tableColumn id="975" xr3:uid="{72522A16-2E54-46B6-BF29-02BDDFEA948D}" name="Sarake975"/>
    <tableColumn id="976" xr3:uid="{0D9E1BF2-D82C-4F43-A0B2-CDCA6E7B20A8}" name="Sarake976"/>
    <tableColumn id="977" xr3:uid="{5B2CE6C8-7F15-4150-92C6-64E7CC0DE819}" name="Sarake977"/>
    <tableColumn id="978" xr3:uid="{58F951D7-6DCF-4B48-8279-C9651CE385FA}" name="Sarake978"/>
    <tableColumn id="979" xr3:uid="{EB633611-A50A-473F-A41B-350686F984D8}" name="Sarake979"/>
    <tableColumn id="980" xr3:uid="{7E34184B-BBB7-4578-9F73-5FC64B867D36}" name="Sarake980"/>
    <tableColumn id="981" xr3:uid="{85B5D1E8-AC3E-4CE5-9922-02A9A5109E9E}" name="Sarake981"/>
    <tableColumn id="982" xr3:uid="{F77188F3-DC1D-4EA3-AF70-FB11FFFFC7F4}" name="Sarake982"/>
    <tableColumn id="983" xr3:uid="{81E91CA3-CB32-4E1A-BED7-6D38E15C9297}" name="Sarake983"/>
    <tableColumn id="984" xr3:uid="{1598769F-6D22-4308-8BB6-E5911B2B5C03}" name="Sarake984"/>
    <tableColumn id="985" xr3:uid="{E64796D6-9BA6-42E7-8A6E-8FD8F1EAF74F}" name="Sarake985"/>
    <tableColumn id="986" xr3:uid="{87D177D4-6E87-47D7-B43C-293FACC52CF4}" name="Sarake986"/>
    <tableColumn id="987" xr3:uid="{32023BB0-69CA-40A9-9C8E-4CDBC5F3433A}" name="Sarake987"/>
    <tableColumn id="988" xr3:uid="{0C6B5379-E94D-4EE0-9EE4-F1D22BE7389B}" name="Sarake988"/>
    <tableColumn id="989" xr3:uid="{FFA300A7-CB66-4E14-90AD-F437132BBF5B}" name="Sarake989"/>
    <tableColumn id="990" xr3:uid="{9B48AA60-B692-4CC9-811C-64A7F38BB7D6}" name="Sarake990"/>
    <tableColumn id="991" xr3:uid="{F73DBF56-130E-4227-B3D8-307E9CF953B8}" name="Sarake991"/>
    <tableColumn id="992" xr3:uid="{21857E39-ABA2-4C20-9030-049BC7391D09}" name="Sarake992"/>
    <tableColumn id="993" xr3:uid="{052569F0-5F5C-4021-A837-D4C6C593FBC7}" name="Sarake993"/>
    <tableColumn id="994" xr3:uid="{73DEAD8C-8045-4576-8800-81BD14E721BF}" name="Sarake994"/>
    <tableColumn id="995" xr3:uid="{FC646774-6771-4294-AD61-9F5B0486E784}" name="Sarake995"/>
    <tableColumn id="996" xr3:uid="{1E72AC5B-7E92-4710-8C7A-EC66BE90CBB8}" name="Sarake996"/>
    <tableColumn id="997" xr3:uid="{4E7DF1F4-6E27-4749-980E-0E8045FBD4C5}" name="Sarake997"/>
    <tableColumn id="998" xr3:uid="{040CBFFD-96BF-4ADB-B671-1E2F467D6F01}" name="Sarake998"/>
    <tableColumn id="999" xr3:uid="{25C272C3-7FA9-4F99-804E-772A5106840F}" name="Sarake999"/>
    <tableColumn id="1000" xr3:uid="{AED03041-E8B4-4ED8-9BF3-E7211952ADE3}" name="Sarake1000"/>
    <tableColumn id="1001" xr3:uid="{625CFBB0-9591-4EE3-8655-A969B0EF39FA}" name="Sarake1001"/>
    <tableColumn id="1002" xr3:uid="{12DE6AB1-1477-4BA5-9745-7DEC0F4B6D46}" name="Sarake1002"/>
    <tableColumn id="1003" xr3:uid="{A1B6E07C-6AE1-47F1-A0B3-CB99FB5639EF}" name="Sarake1003"/>
    <tableColumn id="1004" xr3:uid="{BC5A60A6-A282-4A84-82C0-0EAD5A3B47A1}" name="Sarake1004"/>
    <tableColumn id="1005" xr3:uid="{5AFF4769-4BCA-4734-8EB5-9B5DEB6EE335}" name="Sarake1005"/>
    <tableColumn id="1006" xr3:uid="{1F36D200-9068-43D2-9F1F-68C057F75B1D}" name="Sarake1006"/>
    <tableColumn id="1007" xr3:uid="{E749B6CF-E442-4049-BE37-9E46A065CAD7}" name="Sarake1007"/>
    <tableColumn id="1008" xr3:uid="{4E3F9EE8-B4DC-49D7-ACAB-DEF6F0164C47}" name="Sarake1008"/>
    <tableColumn id="1009" xr3:uid="{B2B5EFE1-5B1B-40BE-9A04-87E09E18A122}" name="Sarake1009"/>
    <tableColumn id="1010" xr3:uid="{1236D82F-2356-45DD-9829-4D3C36AACE01}" name="Sarake1010"/>
    <tableColumn id="1011" xr3:uid="{C14612B8-541B-4708-B63D-0C677C355E1B}" name="Sarake1011"/>
    <tableColumn id="1012" xr3:uid="{08CE170B-51D8-4909-8759-300359025765}" name="Sarake1012"/>
    <tableColumn id="1013" xr3:uid="{EE2F3FFA-EBDB-4F61-A9DE-213A7E8B8920}" name="Sarake1013"/>
    <tableColumn id="1014" xr3:uid="{6207013C-F111-4E6A-9009-7B3F880D7932}" name="Sarake1014"/>
    <tableColumn id="1015" xr3:uid="{2A5884B6-2BEC-4B93-858C-EA0ADA29BF5F}" name="Sarake1015"/>
    <tableColumn id="1016" xr3:uid="{E2D879D0-4745-45BC-A1DC-CB0BD2ECC0F3}" name="Sarake1016"/>
    <tableColumn id="1017" xr3:uid="{99252CA8-D056-4AC7-A278-FAE77C677388}" name="Sarake1017"/>
    <tableColumn id="1018" xr3:uid="{FFF42181-87A1-49C2-9155-E87FEDD537B6}" name="Sarake1018"/>
    <tableColumn id="1019" xr3:uid="{48EB60AD-B607-46E6-BFBF-58EBB148B8AB}" name="Sarake1019"/>
    <tableColumn id="1020" xr3:uid="{A12B75B2-F65E-4481-8083-5F28708E2EC8}" name="Sarake1020"/>
    <tableColumn id="1021" xr3:uid="{47CEC90D-C4E9-4238-B300-817936F4BE42}" name="Sarake1021"/>
    <tableColumn id="1022" xr3:uid="{B7361CEE-D1EB-4AFA-BE22-CA67719BFE72}" name="Sarake1022"/>
    <tableColumn id="1023" xr3:uid="{F4A08B6B-7573-4097-AC76-B78D6B880BA0}" name="Sarake1023"/>
    <tableColumn id="1024" xr3:uid="{E9FBBCAC-FF26-42D2-9E63-990617DFA800}" name="Sarake1024"/>
    <tableColumn id="1025" xr3:uid="{1F632CA3-2F17-497A-87C1-0DA91321579E}" name="Sarake1025"/>
    <tableColumn id="1026" xr3:uid="{AFC907BF-B60E-4A4F-A79C-EBD2EBEF8893}" name="Sarake1026"/>
    <tableColumn id="1027" xr3:uid="{341437B7-8B91-4F58-B3E2-C346B2B2CB6E}" name="Sarake1027"/>
    <tableColumn id="1028" xr3:uid="{D333AED2-521C-4952-A551-66F2E106D345}" name="Sarake1028"/>
    <tableColumn id="1029" xr3:uid="{45699A35-38EC-41A3-AEC3-C832E427DF65}" name="Sarake1029"/>
    <tableColumn id="1030" xr3:uid="{F5C19D19-7B7B-4C8C-9394-2C3343C6ED17}" name="Sarake1030"/>
    <tableColumn id="1031" xr3:uid="{2CC9DC92-AA15-4E3E-867F-967A58254FA1}" name="Sarake1031"/>
    <tableColumn id="1032" xr3:uid="{D0DA156D-89D1-48AB-AA34-55B88DFC0193}" name="Sarake1032"/>
    <tableColumn id="1033" xr3:uid="{DC7A98E4-3100-4700-939B-A18917C3C638}" name="Sarake1033"/>
    <tableColumn id="1034" xr3:uid="{A75A0A83-2BF3-4A79-A3AC-0A7D00C454B9}" name="Sarake1034"/>
    <tableColumn id="1035" xr3:uid="{89006A17-08A3-430E-8ADB-31CEA8B93ECD}" name="Sarake1035"/>
    <tableColumn id="1036" xr3:uid="{2BAC2EBB-8F73-465B-B73F-9C9B7E66B4C4}" name="Sarake1036"/>
    <tableColumn id="1037" xr3:uid="{85ECE64A-FA14-4E29-8782-EAD43BE92B0A}" name="Sarake1037"/>
    <tableColumn id="1038" xr3:uid="{EBB08EBA-E869-43E1-94EE-FCA23992C83D}" name="Sarake1038"/>
    <tableColumn id="1039" xr3:uid="{7BF83E4E-352D-456D-8544-F60B9FCBC39C}" name="Sarake1039"/>
    <tableColumn id="1040" xr3:uid="{5C832242-41A6-4CCB-98A8-D158C1B9B567}" name="Sarake1040"/>
    <tableColumn id="1041" xr3:uid="{497987A4-89CE-44EB-B6D6-63DC801FD0C8}" name="Sarake1041"/>
    <tableColumn id="1042" xr3:uid="{58B3DCEF-4E55-4B3C-99B1-EB22A2631037}" name="Sarake1042"/>
    <tableColumn id="1043" xr3:uid="{C9D9CDB8-D41E-47FC-9927-64BC05DB3860}" name="Sarake1043"/>
    <tableColumn id="1044" xr3:uid="{74659EA1-6103-43D1-985C-3B0FB62900B5}" name="Sarake1044"/>
    <tableColumn id="1045" xr3:uid="{51EB6CFE-8378-49BC-ABA8-AAAB9D718BAA}" name="Sarake1045"/>
    <tableColumn id="1046" xr3:uid="{2D563D67-2EBA-4B55-8C48-7E7B81208FDD}" name="Sarake1046"/>
    <tableColumn id="1047" xr3:uid="{7E9979FD-4829-4D67-A7AC-8DC266054754}" name="Sarake1047"/>
    <tableColumn id="1048" xr3:uid="{E9744D87-7603-4272-8381-E24841C6F2A6}" name="Sarake1048"/>
    <tableColumn id="1049" xr3:uid="{FCD3E32F-383F-4032-84F4-572A2B4339C9}" name="Sarake1049"/>
    <tableColumn id="1050" xr3:uid="{4C3EF72D-7747-43C9-B4ED-D2C5C61B78C5}" name="Sarake1050"/>
    <tableColumn id="1051" xr3:uid="{98B37178-DD72-46A8-AE83-FAE8B28E641B}" name="Sarake1051"/>
    <tableColumn id="1052" xr3:uid="{C633A780-65CE-4C4F-B280-8B23FC2900CF}" name="Sarake1052"/>
    <tableColumn id="1053" xr3:uid="{DF12717C-636A-461F-8CB1-D8A517A96076}" name="Sarake1053"/>
    <tableColumn id="1054" xr3:uid="{8B57FA23-45A4-4CF4-BC92-C0ACC89F54DC}" name="Sarake1054"/>
    <tableColumn id="1055" xr3:uid="{E2B4D774-A10B-44DE-BC05-97C1206E4ED1}" name="Sarake1055"/>
    <tableColumn id="1056" xr3:uid="{B7FE0D19-506E-4BAB-B3D8-F7877BF84674}" name="Sarake1056"/>
    <tableColumn id="1057" xr3:uid="{D7CE0290-B484-4A9D-9F9A-DE0FDA445745}" name="Sarake1057"/>
    <tableColumn id="1058" xr3:uid="{CF86327A-F8C8-41A0-9D88-0751EBA25751}" name="Sarake1058"/>
    <tableColumn id="1059" xr3:uid="{15BF34EB-CA43-4ACB-A469-81D58C9FD844}" name="Sarake1059"/>
    <tableColumn id="1060" xr3:uid="{0BB41111-3ABB-41C4-841B-63015D9889A1}" name="Sarake1060"/>
    <tableColumn id="1061" xr3:uid="{67D617E9-FA9B-4C04-9ED8-D04CC5FCFCBC}" name="Sarake1061"/>
    <tableColumn id="1062" xr3:uid="{0667ADDB-2290-4A18-A7F9-053934B2F76D}" name="Sarake1062"/>
    <tableColumn id="1063" xr3:uid="{F85029AE-8048-4079-836A-82C638E06CDE}" name="Sarake1063"/>
    <tableColumn id="1064" xr3:uid="{EA9DDE9D-96A7-4CEE-BE15-81614067DD78}" name="Sarake1064"/>
    <tableColumn id="1065" xr3:uid="{77D99BF2-227F-493C-9846-D1933CC2DD65}" name="Sarake1065"/>
    <tableColumn id="1066" xr3:uid="{F00010E5-B592-4B9B-ADDA-833BF2A44D68}" name="Sarake1066"/>
    <tableColumn id="1067" xr3:uid="{EB4E1CF3-72D6-4F2B-86DF-1CD5ECC27B94}" name="Sarake1067"/>
    <tableColumn id="1068" xr3:uid="{7DFAF8C8-DB86-4FD3-827E-CFA9C69A2794}" name="Sarake1068"/>
    <tableColumn id="1069" xr3:uid="{FFAB9A3B-9339-49BE-A718-61C7662D2F14}" name="Sarake1069"/>
    <tableColumn id="1070" xr3:uid="{DF6CDB43-56DD-43CC-A9D9-DB313E547846}" name="Sarake1070"/>
    <tableColumn id="1071" xr3:uid="{78A51AFA-37D6-4948-9EBB-DAFA37E5A015}" name="Sarake1071"/>
    <tableColumn id="1072" xr3:uid="{6DE000CC-4A2B-4236-BEC3-6DB4A6F830D2}" name="Sarake1072"/>
    <tableColumn id="1073" xr3:uid="{CBE674CF-3C7D-46A5-8224-ED1D1041B29F}" name="Sarake1073"/>
    <tableColumn id="1074" xr3:uid="{6441AC91-8FD8-47E0-99ED-54765AE588CA}" name="Sarake1074"/>
    <tableColumn id="1075" xr3:uid="{1EF069FC-F563-4759-A7A7-DDFA1126248F}" name="Sarake1075"/>
    <tableColumn id="1076" xr3:uid="{FA15F1DD-1CEC-4E91-B4DC-AB310ADBD3FD}" name="Sarake1076"/>
    <tableColumn id="1077" xr3:uid="{2538B825-446D-4D3F-A221-63937A468A1F}" name="Sarake1077"/>
    <tableColumn id="1078" xr3:uid="{2D11A538-19D9-43A4-80D6-74ED4BD0E1C7}" name="Sarake1078"/>
    <tableColumn id="1079" xr3:uid="{05ABB6FF-76F5-4230-98CD-938F5F6235A4}" name="Sarake1079"/>
    <tableColumn id="1080" xr3:uid="{FA82086C-91E7-487E-BD3E-9A8370D30D10}" name="Sarake1080"/>
    <tableColumn id="1081" xr3:uid="{E21F41E6-9E20-4725-85C2-9451AF63AD81}" name="Sarake1081"/>
    <tableColumn id="1082" xr3:uid="{B3C1E6EA-7740-4F47-A7B0-142760FC772A}" name="Sarake1082"/>
    <tableColumn id="1083" xr3:uid="{CBC2D9E7-DF17-4F2D-9C6C-E3AB51E3C1A4}" name="Sarake1083"/>
    <tableColumn id="1084" xr3:uid="{F1F8BB9D-F416-4600-9710-3387320CF08E}" name="Sarake1084"/>
    <tableColumn id="1085" xr3:uid="{50DA89A3-00B1-4B08-AAC8-503284B879B4}" name="Sarake1085"/>
    <tableColumn id="1086" xr3:uid="{307AA2FD-1375-45AC-8541-F2C2858CBE11}" name="Sarake1086"/>
    <tableColumn id="1087" xr3:uid="{B89B4721-5AB2-49B9-82BB-827E76D1AE74}" name="Sarake1087"/>
    <tableColumn id="1088" xr3:uid="{1E0DA9CD-50B6-499B-A7B5-CA245715A131}" name="Sarake1088"/>
    <tableColumn id="1089" xr3:uid="{4CF563A1-5FE2-4CB3-91A5-385FBD198239}" name="Sarake1089"/>
    <tableColumn id="1090" xr3:uid="{10830C72-9B12-497F-AF4C-B72D5F860E81}" name="Sarake1090"/>
    <tableColumn id="1091" xr3:uid="{DAD6776A-3093-4ABC-9B40-644294C81242}" name="Sarake1091"/>
    <tableColumn id="1092" xr3:uid="{8BD3B471-08F6-4684-BCC6-F26461D539AB}" name="Sarake1092"/>
    <tableColumn id="1093" xr3:uid="{E6100A11-D9B8-4F25-BD70-A64890CB7828}" name="Sarake1093"/>
    <tableColumn id="1094" xr3:uid="{A18FF371-CD98-43B0-8B53-9A3F1E938486}" name="Sarake1094"/>
    <tableColumn id="1095" xr3:uid="{CEE911B6-4CA4-43C3-9EC4-0DF17C5203F9}" name="Sarake1095"/>
    <tableColumn id="1096" xr3:uid="{581FA563-DE06-4D0F-8006-3AEE89CCED91}" name="Sarake1096"/>
    <tableColumn id="1097" xr3:uid="{AF14CCE5-660C-42F5-A5F9-16BE7059063D}" name="Sarake1097"/>
    <tableColumn id="1098" xr3:uid="{6740A86A-8E59-4508-ADD7-2A3BFBA3FD6F}" name="Sarake1098"/>
    <tableColumn id="1099" xr3:uid="{772D35FD-B17E-44BF-8D7E-C51582F59ABA}" name="Sarake1099"/>
    <tableColumn id="1100" xr3:uid="{CC21811A-5E05-4D62-B9C4-0605A234C9E7}" name="Sarake1100"/>
    <tableColumn id="1101" xr3:uid="{E1963AA6-AC2C-4EA3-B449-A40FD6A9A266}" name="Sarake1101"/>
    <tableColumn id="1102" xr3:uid="{4D6BE54F-9692-4E0F-A192-8D283CC3607A}" name="Sarake1102"/>
    <tableColumn id="1103" xr3:uid="{7A111E91-4925-4B8B-81EC-752D33FCCA9B}" name="Sarake1103"/>
    <tableColumn id="1104" xr3:uid="{00133080-4885-4FFC-829F-190431B63EEE}" name="Sarake1104"/>
    <tableColumn id="1105" xr3:uid="{5AA2A09D-8CE5-4CFA-81D2-BEAA8E02500D}" name="Sarake1105"/>
    <tableColumn id="1106" xr3:uid="{73475ED1-8C83-4323-A0E1-3278F2254EA8}" name="Sarake1106"/>
    <tableColumn id="1107" xr3:uid="{E1EE6180-0D3D-47DC-8A87-AC07CAA6581E}" name="Sarake1107"/>
    <tableColumn id="1108" xr3:uid="{AA2D16DF-B982-45F6-8F92-07C583FCBD30}" name="Sarake1108"/>
    <tableColumn id="1109" xr3:uid="{3A06183D-2441-45D9-8B0D-565E49BF43CD}" name="Sarake1109"/>
    <tableColumn id="1110" xr3:uid="{8FDA6CA2-2440-4EBB-B2C8-37E4E2350F39}" name="Sarake1110"/>
    <tableColumn id="1111" xr3:uid="{7B7E230C-D3B3-4671-8CC6-A263F2D72739}" name="Sarake1111"/>
    <tableColumn id="1112" xr3:uid="{6FEC0B18-7148-40C4-93CA-6AAC2E776C77}" name="Sarake1112"/>
    <tableColumn id="1113" xr3:uid="{8EF5FC6C-634C-45B5-962E-A0FB20FDEA4A}" name="Sarake1113"/>
    <tableColumn id="1114" xr3:uid="{C8680638-CB4D-497D-868F-22B2DEDC1C50}" name="Sarake1114"/>
    <tableColumn id="1115" xr3:uid="{F46BE8F2-72D1-4761-BA49-1FE1053509D4}" name="Sarake1115"/>
    <tableColumn id="1116" xr3:uid="{1322D7E8-2AA4-438C-BD85-6C5DA540BDB6}" name="Sarake1116"/>
    <tableColumn id="1117" xr3:uid="{9311B4C3-0169-4F86-96EE-835CACE566FE}" name="Sarake1117"/>
    <tableColumn id="1118" xr3:uid="{16575DE2-FE03-497B-9908-8FD1667C16DC}" name="Sarake1118"/>
    <tableColumn id="1119" xr3:uid="{7EF93C2C-F71A-47B3-BA75-BEC32E275CD9}" name="Sarake1119"/>
    <tableColumn id="1120" xr3:uid="{AE2CF396-7E91-4075-9F50-534DF5FADCB1}" name="Sarake1120"/>
    <tableColumn id="1121" xr3:uid="{8CBD9AAC-9977-449B-BAC2-EB5D4EBC6FB9}" name="Sarake1121"/>
    <tableColumn id="1122" xr3:uid="{E18DB374-FC5C-4CF1-8C98-2EF35CDD5EAB}" name="Sarake1122"/>
    <tableColumn id="1123" xr3:uid="{BFB859EA-AEB3-490F-BE2E-B8ECB79761F1}" name="Sarake1123"/>
    <tableColumn id="1124" xr3:uid="{328A3129-8EB2-41FA-B967-759848ACFA72}" name="Sarake1124"/>
    <tableColumn id="1125" xr3:uid="{E9F15C55-67C1-402A-B917-DBE50B15DE5D}" name="Sarake1125"/>
    <tableColumn id="1126" xr3:uid="{C64ACD07-C6F3-4ECE-81AD-A4ECCE12DE90}" name="Sarake1126"/>
    <tableColumn id="1127" xr3:uid="{B76A1ABA-EA36-4505-8634-937D69A3C878}" name="Sarake1127"/>
    <tableColumn id="1128" xr3:uid="{D446575A-8A28-40C4-BC18-6BD4C5FB7DEF}" name="Sarake1128"/>
    <tableColumn id="1129" xr3:uid="{DA56EA15-9749-4734-886A-4413273718BB}" name="Sarake1129"/>
    <tableColumn id="1130" xr3:uid="{05E77EB0-A3DC-4FF2-A454-1F2C1230FEB4}" name="Sarake1130"/>
    <tableColumn id="1131" xr3:uid="{F127DEFF-F955-4022-8030-1CB7336C33C2}" name="Sarake1131"/>
    <tableColumn id="1132" xr3:uid="{4059565E-6E7A-4FD0-9ADC-2E54A9B2A4E5}" name="Sarake1132"/>
    <tableColumn id="1133" xr3:uid="{B7E0CFE5-9140-4F2B-B41C-0D05D07465FF}" name="Sarake1133"/>
    <tableColumn id="1134" xr3:uid="{6D90DA34-B856-49AF-B5A2-8DD509BC94C3}" name="Sarake1134"/>
    <tableColumn id="1135" xr3:uid="{2C6B241C-A6B5-452E-866A-16BA07ABDD1E}" name="Sarake1135"/>
    <tableColumn id="1136" xr3:uid="{66F5EFBC-C0AD-4AB8-8B7D-02CD96B60F04}" name="Sarake1136"/>
    <tableColumn id="1137" xr3:uid="{209FE994-507B-416A-A41B-223D290854EA}" name="Sarake1137"/>
    <tableColumn id="1138" xr3:uid="{8D107828-51B9-4912-9482-75A0F6A5DB88}" name="Sarake1138"/>
    <tableColumn id="1139" xr3:uid="{44A1898C-840C-4D33-9FB2-DB9B0112CDD7}" name="Sarake1139"/>
    <tableColumn id="1140" xr3:uid="{D8DB53E2-BCB2-477C-990E-EB020C56F7E2}" name="Sarake1140"/>
    <tableColumn id="1141" xr3:uid="{01230C57-758D-4676-952B-A1DBEBBB2156}" name="Sarake1141"/>
    <tableColumn id="1142" xr3:uid="{9D4C2063-C973-4EAF-AF3B-FA12C159A41C}" name="Sarake1142"/>
    <tableColumn id="1143" xr3:uid="{DB78652C-1128-4155-BBAD-4AF254DCAB2C}" name="Sarake1143"/>
    <tableColumn id="1144" xr3:uid="{D0E94845-3881-4AF4-AC01-8F106174076C}" name="Sarake1144"/>
    <tableColumn id="1145" xr3:uid="{265E6486-C160-4492-A97A-F45C5021C879}" name="Sarake1145"/>
    <tableColumn id="1146" xr3:uid="{A97844F0-092C-4DE3-96A9-21A350212FDA}" name="Sarake1146"/>
    <tableColumn id="1147" xr3:uid="{9868D8A9-1693-4D1A-805E-D3E2D474D728}" name="Sarake1147"/>
    <tableColumn id="1148" xr3:uid="{6B7361A5-F655-4F53-9901-A34716178D82}" name="Sarake1148"/>
    <tableColumn id="1149" xr3:uid="{B3A4C397-6B4C-4C4E-9D6A-6A26945E2486}" name="Sarake1149"/>
    <tableColumn id="1150" xr3:uid="{9435945F-0584-4FC4-9EFF-920890667CFE}" name="Sarake1150"/>
    <tableColumn id="1151" xr3:uid="{CA044EF0-AE97-41AB-89FC-4FC38CF1BCEA}" name="Sarake1151"/>
    <tableColumn id="1152" xr3:uid="{32494E78-573E-41F5-B9D1-E3D9019E1F2E}" name="Sarake1152"/>
    <tableColumn id="1153" xr3:uid="{166EA73C-CB6F-4BD2-8F17-D90F2A141D67}" name="Sarake1153"/>
    <tableColumn id="1154" xr3:uid="{5343EF31-ED2A-40E2-BF20-20149F73B0A9}" name="Sarake1154"/>
    <tableColumn id="1155" xr3:uid="{5E5254CE-FBFA-43BD-9A23-C00756F19A26}" name="Sarake1155"/>
    <tableColumn id="1156" xr3:uid="{A6DF6B35-9DF5-4365-B6F8-136454FBA986}" name="Sarake1156"/>
    <tableColumn id="1157" xr3:uid="{383F2FEE-0E7F-42BC-BEC6-B7D80FD73277}" name="Sarake1157"/>
    <tableColumn id="1158" xr3:uid="{D1816170-D225-40F3-9FBB-84636F8AB088}" name="Sarake1158"/>
    <tableColumn id="1159" xr3:uid="{5F27E1A9-166A-4562-A818-0DD47216F875}" name="Sarake1159"/>
    <tableColumn id="1160" xr3:uid="{32880CED-BE00-4CDC-8509-29622B8E7294}" name="Sarake1160"/>
    <tableColumn id="1161" xr3:uid="{BB018CED-1C7D-48B0-BBB0-B1E04693D0DA}" name="Sarake1161"/>
    <tableColumn id="1162" xr3:uid="{FD571CCC-03A1-4BC5-ACFF-97ECC98C10CC}" name="Sarake1162"/>
    <tableColumn id="1163" xr3:uid="{81E6F0FF-82A6-4DE6-B049-959707E269AE}" name="Sarake1163"/>
    <tableColumn id="1164" xr3:uid="{3C2D99AA-D638-45A0-BA69-89F99E7E0D9E}" name="Sarake1164"/>
    <tableColumn id="1165" xr3:uid="{3CB41FFB-A5DF-42CE-9CFA-6994F4842660}" name="Sarake1165"/>
    <tableColumn id="1166" xr3:uid="{D6B07BDC-C37E-4409-A2E8-2B4A2B9FFE10}" name="Sarake1166"/>
    <tableColumn id="1167" xr3:uid="{D3C33035-3158-4959-A1E4-83E209C91387}" name="Sarake1167"/>
    <tableColumn id="1168" xr3:uid="{42C87F4B-578C-4846-B8EF-5784CE1D3383}" name="Sarake1168"/>
    <tableColumn id="1169" xr3:uid="{9E78C548-3096-4B40-BB75-D5555AA88C9B}" name="Sarake1169"/>
    <tableColumn id="1170" xr3:uid="{30664D9C-0015-4300-AAFA-E2563FEDBFAF}" name="Sarake1170"/>
    <tableColumn id="1171" xr3:uid="{5F244503-94F2-4D6A-AD45-E78959BB549D}" name="Sarake1171"/>
    <tableColumn id="1172" xr3:uid="{53DAD59E-D862-4C15-A00C-4375E8E46428}" name="Sarake1172"/>
    <tableColumn id="1173" xr3:uid="{C5819243-3B5B-47C7-AD4C-70FD4F926844}" name="Sarake1173"/>
    <tableColumn id="1174" xr3:uid="{8497D831-72A6-4864-A1A3-B55C56D5D86F}" name="Sarake1174"/>
    <tableColumn id="1175" xr3:uid="{609F4CF4-2719-4078-BC85-26363712FEE9}" name="Sarake1175"/>
    <tableColumn id="1176" xr3:uid="{79BA629E-F4DF-4231-A35E-F80D29116101}" name="Sarake1176"/>
    <tableColumn id="1177" xr3:uid="{9DA0E00D-BC78-40BB-B29B-D362D3D4349D}" name="Sarake1177"/>
    <tableColumn id="1178" xr3:uid="{91E291E8-34B1-4B6C-9F14-95287080BA8D}" name="Sarake1178"/>
    <tableColumn id="1179" xr3:uid="{09845BA9-1249-450A-AE1D-A10804FDCA2D}" name="Sarake1179"/>
    <tableColumn id="1180" xr3:uid="{9FB28836-C7AE-4CF6-99C0-9979D1C168A3}" name="Sarake1180"/>
    <tableColumn id="1181" xr3:uid="{3A3A04AF-4C1E-47E9-A804-BE00514CB857}" name="Sarake1181"/>
    <tableColumn id="1182" xr3:uid="{4285B6FA-D0AA-4264-833D-3D1B317B5FE2}" name="Sarake1182"/>
    <tableColumn id="1183" xr3:uid="{8DD67895-E8C5-4880-909F-B47540A313DE}" name="Sarake1183"/>
    <tableColumn id="1184" xr3:uid="{12D2EA2D-DF9B-4A0B-A717-668344375548}" name="Sarake1184"/>
    <tableColumn id="1185" xr3:uid="{1B5AAE94-B882-436C-AE9C-AA0BC106259C}" name="Sarake1185"/>
    <tableColumn id="1186" xr3:uid="{4FBE7CBF-C136-437D-8EBE-B5467AFB483C}" name="Sarake1186"/>
    <tableColumn id="1187" xr3:uid="{BAAD7F04-9720-4A5A-B9F4-6A1D4AD8D3E9}" name="Sarake1187"/>
    <tableColumn id="1188" xr3:uid="{DE4695BC-3D5A-425E-B872-F450A4C4FA93}" name="Sarake1188"/>
    <tableColumn id="1189" xr3:uid="{FFE38373-5CB4-4B02-A304-A6F42708D756}" name="Sarake1189"/>
    <tableColumn id="1190" xr3:uid="{BC2A3EC3-CE1B-4752-AF89-45C37C2FCB39}" name="Sarake1190"/>
    <tableColumn id="1191" xr3:uid="{243E2174-EAE1-4A09-BCBA-9927820C0B81}" name="Sarake1191"/>
    <tableColumn id="1192" xr3:uid="{31401223-5105-45B8-80A2-131D13D4ADB6}" name="Sarake1192"/>
    <tableColumn id="1193" xr3:uid="{C70FBF9D-EBD7-4B3C-9C89-3995EAE61E19}" name="Sarake1193"/>
    <tableColumn id="1194" xr3:uid="{BC11AA92-1DCC-4738-99FC-D63ED4A91632}" name="Sarake1194"/>
    <tableColumn id="1195" xr3:uid="{6F2F8180-7A45-44EC-A73B-02981851C58C}" name="Sarake1195"/>
    <tableColumn id="1196" xr3:uid="{4CBCF3E4-A2C0-4191-9868-513F9121ADF5}" name="Sarake1196"/>
    <tableColumn id="1197" xr3:uid="{30FB40C9-D225-4F21-9A15-16B025293A85}" name="Sarake1197"/>
    <tableColumn id="1198" xr3:uid="{A22CE037-F32B-419C-93B5-D77A2FC19CDF}" name="Sarake1198"/>
    <tableColumn id="1199" xr3:uid="{88ACF8E0-9E11-4224-9922-0F1AD22BC089}" name="Sarake1199"/>
    <tableColumn id="1200" xr3:uid="{0040E8EF-7944-4659-81D8-4C904FE0847A}" name="Sarake1200"/>
    <tableColumn id="1201" xr3:uid="{AA4EF6AE-529F-4857-8325-B60C3AC526E1}" name="Sarake1201"/>
    <tableColumn id="1202" xr3:uid="{E3CA2A3F-63DE-455A-8B33-76D63E6A220D}" name="Sarake1202"/>
    <tableColumn id="1203" xr3:uid="{78FE37AB-A893-4DB9-99C5-2536D0697511}" name="Sarake1203"/>
    <tableColumn id="1204" xr3:uid="{4136082B-F795-41A9-B439-AB35F282E90C}" name="Sarake1204"/>
    <tableColumn id="1205" xr3:uid="{8B1CF3DA-83D3-4973-BF29-DB9F33694298}" name="Sarake1205"/>
    <tableColumn id="1206" xr3:uid="{0431236E-9994-422A-B5FE-A84141256097}" name="Sarake1206"/>
    <tableColumn id="1207" xr3:uid="{E1CE7496-14C4-4BC9-8847-27ACE3C558EF}" name="Sarake1207"/>
    <tableColumn id="1208" xr3:uid="{4065ACEE-B872-4D6C-AF64-9D3B11D0CDF9}" name="Sarake1208"/>
    <tableColumn id="1209" xr3:uid="{89457230-F125-4DAB-B71B-7D65D0C2F895}" name="Sarake1209"/>
    <tableColumn id="1210" xr3:uid="{D0D4C3A2-DDB0-4695-A61B-08BC94B60FD0}" name="Sarake1210"/>
    <tableColumn id="1211" xr3:uid="{42F148CD-A27F-47D6-B0A7-B4C9D3C5F086}" name="Sarake1211"/>
    <tableColumn id="1212" xr3:uid="{50492614-5492-46B0-8261-1B92AA7C8EDD}" name="Sarake1212"/>
    <tableColumn id="1213" xr3:uid="{CE60227A-005B-4B1B-9318-1D480967BB61}" name="Sarake1213"/>
    <tableColumn id="1214" xr3:uid="{5C485FDC-13EC-4DE3-A7EF-C0EEE5CDEB26}" name="Sarake1214"/>
    <tableColumn id="1215" xr3:uid="{6D6C968F-A4D9-4687-9655-708201CB6E41}" name="Sarake1215"/>
    <tableColumn id="1216" xr3:uid="{FE943E11-8556-4CAD-B36F-0453888ED450}" name="Sarake1216"/>
    <tableColumn id="1217" xr3:uid="{0C60AE2F-EADB-45AB-BFB4-3212D88DB353}" name="Sarake1217"/>
    <tableColumn id="1218" xr3:uid="{D6596E24-2D62-4580-85BE-86EF572AFB85}" name="Sarake1218"/>
    <tableColumn id="1219" xr3:uid="{E464905A-AA0D-4098-8F62-EF80F9D5653A}" name="Sarake1219"/>
    <tableColumn id="1220" xr3:uid="{BB163C30-A22E-42FA-8BBA-EBCFD7EB2B11}" name="Sarake1220"/>
    <tableColumn id="1221" xr3:uid="{94D090E5-4560-4932-A2DA-F27D9D49AA78}" name="Sarake1221"/>
    <tableColumn id="1222" xr3:uid="{8D6AD46E-B7B2-4521-A860-79891CF4E01C}" name="Sarake1222"/>
    <tableColumn id="1223" xr3:uid="{E10A5ADF-3923-4AE5-BF1A-23972CFEC4EF}" name="Sarake1223"/>
    <tableColumn id="1224" xr3:uid="{8AA97F88-E7E3-4B30-81B2-AD971E2A1924}" name="Sarake1224"/>
    <tableColumn id="1225" xr3:uid="{BB9EBC09-3E44-4443-AB46-8600F9BC50AC}" name="Sarake1225"/>
    <tableColumn id="1226" xr3:uid="{406113C5-5C06-44ED-B246-080CE0F5781B}" name="Sarake1226"/>
    <tableColumn id="1227" xr3:uid="{0E3AA8A2-4C2D-4689-BDEF-50E707E70597}" name="Sarake1227"/>
    <tableColumn id="1228" xr3:uid="{72D8A91A-81DE-4FA0-9CCB-1D76C1BC0984}" name="Sarake1228"/>
    <tableColumn id="1229" xr3:uid="{FDD6D679-A555-479C-99BC-C02C702B8DF2}" name="Sarake1229"/>
    <tableColumn id="1230" xr3:uid="{C8A1149A-C44A-4727-8666-5EF0385892D7}" name="Sarake1230"/>
    <tableColumn id="1231" xr3:uid="{C63A78D7-6DEB-49E3-B930-8745E585197E}" name="Sarake1231"/>
    <tableColumn id="1232" xr3:uid="{D25CC6B8-DC94-4AC3-854A-CA5A9CF048E7}" name="Sarake1232"/>
    <tableColumn id="1233" xr3:uid="{2C2AA875-C790-4D67-AFD7-131A1CF41FDB}" name="Sarake1233"/>
    <tableColumn id="1234" xr3:uid="{AF310E8F-35C5-466A-A236-7C59342D8A14}" name="Sarake1234"/>
    <tableColumn id="1235" xr3:uid="{503DC644-22CB-4351-BB5D-09BFA471F7D2}" name="Sarake1235"/>
    <tableColumn id="1236" xr3:uid="{53D4E9BB-A541-4F23-BFB7-CD27DF0AA05A}" name="Sarake1236"/>
    <tableColumn id="1237" xr3:uid="{6E78084C-205C-49E9-B0B3-1917ACCD332B}" name="Sarake1237"/>
    <tableColumn id="1238" xr3:uid="{694164EC-EE37-46C4-9785-E7C92A122D3D}" name="Sarake1238"/>
    <tableColumn id="1239" xr3:uid="{AAD94B91-4AF7-44D1-B500-F43C5F138E2D}" name="Sarake1239"/>
    <tableColumn id="1240" xr3:uid="{C05E499A-E666-4913-BA50-49DC3619EB6D}" name="Sarake1240"/>
    <tableColumn id="1241" xr3:uid="{8B2F67EC-F5AB-42DE-9496-E4D3F3288FFA}" name="Sarake1241"/>
    <tableColumn id="1242" xr3:uid="{F3C05524-3991-4EF7-972C-834D07B3D1B9}" name="Sarake1242"/>
    <tableColumn id="1243" xr3:uid="{7DEAEB26-F82E-433E-BC5C-397E50619DAA}" name="Sarake1243"/>
    <tableColumn id="1244" xr3:uid="{486F2DC8-CBB3-4362-A8A0-C19F91323003}" name="Sarake1244"/>
    <tableColumn id="1245" xr3:uid="{96F96CFA-0AB8-4C94-97DA-571CA93FD172}" name="Sarake1245"/>
    <tableColumn id="1246" xr3:uid="{D14B7495-0F22-4E6A-8145-B44622B1CF83}" name="Sarake1246"/>
    <tableColumn id="1247" xr3:uid="{6CECC7C2-9949-448B-8165-384CEDB511E0}" name="Sarake1247"/>
    <tableColumn id="1248" xr3:uid="{2B0D7FF1-3DF3-48B5-8780-B75529F48403}" name="Sarake1248"/>
    <tableColumn id="1249" xr3:uid="{231119CD-47BF-489D-8902-CCFDF7BB4649}" name="Sarake1249"/>
    <tableColumn id="1250" xr3:uid="{3D6BB92D-3C43-4601-A6C5-185743DA2EC0}" name="Sarake1250"/>
    <tableColumn id="1251" xr3:uid="{6E5CCD92-9C33-4703-9718-26BDFED83933}" name="Sarake1251"/>
    <tableColumn id="1252" xr3:uid="{AA64E1B7-0E15-4515-B41A-A79D273BD789}" name="Sarake1252"/>
    <tableColumn id="1253" xr3:uid="{0869B4B9-7DD3-4075-92E2-2E220B48D215}" name="Sarake1253"/>
    <tableColumn id="1254" xr3:uid="{DF5F4A72-85EA-439A-8179-96E1CA601D19}" name="Sarake1254"/>
    <tableColumn id="1255" xr3:uid="{1BCE1028-5C78-4F89-8327-AD278FD1FB3B}" name="Sarake1255"/>
    <tableColumn id="1256" xr3:uid="{EF1B8341-D1F8-4242-A119-E67735C9A7B9}" name="Sarake1256"/>
    <tableColumn id="1257" xr3:uid="{E8CC3439-8D63-43E1-9918-ABF0B602FC91}" name="Sarake1257"/>
    <tableColumn id="1258" xr3:uid="{3905D0CB-EC8F-4583-AB8D-5C5093BF7816}" name="Sarake1258"/>
    <tableColumn id="1259" xr3:uid="{00D22FC4-CF70-4C39-B2F9-7E3E81FD9D93}" name="Sarake1259"/>
    <tableColumn id="1260" xr3:uid="{23CF93D5-9075-4C2D-883A-EB7CDF7B2D6A}" name="Sarake1260"/>
    <tableColumn id="1261" xr3:uid="{E31B08D5-0FB2-4F24-9726-B3C86E305A9A}" name="Sarake1261"/>
    <tableColumn id="1262" xr3:uid="{D7CC3672-6908-4AAC-92FB-E2EEE0A02F75}" name="Sarake1262"/>
    <tableColumn id="1263" xr3:uid="{C7711000-F9B5-497F-9DD3-99B7C1BC54AB}" name="Sarake1263"/>
    <tableColumn id="1264" xr3:uid="{165F7C00-CA70-4D29-AFA8-46A4EAC37112}" name="Sarake1264"/>
    <tableColumn id="1265" xr3:uid="{6163D3CE-FAEB-4BA7-94D9-2042FB58EAC1}" name="Sarake1265"/>
    <tableColumn id="1266" xr3:uid="{DD500236-22AF-4DD7-8706-508CA4461205}" name="Sarake1266"/>
    <tableColumn id="1267" xr3:uid="{4E318E74-4F4A-4AFB-B7FD-2FE958154B88}" name="Sarake1267"/>
    <tableColumn id="1268" xr3:uid="{025618A2-F913-475D-BAF9-B72CE8C3296A}" name="Sarake1268"/>
    <tableColumn id="1269" xr3:uid="{E48610EE-A0FC-454D-850E-FD615FA7D885}" name="Sarake1269"/>
    <tableColumn id="1270" xr3:uid="{37A03A7A-CB4C-4FEF-84A7-5453BE0E77AC}" name="Sarake1270"/>
    <tableColumn id="1271" xr3:uid="{E6940F66-D52A-42DF-8ADF-A0610306A0F0}" name="Sarake1271"/>
    <tableColumn id="1272" xr3:uid="{096C0828-2030-436F-B44E-831967D4B870}" name="Sarake1272"/>
    <tableColumn id="1273" xr3:uid="{A8BE8EAF-182B-43D7-83DC-9F56D4187362}" name="Sarake1273"/>
    <tableColumn id="1274" xr3:uid="{1F870491-4E87-4F21-8E24-26CF12A978EC}" name="Sarake1274"/>
    <tableColumn id="1275" xr3:uid="{52B318AF-EF5B-4112-AD87-84ED9A635CE5}" name="Sarake1275"/>
    <tableColumn id="1276" xr3:uid="{D6A6B8FE-E7F5-424B-9701-983CB8483CED}" name="Sarake1276"/>
    <tableColumn id="1277" xr3:uid="{09C0CA57-7C79-4732-B30E-1EBE7EA9D462}" name="Sarake1277"/>
    <tableColumn id="1278" xr3:uid="{082AA480-DABD-47A8-B5C7-1B982E5140B8}" name="Sarake1278"/>
    <tableColumn id="1279" xr3:uid="{99F27AC3-4635-459E-BDF4-35D09E577770}" name="Sarake1279"/>
    <tableColumn id="1280" xr3:uid="{364C6B8E-22FB-42AA-92B5-D95E7B3B3DE0}" name="Sarake1280"/>
    <tableColumn id="1281" xr3:uid="{74F73FA3-218D-4B40-AAA9-16FDE33FF28E}" name="Sarake1281"/>
    <tableColumn id="1282" xr3:uid="{807AC18C-A61C-49B8-B3F4-E20E486DFBB6}" name="Sarake1282"/>
    <tableColumn id="1283" xr3:uid="{E6067E96-75BF-4C24-AA26-0095D8F6549C}" name="Sarake1283"/>
    <tableColumn id="1284" xr3:uid="{EB6CE531-B70D-4167-B1FF-05AF45AEE0E5}" name="Sarake1284"/>
    <tableColumn id="1285" xr3:uid="{A370A7BF-2978-4EA9-B1F9-5EB9FBBABF32}" name="Sarake1285"/>
    <tableColumn id="1286" xr3:uid="{401F435E-325A-4E63-A34A-D95FB2C71382}" name="Sarake1286"/>
    <tableColumn id="1287" xr3:uid="{4C13A9FF-51DE-4E3D-9198-116C38269934}" name="Sarake1287"/>
    <tableColumn id="1288" xr3:uid="{7378AB69-AF20-434F-9EDD-AFD609497349}" name="Sarake1288"/>
    <tableColumn id="1289" xr3:uid="{F47B1101-E342-4BCD-AD16-BBA7820E5414}" name="Sarake1289"/>
    <tableColumn id="1290" xr3:uid="{6B18CDFD-F6CC-4192-AFDA-8684D6FB261C}" name="Sarake1290"/>
    <tableColumn id="1291" xr3:uid="{703E4B62-2088-4A63-9A86-B2ACE290F9E0}" name="Sarake1291"/>
    <tableColumn id="1292" xr3:uid="{ADA592D2-4F2E-4ACE-9B00-3689BF150EE7}" name="Sarake1292"/>
    <tableColumn id="1293" xr3:uid="{DCED437D-5F7A-4EA8-BF90-7353BBCD0600}" name="Sarake1293"/>
    <tableColumn id="1294" xr3:uid="{5474717A-4AF4-42DC-86E0-FDB417200788}" name="Sarake1294"/>
    <tableColumn id="1295" xr3:uid="{23BC3705-5F8D-4B2D-AF77-64E5E5CAAD13}" name="Sarake1295"/>
    <tableColumn id="1296" xr3:uid="{8A1B9BD5-6E24-4476-9E6A-353842D213CC}" name="Sarake1296"/>
    <tableColumn id="1297" xr3:uid="{E94525BA-7F82-47BD-80BD-8BF4FB500B46}" name="Sarake1297"/>
    <tableColumn id="1298" xr3:uid="{E4BAD227-A9D0-4741-B316-870A6972728B}" name="Sarake1298"/>
    <tableColumn id="1299" xr3:uid="{3F83E722-D568-4657-939C-1377CC769479}" name="Sarake1299"/>
    <tableColumn id="1300" xr3:uid="{ABDC191F-DE8C-4E64-823A-553878AF36BF}" name="Sarake1300"/>
    <tableColumn id="1301" xr3:uid="{ACA6DA72-8FAC-426F-B7EC-FEA84978D626}" name="Sarake1301"/>
    <tableColumn id="1302" xr3:uid="{0ABAB89E-436A-4C48-9920-A7849FD836BA}" name="Sarake1302"/>
    <tableColumn id="1303" xr3:uid="{46A50AEB-7F7D-418A-916B-E4A2C6408B21}" name="Sarake1303"/>
    <tableColumn id="1304" xr3:uid="{0677DF29-213C-43E2-A426-90687AFD5530}" name="Sarake1304"/>
    <tableColumn id="1305" xr3:uid="{6D87734F-CA1B-4C75-AC03-1A5633D12B2A}" name="Sarake1305"/>
    <tableColumn id="1306" xr3:uid="{867CBC57-D651-4EF9-B806-5E753AB16BC1}" name="Sarake1306"/>
    <tableColumn id="1307" xr3:uid="{764BC141-4DD7-4A8D-B0D6-3CB2DA90ABFA}" name="Sarake1307"/>
    <tableColumn id="1308" xr3:uid="{9BAB16AA-1A3B-4B41-8E17-B657FADE9237}" name="Sarake1308"/>
    <tableColumn id="1309" xr3:uid="{9B52498C-C379-4291-8D90-D23B7FD9E74E}" name="Sarake1309"/>
    <tableColumn id="1310" xr3:uid="{232FC648-D71F-454A-B15B-31DC7F66ED4B}" name="Sarake1310"/>
    <tableColumn id="1311" xr3:uid="{31E7C35B-DB92-4782-823C-B9B11CA7D109}" name="Sarake1311"/>
    <tableColumn id="1312" xr3:uid="{845E1156-BECB-4983-AC1B-FDEC80950240}" name="Sarake1312"/>
    <tableColumn id="1313" xr3:uid="{BABEB313-5B8E-40EF-BC90-141829FEA45E}" name="Sarake1313"/>
    <tableColumn id="1314" xr3:uid="{0A722548-0EBA-4819-A53F-09BBF1E0566E}" name="Sarake1314"/>
    <tableColumn id="1315" xr3:uid="{83106420-1513-4546-85CE-84E124A86311}" name="Sarake1315"/>
    <tableColumn id="1316" xr3:uid="{7E853006-D894-45C6-894F-91F95335CBA5}" name="Sarake1316"/>
    <tableColumn id="1317" xr3:uid="{0ADD7714-C6F1-4B87-AF62-9F1031CA63E8}" name="Sarake1317"/>
    <tableColumn id="1318" xr3:uid="{0BD7A8BC-C9D2-4785-8540-9392B27F87C5}" name="Sarake1318"/>
    <tableColumn id="1319" xr3:uid="{89FB9495-7713-4DA3-825F-598948E8B4E0}" name="Sarake1319"/>
    <tableColumn id="1320" xr3:uid="{B7FFB056-BA4C-41D9-8A30-F6C2ABE48DCC}" name="Sarake1320"/>
    <tableColumn id="1321" xr3:uid="{1CE11542-E1DF-41CC-9586-13C623E97FCB}" name="Sarake1321"/>
    <tableColumn id="1322" xr3:uid="{7D58E35A-0605-4855-BA34-CE2850BD02B6}" name="Sarake1322"/>
    <tableColumn id="1323" xr3:uid="{A5EB6E27-0482-4274-9752-A8D9EDB413BC}" name="Sarake1323"/>
    <tableColumn id="1324" xr3:uid="{2F90D30A-ED76-451D-8FBD-B47E04C4C651}" name="Sarake1324"/>
    <tableColumn id="1325" xr3:uid="{1E14C298-556C-48D3-BC30-D3CD2470B795}" name="Sarake1325"/>
    <tableColumn id="1326" xr3:uid="{39A4575E-4900-49E1-977D-B5E780B68071}" name="Sarake1326"/>
    <tableColumn id="1327" xr3:uid="{3A2F8D79-B7E8-49B3-845C-D782663435F6}" name="Sarake1327"/>
    <tableColumn id="1328" xr3:uid="{5D2E4294-72B4-4763-8B84-9ABFCE24084B}" name="Sarake1328"/>
    <tableColumn id="1329" xr3:uid="{AC1BC0A5-3175-4172-8635-71AD47972F55}" name="Sarake1329"/>
    <tableColumn id="1330" xr3:uid="{FE41FB96-2929-44E2-999A-F6508E6B6E16}" name="Sarake1330"/>
    <tableColumn id="1331" xr3:uid="{E32487DE-EA3D-4192-9C3E-773320C7E531}" name="Sarake1331"/>
    <tableColumn id="1332" xr3:uid="{13AB8511-A4E7-4747-B78D-EA7818B34487}" name="Sarake1332"/>
    <tableColumn id="1333" xr3:uid="{EF79BC89-A1A7-4E10-B231-A2C9F9931048}" name="Sarake1333"/>
    <tableColumn id="1334" xr3:uid="{59E2D670-6487-49DC-85D7-FB6315D5D960}" name="Sarake1334"/>
    <tableColumn id="1335" xr3:uid="{023AF825-170C-4FE4-8E8F-B2BFCFE73C58}" name="Sarake1335"/>
    <tableColumn id="1336" xr3:uid="{3DAE3C73-5D82-448D-B833-52B16BEDADEA}" name="Sarake1336"/>
    <tableColumn id="1337" xr3:uid="{65A0A240-6F45-4E21-B07E-9F38A9993DFC}" name="Sarake1337"/>
    <tableColumn id="1338" xr3:uid="{EE538EA7-8F8C-4C8D-8B75-02CAD1DCF34F}" name="Sarake1338"/>
    <tableColumn id="1339" xr3:uid="{F02391FD-E29A-4F6A-80D2-A57055CE2903}" name="Sarake1339"/>
    <tableColumn id="1340" xr3:uid="{81EB8D7A-68F2-4C37-8F08-064A8FD9C270}" name="Sarake1340"/>
    <tableColumn id="1341" xr3:uid="{BD2A1B41-F2F8-4840-9880-494B40B2E831}" name="Sarake1341"/>
    <tableColumn id="1342" xr3:uid="{E583D000-4315-4075-8195-0B0A7D550529}" name="Sarake1342"/>
    <tableColumn id="1343" xr3:uid="{9E238197-0344-44D5-8C8A-EA387F956D57}" name="Sarake1343"/>
    <tableColumn id="1344" xr3:uid="{1AAA3AD9-DEA9-4457-950D-1EAC8C715781}" name="Sarake1344"/>
    <tableColumn id="1345" xr3:uid="{30204A27-F125-4A38-8730-2ECD193A574E}" name="Sarake1345"/>
    <tableColumn id="1346" xr3:uid="{885B5208-51AB-4E60-BF21-FBF240547E2A}" name="Sarake1346"/>
    <tableColumn id="1347" xr3:uid="{A6B1ACCD-6CD9-4CCD-915F-F28BD8FCE060}" name="Sarake1347"/>
    <tableColumn id="1348" xr3:uid="{258BEFB5-B219-4893-A684-FC4B762F220B}" name="Sarake1348"/>
    <tableColumn id="1349" xr3:uid="{1E4C379D-64F7-4461-A2AB-167CE15F110B}" name="Sarake1349"/>
    <tableColumn id="1350" xr3:uid="{BA4B7341-F28C-441B-82FF-1DAA772668D7}" name="Sarake1350"/>
    <tableColumn id="1351" xr3:uid="{45F47AF0-C156-4E54-B3D2-FBC48E096335}" name="Sarake1351"/>
    <tableColumn id="1352" xr3:uid="{8BB25363-9968-4821-9283-979D233D4A0B}" name="Sarake1352"/>
    <tableColumn id="1353" xr3:uid="{C76A4BDF-33EE-4B78-9E80-2B411DA4641E}" name="Sarake1353"/>
    <tableColumn id="1354" xr3:uid="{77B49890-A350-450C-927C-462B1C524D54}" name="Sarake1354"/>
    <tableColumn id="1355" xr3:uid="{F655A595-1B19-47AA-AE60-D9F8C0D6D93A}" name="Sarake1355"/>
    <tableColumn id="1356" xr3:uid="{31741DE1-5D24-451D-B1B9-4960C40F21DD}" name="Sarake1356"/>
    <tableColumn id="1357" xr3:uid="{B151AB57-FAC6-445B-85DD-7428A21814AF}" name="Sarake1357"/>
    <tableColumn id="1358" xr3:uid="{C79CAFDE-95DE-4267-96E8-64788B0A866B}" name="Sarake1358"/>
    <tableColumn id="1359" xr3:uid="{E0FB8454-45C0-4BB6-B8EA-5A92EB43ADE1}" name="Sarake1359"/>
    <tableColumn id="1360" xr3:uid="{3DA2539F-C6FE-43EE-BE42-23020028788D}" name="Sarake1360"/>
    <tableColumn id="1361" xr3:uid="{8A2CF826-3B99-4A8F-ACC8-F6E01F37F6AE}" name="Sarake1361"/>
    <tableColumn id="1362" xr3:uid="{378AFCA8-4387-4823-833A-A03AB154C826}" name="Sarake1362"/>
    <tableColumn id="1363" xr3:uid="{C0FC79C6-9EE5-4C6E-A47F-EFA81A1CF188}" name="Sarake1363"/>
    <tableColumn id="1364" xr3:uid="{755A83B5-26B6-40C8-A005-236E0845990F}" name="Sarake1364"/>
    <tableColumn id="1365" xr3:uid="{97E40EA6-3D29-491E-92EB-0E2690319C35}" name="Sarake1365"/>
    <tableColumn id="1366" xr3:uid="{431F543D-40A9-4837-B672-1AA605B1946E}" name="Sarake1366"/>
    <tableColumn id="1367" xr3:uid="{89A9B200-80CA-443D-BF10-57582ADC939F}" name="Sarake1367"/>
    <tableColumn id="1368" xr3:uid="{E0942DD9-3DB0-4FC5-9CAD-C5A4E9B15693}" name="Sarake1368"/>
    <tableColumn id="1369" xr3:uid="{ED1DA37B-9D58-4342-B5BE-274310DA5C0D}" name="Sarake1369"/>
    <tableColumn id="1370" xr3:uid="{B98BAFAA-ACFC-4510-A882-27733D32ED4F}" name="Sarake1370"/>
    <tableColumn id="1371" xr3:uid="{64E5675B-4C56-4380-930D-F28BD239E9E6}" name="Sarake1371"/>
    <tableColumn id="1372" xr3:uid="{02030C6F-9C94-4C2B-9291-3FDD22DB533A}" name="Sarake1372"/>
    <tableColumn id="1373" xr3:uid="{864E2555-91AB-4301-A297-E46D4DC917CF}" name="Sarake1373"/>
    <tableColumn id="1374" xr3:uid="{4830434E-52A0-4B92-B7D4-FB9BCDDAE4A6}" name="Sarake1374"/>
    <tableColumn id="1375" xr3:uid="{BB9251BD-8C2B-4107-B1FB-DC1F6BB59456}" name="Sarake1375"/>
    <tableColumn id="1376" xr3:uid="{0F43FB1A-CD22-4195-A8BC-B9A08E8319CB}" name="Sarake1376"/>
    <tableColumn id="1377" xr3:uid="{B0272123-9F22-42A4-B4AD-42A681717878}" name="Sarake1377"/>
    <tableColumn id="1378" xr3:uid="{A3856167-7CBC-49D0-AEDC-D13EC437CE11}" name="Sarake1378"/>
    <tableColumn id="1379" xr3:uid="{0C6BB042-DD06-414A-BC3C-A3CDEE3DCC15}" name="Sarake1379"/>
    <tableColumn id="1380" xr3:uid="{BDEC1EBE-7DE4-439A-9610-44045EEC3FF5}" name="Sarake1380"/>
    <tableColumn id="1381" xr3:uid="{B07825B5-CCDE-4637-9384-EBD430B386B7}" name="Sarake1381"/>
    <tableColumn id="1382" xr3:uid="{B1673989-EB8A-456C-A468-F9DF51A50F57}" name="Sarake1382"/>
    <tableColumn id="1383" xr3:uid="{A5D6C814-4C97-4D34-A1D0-6BBF97719E8F}" name="Sarake1383"/>
    <tableColumn id="1384" xr3:uid="{4DBDA80B-DFEA-4682-9965-FB1C7791088E}" name="Sarake1384"/>
    <tableColumn id="1385" xr3:uid="{B7A7B4C0-DB69-4D7E-BDC1-F1E34D7C860D}" name="Sarake1385"/>
    <tableColumn id="1386" xr3:uid="{86576802-6AB7-45B7-9C3A-7B96A4CE2F3A}" name="Sarake1386"/>
    <tableColumn id="1387" xr3:uid="{68B75281-1711-4C3D-9D0E-6173048F0700}" name="Sarake1387"/>
    <tableColumn id="1388" xr3:uid="{F3133E10-1EAA-494D-B3FB-BFB416CDA1E9}" name="Sarake1388"/>
    <tableColumn id="1389" xr3:uid="{D02CA00A-D2C2-447D-804E-DAD12905ACCC}" name="Sarake1389"/>
    <tableColumn id="1390" xr3:uid="{97B66C60-34F3-4B04-819A-69E629A5C53A}" name="Sarake1390"/>
    <tableColumn id="1391" xr3:uid="{B2DF9722-4212-4A5C-818E-7F722709FD02}" name="Sarake1391"/>
    <tableColumn id="1392" xr3:uid="{D8A3B1CB-C45C-4BE2-8CD1-B0E90511945F}" name="Sarake1392"/>
    <tableColumn id="1393" xr3:uid="{71401590-7E9E-4E43-BDFF-CD6BFBA21C6B}" name="Sarake1393"/>
    <tableColumn id="1394" xr3:uid="{27839BE0-690D-4D64-915D-FAA0D76991BF}" name="Sarake1394"/>
    <tableColumn id="1395" xr3:uid="{F05AAA10-A7CA-4D04-A3AE-6D9062A491FB}" name="Sarake1395"/>
    <tableColumn id="1396" xr3:uid="{2A1B0F4B-EA8F-4CE7-BE20-E13E050BF3D6}" name="Sarake1396"/>
    <tableColumn id="1397" xr3:uid="{F3DBB05C-9BF4-4B39-9F42-6220DF32165C}" name="Sarake1397"/>
    <tableColumn id="1398" xr3:uid="{ECBFCBD1-8998-40F7-A06A-D8D3BD472B8A}" name="Sarake1398"/>
    <tableColumn id="1399" xr3:uid="{2B69539C-E407-4654-8811-3BEB1FD6D59C}" name="Sarake1399"/>
    <tableColumn id="1400" xr3:uid="{530F7A9F-7991-43CD-8C68-DE348740C6D1}" name="Sarake1400"/>
    <tableColumn id="1401" xr3:uid="{3143FDFF-8D48-491F-AB69-69788443FDBE}" name="Sarake1401"/>
    <tableColumn id="1402" xr3:uid="{6E19EE2D-3135-48E1-B551-5FCAE7BF78B6}" name="Sarake1402"/>
    <tableColumn id="1403" xr3:uid="{46F14DFA-BB07-4890-AD97-6B5424B124CA}" name="Sarake1403"/>
    <tableColumn id="1404" xr3:uid="{D68F6317-257E-48B2-A331-5517822F8004}" name="Sarake1404"/>
    <tableColumn id="1405" xr3:uid="{CA876ED3-C2C4-41C5-80D8-B614F9365D30}" name="Sarake1405"/>
    <tableColumn id="1406" xr3:uid="{3A1476D4-107D-4859-AB24-313D03D7C1DC}" name="Sarake1406"/>
    <tableColumn id="1407" xr3:uid="{DA3F7EAF-B2C4-4424-8B62-19BB114B01D8}" name="Sarake1407"/>
    <tableColumn id="1408" xr3:uid="{DC9C369B-C9E2-4EEC-AB29-E4E532E8D3A8}" name="Sarake1408"/>
    <tableColumn id="1409" xr3:uid="{D4255044-80D4-439F-9C6D-643C757FA3BD}" name="Sarake1409"/>
    <tableColumn id="1410" xr3:uid="{F0F720BE-3C52-478E-8947-BD96CA318D13}" name="Sarake1410"/>
    <tableColumn id="1411" xr3:uid="{8FDB402D-FBFC-4FA0-9C9E-3AF4BA764DF4}" name="Sarake1411"/>
    <tableColumn id="1412" xr3:uid="{F2C1DD18-F0B2-4A6B-A7BF-1D60E31E56D3}" name="Sarake1412"/>
    <tableColumn id="1413" xr3:uid="{1C0D16BF-317A-48B5-A7F0-12C934C2AD37}" name="Sarake1413"/>
    <tableColumn id="1414" xr3:uid="{35688984-A7EA-4898-AEE7-2E93A75A0F57}" name="Sarake1414"/>
    <tableColumn id="1415" xr3:uid="{71D6761D-C541-4960-B9E1-0EBC5842C7F9}" name="Sarake1415"/>
    <tableColumn id="1416" xr3:uid="{9DB5FBDA-20C4-46B8-9A8E-A8916D6DE200}" name="Sarake1416"/>
    <tableColumn id="1417" xr3:uid="{AC5DBF8D-82EF-4A37-80D8-543F5DC5F278}" name="Sarake1417"/>
    <tableColumn id="1418" xr3:uid="{E29E5758-B776-4DED-BAEE-3A63738F7BF7}" name="Sarake1418"/>
    <tableColumn id="1419" xr3:uid="{E85527AA-DC2A-4297-B88F-ACDECBE77E75}" name="Sarake1419"/>
    <tableColumn id="1420" xr3:uid="{B850A2A5-E444-43B4-8CDF-F94D8E972FA6}" name="Sarake1420"/>
    <tableColumn id="1421" xr3:uid="{50731334-714D-4856-8C31-49845EC56F6B}" name="Sarake1421"/>
    <tableColumn id="1422" xr3:uid="{6173CE3C-9EE3-40C5-B7CF-F9CCB9A8571E}" name="Sarake1422"/>
    <tableColumn id="1423" xr3:uid="{47954BED-1097-4976-A9DA-834203D5837C}" name="Sarake1423"/>
    <tableColumn id="1424" xr3:uid="{1212B9B4-F2E2-42D0-88B8-2DE35AA37C90}" name="Sarake1424"/>
    <tableColumn id="1425" xr3:uid="{801B2464-E60D-4CAD-BD84-88EF8F58C754}" name="Sarake1425"/>
    <tableColumn id="1426" xr3:uid="{70424D67-B34E-4458-9C2E-B48FDBCBB6F0}" name="Sarake1426"/>
    <tableColumn id="1427" xr3:uid="{E6F29FC0-5114-41CA-8D02-1E7FF0204346}" name="Sarake1427"/>
    <tableColumn id="1428" xr3:uid="{579B0800-93D3-40E0-8654-18B04D566D8A}" name="Sarake1428"/>
    <tableColumn id="1429" xr3:uid="{71DE98B0-4B88-43B5-A724-D44AAE8A0798}" name="Sarake1429"/>
    <tableColumn id="1430" xr3:uid="{DD11CA68-489C-464C-A690-A79FD239F904}" name="Sarake1430"/>
    <tableColumn id="1431" xr3:uid="{464CB3B8-AD01-4177-BFEB-505BDDEA6329}" name="Sarake1431"/>
    <tableColumn id="1432" xr3:uid="{5097BCB5-2905-4022-B9F1-5334E93BE0F3}" name="Sarake1432"/>
    <tableColumn id="1433" xr3:uid="{A8832B6F-465D-4586-9AA7-BE708C70DD57}" name="Sarake1433"/>
    <tableColumn id="1434" xr3:uid="{3B0B5656-A9A0-4FD9-A1C1-80D1F473663D}" name="Sarake1434"/>
    <tableColumn id="1435" xr3:uid="{F0A47733-90FA-412A-8E5D-2C9DBCEC280C}" name="Sarake1435"/>
    <tableColumn id="1436" xr3:uid="{CDD92659-4D80-471F-8774-B788BBD8056A}" name="Sarake1436"/>
    <tableColumn id="1437" xr3:uid="{3D231ABD-7DE9-4773-8964-B9955353BBAF}" name="Sarake1437"/>
    <tableColumn id="1438" xr3:uid="{776E2FAD-9806-454F-BB8A-3F3A859C81C9}" name="Sarake1438"/>
    <tableColumn id="1439" xr3:uid="{F3B7C4EF-EF7F-4078-B14C-FA35312153AF}" name="Sarake1439"/>
    <tableColumn id="1440" xr3:uid="{68F7B032-DDC1-4275-AEC9-DA36E0AB420B}" name="Sarake1440"/>
    <tableColumn id="1441" xr3:uid="{14F364F4-0A2C-444E-914B-DAF73666D54A}" name="Sarake1441"/>
    <tableColumn id="1442" xr3:uid="{DC427144-37CC-48F6-B97B-0B24736D4A43}" name="Sarake1442"/>
    <tableColumn id="1443" xr3:uid="{7610D651-D6BE-4573-B73B-11CCF98194AF}" name="Sarake1443"/>
    <tableColumn id="1444" xr3:uid="{CFDF9718-BA3F-424A-9FA3-4278A9BD4557}" name="Sarake1444"/>
    <tableColumn id="1445" xr3:uid="{4C5B6AB7-DC82-43D2-913F-ABEBD0999A21}" name="Sarake1445"/>
    <tableColumn id="1446" xr3:uid="{1B313819-B916-46EC-9F6C-6D8498FE242D}" name="Sarake1446"/>
    <tableColumn id="1447" xr3:uid="{0DF5BCC5-DFB1-492F-8FF6-7465D1632619}" name="Sarake1447"/>
    <tableColumn id="1448" xr3:uid="{2D4B78CB-F418-42D5-AC78-5B71767FE274}" name="Sarake1448"/>
    <tableColumn id="1449" xr3:uid="{E77CB17E-A4F5-4DEE-831E-82A389B35ADE}" name="Sarake1449"/>
    <tableColumn id="1450" xr3:uid="{3CF10AC0-FCFE-4ABB-91D4-403231DB873E}" name="Sarake1450"/>
    <tableColumn id="1451" xr3:uid="{395821B6-83C0-4954-B3CE-0AD456753C7D}" name="Sarake1451"/>
    <tableColumn id="1452" xr3:uid="{9346BE34-47AE-419D-A012-4788907B0D30}" name="Sarake1452"/>
    <tableColumn id="1453" xr3:uid="{ECF9F8FA-842B-4B09-AD92-4AB74FEC4ABD}" name="Sarake1453"/>
    <tableColumn id="1454" xr3:uid="{29500079-1AEE-4AD2-9C37-37A286112D6B}" name="Sarake1454"/>
    <tableColumn id="1455" xr3:uid="{675BAA64-DDB3-46F8-AF7C-7D382CA6FED5}" name="Sarake1455"/>
    <tableColumn id="1456" xr3:uid="{F1AEC3E7-DD9E-490E-A6C2-67065467D82C}" name="Sarake1456"/>
    <tableColumn id="1457" xr3:uid="{28FB6709-8B17-4AAE-88B9-CE883FEDCE07}" name="Sarake1457"/>
    <tableColumn id="1458" xr3:uid="{ABF189FA-7480-44E2-B8AF-E724F55E1D47}" name="Sarake1458"/>
    <tableColumn id="1459" xr3:uid="{CA846A16-465F-44DD-8A1B-007FF93B657F}" name="Sarake1459"/>
    <tableColumn id="1460" xr3:uid="{1C6B1D77-F27A-4D01-B639-ADF5F965FD38}" name="Sarake1460"/>
    <tableColumn id="1461" xr3:uid="{EC936D15-7E8F-4EE1-9091-1638A92F08F7}" name="Sarake1461"/>
    <tableColumn id="1462" xr3:uid="{83859DC6-4337-4395-8705-E3A66221B642}" name="Sarake1462"/>
    <tableColumn id="1463" xr3:uid="{01C7B752-F011-4312-A42E-E1C24CC2E636}" name="Sarake1463"/>
    <tableColumn id="1464" xr3:uid="{54C11CEF-1437-4B3A-8C80-66824E65653C}" name="Sarake1464"/>
    <tableColumn id="1465" xr3:uid="{DBE8181A-8CC7-49E8-A1D5-227BAC9CA6A2}" name="Sarake1465"/>
    <tableColumn id="1466" xr3:uid="{8B989EFA-64F2-41AD-BCE9-B8C1F53CAE7D}" name="Sarake1466"/>
    <tableColumn id="1467" xr3:uid="{B7BA6859-4DA0-4DE2-BAA8-7E806425E772}" name="Sarake1467"/>
    <tableColumn id="1468" xr3:uid="{37B1A45E-CB28-49A3-82B3-10827005FABD}" name="Sarake1468"/>
    <tableColumn id="1469" xr3:uid="{EA6BBF9B-A2AC-4282-9BB8-7870CDFD65FE}" name="Sarake1469"/>
    <tableColumn id="1470" xr3:uid="{F525A466-046E-4D1A-B85E-E7CEB9AF383D}" name="Sarake1470"/>
    <tableColumn id="1471" xr3:uid="{71885168-5390-4E38-966B-B555B1CB0A54}" name="Sarake1471"/>
    <tableColumn id="1472" xr3:uid="{3F654985-C816-440C-97E1-ADB3A7EC6D71}" name="Sarake1472"/>
    <tableColumn id="1473" xr3:uid="{46E622D0-7894-42D6-81AC-A81D24BB5D04}" name="Sarake1473"/>
    <tableColumn id="1474" xr3:uid="{EC120B47-625C-4C62-BA95-81C81E0C0F44}" name="Sarake1474"/>
    <tableColumn id="1475" xr3:uid="{B2A3CFBA-A293-49C4-83E6-227057C95386}" name="Sarake1475"/>
    <tableColumn id="1476" xr3:uid="{A96F76E2-DDE9-4641-B8F6-EFAFA906AD5C}" name="Sarake1476"/>
    <tableColumn id="1477" xr3:uid="{1DEBFDC3-7459-40A9-9893-81458097C667}" name="Sarake1477"/>
    <tableColumn id="1478" xr3:uid="{93DE50E3-EE2C-46BA-B3AE-D42D3FA59B62}" name="Sarake1478"/>
    <tableColumn id="1479" xr3:uid="{C561E284-4254-403E-8516-9A116BDBED53}" name="Sarake1479"/>
    <tableColumn id="1480" xr3:uid="{FA406B6B-FF61-40B3-ACEE-E4057E127555}" name="Sarake1480"/>
    <tableColumn id="1481" xr3:uid="{CBD49C04-5113-4115-A4FC-901608DE0AFE}" name="Sarake1481"/>
    <tableColumn id="1482" xr3:uid="{1BED1894-E5FE-45E0-80B0-3F1DCB921D32}" name="Sarake1482"/>
    <tableColumn id="1483" xr3:uid="{110A271E-4413-49ED-8484-27F134F89A8A}" name="Sarake1483"/>
    <tableColumn id="1484" xr3:uid="{6AA595C7-4E8C-4EDE-BD45-A5F8EFDB84A7}" name="Sarake1484"/>
    <tableColumn id="1485" xr3:uid="{EBB4512A-51E4-48E6-A5CD-B4A3CBF832EA}" name="Sarake1485"/>
    <tableColumn id="1486" xr3:uid="{3CF12C19-0B8E-4BB6-B4CB-731A6D163CD3}" name="Sarake1486"/>
    <tableColumn id="1487" xr3:uid="{DF326D1C-181A-4CB3-AFCC-009BA15C3683}" name="Sarake1487"/>
    <tableColumn id="1488" xr3:uid="{3E99AC7E-1DDE-4D74-AA6A-81F3F233C58B}" name="Sarake1488"/>
    <tableColumn id="1489" xr3:uid="{30993342-C29E-4648-AE4C-4790606BD7F9}" name="Sarake1489"/>
    <tableColumn id="1490" xr3:uid="{B84443D0-F8CF-4B07-A30C-413F1B44C710}" name="Sarake1490"/>
    <tableColumn id="1491" xr3:uid="{B3E0D8A0-CCA1-47EB-8A18-A35AD8A4A0AD}" name="Sarake1491"/>
    <tableColumn id="1492" xr3:uid="{11050018-E947-4BF9-AAC2-6BD7D6EE990A}" name="Sarake1492"/>
    <tableColumn id="1493" xr3:uid="{D62FAB6C-9841-4051-A3F2-3320E5E76BC3}" name="Sarake1493"/>
    <tableColumn id="1494" xr3:uid="{F51C0E3B-BAB7-4643-BDC2-30429FFE95CC}" name="Sarake1494"/>
    <tableColumn id="1495" xr3:uid="{28803F3A-B5BB-44FD-A722-5636ED49146B}" name="Sarake1495"/>
    <tableColumn id="1496" xr3:uid="{916C5E33-E18F-4A3E-9A54-BC4CB4A94261}" name="Sarake1496"/>
    <tableColumn id="1497" xr3:uid="{C0D3BB2F-D9FD-4C18-918D-2CC9364DBB58}" name="Sarake1497"/>
    <tableColumn id="1498" xr3:uid="{CDF452EA-6909-4ECC-B49C-B915D9050E42}" name="Sarake1498"/>
    <tableColumn id="1499" xr3:uid="{D605B2B7-D421-41DF-906D-18C1AC80F8C4}" name="Sarake1499"/>
    <tableColumn id="1500" xr3:uid="{2876D742-B20F-4BAD-82B4-E03B44E821DD}" name="Sarake1500"/>
    <tableColumn id="1501" xr3:uid="{65815475-7781-443B-9C20-FC78ED193ADC}" name="Sarake1501"/>
    <tableColumn id="1502" xr3:uid="{6A4617F9-73C4-4EF2-8ACF-EFB03CD4E838}" name="Sarake1502"/>
    <tableColumn id="1503" xr3:uid="{B2CB4610-B84E-4BDC-9F97-758FFA72460B}" name="Sarake1503"/>
    <tableColumn id="1504" xr3:uid="{4B754EAF-3F4D-42B4-9AD0-63D51A98B620}" name="Sarake1504"/>
    <tableColumn id="1505" xr3:uid="{05B711E6-80C5-49B3-A2B5-72ED0E291CE2}" name="Sarake1505"/>
    <tableColumn id="1506" xr3:uid="{CEDABFF6-602E-4450-8064-25A2DD923A68}" name="Sarake1506"/>
    <tableColumn id="1507" xr3:uid="{88363517-2C74-4D3A-BD70-268CACFB9FDE}" name="Sarake1507"/>
    <tableColumn id="1508" xr3:uid="{A4765D5F-9AC0-4A0D-B70A-AA988A617A37}" name="Sarake1508"/>
    <tableColumn id="1509" xr3:uid="{29F3BC5A-0CF0-4899-801A-874ADC4DD7C4}" name="Sarake1509"/>
    <tableColumn id="1510" xr3:uid="{6273F5E3-6ABF-4D53-B08A-F9A6C0FB10CC}" name="Sarake1510"/>
    <tableColumn id="1511" xr3:uid="{9F4FEB9B-5DD6-4417-B6CF-0A28D4ED7FE4}" name="Sarake1511"/>
    <tableColumn id="1512" xr3:uid="{66E46082-3713-4B8D-ADA1-81B402C5BF8A}" name="Sarake1512"/>
    <tableColumn id="1513" xr3:uid="{BF31569D-077A-4013-BD76-205355D70FB1}" name="Sarake1513"/>
    <tableColumn id="1514" xr3:uid="{17CDAF4C-73FB-4D82-A31F-C4833FEB14C0}" name="Sarake1514"/>
    <tableColumn id="1515" xr3:uid="{DEB34A20-BF95-4918-8599-8B5933A61D4B}" name="Sarake1515"/>
    <tableColumn id="1516" xr3:uid="{10F6F5C9-565C-449B-B8FB-AB05F0E7769C}" name="Sarake1516"/>
    <tableColumn id="1517" xr3:uid="{10947C53-D41F-4E32-A821-CE8F7E9DB24A}" name="Sarake1517"/>
    <tableColumn id="1518" xr3:uid="{4819F8D7-83AC-428A-8C9C-41B5BBA3F728}" name="Sarake1518"/>
    <tableColumn id="1519" xr3:uid="{31516BDD-1EBF-4AEF-8926-0E840671F911}" name="Sarake1519"/>
    <tableColumn id="1520" xr3:uid="{2E8EC493-7D83-4AFF-BED0-EBAE5CE7EE2F}" name="Sarake1520"/>
    <tableColumn id="1521" xr3:uid="{0B1D87A4-B12C-4378-AE30-00CEEA7B9AE0}" name="Sarake1521"/>
    <tableColumn id="1522" xr3:uid="{33109711-7C7E-4C8A-94DE-09DE8B701839}" name="Sarake1522"/>
    <tableColumn id="1523" xr3:uid="{D854D54B-DA09-430B-9196-33BE304D860C}" name="Sarake1523"/>
    <tableColumn id="1524" xr3:uid="{B007354B-6D65-456F-9D25-4520D0A44728}" name="Sarake1524"/>
    <tableColumn id="1525" xr3:uid="{07E81892-482D-45CE-985C-7EDDB347AC68}" name="Sarake1525"/>
    <tableColumn id="1526" xr3:uid="{3CFB4A08-1417-413D-A3B1-D115DA86D13A}" name="Sarake1526"/>
    <tableColumn id="1527" xr3:uid="{D666AF28-FCC4-4DB3-8E93-066ACD971C77}" name="Sarake1527"/>
    <tableColumn id="1528" xr3:uid="{41872B4F-F611-469F-928D-52DBEE5D7B86}" name="Sarake1528"/>
    <tableColumn id="1529" xr3:uid="{0EC43AC5-AD89-410A-84F9-FD1D515594B8}" name="Sarake1529"/>
    <tableColumn id="1530" xr3:uid="{EA2EFF3D-C204-4D9E-BBC6-AF5C6C870856}" name="Sarake1530"/>
    <tableColumn id="1531" xr3:uid="{44CAC9D7-FB5D-4896-9FE3-D35C53429E42}" name="Sarake1531"/>
    <tableColumn id="1532" xr3:uid="{E29B3D7E-A0E2-451F-A16C-15657A7018F5}" name="Sarake1532"/>
    <tableColumn id="1533" xr3:uid="{C47683BE-C8E1-45EC-9C8B-49C7C4770EAD}" name="Sarake1533"/>
    <tableColumn id="1534" xr3:uid="{62011359-BCFE-4E4D-B9AB-53C2CC6D7497}" name="Sarake1534"/>
    <tableColumn id="1535" xr3:uid="{D88770CE-5CC5-4154-9DA6-F753AA4D4129}" name="Sarake1535"/>
    <tableColumn id="1536" xr3:uid="{31F90A68-BF92-451E-AD38-41CB738D08C1}" name="Sarake1536"/>
    <tableColumn id="1537" xr3:uid="{8782CD47-999C-4062-B949-4D1F9B3A5073}" name="Sarake1537"/>
    <tableColumn id="1538" xr3:uid="{A0ADE5A1-F37A-4986-9BC1-BFB6D34D327C}" name="Sarake1538"/>
    <tableColumn id="1539" xr3:uid="{C265B41C-F2DE-42BE-8164-83227B0CE00E}" name="Sarake1539"/>
    <tableColumn id="1540" xr3:uid="{5015F2E6-BDAF-46FC-929E-22949F9BB3B0}" name="Sarake1540"/>
    <tableColumn id="1541" xr3:uid="{97781F61-6FF8-401D-BB0F-E878DCB2851A}" name="Sarake1541"/>
    <tableColumn id="1542" xr3:uid="{A877D5F9-3DD2-46AE-8845-199B5F4E5B00}" name="Sarake1542"/>
    <tableColumn id="1543" xr3:uid="{706A2A17-9093-4FF5-B51F-939F51AACF8B}" name="Sarake1543"/>
    <tableColumn id="1544" xr3:uid="{26EDEC42-3F56-4D18-8A59-990156053E40}" name="Sarake1544"/>
    <tableColumn id="1545" xr3:uid="{223ECD74-681D-4843-94CA-DDA8B823D8C1}" name="Sarake1545"/>
    <tableColumn id="1546" xr3:uid="{027B039D-E9F3-45E8-8CAA-03DE865E3D90}" name="Sarake1546"/>
    <tableColumn id="1547" xr3:uid="{411E222D-205B-4F55-87D1-525F62541F56}" name="Sarake1547"/>
    <tableColumn id="1548" xr3:uid="{DF8D585C-59AA-4C2C-8C08-87314C2F6487}" name="Sarake1548"/>
    <tableColumn id="1549" xr3:uid="{AEF61007-BE17-47FB-8284-C90696FDDD6B}" name="Sarake1549"/>
    <tableColumn id="1550" xr3:uid="{94AC3FAF-33F6-4490-B90F-C9995CA3EAEA}" name="Sarake1550"/>
    <tableColumn id="1551" xr3:uid="{22270609-3CA8-41B1-A47C-711560ED4032}" name="Sarake1551"/>
    <tableColumn id="1552" xr3:uid="{441907D0-B5F7-4EE7-8B78-28C8D2B85434}" name="Sarake1552"/>
    <tableColumn id="1553" xr3:uid="{6EA025DD-3F89-4929-A204-3D8770099BC2}" name="Sarake1553"/>
    <tableColumn id="1554" xr3:uid="{CDE30BBF-02D0-4CE5-8A79-5C3BF7CE3827}" name="Sarake1554"/>
    <tableColumn id="1555" xr3:uid="{2209D6B2-74BE-45B7-9599-3BAFED93F34A}" name="Sarake1555"/>
    <tableColumn id="1556" xr3:uid="{2D9372E9-CABC-4D52-85B3-A5C5C2D3FA34}" name="Sarake1556"/>
    <tableColumn id="1557" xr3:uid="{51E90BAC-92EC-4662-A6A7-B7651E1A22B1}" name="Sarake1557"/>
    <tableColumn id="1558" xr3:uid="{B4BB9297-BB98-4509-94E8-6C6005C838F3}" name="Sarake1558"/>
    <tableColumn id="1559" xr3:uid="{BAB4CE17-17CD-47B4-888D-DAA37C101561}" name="Sarake1559"/>
    <tableColumn id="1560" xr3:uid="{4605BB2A-54D7-4FA5-9AC0-5C4BF4BCE741}" name="Sarake1560"/>
    <tableColumn id="1561" xr3:uid="{C4C242E0-FCFC-430C-A03E-7426036F377F}" name="Sarake1561"/>
    <tableColumn id="1562" xr3:uid="{71C15F53-37FD-410F-ACCF-B37283AD7BD2}" name="Sarake1562"/>
    <tableColumn id="1563" xr3:uid="{1FE6B78A-C37C-4385-9431-40D97784CBA2}" name="Sarake1563"/>
    <tableColumn id="1564" xr3:uid="{7E5DE348-11BC-4FA1-858C-BFE5A06D41B3}" name="Sarake1564"/>
    <tableColumn id="1565" xr3:uid="{95995063-2B5E-4073-ACD5-1046502BABD5}" name="Sarake1565"/>
    <tableColumn id="1566" xr3:uid="{3D9031AF-EB9C-4FCA-BFC9-EAB77EC4CBE0}" name="Sarake1566"/>
    <tableColumn id="1567" xr3:uid="{A2570551-E6AE-477E-9F89-032520576427}" name="Sarake1567"/>
    <tableColumn id="1568" xr3:uid="{EB90E13D-D538-43D2-B66B-B3B339342E8A}" name="Sarake1568"/>
    <tableColumn id="1569" xr3:uid="{B2EFBAC1-13DE-46B6-9E20-BDBF0BEBDF7F}" name="Sarake1569"/>
    <tableColumn id="1570" xr3:uid="{95BEC6BC-FCA7-446A-ACD2-D5754C334217}" name="Sarake1570"/>
    <tableColumn id="1571" xr3:uid="{E3ED9B6C-2C81-4EAB-A694-9E7A3D0CD1A4}" name="Sarake1571"/>
    <tableColumn id="1572" xr3:uid="{5C988D63-92B1-4749-99A9-19709C7DA20E}" name="Sarake1572"/>
    <tableColumn id="1573" xr3:uid="{686B478D-7A45-48E0-860C-E02F8D071C40}" name="Sarake1573"/>
    <tableColumn id="1574" xr3:uid="{B68F6EB9-4FF2-4197-9BC8-E98D5566E7E3}" name="Sarake1574"/>
    <tableColumn id="1575" xr3:uid="{D6E18124-972D-4C14-8D3F-F968FCD3BE1A}" name="Sarake1575"/>
    <tableColumn id="1576" xr3:uid="{7891F105-EAA3-474C-8DF0-F4FB5F8CAFAB}" name="Sarake1576"/>
    <tableColumn id="1577" xr3:uid="{1458E788-1BA7-4718-8056-D35BF2726D68}" name="Sarake1577"/>
    <tableColumn id="1578" xr3:uid="{4B2F2284-0664-4709-A876-7D51D9577CC7}" name="Sarake1578"/>
    <tableColumn id="1579" xr3:uid="{941684DE-6F6A-4A4A-A37C-03BB64EA52A7}" name="Sarake1579"/>
    <tableColumn id="1580" xr3:uid="{BCD5861E-10DE-4975-BE7B-E51A3BFD7DAB}" name="Sarake1580"/>
    <tableColumn id="1581" xr3:uid="{8CA0733D-51F2-4662-B2CA-EA7D668CD151}" name="Sarake1581"/>
    <tableColumn id="1582" xr3:uid="{8EAAB542-B39A-404F-B66F-E1FD8E710EC0}" name="Sarake1582"/>
    <tableColumn id="1583" xr3:uid="{9C7B609B-363A-46ED-8B5A-8D894F42B5DC}" name="Sarake1583"/>
    <tableColumn id="1584" xr3:uid="{5189ED95-C6F5-40A5-B4D8-CFC46E6F66F8}" name="Sarake1584"/>
    <tableColumn id="1585" xr3:uid="{FC228942-4F9A-4CBA-BF61-0C37781C4E3F}" name="Sarake1585"/>
    <tableColumn id="1586" xr3:uid="{40E1DD66-3873-4108-AA0F-49F0516AC469}" name="Sarake1586"/>
    <tableColumn id="1587" xr3:uid="{9D68AC2C-417C-42D1-B569-37F20FFE472E}" name="Sarake1587"/>
    <tableColumn id="1588" xr3:uid="{228F19C1-AD42-4A54-AFCF-AB968706EB8F}" name="Sarake1588"/>
    <tableColumn id="1589" xr3:uid="{42E5B472-042F-4E53-ABF2-4BAC11B9BD4A}" name="Sarake1589"/>
    <tableColumn id="1590" xr3:uid="{8374E8C9-1C0A-487F-B4AE-E5A63233ACED}" name="Sarake1590"/>
    <tableColumn id="1591" xr3:uid="{548947AB-8E63-490E-B723-3A3BBCAAF497}" name="Sarake1591"/>
    <tableColumn id="1592" xr3:uid="{6B011202-DC42-4D02-A912-C7768C6E6AA5}" name="Sarake1592"/>
    <tableColumn id="1593" xr3:uid="{4E8CBFC9-E069-4CFF-A313-1F683E277021}" name="Sarake1593"/>
    <tableColumn id="1594" xr3:uid="{1CDECE66-19FC-4B32-8C6C-E414CFB5EC07}" name="Sarake1594"/>
    <tableColumn id="1595" xr3:uid="{42B20751-858A-4980-86B1-94FF3637667A}" name="Sarake1595"/>
    <tableColumn id="1596" xr3:uid="{34A06BC4-9430-4FCE-8B99-E037E7E9D30E}" name="Sarake1596"/>
    <tableColumn id="1597" xr3:uid="{8E94521A-F60D-49F5-B946-90E407A903E2}" name="Sarake1597"/>
    <tableColumn id="1598" xr3:uid="{F423F201-0C65-4334-8690-D2C188D75979}" name="Sarake1598"/>
    <tableColumn id="1599" xr3:uid="{854D8C53-E677-4C96-880B-CCBCC81CA2AA}" name="Sarake1599"/>
    <tableColumn id="1600" xr3:uid="{187B6E43-0239-4749-941D-3F2B14051010}" name="Sarake1600"/>
    <tableColumn id="1601" xr3:uid="{99A045DA-E961-4021-8F26-8A47A64D5E32}" name="Sarake1601"/>
    <tableColumn id="1602" xr3:uid="{6A6FAA38-CD3F-4CA7-B234-395716688D0B}" name="Sarake1602"/>
    <tableColumn id="1603" xr3:uid="{286CD8D7-EF1D-47F9-9975-AF31BC66AFE7}" name="Sarake1603"/>
    <tableColumn id="1604" xr3:uid="{B7EA5345-0CBC-4B10-8EA2-DAE88EFADE4F}" name="Sarake1604"/>
    <tableColumn id="1605" xr3:uid="{6C7DAEF5-B4B4-442D-97FD-A6A4627779CA}" name="Sarake1605"/>
    <tableColumn id="1606" xr3:uid="{C875C692-2EA3-475E-9131-5A81463AC8B6}" name="Sarake1606"/>
    <tableColumn id="1607" xr3:uid="{10AB9388-37C0-43B6-A616-80AFFDF797EE}" name="Sarake1607"/>
    <tableColumn id="1608" xr3:uid="{62E6893F-C069-4246-BD08-B9FA31154DEE}" name="Sarake1608"/>
    <tableColumn id="1609" xr3:uid="{DABC2631-DA6A-4631-9AEA-ADED59ADD378}" name="Sarake1609"/>
    <tableColumn id="1610" xr3:uid="{C0A746F1-65BE-4CE1-9689-222D702C29EB}" name="Sarake1610"/>
    <tableColumn id="1611" xr3:uid="{E8E34CE9-EF43-4B41-99B7-94DF616D1DBE}" name="Sarake1611"/>
    <tableColumn id="1612" xr3:uid="{02755A2D-0557-4164-8CF3-FCAAD65E8A96}" name="Sarake1612"/>
    <tableColumn id="1613" xr3:uid="{5A41352D-F0A9-49F8-B840-8530A1013514}" name="Sarake1613"/>
    <tableColumn id="1614" xr3:uid="{B3416DB5-73A1-4285-90D8-4C364EE7AE1F}" name="Sarake1614"/>
    <tableColumn id="1615" xr3:uid="{789BE3B1-6763-45B9-8D2B-632D0DC57AC5}" name="Sarake1615"/>
    <tableColumn id="1616" xr3:uid="{1646FC82-6A0B-4FB8-9E37-03B42FF52868}" name="Sarake1616"/>
    <tableColumn id="1617" xr3:uid="{DD72FC6F-8B61-4B6D-B93F-1CE7BB00FFDE}" name="Sarake1617"/>
    <tableColumn id="1618" xr3:uid="{DF08F9A2-758F-498C-BCDB-264AE2DBDA33}" name="Sarake1618"/>
    <tableColumn id="1619" xr3:uid="{813239C6-97EF-444F-A16C-F22E596D1CAD}" name="Sarake1619"/>
    <tableColumn id="1620" xr3:uid="{A8C9D80C-36B1-4197-A1E2-E65AFA9AEEF2}" name="Sarake1620"/>
    <tableColumn id="1621" xr3:uid="{476FA104-A8D5-47F7-BC4E-5E5B25B345B6}" name="Sarake1621"/>
    <tableColumn id="1622" xr3:uid="{3EFA0F73-D6F6-48F5-A99D-E94C3D02C085}" name="Sarake1622"/>
    <tableColumn id="1623" xr3:uid="{F8E61169-A3B8-4249-B2D3-8542FDB9C710}" name="Sarake1623"/>
    <tableColumn id="1624" xr3:uid="{C5B62E17-EECD-407B-8984-8B93FEC60F55}" name="Sarake1624"/>
    <tableColumn id="1625" xr3:uid="{2E79ABBF-811D-42A7-85A5-E7205B4B6D91}" name="Sarake1625"/>
    <tableColumn id="1626" xr3:uid="{839A12FD-375E-4512-94E6-838039C75FD6}" name="Sarake1626"/>
    <tableColumn id="1627" xr3:uid="{90CD29D6-B649-409D-B607-DAE11E13FB26}" name="Sarake1627"/>
    <tableColumn id="1628" xr3:uid="{206C3CB3-452A-4BD2-8859-4CED624BBFB3}" name="Sarake1628"/>
    <tableColumn id="1629" xr3:uid="{3808DB3F-BC5D-4A00-B8D1-7600D2CDCB52}" name="Sarake1629"/>
    <tableColumn id="1630" xr3:uid="{F8F732DE-AB9C-4946-87DA-3D8430888208}" name="Sarake1630"/>
    <tableColumn id="1631" xr3:uid="{D6BA8BD2-8164-4BB6-88F6-FD9EF501E856}" name="Sarake1631"/>
    <tableColumn id="1632" xr3:uid="{9FA060A7-4498-45E0-86FF-85932FE87477}" name="Sarake1632"/>
    <tableColumn id="1633" xr3:uid="{EE0A1CD2-5F11-45B8-AEA6-058400263695}" name="Sarake1633"/>
    <tableColumn id="1634" xr3:uid="{744E2160-BFAA-4F90-BC22-D6B1A114205E}" name="Sarake1634"/>
    <tableColumn id="1635" xr3:uid="{C66C66D7-1AEE-43B0-90A7-43A34B78A6EE}" name="Sarake1635"/>
    <tableColumn id="1636" xr3:uid="{AE34C7A1-23D6-480A-B587-ABA1C88E14C5}" name="Sarake1636"/>
    <tableColumn id="1637" xr3:uid="{F081F88A-CB6B-4B1B-B094-047C9DEFC155}" name="Sarake1637"/>
    <tableColumn id="1638" xr3:uid="{2830A4A4-AD7D-49FE-A251-5B2D446E71EA}" name="Sarake1638"/>
    <tableColumn id="1639" xr3:uid="{88BC8DE0-C0C6-436B-A15F-FBCAAB758CEF}" name="Sarake1639"/>
    <tableColumn id="1640" xr3:uid="{69059C69-ABC4-4022-A060-F6BF115DEACD}" name="Sarake1640"/>
    <tableColumn id="1641" xr3:uid="{83046463-7E3B-446E-AFE6-659326213482}" name="Sarake1641"/>
    <tableColumn id="1642" xr3:uid="{35C13195-1107-4FCD-A928-883F28C62298}" name="Sarake1642"/>
    <tableColumn id="1643" xr3:uid="{A608535B-2422-461F-8B72-1E1A09022487}" name="Sarake1643"/>
    <tableColumn id="1644" xr3:uid="{20418251-EBA9-41D8-B2FC-F8241E605870}" name="Sarake1644"/>
    <tableColumn id="1645" xr3:uid="{C1027414-063F-46AE-B224-4188B38499F8}" name="Sarake1645"/>
    <tableColumn id="1646" xr3:uid="{1350AE40-8269-42CB-B47E-E172E8E3B79A}" name="Sarake1646"/>
    <tableColumn id="1647" xr3:uid="{7F2A96F0-68C9-47C1-86D0-462A5937A4DA}" name="Sarake1647"/>
    <tableColumn id="1648" xr3:uid="{6D79C105-F283-473F-B37B-7CF57557F0BB}" name="Sarake1648"/>
    <tableColumn id="1649" xr3:uid="{056EE7C1-C8ED-470D-8217-51180562FE4D}" name="Sarake1649"/>
    <tableColumn id="1650" xr3:uid="{B86F719C-B97B-425A-9BE4-BF05A359E3B1}" name="Sarake1650"/>
    <tableColumn id="1651" xr3:uid="{043461C9-A06C-4454-B82F-9AF3567DF356}" name="Sarake1651"/>
    <tableColumn id="1652" xr3:uid="{B5556954-8AA8-43EA-8F01-D0FA2B026467}" name="Sarake1652"/>
    <tableColumn id="1653" xr3:uid="{ECE360E5-D7FD-43E0-8C98-642FF0E37EEC}" name="Sarake1653"/>
    <tableColumn id="1654" xr3:uid="{E9904F25-6EA1-4D93-BEAC-111179C694FF}" name="Sarake1654"/>
    <tableColumn id="1655" xr3:uid="{B7F87C1C-2E66-4F3C-85EF-9EE27E7BF280}" name="Sarake1655"/>
    <tableColumn id="1656" xr3:uid="{C282B6F2-E2F8-4842-A80A-7DF4C9581321}" name="Sarake1656"/>
    <tableColumn id="1657" xr3:uid="{232D3DEC-9437-42F9-BB14-C5371592CD64}" name="Sarake1657"/>
    <tableColumn id="1658" xr3:uid="{B45F32E4-62E9-461D-979C-F21AC054D423}" name="Sarake1658"/>
    <tableColumn id="1659" xr3:uid="{D9D5A151-05D5-43C9-8F0B-2B9597742642}" name="Sarake1659"/>
    <tableColumn id="1660" xr3:uid="{5FBD8260-1956-41A3-B751-9DDCE1A913AE}" name="Sarake1660"/>
    <tableColumn id="1661" xr3:uid="{4D3EC896-DA99-4F54-9300-FD7C65C0F11B}" name="Sarake1661"/>
    <tableColumn id="1662" xr3:uid="{2D66FAF3-91F3-4942-80C3-00500D389961}" name="Sarake1662"/>
    <tableColumn id="1663" xr3:uid="{A51FE2EA-E41D-44F2-8B5D-1070D9A2F1A7}" name="Sarake1663"/>
    <tableColumn id="1664" xr3:uid="{333E5A3C-001A-4722-9F1E-B6E9FCAB2206}" name="Sarake1664"/>
    <tableColumn id="1665" xr3:uid="{923BF69E-8D2F-4C2A-AF5D-65596E2A7199}" name="Sarake1665"/>
    <tableColumn id="1666" xr3:uid="{23041D80-4F12-4E57-B8E3-E236A31BBB13}" name="Sarake1666"/>
    <tableColumn id="1667" xr3:uid="{02F308BD-1C9A-4878-9CAE-58FAA8827255}" name="Sarake1667"/>
    <tableColumn id="1668" xr3:uid="{350E2120-8C31-4E0F-BDAD-F26212A2F7DC}" name="Sarake1668"/>
    <tableColumn id="1669" xr3:uid="{30836955-7958-469B-8897-D56D59E9CBA4}" name="Sarake1669"/>
    <tableColumn id="1670" xr3:uid="{DBFB27F9-8656-4877-9FFF-0FA73728D3F7}" name="Sarake1670"/>
    <tableColumn id="1671" xr3:uid="{064520E5-0128-467C-98B8-0C841E1BB3FE}" name="Sarake1671"/>
    <tableColumn id="1672" xr3:uid="{D83B12A4-6D7F-47F5-BD65-065AE39C0893}" name="Sarake1672"/>
    <tableColumn id="1673" xr3:uid="{9A26B08F-8FAD-42B6-83FB-5E3963458AF4}" name="Sarake1673"/>
    <tableColumn id="1674" xr3:uid="{A474D162-E1E2-4342-AEF2-4810A2E9A87E}" name="Sarake1674"/>
    <tableColumn id="1675" xr3:uid="{3F7E949E-EDA3-441F-9D32-ADAC9A5F1EFF}" name="Sarake1675"/>
    <tableColumn id="1676" xr3:uid="{9443DC7F-222B-4E03-86A9-701C5EACC95B}" name="Sarake1676"/>
    <tableColumn id="1677" xr3:uid="{FD1FDF8B-6646-4B70-B768-CD86BD514A5A}" name="Sarake1677"/>
    <tableColumn id="1678" xr3:uid="{E9E237BD-6233-4A08-86FB-ABBF45B4919C}" name="Sarake1678"/>
    <tableColumn id="1679" xr3:uid="{5D2FACBC-08EA-42CB-BEFC-78B63F4C0B80}" name="Sarake1679"/>
    <tableColumn id="1680" xr3:uid="{89567184-3BD4-4CE0-9DE1-AE4822270F7E}" name="Sarake1680"/>
    <tableColumn id="1681" xr3:uid="{6E427D0A-F39A-4232-AB64-2E7DFA85605C}" name="Sarake1681"/>
    <tableColumn id="1682" xr3:uid="{221912C0-8190-49D8-A671-97789B434725}" name="Sarake1682"/>
    <tableColumn id="1683" xr3:uid="{FA8B620D-877C-4DF4-AF43-FF7E7DB2F36D}" name="Sarake1683"/>
    <tableColumn id="1684" xr3:uid="{F4DA4BE2-5613-4E12-815A-2B7451CF44E8}" name="Sarake1684"/>
    <tableColumn id="1685" xr3:uid="{24DE49EE-5F06-43CB-937D-3F3A108EEB75}" name="Sarake1685"/>
    <tableColumn id="1686" xr3:uid="{2A25F71D-E381-4204-89E1-0895825BED85}" name="Sarake1686"/>
    <tableColumn id="1687" xr3:uid="{BC6B473D-AE90-42EF-86D1-DAF9B556F53A}" name="Sarake1687"/>
    <tableColumn id="1688" xr3:uid="{3F5E4791-9A3C-434F-BCF5-7A8854EE9B0C}" name="Sarake1688"/>
    <tableColumn id="1689" xr3:uid="{B0E57FA3-942D-41DE-862C-636468E41724}" name="Sarake1689"/>
    <tableColumn id="1690" xr3:uid="{4345224F-4053-4AFE-BE17-62A7B0DF5B77}" name="Sarake1690"/>
    <tableColumn id="1691" xr3:uid="{18DDA8FF-AFDA-46BB-96A6-DFCD8F6F8BF6}" name="Sarake1691"/>
    <tableColumn id="1692" xr3:uid="{E2413BEA-BB35-4D0F-A4BA-D2F70D890847}" name="Sarake1692"/>
    <tableColumn id="1693" xr3:uid="{E03211FD-EAA1-4E99-AC7F-E9A8F1ECDC59}" name="Sarake1693"/>
    <tableColumn id="1694" xr3:uid="{040BA1E5-18B5-421E-9B47-EB6D31B94E5E}" name="Sarake1694"/>
    <tableColumn id="1695" xr3:uid="{1CADF8E0-0FAD-4C11-98BE-A222EEED05AF}" name="Sarake1695"/>
    <tableColumn id="1696" xr3:uid="{6580DF52-F516-4386-AC7A-A82E3D8FDE69}" name="Sarake1696"/>
    <tableColumn id="1697" xr3:uid="{81DC2BD8-B080-4482-BA24-7C438CB5D414}" name="Sarake1697"/>
    <tableColumn id="1698" xr3:uid="{755E7460-96FC-4CC4-A265-AB964C4249AC}" name="Sarake1698"/>
    <tableColumn id="1699" xr3:uid="{F9189F8A-2D44-4F09-8199-139130B00525}" name="Sarake1699"/>
    <tableColumn id="1700" xr3:uid="{B56937C3-EC72-45E0-90C2-E2D1125B2BE8}" name="Sarake1700"/>
    <tableColumn id="1701" xr3:uid="{6C063E12-D924-4E01-B7F1-30B37D6A72B7}" name="Sarake1701"/>
    <tableColumn id="1702" xr3:uid="{A7FED897-BA8B-4AE2-8005-3B844C060B46}" name="Sarake1702"/>
    <tableColumn id="1703" xr3:uid="{B608D24E-358E-49E5-8C4A-AAC912A3613F}" name="Sarake1703"/>
    <tableColumn id="1704" xr3:uid="{AEAE6580-407D-47F2-8A62-4292DADD2232}" name="Sarake1704"/>
    <tableColumn id="1705" xr3:uid="{D1D068C3-DE3E-45C2-9B38-60C7F5E4CD4A}" name="Sarake1705"/>
    <tableColumn id="1706" xr3:uid="{47B7F704-51A0-41F4-8F3C-D9D7BCD34B34}" name="Sarake1706"/>
    <tableColumn id="1707" xr3:uid="{9495F6DF-E2E4-4352-94A2-964A44E07CF0}" name="Sarake1707"/>
    <tableColumn id="1708" xr3:uid="{AC6C4436-BD9A-4A9E-9EC8-57C2E6F41C1A}" name="Sarake1708"/>
    <tableColumn id="1709" xr3:uid="{909FE33F-D931-4F3A-9074-5688B50689AB}" name="Sarake1709"/>
    <tableColumn id="1710" xr3:uid="{84D2BE82-265E-491E-9A36-26B2C1163A2C}" name="Sarake1710"/>
    <tableColumn id="1711" xr3:uid="{9D23B679-7797-4349-A4DA-B2F05C552F45}" name="Sarake1711"/>
    <tableColumn id="1712" xr3:uid="{06CB37CC-8D24-4DCB-9399-F38C3140BAA8}" name="Sarake1712"/>
    <tableColumn id="1713" xr3:uid="{088324A4-A480-4DD7-951F-5C424C8CAD47}" name="Sarake1713"/>
    <tableColumn id="1714" xr3:uid="{39EFD073-3094-4AD9-BB54-0B2D165DAB63}" name="Sarake1714"/>
    <tableColumn id="1715" xr3:uid="{318E94A0-D2EC-4D4F-A06E-02D3E2AAF8D0}" name="Sarake1715"/>
    <tableColumn id="1716" xr3:uid="{A2EC4AF2-B6BD-49C3-B7AA-1AF6228962A0}" name="Sarake1716"/>
    <tableColumn id="1717" xr3:uid="{1A4BDE44-42E8-410E-BED0-F52F18610E92}" name="Sarake1717"/>
    <tableColumn id="1718" xr3:uid="{FBFDB287-D750-44D3-BA65-F1360E166261}" name="Sarake1718"/>
    <tableColumn id="1719" xr3:uid="{628DD2DC-03D9-4E4B-B442-A08A591AFAEB}" name="Sarake1719"/>
    <tableColumn id="1720" xr3:uid="{DCB4A4BD-2F33-4A18-80DE-5AB0AA4555D4}" name="Sarake1720"/>
    <tableColumn id="1721" xr3:uid="{C8CD43E5-894F-45EF-A6A6-7D1916B64E7D}" name="Sarake1721"/>
    <tableColumn id="1722" xr3:uid="{8CC45754-55F1-4C02-973C-8731286418A7}" name="Sarake1722"/>
    <tableColumn id="1723" xr3:uid="{13D56F05-475B-4535-BB2B-9D416D398637}" name="Sarake1723"/>
    <tableColumn id="1724" xr3:uid="{DCB51588-B3FD-4964-928D-FB05F4341B48}" name="Sarake1724"/>
    <tableColumn id="1725" xr3:uid="{8A9C8EBD-96A4-4934-B495-126BCB788011}" name="Sarake1725"/>
    <tableColumn id="1726" xr3:uid="{915500C5-2EF2-4243-A399-705286D26D4A}" name="Sarake1726"/>
    <tableColumn id="1727" xr3:uid="{7FC667B1-B393-4504-91E8-2AB50358339E}" name="Sarake1727"/>
    <tableColumn id="1728" xr3:uid="{CF0A153E-C7FE-4393-8EFA-5E39CD93A71D}" name="Sarake1728"/>
    <tableColumn id="1729" xr3:uid="{6403655A-55C7-4CA2-9735-A0FBFAF30BB6}" name="Sarake1729"/>
    <tableColumn id="1730" xr3:uid="{D8C55295-68FE-48C1-80F0-0E36AF0C4D7B}" name="Sarake1730"/>
    <tableColumn id="1731" xr3:uid="{F710B0A2-3A6D-44B4-B53E-1AC374837C06}" name="Sarake1731"/>
    <tableColumn id="1732" xr3:uid="{EECFDAD1-0A8C-43F9-97A1-7457DD184823}" name="Sarake1732"/>
    <tableColumn id="1733" xr3:uid="{E574290A-C36F-44F9-BEAC-F64C05143E35}" name="Sarake1733"/>
    <tableColumn id="1734" xr3:uid="{00208B7D-435B-43C7-86EF-93EE62D7AD73}" name="Sarake1734"/>
    <tableColumn id="1735" xr3:uid="{79CC3453-E9BD-4473-AED7-7EBC474444FF}" name="Sarake1735"/>
    <tableColumn id="1736" xr3:uid="{5E445293-152B-4290-856D-5E41E82796D6}" name="Sarake1736"/>
    <tableColumn id="1737" xr3:uid="{4E6D2BE5-B7AB-494C-992E-F866035F1B27}" name="Sarake1737"/>
    <tableColumn id="1738" xr3:uid="{896CD939-EAF0-4AAF-B26C-48611A74A135}" name="Sarake1738"/>
    <tableColumn id="1739" xr3:uid="{3D8EC2F2-FF30-4973-B2B2-1179E518296E}" name="Sarake1739"/>
    <tableColumn id="1740" xr3:uid="{C5250457-AF66-40EB-816E-8985BD42B265}" name="Sarake1740"/>
    <tableColumn id="1741" xr3:uid="{7C7B460A-5FDF-4A04-A293-9DFAF09B09BC}" name="Sarake1741"/>
    <tableColumn id="1742" xr3:uid="{B7522D4E-03FC-4C2A-905F-B64C41EFB5DB}" name="Sarake1742"/>
    <tableColumn id="1743" xr3:uid="{35293FFA-BF3B-40AC-BFCB-50819FD3B8D9}" name="Sarake1743"/>
    <tableColumn id="1744" xr3:uid="{F0B84583-89E5-443A-ACCB-5F2947488C59}" name="Sarake1744"/>
    <tableColumn id="1745" xr3:uid="{E00D9E1E-C95F-42F9-97AF-C47504D45535}" name="Sarake1745"/>
    <tableColumn id="1746" xr3:uid="{DE252B54-DCDB-4ABC-86F8-2AE9FC9B62EA}" name="Sarake1746"/>
    <tableColumn id="1747" xr3:uid="{665C5431-0162-4665-83F0-A0540398A128}" name="Sarake1747"/>
    <tableColumn id="1748" xr3:uid="{718CED4B-43A1-4132-BE60-A434E1AC3497}" name="Sarake1748"/>
    <tableColumn id="1749" xr3:uid="{94F517A5-673E-4077-9310-985F744810E1}" name="Sarake1749"/>
    <tableColumn id="1750" xr3:uid="{BD08E425-0797-4BE5-AA74-FCEED1EBFE8B}" name="Sarake1750"/>
    <tableColumn id="1751" xr3:uid="{C35D3B6C-890B-4CBF-98EB-E56F9C2EC209}" name="Sarake1751"/>
    <tableColumn id="1752" xr3:uid="{9CBDE907-7AF9-4B88-9CE6-541098AB6B8E}" name="Sarake1752"/>
    <tableColumn id="1753" xr3:uid="{8E8F1B9A-EBD5-47FB-AFB9-14A6AD00072D}" name="Sarake1753"/>
    <tableColumn id="1754" xr3:uid="{75E2E1FE-2BBF-40F1-AFAD-FEC25C78CD29}" name="Sarake1754"/>
    <tableColumn id="1755" xr3:uid="{B6E55C2B-44A6-40AB-AE79-175A01D4B148}" name="Sarake1755"/>
    <tableColumn id="1756" xr3:uid="{896251BE-7DA6-412B-BA1F-07F39E01365C}" name="Sarake1756"/>
    <tableColumn id="1757" xr3:uid="{F37CF6DB-AE37-40FB-AEA4-564FAFCF534C}" name="Sarake1757"/>
    <tableColumn id="1758" xr3:uid="{C28066EA-79A0-4845-A86A-6D0C85AF5760}" name="Sarake1758"/>
    <tableColumn id="1759" xr3:uid="{E50D6748-B8DC-44AD-97FC-89622844B354}" name="Sarake1759"/>
    <tableColumn id="1760" xr3:uid="{F1EFE079-7D23-4BE7-8C67-A3D704907C2E}" name="Sarake1760"/>
    <tableColumn id="1761" xr3:uid="{8586420E-D17F-454A-A750-35FFFE30F553}" name="Sarake1761"/>
    <tableColumn id="1762" xr3:uid="{C88B3672-4E1B-4FE4-BFF9-6C3A578FE2FC}" name="Sarake1762"/>
    <tableColumn id="1763" xr3:uid="{1839B51B-DAFC-44D6-8A42-4792D80FAC41}" name="Sarake1763"/>
    <tableColumn id="1764" xr3:uid="{62E19208-69F0-48ED-8846-E27625158DF8}" name="Sarake1764"/>
    <tableColumn id="1765" xr3:uid="{D412BBF3-90A6-4D24-9529-30EA7B417AD2}" name="Sarake1765"/>
    <tableColumn id="1766" xr3:uid="{60EFA01C-D30E-46A7-9882-5AF35F9AF8F3}" name="Sarake1766"/>
    <tableColumn id="1767" xr3:uid="{A08C885E-14AF-4278-9446-C762ACD2C4E5}" name="Sarake1767"/>
    <tableColumn id="1768" xr3:uid="{D8B00F80-CB3E-4D54-AEFF-997701FF633E}" name="Sarake1768"/>
    <tableColumn id="1769" xr3:uid="{1A9E2D85-661D-4695-A3B4-70EDC63F6FA3}" name="Sarake1769"/>
    <tableColumn id="1770" xr3:uid="{DD2E8D7C-4A8B-4568-ABE7-D1729217006C}" name="Sarake1770"/>
    <tableColumn id="1771" xr3:uid="{7513601F-4635-42AF-A092-D4F845A0E544}" name="Sarake1771"/>
    <tableColumn id="1772" xr3:uid="{85554EFA-AB66-4E82-BB60-2CF772404780}" name="Sarake1772"/>
    <tableColumn id="1773" xr3:uid="{0CE5482A-1500-4FAB-BC87-1405C6F0B674}" name="Sarake1773"/>
    <tableColumn id="1774" xr3:uid="{42B4ECAD-ED1C-489B-A7FB-9483A98C19DC}" name="Sarake1774"/>
    <tableColumn id="1775" xr3:uid="{924DE268-C122-49FE-A675-C9BDEDAEF38C}" name="Sarake1775"/>
    <tableColumn id="1776" xr3:uid="{5359FC19-E227-4B6F-9868-BA8780448741}" name="Sarake1776"/>
    <tableColumn id="1777" xr3:uid="{F8910138-580F-4A2B-A7DB-F26E458B8DF0}" name="Sarake1777"/>
    <tableColumn id="1778" xr3:uid="{CA4A5347-799F-41EF-B22A-DD5E8452ACD3}" name="Sarake1778"/>
    <tableColumn id="1779" xr3:uid="{3E374E58-4B94-40B1-AF2E-C7B00CD7C8D9}" name="Sarake1779"/>
    <tableColumn id="1780" xr3:uid="{860C60D7-1B45-4FEC-B53F-31517B64F945}" name="Sarake1780"/>
    <tableColumn id="1781" xr3:uid="{5FFE518C-3816-4220-9AB5-D2F66AC7D923}" name="Sarake1781"/>
    <tableColumn id="1782" xr3:uid="{7F325463-EB6E-4A48-8441-4CA33B8C6417}" name="Sarake1782"/>
    <tableColumn id="1783" xr3:uid="{4D11F30C-F812-44E9-941C-31E38A273A0D}" name="Sarake1783"/>
    <tableColumn id="1784" xr3:uid="{9D5523D9-35CC-4AC6-BAEC-84E3DFD2E80D}" name="Sarake1784"/>
    <tableColumn id="1785" xr3:uid="{CA3E0291-29DC-451E-AD67-244DC79F74B1}" name="Sarake1785"/>
    <tableColumn id="1786" xr3:uid="{509EB9F1-E2BF-455D-84E0-8DBC1CB64A1A}" name="Sarake1786"/>
    <tableColumn id="1787" xr3:uid="{5C30A9EC-E3FD-4022-9669-5C7311650393}" name="Sarake1787"/>
    <tableColumn id="1788" xr3:uid="{21897323-346A-49B6-ABCD-2DC4F935DBD7}" name="Sarake1788"/>
    <tableColumn id="1789" xr3:uid="{49472D0F-513E-4BE3-B70C-F2FCBF10C66E}" name="Sarake1789"/>
    <tableColumn id="1790" xr3:uid="{438C1A34-CC6B-4C88-9C2F-4C9E3A2CDFE0}" name="Sarake1790"/>
    <tableColumn id="1791" xr3:uid="{15298B09-14FD-4EEB-B000-A99C379DC027}" name="Sarake1791"/>
    <tableColumn id="1792" xr3:uid="{1839FC05-664D-4569-8A6A-BE4EA8DC29C3}" name="Sarake1792"/>
    <tableColumn id="1793" xr3:uid="{CDB4CF8C-9581-4557-815D-1158143FC213}" name="Sarake1793"/>
    <tableColumn id="1794" xr3:uid="{409A601F-5696-423F-862E-04EC64972094}" name="Sarake1794"/>
    <tableColumn id="1795" xr3:uid="{2B0DD86C-ED1C-4107-98CD-458F8520CCEA}" name="Sarake1795"/>
    <tableColumn id="1796" xr3:uid="{2BD57AB2-A96B-4C14-88B8-D4E6F32E7314}" name="Sarake1796"/>
    <tableColumn id="1797" xr3:uid="{679C9477-DB03-4815-BC87-37BF49CAE3B9}" name="Sarake1797"/>
    <tableColumn id="1798" xr3:uid="{ED963795-56B6-4732-8C2D-646AD61A22F3}" name="Sarake1798"/>
    <tableColumn id="1799" xr3:uid="{835B26B9-417E-45DF-AD2D-F54576EEB4F6}" name="Sarake1799"/>
    <tableColumn id="1800" xr3:uid="{4B88927D-7052-4273-BF34-CBDFDE804C64}" name="Sarake1800"/>
    <tableColumn id="1801" xr3:uid="{8781D402-1BA4-4ECD-9035-011B593D6B15}" name="Sarake1801"/>
    <tableColumn id="1802" xr3:uid="{4B64E0EF-3587-4A76-97AF-859C2ECA00C3}" name="Sarake1802"/>
    <tableColumn id="1803" xr3:uid="{0333C751-1072-4904-9EE2-CC896F9CB5EE}" name="Sarake1803"/>
    <tableColumn id="1804" xr3:uid="{C36317DC-2671-4ADF-AAF5-81F091D43B8D}" name="Sarake1804"/>
    <tableColumn id="1805" xr3:uid="{B2E6CDB3-48CC-405E-87D0-8C1F050DF155}" name="Sarake1805"/>
    <tableColumn id="1806" xr3:uid="{B72CFD19-B3D5-47B4-BF19-84655C7E54C3}" name="Sarake1806"/>
    <tableColumn id="1807" xr3:uid="{3E27AA96-3A60-4CF5-A62E-AA98529D96F1}" name="Sarake1807"/>
    <tableColumn id="1808" xr3:uid="{F79AB672-0AF5-407D-9A42-0CF0BF71EB6D}" name="Sarake1808"/>
    <tableColumn id="1809" xr3:uid="{E4A068D6-231B-466C-B159-ACB4E0AA2125}" name="Sarake1809"/>
    <tableColumn id="1810" xr3:uid="{FA789B59-CA41-49D3-A8D2-B6365FC1C68A}" name="Sarake1810"/>
    <tableColumn id="1811" xr3:uid="{E633F29C-E7BB-4908-A552-7CBE724FDEB5}" name="Sarake1811"/>
    <tableColumn id="1812" xr3:uid="{640463D6-5777-4940-82FE-68D3A776D3DB}" name="Sarake1812"/>
    <tableColumn id="1813" xr3:uid="{CE3E9252-D50D-401B-AA73-0B5E1573962F}" name="Sarake1813"/>
    <tableColumn id="1814" xr3:uid="{4717FAF6-5F78-4332-A0B9-D04F386D28C4}" name="Sarake1814"/>
    <tableColumn id="1815" xr3:uid="{7B358524-BFF5-48BA-A20C-B0CDC9DDD4D2}" name="Sarake1815"/>
    <tableColumn id="1816" xr3:uid="{71499A1B-081A-4460-8BBF-1A8C9A2BB6C1}" name="Sarake1816"/>
    <tableColumn id="1817" xr3:uid="{6E7828B9-4947-48E7-9A34-8EBCAAF25925}" name="Sarake1817"/>
    <tableColumn id="1818" xr3:uid="{B86CCA02-257D-4411-B1CD-C5AEC8E10475}" name="Sarake1818"/>
    <tableColumn id="1819" xr3:uid="{3F58FF23-254A-456D-8989-C47C1B16C828}" name="Sarake1819"/>
    <tableColumn id="1820" xr3:uid="{4F71F2FD-22C1-4D3C-8C71-718EE11F9DDF}" name="Sarake1820"/>
    <tableColumn id="1821" xr3:uid="{79006591-797D-4167-BF9D-7311523E25BE}" name="Sarake1821"/>
    <tableColumn id="1822" xr3:uid="{C53E9CC1-8F63-4A89-907D-63CEA4303D14}" name="Sarake1822"/>
    <tableColumn id="1823" xr3:uid="{665ECE9D-A55D-4C48-A35E-3A93CC70F7FC}" name="Sarake1823"/>
    <tableColumn id="1824" xr3:uid="{85F66C1F-80E2-434F-81C0-890A0F729550}" name="Sarake1824"/>
    <tableColumn id="1825" xr3:uid="{F142EA3B-4BF3-459A-9098-C846E942DBBF}" name="Sarake1825"/>
    <tableColumn id="1826" xr3:uid="{AB1F7262-CCF4-4F5D-A147-DD37C81A96F9}" name="Sarake1826"/>
    <tableColumn id="1827" xr3:uid="{C76592B6-D0D1-415C-971A-7D8D84FBFD66}" name="Sarake1827"/>
    <tableColumn id="1828" xr3:uid="{D5BF7D1C-CA77-424A-BFE5-E0A26E03B230}" name="Sarake1828"/>
    <tableColumn id="1829" xr3:uid="{16AF6B7A-BC90-4B4A-A089-C8823A862A9A}" name="Sarake1829"/>
    <tableColumn id="1830" xr3:uid="{A7D7E2E6-9FC2-47A2-B1DE-5CC665959DCA}" name="Sarake1830"/>
    <tableColumn id="1831" xr3:uid="{59750AFD-FC7C-47E0-B4FD-309D787CFAA3}" name="Sarake1831"/>
    <tableColumn id="1832" xr3:uid="{82F415EF-4EEC-47CF-B4E1-2F2B26EF2459}" name="Sarake1832"/>
    <tableColumn id="1833" xr3:uid="{07668820-4825-48C1-9403-57AE79335780}" name="Sarake1833"/>
    <tableColumn id="1834" xr3:uid="{0B117EF3-9D90-4F21-AF96-86CD9EC3F7E7}" name="Sarake1834"/>
    <tableColumn id="1835" xr3:uid="{7A3DF784-5612-4802-8F4D-4676A47EDB49}" name="Sarake1835"/>
    <tableColumn id="1836" xr3:uid="{8A993E57-7001-47CE-B0E3-337B69333C40}" name="Sarake1836"/>
    <tableColumn id="1837" xr3:uid="{82D1E4E4-1BDC-4859-91F2-E0F80E9EFC13}" name="Sarake1837"/>
    <tableColumn id="1838" xr3:uid="{0FE05142-8E02-4B34-BA48-A2BB3F3457AD}" name="Sarake1838"/>
    <tableColumn id="1839" xr3:uid="{4F4E72CA-2487-4DCE-98F2-79884E66AC6E}" name="Sarake1839"/>
    <tableColumn id="1840" xr3:uid="{FA65F337-9875-4942-AF45-FB5E563EBB10}" name="Sarake1840"/>
    <tableColumn id="1841" xr3:uid="{83A21A58-E5AF-4C71-A681-4D7CF7DF946E}" name="Sarake1841"/>
    <tableColumn id="1842" xr3:uid="{51E42DC3-580A-4E9D-8CCE-0BA6DE659F80}" name="Sarake1842"/>
    <tableColumn id="1843" xr3:uid="{B0F4D7A1-D67B-4CFC-B4C4-66A8E85A0741}" name="Sarake1843"/>
    <tableColumn id="1844" xr3:uid="{EF242220-A912-40C6-8E45-892343A1B215}" name="Sarake1844"/>
    <tableColumn id="1845" xr3:uid="{81C45A65-4147-4F72-9BB5-C4614B2AEFBC}" name="Sarake1845"/>
    <tableColumn id="1846" xr3:uid="{A6A34839-FC48-4EF0-8183-1E6E5EE4224A}" name="Sarake1846"/>
    <tableColumn id="1847" xr3:uid="{151E63FB-A714-464D-AA9D-4790E83B7650}" name="Sarake1847"/>
    <tableColumn id="1848" xr3:uid="{35E80F4B-CD57-4C23-ADEF-0B11525F35DC}" name="Sarake1848"/>
    <tableColumn id="1849" xr3:uid="{35451F82-5BD0-4721-AD4D-288EF4B4F587}" name="Sarake1849"/>
    <tableColumn id="1850" xr3:uid="{959520F2-E8FB-4978-935B-78C5CAE64265}" name="Sarake1850"/>
    <tableColumn id="1851" xr3:uid="{E72FFB5D-3E61-4ED9-BBE2-25EB82DC5074}" name="Sarake1851"/>
    <tableColumn id="1852" xr3:uid="{D206A41A-BA9A-44C7-994B-1BAAE0A7C934}" name="Sarake1852"/>
    <tableColumn id="1853" xr3:uid="{63625E48-92F3-4F49-AD5D-AEEAF77A3C17}" name="Sarake1853"/>
    <tableColumn id="1854" xr3:uid="{2AACE62C-7747-4743-890B-1F2756D506CD}" name="Sarake1854"/>
    <tableColumn id="1855" xr3:uid="{C1BB1CF8-EE7F-4BDD-9667-43EAB44CFE29}" name="Sarake1855"/>
    <tableColumn id="1856" xr3:uid="{36C714EE-BAC6-44B3-AE5B-03263D8A6D98}" name="Sarake1856"/>
    <tableColumn id="1857" xr3:uid="{F755518E-3BDE-4D8C-B3E2-C360DD439400}" name="Sarake1857"/>
    <tableColumn id="1858" xr3:uid="{C8F1B74C-C15F-4457-BB2F-817E386D96DD}" name="Sarake1858"/>
    <tableColumn id="1859" xr3:uid="{B0D2BAE4-EF36-40B5-9653-9C2485D2196F}" name="Sarake1859"/>
    <tableColumn id="1860" xr3:uid="{AE110D2C-C116-475A-9830-2C813F904EE3}" name="Sarake1860"/>
    <tableColumn id="1861" xr3:uid="{FB1DE608-E3CC-4704-B88E-C28D1A591A2D}" name="Sarake1861"/>
    <tableColumn id="1862" xr3:uid="{162AECDB-942D-4881-98BA-0C5A05947501}" name="Sarake1862"/>
    <tableColumn id="1863" xr3:uid="{6C56A3F8-F452-4665-B3F1-B859884F3B22}" name="Sarake1863"/>
    <tableColumn id="1864" xr3:uid="{74B5607B-B367-48CA-8B2F-978D7BE5C861}" name="Sarake1864"/>
    <tableColumn id="1865" xr3:uid="{4F5DE44E-3C6E-453F-ADC9-20D8F2D5E9BD}" name="Sarake1865"/>
    <tableColumn id="1866" xr3:uid="{F5D3AB0E-8708-4DA6-A08A-6733EBF529D7}" name="Sarake1866"/>
    <tableColumn id="1867" xr3:uid="{571B6E25-8524-43FB-B161-3D8E81282F4A}" name="Sarake1867"/>
    <tableColumn id="1868" xr3:uid="{D8A5167E-ED0F-4B1E-8CC0-F139A2D0C0C0}" name="Sarake1868"/>
    <tableColumn id="1869" xr3:uid="{ADAEB5BB-96F5-4491-A70A-C268585ECACB}" name="Sarake1869"/>
    <tableColumn id="1870" xr3:uid="{7D2385AF-092F-4BE1-9CF7-715DD657FE78}" name="Sarake1870"/>
    <tableColumn id="1871" xr3:uid="{84798835-E2B6-40D9-A4A2-4C85229C8F25}" name="Sarake1871"/>
    <tableColumn id="1872" xr3:uid="{0B026DAB-52E1-4BB4-9BDE-4C90CD66EA95}" name="Sarake1872"/>
    <tableColumn id="1873" xr3:uid="{E3F8B796-F7F0-4718-91B0-981A79697FD6}" name="Sarake1873"/>
    <tableColumn id="1874" xr3:uid="{846B02C2-5EA8-43BF-8D88-DBA28778E895}" name="Sarake1874"/>
    <tableColumn id="1875" xr3:uid="{34B272B5-BACA-4931-A1D5-5362741DB75C}" name="Sarake1875"/>
    <tableColumn id="1876" xr3:uid="{35A4BB7B-DE7E-4284-BBC6-B40E0E78C020}" name="Sarake1876"/>
    <tableColumn id="1877" xr3:uid="{820765CC-D4CF-4ADF-BC37-EBDFB083750E}" name="Sarake1877"/>
    <tableColumn id="1878" xr3:uid="{B9D914A6-3FD8-4D1A-A596-996661AE8E9A}" name="Sarake1878"/>
    <tableColumn id="1879" xr3:uid="{0BD24B65-B7DD-4635-8280-0AC00023A499}" name="Sarake1879"/>
    <tableColumn id="1880" xr3:uid="{939B2303-2620-4AF1-B390-485B73C1BCAA}" name="Sarake1880"/>
    <tableColumn id="1881" xr3:uid="{670529C3-A870-4EE0-B62B-843955D78CCA}" name="Sarake1881"/>
    <tableColumn id="1882" xr3:uid="{46072030-300C-4113-9D1C-A40C424C5CCE}" name="Sarake1882"/>
    <tableColumn id="1883" xr3:uid="{66B9F2E0-74AB-42D7-BE2A-AA9916C31083}" name="Sarake1883"/>
    <tableColumn id="1884" xr3:uid="{EEC4F5E2-F4E9-4D2A-80D7-5D0A8B41FCB4}" name="Sarake1884"/>
    <tableColumn id="1885" xr3:uid="{90608178-49D1-485F-871E-4E9ECB30D6D0}" name="Sarake1885"/>
    <tableColumn id="1886" xr3:uid="{7EFD2ABC-FB70-4115-8C25-242093CAA703}" name="Sarake1886"/>
    <tableColumn id="1887" xr3:uid="{E46915C8-A070-46EA-81EE-CBD35E617106}" name="Sarake1887"/>
    <tableColumn id="1888" xr3:uid="{7674391F-5187-4A4E-BA60-C9DC4627E1BF}" name="Sarake1888"/>
    <tableColumn id="1889" xr3:uid="{4CE68FA1-9A08-46F9-9CDE-1ABD722A3353}" name="Sarake1889"/>
    <tableColumn id="1890" xr3:uid="{1DCD424B-32EA-4B13-892E-48DA0B9DFD04}" name="Sarake1890"/>
    <tableColumn id="1891" xr3:uid="{62B404BE-076E-438C-B6B6-B4705D2DC6F2}" name="Sarake1891"/>
    <tableColumn id="1892" xr3:uid="{61E1FE06-E444-49A9-8B7A-0408F255DEA0}" name="Sarake1892"/>
    <tableColumn id="1893" xr3:uid="{D53786F9-B292-42B6-B09F-4270B8504154}" name="Sarake1893"/>
    <tableColumn id="1894" xr3:uid="{4CC82C19-140B-4E9A-8C8A-BFDE7DD24DE8}" name="Sarake1894"/>
    <tableColumn id="1895" xr3:uid="{49BE5ECC-F72F-4996-B4A6-294F9FAD6723}" name="Sarake1895"/>
    <tableColumn id="1896" xr3:uid="{3D28D407-69DB-47C4-AE97-ED78F2BFD423}" name="Sarake1896"/>
    <tableColumn id="1897" xr3:uid="{9023A710-88CB-49E1-B053-4DB45FED34DE}" name="Sarake1897"/>
    <tableColumn id="1898" xr3:uid="{9E6FB695-13CF-4E54-92EA-5AA0C22BECD4}" name="Sarake1898"/>
    <tableColumn id="1899" xr3:uid="{74587CB0-BAC4-417F-992D-86FEB302F33F}" name="Sarake1899"/>
    <tableColumn id="1900" xr3:uid="{8FC70938-7123-49E3-8E40-B353C1AB6079}" name="Sarake1900"/>
    <tableColumn id="1901" xr3:uid="{CBD84DCF-8195-460E-B0C4-2DA012AAFF7A}" name="Sarake1901"/>
    <tableColumn id="1902" xr3:uid="{3486FA4D-FF67-4F99-A3A6-F37FACF2A6B4}" name="Sarake1902"/>
    <tableColumn id="1903" xr3:uid="{A60A9A07-9C89-481D-890D-F57524EDF8F9}" name="Sarake1903"/>
    <tableColumn id="1904" xr3:uid="{35F59820-AD87-4C0A-B864-FCBE88D0C171}" name="Sarake1904"/>
    <tableColumn id="1905" xr3:uid="{9FA1D187-EB2A-4FA6-8D8F-B12AC8EFA3B2}" name="Sarake1905"/>
    <tableColumn id="1906" xr3:uid="{F44B9011-387A-48EF-806D-13E0A057CCCA}" name="Sarake1906"/>
    <tableColumn id="1907" xr3:uid="{B9AFBE03-F2C9-4B1A-9E45-AD42A3F57CE7}" name="Sarake1907"/>
    <tableColumn id="1908" xr3:uid="{16DF4B70-C3EF-4B9D-BC63-E853C1C3BBBF}" name="Sarake1908"/>
    <tableColumn id="1909" xr3:uid="{4B2F2EAC-F536-43D1-936E-9890028D9A82}" name="Sarake1909"/>
    <tableColumn id="1910" xr3:uid="{91635FB8-F716-4AA2-90CB-96D22E8F9D3F}" name="Sarake1910"/>
    <tableColumn id="1911" xr3:uid="{9AAD708A-206D-435D-B1FF-CC24635A974A}" name="Sarake1911"/>
    <tableColumn id="1912" xr3:uid="{7D07DF98-DD73-44C8-91C2-FD1DB3F61077}" name="Sarake1912"/>
    <tableColumn id="1913" xr3:uid="{F8DBF8BE-D7A8-435E-B8C9-0DADB50D7A1F}" name="Sarake1913"/>
    <tableColumn id="1914" xr3:uid="{C96F09B6-F3F0-4108-B047-293A49ECFFA3}" name="Sarake1914"/>
    <tableColumn id="1915" xr3:uid="{94868A94-1408-4B9C-89B0-B0BB11A4D7E7}" name="Sarake1915"/>
    <tableColumn id="1916" xr3:uid="{F155FC0D-2BA9-4915-9DBC-B5FB462929D8}" name="Sarake1916"/>
    <tableColumn id="1917" xr3:uid="{F0C263FC-8F5C-48AE-B425-DD752103B97B}" name="Sarake1917"/>
    <tableColumn id="1918" xr3:uid="{1ABAE4B4-3FA0-48B0-AEFF-E89BA421A865}" name="Sarake1918"/>
    <tableColumn id="1919" xr3:uid="{6AC7ADD2-E3ED-4D78-BD3E-5D908BCEE384}" name="Sarake1919"/>
    <tableColumn id="1920" xr3:uid="{8777B388-03B2-4420-80E7-E537B13555FD}" name="Sarake1920"/>
    <tableColumn id="1921" xr3:uid="{88DE2941-D40B-4F86-A2A0-016A145C63B1}" name="Sarake1921"/>
    <tableColumn id="1922" xr3:uid="{EDEB1D97-ECCF-419C-9429-0EA992ABA823}" name="Sarake1922"/>
    <tableColumn id="1923" xr3:uid="{FF977E7A-9903-4FE2-A770-EE05C10D2DD3}" name="Sarake1923"/>
    <tableColumn id="1924" xr3:uid="{5912B396-539D-4EBC-AFFD-489DB52DFB2F}" name="Sarake1924"/>
    <tableColumn id="1925" xr3:uid="{2A14DFCA-6109-424A-878D-65512F197C5A}" name="Sarake1925"/>
    <tableColumn id="1926" xr3:uid="{7B589AD0-4FB3-4C52-B8D2-0748CB45153C}" name="Sarake1926"/>
    <tableColumn id="1927" xr3:uid="{C24C12F5-A0FC-4DB2-9AF3-6272C14A8419}" name="Sarake1927"/>
    <tableColumn id="1928" xr3:uid="{3D171A8A-BF25-4623-8D83-8C500FF79E7B}" name="Sarake1928"/>
    <tableColumn id="1929" xr3:uid="{0D9379AF-E2BD-4A44-8CE6-7405D1C5B436}" name="Sarake1929"/>
    <tableColumn id="1930" xr3:uid="{CE9EBACC-1575-4660-89BB-87BB341167E2}" name="Sarake1930"/>
    <tableColumn id="1931" xr3:uid="{588B27FE-2662-4A2C-8620-8E0EB4A41025}" name="Sarake1931"/>
    <tableColumn id="1932" xr3:uid="{B61449EF-82A7-4856-8419-580CFAAFE593}" name="Sarake1932"/>
    <tableColumn id="1933" xr3:uid="{158D067E-C6FB-4901-BD77-0063A5388BE5}" name="Sarake1933"/>
    <tableColumn id="1934" xr3:uid="{7A54476C-BE40-426D-8394-6185433288CA}" name="Sarake1934"/>
    <tableColumn id="1935" xr3:uid="{F325F0B7-EAA5-4B38-BF04-817B98D75F95}" name="Sarake1935"/>
    <tableColumn id="1936" xr3:uid="{0F6031C7-07B2-4E75-B9BA-DD83D6F38270}" name="Sarake1936"/>
    <tableColumn id="1937" xr3:uid="{21C5AC3D-951A-4774-A652-394A59868BF3}" name="Sarake1937"/>
    <tableColumn id="1938" xr3:uid="{6CFE0A44-80B6-40F7-9FC0-B79510ECFB14}" name="Sarake1938"/>
    <tableColumn id="1939" xr3:uid="{CD2A1ABF-EFCC-480A-88F9-D0F9A41752F2}" name="Sarake1939"/>
    <tableColumn id="1940" xr3:uid="{601B57A6-3534-4971-8D13-78A03BD35142}" name="Sarake1940"/>
    <tableColumn id="1941" xr3:uid="{3642EE93-B13A-4BB9-A21F-EF3D1E1D7DA7}" name="Sarake1941"/>
    <tableColumn id="1942" xr3:uid="{7965958D-83CA-44DF-A7F2-DD9C37C2FE9B}" name="Sarake1942"/>
    <tableColumn id="1943" xr3:uid="{C6042C50-EDD3-4DB7-BD55-BC253AA69B34}" name="Sarake1943"/>
    <tableColumn id="1944" xr3:uid="{249D54E2-5193-4856-ACA5-9CD07CB0FADC}" name="Sarake1944"/>
    <tableColumn id="1945" xr3:uid="{4C095CAC-10C8-4D2D-AE23-EE9F13D83E75}" name="Sarake1945"/>
    <tableColumn id="1946" xr3:uid="{C626EE7F-CF56-48CB-B281-87FD29D0A13D}" name="Sarake1946"/>
    <tableColumn id="1947" xr3:uid="{B56AECF3-B682-46AC-BF00-AE840CC3CCA1}" name="Sarake1947"/>
    <tableColumn id="1948" xr3:uid="{1F815DE2-F231-4A23-8E56-70D6E9FE6604}" name="Sarake1948"/>
    <tableColumn id="1949" xr3:uid="{23C00CE2-B91F-40D0-8D97-C940CB4D523B}" name="Sarake1949"/>
    <tableColumn id="1950" xr3:uid="{1952F1BA-A726-4B00-959A-91C29768295D}" name="Sarake1950"/>
    <tableColumn id="1951" xr3:uid="{2170BB8F-FAE9-4531-8FE3-DBC8EC3FAF97}" name="Sarake1951"/>
    <tableColumn id="1952" xr3:uid="{A58AC70A-43DD-44EE-8357-EF8228D1596E}" name="Sarake1952"/>
    <tableColumn id="1953" xr3:uid="{A8C87078-3E2D-4454-94B3-3311341ACDD0}" name="Sarake1953"/>
    <tableColumn id="1954" xr3:uid="{4CBC7B15-A6E3-46B3-B0B8-4BDF0F39FA7F}" name="Sarake1954"/>
    <tableColumn id="1955" xr3:uid="{357B0BA4-E9A5-4699-9964-26AB5AADB158}" name="Sarake1955"/>
    <tableColumn id="1956" xr3:uid="{8412BD7C-264F-4B8B-A863-DAB3AC11AECB}" name="Sarake1956"/>
    <tableColumn id="1957" xr3:uid="{1E7EAFF4-4694-4A8B-BF4C-951EAE25134A}" name="Sarake1957"/>
    <tableColumn id="1958" xr3:uid="{49A42798-9166-40A8-B646-FDEEAB0C8849}" name="Sarake1958"/>
    <tableColumn id="1959" xr3:uid="{C18A3E03-D44E-4B59-BF79-900C4431F07A}" name="Sarake1959"/>
    <tableColumn id="1960" xr3:uid="{FBA71C8D-202D-42AA-97F2-B6D4CF8A79AA}" name="Sarake1960"/>
    <tableColumn id="1961" xr3:uid="{6D9F4447-CF89-4D58-B828-D01A2684EEB1}" name="Sarake1961"/>
    <tableColumn id="1962" xr3:uid="{D1185946-08EF-4269-AB39-E81F08DA2BBE}" name="Sarake1962"/>
    <tableColumn id="1963" xr3:uid="{15923C9B-FEEE-4798-B9AC-E530C590046F}" name="Sarake1963"/>
    <tableColumn id="1964" xr3:uid="{72F928CA-F0E5-4474-B0A8-F1A2DB810CA9}" name="Sarake1964"/>
    <tableColumn id="1965" xr3:uid="{B66359BA-F66E-413D-9D06-00D2C224A941}" name="Sarake1965"/>
    <tableColumn id="1966" xr3:uid="{8ACBCB36-5F91-4FC7-81DB-5289A682B63B}" name="Sarake1966"/>
    <tableColumn id="1967" xr3:uid="{D01FB0EA-165E-482D-846B-D8478CF68D2B}" name="Sarake1967"/>
    <tableColumn id="1968" xr3:uid="{6916AD93-8E72-4880-82D7-06054C65FB85}" name="Sarake1968"/>
    <tableColumn id="1969" xr3:uid="{EA1DCADB-35B1-4F64-9E6D-E7AB74425D95}" name="Sarake1969"/>
    <tableColumn id="1970" xr3:uid="{DA2A6590-AB41-4E56-8549-6E65128E8873}" name="Sarake1970"/>
    <tableColumn id="1971" xr3:uid="{2D8B48D8-C642-4C85-87C4-6E4EE6189E0A}" name="Sarake1971"/>
    <tableColumn id="1972" xr3:uid="{0025CA04-C95E-4585-B714-EFF830D4D406}" name="Sarake1972"/>
    <tableColumn id="1973" xr3:uid="{AF50CF3A-6C56-4B03-949C-778ADE8C77F7}" name="Sarake1973"/>
    <tableColumn id="1974" xr3:uid="{E0949C0B-C385-48C2-866F-27C2D40FBD6B}" name="Sarake1974"/>
    <tableColumn id="1975" xr3:uid="{812D4B76-0DD0-419C-BC7C-C252ED8FFE35}" name="Sarake1975"/>
    <tableColumn id="1976" xr3:uid="{63CEAAC7-EE1C-460B-A82D-F3EF80B598D4}" name="Sarake1976"/>
    <tableColumn id="1977" xr3:uid="{B29F74AA-D7A9-4603-90D6-FC262F9A6F10}" name="Sarake1977"/>
    <tableColumn id="1978" xr3:uid="{FEA84D3D-5B41-4ED1-9CCE-027DFA1D5785}" name="Sarake1978"/>
    <tableColumn id="1979" xr3:uid="{4C14338B-1DAC-4D87-8EEA-8E372ED89002}" name="Sarake1979"/>
    <tableColumn id="1980" xr3:uid="{D7557348-7D25-4ED9-A58E-177BDF68C471}" name="Sarake1980"/>
    <tableColumn id="1981" xr3:uid="{EF38499F-D982-4014-88AA-28B3BEB8F177}" name="Sarake1981"/>
    <tableColumn id="1982" xr3:uid="{B968FD11-5F0E-493A-98DD-40C7F83CD100}" name="Sarake1982"/>
    <tableColumn id="1983" xr3:uid="{C8242026-2E12-4276-BD31-60B397B5A3E0}" name="Sarake1983"/>
    <tableColumn id="1984" xr3:uid="{E41B9115-E4E0-49AA-845B-2F3D0212196F}" name="Sarake1984"/>
    <tableColumn id="1985" xr3:uid="{641CBDD6-C076-44F1-8420-2A373DA2098E}" name="Sarake1985"/>
    <tableColumn id="1986" xr3:uid="{F021555C-566A-4A08-B0E6-EC1661B14570}" name="Sarake1986"/>
    <tableColumn id="1987" xr3:uid="{D5484D1F-F720-4CA9-A462-B632646ABDCA}" name="Sarake1987"/>
    <tableColumn id="1988" xr3:uid="{4E58E520-5F43-4A87-B261-12CDF7169040}" name="Sarake1988"/>
    <tableColumn id="1989" xr3:uid="{808B9D82-E4E3-4963-955C-1D2FB672D177}" name="Sarake1989"/>
    <tableColumn id="1990" xr3:uid="{EA9AA67F-2682-4A5B-92E0-28F8C48BF591}" name="Sarake1990"/>
    <tableColumn id="1991" xr3:uid="{50C4B0D4-7F2F-43E9-A8A8-6EBC8D9A06C8}" name="Sarake1991"/>
    <tableColumn id="1992" xr3:uid="{655FFF84-DE8E-4621-ADC8-1895B0579361}" name="Sarake1992"/>
    <tableColumn id="1993" xr3:uid="{3553516E-9697-45A2-A6A6-612E243EBA46}" name="Sarake1993"/>
    <tableColumn id="1994" xr3:uid="{ADA1986B-99D6-4D03-B0DC-64D76A2F81F6}" name="Sarake1994"/>
    <tableColumn id="1995" xr3:uid="{1687505C-C66D-4D6B-ADD1-5BA3E9E1C4B4}" name="Sarake1995"/>
    <tableColumn id="1996" xr3:uid="{4024BF21-7911-48DA-AE39-C53BB9A4CCD6}" name="Sarake1996"/>
    <tableColumn id="1997" xr3:uid="{F1F186C9-9590-40AB-A004-117E0625613F}" name="Sarake1997"/>
    <tableColumn id="1998" xr3:uid="{0DD30253-80C1-4953-81FA-F7EB729CFE92}" name="Sarake1998"/>
    <tableColumn id="1999" xr3:uid="{00F9D907-AB99-4AE7-A04D-D6DFC44AD337}" name="Sarake1999"/>
    <tableColumn id="2000" xr3:uid="{9F178853-5F9D-4BCD-9BA0-38261642837E}" name="Sarake2000"/>
    <tableColumn id="2001" xr3:uid="{A4F8ACB8-08FE-493F-BEB8-C44FE023DE73}" name="Sarake2001"/>
    <tableColumn id="2002" xr3:uid="{C9E3B595-AEF0-4C15-82BD-B01AC1200F12}" name="Sarake2002"/>
    <tableColumn id="2003" xr3:uid="{517259C2-9DBD-4FF3-B2EF-8E57AA70B1AF}" name="Sarake2003"/>
    <tableColumn id="2004" xr3:uid="{297963C0-3182-4092-A568-92D443332317}" name="Sarake2004"/>
    <tableColumn id="2005" xr3:uid="{16B24617-6B3C-45E2-8D6B-0CAE2FBCE163}" name="Sarake2005"/>
    <tableColumn id="2006" xr3:uid="{24BEC57D-12F7-49AD-A2D6-13FBED4CE7E2}" name="Sarake2006"/>
    <tableColumn id="2007" xr3:uid="{F8FE5E29-D79B-423E-9B74-E146B34F606C}" name="Sarake2007"/>
    <tableColumn id="2008" xr3:uid="{A78D0FC9-AE0A-4EEF-A8A5-6D476AC137C2}" name="Sarake2008"/>
    <tableColumn id="2009" xr3:uid="{A5EEC5CC-7FB9-409E-A2FD-6D35B2D2A470}" name="Sarake2009"/>
    <tableColumn id="2010" xr3:uid="{0CC07C95-1DF0-4871-AB4B-299977FC2DE0}" name="Sarake2010"/>
    <tableColumn id="2011" xr3:uid="{84A690D2-9910-4210-9DD3-E8F1EA7B557F}" name="Sarake2011"/>
    <tableColumn id="2012" xr3:uid="{14CF5CA1-BD8E-4C54-A604-1BF73D20CCCA}" name="Sarake2012"/>
    <tableColumn id="2013" xr3:uid="{72DFE235-2AFE-47A0-869F-E2B5773E39C1}" name="Sarake2013"/>
    <tableColumn id="2014" xr3:uid="{36D283E8-029F-45B0-BD27-C8DE1D190F0E}" name="Sarake2014"/>
    <tableColumn id="2015" xr3:uid="{2A387E31-89DC-40F5-BD29-619536956D3B}" name="Sarake2015"/>
    <tableColumn id="2016" xr3:uid="{34F96EB9-C081-4409-B5F4-3A2D70848EDE}" name="Sarake2016"/>
    <tableColumn id="2017" xr3:uid="{BF3B2E01-7ABF-427D-AD6A-904C94123152}" name="Sarake2017"/>
    <tableColumn id="2018" xr3:uid="{65823939-8343-4B3A-857D-8E0B0B961038}" name="Sarake2018"/>
    <tableColumn id="2019" xr3:uid="{011CCFFA-1A7D-4B64-ABD4-39AB9EAEAC72}" name="Sarake2019"/>
    <tableColumn id="2020" xr3:uid="{69EDA5D5-1514-44B9-8690-58019DB62D8F}" name="Sarake2020"/>
    <tableColumn id="2021" xr3:uid="{6A651F5B-E5FD-4139-96E1-033CD2C53834}" name="Sarake2021"/>
    <tableColumn id="2022" xr3:uid="{A2583B6A-07DA-4A57-984E-B5E5B5D8DF6E}" name="Sarake2022"/>
    <tableColumn id="2023" xr3:uid="{A9A3E089-F788-4F54-81B1-1A7B65AAACC7}" name="Sarake2023"/>
    <tableColumn id="2024" xr3:uid="{346A0AF7-B516-4C26-A817-C90375679577}" name="Sarake2024"/>
    <tableColumn id="2025" xr3:uid="{A70CA71C-154D-459B-8F48-919242D13A5D}" name="Sarake2025"/>
    <tableColumn id="2026" xr3:uid="{C8B6D7F4-56A3-4937-93A1-A4D23C74E7FF}" name="Sarake2026"/>
    <tableColumn id="2027" xr3:uid="{D1E5E044-591E-4134-9DA2-DAC1E99D4C44}" name="Sarake2027"/>
    <tableColumn id="2028" xr3:uid="{F01E2911-50FC-45D4-9979-4497F32E2C8C}" name="Sarake2028"/>
    <tableColumn id="2029" xr3:uid="{2D53C9E9-4F4D-4A7B-82AB-8354D7E43555}" name="Sarake2029"/>
    <tableColumn id="2030" xr3:uid="{A3764F68-4617-4661-90CA-DA0104B9E1DA}" name="Sarake2030"/>
    <tableColumn id="2031" xr3:uid="{A37AFEC2-112B-4595-919D-B3A74F651219}" name="Sarake2031"/>
    <tableColumn id="2032" xr3:uid="{6B8EDBBF-CA19-42B2-A081-50D1A78A836A}" name="Sarake2032"/>
    <tableColumn id="2033" xr3:uid="{4CA8661B-FE6E-4CE2-939B-A6FD1DED113E}" name="Sarake2033"/>
    <tableColumn id="2034" xr3:uid="{377A0F91-D50A-48E4-9722-1079055FAD48}" name="Sarake2034"/>
    <tableColumn id="2035" xr3:uid="{36323CD2-F894-4EF5-8167-4B99F672A7C8}" name="Sarake2035"/>
    <tableColumn id="2036" xr3:uid="{19F69D28-B605-47B0-8127-85792BAD0A6B}" name="Sarake2036"/>
    <tableColumn id="2037" xr3:uid="{963A7E91-C0B8-42E4-A841-9106A35C4D6C}" name="Sarake2037"/>
    <tableColumn id="2038" xr3:uid="{886A852D-F825-4A8D-A953-F560706ADDA9}" name="Sarake2038"/>
    <tableColumn id="2039" xr3:uid="{63D2068C-7A0E-4165-A7C2-5B5D3F85F023}" name="Sarake2039"/>
    <tableColumn id="2040" xr3:uid="{B6415D27-7999-4CC5-8FB3-EEDEB8343CFA}" name="Sarake2040"/>
    <tableColumn id="2041" xr3:uid="{E5F80499-AD6D-48A1-ACC1-8116E8FD33BC}" name="Sarake2041"/>
    <tableColumn id="2042" xr3:uid="{914C8262-4D99-4BEB-9DD3-5789AB3C657C}" name="Sarake2042"/>
    <tableColumn id="2043" xr3:uid="{4211A17B-2BC1-4934-AFA8-F5DB2BE5C8C1}" name="Sarake2043"/>
    <tableColumn id="2044" xr3:uid="{8374BD1F-BEB4-4A6E-BA9D-165756B1150F}" name="Sarake2044"/>
    <tableColumn id="2045" xr3:uid="{B0CDCC2E-4501-4392-9546-43BD474AEF75}" name="Sarake2045"/>
    <tableColumn id="2046" xr3:uid="{B8E0827F-4E86-48C1-AEA9-C55AC843DF90}" name="Sarake2046"/>
    <tableColumn id="2047" xr3:uid="{9F3FD86D-87DE-43E1-8A6A-176BC52C73B8}" name="Sarake2047"/>
    <tableColumn id="2048" xr3:uid="{18D4436C-705C-4AEE-9FCC-05C8ACBCAE88}" name="Sarake2048"/>
    <tableColumn id="2049" xr3:uid="{DDCBE9D6-4CEC-4BFF-9D87-4231B9CECDDD}" name="Sarake2049"/>
    <tableColumn id="2050" xr3:uid="{BD801E2E-2B6D-4169-9E93-2BFB9BD06D85}" name="Sarake2050"/>
    <tableColumn id="2051" xr3:uid="{E7C3206D-B94D-4776-8491-12170DC6A1E2}" name="Sarake2051"/>
    <tableColumn id="2052" xr3:uid="{FF57630F-F7A2-4591-B8D0-610947CC332B}" name="Sarake2052"/>
    <tableColumn id="2053" xr3:uid="{5C06E8F9-26BD-4320-9EE2-3A49342273C1}" name="Sarake2053"/>
    <tableColumn id="2054" xr3:uid="{4FB6ADCE-2972-4622-BFF5-977E3E541FF2}" name="Sarake2054"/>
    <tableColumn id="2055" xr3:uid="{0EF74B0B-2395-4FB3-B52B-878BDF9F947B}" name="Sarake2055"/>
    <tableColumn id="2056" xr3:uid="{32642B6D-D2EA-40A6-AF2A-2E43F172A12C}" name="Sarake2056"/>
    <tableColumn id="2057" xr3:uid="{1236EC13-8100-4D4E-BB13-40636ECCB26B}" name="Sarake2057"/>
    <tableColumn id="2058" xr3:uid="{2ABFC161-7A96-497F-9CD8-981259038CB9}" name="Sarake2058"/>
    <tableColumn id="2059" xr3:uid="{A863D395-9E3C-40FF-B340-45C80486E4C4}" name="Sarake2059"/>
    <tableColumn id="2060" xr3:uid="{B6BDA776-6507-4F57-8F22-C89B13559C42}" name="Sarake2060"/>
    <tableColumn id="2061" xr3:uid="{77883B02-F203-4EA8-882C-92F7988A2D1E}" name="Sarake2061"/>
    <tableColumn id="2062" xr3:uid="{C5E79003-A0A2-45AD-B71A-63C250565383}" name="Sarake2062"/>
    <tableColumn id="2063" xr3:uid="{10BB91B3-A7D4-49EB-AE97-49A998EB93D4}" name="Sarake2063"/>
    <tableColumn id="2064" xr3:uid="{2FEA1D19-6B2F-4F50-82E8-FC51824A7EE8}" name="Sarake2064"/>
    <tableColumn id="2065" xr3:uid="{8B4DD6D1-44CC-4035-B8A3-27C5EFF3921A}" name="Sarake2065"/>
    <tableColumn id="2066" xr3:uid="{69F90099-405F-488B-8A2E-2DB6D53AA807}" name="Sarake2066"/>
    <tableColumn id="2067" xr3:uid="{9CB1B49E-193F-46E7-87D6-DD00C9409260}" name="Sarake2067"/>
    <tableColumn id="2068" xr3:uid="{9293CB4C-6554-4548-B2D5-B6518122D524}" name="Sarake2068"/>
    <tableColumn id="2069" xr3:uid="{AB4D1E08-9CB2-43A6-9376-12CBB4702439}" name="Sarake2069"/>
    <tableColumn id="2070" xr3:uid="{AEDD1A31-1B4E-43AF-AEE1-8A8A20AEE3C4}" name="Sarake2070"/>
    <tableColumn id="2071" xr3:uid="{4AE386E8-AAD0-4168-BEF1-E41EF9B804AF}" name="Sarake2071"/>
    <tableColumn id="2072" xr3:uid="{D1E379F2-2093-49D0-9051-6BDFABB7F2EC}" name="Sarake2072"/>
    <tableColumn id="2073" xr3:uid="{80D0E0F1-0C58-4BD6-9CE3-2BE275E0902B}" name="Sarake2073"/>
    <tableColumn id="2074" xr3:uid="{3907373F-76CD-4E4D-B1E3-2FDCD41A1771}" name="Sarake2074"/>
    <tableColumn id="2075" xr3:uid="{290E0ED7-3E36-4264-8D80-E749CF5584B7}" name="Sarake2075"/>
    <tableColumn id="2076" xr3:uid="{A9F99612-07C5-40EF-8782-6A18273E2FD5}" name="Sarake2076"/>
    <tableColumn id="2077" xr3:uid="{7567FDB4-7D3D-45F5-B1F3-411D86AFD52F}" name="Sarake2077"/>
    <tableColumn id="2078" xr3:uid="{8A797F19-5C91-4FE8-B255-AB257E5CD99A}" name="Sarake2078"/>
    <tableColumn id="2079" xr3:uid="{3CFC5EF1-FFF9-4C56-8B8A-6E6A89530339}" name="Sarake2079"/>
    <tableColumn id="2080" xr3:uid="{5439B076-8850-48CF-8C02-D0F3820FB9D9}" name="Sarake2080"/>
    <tableColumn id="2081" xr3:uid="{B26ABDA1-5E36-492F-973D-3FEBFD4EE7B3}" name="Sarake2081"/>
    <tableColumn id="2082" xr3:uid="{A5211A45-E04F-40DB-B4E4-423CD650879B}" name="Sarake2082"/>
    <tableColumn id="2083" xr3:uid="{2203028B-70D3-43D5-8E31-089238FFCAC8}" name="Sarake2083"/>
    <tableColumn id="2084" xr3:uid="{FA474039-1456-4E19-9FE0-F08A0C1E6CDE}" name="Sarake2084"/>
    <tableColumn id="2085" xr3:uid="{58EF3A6D-2AF3-49BC-8D96-585297C3E40F}" name="Sarake2085"/>
    <tableColumn id="2086" xr3:uid="{6732EBD3-0902-4FF8-B3A0-ADC3EB2F1EE5}" name="Sarake2086"/>
    <tableColumn id="2087" xr3:uid="{91441564-F371-4B5A-AAF8-E2BDEABCA58A}" name="Sarake2087"/>
    <tableColumn id="2088" xr3:uid="{39297A60-1200-4406-AAEB-BE797BF6E5B4}" name="Sarake2088"/>
    <tableColumn id="2089" xr3:uid="{3215B1DE-A52B-4DDF-A695-C769B8E1F17F}" name="Sarake2089"/>
    <tableColumn id="2090" xr3:uid="{F22F4484-84C8-4A6D-BDE8-05E99D5542E9}" name="Sarake2090"/>
    <tableColumn id="2091" xr3:uid="{5C2B245B-5FE7-4DB4-8E9C-2A9062389392}" name="Sarake2091"/>
    <tableColumn id="2092" xr3:uid="{491586DD-41AB-4135-B9AB-D3EC1C459D6F}" name="Sarake2092"/>
    <tableColumn id="2093" xr3:uid="{9C4A7965-AFBB-4732-A04A-3DA504B49C0B}" name="Sarake2093"/>
    <tableColumn id="2094" xr3:uid="{357F939A-EB72-4171-9C30-9335E1D94862}" name="Sarake2094"/>
    <tableColumn id="2095" xr3:uid="{2E1A7EBA-5961-4555-ACF0-FCD1B80FA4C9}" name="Sarake2095"/>
    <tableColumn id="2096" xr3:uid="{ABC58BF9-16EF-444C-81AD-6CBF106CED47}" name="Sarake2096"/>
    <tableColumn id="2097" xr3:uid="{63BA8991-B9BE-4401-8F86-15FC66269789}" name="Sarake2097"/>
    <tableColumn id="2098" xr3:uid="{1DA1EF21-ED0B-454E-97C6-69B45C164184}" name="Sarake2098"/>
    <tableColumn id="2099" xr3:uid="{5212B3A3-A9A7-439E-B4C2-F82B6B771DDB}" name="Sarake2099"/>
    <tableColumn id="2100" xr3:uid="{0BC7083E-27B8-4040-AF70-E97CB85D4878}" name="Sarake2100"/>
    <tableColumn id="2101" xr3:uid="{A2925311-9580-4D51-90E4-60C88E9EF8DE}" name="Sarake2101"/>
    <tableColumn id="2102" xr3:uid="{A7356989-134C-437E-8BD2-1D2F17AC50DB}" name="Sarake2102"/>
    <tableColumn id="2103" xr3:uid="{4F57F199-7586-4424-BA21-77D51AC28F94}" name="Sarake2103"/>
    <tableColumn id="2104" xr3:uid="{60CCB879-8EF7-4B25-A766-5DA76AEA3710}" name="Sarake2104"/>
    <tableColumn id="2105" xr3:uid="{91D88D56-1ED8-4A39-95F4-4898AEAFC2E7}" name="Sarake2105"/>
    <tableColumn id="2106" xr3:uid="{D51E272F-B957-429A-B5E0-E48A720D7B66}" name="Sarake2106"/>
    <tableColumn id="2107" xr3:uid="{83DE08FA-DBD2-4217-9BDC-D975709158F6}" name="Sarake2107"/>
    <tableColumn id="2108" xr3:uid="{95E4D4BC-FB9B-4661-A6FC-7A8B990CC3D0}" name="Sarake2108"/>
    <tableColumn id="2109" xr3:uid="{635CBD0B-DCBB-45AC-A3CC-DE42A6A16A88}" name="Sarake2109"/>
    <tableColumn id="2110" xr3:uid="{30065BF3-7207-437D-BA51-81E59DBB120F}" name="Sarake2110"/>
    <tableColumn id="2111" xr3:uid="{B03982DD-2209-49D1-BBB1-3637616D2A59}" name="Sarake2111"/>
    <tableColumn id="2112" xr3:uid="{B8E334F8-4354-4B70-8EEB-56985B70FF67}" name="Sarake2112"/>
    <tableColumn id="2113" xr3:uid="{A0EBE378-2345-4D78-94B2-E7DDAED73312}" name="Sarake2113"/>
    <tableColumn id="2114" xr3:uid="{6BEB1E28-56EE-4D52-8960-30A0885517E1}" name="Sarake2114"/>
    <tableColumn id="2115" xr3:uid="{648F07D4-489E-420B-A6B3-EFC7AFB03D26}" name="Sarake2115"/>
    <tableColumn id="2116" xr3:uid="{C4F9AD99-B43F-4ADA-B892-1425E650D235}" name="Sarake2116"/>
    <tableColumn id="2117" xr3:uid="{B23A875F-2CC3-4D3B-80CA-E42965DC9C90}" name="Sarake2117"/>
    <tableColumn id="2118" xr3:uid="{73E12A4F-E51C-4124-9B83-DBFD371DD437}" name="Sarake2118"/>
    <tableColumn id="2119" xr3:uid="{0D5352ED-96D7-45CB-8B65-6A6ADB7F8D03}" name="Sarake2119"/>
    <tableColumn id="2120" xr3:uid="{46FC7D17-0530-45F4-A25A-3AFA1FC96B7F}" name="Sarake2120"/>
    <tableColumn id="2121" xr3:uid="{03677DF6-3CD4-4D44-952B-268D9302D30F}" name="Sarake2121"/>
    <tableColumn id="2122" xr3:uid="{80C5BDAA-4906-47B0-9A2C-42A7208A80F6}" name="Sarake2122"/>
    <tableColumn id="2123" xr3:uid="{3F18E247-51AD-49C2-A9BD-D6653AC0E916}" name="Sarake2123"/>
    <tableColumn id="2124" xr3:uid="{985E3272-2838-45DF-9318-E03D7338CCE8}" name="Sarake2124"/>
    <tableColumn id="2125" xr3:uid="{DF30A23E-72A0-497B-A87D-B8AC9C171FA5}" name="Sarake2125"/>
    <tableColumn id="2126" xr3:uid="{F0A1EBE5-91CB-42D3-B897-6C11F61851AB}" name="Sarake2126"/>
    <tableColumn id="2127" xr3:uid="{83A1484C-7613-4ECE-8538-D16519D86BAB}" name="Sarake2127"/>
    <tableColumn id="2128" xr3:uid="{F029046F-2D46-4B66-AFBC-75F6157637FC}" name="Sarake2128"/>
    <tableColumn id="2129" xr3:uid="{4FA96742-EA49-4EC2-B998-5AB2475BB6EC}" name="Sarake2129"/>
    <tableColumn id="2130" xr3:uid="{7A8FD7C0-6EBA-4961-AD8C-8F69D55A059C}" name="Sarake2130"/>
    <tableColumn id="2131" xr3:uid="{F8263D27-B956-4654-B6A9-F20025FA3816}" name="Sarake2131"/>
    <tableColumn id="2132" xr3:uid="{968F583E-C546-4779-A20C-835BD56243CC}" name="Sarake2132"/>
    <tableColumn id="2133" xr3:uid="{5523D448-4869-405C-BB0E-1DA9F288C1B2}" name="Sarake2133"/>
    <tableColumn id="2134" xr3:uid="{206D5F07-91D5-4A0C-AFF5-EE31C31DE215}" name="Sarake2134"/>
    <tableColumn id="2135" xr3:uid="{788B4D90-50BD-4823-8FF8-CFA6D4E05C85}" name="Sarake2135"/>
    <tableColumn id="2136" xr3:uid="{D6C42F9B-8D1B-40EC-9FEF-2D54C54409A1}" name="Sarake2136"/>
    <tableColumn id="2137" xr3:uid="{86540C98-87D8-4749-BE1B-90E3D8395AEC}" name="Sarake2137"/>
    <tableColumn id="2138" xr3:uid="{4EE931A1-8449-4A44-BA8C-65E831D037C1}" name="Sarake2138"/>
    <tableColumn id="2139" xr3:uid="{BECEAE08-46B3-4571-BC22-8B7A8727EA2C}" name="Sarake2139"/>
    <tableColumn id="2140" xr3:uid="{D45B3E67-ED2A-4FEF-AC98-EC021F7B1242}" name="Sarake2140"/>
    <tableColumn id="2141" xr3:uid="{994F03A9-86E0-4905-89D8-9824333CDA5A}" name="Sarake2141"/>
    <tableColumn id="2142" xr3:uid="{635669EA-2DE3-4B49-B397-F39974F524E9}" name="Sarake2142"/>
    <tableColumn id="2143" xr3:uid="{50D6BDE4-A0E6-4D1D-B031-7E11D92EF6AC}" name="Sarake2143"/>
    <tableColumn id="2144" xr3:uid="{8B9DE55D-0AE6-4B03-972E-BA5E1C1B6BC4}" name="Sarake2144"/>
    <tableColumn id="2145" xr3:uid="{3D5B05D2-C647-4387-82AA-B0F320AAA0E5}" name="Sarake2145"/>
    <tableColumn id="2146" xr3:uid="{FDB71C1B-5374-4038-A3CD-53089E06059D}" name="Sarake2146"/>
    <tableColumn id="2147" xr3:uid="{2F2593AC-4B2B-4D37-A378-63971EDCC10B}" name="Sarake2147"/>
    <tableColumn id="2148" xr3:uid="{2BB60048-119F-4572-B5D0-BAD98B26AA2B}" name="Sarake2148"/>
    <tableColumn id="2149" xr3:uid="{CEA869B0-9AB3-4407-A8DA-3CFDE6B3FA8F}" name="Sarake2149"/>
    <tableColumn id="2150" xr3:uid="{43B9D675-6673-4740-85DF-61B834082ADD}" name="Sarake2150"/>
    <tableColumn id="2151" xr3:uid="{9585EDDE-1F82-4091-B1C7-93096A0B962C}" name="Sarake2151"/>
    <tableColumn id="2152" xr3:uid="{06744A85-BBAB-42A8-A994-123E86ADBD79}" name="Sarake2152"/>
    <tableColumn id="2153" xr3:uid="{6E87E0F0-D434-4F43-9772-4E519DE482F8}" name="Sarake2153"/>
    <tableColumn id="2154" xr3:uid="{3D628F25-4012-4BDA-B9C0-C8CB1D0D2D72}" name="Sarake2154"/>
    <tableColumn id="2155" xr3:uid="{079D0B57-ED2E-4961-9FBC-30FF08C3080E}" name="Sarake2155"/>
    <tableColumn id="2156" xr3:uid="{343D74C2-DC56-4113-BDC5-5AF18D07E984}" name="Sarake2156"/>
    <tableColumn id="2157" xr3:uid="{9A4AEC89-5F2E-497C-B0DA-AC0FBA48CAFE}" name="Sarake2157"/>
    <tableColumn id="2158" xr3:uid="{60F95170-6272-475D-BEFA-CC6869E79CDF}" name="Sarake2158"/>
    <tableColumn id="2159" xr3:uid="{6F12670D-A2E8-4F75-952F-31501A398EEB}" name="Sarake2159"/>
    <tableColumn id="2160" xr3:uid="{4E72324C-53AF-4A86-ABE7-D73FBC3C172C}" name="Sarake2160"/>
    <tableColumn id="2161" xr3:uid="{57B4F2BB-896F-4EB1-A887-F099A0DF2FE1}" name="Sarake2161"/>
    <tableColumn id="2162" xr3:uid="{115A5B22-9AAC-4709-BB1B-9206CA2D418F}" name="Sarake2162"/>
    <tableColumn id="2163" xr3:uid="{88B199EA-F72C-46F0-AAD3-C329C6568EBD}" name="Sarake2163"/>
    <tableColumn id="2164" xr3:uid="{7262A2F5-E590-4A22-AEB3-515C1EE55E2C}" name="Sarake2164"/>
    <tableColumn id="2165" xr3:uid="{F9853A35-15A4-4967-A797-4B6D075CDA31}" name="Sarake2165"/>
    <tableColumn id="2166" xr3:uid="{270B9436-812D-4E00-9EB0-FD55575E2BEA}" name="Sarake2166"/>
    <tableColumn id="2167" xr3:uid="{6C24692A-F993-4883-B81E-A3A5D84A7BA7}" name="Sarake2167"/>
    <tableColumn id="2168" xr3:uid="{A539D1B4-EBCC-4412-ACBF-1A31B58FFC35}" name="Sarake2168"/>
    <tableColumn id="2169" xr3:uid="{62A0C4ED-E9E4-4A71-B219-8BEE28F38D5C}" name="Sarake2169"/>
    <tableColumn id="2170" xr3:uid="{2029352A-3458-4F8B-B174-E7D50AD004E8}" name="Sarake2170"/>
    <tableColumn id="2171" xr3:uid="{93962F45-0FEA-462A-96E9-C80B1B16E313}" name="Sarake2171"/>
    <tableColumn id="2172" xr3:uid="{E1390A41-4019-4C0E-B04B-4F062269C9C6}" name="Sarake2172"/>
    <tableColumn id="2173" xr3:uid="{058C5910-A479-4E5E-9E5E-B3B24783E952}" name="Sarake2173"/>
    <tableColumn id="2174" xr3:uid="{0D09EFFB-BB56-43B5-B7DD-3433E2CBA0FD}" name="Sarake2174"/>
    <tableColumn id="2175" xr3:uid="{3DEEA7D5-D24C-4FE4-B1FE-9B61872F87D6}" name="Sarake2175"/>
    <tableColumn id="2176" xr3:uid="{E22E21BB-A75B-42F9-8242-15A9A6845322}" name="Sarake2176"/>
    <tableColumn id="2177" xr3:uid="{392DBBCF-14B0-421F-852C-E5050F95EFD7}" name="Sarake2177"/>
    <tableColumn id="2178" xr3:uid="{18A5F1D9-E4EC-4968-B825-18D421573191}" name="Sarake2178"/>
    <tableColumn id="2179" xr3:uid="{1F9D6A81-2A0E-4B4D-9A02-10078EAE3F48}" name="Sarake2179"/>
    <tableColumn id="2180" xr3:uid="{3DB464C8-0C69-4FBA-9998-41A059E10B39}" name="Sarake2180"/>
    <tableColumn id="2181" xr3:uid="{32BE1080-46DC-4944-8A72-C361322A2130}" name="Sarake2181"/>
    <tableColumn id="2182" xr3:uid="{61DBC88F-9F02-49B4-80D2-1D64D41F6F15}" name="Sarake2182"/>
    <tableColumn id="2183" xr3:uid="{417EC63F-8CFC-41DD-9AA3-E87D8BD4F4EF}" name="Sarake2183"/>
    <tableColumn id="2184" xr3:uid="{DB070A16-16B2-438A-AD28-F930787018AC}" name="Sarake2184"/>
    <tableColumn id="2185" xr3:uid="{36263BE8-84FF-4749-A348-5B21DED57119}" name="Sarake2185"/>
    <tableColumn id="2186" xr3:uid="{A92A62D7-8890-472A-90F0-EE564DDBBB85}" name="Sarake2186"/>
    <tableColumn id="2187" xr3:uid="{0A4CE9C4-B838-4323-A7BA-41BCEEEAD4D1}" name="Sarake2187"/>
    <tableColumn id="2188" xr3:uid="{9573DDFB-832B-4AD1-B5EF-F66CD2C28E50}" name="Sarake2188"/>
    <tableColumn id="2189" xr3:uid="{38A11D3D-CB3E-4389-B739-A2DD09DFDC9D}" name="Sarake2189"/>
    <tableColumn id="2190" xr3:uid="{76646768-249D-475E-AC0B-C503E3101FF1}" name="Sarake2190"/>
    <tableColumn id="2191" xr3:uid="{8247422F-059A-4191-8490-0B7836669936}" name="Sarake2191"/>
    <tableColumn id="2192" xr3:uid="{42400AA5-7096-4A26-A3B0-97B45A0303DC}" name="Sarake2192"/>
    <tableColumn id="2193" xr3:uid="{BE4A8F76-B265-4689-966B-CD553D7FA9E5}" name="Sarake2193"/>
    <tableColumn id="2194" xr3:uid="{68B1B39C-BC2D-45F1-B1FA-849AA658B3F4}" name="Sarake2194"/>
    <tableColumn id="2195" xr3:uid="{7010A530-7873-4CCC-9163-E6F178D2BBDE}" name="Sarake2195"/>
    <tableColumn id="2196" xr3:uid="{74BA158D-AE58-4EB2-B155-F0E762F36F0E}" name="Sarake2196"/>
    <tableColumn id="2197" xr3:uid="{57F022F7-D25A-40C7-A9EA-10456BF31EEF}" name="Sarake2197"/>
    <tableColumn id="2198" xr3:uid="{A230AF92-896A-4FCC-914B-E14E932B42AC}" name="Sarake2198"/>
    <tableColumn id="2199" xr3:uid="{EEF4FF1A-8675-4B23-9B5F-B52136387463}" name="Sarake2199"/>
    <tableColumn id="2200" xr3:uid="{F02F0A84-EB0E-46DB-875A-422FB5562EAD}" name="Sarake2200"/>
    <tableColumn id="2201" xr3:uid="{68BED3C3-2C3E-4443-B3A0-86CAD7B8D48D}" name="Sarake2201"/>
    <tableColumn id="2202" xr3:uid="{023FA666-125A-43D6-904E-A4BDF01CC327}" name="Sarake2202"/>
    <tableColumn id="2203" xr3:uid="{07D5EB37-EB26-4AC4-B29B-9677C72C0AFA}" name="Sarake2203"/>
    <tableColumn id="2204" xr3:uid="{0C0728C6-C404-4A36-BE26-A0BB0DE77B88}" name="Sarake2204"/>
    <tableColumn id="2205" xr3:uid="{52F4B7F1-6FB4-46BA-A1B2-6B779AFFDC78}" name="Sarake2205"/>
    <tableColumn id="2206" xr3:uid="{2D2796C6-26CB-40ED-9242-669C9716A3FC}" name="Sarake2206"/>
    <tableColumn id="2207" xr3:uid="{B381D59E-D2C2-4A1F-A3F0-5008791D945B}" name="Sarake2207"/>
    <tableColumn id="2208" xr3:uid="{A1D593BD-0098-406E-B1F9-5D18FE0C14B2}" name="Sarake2208"/>
    <tableColumn id="2209" xr3:uid="{845E1135-5A83-4F10-A187-7F7755631017}" name="Sarake2209"/>
    <tableColumn id="2210" xr3:uid="{C2822247-F01B-4297-B56C-8F4660A99229}" name="Sarake2210"/>
    <tableColumn id="2211" xr3:uid="{8859D0A1-03B8-44E1-BC1C-D8AD913DC63C}" name="Sarake2211"/>
    <tableColumn id="2212" xr3:uid="{A23479BA-CF8D-4E06-9ABC-775EAAAAD876}" name="Sarake2212"/>
    <tableColumn id="2213" xr3:uid="{2895C157-ABCC-4274-B2EA-327849E88F67}" name="Sarake2213"/>
    <tableColumn id="2214" xr3:uid="{F9594BC9-3E3C-4929-9DDF-BD34E8A0B6C4}" name="Sarake2214"/>
    <tableColumn id="2215" xr3:uid="{9F334FF2-9FC3-4B89-AB98-47AA44FB73BB}" name="Sarake2215"/>
    <tableColumn id="2216" xr3:uid="{E7A0FE2E-B67D-423B-947C-A57A043D7906}" name="Sarake2216"/>
    <tableColumn id="2217" xr3:uid="{235E7145-2EC3-4070-A89E-3A5F2E6FAA12}" name="Sarake2217"/>
    <tableColumn id="2218" xr3:uid="{80F19BE0-8D0A-494B-A8B6-1D168FC69980}" name="Sarake2218"/>
    <tableColumn id="2219" xr3:uid="{73B6CFE1-1B53-4351-B103-57AADF17A2CF}" name="Sarake2219"/>
    <tableColumn id="2220" xr3:uid="{FDD3EF81-3D8C-4726-AC8F-3253DDD766F1}" name="Sarake2220"/>
    <tableColumn id="2221" xr3:uid="{DFFC40DF-6579-4073-83B4-B7796E169040}" name="Sarake2221"/>
    <tableColumn id="2222" xr3:uid="{727C3127-0A63-443D-AA47-62FCE89A22FE}" name="Sarake2222"/>
    <tableColumn id="2223" xr3:uid="{872CBB5A-74D1-4F0D-A5B3-DCA7827C59E7}" name="Sarake2223"/>
    <tableColumn id="2224" xr3:uid="{B43507CF-70D6-4FD5-BC95-43B55ADD18DA}" name="Sarake2224"/>
    <tableColumn id="2225" xr3:uid="{1A49B952-037B-4238-9F70-5CE47E631B30}" name="Sarake2225"/>
    <tableColumn id="2226" xr3:uid="{5B2DAC99-C4CB-45CA-B171-CC1AD3F60E35}" name="Sarake2226"/>
    <tableColumn id="2227" xr3:uid="{495FA34B-923A-4998-87B2-143C81EF7FF8}" name="Sarake2227"/>
    <tableColumn id="2228" xr3:uid="{646C4444-CCDD-44A6-9C26-9850F18FBFAF}" name="Sarake2228"/>
    <tableColumn id="2229" xr3:uid="{9A77DDBB-1D9B-4B9A-B8FD-D362FF059D97}" name="Sarake2229"/>
    <tableColumn id="2230" xr3:uid="{325F7436-75E7-4BB2-A26D-2BACCFBDD50B}" name="Sarake2230"/>
    <tableColumn id="2231" xr3:uid="{A2D9D2B4-48E6-45F8-9C74-79B96A52649C}" name="Sarake2231"/>
    <tableColumn id="2232" xr3:uid="{5D70676A-110F-4DE4-A193-B8B4F6F0C6BB}" name="Sarake2232"/>
    <tableColumn id="2233" xr3:uid="{A9C3EA1D-3B5C-49A6-9C4C-DCD4F5C6B0A1}" name="Sarake2233"/>
    <tableColumn id="2234" xr3:uid="{F3F38483-2ACC-4682-A0D5-EF0110B6002F}" name="Sarake2234"/>
    <tableColumn id="2235" xr3:uid="{836F19FC-A6F2-4172-A7AC-8F49D5D90A38}" name="Sarake2235"/>
    <tableColumn id="2236" xr3:uid="{F6EFEABF-93BD-426B-A586-0BB859797DCE}" name="Sarake2236"/>
    <tableColumn id="2237" xr3:uid="{AEBE2FCD-4F67-4B6D-AA8E-258981996526}" name="Sarake2237"/>
    <tableColumn id="2238" xr3:uid="{5126FE35-60A5-4800-9C48-C380B69B2C39}" name="Sarake2238"/>
    <tableColumn id="2239" xr3:uid="{9A47CF2B-A754-4287-985B-FE0094B1B61B}" name="Sarake2239"/>
    <tableColumn id="2240" xr3:uid="{CD5C547B-17D7-4CF5-885B-0311367BB730}" name="Sarake2240"/>
    <tableColumn id="2241" xr3:uid="{83C34A89-C6DE-42A0-A2A1-6CA0CD34D49C}" name="Sarake2241"/>
    <tableColumn id="2242" xr3:uid="{1F9DC682-68BD-44C6-82D6-2C04EFD0BBC4}" name="Sarake2242"/>
    <tableColumn id="2243" xr3:uid="{05F88251-9566-414A-A233-7AE54E482FA8}" name="Sarake2243"/>
    <tableColumn id="2244" xr3:uid="{598FFEF4-44AF-43A6-A1E8-8D6456227225}" name="Sarake2244"/>
    <tableColumn id="2245" xr3:uid="{71AF1970-5376-4D08-A93B-CAD17DFF37E2}" name="Sarake2245"/>
    <tableColumn id="2246" xr3:uid="{98B13CAE-5284-4625-A424-D3ED0620B105}" name="Sarake2246"/>
    <tableColumn id="2247" xr3:uid="{1F0C7D7E-84A2-49D1-A9F6-47C829F5FBFB}" name="Sarake2247"/>
    <tableColumn id="2248" xr3:uid="{6D80A3D5-4B25-47C1-A5FE-8FF3407D57DE}" name="Sarake2248"/>
    <tableColumn id="2249" xr3:uid="{C4543E84-7571-4659-A7BC-E3B8452D5F9E}" name="Sarake2249"/>
    <tableColumn id="2250" xr3:uid="{B787D0FC-0FFC-4DC3-A91C-ACFE8AA5743E}" name="Sarake2250"/>
    <tableColumn id="2251" xr3:uid="{39373F49-CF63-4735-A6E2-B3B87D6D8D90}" name="Sarake2251"/>
    <tableColumn id="2252" xr3:uid="{4B5573CF-A90E-4AD7-81BA-C03E6169AE09}" name="Sarake2252"/>
    <tableColumn id="2253" xr3:uid="{2B308174-69DF-4C68-A038-294D95E491E4}" name="Sarake2253"/>
    <tableColumn id="2254" xr3:uid="{C68B09BA-34D3-445F-9D28-A941A284D21D}" name="Sarake2254"/>
    <tableColumn id="2255" xr3:uid="{6978393F-F4FA-4F4C-A501-EB50DB713A63}" name="Sarake2255"/>
    <tableColumn id="2256" xr3:uid="{AF8F8724-B6D1-4E0D-B1D8-E22490CD1AA7}" name="Sarake2256"/>
    <tableColumn id="2257" xr3:uid="{16A711F1-1E82-41D9-985F-DAA2516ED728}" name="Sarake2257"/>
    <tableColumn id="2258" xr3:uid="{B2D5E3E2-6C69-430F-960F-78D4A94360BB}" name="Sarake2258"/>
    <tableColumn id="2259" xr3:uid="{8D7AE0FB-3078-4D78-983C-31099511263C}" name="Sarake2259"/>
    <tableColumn id="2260" xr3:uid="{FD7C4CB9-AD30-43FA-8AB0-8177BD22A857}" name="Sarake2260"/>
    <tableColumn id="2261" xr3:uid="{7F60C495-E927-4A80-8907-96513A011AB5}" name="Sarake2261"/>
    <tableColumn id="2262" xr3:uid="{84A79BB9-602E-477F-B394-2DC9EAED60FE}" name="Sarake2262"/>
    <tableColumn id="2263" xr3:uid="{F7B4ADA4-E7BD-496D-805C-4CBEDF0E12BE}" name="Sarake2263"/>
    <tableColumn id="2264" xr3:uid="{8A2E1CE2-67C7-48EB-AFAD-440C37664D02}" name="Sarake2264"/>
    <tableColumn id="2265" xr3:uid="{33E9CB9E-7C2D-43CC-80AF-3FA87EAC2C52}" name="Sarake2265"/>
    <tableColumn id="2266" xr3:uid="{F093CCCE-4009-4EC9-95FC-D89EE1207E3F}" name="Sarake2266"/>
    <tableColumn id="2267" xr3:uid="{96863A4B-3853-48E5-90E4-7385E2D8A9FD}" name="Sarake2267"/>
    <tableColumn id="2268" xr3:uid="{AE5BEAB8-B863-4B15-B062-089ABBA4A286}" name="Sarake2268"/>
    <tableColumn id="2269" xr3:uid="{209B58C7-093A-43A7-9DF6-5D356E41BC10}" name="Sarake2269"/>
    <tableColumn id="2270" xr3:uid="{B15E038D-4866-4A47-A785-34F5FAE17F24}" name="Sarake2270"/>
    <tableColumn id="2271" xr3:uid="{93936A18-DCC8-465A-B90D-B2195FD7EB26}" name="Sarake2271"/>
    <tableColumn id="2272" xr3:uid="{139D2EF5-2131-4EB2-BE1A-0F5D44D15751}" name="Sarake2272"/>
    <tableColumn id="2273" xr3:uid="{7E4BEDCD-D9D4-4F0C-806A-2912E53D19BF}" name="Sarake2273"/>
    <tableColumn id="2274" xr3:uid="{489B9839-D8CA-44FA-8DBE-D31A5C48EFF3}" name="Sarake2274"/>
    <tableColumn id="2275" xr3:uid="{FD3AE4BB-EBA5-467B-93A0-BD99AAEE4F6D}" name="Sarake2275"/>
    <tableColumn id="2276" xr3:uid="{A8C67DBE-E624-421F-A39D-F92F7823AD0E}" name="Sarake2276"/>
    <tableColumn id="2277" xr3:uid="{AFDD353C-C06E-4870-B40B-2A9BF9ABD331}" name="Sarake2277"/>
    <tableColumn id="2278" xr3:uid="{80C00E50-7836-41F4-8940-15D7411EBB3B}" name="Sarake2278"/>
    <tableColumn id="2279" xr3:uid="{81E554A0-3750-4240-8389-0354E5D515EE}" name="Sarake2279"/>
    <tableColumn id="2280" xr3:uid="{57CBCEAF-2BC3-4618-93BC-B78EE11C3F59}" name="Sarake2280"/>
    <tableColumn id="2281" xr3:uid="{F2C77AE3-FEA2-4174-BE13-685286455959}" name="Sarake2281"/>
    <tableColumn id="2282" xr3:uid="{E22CC882-D7C0-4BD2-BBEB-724A6AFAF835}" name="Sarake2282"/>
    <tableColumn id="2283" xr3:uid="{4A4F90C3-0324-4377-8D26-B69CFE8DF8F9}" name="Sarake2283"/>
    <tableColumn id="2284" xr3:uid="{C07F299F-B6B5-4007-B901-3D871DFFE24C}" name="Sarake2284"/>
    <tableColumn id="2285" xr3:uid="{46404098-7504-4575-971F-45B8434BAC64}" name="Sarake2285"/>
    <tableColumn id="2286" xr3:uid="{34B4CB6B-F104-4ED3-90B7-6E23C3F11593}" name="Sarake2286"/>
    <tableColumn id="2287" xr3:uid="{32A9F052-B858-4398-B79B-C219C7A95D4F}" name="Sarake2287"/>
    <tableColumn id="2288" xr3:uid="{2C2DED73-BFC8-418D-B30F-36608634BD8A}" name="Sarake2288"/>
    <tableColumn id="2289" xr3:uid="{9C2459DB-A852-4AAD-83BB-C3E61BD44BD4}" name="Sarake2289"/>
    <tableColumn id="2290" xr3:uid="{FE8DA499-1B33-4C95-81B2-964C2D0DBDEC}" name="Sarake2290"/>
    <tableColumn id="2291" xr3:uid="{67294ECE-81F8-4A48-84DD-032B70F960E5}" name="Sarake2291"/>
    <tableColumn id="2292" xr3:uid="{D4D75B34-AEFD-4AC4-ADCF-5E4F91D32007}" name="Sarake2292"/>
    <tableColumn id="2293" xr3:uid="{FE5FAB97-4C9D-415C-98C0-9D91B18904AE}" name="Sarake2293"/>
    <tableColumn id="2294" xr3:uid="{E7450F37-AA56-4731-956D-AAC5B538C300}" name="Sarake2294"/>
    <tableColumn id="2295" xr3:uid="{A3BCB861-610D-4D4C-A73F-361B1DB1FFFA}" name="Sarake2295"/>
    <tableColumn id="2296" xr3:uid="{CFB52346-6A83-44A9-BF3C-51A987F04366}" name="Sarake2296"/>
    <tableColumn id="2297" xr3:uid="{BC155698-AD31-49C1-A4E4-4C5025B84663}" name="Sarake2297"/>
    <tableColumn id="2298" xr3:uid="{D9367DCF-368D-4D5F-B14E-649A1B53EB60}" name="Sarake2298"/>
    <tableColumn id="2299" xr3:uid="{AA67A5CE-BF23-417D-AB18-A849D92F77C0}" name="Sarake2299"/>
    <tableColumn id="2300" xr3:uid="{70FFDC0D-C0DF-46E2-BD96-F4D1E12E4A48}" name="Sarake2300"/>
    <tableColumn id="2301" xr3:uid="{598A2C42-43E3-4C60-9E50-372FD229A812}" name="Sarake2301"/>
    <tableColumn id="2302" xr3:uid="{A6197027-4B0E-48BC-8806-A7ABA318F064}" name="Sarake2302"/>
    <tableColumn id="2303" xr3:uid="{76D8B1C2-1C2B-49C9-A259-9894A4681220}" name="Sarake2303"/>
    <tableColumn id="2304" xr3:uid="{C6408BB8-7F65-4896-8657-5B18B7012967}" name="Sarake2304"/>
    <tableColumn id="2305" xr3:uid="{5F5051BA-1253-41F5-AD4D-CADAD7FC20FA}" name="Sarake2305"/>
    <tableColumn id="2306" xr3:uid="{E7DB339E-32DD-4E9B-8B85-CE76975656C6}" name="Sarake2306"/>
    <tableColumn id="2307" xr3:uid="{C6ED96C1-371B-48B9-B5F2-D8A91C016BD0}" name="Sarake2307"/>
    <tableColumn id="2308" xr3:uid="{3CB54532-0EDB-4C5C-A9F3-B1FE39EBFA37}" name="Sarake2308"/>
    <tableColumn id="2309" xr3:uid="{F5878894-B789-47C4-AA3F-DA27AA3F917B}" name="Sarake2309"/>
    <tableColumn id="2310" xr3:uid="{778F7AF1-EF72-40E8-A289-37809E05FCC0}" name="Sarake2310"/>
    <tableColumn id="2311" xr3:uid="{8373D70B-5C08-4CFD-B283-0105294FDCF9}" name="Sarake2311"/>
    <tableColumn id="2312" xr3:uid="{F8E9E4DB-19C9-4D3C-8E39-55322882F76C}" name="Sarake2312"/>
    <tableColumn id="2313" xr3:uid="{7919D7AD-6CF9-4BD8-96CF-D6690CA80537}" name="Sarake2313"/>
    <tableColumn id="2314" xr3:uid="{88EAA051-9D7D-4326-BCE0-9A39CEE11999}" name="Sarake2314"/>
    <tableColumn id="2315" xr3:uid="{777D4ECD-73FB-4FB0-AD6F-F641978B6FF1}" name="Sarake2315"/>
    <tableColumn id="2316" xr3:uid="{BBDDD549-2315-4483-852E-AAE599439A22}" name="Sarake2316"/>
    <tableColumn id="2317" xr3:uid="{B85BF4D9-46A6-43F6-92B0-C306F2CC4800}" name="Sarake2317"/>
    <tableColumn id="2318" xr3:uid="{38966419-D751-4C2F-95C9-C79A7BB9C81E}" name="Sarake2318"/>
    <tableColumn id="2319" xr3:uid="{C0326F15-4B56-440C-8ACE-AD10B73FD537}" name="Sarake2319"/>
    <tableColumn id="2320" xr3:uid="{DD8A045F-C0F6-4964-A85B-B0B6979E9901}" name="Sarake2320"/>
    <tableColumn id="2321" xr3:uid="{FC8B4AC0-88EC-49F0-86EE-5F1FD9C89955}" name="Sarake2321"/>
    <tableColumn id="2322" xr3:uid="{2ED6544F-677A-40BE-BA94-07CECE550179}" name="Sarake2322"/>
    <tableColumn id="2323" xr3:uid="{0C691D39-8618-4836-8414-D0D58C56EAF9}" name="Sarake2323"/>
    <tableColumn id="2324" xr3:uid="{BB3E4ACE-5AE3-40CF-ABA0-799C09A8A389}" name="Sarake2324"/>
    <tableColumn id="2325" xr3:uid="{3AC17D3C-34C1-4C2E-9E55-5EF04EBCE371}" name="Sarake2325"/>
    <tableColumn id="2326" xr3:uid="{674880DA-AF8A-4986-A1C1-9FA906ACADCC}" name="Sarake2326"/>
    <tableColumn id="2327" xr3:uid="{7052BB1D-ACFF-4CE6-9B54-570D5E434CA3}" name="Sarake2327"/>
    <tableColumn id="2328" xr3:uid="{0D9F16CB-8E9E-4078-BB7C-6AB6F5E00168}" name="Sarake2328"/>
    <tableColumn id="2329" xr3:uid="{EA9E15FC-0C50-4064-AF6E-171ED47C501E}" name="Sarake2329"/>
    <tableColumn id="2330" xr3:uid="{3BF2ED85-131D-4145-B0FA-546E3131D74A}" name="Sarake2330"/>
    <tableColumn id="2331" xr3:uid="{B7CA863A-EAFE-4765-839D-E5E7BACAD8B6}" name="Sarake2331"/>
    <tableColumn id="2332" xr3:uid="{F1C3DC1B-2A13-46F3-84CB-20FE4E6D7ADA}" name="Sarake2332"/>
    <tableColumn id="2333" xr3:uid="{9E9D6AD5-EE71-46C3-A766-4AEFABA1F56F}" name="Sarake2333"/>
    <tableColumn id="2334" xr3:uid="{51A9AFAC-90B4-45C6-9963-CBC8AED5D381}" name="Sarake2334"/>
    <tableColumn id="2335" xr3:uid="{A18F1700-0E7A-4C35-9266-86FBE46E263F}" name="Sarake2335"/>
    <tableColumn id="2336" xr3:uid="{6501728A-B7FA-4AC9-BD73-9D4BCBECE8EF}" name="Sarake2336"/>
    <tableColumn id="2337" xr3:uid="{C4CD5EB9-B357-4834-9C31-74C8CCD40BA7}" name="Sarake2337"/>
    <tableColumn id="2338" xr3:uid="{D871C0BF-63BD-4FAD-916C-F67023C2CEF7}" name="Sarake2338"/>
    <tableColumn id="2339" xr3:uid="{A30FEB48-8108-4786-AF96-F494D9B15983}" name="Sarake2339"/>
    <tableColumn id="2340" xr3:uid="{CA85CB7B-9124-45D4-81BB-779ECF2600BC}" name="Sarake2340"/>
    <tableColumn id="2341" xr3:uid="{1AD3D638-8B3F-4579-8833-2793460CF633}" name="Sarake2341"/>
    <tableColumn id="2342" xr3:uid="{16D7F823-5229-4C83-AECB-5017A203BB82}" name="Sarake2342"/>
    <tableColumn id="2343" xr3:uid="{BFD00265-C279-4DE4-AD72-198BE1F0A9B6}" name="Sarake2343"/>
    <tableColumn id="2344" xr3:uid="{A580FB24-0169-422C-938D-BD61C9B2EFD1}" name="Sarake2344"/>
    <tableColumn id="2345" xr3:uid="{E1DBFC47-49D9-43C8-A0E4-872D9C27288C}" name="Sarake2345"/>
    <tableColumn id="2346" xr3:uid="{A9224141-0602-46A3-9C61-E3EAF35A9A25}" name="Sarake2346"/>
    <tableColumn id="2347" xr3:uid="{C87DF3F9-4F99-41B4-9105-E34FAFC27B22}" name="Sarake2347"/>
    <tableColumn id="2348" xr3:uid="{23912A76-9C2C-413F-AE6E-4BD02B300D85}" name="Sarake2348"/>
    <tableColumn id="2349" xr3:uid="{F44623E4-C719-495B-B024-B3450AACC236}" name="Sarake2349"/>
    <tableColumn id="2350" xr3:uid="{E7AE93CC-0936-4553-BB90-E0B6BDC7BC20}" name="Sarake2350"/>
    <tableColumn id="2351" xr3:uid="{5FCA878A-0E46-46F7-B272-554508B0B823}" name="Sarake2351"/>
    <tableColumn id="2352" xr3:uid="{51EF7780-7A23-4106-84AE-47A3BD6D2BF3}" name="Sarake2352"/>
    <tableColumn id="2353" xr3:uid="{42735874-0963-43C9-AB28-0FA47CC446CD}" name="Sarake2353"/>
    <tableColumn id="2354" xr3:uid="{99095CC0-1D82-4734-B529-6B1634F87598}" name="Sarake2354"/>
    <tableColumn id="2355" xr3:uid="{8968E343-D77C-4259-ABDE-0E1231EA1998}" name="Sarake2355"/>
    <tableColumn id="2356" xr3:uid="{6CCE0EEE-4855-4CF2-8A6C-6FAF6363F7BA}" name="Sarake2356"/>
    <tableColumn id="2357" xr3:uid="{46B94589-F751-4A3D-BB86-339BA49B0221}" name="Sarake2357"/>
    <tableColumn id="2358" xr3:uid="{F7E84F51-F14A-4127-B6DF-2EFF762B3168}" name="Sarake2358"/>
    <tableColumn id="2359" xr3:uid="{376FD79D-A4BC-4979-97A0-313950DE951A}" name="Sarake2359"/>
    <tableColumn id="2360" xr3:uid="{C1C9BF8C-75B6-49C1-AB36-7A5482204650}" name="Sarake2360"/>
    <tableColumn id="2361" xr3:uid="{C5F553D2-83CF-4601-BCAF-643CA256C057}" name="Sarake2361"/>
    <tableColumn id="2362" xr3:uid="{78269A38-0BBE-491E-8605-326510B649E5}" name="Sarake2362"/>
    <tableColumn id="2363" xr3:uid="{DF07FF99-E6EE-4C2B-95E0-5D4B3BDF4E52}" name="Sarake2363"/>
    <tableColumn id="2364" xr3:uid="{E5B924AF-8027-40E9-A502-14585B693D7F}" name="Sarake2364"/>
    <tableColumn id="2365" xr3:uid="{36CBC77F-75AB-4740-9A17-2FE97FA27E3B}" name="Sarake2365"/>
    <tableColumn id="2366" xr3:uid="{4600D385-0BAC-4C8B-850F-1B18B1BDD9D4}" name="Sarake2366"/>
    <tableColumn id="2367" xr3:uid="{AD41DF22-0D09-42EB-925D-D5C420DAB114}" name="Sarake2367"/>
    <tableColumn id="2368" xr3:uid="{748C4F61-FF74-4960-AD94-A3C70DCD4A15}" name="Sarake2368"/>
    <tableColumn id="2369" xr3:uid="{90E2382A-1C58-4981-8860-1BD70108B437}" name="Sarake2369"/>
    <tableColumn id="2370" xr3:uid="{2B6536F2-86F4-41F0-917A-6DA0031C83B4}" name="Sarake2370"/>
    <tableColumn id="2371" xr3:uid="{582FC4B5-4008-4221-959F-3D6DD27232CE}" name="Sarake2371"/>
    <tableColumn id="2372" xr3:uid="{A2ACE9F0-F392-4F2F-B960-2B86C05310C3}" name="Sarake2372"/>
    <tableColumn id="2373" xr3:uid="{99C7B62C-32AD-4879-ACED-EFE84F690BC3}" name="Sarake2373"/>
    <tableColumn id="2374" xr3:uid="{5096D960-4929-4995-AB44-A64598799816}" name="Sarake2374"/>
    <tableColumn id="2375" xr3:uid="{94F21B08-C726-43A2-B8AB-77B1ECE4492E}" name="Sarake2375"/>
    <tableColumn id="2376" xr3:uid="{6CCD6EB9-7354-45F8-85E6-BACEE8974371}" name="Sarake2376"/>
    <tableColumn id="2377" xr3:uid="{A41E4879-5801-4B25-B1CA-F65A7F61A652}" name="Sarake2377"/>
    <tableColumn id="2378" xr3:uid="{BE816CD8-DBB4-4991-8A3D-938FECE6C85E}" name="Sarake2378"/>
    <tableColumn id="2379" xr3:uid="{7148649C-AD24-4512-B10F-CC9043591D03}" name="Sarake2379"/>
    <tableColumn id="2380" xr3:uid="{9D63C147-231B-4071-BA18-ED5F5BFA140C}" name="Sarake2380"/>
    <tableColumn id="2381" xr3:uid="{A55F0A5A-43B3-4AB6-AD60-DF400207F5EE}" name="Sarake2381"/>
    <tableColumn id="2382" xr3:uid="{409E564E-B2F5-419E-8070-069F5008AD06}" name="Sarake2382"/>
    <tableColumn id="2383" xr3:uid="{B912CE96-E4C9-4256-9803-6B880DF21C29}" name="Sarake2383"/>
    <tableColumn id="2384" xr3:uid="{C48A7D08-2A6A-4CDD-9742-618DBFDEC199}" name="Sarake2384"/>
    <tableColumn id="2385" xr3:uid="{8C16BB46-7348-475C-9E8C-785BB47EB12C}" name="Sarake2385"/>
    <tableColumn id="2386" xr3:uid="{AF826DB6-90CA-4D03-A5B7-2AA60B339C66}" name="Sarake2386"/>
    <tableColumn id="2387" xr3:uid="{B8DFA585-D66B-4122-BC94-9D26BB4F1573}" name="Sarake2387"/>
    <tableColumn id="2388" xr3:uid="{79589A06-EF97-49B7-B9EB-2598FFD5C8A8}" name="Sarake2388"/>
    <tableColumn id="2389" xr3:uid="{3B7D6F69-0387-47B9-A006-E601458F6E4E}" name="Sarake2389"/>
    <tableColumn id="2390" xr3:uid="{5555943F-9754-45D8-9351-13440F867256}" name="Sarake2390"/>
    <tableColumn id="2391" xr3:uid="{0E1AF250-AEE3-43E5-8882-131A883566BE}" name="Sarake2391"/>
    <tableColumn id="2392" xr3:uid="{CBA34069-2C6E-435D-8B69-0C487538E324}" name="Sarake2392"/>
    <tableColumn id="2393" xr3:uid="{1ECC5512-5404-4647-BC5E-4DE81B944833}" name="Sarake2393"/>
    <tableColumn id="2394" xr3:uid="{0E9F5713-5A8D-4295-976C-B5D64E51334E}" name="Sarake2394"/>
    <tableColumn id="2395" xr3:uid="{F4684F61-96CE-4DDA-AF9E-059C10E1D9B2}" name="Sarake2395"/>
    <tableColumn id="2396" xr3:uid="{2813B69F-CD61-470D-B0C9-DFF2E0808F2F}" name="Sarake2396"/>
    <tableColumn id="2397" xr3:uid="{6B29C1B2-FC09-4299-8423-7681019094F7}" name="Sarake2397"/>
    <tableColumn id="2398" xr3:uid="{994D2F49-D920-4009-8417-A90AD2DC4F52}" name="Sarake2398"/>
    <tableColumn id="2399" xr3:uid="{E78D9560-D220-4CAE-9B44-4035A3E8CB9A}" name="Sarake2399"/>
    <tableColumn id="2400" xr3:uid="{602AEE22-7D0B-49C3-9691-9D7C2E3124AC}" name="Sarake2400"/>
    <tableColumn id="2401" xr3:uid="{22B589A9-F584-4C7C-9FAE-677334372F4C}" name="Sarake2401"/>
    <tableColumn id="2402" xr3:uid="{9EF6182F-A5E6-4E63-A1D9-FB873CADEB8B}" name="Sarake2402"/>
    <tableColumn id="2403" xr3:uid="{41CFE509-CBEF-4081-BA43-16A3E67903A8}" name="Sarake2403"/>
    <tableColumn id="2404" xr3:uid="{DEDD821D-AAC3-47DB-8715-FABBF16107F8}" name="Sarake2404"/>
    <tableColumn id="2405" xr3:uid="{2A5AFC6A-F2A5-4283-AD21-6F85B3C2B1EF}" name="Sarake2405"/>
    <tableColumn id="2406" xr3:uid="{AEA11819-2ECA-4CAE-90EB-60A31E1FFE75}" name="Sarake2406"/>
    <tableColumn id="2407" xr3:uid="{E9A6A1AD-4294-4D76-A25D-59A82420D90B}" name="Sarake2407"/>
    <tableColumn id="2408" xr3:uid="{7E24D7F6-F11D-4853-B564-A88625AF4A20}" name="Sarake2408"/>
    <tableColumn id="2409" xr3:uid="{96B3BC98-D836-4308-8F26-A03DB55DD456}" name="Sarake2409"/>
    <tableColumn id="2410" xr3:uid="{E772FDE1-BAD0-41C9-A4B2-99D7945AA114}" name="Sarake2410"/>
    <tableColumn id="2411" xr3:uid="{CC6ABFF3-6D99-46A7-9EBE-5DD724B7F750}" name="Sarake2411"/>
    <tableColumn id="2412" xr3:uid="{69DDD165-08D4-4F5D-BF12-BFA653F96CF9}" name="Sarake2412"/>
    <tableColumn id="2413" xr3:uid="{2BE08C96-F1C1-4712-94DC-11B072413A79}" name="Sarake2413"/>
    <tableColumn id="2414" xr3:uid="{31EB8355-7A21-4688-B86E-89D75E40FFF2}" name="Sarake2414"/>
    <tableColumn id="2415" xr3:uid="{5D451EA3-E5AA-4FCE-9302-45AAE43340B0}" name="Sarake2415"/>
    <tableColumn id="2416" xr3:uid="{7E6A9E13-20A7-42C0-8009-BA2CDDC12E6B}" name="Sarake2416"/>
    <tableColumn id="2417" xr3:uid="{BE27F007-7E89-433C-BDC5-470FCF8A8CFE}" name="Sarake2417"/>
    <tableColumn id="2418" xr3:uid="{4EA2C9F6-579B-4572-A119-E958887C465B}" name="Sarake2418"/>
    <tableColumn id="2419" xr3:uid="{053569E8-FDEF-4A12-8E9F-7782330533A0}" name="Sarake2419"/>
    <tableColumn id="2420" xr3:uid="{A6ED4AA5-D916-484E-A1A8-01C6EC903F76}" name="Sarake2420"/>
    <tableColumn id="2421" xr3:uid="{3A014608-365F-4738-8AEB-DFD3B56F52BE}" name="Sarake2421"/>
    <tableColumn id="2422" xr3:uid="{52C84D2A-4341-4C10-9F7D-501DE9EF289A}" name="Sarake2422"/>
    <tableColumn id="2423" xr3:uid="{A27B78C4-F986-4E61-B8C3-CE5D720E0B32}" name="Sarake2423"/>
    <tableColumn id="2424" xr3:uid="{9ABF332D-E1B5-424F-B89B-D74D30975D54}" name="Sarake2424"/>
    <tableColumn id="2425" xr3:uid="{DF0997EE-64AB-4D70-87CD-4A563418C7EF}" name="Sarake2425"/>
    <tableColumn id="2426" xr3:uid="{A95E8880-B5E4-4DBC-8E45-157D04A3F8EB}" name="Sarake2426"/>
    <tableColumn id="2427" xr3:uid="{58EC40F1-D8DF-4FD5-B492-35C04FF3C442}" name="Sarake2427"/>
    <tableColumn id="2428" xr3:uid="{15DE6C4E-E172-434D-9EAC-F7F092F72339}" name="Sarake2428"/>
    <tableColumn id="2429" xr3:uid="{5DF1BE0F-7A75-41BC-BB70-94DBE43E8C76}" name="Sarake2429"/>
    <tableColumn id="2430" xr3:uid="{5C8C9160-695D-44DA-A4F0-D9FDCD34F265}" name="Sarake2430"/>
    <tableColumn id="2431" xr3:uid="{F4C18160-83B2-44E0-8E50-ADE79B3BB559}" name="Sarake2431"/>
    <tableColumn id="2432" xr3:uid="{2AAABCB5-3E2C-409B-9259-1A200E414D76}" name="Sarake2432"/>
    <tableColumn id="2433" xr3:uid="{C7398468-A736-47CF-8C12-2CF5E85F3AEA}" name="Sarake2433"/>
    <tableColumn id="2434" xr3:uid="{DC86D4EE-1656-41F8-9A62-142E2C0D2D11}" name="Sarake2434"/>
    <tableColumn id="2435" xr3:uid="{243E5BD7-0C98-4AC8-9BF6-7C792FA97CCB}" name="Sarake2435"/>
    <tableColumn id="2436" xr3:uid="{B7A7F0B6-D950-41A4-97DD-BBE6D69CD127}" name="Sarake2436"/>
    <tableColumn id="2437" xr3:uid="{21290BE8-350C-4A3C-8517-7BBA9D63E8A9}" name="Sarake2437"/>
    <tableColumn id="2438" xr3:uid="{CAD27E50-95F1-427E-BE5F-AF0B0D3629DD}" name="Sarake2438"/>
    <tableColumn id="2439" xr3:uid="{E1272FDF-1999-4E71-BC58-508B0A43E4C3}" name="Sarake2439"/>
    <tableColumn id="2440" xr3:uid="{E4204576-DEC8-4033-BE69-D5C810A4F62B}" name="Sarake2440"/>
    <tableColumn id="2441" xr3:uid="{8A6B752D-609B-47FD-A879-0515ED64942F}" name="Sarake2441"/>
    <tableColumn id="2442" xr3:uid="{B2CC78B1-4DCC-479C-966A-7327055F3676}" name="Sarake2442"/>
    <tableColumn id="2443" xr3:uid="{19AE9C98-B388-47AC-A9DE-FA62FED869D8}" name="Sarake2443"/>
    <tableColumn id="2444" xr3:uid="{C9701DA4-C04E-415D-989F-BD11C6A23CE3}" name="Sarake2444"/>
    <tableColumn id="2445" xr3:uid="{AC6B70EC-DE89-4D67-B5EC-01D0877147A2}" name="Sarake2445"/>
    <tableColumn id="2446" xr3:uid="{E7D1D29D-4D26-4F64-A13B-FBEA78A55D28}" name="Sarake2446"/>
    <tableColumn id="2447" xr3:uid="{C3F986EA-2961-4A53-AB15-36AC09427905}" name="Sarake2447"/>
    <tableColumn id="2448" xr3:uid="{95AA4728-9BC1-42E0-A8FB-5F88BB1C243D}" name="Sarake2448"/>
    <tableColumn id="2449" xr3:uid="{0A703CAF-C0FC-4D23-980C-6FC4EF88194B}" name="Sarake2449"/>
    <tableColumn id="2450" xr3:uid="{84C4CFB3-94F1-45E2-81C2-9C607902D2CA}" name="Sarake2450"/>
    <tableColumn id="2451" xr3:uid="{EE875B0A-E985-43CA-89C3-ED5C65CD33D5}" name="Sarake2451"/>
    <tableColumn id="2452" xr3:uid="{BE53E65B-AE77-4DC0-B9E7-36081B1C81B7}" name="Sarake2452"/>
    <tableColumn id="2453" xr3:uid="{67137284-D7B0-4D1A-95AB-08BF9CB971D3}" name="Sarake2453"/>
    <tableColumn id="2454" xr3:uid="{297305A3-E7CD-4F58-BBCD-643EF9F07414}" name="Sarake2454"/>
    <tableColumn id="2455" xr3:uid="{30FF4821-5CDC-4962-932B-114BAD0640DA}" name="Sarake2455"/>
    <tableColumn id="2456" xr3:uid="{A9CE6F8C-75BE-41B2-A84D-9B84431416C1}" name="Sarake2456"/>
    <tableColumn id="2457" xr3:uid="{713271FA-96A0-4241-B4F4-FD7FD6ED9BA2}" name="Sarake2457"/>
    <tableColumn id="2458" xr3:uid="{1AF99B6F-24B0-400C-9A3B-BD7B87D76E54}" name="Sarake2458"/>
    <tableColumn id="2459" xr3:uid="{BE1A9182-C7DF-4048-A191-D1C6DE899B21}" name="Sarake2459"/>
    <tableColumn id="2460" xr3:uid="{967A5CBA-EF6E-4E14-8E61-045FC9269F4E}" name="Sarake2460"/>
    <tableColumn id="2461" xr3:uid="{6521BDA0-DC6E-4928-8CB9-E2AFE9E7EFF0}" name="Sarake2461"/>
    <tableColumn id="2462" xr3:uid="{F4311E50-CB2E-443D-A913-A30158850364}" name="Sarake2462"/>
    <tableColumn id="2463" xr3:uid="{3B33CE49-0B33-4512-A32D-8BA6C782B1B6}" name="Sarake2463"/>
    <tableColumn id="2464" xr3:uid="{F6E820BD-B250-4850-AF95-598C3E158481}" name="Sarake2464"/>
    <tableColumn id="2465" xr3:uid="{D674036E-6E1D-4B27-8882-A12D07F7B95A}" name="Sarake2465"/>
    <tableColumn id="2466" xr3:uid="{F55DE0C9-3579-4DA5-8B85-A04909134A32}" name="Sarake2466"/>
    <tableColumn id="2467" xr3:uid="{0B76F5E4-416B-42ED-8CFC-EBE8F68C6EB4}" name="Sarake2467"/>
    <tableColumn id="2468" xr3:uid="{FE45A97D-51C0-42B3-8AF6-A2B1ACC03868}" name="Sarake2468"/>
    <tableColumn id="2469" xr3:uid="{23E37492-60E2-4C54-B5BA-875F61F7B5F3}" name="Sarake2469"/>
    <tableColumn id="2470" xr3:uid="{3D9DFAB2-E922-43CD-9CAF-FDBD647994BE}" name="Sarake2470"/>
    <tableColumn id="2471" xr3:uid="{E5E550C7-18EA-4791-A458-63B9499A1CE9}" name="Sarake2471"/>
    <tableColumn id="2472" xr3:uid="{B7F0A8F1-FF13-46AC-B0C5-CEFF97EEC33B}" name="Sarake2472"/>
    <tableColumn id="2473" xr3:uid="{8139632B-2FEC-466C-BEFD-6D5F0603C43E}" name="Sarake2473"/>
    <tableColumn id="2474" xr3:uid="{DEAECEEF-62E6-4286-AA17-DE676B6727BA}" name="Sarake2474"/>
    <tableColumn id="2475" xr3:uid="{9870F0CC-A7E4-4452-A063-C6B87342C6FE}" name="Sarake2475"/>
    <tableColumn id="2476" xr3:uid="{B9F681E3-2BC4-4C17-8E1E-52892F889B44}" name="Sarake2476"/>
    <tableColumn id="2477" xr3:uid="{E096B0CA-C9F2-4846-9D97-51D1973954A8}" name="Sarake2477"/>
    <tableColumn id="2478" xr3:uid="{0E7E81DF-C554-4BA2-BB67-A2AB511C17DB}" name="Sarake2478"/>
    <tableColumn id="2479" xr3:uid="{AF9B6F99-9F60-45FA-9E9E-5ABB4DEBF145}" name="Sarake2479"/>
    <tableColumn id="2480" xr3:uid="{77E38B70-B059-40BA-B66F-8323932AFF5F}" name="Sarake2480"/>
    <tableColumn id="2481" xr3:uid="{597F045E-FC53-49A4-8E50-CE602DECC73E}" name="Sarake2481"/>
    <tableColumn id="2482" xr3:uid="{9A0F182C-841E-4DCA-A398-4369F73176D7}" name="Sarake2482"/>
    <tableColumn id="2483" xr3:uid="{D0CC6327-313B-47DF-8D79-B8B3426D9180}" name="Sarake2483"/>
    <tableColumn id="2484" xr3:uid="{0D170347-B652-41AF-9A8B-AC56998AC594}" name="Sarake2484"/>
    <tableColumn id="2485" xr3:uid="{2F93901D-A0BF-4878-AF06-7437DF684300}" name="Sarake2485"/>
    <tableColumn id="2486" xr3:uid="{BEF40244-D6BA-4CF3-8319-66E213BCB869}" name="Sarake2486"/>
    <tableColumn id="2487" xr3:uid="{34574157-41CA-4040-8E7A-A9B6C7F07E9A}" name="Sarake2487"/>
    <tableColumn id="2488" xr3:uid="{53A94F89-8ECF-4054-9D44-DCECF6B7F225}" name="Sarake2488"/>
    <tableColumn id="2489" xr3:uid="{473C907E-1C22-4A03-9993-F88E5841E503}" name="Sarake2489"/>
    <tableColumn id="2490" xr3:uid="{8901E723-2CB8-4E5F-A781-42CEA748778D}" name="Sarake2490"/>
    <tableColumn id="2491" xr3:uid="{B1EDA24C-9B16-4CF8-BFB7-6329EABEBF5F}" name="Sarake2491"/>
    <tableColumn id="2492" xr3:uid="{E4008111-F554-4053-83DB-3C6EC377C288}" name="Sarake2492"/>
    <tableColumn id="2493" xr3:uid="{58B1BF07-3A8D-440C-A01F-EF85B8514A44}" name="Sarake2493"/>
    <tableColumn id="2494" xr3:uid="{35EA3794-923D-4BA2-9004-8BA7AE52701F}" name="Sarake2494"/>
    <tableColumn id="2495" xr3:uid="{4EE43763-4B69-48C0-BDC6-0CFA86F1E86F}" name="Sarake2495"/>
    <tableColumn id="2496" xr3:uid="{E5087ECB-8F52-4BDF-B057-F60A1FE133A1}" name="Sarake2496"/>
    <tableColumn id="2497" xr3:uid="{A1F171BD-094F-48B4-A018-491D1466E381}" name="Sarake2497"/>
    <tableColumn id="2498" xr3:uid="{77B02181-AC1D-4D24-8AB0-62878DD38BA6}" name="Sarake2498"/>
    <tableColumn id="2499" xr3:uid="{3EA56CE3-342E-4EC2-A034-315151CEE7FC}" name="Sarake2499"/>
    <tableColumn id="2500" xr3:uid="{7218A941-51AE-4D8D-92CD-9AAE570B8B60}" name="Sarake2500"/>
    <tableColumn id="2501" xr3:uid="{AB9697F2-F184-4A58-A39F-6BB90C28A4E7}" name="Sarake2501"/>
    <tableColumn id="2502" xr3:uid="{81AE811D-7C5A-4251-9AF8-9D161C2EAA63}" name="Sarake2502"/>
    <tableColumn id="2503" xr3:uid="{52453D19-019B-456A-AED9-398FA0F905BA}" name="Sarake2503"/>
    <tableColumn id="2504" xr3:uid="{B5944CAA-8A1D-4240-9F83-850C032DB6B9}" name="Sarake2504"/>
    <tableColumn id="2505" xr3:uid="{00E34874-7961-47B3-9B81-7422175054D0}" name="Sarake2505"/>
    <tableColumn id="2506" xr3:uid="{2E10B941-DF38-403F-BA4E-7BA35BA9F37F}" name="Sarake2506"/>
    <tableColumn id="2507" xr3:uid="{84CA7957-3857-4FE0-BCA3-F136A470C5B9}" name="Sarake2507"/>
    <tableColumn id="2508" xr3:uid="{2A15AB8E-069C-42AE-92AC-518E06617B2B}" name="Sarake2508"/>
    <tableColumn id="2509" xr3:uid="{AB29C7E8-2E31-4518-A672-8ABDC6881B00}" name="Sarake2509"/>
    <tableColumn id="2510" xr3:uid="{593A3B12-F4AA-4AA2-BB40-31EC43D56714}" name="Sarake2510"/>
    <tableColumn id="2511" xr3:uid="{8F771B1D-8553-4DB0-AE07-3C121C9ECB06}" name="Sarake2511"/>
    <tableColumn id="2512" xr3:uid="{46C3F04A-26ED-489E-9099-6ABF113E3B8F}" name="Sarake2512"/>
    <tableColumn id="2513" xr3:uid="{3082CCC9-4F5E-4B0D-978D-3EE3B2E65648}" name="Sarake2513"/>
    <tableColumn id="2514" xr3:uid="{C0AA2524-32C0-423C-88ED-30179513A792}" name="Sarake2514"/>
    <tableColumn id="2515" xr3:uid="{921BB0AC-2733-4C8D-9C72-88388B2DA890}" name="Sarake2515"/>
    <tableColumn id="2516" xr3:uid="{3AF792B2-D179-407E-96D9-91D9879E6BD9}" name="Sarake2516"/>
    <tableColumn id="2517" xr3:uid="{10BF8308-0B7C-4297-90E9-6E51A8B85712}" name="Sarake2517"/>
    <tableColumn id="2518" xr3:uid="{25E11140-8C60-485D-B4D5-988D4F8DA332}" name="Sarake2518"/>
    <tableColumn id="2519" xr3:uid="{CF4F2453-017B-43C7-BF02-A6ED3363C477}" name="Sarake2519"/>
    <tableColumn id="2520" xr3:uid="{A25D68A7-FD9E-4D8B-B745-27525AD879B6}" name="Sarake2520"/>
    <tableColumn id="2521" xr3:uid="{78B6FA95-BF2C-4442-AB89-D780890F323F}" name="Sarake2521"/>
    <tableColumn id="2522" xr3:uid="{31BD715D-E609-4C5A-A141-0CEC62920E0E}" name="Sarake2522"/>
    <tableColumn id="2523" xr3:uid="{2503505B-60B9-4608-84BF-D3752312F8F9}" name="Sarake2523"/>
    <tableColumn id="2524" xr3:uid="{B40E50FF-E652-429D-8F2C-B724264535FB}" name="Sarake2524"/>
    <tableColumn id="2525" xr3:uid="{4BB70C50-6CBF-42AB-A9DC-1629BF199341}" name="Sarake2525"/>
    <tableColumn id="2526" xr3:uid="{586AF80D-39ED-4A4B-A31A-A95C97A929EF}" name="Sarake2526"/>
    <tableColumn id="2527" xr3:uid="{C18BC5C3-1DE3-4E9A-8BEB-7ECED786D19A}" name="Sarake2527"/>
    <tableColumn id="2528" xr3:uid="{CDC5BD0F-23A3-4BC3-AE36-FCE7C0B05619}" name="Sarake2528"/>
    <tableColumn id="2529" xr3:uid="{C9CC7C55-9886-45AD-9C23-01BC48EE09C5}" name="Sarake2529"/>
    <tableColumn id="2530" xr3:uid="{48C0056F-C54D-4EF5-8E80-42EA1D34BBFE}" name="Sarake2530"/>
    <tableColumn id="2531" xr3:uid="{3288E2B7-7C20-4B76-BF13-0ED2E39DD362}" name="Sarake2531"/>
    <tableColumn id="2532" xr3:uid="{A2A8041E-8284-46A9-B103-5C206499A214}" name="Sarake2532"/>
    <tableColumn id="2533" xr3:uid="{C7F4EC5D-234F-4542-80B8-559FE5298F3A}" name="Sarake2533"/>
    <tableColumn id="2534" xr3:uid="{144E0C82-9BA7-4656-85A8-DDA01AD3543F}" name="Sarake2534"/>
    <tableColumn id="2535" xr3:uid="{F46889CF-92E4-4710-B4D2-00066306DB25}" name="Sarake2535"/>
    <tableColumn id="2536" xr3:uid="{F15F80CF-97EF-4129-8AC8-9ED3B35CCC7F}" name="Sarake2536"/>
    <tableColumn id="2537" xr3:uid="{DDB00A8C-A73C-4408-B02F-430CA9BD0B11}" name="Sarake2537"/>
    <tableColumn id="2538" xr3:uid="{20D8F429-37BE-4450-8A0F-E51740EF8E91}" name="Sarake2538"/>
    <tableColumn id="2539" xr3:uid="{9387867E-D46C-42E4-8C3E-7E3931860EE9}" name="Sarake2539"/>
    <tableColumn id="2540" xr3:uid="{1A6A9E7B-6733-4B9C-ACB3-E01EE2262D5D}" name="Sarake2540"/>
    <tableColumn id="2541" xr3:uid="{C2B2FF0B-8E57-4041-93BE-F44A3208603A}" name="Sarake2541"/>
    <tableColumn id="2542" xr3:uid="{7C2C4DEE-A47A-4405-9975-5C18FB9455E0}" name="Sarake2542"/>
    <tableColumn id="2543" xr3:uid="{60138AD3-1A9B-46F3-B312-504ECBC07353}" name="Sarake2543"/>
    <tableColumn id="2544" xr3:uid="{122807F1-C10B-4086-AE93-456CF1836F18}" name="Sarake2544"/>
    <tableColumn id="2545" xr3:uid="{1852350A-3A19-47FF-996F-611F3288EB15}" name="Sarake2545"/>
    <tableColumn id="2546" xr3:uid="{2DDF3BCE-2EB6-4841-8D6D-BBE637DC3C40}" name="Sarake2546"/>
    <tableColumn id="2547" xr3:uid="{3DD105CA-AC0F-4692-B566-F7D29703529E}" name="Sarake2547"/>
    <tableColumn id="2548" xr3:uid="{BD9E5AE6-9937-4447-8304-0E5F0905E2C7}" name="Sarake2548"/>
    <tableColumn id="2549" xr3:uid="{1DD439E1-226E-4601-A207-07B9CA725297}" name="Sarake2549"/>
    <tableColumn id="2550" xr3:uid="{A6E24100-AED2-4C93-8288-2DC27AD113BA}" name="Sarake2550"/>
    <tableColumn id="2551" xr3:uid="{72A2E8D0-4E40-45E7-A802-13E60D9B2A34}" name="Sarake2551"/>
    <tableColumn id="2552" xr3:uid="{C289BC14-55E3-4192-8ACE-9F25D6412CA0}" name="Sarake2552"/>
    <tableColumn id="2553" xr3:uid="{86158B16-4CC4-4EAA-874F-CB6C70772E0E}" name="Sarake2553"/>
    <tableColumn id="2554" xr3:uid="{A6A78DA2-1327-4A26-A0C0-478555C04088}" name="Sarake2554"/>
    <tableColumn id="2555" xr3:uid="{587D5A7E-AB37-4FCF-84E8-DA7F9F1E26D9}" name="Sarake2555"/>
    <tableColumn id="2556" xr3:uid="{EB3A504E-CBF3-42DD-ACCD-1FCC18082F0F}" name="Sarake2556"/>
    <tableColumn id="2557" xr3:uid="{6FB4A9A3-8D3F-4F3B-8339-D7F2388C7527}" name="Sarake2557"/>
    <tableColumn id="2558" xr3:uid="{489A85F1-2648-4DC3-B623-247B68AE8003}" name="Sarake2558"/>
    <tableColumn id="2559" xr3:uid="{E6B488F5-9196-4FE3-8E7B-B2CDD13FC622}" name="Sarake2559"/>
    <tableColumn id="2560" xr3:uid="{6365E316-0F58-4CEF-B428-08DB7099962E}" name="Sarake2560"/>
    <tableColumn id="2561" xr3:uid="{3A5AD5C7-ADA4-4A27-BA70-BA36B2316429}" name="Sarake2561"/>
    <tableColumn id="2562" xr3:uid="{AA917999-546C-44F6-B006-9EB63D863447}" name="Sarake2562"/>
    <tableColumn id="2563" xr3:uid="{1CFBBE0F-1B9B-4350-B472-CE897A8323DE}" name="Sarake2563"/>
    <tableColumn id="2564" xr3:uid="{F0B7516F-11CD-49B0-A0D1-536FE275EEC2}" name="Sarake2564"/>
    <tableColumn id="2565" xr3:uid="{4527F05F-7F32-40D7-B606-C486DEBAD663}" name="Sarake2565"/>
    <tableColumn id="2566" xr3:uid="{20276185-7602-462B-B19A-21EF6FE43979}" name="Sarake2566"/>
    <tableColumn id="2567" xr3:uid="{34E9EBF5-3BBC-4588-BB6F-3ED66F111A09}" name="Sarake2567"/>
    <tableColumn id="2568" xr3:uid="{E7C64E13-E4A1-444B-A855-695887224875}" name="Sarake2568"/>
    <tableColumn id="2569" xr3:uid="{2FDB91D7-C48F-4921-856A-FC0239900CA9}" name="Sarake2569"/>
    <tableColumn id="2570" xr3:uid="{E53DFF47-777E-4C58-88C7-AF2BE9F1B8E2}" name="Sarake2570"/>
    <tableColumn id="2571" xr3:uid="{88BC629E-A585-41A8-98D1-F4E882DC3D5F}" name="Sarake2571"/>
    <tableColumn id="2572" xr3:uid="{A638708B-52B7-425C-9C4D-964CE4FC3F99}" name="Sarake2572"/>
    <tableColumn id="2573" xr3:uid="{D9F900F7-D8C6-4F80-A59A-AAE848F53401}" name="Sarake2573"/>
    <tableColumn id="2574" xr3:uid="{F483BA63-EC85-46B0-BFB8-ACD8B5F55822}" name="Sarake2574"/>
    <tableColumn id="2575" xr3:uid="{F6D89A26-6221-499D-88FA-EB4A074BA8B4}" name="Sarake2575"/>
    <tableColumn id="2576" xr3:uid="{FE735BB9-049A-4FDA-86F5-A80F6AA7C5C5}" name="Sarake2576"/>
    <tableColumn id="2577" xr3:uid="{2577C1A8-8242-42A5-80CF-F7A81D1A5DB6}" name="Sarake2577"/>
    <tableColumn id="2578" xr3:uid="{1A909149-6CDA-4530-840A-723F6B0374CB}" name="Sarake2578"/>
    <tableColumn id="2579" xr3:uid="{5E99AB17-E21B-4273-B79B-42D8C9C3552F}" name="Sarake2579"/>
    <tableColumn id="2580" xr3:uid="{7D7FD91B-7193-49B7-94A0-8CE9040E9ADC}" name="Sarake2580"/>
    <tableColumn id="2581" xr3:uid="{FB66D270-592A-4A55-A0A4-F8A70F47E727}" name="Sarake2581"/>
    <tableColumn id="2582" xr3:uid="{17D383E8-D527-4CF4-BEB2-508FCB161D9F}" name="Sarake2582"/>
    <tableColumn id="2583" xr3:uid="{EFEAC8E4-9685-44F6-A3C0-D2B1A3CB0754}" name="Sarake2583"/>
    <tableColumn id="2584" xr3:uid="{0636F4B9-7009-4D89-A84E-3492D6295C99}" name="Sarake2584"/>
    <tableColumn id="2585" xr3:uid="{C972ADF7-DDD5-4EBD-940A-029A96CF1938}" name="Sarake2585"/>
    <tableColumn id="2586" xr3:uid="{3EBE8D28-654C-4CA7-95A5-1174B808DEA4}" name="Sarake2586"/>
    <tableColumn id="2587" xr3:uid="{44AC2179-7CEE-466C-A0BD-0CDDE8009147}" name="Sarake2587"/>
    <tableColumn id="2588" xr3:uid="{BECCCF7C-7DAE-4437-AA37-FF0430AB43FF}" name="Sarake2588"/>
    <tableColumn id="2589" xr3:uid="{C8A52328-0CCF-405B-9321-2F65B16B2E81}" name="Sarake2589"/>
    <tableColumn id="2590" xr3:uid="{753CF4A9-F0AD-4495-B67A-CED955266E04}" name="Sarake2590"/>
    <tableColumn id="2591" xr3:uid="{7DB4CE73-024A-4365-84BB-B6094D720E4A}" name="Sarake2591"/>
    <tableColumn id="2592" xr3:uid="{288AE0F1-F00E-4CFA-B917-539C6E81C5C8}" name="Sarake2592"/>
    <tableColumn id="2593" xr3:uid="{70328CE1-67C7-423A-AA50-B37B1F185BC0}" name="Sarake2593"/>
    <tableColumn id="2594" xr3:uid="{898E82B3-0A5E-43A2-B0E7-7824A1E6F72D}" name="Sarake2594"/>
    <tableColumn id="2595" xr3:uid="{0E900DBC-D5B0-4DA5-96EB-A7CC5980DECE}" name="Sarake2595"/>
    <tableColumn id="2596" xr3:uid="{585C4AC4-E4BC-493C-B305-45D585F31616}" name="Sarake2596"/>
    <tableColumn id="2597" xr3:uid="{76E66DAB-6F23-4D4A-A069-330A1406C701}" name="Sarake2597"/>
    <tableColumn id="2598" xr3:uid="{2E9C472E-62A6-42D4-B92A-E63566BBA959}" name="Sarake2598"/>
    <tableColumn id="2599" xr3:uid="{8DA1E527-AB23-4465-8B5A-5BB4C803C09D}" name="Sarake2599"/>
    <tableColumn id="2600" xr3:uid="{602D87F4-468D-4FCE-8A29-C710B5346944}" name="Sarake2600"/>
    <tableColumn id="2601" xr3:uid="{94AC5281-4045-4E69-8D0A-44736DCB2E71}" name="Sarake2601"/>
    <tableColumn id="2602" xr3:uid="{5F6B6385-18DB-4908-8296-D43A7E272A9B}" name="Sarake2602"/>
    <tableColumn id="2603" xr3:uid="{1D48181A-8DFB-490A-99A6-B2CEF991B0BC}" name="Sarake2603"/>
    <tableColumn id="2604" xr3:uid="{DB80767F-214C-4A37-8D8F-146C3F6B6E18}" name="Sarake2604"/>
    <tableColumn id="2605" xr3:uid="{870CA990-C0E8-4C15-AAB3-6B4058643BA7}" name="Sarake2605"/>
    <tableColumn id="2606" xr3:uid="{AC67BF77-FE68-4BEE-919B-4DBA1E145C63}" name="Sarake2606"/>
    <tableColumn id="2607" xr3:uid="{3CA45BE5-3414-4395-B9F1-B2DDD0B4EFA0}" name="Sarake2607"/>
    <tableColumn id="2608" xr3:uid="{081E456A-BD31-42C2-B3FA-FFF74A5EA978}" name="Sarake2608"/>
    <tableColumn id="2609" xr3:uid="{BA4A9668-B881-43F4-B7FE-9F9EA621E870}" name="Sarake2609"/>
    <tableColumn id="2610" xr3:uid="{0FD1FC96-69B4-44AF-9C3A-E9ED0FAE8F36}" name="Sarake2610"/>
    <tableColumn id="2611" xr3:uid="{075CA953-3CC7-47B3-B9DF-24AF72A93F75}" name="Sarake2611"/>
    <tableColumn id="2612" xr3:uid="{50D0F963-888C-4A52-AD84-22F723772686}" name="Sarake2612"/>
    <tableColumn id="2613" xr3:uid="{949915A3-5B29-491B-A07B-AFF072384F4E}" name="Sarake2613"/>
    <tableColumn id="2614" xr3:uid="{9F8B1069-065D-47E7-B226-6E6487CFDFA6}" name="Sarake2614"/>
    <tableColumn id="2615" xr3:uid="{AC04D14A-A1AA-485B-A5DE-F87B956D5A49}" name="Sarake2615"/>
    <tableColumn id="2616" xr3:uid="{CC1F86F2-EE42-49C5-9EE0-C644E79B1037}" name="Sarake2616"/>
    <tableColumn id="2617" xr3:uid="{4FAA0128-2AC8-4D15-8CEB-B4C48F39C1D8}" name="Sarake2617"/>
    <tableColumn id="2618" xr3:uid="{ED47D44F-DE5D-43B1-A0B3-66A292B28F03}" name="Sarake2618"/>
    <tableColumn id="2619" xr3:uid="{EBE329E2-94C1-4EB8-A3A4-8E80EDC26191}" name="Sarake2619"/>
    <tableColumn id="2620" xr3:uid="{4D1ACC0E-D564-43E2-8EA4-1ECDD02F9911}" name="Sarake2620"/>
    <tableColumn id="2621" xr3:uid="{F2A50DFE-54F7-4617-B515-7B5635688880}" name="Sarake2621"/>
    <tableColumn id="2622" xr3:uid="{ED3B11F8-7EE6-4F11-B9F7-EF931093546C}" name="Sarake2622"/>
    <tableColumn id="2623" xr3:uid="{23AB5F61-EE5D-46CC-B29B-D59DA717E490}" name="Sarake2623"/>
    <tableColumn id="2624" xr3:uid="{8B451E58-B18F-4B72-B5CA-CB34BB06C8DB}" name="Sarake2624"/>
    <tableColumn id="2625" xr3:uid="{855A2BFC-8702-4CCC-85C7-C52D9D65696E}" name="Sarake2625"/>
    <tableColumn id="2626" xr3:uid="{9338FD1A-080B-4634-A134-A9B13982650F}" name="Sarake2626"/>
    <tableColumn id="2627" xr3:uid="{FBF14AC7-9B42-4DE4-A769-D095B30EF7DE}" name="Sarake2627"/>
    <tableColumn id="2628" xr3:uid="{37EF97D8-B552-4E0B-A7CA-AF437F398DB6}" name="Sarake2628"/>
    <tableColumn id="2629" xr3:uid="{AA48C305-A031-47A1-8B8A-708F35798BCD}" name="Sarake2629"/>
    <tableColumn id="2630" xr3:uid="{24F91BDD-25BA-4B5D-803C-2FDD612CDAB9}" name="Sarake2630"/>
    <tableColumn id="2631" xr3:uid="{84281A74-D5D0-4B84-BB00-970282EC7724}" name="Sarake2631"/>
    <tableColumn id="2632" xr3:uid="{4E6F536F-6B05-4E34-BD5A-D5892292EC01}" name="Sarake2632"/>
    <tableColumn id="2633" xr3:uid="{492FED48-89E2-47C5-9B15-37A9AA274704}" name="Sarake2633"/>
    <tableColumn id="2634" xr3:uid="{51471BA7-3C6C-4743-B708-2379AF40CADC}" name="Sarake2634"/>
    <tableColumn id="2635" xr3:uid="{39E275CC-FD6E-4648-BD66-B54B78C0A935}" name="Sarake2635"/>
    <tableColumn id="2636" xr3:uid="{0664CEE5-73C2-4FBE-AAC0-2F1489B5899F}" name="Sarake2636"/>
    <tableColumn id="2637" xr3:uid="{70534F19-E95D-4DBB-A589-BB3A07B76637}" name="Sarake2637"/>
    <tableColumn id="2638" xr3:uid="{191538C9-5645-47CE-BB07-481777E62193}" name="Sarake2638"/>
    <tableColumn id="2639" xr3:uid="{B7AC7096-D6B2-4113-B5C3-A2650EFCA450}" name="Sarake2639"/>
    <tableColumn id="2640" xr3:uid="{C2B7E5C9-8BD6-4E34-942F-C0D85ADE18F0}" name="Sarake2640"/>
    <tableColumn id="2641" xr3:uid="{FDB4251F-EA15-4294-8A4A-E20392A4908B}" name="Sarake2641"/>
    <tableColumn id="2642" xr3:uid="{E1010ACB-74B2-4267-87F3-A68FD55E1B77}" name="Sarake2642"/>
    <tableColumn id="2643" xr3:uid="{9B804388-0845-4B65-A529-B8500AFD5C4B}" name="Sarake2643"/>
    <tableColumn id="2644" xr3:uid="{DEDCE99B-DE84-4C25-9D03-586DF8044435}" name="Sarake2644"/>
    <tableColumn id="2645" xr3:uid="{270DECC3-8DCF-49EF-B3EB-41470AB270D8}" name="Sarake2645"/>
    <tableColumn id="2646" xr3:uid="{2435E41F-1370-40BD-AB1F-DD8D5F4ADD8C}" name="Sarake2646"/>
    <tableColumn id="2647" xr3:uid="{B1721FF5-D2CB-4689-BB63-9D1BB4B0CB10}" name="Sarake2647"/>
    <tableColumn id="2648" xr3:uid="{76C4320C-FF3D-4450-B007-464A47A8909C}" name="Sarake2648"/>
    <tableColumn id="2649" xr3:uid="{DF6A280F-E341-47BC-89B6-94D78001939D}" name="Sarake2649"/>
    <tableColumn id="2650" xr3:uid="{EA31FE94-7EE7-4F88-92FD-B0F0CBD01A45}" name="Sarake2650"/>
    <tableColumn id="2651" xr3:uid="{A5C34158-9D74-4870-88BC-C76F274FD6C1}" name="Sarake2651"/>
    <tableColumn id="2652" xr3:uid="{EF574307-DAC0-43B7-8CFD-B364FC5E7BFD}" name="Sarake2652"/>
    <tableColumn id="2653" xr3:uid="{76C8ABF2-AACD-4052-94CF-D22908F47AD0}" name="Sarake2653"/>
    <tableColumn id="2654" xr3:uid="{B3486537-788D-45D8-B745-912F99C3B1A2}" name="Sarake2654"/>
    <tableColumn id="2655" xr3:uid="{D16F8918-60FA-4FDB-A206-2B2D2B9DD6EA}" name="Sarake2655"/>
    <tableColumn id="2656" xr3:uid="{ADA82FD3-4DB3-418E-B5E1-F20953D59C8B}" name="Sarake2656"/>
    <tableColumn id="2657" xr3:uid="{92D4F14C-F626-49FB-A2A6-5EA2170A79E8}" name="Sarake2657"/>
    <tableColumn id="2658" xr3:uid="{3314EB3E-994F-402A-A918-947045D5FE22}" name="Sarake2658"/>
    <tableColumn id="2659" xr3:uid="{97808C0A-46F5-4D74-AE90-BA9B6C9F1322}" name="Sarake2659"/>
    <tableColumn id="2660" xr3:uid="{5497FA8B-CFAF-4011-9BBF-14E6DE2648A7}" name="Sarake2660"/>
    <tableColumn id="2661" xr3:uid="{235DED11-9D9F-43DE-AA14-44D48AD7845E}" name="Sarake2661"/>
    <tableColumn id="2662" xr3:uid="{48B48BBE-3EDA-4514-AD50-05DBB3616EB4}" name="Sarake2662"/>
    <tableColumn id="2663" xr3:uid="{871E0D23-D8B3-43C6-B78A-AD7F2FA8DE32}" name="Sarake2663"/>
    <tableColumn id="2664" xr3:uid="{DB9BC09B-AE17-4DD3-9C1A-B1A959081984}" name="Sarake2664"/>
    <tableColumn id="2665" xr3:uid="{AEB2B4B7-21CB-44AA-8F70-52A40262D2AB}" name="Sarake2665"/>
    <tableColumn id="2666" xr3:uid="{D0B58F35-8289-4CC2-B497-C5E779D6F3CA}" name="Sarake2666"/>
    <tableColumn id="2667" xr3:uid="{6FD8F65A-E5E7-4250-828B-DEE31D7EEB7C}" name="Sarake2667"/>
    <tableColumn id="2668" xr3:uid="{F44462CF-6EE3-43FF-AF60-96BA4F51BD26}" name="Sarake2668"/>
    <tableColumn id="2669" xr3:uid="{657BE701-4F98-4023-830B-3137CD9E78D2}" name="Sarake2669"/>
    <tableColumn id="2670" xr3:uid="{25F97489-BBC2-4340-A814-B648850B8C57}" name="Sarake2670"/>
    <tableColumn id="2671" xr3:uid="{32464310-E306-4915-B1AC-51A7282A0B15}" name="Sarake2671"/>
    <tableColumn id="2672" xr3:uid="{CA91DDE9-3D9C-48F6-9EE7-B323F023D952}" name="Sarake2672"/>
    <tableColumn id="2673" xr3:uid="{E612AAE3-F424-4ADD-9E08-E3CB354E8C81}" name="Sarake2673"/>
    <tableColumn id="2674" xr3:uid="{627FCFB8-786C-4FC0-B939-4F5CFAA64F23}" name="Sarake2674"/>
    <tableColumn id="2675" xr3:uid="{AE251FD7-AF09-49F5-A4DD-E791FC539F2A}" name="Sarake2675"/>
    <tableColumn id="2676" xr3:uid="{E571F07F-3C4D-44CA-AFA0-E22F32C1973D}" name="Sarake2676"/>
    <tableColumn id="2677" xr3:uid="{36270645-E036-4691-921B-A21E80B8EA03}" name="Sarake2677"/>
    <tableColumn id="2678" xr3:uid="{38A478A0-BCCC-40F4-9A89-102D65EEA889}" name="Sarake2678"/>
    <tableColumn id="2679" xr3:uid="{8A0C62BD-DE06-427D-A7CF-A3FE03A5529D}" name="Sarake2679"/>
    <tableColumn id="2680" xr3:uid="{3FDE07F6-24E6-44A8-9CBB-0485DEA23614}" name="Sarake2680"/>
    <tableColumn id="2681" xr3:uid="{55A117D3-E4A8-484F-B805-DF149EA8004F}" name="Sarake2681"/>
    <tableColumn id="2682" xr3:uid="{DCC8A38C-2C80-4867-98BF-5EF1EB4F9C7D}" name="Sarake2682"/>
    <tableColumn id="2683" xr3:uid="{807591B6-426F-46B9-A59A-A5669E147BCE}" name="Sarake2683"/>
    <tableColumn id="2684" xr3:uid="{3254AB22-F081-4352-B7C4-653389097357}" name="Sarake2684"/>
    <tableColumn id="2685" xr3:uid="{E9B62E03-6574-4B05-B6DC-BF98A4BEB674}" name="Sarake2685"/>
    <tableColumn id="2686" xr3:uid="{E8246638-76CA-402F-8EE0-1F2E2CB07FF8}" name="Sarake2686"/>
    <tableColumn id="2687" xr3:uid="{A1B6CFFA-3813-49AF-9DCB-C99955FDF0AF}" name="Sarake2687"/>
    <tableColumn id="2688" xr3:uid="{A639D333-8E47-4673-948E-3C4F007BDDF5}" name="Sarake2688"/>
    <tableColumn id="2689" xr3:uid="{E88F19B4-D13C-4585-8C51-CE7367DAEC0B}" name="Sarake2689"/>
    <tableColumn id="2690" xr3:uid="{53E86D3A-CB32-4895-990C-21CEA6BB806D}" name="Sarake2690"/>
    <tableColumn id="2691" xr3:uid="{2C6AF625-86E7-4DB1-BAAC-EAE4AEFED979}" name="Sarake2691"/>
    <tableColumn id="2692" xr3:uid="{87EC2973-EDFA-4999-8889-C3DB3319DCA7}" name="Sarake2692"/>
    <tableColumn id="2693" xr3:uid="{65EE2E40-A016-4C4F-AEA6-94DFDF7FD153}" name="Sarake2693"/>
    <tableColumn id="2694" xr3:uid="{0D007BF6-D748-442A-8B60-ADCF39EC0DD1}" name="Sarake2694"/>
    <tableColumn id="2695" xr3:uid="{80ED3979-D010-4EC9-9F92-9E52917A613B}" name="Sarake2695"/>
    <tableColumn id="2696" xr3:uid="{C98F8F8E-390A-4DFE-B974-3EB443BBD04E}" name="Sarake2696"/>
    <tableColumn id="2697" xr3:uid="{DD9F83D2-210B-495F-A918-2B4D517A2FA2}" name="Sarake2697"/>
    <tableColumn id="2698" xr3:uid="{1CBF948C-9263-4B10-91C6-30C5F8BA2739}" name="Sarake2698"/>
    <tableColumn id="2699" xr3:uid="{C2480CF5-023C-45A3-AAE1-E4ACB4E689CE}" name="Sarake2699"/>
    <tableColumn id="2700" xr3:uid="{92144809-81C8-4D7E-B349-74E50731949D}" name="Sarake2700"/>
    <tableColumn id="2701" xr3:uid="{4F77A4C3-48C3-447C-91C8-5F871F3FE513}" name="Sarake2701"/>
    <tableColumn id="2702" xr3:uid="{4ED9B451-F0C8-442D-82D5-D33552DA1DF2}" name="Sarake2702"/>
    <tableColumn id="2703" xr3:uid="{CD5B9DAF-19A9-4F39-B0EB-769FC80CB3EA}" name="Sarake2703"/>
    <tableColumn id="2704" xr3:uid="{2E242B5B-85AA-48F5-ABC9-D008299906A6}" name="Sarake2704"/>
    <tableColumn id="2705" xr3:uid="{210C7E0A-ECBF-4B3F-A5EE-84D72E4ECEDC}" name="Sarake2705"/>
    <tableColumn id="2706" xr3:uid="{7F38FD7A-C0D5-46E5-AE7C-14FACA65DE1F}" name="Sarake2706"/>
    <tableColumn id="2707" xr3:uid="{50856568-8BB0-4A45-9DDB-CE9C7A34A09D}" name="Sarake2707"/>
    <tableColumn id="2708" xr3:uid="{F3F21858-219D-4BA7-A6DE-62BAEE4D3A2C}" name="Sarake2708"/>
    <tableColumn id="2709" xr3:uid="{FAD72179-2ED2-4A46-BC5C-909067B58979}" name="Sarake2709"/>
    <tableColumn id="2710" xr3:uid="{8B5135C1-F55C-49B4-8C38-17BD955DD26B}" name="Sarake2710"/>
    <tableColumn id="2711" xr3:uid="{CEADE420-F6D0-465B-AEDD-0653D3338219}" name="Sarake2711"/>
    <tableColumn id="2712" xr3:uid="{3255E0DF-46F6-475B-898F-2BF91EB68598}" name="Sarake2712"/>
    <tableColumn id="2713" xr3:uid="{00528146-E1A5-4BF6-831C-1E73DF699C7D}" name="Sarake2713"/>
    <tableColumn id="2714" xr3:uid="{14A8173F-4738-4AAE-8368-D12D4A65F40C}" name="Sarake2714"/>
    <tableColumn id="2715" xr3:uid="{1EB7246A-AD6F-4602-89A2-60F8A5C51071}" name="Sarake2715"/>
    <tableColumn id="2716" xr3:uid="{D2D2F48F-1570-456A-8A67-295F93CBEE5F}" name="Sarake2716"/>
    <tableColumn id="2717" xr3:uid="{D19CDD9D-95BF-467F-A025-7D8ADBC663CB}" name="Sarake2717"/>
    <tableColumn id="2718" xr3:uid="{040EE7D6-E6DD-44BC-AA6B-F6F3E518D204}" name="Sarake2718"/>
    <tableColumn id="2719" xr3:uid="{35139BE0-B352-4A2C-BD79-9282683E1693}" name="Sarake2719"/>
    <tableColumn id="2720" xr3:uid="{BA7613F4-CD0D-4030-917E-8C037A073D84}" name="Sarake2720"/>
    <tableColumn id="2721" xr3:uid="{F1D0471D-EAA8-42A2-98EB-0408FF286110}" name="Sarake2721"/>
    <tableColumn id="2722" xr3:uid="{FDC8E1DC-2109-4E56-B08A-AFC46D016647}" name="Sarake2722"/>
    <tableColumn id="2723" xr3:uid="{F5D14F27-2135-4C3B-BBC9-668DA6F766E1}" name="Sarake2723"/>
    <tableColumn id="2724" xr3:uid="{45E26DDA-3951-454B-9BC1-B4EE9C56D93D}" name="Sarake2724"/>
    <tableColumn id="2725" xr3:uid="{3DCD24DE-0CCD-47A2-B87E-9B31F42B1A10}" name="Sarake2725"/>
    <tableColumn id="2726" xr3:uid="{F2232080-8923-4A8F-BC25-A725922E078F}" name="Sarake2726"/>
    <tableColumn id="2727" xr3:uid="{8BDB5DFC-B559-4781-B331-7E0C8C0BE6E2}" name="Sarake2727"/>
    <tableColumn id="2728" xr3:uid="{9528A88E-7F6A-4D9D-A84B-B88318E95770}" name="Sarake2728"/>
    <tableColumn id="2729" xr3:uid="{DE3561FE-8154-4685-A652-EA08D92BD6C2}" name="Sarake2729"/>
    <tableColumn id="2730" xr3:uid="{6E701A4C-5267-4305-A231-8B821515FACA}" name="Sarake2730"/>
    <tableColumn id="2731" xr3:uid="{F8D3B7B6-78C3-4FE2-A01C-8EB9362BA922}" name="Sarake2731"/>
    <tableColumn id="2732" xr3:uid="{29344E94-682D-4AE6-AC5F-3EC946D99E51}" name="Sarake2732"/>
    <tableColumn id="2733" xr3:uid="{93FCBCA1-6FAF-486A-B052-DF782AEB5D9F}" name="Sarake2733"/>
    <tableColumn id="2734" xr3:uid="{4CE712AE-C10B-47D4-B755-199A76B71B5C}" name="Sarake2734"/>
    <tableColumn id="2735" xr3:uid="{4640994B-7303-4015-8422-77615BF4968A}" name="Sarake2735"/>
    <tableColumn id="2736" xr3:uid="{A1A47DCB-91B3-45D8-80F9-5A9ACD10F6EE}" name="Sarake2736"/>
    <tableColumn id="2737" xr3:uid="{2F22B498-1BA1-42AD-B4EF-ECCE8A4D4FF8}" name="Sarake2737"/>
    <tableColumn id="2738" xr3:uid="{8348DDC9-F13A-4433-BAED-798484328F1F}" name="Sarake2738"/>
    <tableColumn id="2739" xr3:uid="{6137AF75-F869-4A31-A787-7347664E177C}" name="Sarake2739"/>
    <tableColumn id="2740" xr3:uid="{2E74E3BC-1EB7-4291-8DCF-F3B39C471238}" name="Sarake2740"/>
    <tableColumn id="2741" xr3:uid="{065232EA-5469-4520-9FDB-4A3393C3DE55}" name="Sarake2741"/>
    <tableColumn id="2742" xr3:uid="{36A7418D-0596-42C1-B35D-ADB09C5FB5F1}" name="Sarake2742"/>
    <tableColumn id="2743" xr3:uid="{76A631D6-BB16-4E10-9CB2-90FF4BA9D907}" name="Sarake2743"/>
    <tableColumn id="2744" xr3:uid="{942B5FE5-47CD-48C1-987D-DA2C7403AAE4}" name="Sarake2744"/>
    <tableColumn id="2745" xr3:uid="{BCDC093A-3540-4213-86ED-19C03A85D7B2}" name="Sarake2745"/>
    <tableColumn id="2746" xr3:uid="{97DC4623-FF3C-439B-9331-56F8471A8514}" name="Sarake2746"/>
    <tableColumn id="2747" xr3:uid="{547BA70A-9F04-4AB0-994C-985FE1BE8143}" name="Sarake2747"/>
    <tableColumn id="2748" xr3:uid="{C59AFEFC-2761-4CBE-8B28-F816426ECAEB}" name="Sarake2748"/>
    <tableColumn id="2749" xr3:uid="{AACA6BDE-927C-4B22-AFC9-90038ED3403B}" name="Sarake2749"/>
    <tableColumn id="2750" xr3:uid="{15020899-C461-486C-9FA1-3A65287FF15D}" name="Sarake2750"/>
    <tableColumn id="2751" xr3:uid="{47B74A0D-59F3-4F1E-8529-C61571099E48}" name="Sarake2751"/>
    <tableColumn id="2752" xr3:uid="{477A1058-9F14-42DA-8D8D-EC5E48546576}" name="Sarake2752"/>
    <tableColumn id="2753" xr3:uid="{49653A06-5DCD-4CFA-A56C-F7F93C4340D0}" name="Sarake2753"/>
    <tableColumn id="2754" xr3:uid="{EDC34939-7B4A-4BC9-A24C-86856CBEE6E1}" name="Sarake2754"/>
    <tableColumn id="2755" xr3:uid="{59B2874D-8539-44E3-B722-5F2F77578D6C}" name="Sarake2755"/>
    <tableColumn id="2756" xr3:uid="{856BFAB5-E88E-46D3-8D18-C71392F83F55}" name="Sarake2756"/>
    <tableColumn id="2757" xr3:uid="{6BBDC879-9E78-4A6C-B9AE-4BB4968AB756}" name="Sarake2757"/>
    <tableColumn id="2758" xr3:uid="{B97BBBE1-3D1C-4F27-B63F-5B0F3D30E72C}" name="Sarake2758"/>
    <tableColumn id="2759" xr3:uid="{571EFDD0-4580-4EF3-9B06-E911F2AC5DED}" name="Sarake2759"/>
    <tableColumn id="2760" xr3:uid="{1963EF03-4120-49AF-BF6D-B20AE9AB14BE}" name="Sarake2760"/>
    <tableColumn id="2761" xr3:uid="{E2B25290-0C16-4B41-BE41-1274CDE2E168}" name="Sarake2761"/>
    <tableColumn id="2762" xr3:uid="{1C583E1E-2491-4520-BC96-E15FE2A92B66}" name="Sarake2762"/>
    <tableColumn id="2763" xr3:uid="{0C79EE80-16E9-4F56-8897-AB2DA9E1CBA7}" name="Sarake2763"/>
    <tableColumn id="2764" xr3:uid="{70CC18EF-C2D8-486C-AC14-9086C2A5FC97}" name="Sarake2764"/>
    <tableColumn id="2765" xr3:uid="{87030A23-7725-44BE-AFFE-E09F72691723}" name="Sarake2765"/>
    <tableColumn id="2766" xr3:uid="{DBBCF6B3-67B3-4A07-B084-95823EDEFCFC}" name="Sarake2766"/>
    <tableColumn id="2767" xr3:uid="{10310E6C-6791-4449-98D1-8EA983AF9677}" name="Sarake2767"/>
    <tableColumn id="2768" xr3:uid="{CFC29F05-AF0C-403E-9CFB-CCAA84617075}" name="Sarake2768"/>
    <tableColumn id="2769" xr3:uid="{7D178CC1-6718-48B6-AC8A-C6A3BD5F4AB1}" name="Sarake2769"/>
    <tableColumn id="2770" xr3:uid="{E25F262A-550F-44E8-A442-8C5CB8F82EB9}" name="Sarake2770"/>
    <tableColumn id="2771" xr3:uid="{809895F2-9E73-4D3E-9340-3F899223B0A8}" name="Sarake2771"/>
    <tableColumn id="2772" xr3:uid="{3CAF0213-3349-4561-891D-FF3CDC2852A8}" name="Sarake2772"/>
    <tableColumn id="2773" xr3:uid="{62213A89-9A97-4ECF-AE57-5C87A2CBC1E3}" name="Sarake2773"/>
    <tableColumn id="2774" xr3:uid="{EB05DDB5-62E9-4348-885E-CD26F838C1B8}" name="Sarake2774"/>
    <tableColumn id="2775" xr3:uid="{7AD0AFDB-B1A7-4CD4-8E59-1480C56C4941}" name="Sarake2775"/>
    <tableColumn id="2776" xr3:uid="{B128C230-C914-45FA-9F34-5C72ACD855F7}" name="Sarake2776"/>
    <tableColumn id="2777" xr3:uid="{F5EC7C6F-DBD4-4206-B767-DEE5323F6B5E}" name="Sarake2777"/>
    <tableColumn id="2778" xr3:uid="{CF417336-B2B0-4381-83AB-3533C2A89544}" name="Sarake2778"/>
    <tableColumn id="2779" xr3:uid="{4756443F-556C-4745-B6C3-FAB46006B4D1}" name="Sarake2779"/>
    <tableColumn id="2780" xr3:uid="{A19F8CF2-A29A-4056-9AF1-2B809264CC49}" name="Sarake2780"/>
    <tableColumn id="2781" xr3:uid="{D1D82962-DD48-4FDA-A4F3-17B5106CC726}" name="Sarake2781"/>
    <tableColumn id="2782" xr3:uid="{5241156E-03A3-4F6D-A2F2-16606CEF4298}" name="Sarake2782"/>
    <tableColumn id="2783" xr3:uid="{675CECA1-41E3-485B-9809-5D031536C14D}" name="Sarake2783"/>
    <tableColumn id="2784" xr3:uid="{F5C55E5F-CED7-4815-AD28-8031CD102F09}" name="Sarake2784"/>
    <tableColumn id="2785" xr3:uid="{1F97C52B-EAB8-4B3E-80CD-AC88D0B70080}" name="Sarake2785"/>
    <tableColumn id="2786" xr3:uid="{CA02AF74-BF06-4BF6-8FA3-94E4E1941A7F}" name="Sarake2786"/>
    <tableColumn id="2787" xr3:uid="{D368EAA4-D451-45BB-B9A1-4D7AD8FD3ACC}" name="Sarake2787"/>
    <tableColumn id="2788" xr3:uid="{3D9A3ED6-D4CB-443E-AEF8-DD78127F61D7}" name="Sarake2788"/>
    <tableColumn id="2789" xr3:uid="{ECAFB1AB-BC59-467B-803A-1CC709FD6E8C}" name="Sarake2789"/>
    <tableColumn id="2790" xr3:uid="{86A48EFA-2DDE-4E25-B52D-794A7D37F3F9}" name="Sarake2790"/>
    <tableColumn id="2791" xr3:uid="{84E717CA-71A9-4C23-A2B3-BF83704304DB}" name="Sarake2791"/>
    <tableColumn id="2792" xr3:uid="{D44DD113-34E8-44F0-9F63-7A99267807CF}" name="Sarake2792"/>
    <tableColumn id="2793" xr3:uid="{B64A407C-28A2-4FA4-A717-AC3F582017A4}" name="Sarake2793"/>
    <tableColumn id="2794" xr3:uid="{67726634-9C08-44ED-AD7B-3E932F39F8AC}" name="Sarake2794"/>
    <tableColumn id="2795" xr3:uid="{94B0B2B5-FFC9-4829-B7E0-53AC44433C3A}" name="Sarake2795"/>
    <tableColumn id="2796" xr3:uid="{A4E7969F-D594-4211-9C46-C710D4DF3499}" name="Sarake2796"/>
    <tableColumn id="2797" xr3:uid="{82DBF5A5-3F35-429D-8774-B6566B6C2170}" name="Sarake2797"/>
    <tableColumn id="2798" xr3:uid="{AFE1A8C7-F223-4F67-B3BE-EF8BF89238AE}" name="Sarake2798"/>
    <tableColumn id="2799" xr3:uid="{F9D00581-74E3-4A2C-8BD2-FF96D4757BC1}" name="Sarake2799"/>
    <tableColumn id="2800" xr3:uid="{1B0940FA-D1E3-47FD-90E7-1CB168347662}" name="Sarake2800"/>
    <tableColumn id="2801" xr3:uid="{BDBC950A-5187-4C83-A9A9-8F952EFB2733}" name="Sarake2801"/>
    <tableColumn id="2802" xr3:uid="{79EDB427-95C2-45B4-ADBF-AA5FBB686B4C}" name="Sarake2802"/>
    <tableColumn id="2803" xr3:uid="{5C6CFDC9-FD58-4A58-8F03-368420407A94}" name="Sarake2803"/>
    <tableColumn id="2804" xr3:uid="{68C2F5C5-FA1C-4674-8B80-F538B09F1A77}" name="Sarake2804"/>
    <tableColumn id="2805" xr3:uid="{53CCA233-9B56-41D7-86B6-74F9DC9AE41C}" name="Sarake2805"/>
    <tableColumn id="2806" xr3:uid="{F40C3390-11E6-4F95-A866-7C377E8B72DC}" name="Sarake2806"/>
    <tableColumn id="2807" xr3:uid="{2F89255D-B17D-4322-AF03-6283A538DC87}" name="Sarake2807"/>
    <tableColumn id="2808" xr3:uid="{E4435452-8687-4259-ADB3-998FCA873A86}" name="Sarake2808"/>
    <tableColumn id="2809" xr3:uid="{99AC7D8B-0F49-4571-BDF7-461E1A3673E8}" name="Sarake2809"/>
    <tableColumn id="2810" xr3:uid="{2326831F-7982-4367-8956-9C957B7AC99B}" name="Sarake2810"/>
    <tableColumn id="2811" xr3:uid="{92840835-0D35-400F-AB75-C0653F255259}" name="Sarake2811"/>
    <tableColumn id="2812" xr3:uid="{82CC622F-9062-48B4-AD24-15C7F9100EEF}" name="Sarake2812"/>
    <tableColumn id="2813" xr3:uid="{2DF05F65-2F92-4906-8BD2-94D336204551}" name="Sarake2813"/>
    <tableColumn id="2814" xr3:uid="{9F6348F4-90A3-467D-BD40-6E5183BFFCDF}" name="Sarake2814"/>
    <tableColumn id="2815" xr3:uid="{0AD64D28-7004-4C22-901A-80DBE38BCC6E}" name="Sarake2815"/>
    <tableColumn id="2816" xr3:uid="{6FC84238-F9A2-4708-8995-7BBD61B2F654}" name="Sarake2816"/>
    <tableColumn id="2817" xr3:uid="{2C5CD887-2625-433E-8A5D-2EE917A5A921}" name="Sarake2817"/>
    <tableColumn id="2818" xr3:uid="{0930D2C8-6815-4A1F-A2F2-152AA1DF8723}" name="Sarake2818"/>
    <tableColumn id="2819" xr3:uid="{86049E12-E318-4E23-9E14-9E7988442AF8}" name="Sarake2819"/>
    <tableColumn id="2820" xr3:uid="{3E1E213D-D04A-464E-805A-B2BA9F613211}" name="Sarake2820"/>
    <tableColumn id="2821" xr3:uid="{874EF9B6-CCAB-44FC-9BC1-CBC8CBFA8623}" name="Sarake2821"/>
    <tableColumn id="2822" xr3:uid="{403A8051-B9BA-4F0D-83F5-F12100900734}" name="Sarake2822"/>
    <tableColumn id="2823" xr3:uid="{225F1B84-50A0-4C04-8FBC-DF91D86BB71D}" name="Sarake2823"/>
    <tableColumn id="2824" xr3:uid="{47C0E00E-5B11-4719-B7A6-F88158FA7254}" name="Sarake2824"/>
    <tableColumn id="2825" xr3:uid="{AEDF55F6-3534-4C30-9A28-4FC9743EC48C}" name="Sarake2825"/>
    <tableColumn id="2826" xr3:uid="{2ACC3B20-C39A-48DB-814B-0C4312E5E03E}" name="Sarake2826"/>
    <tableColumn id="2827" xr3:uid="{F1C80489-A540-4855-8B86-6974E8690C55}" name="Sarake2827"/>
    <tableColumn id="2828" xr3:uid="{EFB9B66C-7E8E-4413-864C-BB68F9E8D113}" name="Sarake2828"/>
    <tableColumn id="2829" xr3:uid="{A4218B22-07E1-46B0-B731-7A441989082F}" name="Sarake2829"/>
    <tableColumn id="2830" xr3:uid="{6CC86027-5594-452E-A200-FDA53E04D200}" name="Sarake2830"/>
    <tableColumn id="2831" xr3:uid="{121BD44B-AC24-4CC6-BC06-4F0932BB5822}" name="Sarake2831"/>
    <tableColumn id="2832" xr3:uid="{6C7546D1-CFEB-4C04-A8F5-4F4465BAA0B6}" name="Sarake2832"/>
    <tableColumn id="2833" xr3:uid="{C6FFD98B-894B-4C92-BE43-A282369CDE5E}" name="Sarake2833"/>
    <tableColumn id="2834" xr3:uid="{4073D8F4-9067-4903-A2F5-D50F505F03B6}" name="Sarake2834"/>
    <tableColumn id="2835" xr3:uid="{4534B8E6-64F1-4758-8E80-933C7BDE8BBC}" name="Sarake2835"/>
    <tableColumn id="2836" xr3:uid="{2E1E70BA-DC59-4DCF-B972-F989AB09B848}" name="Sarake2836"/>
    <tableColumn id="2837" xr3:uid="{D45B0291-D539-47B3-9B78-FC33992AABED}" name="Sarake2837"/>
    <tableColumn id="2838" xr3:uid="{67D7F309-4CAD-4D0E-960D-4810A349D3E6}" name="Sarake2838"/>
    <tableColumn id="2839" xr3:uid="{B562A63A-8D60-4070-9E7B-A64E6EB33328}" name="Sarake2839"/>
    <tableColumn id="2840" xr3:uid="{FE62FA74-DFD3-440E-AE77-99CF68CD0601}" name="Sarake2840"/>
    <tableColumn id="2841" xr3:uid="{747C1742-505D-435E-A1E2-347D57297B87}" name="Sarake2841"/>
    <tableColumn id="2842" xr3:uid="{7B3616F7-6A60-4F9B-81C5-D88BE174A40D}" name="Sarake2842"/>
    <tableColumn id="2843" xr3:uid="{61EB6207-CF62-41AB-A89A-BF28BD429742}" name="Sarake2843"/>
    <tableColumn id="2844" xr3:uid="{3848C93E-A268-4837-B2FE-A82884AA860B}" name="Sarake2844"/>
    <tableColumn id="2845" xr3:uid="{8A2F1D11-4A72-416C-8691-7B0E373D9339}" name="Sarake2845"/>
    <tableColumn id="2846" xr3:uid="{2E87403E-0A8B-46AB-83FA-BE8E9C939597}" name="Sarake2846"/>
    <tableColumn id="2847" xr3:uid="{83E7F170-1824-4E26-B992-A7A5D7AFEB68}" name="Sarake2847"/>
    <tableColumn id="2848" xr3:uid="{88601F0A-F6E6-46EF-9874-059026141C73}" name="Sarake2848"/>
    <tableColumn id="2849" xr3:uid="{E9802A56-80FA-441D-8AD5-518295FD989B}" name="Sarake2849"/>
    <tableColumn id="2850" xr3:uid="{B696ADD4-9EDE-4847-99F4-6800D0FDA8FA}" name="Sarake2850"/>
    <tableColumn id="2851" xr3:uid="{BCD8B527-D587-458E-A800-6ADCB3675214}" name="Sarake2851"/>
    <tableColumn id="2852" xr3:uid="{CB8ECE13-BFAE-41D5-91EF-C260CF93F22C}" name="Sarake2852"/>
    <tableColumn id="2853" xr3:uid="{72460609-10D3-446F-B387-0FC9D0F76DCB}" name="Sarake2853"/>
    <tableColumn id="2854" xr3:uid="{B45A6622-6EFD-407E-8714-62F1846584F7}" name="Sarake2854"/>
    <tableColumn id="2855" xr3:uid="{81673AB0-00F1-42EE-A1DA-4497459B577A}" name="Sarake2855"/>
    <tableColumn id="2856" xr3:uid="{F76B28E3-9007-4DD6-A6B7-208D7055A8BE}" name="Sarake2856"/>
    <tableColumn id="2857" xr3:uid="{8D150EF1-5E8A-41EB-BDA0-341052E28D04}" name="Sarake2857"/>
    <tableColumn id="2858" xr3:uid="{8B78ED90-6810-4E98-B194-97B680C04671}" name="Sarake2858"/>
    <tableColumn id="2859" xr3:uid="{74B0AA50-73B0-413C-B88A-726DCBDA7DCB}" name="Sarake2859"/>
    <tableColumn id="2860" xr3:uid="{835708FC-3232-40C3-914B-C17419E326B8}" name="Sarake2860"/>
    <tableColumn id="2861" xr3:uid="{9F4D1FF3-2840-4451-BC1F-A646B256306B}" name="Sarake2861"/>
    <tableColumn id="2862" xr3:uid="{302F96CA-1B24-4BF6-8179-82D6408790AE}" name="Sarake2862"/>
    <tableColumn id="2863" xr3:uid="{1376F6E1-004A-4682-A471-F8CA640AAB86}" name="Sarake2863"/>
    <tableColumn id="2864" xr3:uid="{96299620-CF51-4617-AF63-A8C3BE17F267}" name="Sarake2864"/>
    <tableColumn id="2865" xr3:uid="{AFE55FFC-C2E8-4C81-9461-6332A380D023}" name="Sarake2865"/>
    <tableColumn id="2866" xr3:uid="{7B7A8055-3127-49F3-8FD9-7932C367B8B8}" name="Sarake2866"/>
    <tableColumn id="2867" xr3:uid="{DEC7F30C-0E6A-4FA1-BA2F-83637C5B0007}" name="Sarake2867"/>
    <tableColumn id="2868" xr3:uid="{972DFB89-D3AE-4196-8338-091CDFF9BC3F}" name="Sarake2868"/>
    <tableColumn id="2869" xr3:uid="{7AF73661-B0E0-4F66-A175-DC56D4405EA2}" name="Sarake2869"/>
    <tableColumn id="2870" xr3:uid="{976B4646-1E0A-47AF-A122-6B3F7B3DAF94}" name="Sarake2870"/>
    <tableColumn id="2871" xr3:uid="{42767C79-D1AB-446B-8D70-FC8995CE7C9B}" name="Sarake2871"/>
    <tableColumn id="2872" xr3:uid="{6E435DBD-DED7-4AA6-8898-3CDDD43A995A}" name="Sarake2872"/>
    <tableColumn id="2873" xr3:uid="{755F1530-FFB8-45D8-9F56-521E4FF7754E}" name="Sarake2873"/>
    <tableColumn id="2874" xr3:uid="{ECE9FCAB-AD54-4138-B46D-C8C366748525}" name="Sarake2874"/>
    <tableColumn id="2875" xr3:uid="{ADF3F6AD-7193-427A-AB2F-7391B05029F4}" name="Sarake2875"/>
    <tableColumn id="2876" xr3:uid="{39D6643E-ABE0-4545-AE12-60287D38889E}" name="Sarake2876"/>
    <tableColumn id="2877" xr3:uid="{38079F9A-1D1D-4D49-932C-D20493C8189B}" name="Sarake2877"/>
    <tableColumn id="2878" xr3:uid="{4F8AAB57-4ABA-47A5-9F78-E4DAD8D1B54F}" name="Sarake2878"/>
    <tableColumn id="2879" xr3:uid="{9AECC941-6DEF-4012-B012-6C9F9FA6CB4C}" name="Sarake2879"/>
    <tableColumn id="2880" xr3:uid="{0BB031C9-5ADD-4F62-B30A-5B8358FE1727}" name="Sarake2880"/>
    <tableColumn id="2881" xr3:uid="{925C0E03-77F2-454A-9070-18085C269962}" name="Sarake2881"/>
    <tableColumn id="2882" xr3:uid="{E84A2F23-4C86-4F58-ACE8-BCD7118DC6B3}" name="Sarake2882"/>
    <tableColumn id="2883" xr3:uid="{DE251560-FBD0-4ED4-93FF-B69CD7FE5FDA}" name="Sarake2883"/>
    <tableColumn id="2884" xr3:uid="{7837530E-476C-4D05-9DEC-5A659E0729E1}" name="Sarake2884"/>
    <tableColumn id="2885" xr3:uid="{F2B61B31-081B-4D58-9162-6CBA47B1DB9D}" name="Sarake2885"/>
    <tableColumn id="2886" xr3:uid="{F6C2418D-17E2-4C5A-A6CC-2A2026560A3A}" name="Sarake2886"/>
    <tableColumn id="2887" xr3:uid="{C2403095-9040-49CF-A4E6-FA977A8BB524}" name="Sarake2887"/>
    <tableColumn id="2888" xr3:uid="{87152BC7-F9BF-4830-BEF5-C59720C349C2}" name="Sarake2888"/>
    <tableColumn id="2889" xr3:uid="{A9722F50-EA80-461F-9F63-B408D60FC2A3}" name="Sarake2889"/>
    <tableColumn id="2890" xr3:uid="{109C9276-4FFD-469E-8C56-888F135766CD}" name="Sarake2890"/>
    <tableColumn id="2891" xr3:uid="{1DD2E2B8-7928-477B-8D92-EB8B073010BD}" name="Sarake2891"/>
    <tableColumn id="2892" xr3:uid="{50886E76-28C3-4FAD-BAD7-9A1DBA1A5B94}" name="Sarake2892"/>
    <tableColumn id="2893" xr3:uid="{4E8FAA5A-D1E2-4924-B037-E19396A074F2}" name="Sarake2893"/>
    <tableColumn id="2894" xr3:uid="{4044A5AB-BEDC-4108-B447-AB20FE1F4E4B}" name="Sarake2894"/>
    <tableColumn id="2895" xr3:uid="{44F53508-ECE4-4AEA-B4A6-14D6D5041912}" name="Sarake2895"/>
    <tableColumn id="2896" xr3:uid="{5EB16717-A096-45AA-A21A-24B727C7DCB8}" name="Sarake2896"/>
    <tableColumn id="2897" xr3:uid="{2045D16C-FC5D-4718-AFAF-ED119DD60E06}" name="Sarake2897"/>
    <tableColumn id="2898" xr3:uid="{C6BCCD17-6157-45FE-A4A9-B0C4FE276DB2}" name="Sarake2898"/>
    <tableColumn id="2899" xr3:uid="{8354C830-C135-49C7-A5DD-CEE1FB14F411}" name="Sarake2899"/>
    <tableColumn id="2900" xr3:uid="{390CFF6B-27A6-4A74-8E45-96EE348D6C2F}" name="Sarake2900"/>
    <tableColumn id="2901" xr3:uid="{8DC7FDF1-BECE-42F5-9382-81A8F09AF094}" name="Sarake2901"/>
    <tableColumn id="2902" xr3:uid="{0D854008-5DCB-44B5-9AAD-CE0E3FA53F8A}" name="Sarake2902"/>
    <tableColumn id="2903" xr3:uid="{498AAA28-0124-4567-A2EB-976F7FD2F8D1}" name="Sarake2903"/>
    <tableColumn id="2904" xr3:uid="{AD99F865-BE7D-494D-AC12-66134718102F}" name="Sarake2904"/>
    <tableColumn id="2905" xr3:uid="{C3EC3338-0985-4316-8098-6483ACA84C77}" name="Sarake2905"/>
    <tableColumn id="2906" xr3:uid="{998AECB5-4084-4E2E-BBB6-0775F09BC02F}" name="Sarake2906"/>
    <tableColumn id="2907" xr3:uid="{C3884B96-5017-40A7-81FF-3A190E9976DD}" name="Sarake2907"/>
    <tableColumn id="2908" xr3:uid="{CC23F99B-009F-4D8F-9D68-83A4A41861B6}" name="Sarake2908"/>
    <tableColumn id="2909" xr3:uid="{EA7D9144-A600-4BA6-A228-4D8C6F02DC03}" name="Sarake2909"/>
    <tableColumn id="2910" xr3:uid="{6304E387-44E2-4C8C-8655-3A2D008509B9}" name="Sarake2910"/>
    <tableColumn id="2911" xr3:uid="{1AA99873-D186-4619-A232-BAA484A2A100}" name="Sarake2911"/>
    <tableColumn id="2912" xr3:uid="{E236C4CC-2D2E-4F83-A5D0-4B6B17019A86}" name="Sarake2912"/>
    <tableColumn id="2913" xr3:uid="{C444C26D-CB53-4EC5-B1AE-0534303C8BA2}" name="Sarake2913"/>
    <tableColumn id="2914" xr3:uid="{BF416E89-27CD-4CB0-B5CB-F86279673B89}" name="Sarake2914"/>
    <tableColumn id="2915" xr3:uid="{436FAF40-8010-48BE-8942-4E404A416C82}" name="Sarake2915"/>
    <tableColumn id="2916" xr3:uid="{28E6C7BE-0113-4278-AA0D-10D56474B9D6}" name="Sarake2916"/>
    <tableColumn id="2917" xr3:uid="{D827C172-F34F-4E4F-BDD7-5B42ACC7B9CE}" name="Sarake2917"/>
    <tableColumn id="2918" xr3:uid="{8C0D0DCE-68C1-4C0D-9F57-01A809841018}" name="Sarake2918"/>
    <tableColumn id="2919" xr3:uid="{5AFAA7B8-6517-40AC-9A2F-CC08FA4CC62C}" name="Sarake2919"/>
    <tableColumn id="2920" xr3:uid="{DFC01F68-DE34-4CA4-ADB7-EAA84877BEA8}" name="Sarake2920"/>
    <tableColumn id="2921" xr3:uid="{0152DB3E-F22D-409D-A0B6-337A50A13DE2}" name="Sarake2921"/>
    <tableColumn id="2922" xr3:uid="{19F70C37-87FF-4C86-841E-039D2F6A7B5D}" name="Sarake2922"/>
    <tableColumn id="2923" xr3:uid="{7C336C76-5206-4535-8819-30336F15B404}" name="Sarake2923"/>
    <tableColumn id="2924" xr3:uid="{5C23EB30-42E1-434E-93C7-22A7AADEAFCA}" name="Sarake2924"/>
    <tableColumn id="2925" xr3:uid="{AAFE15C0-AA72-4BB0-815B-570ADF75E412}" name="Sarake2925"/>
    <tableColumn id="2926" xr3:uid="{9165E672-2826-44F2-B4EE-608E1CF42926}" name="Sarake2926"/>
    <tableColumn id="2927" xr3:uid="{0944F11B-BAD9-4E81-95B4-C8D2394A8892}" name="Sarake2927"/>
    <tableColumn id="2928" xr3:uid="{E5BB319D-032F-432A-B179-FA7B96490DD4}" name="Sarake2928"/>
    <tableColumn id="2929" xr3:uid="{27524524-9570-4DFC-88B6-884C32C98B04}" name="Sarake2929"/>
    <tableColumn id="2930" xr3:uid="{F227A96E-94E4-4827-82B9-3C9B7CABA599}" name="Sarake2930"/>
    <tableColumn id="2931" xr3:uid="{7D4491BE-B96C-452B-A7D1-832672161E24}" name="Sarake2931"/>
    <tableColumn id="2932" xr3:uid="{F34FF42E-DB1D-462F-A126-983866E0D567}" name="Sarake2932"/>
    <tableColumn id="2933" xr3:uid="{7F352BAE-641E-4F38-8B69-0C5A361335DB}" name="Sarake2933"/>
    <tableColumn id="2934" xr3:uid="{594899B6-8D92-4FE6-8C9E-5ECA076EB127}" name="Sarake2934"/>
    <tableColumn id="2935" xr3:uid="{EBB9FD37-9D5F-46B5-A9BC-E33C0BFA033D}" name="Sarake2935"/>
    <tableColumn id="2936" xr3:uid="{8740332B-ABD4-4407-884E-711CD749F1FB}" name="Sarake2936"/>
    <tableColumn id="2937" xr3:uid="{5F0553B2-EFD3-4FD7-9966-227AEA9396A1}" name="Sarake2937"/>
    <tableColumn id="2938" xr3:uid="{01A12B2A-DF0E-49F4-91C7-FA25C8A52116}" name="Sarake2938"/>
    <tableColumn id="2939" xr3:uid="{3F179203-4DED-4AD0-B280-4B81AA8E770B}" name="Sarake2939"/>
    <tableColumn id="2940" xr3:uid="{ED03B9AE-B755-4B96-B6AC-927D60A4549A}" name="Sarake2940"/>
    <tableColumn id="2941" xr3:uid="{7BC8256F-D2B6-4E6F-B576-F040B12FA9EF}" name="Sarake2941"/>
    <tableColumn id="2942" xr3:uid="{783F3166-5699-4A5F-A331-09123B996F10}" name="Sarake2942"/>
    <tableColumn id="2943" xr3:uid="{F093F20C-4D6D-4C72-B712-1E695D31C5A2}" name="Sarake2943"/>
    <tableColumn id="2944" xr3:uid="{4BB71683-AE76-4D21-B095-5D4F35026DA6}" name="Sarake2944"/>
    <tableColumn id="2945" xr3:uid="{2BCCF991-3385-4CD5-8E56-25EC71ABA209}" name="Sarake2945"/>
    <tableColumn id="2946" xr3:uid="{68FC04C5-3F82-4007-871A-6C6291C8DDD3}" name="Sarake2946"/>
    <tableColumn id="2947" xr3:uid="{3E8B9902-4C13-4497-9440-9FC8A667CFFE}" name="Sarake2947"/>
    <tableColumn id="2948" xr3:uid="{D26D4DC9-012E-491E-BBF3-A8C01A6EA72E}" name="Sarake2948"/>
    <tableColumn id="2949" xr3:uid="{9A853741-B407-4CC1-82A7-CCE563BE49A1}" name="Sarake2949"/>
    <tableColumn id="2950" xr3:uid="{D202EAB9-8642-465A-B3D1-72E64A3D4B07}" name="Sarake2950"/>
    <tableColumn id="2951" xr3:uid="{75AE25E1-80CC-4E3A-AB9A-694F659929EC}" name="Sarake2951"/>
    <tableColumn id="2952" xr3:uid="{D5BDEFAA-8125-4197-893E-316731372043}" name="Sarake2952"/>
    <tableColumn id="2953" xr3:uid="{6CB9528D-2824-49AF-8493-88C2773783D1}" name="Sarake2953"/>
    <tableColumn id="2954" xr3:uid="{0740A7C5-069C-4B31-908B-4DCE236BEAC4}" name="Sarake2954"/>
    <tableColumn id="2955" xr3:uid="{F0D53858-728A-4A4D-B099-DF556933C600}" name="Sarake2955"/>
    <tableColumn id="2956" xr3:uid="{F85FC168-4BA9-4C0B-94B0-79D5857B64D8}" name="Sarake2956"/>
    <tableColumn id="2957" xr3:uid="{7EFAB7A6-604E-4B70-ADD1-C94DCE9A6205}" name="Sarake2957"/>
    <tableColumn id="2958" xr3:uid="{CC03C102-A558-4C28-90E3-7DDD5BC7CD1C}" name="Sarake2958"/>
    <tableColumn id="2959" xr3:uid="{A206E588-B117-4139-A5E9-5D7117FF7D7E}" name="Sarake2959"/>
    <tableColumn id="2960" xr3:uid="{953D722D-9BB8-40DA-94D2-9D6956EB89DA}" name="Sarake2960"/>
    <tableColumn id="2961" xr3:uid="{01E162A0-FEE4-4F6D-8523-1DC75C86ADCD}" name="Sarake2961"/>
    <tableColumn id="2962" xr3:uid="{AD3C2A60-34E7-4583-B1A9-CF24C8A90382}" name="Sarake2962"/>
    <tableColumn id="2963" xr3:uid="{7B24827A-40C7-459F-A085-0755D217F502}" name="Sarake2963"/>
    <tableColumn id="2964" xr3:uid="{EDE4314F-8E22-4699-946C-BFAD8F522AA1}" name="Sarake2964"/>
    <tableColumn id="2965" xr3:uid="{15D0CE67-7830-4153-BE97-701FF38A6210}" name="Sarake2965"/>
    <tableColumn id="2966" xr3:uid="{6E889843-B41C-4B61-969F-18C62451FFA3}" name="Sarake2966"/>
    <tableColumn id="2967" xr3:uid="{B2E2CA32-8049-42A3-B515-5B3491AE9731}" name="Sarake2967"/>
    <tableColumn id="2968" xr3:uid="{11578BC2-75CA-4918-BBE2-E4A3FE0F01F0}" name="Sarake2968"/>
    <tableColumn id="2969" xr3:uid="{24912E72-7E8A-4275-883F-12F8942D146B}" name="Sarake2969"/>
    <tableColumn id="2970" xr3:uid="{8F9F7160-533F-4EE6-81AC-7EB746813933}" name="Sarake2970"/>
    <tableColumn id="2971" xr3:uid="{870B9BCE-739A-4885-994B-03B37BF70A13}" name="Sarake2971"/>
    <tableColumn id="2972" xr3:uid="{9B717AA5-4CBE-471B-A68D-E039EDC5BADF}" name="Sarake2972"/>
    <tableColumn id="2973" xr3:uid="{16732FBF-6408-4F9B-BD06-B9C7B2633664}" name="Sarake2973"/>
    <tableColumn id="2974" xr3:uid="{94618B0B-00E2-4026-95C5-430C3E823E08}" name="Sarake2974"/>
    <tableColumn id="2975" xr3:uid="{B607AE8C-BB6E-4F6E-8926-57FF4D64581A}" name="Sarake2975"/>
    <tableColumn id="2976" xr3:uid="{A2190C6B-ADC8-430E-A541-D8029927A6D5}" name="Sarake2976"/>
    <tableColumn id="2977" xr3:uid="{34926E61-30A8-401E-A5EE-251F838E5EA6}" name="Sarake2977"/>
    <tableColumn id="2978" xr3:uid="{1CA6EB48-DED2-414A-806F-2672A5AAF5C8}" name="Sarake2978"/>
    <tableColumn id="2979" xr3:uid="{4961F72A-ACF0-4004-886B-4888F360B775}" name="Sarake2979"/>
    <tableColumn id="2980" xr3:uid="{4BB942D6-0EB2-440E-9AE3-E408EC7BBBF9}" name="Sarake2980"/>
    <tableColumn id="2981" xr3:uid="{6932724A-E592-4DAC-A887-944829832091}" name="Sarake2981"/>
    <tableColumn id="2982" xr3:uid="{6694327A-8B07-4384-A6E6-A236F354562E}" name="Sarake2982"/>
    <tableColumn id="2983" xr3:uid="{4CF1855A-2C99-4129-A981-6E8E51865A40}" name="Sarake2983"/>
    <tableColumn id="2984" xr3:uid="{E4D36DAB-433C-4FA5-BCA2-85B2E991A586}" name="Sarake2984"/>
    <tableColumn id="2985" xr3:uid="{A271E52C-64A5-4BB5-B71D-7ECE64028559}" name="Sarake2985"/>
    <tableColumn id="2986" xr3:uid="{DC8FE7DB-2AAB-4B60-A7BB-071CCBF7EF85}" name="Sarake2986"/>
    <tableColumn id="2987" xr3:uid="{1D6A47AA-E37B-432B-AF24-DE9168836FAF}" name="Sarake2987"/>
    <tableColumn id="2988" xr3:uid="{328B6EEB-56C7-43FC-A2A2-466643574897}" name="Sarake2988"/>
    <tableColumn id="2989" xr3:uid="{99F4A1F0-0F59-4940-873D-BB7EE1999C34}" name="Sarake2989"/>
    <tableColumn id="2990" xr3:uid="{8E3AE640-87DA-4B7F-9E4B-99A4010F16B6}" name="Sarake2990"/>
    <tableColumn id="2991" xr3:uid="{869C7CA4-EE12-480C-8D1B-681837F7FAC3}" name="Sarake2991"/>
    <tableColumn id="2992" xr3:uid="{05801367-583D-4DD5-B16B-043F6210C3E8}" name="Sarake2992"/>
    <tableColumn id="2993" xr3:uid="{520D9F2D-A1E6-49E7-A7D6-1C1E5F4ECDCF}" name="Sarake2993"/>
    <tableColumn id="2994" xr3:uid="{2C0240CE-4F20-4938-A2DD-A36B282B93FE}" name="Sarake2994"/>
    <tableColumn id="2995" xr3:uid="{A11E02E1-2785-4855-9750-7DA5C4C18662}" name="Sarake2995"/>
    <tableColumn id="2996" xr3:uid="{20DFCF13-658C-4E97-AFDF-163F45DA2138}" name="Sarake2996"/>
    <tableColumn id="2997" xr3:uid="{5DD8DD4D-68DD-4802-8383-18D2ACF287A7}" name="Sarake2997"/>
    <tableColumn id="2998" xr3:uid="{C6DA44C4-687F-4DB0-9BCA-281F2052E0F4}" name="Sarake2998"/>
    <tableColumn id="2999" xr3:uid="{282C80DC-AE52-45DE-8A44-28C170A32D0F}" name="Sarake2999"/>
    <tableColumn id="3000" xr3:uid="{4DDA79C0-32AC-4899-B812-EF70B3CBEDC4}" name="Sarake3000"/>
    <tableColumn id="3001" xr3:uid="{6BD8F12F-6CDC-40D7-9797-8F58E3B82519}" name="Sarake3001"/>
    <tableColumn id="3002" xr3:uid="{FB22E8AE-B56D-4954-B431-80C9684371BE}" name="Sarake3002"/>
    <tableColumn id="3003" xr3:uid="{09EDCC6B-B9F1-49AA-8492-36E6A531426E}" name="Sarake3003"/>
    <tableColumn id="3004" xr3:uid="{49949BCD-31AD-42ED-8A00-6675F2EEC99C}" name="Sarake3004"/>
    <tableColumn id="3005" xr3:uid="{EFAC156F-B171-4C4E-AAB0-2B944B13B63B}" name="Sarake3005"/>
    <tableColumn id="3006" xr3:uid="{B3D26A2C-341A-4302-A1C3-7A7E72CF8D6D}" name="Sarake3006"/>
    <tableColumn id="3007" xr3:uid="{C9E34C22-9907-4C57-AEDD-00A0B8912CC0}" name="Sarake3007"/>
    <tableColumn id="3008" xr3:uid="{AC453F4A-7DDD-49E6-8BDF-37AE82B6E482}" name="Sarake3008"/>
    <tableColumn id="3009" xr3:uid="{4DB84B0E-5EBD-4908-B207-EA85EEB424FF}" name="Sarake3009"/>
    <tableColumn id="3010" xr3:uid="{04B0C935-F4DA-4663-9D98-579F9095CB42}" name="Sarake3010"/>
    <tableColumn id="3011" xr3:uid="{DF61B30D-0C08-452D-9836-4CEC958B6EB8}" name="Sarake3011"/>
    <tableColumn id="3012" xr3:uid="{DF61A561-5097-4886-8DCE-7C6235498DA6}" name="Sarake3012"/>
    <tableColumn id="3013" xr3:uid="{CB61D848-3E2A-4A6D-83EE-BBD4A92D1CBB}" name="Sarake3013"/>
    <tableColumn id="3014" xr3:uid="{543092FC-E11F-47C3-9B0E-D8FD8BFFD672}" name="Sarake3014"/>
    <tableColumn id="3015" xr3:uid="{8CB94980-93B7-4EF7-B221-D856535C0B88}" name="Sarake3015"/>
    <tableColumn id="3016" xr3:uid="{F3CD431B-1B01-406A-931D-358B4558E885}" name="Sarake3016"/>
    <tableColumn id="3017" xr3:uid="{E9978F3A-4184-4FEB-AA06-1AA864AA8E68}" name="Sarake3017"/>
    <tableColumn id="3018" xr3:uid="{766EB8D4-0A49-4A8A-AE18-16CCE686118A}" name="Sarake3018"/>
    <tableColumn id="3019" xr3:uid="{57032605-5F60-4C44-86D4-8B7F7315EDFA}" name="Sarake3019"/>
    <tableColumn id="3020" xr3:uid="{64D63144-7F4D-4F4E-A0B6-2A84A6E8E9C4}" name="Sarake3020"/>
    <tableColumn id="3021" xr3:uid="{0D630881-DE79-41C8-8C4F-65D160ADC01F}" name="Sarake3021"/>
    <tableColumn id="3022" xr3:uid="{6AA65AD1-990F-4D39-B560-10F182F271BD}" name="Sarake3022"/>
    <tableColumn id="3023" xr3:uid="{F1FDD1AB-7AE6-4BD7-A4F2-EF41B1477EB6}" name="Sarake3023"/>
    <tableColumn id="3024" xr3:uid="{9A165654-9C21-4EFE-AD46-DD4079140A4A}" name="Sarake3024"/>
    <tableColumn id="3025" xr3:uid="{C408A8B3-CBFF-4A57-B693-38DFEB55C61A}" name="Sarake3025"/>
    <tableColumn id="3026" xr3:uid="{784490D7-2B56-4BC8-A9B2-42C9BEC4A376}" name="Sarake3026"/>
    <tableColumn id="3027" xr3:uid="{D8A4F294-99C2-46AE-8C15-A6C796782BBF}" name="Sarake3027"/>
    <tableColumn id="3028" xr3:uid="{19A1A31F-7627-4A8B-BA04-B6372508482A}" name="Sarake3028"/>
    <tableColumn id="3029" xr3:uid="{159706CD-BB80-47EC-8856-7E622E8C848E}" name="Sarake3029"/>
    <tableColumn id="3030" xr3:uid="{65431CD1-1C0D-40B6-9A41-A6B72167C9A1}" name="Sarake3030"/>
    <tableColumn id="3031" xr3:uid="{5AE6107E-D595-4C40-BDD2-6946B25C0DB2}" name="Sarake3031"/>
    <tableColumn id="3032" xr3:uid="{6F358E5A-FD13-4711-B040-F1A84370C3AB}" name="Sarake3032"/>
    <tableColumn id="3033" xr3:uid="{CE4DA415-D248-4F17-A116-5614CD26F976}" name="Sarake3033"/>
    <tableColumn id="3034" xr3:uid="{3965B7F7-254D-497C-9818-F7CCB3D78C39}" name="Sarake3034"/>
    <tableColumn id="3035" xr3:uid="{18940036-4B3C-41AA-B0B8-427817D6BA3A}" name="Sarake3035"/>
    <tableColumn id="3036" xr3:uid="{47D90387-C5B6-45FC-98D2-9C7DFAA9ADE0}" name="Sarake3036"/>
    <tableColumn id="3037" xr3:uid="{E7B4473B-14D2-4D8C-B0ED-F83962E361DF}" name="Sarake3037"/>
    <tableColumn id="3038" xr3:uid="{31165E55-6631-47EA-B0C0-CFEC37A56890}" name="Sarake3038"/>
    <tableColumn id="3039" xr3:uid="{AD4AE9F0-E6ED-455E-8618-E91F92DD5366}" name="Sarake3039"/>
    <tableColumn id="3040" xr3:uid="{6618D66A-B249-4F8D-948B-CA11ADD6F8A9}" name="Sarake3040"/>
    <tableColumn id="3041" xr3:uid="{A7FE3D34-D09B-48F9-B25B-E5D4FA2FA6CC}" name="Sarake3041"/>
    <tableColumn id="3042" xr3:uid="{11E78C17-BB63-45AF-86FC-5EC6EDEF63DC}" name="Sarake3042"/>
    <tableColumn id="3043" xr3:uid="{5F424EB6-59D1-4DDE-B70D-1D10A683D51A}" name="Sarake3043"/>
    <tableColumn id="3044" xr3:uid="{C446752F-BF3A-4461-B076-2BF4F8965E95}" name="Sarake3044"/>
    <tableColumn id="3045" xr3:uid="{75612B96-9CA4-405A-AB3D-E91725AE7397}" name="Sarake3045"/>
    <tableColumn id="3046" xr3:uid="{374CE0B9-6A62-46F2-B530-3870EF8AE91A}" name="Sarake3046"/>
    <tableColumn id="3047" xr3:uid="{9524EE51-A414-443F-B457-DD2EFDAEA1AB}" name="Sarake3047"/>
    <tableColumn id="3048" xr3:uid="{B89A23B2-01C9-4752-8201-49F87FD09627}" name="Sarake3048"/>
    <tableColumn id="3049" xr3:uid="{ABEF35D5-506F-4ECB-B7FE-E19B033330E4}" name="Sarake3049"/>
    <tableColumn id="3050" xr3:uid="{9B70DA24-BF5C-43B9-968B-133569036C03}" name="Sarake3050"/>
    <tableColumn id="3051" xr3:uid="{C577CB92-5745-4EE3-A749-41BF46E03B3B}" name="Sarake3051"/>
    <tableColumn id="3052" xr3:uid="{C7EC20B6-F547-4852-B656-0C94BFED7102}" name="Sarake3052"/>
    <tableColumn id="3053" xr3:uid="{4A0E2749-D429-40E6-A6DB-0AA1CD403C8A}" name="Sarake3053"/>
    <tableColumn id="3054" xr3:uid="{D0913E97-9C14-45B0-8A40-206F465AFC4E}" name="Sarake3054"/>
    <tableColumn id="3055" xr3:uid="{41C5A3B9-9360-4B92-ACE2-9309D003635C}" name="Sarake3055"/>
    <tableColumn id="3056" xr3:uid="{351642D4-8F56-45C5-9C9E-F83955230347}" name="Sarake3056"/>
    <tableColumn id="3057" xr3:uid="{6E81A3E1-CAF9-442A-88C9-7825B2870F80}" name="Sarake3057"/>
    <tableColumn id="3058" xr3:uid="{5FE4BC3A-61CE-4550-A804-6095D07B09D1}" name="Sarake3058"/>
    <tableColumn id="3059" xr3:uid="{0E35CC86-5F5B-4147-B5F0-84BC59B5FD68}" name="Sarake3059"/>
    <tableColumn id="3060" xr3:uid="{CB1BBFE6-6676-48FE-BA1D-BAB4384CD7ED}" name="Sarake3060"/>
    <tableColumn id="3061" xr3:uid="{77AF864F-82AA-4994-917B-9F5D1125C71D}" name="Sarake3061"/>
    <tableColumn id="3062" xr3:uid="{5AF90026-ACE7-40C7-93B6-33245C70F7F0}" name="Sarake3062"/>
    <tableColumn id="3063" xr3:uid="{0E5A3D34-0A3A-456D-88B9-8FC298E6288E}" name="Sarake3063"/>
    <tableColumn id="3064" xr3:uid="{2C56CAF7-C4E2-4D5B-B5CD-7DE8076E5464}" name="Sarake3064"/>
    <tableColumn id="3065" xr3:uid="{1DC9B11E-C513-4B54-892E-6240CED2EEC9}" name="Sarake3065"/>
    <tableColumn id="3066" xr3:uid="{7AD41BEA-4A51-4783-A023-5D302793923B}" name="Sarake3066"/>
    <tableColumn id="3067" xr3:uid="{CFCD36E6-35E3-45FB-9DB0-ED2BD31E09D6}" name="Sarake3067"/>
    <tableColumn id="3068" xr3:uid="{CED63360-96C4-4B2F-8207-1288AFE20441}" name="Sarake3068"/>
    <tableColumn id="3069" xr3:uid="{9864A4C3-EEFE-4835-8AA5-37E7A23F6CB5}" name="Sarake3069"/>
    <tableColumn id="3070" xr3:uid="{71916B32-2AE2-479E-B122-2500612F9433}" name="Sarake3070"/>
    <tableColumn id="3071" xr3:uid="{3C77678A-D21C-40D1-ABB7-18FD912C0AE4}" name="Sarake3071"/>
    <tableColumn id="3072" xr3:uid="{EE3B02A4-2124-496E-8F75-1A993AC228AE}" name="Sarake3072"/>
    <tableColumn id="3073" xr3:uid="{60BDC81E-FDF1-4609-8FD5-6598242F2236}" name="Sarake3073"/>
    <tableColumn id="3074" xr3:uid="{4032F77E-CD5D-4F68-AEE1-EC843EA74B86}" name="Sarake3074"/>
    <tableColumn id="3075" xr3:uid="{D9AD7A52-6BFE-423E-B4C5-7D3ACD32FCAA}" name="Sarake3075"/>
    <tableColumn id="3076" xr3:uid="{314C918B-21CD-433E-9AE3-B9131501BC5B}" name="Sarake3076"/>
    <tableColumn id="3077" xr3:uid="{7A94D734-3214-44D8-92ED-2B11C71BB1F5}" name="Sarake3077"/>
    <tableColumn id="3078" xr3:uid="{1FF019C8-B6A7-412C-964B-EC46B117EF0F}" name="Sarake3078"/>
    <tableColumn id="3079" xr3:uid="{4CF8F6E3-C0EA-4E61-B12D-E1953DBA76CD}" name="Sarake3079"/>
    <tableColumn id="3080" xr3:uid="{9D22D5AA-79FE-4153-95B7-394B256DE146}" name="Sarake3080"/>
    <tableColumn id="3081" xr3:uid="{F7A31033-F22C-4F87-98EB-10D47485F4B9}" name="Sarake3081"/>
    <tableColumn id="3082" xr3:uid="{49445729-EA59-4ADA-AC41-FB52661F8783}" name="Sarake3082"/>
    <tableColumn id="3083" xr3:uid="{9B27FE93-BE0D-4D26-B38B-C82C512A29ED}" name="Sarake3083"/>
    <tableColumn id="3084" xr3:uid="{BE0752EE-9BE9-4AB8-BD30-AD42057BDAFC}" name="Sarake3084"/>
    <tableColumn id="3085" xr3:uid="{C27C9DC5-06E5-440F-992D-7562D6ECD7D6}" name="Sarake3085"/>
    <tableColumn id="3086" xr3:uid="{2D697AC8-BB82-4E4B-94A4-1B2B08B8D65B}" name="Sarake3086"/>
    <tableColumn id="3087" xr3:uid="{301B9327-C578-4028-BDCF-3A1CBF63A870}" name="Sarake3087"/>
    <tableColumn id="3088" xr3:uid="{BF2556C3-BF91-46B0-8CB3-F67CFC31E7B6}" name="Sarake3088"/>
    <tableColumn id="3089" xr3:uid="{6D0BCC92-DEA8-4AC7-9AD5-DFFEFB5A4446}" name="Sarake3089"/>
    <tableColumn id="3090" xr3:uid="{3BDD2DFB-4301-4453-A3F5-3168873451CF}" name="Sarake3090"/>
    <tableColumn id="3091" xr3:uid="{2929520C-13FD-4696-9AEB-6492839FD65F}" name="Sarake3091"/>
    <tableColumn id="3092" xr3:uid="{2FD65246-479E-4C55-93CC-66C33495F65F}" name="Sarake3092"/>
    <tableColumn id="3093" xr3:uid="{6F49A08B-A573-4E56-A76B-01C7BAB4B508}" name="Sarake3093"/>
    <tableColumn id="3094" xr3:uid="{FF76C89B-1E00-4320-B1EE-A653C8A92072}" name="Sarake3094"/>
    <tableColumn id="3095" xr3:uid="{B002BF6E-ECE9-40C9-B244-5DC3B12ECAC8}" name="Sarake3095"/>
    <tableColumn id="3096" xr3:uid="{979469B1-46A6-4536-93F8-ABE45EDF29A5}" name="Sarake3096"/>
    <tableColumn id="3097" xr3:uid="{B531C786-A325-4262-AE90-5BA5C92C8ACC}" name="Sarake3097"/>
    <tableColumn id="3098" xr3:uid="{1EEE6641-BA99-4657-A244-0603F8C043A2}" name="Sarake3098"/>
    <tableColumn id="3099" xr3:uid="{5AA7B664-0A27-4D27-9095-4C00B3D9B6BD}" name="Sarake3099"/>
    <tableColumn id="3100" xr3:uid="{9F6B9FFA-A80E-4983-B023-E2E48E29370F}" name="Sarake3100"/>
    <tableColumn id="3101" xr3:uid="{1B4306E7-B90E-4561-AE59-A0C1DA1F05E4}" name="Sarake3101"/>
    <tableColumn id="3102" xr3:uid="{C4A17329-A898-41EF-BCC2-81F88251B1C9}" name="Sarake3102"/>
    <tableColumn id="3103" xr3:uid="{8E6EEB9B-A313-436A-8046-C01BF3D68B46}" name="Sarake3103"/>
    <tableColumn id="3104" xr3:uid="{4E7C8B33-981F-4D76-B5B2-DFE29962B135}" name="Sarake3104"/>
    <tableColumn id="3105" xr3:uid="{E8501582-5782-458E-9EDF-C20F4A211B4D}" name="Sarake3105"/>
    <tableColumn id="3106" xr3:uid="{43A141FB-3153-4790-8FB4-6302BE5E24BA}" name="Sarake3106"/>
    <tableColumn id="3107" xr3:uid="{E6EC615F-2AA5-4FC1-815E-7E4EF5602A81}" name="Sarake3107"/>
    <tableColumn id="3108" xr3:uid="{AB75273A-0106-460E-8DF8-6F4447870B64}" name="Sarake3108"/>
    <tableColumn id="3109" xr3:uid="{CB7EE844-198D-462E-9644-5457AC320768}" name="Sarake3109"/>
    <tableColumn id="3110" xr3:uid="{13D711BE-AF52-45C9-9FEB-EA89DD8040EA}" name="Sarake3110"/>
    <tableColumn id="3111" xr3:uid="{9E89273A-AC90-470D-8748-F77C55BF81F3}" name="Sarake3111"/>
    <tableColumn id="3112" xr3:uid="{D8BCC0BD-94B8-42A6-BC5D-96DF59D14680}" name="Sarake3112"/>
    <tableColumn id="3113" xr3:uid="{2F68510A-5966-4D6E-BB2E-0FF12BD04191}" name="Sarake3113"/>
    <tableColumn id="3114" xr3:uid="{25218C92-BA36-44E2-AD9E-4DAAADFDCBA8}" name="Sarake3114"/>
    <tableColumn id="3115" xr3:uid="{7DFF1A60-3160-449D-AC6F-14DBEECEA2D0}" name="Sarake3115"/>
    <tableColumn id="3116" xr3:uid="{8BED0E5B-18B5-4BDF-880D-7E572FD0A19E}" name="Sarake3116"/>
    <tableColumn id="3117" xr3:uid="{A859CBD2-D65D-4313-A807-49E98A66FF7E}" name="Sarake3117"/>
    <tableColumn id="3118" xr3:uid="{A8002EDD-2759-4513-A513-02DB3B5AD98B}" name="Sarake3118"/>
    <tableColumn id="3119" xr3:uid="{83761A58-374C-4F1F-89BD-531012DEE196}" name="Sarake3119"/>
    <tableColumn id="3120" xr3:uid="{AA13D196-112D-4CD2-BD46-5259F0F9995C}" name="Sarake3120"/>
    <tableColumn id="3121" xr3:uid="{FE4B3CC0-F31B-4265-A4D6-3409642791C2}" name="Sarake3121"/>
    <tableColumn id="3122" xr3:uid="{651DF877-A1D5-4D14-B312-1009607D411D}" name="Sarake3122"/>
    <tableColumn id="3123" xr3:uid="{97376D17-1050-4F63-AA51-A10FFA738170}" name="Sarake3123"/>
    <tableColumn id="3124" xr3:uid="{20B5F7F5-2AC5-469D-B4CD-4B39C05D38C7}" name="Sarake3124"/>
    <tableColumn id="3125" xr3:uid="{C6A2A745-CB5F-4570-9142-22B37EB78BD3}" name="Sarake3125"/>
    <tableColumn id="3126" xr3:uid="{034FEB73-6C3C-4E2B-97EE-A882F9286CBB}" name="Sarake3126"/>
    <tableColumn id="3127" xr3:uid="{9C30A774-333E-4556-A74D-E054EF3AD55B}" name="Sarake3127"/>
    <tableColumn id="3128" xr3:uid="{094D408D-07D6-4D80-AC23-DC956E6C6A43}" name="Sarake3128"/>
    <tableColumn id="3129" xr3:uid="{91225193-E261-4CE2-AFCC-2402F790D97F}" name="Sarake3129"/>
    <tableColumn id="3130" xr3:uid="{75477B13-E520-4700-B284-67DD44F84A34}" name="Sarake3130"/>
    <tableColumn id="3131" xr3:uid="{FE52A830-000B-46FA-AD4F-A5E3AC5F8D07}" name="Sarake3131"/>
    <tableColumn id="3132" xr3:uid="{3BFFCE14-765C-49B3-A4E3-B08D1A6C9276}" name="Sarake3132"/>
    <tableColumn id="3133" xr3:uid="{85983A5C-14B6-4CE9-91C8-A4B4DE465B73}" name="Sarake3133"/>
    <tableColumn id="3134" xr3:uid="{D44FA987-0DD1-40EA-86D0-ADD114D96789}" name="Sarake3134"/>
    <tableColumn id="3135" xr3:uid="{3F45DC57-9D2A-4F08-96B4-6B604942BBBA}" name="Sarake3135"/>
    <tableColumn id="3136" xr3:uid="{3D26A471-CB37-41E3-9A5F-F13A196D6BB5}" name="Sarake3136"/>
    <tableColumn id="3137" xr3:uid="{C4B972B5-76AD-4D56-A839-A92885EF07C6}" name="Sarake3137"/>
    <tableColumn id="3138" xr3:uid="{D1788908-A506-4CB6-BCE9-16A1D9DF1729}" name="Sarake3138"/>
    <tableColumn id="3139" xr3:uid="{4A31FF21-4C66-4EBB-8CE3-9E28479E9E32}" name="Sarake3139"/>
    <tableColumn id="3140" xr3:uid="{246AFE50-4668-463A-A718-3B6472A9408C}" name="Sarake3140"/>
    <tableColumn id="3141" xr3:uid="{011B7104-5C82-4E74-9FF3-132394D91E4C}" name="Sarake3141"/>
    <tableColumn id="3142" xr3:uid="{FA1811BE-D715-42D4-9D0E-1618D24747DD}" name="Sarake3142"/>
    <tableColumn id="3143" xr3:uid="{F4A0083B-1E24-434D-9D01-F4A5376C001A}" name="Sarake3143"/>
    <tableColumn id="3144" xr3:uid="{BBAA8A03-28D9-49F8-A038-FF5314D430E3}" name="Sarake3144"/>
    <tableColumn id="3145" xr3:uid="{0231CF67-D74C-41CE-819A-3208658F9F1F}" name="Sarake3145"/>
    <tableColumn id="3146" xr3:uid="{B28D8437-377A-41AC-A4C5-23DB2FEC98E3}" name="Sarake3146"/>
    <tableColumn id="3147" xr3:uid="{F02B9F3C-31D3-40BB-89FD-A61D64D2C915}" name="Sarake3147"/>
    <tableColumn id="3148" xr3:uid="{9CD1959D-F637-4AE0-95A8-BF9614FBDD68}" name="Sarake3148"/>
    <tableColumn id="3149" xr3:uid="{CDF3BDD2-9387-4EBA-B0B9-12E8EB60C505}" name="Sarake3149"/>
    <tableColumn id="3150" xr3:uid="{F0000009-6FB0-46A1-854E-17DA5B40400E}" name="Sarake3150"/>
    <tableColumn id="3151" xr3:uid="{E26D4111-3FDA-43DF-B261-F81958342935}" name="Sarake3151"/>
    <tableColumn id="3152" xr3:uid="{BCEF47C1-5EAD-4152-B036-E5C511A7FE53}" name="Sarake3152"/>
    <tableColumn id="3153" xr3:uid="{055805F3-2CD8-4BC8-9A77-5C561FA08C2A}" name="Sarake3153"/>
    <tableColumn id="3154" xr3:uid="{7296DA14-8E53-42D1-ADC1-76AFE4FF0043}" name="Sarake3154"/>
    <tableColumn id="3155" xr3:uid="{0938E18D-CA06-46E7-AB53-20B7311CD7DB}" name="Sarake3155"/>
    <tableColumn id="3156" xr3:uid="{531A8744-D65D-4D41-AD14-1339AE942D40}" name="Sarake3156"/>
    <tableColumn id="3157" xr3:uid="{73357A4F-ED4A-41BE-BEB8-18FF01E9FBAB}" name="Sarake3157"/>
    <tableColumn id="3158" xr3:uid="{BBE14ADF-4047-468C-AF23-77F9C8B3488C}" name="Sarake3158"/>
    <tableColumn id="3159" xr3:uid="{CB847FC8-FB52-4C3F-BC22-FED236A1CB80}" name="Sarake3159"/>
    <tableColumn id="3160" xr3:uid="{FE1A0CD2-D0ED-4B9F-809B-067110955F7D}" name="Sarake3160"/>
    <tableColumn id="3161" xr3:uid="{02E78EA3-DEC8-4C47-B78F-286DB9E6E946}" name="Sarake3161"/>
    <tableColumn id="3162" xr3:uid="{7C50716D-4C8C-41F5-A531-DB51CA6B2B69}" name="Sarake3162"/>
    <tableColumn id="3163" xr3:uid="{7142554B-BF84-414D-85ED-D08FB591164C}" name="Sarake3163"/>
    <tableColumn id="3164" xr3:uid="{0DFA6225-2850-4211-9685-C334F6C30434}" name="Sarake3164"/>
    <tableColumn id="3165" xr3:uid="{39B3665D-C862-4562-BE75-074529CD806B}" name="Sarake3165"/>
    <tableColumn id="3166" xr3:uid="{250CB66A-A24F-43B3-BB49-B13AE7E07EA4}" name="Sarake3166"/>
    <tableColumn id="3167" xr3:uid="{2F0C5131-7D70-44E5-82D8-8FAB60829C06}" name="Sarake3167"/>
    <tableColumn id="3168" xr3:uid="{ED96A6CA-0D54-4C7D-8BF3-2FA632C9AFC3}" name="Sarake3168"/>
    <tableColumn id="3169" xr3:uid="{A48198A2-C17E-4E25-8C05-1FF65216A897}" name="Sarake3169"/>
    <tableColumn id="3170" xr3:uid="{4613BCEA-1111-41AE-AFC0-3588F7036126}" name="Sarake3170"/>
    <tableColumn id="3171" xr3:uid="{C11B8B09-5C02-416A-A09B-9406D45C92A2}" name="Sarake3171"/>
    <tableColumn id="3172" xr3:uid="{A9E2FEAE-585A-43FF-866A-6A7BB1C971C2}" name="Sarake3172"/>
    <tableColumn id="3173" xr3:uid="{4D4387A2-8389-4436-B14E-A705485453BC}" name="Sarake3173"/>
    <tableColumn id="3174" xr3:uid="{337D797B-2A14-420D-A4AB-045FD18E5B28}" name="Sarake3174"/>
    <tableColumn id="3175" xr3:uid="{8179D771-C778-45A9-A2EA-B79199FC56F2}" name="Sarake3175"/>
    <tableColumn id="3176" xr3:uid="{D64528D7-5DF5-41F6-80E0-DDB244041B21}" name="Sarake3176"/>
    <tableColumn id="3177" xr3:uid="{B5A5455E-4E2B-46BD-A329-48059C919B39}" name="Sarake3177"/>
    <tableColumn id="3178" xr3:uid="{1785E673-3C16-4B22-9D74-1A9A9C0FE0DC}" name="Sarake3178"/>
    <tableColumn id="3179" xr3:uid="{CDA9AF6E-14D0-4702-861A-6E0F5A6B4401}" name="Sarake3179"/>
    <tableColumn id="3180" xr3:uid="{F8037EFB-F751-4562-B1DD-614EBCDAE2F9}" name="Sarake3180"/>
    <tableColumn id="3181" xr3:uid="{474087EE-BFE7-4EBF-812A-3E11B93D3288}" name="Sarake3181"/>
    <tableColumn id="3182" xr3:uid="{A821391C-F071-426D-A41B-02B92DAD3CFA}" name="Sarake3182"/>
    <tableColumn id="3183" xr3:uid="{43BC8D68-5A1E-4BD8-A2C4-A8553C00B1C2}" name="Sarake3183"/>
    <tableColumn id="3184" xr3:uid="{2D8633D1-D08B-4372-96BC-E80AFDB5FD77}" name="Sarake3184"/>
    <tableColumn id="3185" xr3:uid="{0FC4708A-4678-4A34-A66C-BDA00D6FDC49}" name="Sarake3185"/>
    <tableColumn id="3186" xr3:uid="{26EEC8F5-7B51-4D6C-9430-5FDBAB545B30}" name="Sarake3186"/>
    <tableColumn id="3187" xr3:uid="{16CE1360-3619-49E5-935C-89A1817C93CA}" name="Sarake3187"/>
    <tableColumn id="3188" xr3:uid="{885D3E10-1462-4DD1-8B67-4E71A5512C05}" name="Sarake3188"/>
    <tableColumn id="3189" xr3:uid="{BF1D1CF1-8D71-4B51-B713-450311C896EA}" name="Sarake3189"/>
    <tableColumn id="3190" xr3:uid="{1C8A20CE-5B31-49A7-B9FC-F1B36C40C6CF}" name="Sarake3190"/>
    <tableColumn id="3191" xr3:uid="{969C055F-8D80-4D60-B50A-17EE4DDF4133}" name="Sarake3191"/>
    <tableColumn id="3192" xr3:uid="{51A97DA3-3B42-4A4E-9018-0E590A8C2423}" name="Sarake3192"/>
    <tableColumn id="3193" xr3:uid="{93B85989-BB8B-4CEE-93AD-17FBBAA0267A}" name="Sarake3193"/>
    <tableColumn id="3194" xr3:uid="{63561207-EFBC-46F2-B479-EEA849A5B011}" name="Sarake3194"/>
    <tableColumn id="3195" xr3:uid="{4E614F70-3948-408C-8387-B87B64FAE41B}" name="Sarake3195"/>
    <tableColumn id="3196" xr3:uid="{7AD966AD-187D-4B81-B6FE-7BE034779D1B}" name="Sarake3196"/>
    <tableColumn id="3197" xr3:uid="{4B270BF9-DAE3-44BF-B822-FCCB974E5E2B}" name="Sarake3197"/>
    <tableColumn id="3198" xr3:uid="{DF684C14-E1F1-4FD7-B11B-61773C12FB91}" name="Sarake3198"/>
    <tableColumn id="3199" xr3:uid="{4AE48928-DC4B-4206-BD45-BBA430BCDFEA}" name="Sarake3199"/>
    <tableColumn id="3200" xr3:uid="{9F64CC8F-7FB7-4FE4-8AD8-768727700F35}" name="Sarake3200"/>
    <tableColumn id="3201" xr3:uid="{8E4455A6-DC71-4585-B526-E0E68BD6FF8E}" name="Sarake3201"/>
    <tableColumn id="3202" xr3:uid="{FFE39AEC-9C7B-4AF4-8AD6-AA6C8F741B6F}" name="Sarake3202"/>
    <tableColumn id="3203" xr3:uid="{E909387D-A017-42D2-B212-1C47EE8BFDAA}" name="Sarake3203"/>
    <tableColumn id="3204" xr3:uid="{366571B4-0DC3-4D40-AD4A-9B0EB9A47253}" name="Sarake3204"/>
    <tableColumn id="3205" xr3:uid="{A3AFA5B8-A05B-4ECC-9097-625CF819C427}" name="Sarake3205"/>
    <tableColumn id="3206" xr3:uid="{3787CD25-1B4C-4D3F-A730-E930508C7C22}" name="Sarake3206"/>
    <tableColumn id="3207" xr3:uid="{FF2CDFB2-F7CF-4556-8456-A934E58E2615}" name="Sarake3207"/>
    <tableColumn id="3208" xr3:uid="{D04CBC36-59E2-4063-928D-923FC3BD7B0B}" name="Sarake3208"/>
    <tableColumn id="3209" xr3:uid="{FA457E6D-B6D5-49E0-AB81-743C98F616ED}" name="Sarake3209"/>
    <tableColumn id="3210" xr3:uid="{249F4FF4-4704-4F3C-A91A-D05FAE086CBB}" name="Sarake3210"/>
    <tableColumn id="3211" xr3:uid="{92D3F977-0453-4FBC-9740-733A4C71F8B3}" name="Sarake3211"/>
    <tableColumn id="3212" xr3:uid="{5A286AC3-0F51-46B0-87C5-938E4AD03A93}" name="Sarake3212"/>
    <tableColumn id="3213" xr3:uid="{2296E3FF-DFFB-480B-8C11-9F24223B65DE}" name="Sarake3213"/>
    <tableColumn id="3214" xr3:uid="{418F7B71-A808-4FDB-9D00-726E69A85D4A}" name="Sarake3214"/>
    <tableColumn id="3215" xr3:uid="{98ED408A-590E-4CC9-9C98-07014C441D46}" name="Sarake3215"/>
    <tableColumn id="3216" xr3:uid="{09654E3B-D6EE-491E-86DF-FC8F9BBBC41E}" name="Sarake3216"/>
    <tableColumn id="3217" xr3:uid="{7359304B-C1B5-4F2A-A2D4-096DF7095C1F}" name="Sarake3217"/>
    <tableColumn id="3218" xr3:uid="{E5027C64-A449-44F8-BD62-5687682161B9}" name="Sarake3218"/>
    <tableColumn id="3219" xr3:uid="{D9A919A1-BA1D-4284-82C2-2198CB626744}" name="Sarake3219"/>
    <tableColumn id="3220" xr3:uid="{492EDCE1-73DE-450D-9D0D-DCE02AEC85A6}" name="Sarake3220"/>
    <tableColumn id="3221" xr3:uid="{02F196D2-02B4-4DDF-A250-7633280E5124}" name="Sarake3221"/>
    <tableColumn id="3222" xr3:uid="{529EA11D-FB82-46CF-BDBF-EA9ECDD91E9B}" name="Sarake3222"/>
    <tableColumn id="3223" xr3:uid="{59844993-2C89-4F10-82AD-96829446B792}" name="Sarake3223"/>
    <tableColumn id="3224" xr3:uid="{726E721F-5F97-4502-9361-2D47B88FF6FD}" name="Sarake3224"/>
    <tableColumn id="3225" xr3:uid="{2AF55546-6250-4AFC-8B20-27D610C0C70A}" name="Sarake3225"/>
    <tableColumn id="3226" xr3:uid="{A7115863-6D3B-4D4D-9136-53C594F8A6AF}" name="Sarake3226"/>
    <tableColumn id="3227" xr3:uid="{F2275A5E-9514-44AB-B537-B6B1F69CDDEB}" name="Sarake3227"/>
    <tableColumn id="3228" xr3:uid="{A3B77E0A-B404-49D8-BD2A-9DD18BA2298D}" name="Sarake3228"/>
    <tableColumn id="3229" xr3:uid="{6AF62B26-FD66-432B-9F19-AC324B65C778}" name="Sarake3229"/>
    <tableColumn id="3230" xr3:uid="{7016D089-7DBA-4228-BAF0-2442CC7F7153}" name="Sarake3230"/>
    <tableColumn id="3231" xr3:uid="{B6B76A49-8108-4030-9F17-6CA0BC7E196F}" name="Sarake3231"/>
    <tableColumn id="3232" xr3:uid="{43682080-08CB-4858-9529-A8EF44548763}" name="Sarake3232"/>
    <tableColumn id="3233" xr3:uid="{1BA8B6D7-5BD3-4C61-9B8C-1BADC2AD022F}" name="Sarake3233"/>
    <tableColumn id="3234" xr3:uid="{81300BCB-2D17-4772-BE65-57053A704658}" name="Sarake3234"/>
    <tableColumn id="3235" xr3:uid="{2B025F53-05D1-48B8-B140-8EEA5E4EFC4D}" name="Sarake3235"/>
    <tableColumn id="3236" xr3:uid="{EAE56E91-EEEC-4D89-B7F9-79337E6F5931}" name="Sarake3236"/>
    <tableColumn id="3237" xr3:uid="{D451F7C9-4F3F-4371-B036-B0292BE42196}" name="Sarake3237"/>
    <tableColumn id="3238" xr3:uid="{FE8A6B21-39C2-43B3-A4DB-06EB91DC675A}" name="Sarake3238"/>
    <tableColumn id="3239" xr3:uid="{30B0026E-8C41-480D-96A7-BBBAE3E41704}" name="Sarake3239"/>
    <tableColumn id="3240" xr3:uid="{E6ED504A-359B-4182-BAB2-D9D66D64E1F7}" name="Sarake3240"/>
    <tableColumn id="3241" xr3:uid="{6C67E498-0B41-4426-8E48-6679D65B8522}" name="Sarake3241"/>
    <tableColumn id="3242" xr3:uid="{72C36AC7-1C93-45E3-8A61-AB3573BE1D99}" name="Sarake3242"/>
    <tableColumn id="3243" xr3:uid="{1B90694D-CF4E-4A2C-ABBE-DF9E788E6D90}" name="Sarake3243"/>
    <tableColumn id="3244" xr3:uid="{E2E5DB11-D29B-41FE-85D6-02230B68206A}" name="Sarake3244"/>
    <tableColumn id="3245" xr3:uid="{D8209E05-410A-4549-B413-6BF5AA03B161}" name="Sarake3245"/>
    <tableColumn id="3246" xr3:uid="{203CAF4F-7053-468D-92F7-3480C1BE0777}" name="Sarake3246"/>
    <tableColumn id="3247" xr3:uid="{AD7331FB-3F32-4D39-8851-B7DBE9C1D0AA}" name="Sarake3247"/>
    <tableColumn id="3248" xr3:uid="{E8A4CF51-8E67-44CF-BCD7-D0EC8C984503}" name="Sarake3248"/>
    <tableColumn id="3249" xr3:uid="{0A91F0A1-EA6B-4E46-A810-F3E662DA2B6C}" name="Sarake3249"/>
    <tableColumn id="3250" xr3:uid="{5ED830FD-2891-432C-8A6C-E3B2944DA065}" name="Sarake3250"/>
    <tableColumn id="3251" xr3:uid="{CF072BFB-1927-41A0-AA4F-EC691E3DA75B}" name="Sarake3251"/>
    <tableColumn id="3252" xr3:uid="{7386008B-2DA2-4EB4-A51F-3B099A62F515}" name="Sarake3252"/>
    <tableColumn id="3253" xr3:uid="{E7DDE364-D14D-44C4-AC37-929731BEDFD4}" name="Sarake3253"/>
    <tableColumn id="3254" xr3:uid="{1D5798D5-772F-4EF4-8387-837A3ADC0C24}" name="Sarake3254"/>
    <tableColumn id="3255" xr3:uid="{4B3DEEBA-A225-4D1E-91F0-255C1EE15C87}" name="Sarake3255"/>
    <tableColumn id="3256" xr3:uid="{CC0CA1A6-05DE-42DB-B6BA-40A848218DF4}" name="Sarake3256"/>
    <tableColumn id="3257" xr3:uid="{01C27BD0-6EE8-414D-A2C6-F00967591165}" name="Sarake3257"/>
    <tableColumn id="3258" xr3:uid="{E94058AC-CB4F-49BE-919B-9A89B8A0656C}" name="Sarake3258"/>
    <tableColumn id="3259" xr3:uid="{C35275E9-37A3-49B5-9006-40CD06CE7759}" name="Sarake3259"/>
    <tableColumn id="3260" xr3:uid="{82D06227-DAB2-4719-8229-E75DBD246A67}" name="Sarake3260"/>
    <tableColumn id="3261" xr3:uid="{85695A1D-14E7-476C-8B15-CAEE6B00EF11}" name="Sarake3261"/>
    <tableColumn id="3262" xr3:uid="{A00DD4D6-BCFC-4A64-992A-E009643D5CA0}" name="Sarake3262"/>
    <tableColumn id="3263" xr3:uid="{E00483E2-BBC6-4376-81EA-FC568692610A}" name="Sarake3263"/>
    <tableColumn id="3264" xr3:uid="{1D025891-9B21-4F3B-A6B3-F2E27C1451DB}" name="Sarake3264"/>
    <tableColumn id="3265" xr3:uid="{009E8B65-1C22-48E7-8966-25FEBF439EFC}" name="Sarake3265"/>
    <tableColumn id="3266" xr3:uid="{85A74956-03CF-4D3A-A2E4-CCD1C7F30DFA}" name="Sarake3266"/>
    <tableColumn id="3267" xr3:uid="{2A812F85-7BDD-4143-932C-708B158C5C43}" name="Sarake3267"/>
    <tableColumn id="3268" xr3:uid="{5D30963C-1D94-4094-AA90-F338F9B8CEB5}" name="Sarake3268"/>
    <tableColumn id="3269" xr3:uid="{88E85837-32F5-481E-A7E6-F998443406EB}" name="Sarake3269"/>
    <tableColumn id="3270" xr3:uid="{7A4DF3EA-A903-4948-A3F6-61FDE7A00611}" name="Sarake3270"/>
    <tableColumn id="3271" xr3:uid="{F4B07C97-8CB1-4B0C-ACA4-416F806AFF7C}" name="Sarake3271"/>
    <tableColumn id="3272" xr3:uid="{D68A5761-A384-4671-B0EC-CBB9A91079C7}" name="Sarake3272"/>
    <tableColumn id="3273" xr3:uid="{93296AFE-68AE-41DC-A562-6E1BD1312651}" name="Sarake3273"/>
    <tableColumn id="3274" xr3:uid="{9E8D3AC7-7748-4E0A-9291-910FEAB3B947}" name="Sarake3274"/>
    <tableColumn id="3275" xr3:uid="{E0994CF9-7D5D-4701-94ED-A0528E0F2B97}" name="Sarake3275"/>
    <tableColumn id="3276" xr3:uid="{EE43651D-DC6E-4CA7-B212-AB0DC9AE8100}" name="Sarake3276"/>
    <tableColumn id="3277" xr3:uid="{91CC13D7-ADDF-45FC-9DFD-A4CD8CD27046}" name="Sarake3277"/>
    <tableColumn id="3278" xr3:uid="{13629115-D44A-4FFC-9F67-4C132FA23FA6}" name="Sarake3278"/>
    <tableColumn id="3279" xr3:uid="{DE60D051-6653-4BCD-A405-FB46CE01F38E}" name="Sarake3279"/>
    <tableColumn id="3280" xr3:uid="{248FC371-6413-4024-9EB9-6A3D8AED3A5B}" name="Sarake3280"/>
    <tableColumn id="3281" xr3:uid="{E1756FE2-96BB-4D68-B2DD-1195B3C13EBA}" name="Sarake3281"/>
    <tableColumn id="3282" xr3:uid="{210B40CD-6FF7-4314-87BB-292A0EAB269B}" name="Sarake3282"/>
    <tableColumn id="3283" xr3:uid="{1C70D285-E411-4802-BCF0-EB0A2335A3E7}" name="Sarake3283"/>
    <tableColumn id="3284" xr3:uid="{BF022805-9302-4D1C-B0F3-557C5FA02CDD}" name="Sarake3284"/>
    <tableColumn id="3285" xr3:uid="{014CAEBD-BFC5-4AED-9692-638165E0F7B9}" name="Sarake3285"/>
    <tableColumn id="3286" xr3:uid="{40C82A6A-C424-4D95-835D-8E47ECA63D93}" name="Sarake3286"/>
    <tableColumn id="3287" xr3:uid="{9E75A0D4-9A9A-49A2-BC3B-555F3022A8D3}" name="Sarake3287"/>
    <tableColumn id="3288" xr3:uid="{0E5A3B75-C2EB-4EB6-8197-8079D8E38A98}" name="Sarake3288"/>
    <tableColumn id="3289" xr3:uid="{4AF79279-C1C7-4227-9EFA-19619FAB2FE2}" name="Sarake3289"/>
    <tableColumn id="3290" xr3:uid="{E4F97E7A-E1B8-4645-9038-A55ABCCC6672}" name="Sarake3290"/>
    <tableColumn id="3291" xr3:uid="{CC8A71D1-E588-4DBA-9A49-DFDA1CDB2F69}" name="Sarake3291"/>
    <tableColumn id="3292" xr3:uid="{2688B6B4-B59D-4EED-B1AA-09C966DE9DA5}" name="Sarake3292"/>
    <tableColumn id="3293" xr3:uid="{6027E461-A7B8-46BC-B467-3E26E4A54D2B}" name="Sarake3293"/>
    <tableColumn id="3294" xr3:uid="{60A558F2-99E6-4CC8-86A7-1109644CE31C}" name="Sarake3294"/>
    <tableColumn id="3295" xr3:uid="{693F2A8D-0D40-457B-8806-A1F025AB235C}" name="Sarake3295"/>
    <tableColumn id="3296" xr3:uid="{EE5FF62C-7B6A-4F29-9177-F0EAF9737530}" name="Sarake3296"/>
    <tableColumn id="3297" xr3:uid="{CB1FF6C0-80F0-4848-A2B2-E856D2342A8D}" name="Sarake3297"/>
    <tableColumn id="3298" xr3:uid="{38505344-A6DF-46AB-B2A9-832BF6D862E2}" name="Sarake3298"/>
    <tableColumn id="3299" xr3:uid="{986CAD70-C2D2-4E29-B877-DDF8620980BC}" name="Sarake3299"/>
    <tableColumn id="3300" xr3:uid="{7031AE97-466C-4EB3-8D5F-9B83DC072AC9}" name="Sarake3300"/>
    <tableColumn id="3301" xr3:uid="{7F6049C7-0313-4408-81C6-C5E3C65D78B9}" name="Sarake3301"/>
    <tableColumn id="3302" xr3:uid="{B28D2B80-AEF8-4837-B7FC-43528384C261}" name="Sarake3302"/>
    <tableColumn id="3303" xr3:uid="{6C52FA44-744B-41B4-A8DB-BB4492B58B99}" name="Sarake3303"/>
    <tableColumn id="3304" xr3:uid="{23AD3834-2DA5-4EC1-BDBA-A2C6F48810F8}" name="Sarake3304"/>
    <tableColumn id="3305" xr3:uid="{0259F4A5-7335-4236-8CC4-899BA9E82660}" name="Sarake3305"/>
    <tableColumn id="3306" xr3:uid="{0924D1B2-44E8-4332-B284-9445BBA707A2}" name="Sarake3306"/>
    <tableColumn id="3307" xr3:uid="{1E7907A7-DCDA-4F68-B97B-C4649C6F513F}" name="Sarake3307"/>
    <tableColumn id="3308" xr3:uid="{E8A6BB3F-3649-4FEC-8137-008DF3A29185}" name="Sarake3308"/>
    <tableColumn id="3309" xr3:uid="{234494C0-E72E-4E38-9826-7199FA9187D5}" name="Sarake3309"/>
    <tableColumn id="3310" xr3:uid="{02421424-6A81-47BB-AB2E-07D39D65976B}" name="Sarake3310"/>
    <tableColumn id="3311" xr3:uid="{45119469-AF0D-48AD-A0BF-D27776AA3B6B}" name="Sarake3311"/>
    <tableColumn id="3312" xr3:uid="{FB2C2027-5B6B-49DF-8DA7-46A7108980E1}" name="Sarake3312"/>
    <tableColumn id="3313" xr3:uid="{C531FF60-DB8B-4B5C-9BC3-2634356BD278}" name="Sarake3313"/>
    <tableColumn id="3314" xr3:uid="{2413306D-2115-4603-9D27-DB41C47EEFD4}" name="Sarake3314"/>
    <tableColumn id="3315" xr3:uid="{9498BEE3-C675-4B76-9AD3-21CFE4BC8152}" name="Sarake3315"/>
    <tableColumn id="3316" xr3:uid="{55DD6D02-0784-437F-B399-5F964F6CC939}" name="Sarake3316"/>
    <tableColumn id="3317" xr3:uid="{076F8FEF-2F99-417F-9DB3-F271D6974BD2}" name="Sarake3317"/>
    <tableColumn id="3318" xr3:uid="{A3C7C45C-D2D9-4A29-B15C-6FD6C3E09ACF}" name="Sarake3318"/>
    <tableColumn id="3319" xr3:uid="{79F8CACB-299B-4E62-9FD4-838203CA33C5}" name="Sarake3319"/>
    <tableColumn id="3320" xr3:uid="{2E464B4D-D3F3-4CD9-B73E-CF4B6C0A8252}" name="Sarake3320"/>
    <tableColumn id="3321" xr3:uid="{9D43E898-BEFE-4CEE-ADC9-2A25E85C776F}" name="Sarake3321"/>
    <tableColumn id="3322" xr3:uid="{331A5274-0CE3-4250-880C-C23B7822683E}" name="Sarake3322"/>
    <tableColumn id="3323" xr3:uid="{63DCEFFC-EF18-424A-9A42-AB1814E336DB}" name="Sarake3323"/>
    <tableColumn id="3324" xr3:uid="{5E830BB9-739C-4FF9-AAFA-370B7441C977}" name="Sarake3324"/>
    <tableColumn id="3325" xr3:uid="{DED8105D-DD3A-4EDC-A4F7-E6E9A8BE52B7}" name="Sarake3325"/>
    <tableColumn id="3326" xr3:uid="{FD2CDB72-061D-4630-968B-B7D9145BDFC6}" name="Sarake3326"/>
    <tableColumn id="3327" xr3:uid="{45BBFBED-A7F2-49AA-9B0D-D27559632C79}" name="Sarake3327"/>
    <tableColumn id="3328" xr3:uid="{DF2998DE-83B7-4906-8E7C-5AC460DF8B22}" name="Sarake3328"/>
    <tableColumn id="3329" xr3:uid="{4FF5A24F-FBC5-457A-BBD0-0AA9590E94EC}" name="Sarake3329"/>
    <tableColumn id="3330" xr3:uid="{20F68247-552D-423A-B923-D716BF3AD1E7}" name="Sarake3330"/>
    <tableColumn id="3331" xr3:uid="{F5701C64-AF06-463A-9036-489765B5BCB8}" name="Sarake3331"/>
    <tableColumn id="3332" xr3:uid="{EA93AE5B-1A24-449F-9C31-3972FBABB2F2}" name="Sarake3332"/>
    <tableColumn id="3333" xr3:uid="{033656D5-30C0-4606-B8C5-A96D919FEF21}" name="Sarake3333"/>
    <tableColumn id="3334" xr3:uid="{1EF56B10-360A-4369-A04C-00D35C4A18CD}" name="Sarake3334"/>
    <tableColumn id="3335" xr3:uid="{E0F82B45-271A-4113-B44E-C99EE25C36A2}" name="Sarake3335"/>
    <tableColumn id="3336" xr3:uid="{375B46ED-CF4C-4290-9535-BB9A5717C830}" name="Sarake3336"/>
    <tableColumn id="3337" xr3:uid="{EAF4424C-F4D1-45E9-85A2-3BBE99226E8E}" name="Sarake3337"/>
    <tableColumn id="3338" xr3:uid="{BC144444-65F5-4265-8A83-111239B1873B}" name="Sarake3338"/>
    <tableColumn id="3339" xr3:uid="{55973C00-DB10-4D8F-A2FA-B349AA5EE1CF}" name="Sarake3339"/>
    <tableColumn id="3340" xr3:uid="{AB313750-D729-4656-A09F-C60D297A55A8}" name="Sarake3340"/>
    <tableColumn id="3341" xr3:uid="{468B6E2D-ACC9-4A90-8D4F-C2748D38AEC8}" name="Sarake3341"/>
    <tableColumn id="3342" xr3:uid="{F0122FB4-685F-42B1-80C3-6599756C4076}" name="Sarake3342"/>
    <tableColumn id="3343" xr3:uid="{23BAB1E6-B705-4F79-8283-EE9CF0CFE334}" name="Sarake3343"/>
    <tableColumn id="3344" xr3:uid="{0310B7C3-BF7B-4D95-8853-F30560652FB9}" name="Sarake3344"/>
    <tableColumn id="3345" xr3:uid="{63A87E5C-3096-4641-B00C-711F65A6FB7A}" name="Sarake3345"/>
    <tableColumn id="3346" xr3:uid="{6C4A184D-65B5-479A-9A94-15A83938827E}" name="Sarake3346"/>
    <tableColumn id="3347" xr3:uid="{B5E800FB-9AA3-4C73-884D-E315F64107F9}" name="Sarake3347"/>
    <tableColumn id="3348" xr3:uid="{DDCD3FF1-39FC-4A2F-B19C-BE2E031BDC9B}" name="Sarake3348"/>
    <tableColumn id="3349" xr3:uid="{E4CFD4B2-D2DA-43DB-B528-AC7C16E6DA2C}" name="Sarake3349"/>
    <tableColumn id="3350" xr3:uid="{5E9859B1-3AFD-47C0-AE21-EE9A73F819C4}" name="Sarake3350"/>
    <tableColumn id="3351" xr3:uid="{3A6DE75D-A03D-4112-B132-E40765DFBADB}" name="Sarake3351"/>
    <tableColumn id="3352" xr3:uid="{C73FE217-6E64-4E59-A3EA-F4F88353FC5B}" name="Sarake3352"/>
    <tableColumn id="3353" xr3:uid="{1CC72993-3F85-4380-A335-40FC4022A848}" name="Sarake3353"/>
    <tableColumn id="3354" xr3:uid="{284FBA93-4413-467F-AB7F-7AADE8A0ACF3}" name="Sarake3354"/>
    <tableColumn id="3355" xr3:uid="{97981968-5EBB-4DCD-AB6F-5A41299D8AC7}" name="Sarake3355"/>
    <tableColumn id="3356" xr3:uid="{31FC6EFE-B94C-45E6-A384-4C88281867A2}" name="Sarake3356"/>
    <tableColumn id="3357" xr3:uid="{8619B729-003D-46A4-B32C-D87CDBB8A209}" name="Sarake3357"/>
    <tableColumn id="3358" xr3:uid="{B93546C3-FA4A-4800-9787-99ED648F07D5}" name="Sarake3358"/>
    <tableColumn id="3359" xr3:uid="{E7A37EE2-5B4C-42AB-9BE0-E017A935C66B}" name="Sarake3359"/>
    <tableColumn id="3360" xr3:uid="{67224B20-79D5-42C9-9216-D82A3B2840DC}" name="Sarake3360"/>
    <tableColumn id="3361" xr3:uid="{F1073189-1CB3-4230-A825-D384157C62A5}" name="Sarake3361"/>
    <tableColumn id="3362" xr3:uid="{271A96A0-E0FB-4CAD-AA4C-F812DB2BFE6C}" name="Sarake3362"/>
    <tableColumn id="3363" xr3:uid="{DEC71D35-25D9-4B33-9E6D-3A3FECFC6BBB}" name="Sarake3363"/>
    <tableColumn id="3364" xr3:uid="{5B02D045-9007-470E-A4DE-1FAD4D3BC647}" name="Sarake3364"/>
    <tableColumn id="3365" xr3:uid="{2F5A7474-47A3-4D9D-B7B5-16AB3D8E2C2A}" name="Sarake3365"/>
    <tableColumn id="3366" xr3:uid="{96842C62-4BAF-4E0D-89A6-B69F320F5135}" name="Sarake3366"/>
    <tableColumn id="3367" xr3:uid="{4606C7C5-A08B-4B56-A620-F1AC252D8BE9}" name="Sarake3367"/>
    <tableColumn id="3368" xr3:uid="{ACD1BE3B-7278-4D07-B5B1-37077B689ADB}" name="Sarake3368"/>
    <tableColumn id="3369" xr3:uid="{F4E166EB-6BF9-47B7-BFAA-03D23971518D}" name="Sarake3369"/>
    <tableColumn id="3370" xr3:uid="{31BD14FB-2073-45D6-A873-2760609E3BA3}" name="Sarake3370"/>
    <tableColumn id="3371" xr3:uid="{C618658F-F28A-4500-9676-A601FE9EFD92}" name="Sarake3371"/>
    <tableColumn id="3372" xr3:uid="{26F35FF3-E88A-4640-910A-DFED3EB2A86D}" name="Sarake3372"/>
    <tableColumn id="3373" xr3:uid="{4435CF5A-7FB0-44F7-A919-F572425F1E58}" name="Sarake3373"/>
    <tableColumn id="3374" xr3:uid="{426E8B6F-7D38-4961-AA9F-0FD5828258D9}" name="Sarake3374"/>
    <tableColumn id="3375" xr3:uid="{E1E8FBFD-2078-4FC3-A336-72542B5EC1F1}" name="Sarake3375"/>
    <tableColumn id="3376" xr3:uid="{E22EF3B2-D2F1-4BC5-A48A-F265D6F863AB}" name="Sarake3376"/>
    <tableColumn id="3377" xr3:uid="{57F5EA90-6250-45D4-9CBF-45DD02EE5803}" name="Sarake3377"/>
    <tableColumn id="3378" xr3:uid="{A3809587-24FA-4AEE-83F0-319593F50F28}" name="Sarake3378"/>
    <tableColumn id="3379" xr3:uid="{EF97CC13-5048-413F-AFC9-E0C00862D5F8}" name="Sarake3379"/>
    <tableColumn id="3380" xr3:uid="{2564B822-A9EC-4D9C-BD55-A4036FB4D438}" name="Sarake3380"/>
    <tableColumn id="3381" xr3:uid="{0738F8C4-D632-4CCA-BF1A-94F63ED08935}" name="Sarake3381"/>
    <tableColumn id="3382" xr3:uid="{8F29DA40-9314-4508-A683-F3668717E5C4}" name="Sarake3382"/>
    <tableColumn id="3383" xr3:uid="{51F9066D-5E73-4F3E-952C-DBFF10176EF1}" name="Sarake3383"/>
    <tableColumn id="3384" xr3:uid="{EA0C1911-3E9D-4EED-A0CB-87364128ABD1}" name="Sarake3384"/>
    <tableColumn id="3385" xr3:uid="{E5F3FB62-72D0-49F8-A15F-9458063507BB}" name="Sarake3385"/>
    <tableColumn id="3386" xr3:uid="{9976A056-7BB7-4A00-9187-C2CD610132B2}" name="Sarake3386"/>
    <tableColumn id="3387" xr3:uid="{02BCDF7A-A255-4E34-B884-AF4C7BA92C7F}" name="Sarake3387"/>
    <tableColumn id="3388" xr3:uid="{208D249A-AE5C-4559-960A-E9E109F1A3F9}" name="Sarake3388"/>
    <tableColumn id="3389" xr3:uid="{E05D76C7-8E14-46D2-BA09-B7C646595499}" name="Sarake3389"/>
    <tableColumn id="3390" xr3:uid="{BA9B3163-F063-430E-BB7B-60664249C502}" name="Sarake3390"/>
    <tableColumn id="3391" xr3:uid="{CFAA4500-0E0E-428A-A757-C35B005EA5D0}" name="Sarake3391"/>
    <tableColumn id="3392" xr3:uid="{601776B7-0528-4CC6-BB2B-66DA2BE7AA43}" name="Sarake3392"/>
    <tableColumn id="3393" xr3:uid="{B123C1AE-964D-4A52-BF8F-A8F47EED10E5}" name="Sarake3393"/>
    <tableColumn id="3394" xr3:uid="{55E333C5-96CB-492D-ABE4-05F40165E5C8}" name="Sarake3394"/>
    <tableColumn id="3395" xr3:uid="{07F1B193-0083-431F-A814-0D3B89E15B22}" name="Sarake3395"/>
    <tableColumn id="3396" xr3:uid="{95DFCC5B-3AB5-4056-A569-01B80DCF19F9}" name="Sarake3396"/>
    <tableColumn id="3397" xr3:uid="{AEDBF683-9201-4C4E-B9AE-E935466BEB65}" name="Sarake3397"/>
    <tableColumn id="3398" xr3:uid="{397C0A95-C7CD-4656-B730-7DB340C5AC5A}" name="Sarake3398"/>
    <tableColumn id="3399" xr3:uid="{6FB4E6A4-A7D2-48D1-AFDF-07298B03CADD}" name="Sarake3399"/>
    <tableColumn id="3400" xr3:uid="{FFCE8FB1-1B74-4DEA-BACD-B435ABBE97D6}" name="Sarake3400"/>
    <tableColumn id="3401" xr3:uid="{67089CC0-371F-44B6-84E1-6554133947BB}" name="Sarake3401"/>
    <tableColumn id="3402" xr3:uid="{13B49E54-EEE7-4736-965F-4F70AA288B15}" name="Sarake3402"/>
    <tableColumn id="3403" xr3:uid="{F9C0003C-3215-41F7-B3A5-035FAD13EFFA}" name="Sarake3403"/>
    <tableColumn id="3404" xr3:uid="{FC8B0FF3-0BC4-4A8D-A9FF-49F85C7011EA}" name="Sarake3404"/>
    <tableColumn id="3405" xr3:uid="{C819644E-C8C2-4AFE-825D-EA9970EA86AE}" name="Sarake3405"/>
    <tableColumn id="3406" xr3:uid="{89BF7462-85CF-49B3-9CB6-6E8D2340F48A}" name="Sarake3406"/>
    <tableColumn id="3407" xr3:uid="{D3BDC7E6-A2D7-4AFA-9F43-B7E570EF2D22}" name="Sarake3407"/>
    <tableColumn id="3408" xr3:uid="{631510F6-6BFA-4F42-98FF-E73BA064028E}" name="Sarake3408"/>
    <tableColumn id="3409" xr3:uid="{EE965D16-F111-4B2B-83B4-DA0A2DE42368}" name="Sarake3409"/>
    <tableColumn id="3410" xr3:uid="{98895897-B2C4-4E65-8B94-3F0A3F3F61C8}" name="Sarake3410"/>
    <tableColumn id="3411" xr3:uid="{EDBEC9F9-1137-4627-96F1-BA5E5FB3DA3C}" name="Sarake3411"/>
    <tableColumn id="3412" xr3:uid="{33E44C64-12C7-4357-9685-1E94CEE590E3}" name="Sarake3412"/>
    <tableColumn id="3413" xr3:uid="{CB6CAD82-0DA1-45A6-A6C4-2331F28FB907}" name="Sarake3413"/>
    <tableColumn id="3414" xr3:uid="{F2FD5DAE-CA2C-4365-8A40-19E071F0BA3F}" name="Sarake3414"/>
    <tableColumn id="3415" xr3:uid="{1F6D6CC4-D173-4FD2-9537-912A1A7B8F4E}" name="Sarake3415"/>
    <tableColumn id="3416" xr3:uid="{2B9DD31A-941F-4EBB-9823-124128EEF320}" name="Sarake3416"/>
    <tableColumn id="3417" xr3:uid="{F29406CF-8A19-483C-B596-6935C5FCC0D2}" name="Sarake3417"/>
    <tableColumn id="3418" xr3:uid="{A2A42DCA-F315-487C-8BC2-5D86CDEE0956}" name="Sarake3418"/>
    <tableColumn id="3419" xr3:uid="{4E677E00-ACAC-4F61-9D90-0208192C1F74}" name="Sarake3419"/>
    <tableColumn id="3420" xr3:uid="{FB2B4E54-8CD9-458A-A537-6FE9B50A9381}" name="Sarake3420"/>
    <tableColumn id="3421" xr3:uid="{8478D4FB-AC9B-464F-B969-47D503D631E5}" name="Sarake3421"/>
    <tableColumn id="3422" xr3:uid="{64E0569C-820D-4E88-AF53-94F81A412678}" name="Sarake3422"/>
    <tableColumn id="3423" xr3:uid="{BEBCCC22-7978-4F76-A6CB-257576DAB838}" name="Sarake3423"/>
    <tableColumn id="3424" xr3:uid="{893C4970-30A1-497F-80F9-8F17150B6422}" name="Sarake3424"/>
    <tableColumn id="3425" xr3:uid="{9275B2F2-B12A-444F-A9E0-2EB2E827C409}" name="Sarake3425"/>
    <tableColumn id="3426" xr3:uid="{3C704E61-CD2D-4B80-AE05-B3A7533740D7}" name="Sarake3426"/>
    <tableColumn id="3427" xr3:uid="{46C271B2-8491-4B06-90B0-0EA72DCD3EA1}" name="Sarake3427"/>
    <tableColumn id="3428" xr3:uid="{13956297-1A03-44E9-A9BA-31F5016FB89E}" name="Sarake3428"/>
    <tableColumn id="3429" xr3:uid="{E92E125C-A761-4B9F-B9F8-033827122391}" name="Sarake3429"/>
    <tableColumn id="3430" xr3:uid="{B4C1091E-6E99-4173-8E7B-7B4F718CF2AE}" name="Sarake3430"/>
    <tableColumn id="3431" xr3:uid="{86C4A90C-E37B-42C2-99FF-ABDD2981446A}" name="Sarake3431"/>
    <tableColumn id="3432" xr3:uid="{D655723E-E26A-475D-988B-D93A474D92E0}" name="Sarake3432"/>
    <tableColumn id="3433" xr3:uid="{A4CC8A0E-5ADE-4EA0-9154-E5E42284D89F}" name="Sarake3433"/>
    <tableColumn id="3434" xr3:uid="{DDCD3C64-1CDB-4052-9609-B02FFE22F14E}" name="Sarake3434"/>
    <tableColumn id="3435" xr3:uid="{11D703CA-7375-4953-88C0-0FC18C9E058E}" name="Sarake3435"/>
    <tableColumn id="3436" xr3:uid="{E21385E5-51EB-4E06-AD44-9F57E84C83F7}" name="Sarake3436"/>
    <tableColumn id="3437" xr3:uid="{0DB4AFE4-5AEF-4331-B4CF-191427A5B946}" name="Sarake3437"/>
    <tableColumn id="3438" xr3:uid="{F4B79816-2295-48E8-8AEF-E786C7604F9C}" name="Sarake3438"/>
    <tableColumn id="3439" xr3:uid="{6AEC36CD-F21E-43B7-A442-31A47CB8DD2F}" name="Sarake3439"/>
    <tableColumn id="3440" xr3:uid="{C0ED7BF7-3887-47CA-998E-D769F1EC3BFD}" name="Sarake3440"/>
    <tableColumn id="3441" xr3:uid="{548FF0B5-D4D2-4E84-ABE8-75316DB247F3}" name="Sarake3441"/>
    <tableColumn id="3442" xr3:uid="{ACE89704-0447-4C15-8C15-A10AE2F85137}" name="Sarake3442"/>
    <tableColumn id="3443" xr3:uid="{7C64F136-E69C-433B-B9CE-E465F7BE827E}" name="Sarake3443"/>
    <tableColumn id="3444" xr3:uid="{58F112A5-BE90-4988-809B-5D9D9C0DFDCA}" name="Sarake3444"/>
    <tableColumn id="3445" xr3:uid="{AEC8ECC8-CBA9-415F-91D6-516E7541B315}" name="Sarake3445"/>
    <tableColumn id="3446" xr3:uid="{D1B0516F-B6A9-4874-816E-48C8B9E60AFC}" name="Sarake3446"/>
    <tableColumn id="3447" xr3:uid="{EEE63FE0-49DE-4BC0-841A-866A73F16DA3}" name="Sarake3447"/>
    <tableColumn id="3448" xr3:uid="{C6A63C94-A815-4C47-B742-F09BD37BCD6B}" name="Sarake3448"/>
    <tableColumn id="3449" xr3:uid="{B320F569-384D-4F7A-9082-8530667BD469}" name="Sarake3449"/>
    <tableColumn id="3450" xr3:uid="{AF4F0FFA-9912-41A5-8A23-EDC8A8AA5ECF}" name="Sarake3450"/>
    <tableColumn id="3451" xr3:uid="{5C4DB8B2-A550-459A-B16E-64FAED11C717}" name="Sarake3451"/>
    <tableColumn id="3452" xr3:uid="{0ACDF69C-A0E5-4D6D-B5A7-6089BEA7A02F}" name="Sarake3452"/>
    <tableColumn id="3453" xr3:uid="{C8B15F0C-3EDE-4E53-B1A9-58497BB26F4E}" name="Sarake3453"/>
    <tableColumn id="3454" xr3:uid="{21BA0850-CD14-40D8-8F45-8CE9ECD7C3A1}" name="Sarake3454"/>
    <tableColumn id="3455" xr3:uid="{AC0F7813-4D14-4086-98B5-9BD3EE5DA271}" name="Sarake3455"/>
    <tableColumn id="3456" xr3:uid="{A61561FF-DBBC-4362-9346-D1F7F251A2CE}" name="Sarake3456"/>
    <tableColumn id="3457" xr3:uid="{D9EC5B35-7E92-4D4C-87AD-9E8446D363DA}" name="Sarake3457"/>
    <tableColumn id="3458" xr3:uid="{40CDF0B2-DEFE-407D-9F33-77025623E85E}" name="Sarake3458"/>
    <tableColumn id="3459" xr3:uid="{4CF0FA03-B6E4-499E-B8D3-4A22926BBA75}" name="Sarake3459"/>
    <tableColumn id="3460" xr3:uid="{2242BC06-67D2-42ED-B132-9BBAE1110E50}" name="Sarake3460"/>
    <tableColumn id="3461" xr3:uid="{DB05F763-D993-4D37-A049-64A4E64511C3}" name="Sarake3461"/>
    <tableColumn id="3462" xr3:uid="{62DD551D-5A3E-418C-9146-C96BA9478F29}" name="Sarake3462"/>
    <tableColumn id="3463" xr3:uid="{18DA70B8-9376-4814-ABC9-D369F7FDF3D5}" name="Sarake3463"/>
    <tableColumn id="3464" xr3:uid="{6C20326A-2F2E-4232-B20F-E73A7CB9CE4B}" name="Sarake3464"/>
    <tableColumn id="3465" xr3:uid="{E5EF75E4-606B-4A64-80CB-D866A1256879}" name="Sarake3465"/>
    <tableColumn id="3466" xr3:uid="{9768FF0A-0B51-42B3-ADDF-755F72C8F328}" name="Sarake3466"/>
    <tableColumn id="3467" xr3:uid="{3811F7CC-5225-4C01-8ABC-40CB4DBD647C}" name="Sarake3467"/>
    <tableColumn id="3468" xr3:uid="{38B238AD-3890-4ED3-B071-704784084EE9}" name="Sarake3468"/>
    <tableColumn id="3469" xr3:uid="{F2C9A290-44BC-447F-8833-FC72E5282838}" name="Sarake3469"/>
    <tableColumn id="3470" xr3:uid="{3599DF3C-8253-4EE6-9C17-F6FC0BE1BABE}" name="Sarake3470"/>
    <tableColumn id="3471" xr3:uid="{2716E090-A96F-44CC-986B-83CA393D31DE}" name="Sarake3471"/>
    <tableColumn id="3472" xr3:uid="{CC76EF2D-2086-4774-9F03-DB7F2799DCB4}" name="Sarake3472"/>
    <tableColumn id="3473" xr3:uid="{CDE890B7-DF15-4239-86EC-43893D4BE2E6}" name="Sarake3473"/>
    <tableColumn id="3474" xr3:uid="{80C583C2-0E63-447F-AABE-EF19059E78F3}" name="Sarake3474"/>
    <tableColumn id="3475" xr3:uid="{9C462022-155F-46D5-9785-BB38D4EACCEC}" name="Sarake3475"/>
    <tableColumn id="3476" xr3:uid="{A7B472DE-762F-4A7C-845F-8A527DAC360E}" name="Sarake3476"/>
    <tableColumn id="3477" xr3:uid="{D38366EA-3669-4F67-AD1C-DE023242FE74}" name="Sarake3477"/>
    <tableColumn id="3478" xr3:uid="{AF19B0A7-6950-4382-B81F-75D05C07A5AB}" name="Sarake3478"/>
    <tableColumn id="3479" xr3:uid="{D192D6E0-5F5E-4B11-99BF-EA85AB26EC6D}" name="Sarake3479"/>
    <tableColumn id="3480" xr3:uid="{7E461F63-3236-4504-90C0-B2FA1EC05E9F}" name="Sarake3480"/>
    <tableColumn id="3481" xr3:uid="{FB4283EF-A5FF-4041-A27A-1133DCEA68CE}" name="Sarake3481"/>
    <tableColumn id="3482" xr3:uid="{E862A9BA-4C4A-49C2-9F52-862EA5A3C6F1}" name="Sarake3482"/>
    <tableColumn id="3483" xr3:uid="{DD84990F-AD2C-4F4E-AD19-CB448F5A2EA3}" name="Sarake3483"/>
    <tableColumn id="3484" xr3:uid="{286561BD-5980-49E7-A10A-CCBB12D02832}" name="Sarake3484"/>
    <tableColumn id="3485" xr3:uid="{69ADE4E2-DE6C-4D7B-AA33-A0AF5490F590}" name="Sarake3485"/>
    <tableColumn id="3486" xr3:uid="{EE7D657B-8413-4E40-BC90-313F861E2ED0}" name="Sarake3486"/>
    <tableColumn id="3487" xr3:uid="{AD904D3E-6771-4F49-88B9-489F640D69F1}" name="Sarake3487"/>
    <tableColumn id="3488" xr3:uid="{39A8AE04-F7EE-46E4-9DB4-D8756963642A}" name="Sarake3488"/>
    <tableColumn id="3489" xr3:uid="{B81EF165-574A-46A9-9578-EEE4D0525AB9}" name="Sarake3489"/>
    <tableColumn id="3490" xr3:uid="{0C43F0D6-98D1-4344-88BB-C20D28EAC6B6}" name="Sarake3490"/>
    <tableColumn id="3491" xr3:uid="{74108DF7-1089-4811-AC5E-AA27A7637483}" name="Sarake3491"/>
    <tableColumn id="3492" xr3:uid="{BDFB8B64-34B0-4031-B0AB-CA79A6F3CCFB}" name="Sarake3492"/>
    <tableColumn id="3493" xr3:uid="{B0333B80-6065-4186-A3F3-ABEC08F7BBE7}" name="Sarake3493"/>
    <tableColumn id="3494" xr3:uid="{A5ACC3CF-14F8-465D-B787-0BE4DF6823B8}" name="Sarake3494"/>
    <tableColumn id="3495" xr3:uid="{7BB5BD6B-29AB-441A-ABCF-D14D94836884}" name="Sarake3495"/>
    <tableColumn id="3496" xr3:uid="{0395D0A0-1F14-468E-B501-5A56B2B225D7}" name="Sarake3496"/>
    <tableColumn id="3497" xr3:uid="{28DD0D81-79F9-4637-83B5-19F35DC35210}" name="Sarake3497"/>
    <tableColumn id="3498" xr3:uid="{107DD6CE-B86B-4810-988C-B17F34C089A2}" name="Sarake3498"/>
    <tableColumn id="3499" xr3:uid="{0DD51D4F-6553-4DBD-8BBC-592C8FB51B53}" name="Sarake3499"/>
    <tableColumn id="3500" xr3:uid="{D09A9D32-CBF2-4C97-8921-6621471DD55E}" name="Sarake3500"/>
    <tableColumn id="3501" xr3:uid="{8161F20A-ADAB-4123-B92E-0DF4E617C15D}" name="Sarake3501"/>
    <tableColumn id="3502" xr3:uid="{2B855622-008A-404D-9525-4D88BF9EFA16}" name="Sarake3502"/>
    <tableColumn id="3503" xr3:uid="{51FAD085-B1ED-472D-BDFD-2C6AF29AA877}" name="Sarake3503"/>
    <tableColumn id="3504" xr3:uid="{7D6876FA-76F6-4F8E-BFC7-493AF858D2D7}" name="Sarake3504"/>
    <tableColumn id="3505" xr3:uid="{C1F75763-FA8F-4C08-AE8E-818A8F4A834C}" name="Sarake3505"/>
    <tableColumn id="3506" xr3:uid="{3296FB38-491A-4F1E-BDCC-1F9C0DA3C6A7}" name="Sarake3506"/>
    <tableColumn id="3507" xr3:uid="{C1EF909C-42CC-455F-8CD1-AAAF5A07F6E1}" name="Sarake3507"/>
    <tableColumn id="3508" xr3:uid="{3F8A9C32-A196-41FE-AF7F-B0828291550E}" name="Sarake3508"/>
    <tableColumn id="3509" xr3:uid="{78D270FE-4196-48F9-A551-EE4369EA61E7}" name="Sarake3509"/>
    <tableColumn id="3510" xr3:uid="{A1B13937-7628-4281-B99D-714E25B21EFE}" name="Sarake3510"/>
    <tableColumn id="3511" xr3:uid="{CD80C55C-71AE-4944-A13A-AF94A6F0AEBD}" name="Sarake3511"/>
    <tableColumn id="3512" xr3:uid="{0370B35F-0F8F-4AED-929C-F1CF954EFF8C}" name="Sarake3512"/>
    <tableColumn id="3513" xr3:uid="{23ED5B8F-3D49-4A10-8545-C36205D006AC}" name="Sarake3513"/>
    <tableColumn id="3514" xr3:uid="{CE68F199-366B-4159-9329-07F23B148985}" name="Sarake3514"/>
    <tableColumn id="3515" xr3:uid="{BC82435E-45B5-4186-B41A-5A783F836B29}" name="Sarake3515"/>
    <tableColumn id="3516" xr3:uid="{858AEDE0-CC20-4487-BCE5-23E08F6E0EF1}" name="Sarake3516"/>
    <tableColumn id="3517" xr3:uid="{1533B401-77EB-481A-A546-534DA0EAF13F}" name="Sarake3517"/>
    <tableColumn id="3518" xr3:uid="{29255715-BC44-47A4-B6F8-F62EF0DE1032}" name="Sarake3518"/>
    <tableColumn id="3519" xr3:uid="{E5581D30-D7C2-4B28-851D-62DC2AC7309B}" name="Sarake3519"/>
    <tableColumn id="3520" xr3:uid="{EABB0A52-91F7-44F1-94AC-295E8EC078A4}" name="Sarake3520"/>
    <tableColumn id="3521" xr3:uid="{15D23C50-F4C2-46E8-A4C9-9E1F1B7A4C0C}" name="Sarake3521"/>
    <tableColumn id="3522" xr3:uid="{C2FEC74F-C63F-4A10-AF58-3D0F02DE8E49}" name="Sarake3522"/>
    <tableColumn id="3523" xr3:uid="{41B82AD2-28A9-4EDA-8369-E199CA147271}" name="Sarake3523"/>
    <tableColumn id="3524" xr3:uid="{0A928F72-2967-4C30-B0E7-695E53F5389C}" name="Sarake3524"/>
    <tableColumn id="3525" xr3:uid="{9394A4D8-25D8-47D0-A9BA-D11F2872A56E}" name="Sarake3525"/>
    <tableColumn id="3526" xr3:uid="{6322A604-08F3-4F85-A079-F816582A12DD}" name="Sarake3526"/>
    <tableColumn id="3527" xr3:uid="{A29C3F0C-DFE3-40ED-9F02-1E7189556A0A}" name="Sarake3527"/>
    <tableColumn id="3528" xr3:uid="{6AF17D3A-E8F0-4D3A-88C7-9785BD3CF6A8}" name="Sarake3528"/>
    <tableColumn id="3529" xr3:uid="{4F61DFC9-E7B9-423F-B932-FD8353989AE7}" name="Sarake3529"/>
    <tableColumn id="3530" xr3:uid="{0A340073-D4A9-4AB8-815C-1FA6A0A36A51}" name="Sarake3530"/>
    <tableColumn id="3531" xr3:uid="{1EF3F042-0ACF-4D46-9A5E-9BEF9130BD6A}" name="Sarake3531"/>
    <tableColumn id="3532" xr3:uid="{EE2AF519-B5A9-4CC4-AAE6-6D022701DF30}" name="Sarake3532"/>
    <tableColumn id="3533" xr3:uid="{35273BDA-B65B-45DA-B55F-9DD246D1BA7D}" name="Sarake3533"/>
    <tableColumn id="3534" xr3:uid="{B19FCE9A-0A4F-45B3-8C2C-A9353ED15B72}" name="Sarake3534"/>
    <tableColumn id="3535" xr3:uid="{CA4535E1-FF5E-425C-98E6-DFF94E2A271B}" name="Sarake3535"/>
    <tableColumn id="3536" xr3:uid="{29E590B3-6C0B-45AC-89C1-8AD281B46064}" name="Sarake3536"/>
    <tableColumn id="3537" xr3:uid="{CEBA4EF2-2DC1-453B-897A-151D1996B21A}" name="Sarake3537"/>
    <tableColumn id="3538" xr3:uid="{37DC24CF-33A1-4731-B4C9-336DB3C11132}" name="Sarake3538"/>
    <tableColumn id="3539" xr3:uid="{8AF3B570-7160-440D-A712-ED66F772D1F8}" name="Sarake3539"/>
    <tableColumn id="3540" xr3:uid="{7F8A892B-95DC-4261-949B-8CC4715486EB}" name="Sarake3540"/>
    <tableColumn id="3541" xr3:uid="{FFE2E50B-FA66-44AA-89EF-A00E89F5FDAB}" name="Sarake3541"/>
    <tableColumn id="3542" xr3:uid="{F0D63FDC-2E1C-469F-95EC-9D18C417C1CF}" name="Sarake3542"/>
    <tableColumn id="3543" xr3:uid="{C43F5031-17F9-4A0C-A763-F8274C5E8356}" name="Sarake3543"/>
    <tableColumn id="3544" xr3:uid="{A5B17FD0-C1BA-483B-B3E9-B13C01507DD5}" name="Sarake3544"/>
    <tableColumn id="3545" xr3:uid="{0BC6B85C-CD00-45DB-BFAF-8457F18E3562}" name="Sarake3545"/>
    <tableColumn id="3546" xr3:uid="{A3B6BE44-67CD-4DF7-AFFE-3AB8AC8EC509}" name="Sarake3546"/>
    <tableColumn id="3547" xr3:uid="{F627A171-7692-4F28-9116-369EA6430D7E}" name="Sarake3547"/>
    <tableColumn id="3548" xr3:uid="{4302CFEA-8DB6-4A1C-BD26-C1B496E546B6}" name="Sarake3548"/>
    <tableColumn id="3549" xr3:uid="{6EBB3B40-D906-4F14-938F-F7850DAC7293}" name="Sarake3549"/>
    <tableColumn id="3550" xr3:uid="{218C2F96-43DB-4A53-9057-D27849672DEF}" name="Sarake3550"/>
    <tableColumn id="3551" xr3:uid="{9781261B-C783-475D-BFCE-BF079DFD96D0}" name="Sarake3551"/>
    <tableColumn id="3552" xr3:uid="{37899D0C-FAF7-46AD-907F-8ABA1DE58B37}" name="Sarake3552"/>
    <tableColumn id="3553" xr3:uid="{EF8DE59E-E891-4878-99C8-9335437ACBA1}" name="Sarake3553"/>
    <tableColumn id="3554" xr3:uid="{EF24BD09-9201-4C17-B65E-D92CFF2B87B8}" name="Sarake3554"/>
    <tableColumn id="3555" xr3:uid="{6BB60E12-E168-479E-94CD-D393B93BCB6A}" name="Sarake3555"/>
    <tableColumn id="3556" xr3:uid="{86E8BD6B-F4F1-4AC9-A9C2-1C40F2A8D83F}" name="Sarake3556"/>
    <tableColumn id="3557" xr3:uid="{21B04881-E65E-48F7-A60D-7C374C21D8C1}" name="Sarake3557"/>
    <tableColumn id="3558" xr3:uid="{072658C9-188F-4177-A940-A62E9FA47A9B}" name="Sarake3558"/>
    <tableColumn id="3559" xr3:uid="{FDE6394E-1CFF-44BD-8418-7EF581598345}" name="Sarake3559"/>
    <tableColumn id="3560" xr3:uid="{7DD7BDA5-42D6-4907-99DE-D1299EA7739F}" name="Sarake3560"/>
    <tableColumn id="3561" xr3:uid="{18532092-8840-4B7A-98B2-0A2D06888238}" name="Sarake3561"/>
    <tableColumn id="3562" xr3:uid="{E4DCEAAD-68E1-42BB-A451-542F460689F9}" name="Sarake3562"/>
    <tableColumn id="3563" xr3:uid="{570A9DBF-F50A-47FC-9587-04FC3BF53826}" name="Sarake3563"/>
    <tableColumn id="3564" xr3:uid="{F47CC5D6-F8CC-449C-97D5-3A5E66EAF470}" name="Sarake3564"/>
    <tableColumn id="3565" xr3:uid="{A731DFCD-1510-4A4E-9A49-B1BEFB8B18FD}" name="Sarake3565"/>
    <tableColumn id="3566" xr3:uid="{7B03ABB5-C9D3-4E7A-8B8C-09AACC19754A}" name="Sarake3566"/>
    <tableColumn id="3567" xr3:uid="{0EAED319-919C-44A8-B817-56A4EF49C293}" name="Sarake3567"/>
    <tableColumn id="3568" xr3:uid="{A373B4C3-854D-4E0D-9EAD-48FCD9EC9835}" name="Sarake3568"/>
    <tableColumn id="3569" xr3:uid="{69DA1918-7986-4BE0-8CA7-5B31D4635C8A}" name="Sarake3569"/>
    <tableColumn id="3570" xr3:uid="{FCC01FAD-3E7D-47D3-B2B9-3283379D2FAF}" name="Sarake3570"/>
    <tableColumn id="3571" xr3:uid="{C3A4D9E0-780E-4FED-8730-5B6A76935E6A}" name="Sarake3571"/>
    <tableColumn id="3572" xr3:uid="{BAC7F28F-EB00-433A-9568-9104FB794A8E}" name="Sarake3572"/>
    <tableColumn id="3573" xr3:uid="{C82650F8-E013-47B2-B4EA-FDCD5D770619}" name="Sarake3573"/>
    <tableColumn id="3574" xr3:uid="{36E125AB-9541-4772-8397-9894C59397E7}" name="Sarake3574"/>
    <tableColumn id="3575" xr3:uid="{FA33671B-CA4C-4207-851B-F82E6EB199B5}" name="Sarake3575"/>
    <tableColumn id="3576" xr3:uid="{29FD17E2-7163-4A95-8F68-B1F23E966498}" name="Sarake3576"/>
    <tableColumn id="3577" xr3:uid="{7B2E1E8D-287C-4C49-8534-DE18CA0A7BE2}" name="Sarake3577"/>
    <tableColumn id="3578" xr3:uid="{3FDFD72E-52C3-42FF-BAD8-EB3FB4BFC69E}" name="Sarake3578"/>
    <tableColumn id="3579" xr3:uid="{E078B295-02E2-4135-B01F-FB5A6B5F0586}" name="Sarake3579"/>
    <tableColumn id="3580" xr3:uid="{E5AEC17B-3E37-4503-90C2-C2E0D42942C5}" name="Sarake3580"/>
    <tableColumn id="3581" xr3:uid="{A88574FA-A278-43B2-9593-40367A2D432E}" name="Sarake3581"/>
    <tableColumn id="3582" xr3:uid="{614EF587-A89D-4E04-B47F-65DC4357A073}" name="Sarake3582"/>
    <tableColumn id="3583" xr3:uid="{4A370DF1-730A-417A-B5AB-C5E71CF9E36B}" name="Sarake3583"/>
    <tableColumn id="3584" xr3:uid="{138DD3C4-537F-451A-8DDF-C401568B6B1C}" name="Sarake3584"/>
    <tableColumn id="3585" xr3:uid="{26EF25DD-C069-442F-8EDF-EA48AB3739FE}" name="Sarake3585"/>
    <tableColumn id="3586" xr3:uid="{DA8607F9-A0C7-4628-B298-C70B42EB90F5}" name="Sarake3586"/>
    <tableColumn id="3587" xr3:uid="{A41121BB-BA21-42D4-B7DE-1BDDA35B7B0E}" name="Sarake3587"/>
    <tableColumn id="3588" xr3:uid="{82946EAD-21F6-4B48-82AB-CE288EFAB774}" name="Sarake3588"/>
    <tableColumn id="3589" xr3:uid="{903DF839-600E-47FE-854D-8FC918B67AD1}" name="Sarake3589"/>
    <tableColumn id="3590" xr3:uid="{11ABEB76-E2AB-465E-A2BB-DB9A074A4A72}" name="Sarake3590"/>
    <tableColumn id="3591" xr3:uid="{F9BE0036-EF13-4F80-BD17-7239A536AB76}" name="Sarake3591"/>
    <tableColumn id="3592" xr3:uid="{DB6A1B70-2B8B-4F15-ABBF-86D70615C8F6}" name="Sarake3592"/>
    <tableColumn id="3593" xr3:uid="{E646652A-562E-43A5-BCFA-D6387694CB33}" name="Sarake3593"/>
    <tableColumn id="3594" xr3:uid="{8160A1FE-6171-4CDB-912F-4834B5256E9A}" name="Sarake3594"/>
    <tableColumn id="3595" xr3:uid="{2AD5F452-D619-4820-A244-43F9BCD35EC6}" name="Sarake3595"/>
    <tableColumn id="3596" xr3:uid="{69CEB6E6-F7E7-4350-8720-F94068074059}" name="Sarake3596"/>
    <tableColumn id="3597" xr3:uid="{44B6F4F5-832F-41F3-9F13-64CB347FC3F7}" name="Sarake3597"/>
    <tableColumn id="3598" xr3:uid="{65B53EC0-9CEB-49B5-95DF-554723690351}" name="Sarake3598"/>
    <tableColumn id="3599" xr3:uid="{97B8ECD8-6917-4927-BE9C-4199E90B25E5}" name="Sarake3599"/>
    <tableColumn id="3600" xr3:uid="{DED50952-C345-4BCF-BF7B-72DFCF58BBBD}" name="Sarake3600"/>
    <tableColumn id="3601" xr3:uid="{37581189-AEAB-47B5-BCD7-DBF047497BBA}" name="Sarake3601"/>
    <tableColumn id="3602" xr3:uid="{4C35613B-8787-4F25-AAA6-97059B066132}" name="Sarake3602"/>
    <tableColumn id="3603" xr3:uid="{75797E73-3F85-4CA2-B003-A7B3CCE0129B}" name="Sarake3603"/>
    <tableColumn id="3604" xr3:uid="{460B87FB-34D3-4EB7-AC45-40A68C318156}" name="Sarake3604"/>
    <tableColumn id="3605" xr3:uid="{6B5A12B7-9ABF-45DA-9586-CBFEC6D7DB4A}" name="Sarake3605"/>
    <tableColumn id="3606" xr3:uid="{72FC90C7-1A4C-4053-A832-CB7EA1209062}" name="Sarake3606"/>
    <tableColumn id="3607" xr3:uid="{86D21D3C-3AEE-462A-97C3-6AF5951CE254}" name="Sarake3607"/>
    <tableColumn id="3608" xr3:uid="{C084EBDD-2A34-4AA8-92B2-A0467CB83094}" name="Sarake3608"/>
    <tableColumn id="3609" xr3:uid="{9A565DB7-8210-4765-AF60-9E2961F877C0}" name="Sarake3609"/>
    <tableColumn id="3610" xr3:uid="{C1009CDD-4708-404E-8906-9C73DE92C1E7}" name="Sarake3610"/>
    <tableColumn id="3611" xr3:uid="{DEECBA04-8780-4539-84FE-63BEDD823356}" name="Sarake3611"/>
    <tableColumn id="3612" xr3:uid="{FEF50BB6-F9B6-4B95-B3C2-88344797EDA2}" name="Sarake3612"/>
    <tableColumn id="3613" xr3:uid="{F3286EC5-7DCE-4C2A-BA6E-A8ADAC1236FE}" name="Sarake3613"/>
    <tableColumn id="3614" xr3:uid="{180D2BB1-AED9-4FFA-80E4-6C4487CE99B8}" name="Sarake3614"/>
    <tableColumn id="3615" xr3:uid="{67F43400-D88C-4F33-8E5B-171CBA635EC3}" name="Sarake3615"/>
    <tableColumn id="3616" xr3:uid="{B1E92A18-058C-4C6B-913B-B93DE7DDB606}" name="Sarake3616"/>
    <tableColumn id="3617" xr3:uid="{B09F5120-E530-4ACC-BBA1-26BC9525BD7B}" name="Sarake3617"/>
    <tableColumn id="3618" xr3:uid="{8ACA255E-3F19-4D56-A971-E6457C081C41}" name="Sarake3618"/>
    <tableColumn id="3619" xr3:uid="{A0BF5C3C-A82D-45D4-A0B5-766794CE9439}" name="Sarake3619"/>
    <tableColumn id="3620" xr3:uid="{585EC174-AEDA-4ABF-B928-E4D60C76D9F3}" name="Sarake3620"/>
    <tableColumn id="3621" xr3:uid="{2EBC755F-E5D6-49A4-983F-D158979D290F}" name="Sarake3621"/>
    <tableColumn id="3622" xr3:uid="{E01ECFF4-013B-4CFC-A647-EA0847778099}" name="Sarake3622"/>
    <tableColumn id="3623" xr3:uid="{5257E027-9965-4029-B4C8-0EF04D4AC596}" name="Sarake3623"/>
    <tableColumn id="3624" xr3:uid="{F8E78D71-AFFD-4BDC-AE9C-FD20210524FF}" name="Sarake3624"/>
    <tableColumn id="3625" xr3:uid="{674AF82A-BD2F-4CC8-A553-D6896753CE60}" name="Sarake3625"/>
    <tableColumn id="3626" xr3:uid="{760EB50A-E638-40C0-A854-B162DE893404}" name="Sarake3626"/>
    <tableColumn id="3627" xr3:uid="{10ACB51A-1F19-4AE1-882C-C4D43003D15D}" name="Sarake3627"/>
    <tableColumn id="3628" xr3:uid="{8FC500A9-F1BC-4DCD-8BAE-1A01A6D254BB}" name="Sarake3628"/>
    <tableColumn id="3629" xr3:uid="{70F7E5BD-BD2E-4C07-94DA-CBBD5D7B3B05}" name="Sarake3629"/>
    <tableColumn id="3630" xr3:uid="{36EFA0F6-3EF6-4AEE-9695-4443B74841FA}" name="Sarake3630"/>
    <tableColumn id="3631" xr3:uid="{700F532A-62D9-4A79-AC74-93548B135A57}" name="Sarake3631"/>
    <tableColumn id="3632" xr3:uid="{E348DE1A-E4BC-40A0-8021-00DDBF2847DC}" name="Sarake3632"/>
    <tableColumn id="3633" xr3:uid="{A054CAAC-4B53-4D87-BB92-2A60A29BD12C}" name="Sarake3633"/>
    <tableColumn id="3634" xr3:uid="{75304394-1D19-4EA8-B8B1-F428C6B72670}" name="Sarake3634"/>
    <tableColumn id="3635" xr3:uid="{F458B1C1-91B7-4320-A510-9A63D5648F35}" name="Sarake3635"/>
    <tableColumn id="3636" xr3:uid="{CFC617F9-23F6-4BB0-8E89-C5F1A2DA6F48}" name="Sarake3636"/>
    <tableColumn id="3637" xr3:uid="{EB80923F-E024-4296-9BFB-C0495AC5F615}" name="Sarake3637"/>
    <tableColumn id="3638" xr3:uid="{9E3577C2-387C-4646-BA41-28529ECD5657}" name="Sarake3638"/>
    <tableColumn id="3639" xr3:uid="{AD012020-0E33-409B-ABD5-49DCB8F99F60}" name="Sarake3639"/>
    <tableColumn id="3640" xr3:uid="{6C4216AD-CEC3-474C-A67A-21E6E7CE3FF0}" name="Sarake3640"/>
    <tableColumn id="3641" xr3:uid="{453A6C91-8103-427F-A1ED-8509958592C7}" name="Sarake3641"/>
    <tableColumn id="3642" xr3:uid="{6D697EAB-93D8-443F-A753-68D0C15621D9}" name="Sarake3642"/>
    <tableColumn id="3643" xr3:uid="{2183CAF4-95CD-4A5C-AB1A-546C6659E36C}" name="Sarake3643"/>
    <tableColumn id="3644" xr3:uid="{5F21D7DE-1523-4FE3-83D8-40733E7395B6}" name="Sarake3644"/>
    <tableColumn id="3645" xr3:uid="{7FE95D84-D251-4240-BAC3-A753763AA74F}" name="Sarake3645"/>
    <tableColumn id="3646" xr3:uid="{28BFBBE9-4E96-4DC7-854E-A437C651543F}" name="Sarake3646"/>
    <tableColumn id="3647" xr3:uid="{ED85C87B-8EDA-4E64-B371-F1F3886B4A32}" name="Sarake3647"/>
    <tableColumn id="3648" xr3:uid="{9BE80863-447A-4542-B096-3774E06E213D}" name="Sarake3648"/>
    <tableColumn id="3649" xr3:uid="{DA9F51DC-532A-456E-8E3D-19B16171EAA7}" name="Sarake3649"/>
    <tableColumn id="3650" xr3:uid="{795F67B2-3A2B-4F12-89CA-4F99261B98C3}" name="Sarake3650"/>
    <tableColumn id="3651" xr3:uid="{E759D275-BC0B-4EE2-A3C9-4042CB9C9FD6}" name="Sarake3651"/>
    <tableColumn id="3652" xr3:uid="{F9DED0CE-F996-464E-B2BD-E11BE0117EC3}" name="Sarake3652"/>
    <tableColumn id="3653" xr3:uid="{0B3D3244-3ACD-49C4-9DE9-208FDA843FDB}" name="Sarake3653"/>
    <tableColumn id="3654" xr3:uid="{85ACA6F8-0E68-41B0-9E24-651FE0BB2218}" name="Sarake3654"/>
    <tableColumn id="3655" xr3:uid="{CBDEC7BB-AB34-41F9-A696-BB5309832F9B}" name="Sarake3655"/>
    <tableColumn id="3656" xr3:uid="{D96AB21C-A9FA-4A4A-8947-5F95C05F6946}" name="Sarake3656"/>
    <tableColumn id="3657" xr3:uid="{2868A629-4B29-4C1A-8E6A-F81A0F31BAA5}" name="Sarake3657"/>
    <tableColumn id="3658" xr3:uid="{74814B99-9C94-49D0-9B6F-33915574C8CE}" name="Sarake3658"/>
    <tableColumn id="3659" xr3:uid="{BCE271C7-7E67-47E5-9943-D4E681B1FF90}" name="Sarake3659"/>
    <tableColumn id="3660" xr3:uid="{29FD38F9-F4CA-49B9-A078-E553ED97BC9A}" name="Sarake3660"/>
    <tableColumn id="3661" xr3:uid="{454DD911-D697-4BE3-AC05-AA829C276F70}" name="Sarake3661"/>
    <tableColumn id="3662" xr3:uid="{E8B420F4-1FDD-41A2-8B54-003D467881AC}" name="Sarake3662"/>
    <tableColumn id="3663" xr3:uid="{17F4C73C-6B3F-4F67-8B1B-4B008EA4F943}" name="Sarake3663"/>
    <tableColumn id="3664" xr3:uid="{46D10150-35FF-4D59-A594-BE27C8569730}" name="Sarake3664"/>
    <tableColumn id="3665" xr3:uid="{900C3DA3-F344-4637-A1B7-0D52BC72CDDF}" name="Sarake3665"/>
    <tableColumn id="3666" xr3:uid="{FBDC0E1C-1495-4AD9-83C3-14904301792C}" name="Sarake3666"/>
    <tableColumn id="3667" xr3:uid="{07289463-8C2C-4EE5-95AE-7A563CAC0439}" name="Sarake3667"/>
    <tableColumn id="3668" xr3:uid="{C7AF83D3-6509-437F-A2E2-115F762E4FB6}" name="Sarake3668"/>
    <tableColumn id="3669" xr3:uid="{95125DA8-96F6-4D72-BD21-F933F6AC56FF}" name="Sarake3669"/>
    <tableColumn id="3670" xr3:uid="{465BC77F-C5AB-4984-8577-9A9C09E9C7F2}" name="Sarake3670"/>
    <tableColumn id="3671" xr3:uid="{B8388F93-8361-4220-AB5D-B894526304B8}" name="Sarake3671"/>
    <tableColumn id="3672" xr3:uid="{5831E818-D6F7-49CC-A199-34F9BDEC4648}" name="Sarake3672"/>
    <tableColumn id="3673" xr3:uid="{572C81AF-1718-4B42-A7E9-688610702F6C}" name="Sarake3673"/>
    <tableColumn id="3674" xr3:uid="{DDB613F9-B46E-43F3-A8D3-750B9D3A0583}" name="Sarake3674"/>
    <tableColumn id="3675" xr3:uid="{35DCCC87-7E55-4CD0-9F72-AAC9823C2BF3}" name="Sarake3675"/>
    <tableColumn id="3676" xr3:uid="{C5704C43-735C-4DFB-9B27-9572145B3A1A}" name="Sarake3676"/>
    <tableColumn id="3677" xr3:uid="{343C5B6D-9E52-40F0-B1C4-FE3780ADC1C1}" name="Sarake3677"/>
    <tableColumn id="3678" xr3:uid="{0C9576F6-93F5-41BF-A4A8-84473C872730}" name="Sarake3678"/>
    <tableColumn id="3679" xr3:uid="{86BD30FB-0A12-49F9-A70B-CD04A94D5F5F}" name="Sarake3679"/>
    <tableColumn id="3680" xr3:uid="{3538AE53-35CC-45C8-A81B-34573400C717}" name="Sarake3680"/>
    <tableColumn id="3681" xr3:uid="{852A1E7C-284A-44C0-A2AE-709EA5482F64}" name="Sarake3681"/>
    <tableColumn id="3682" xr3:uid="{7C464F5B-1174-45F6-8B2B-D0639CB93EDC}" name="Sarake3682"/>
    <tableColumn id="3683" xr3:uid="{DDC08E8C-E40C-465F-9CD6-BE04BE8B65E9}" name="Sarake3683"/>
    <tableColumn id="3684" xr3:uid="{15015737-BB3B-487C-8EA1-67CDF080363C}" name="Sarake3684"/>
    <tableColumn id="3685" xr3:uid="{7F6BA1A9-3A9A-4999-BC8A-F1CEB2D2C419}" name="Sarake3685"/>
    <tableColumn id="3686" xr3:uid="{C386DCDB-E03C-4F75-9164-C493D040709E}" name="Sarake3686"/>
    <tableColumn id="3687" xr3:uid="{230E839F-D962-4C78-B860-651305710BC4}" name="Sarake3687"/>
    <tableColumn id="3688" xr3:uid="{7A492642-2BFF-4ED9-941D-C728354FB98C}" name="Sarake3688"/>
    <tableColumn id="3689" xr3:uid="{2CDD03A2-4495-4E26-963B-220788FCDD46}" name="Sarake3689"/>
    <tableColumn id="3690" xr3:uid="{07662D39-683B-42E2-9F94-2F02CECA53D9}" name="Sarake3690"/>
    <tableColumn id="3691" xr3:uid="{2D26268C-82E6-48C9-8B00-77ACFC26CD62}" name="Sarake3691"/>
    <tableColumn id="3692" xr3:uid="{8FFAA0A2-71BA-4EFB-9738-ACC7F720E18E}" name="Sarake3692"/>
    <tableColumn id="3693" xr3:uid="{D5AB2A73-6B5C-4BE3-A72B-EFFA36C016DE}" name="Sarake3693"/>
    <tableColumn id="3694" xr3:uid="{B3B9088F-DBE3-49BA-ACEB-EDF943F3546C}" name="Sarake3694"/>
    <tableColumn id="3695" xr3:uid="{DE93954D-5B83-4FAF-8C3A-38A564FBB30A}" name="Sarake3695"/>
    <tableColumn id="3696" xr3:uid="{124A047D-8F42-4182-A2CA-2D0BE2A9E43E}" name="Sarake3696"/>
    <tableColumn id="3697" xr3:uid="{690C9CE9-3687-4A05-A122-4C7F0BCB4619}" name="Sarake3697"/>
    <tableColumn id="3698" xr3:uid="{D6962513-8A9A-411A-B5AB-DA89D5C48FB9}" name="Sarake3698"/>
    <tableColumn id="3699" xr3:uid="{6285B8B4-73CB-4CC3-9AED-2D9F1ACC1AF7}" name="Sarake3699"/>
    <tableColumn id="3700" xr3:uid="{FB49AE0F-46A9-4979-A4B1-B611691AB4E7}" name="Sarake3700"/>
    <tableColumn id="3701" xr3:uid="{4F6B2AF1-985D-4444-9774-B0732EE65B3B}" name="Sarake3701"/>
    <tableColumn id="3702" xr3:uid="{73D91CA5-81B5-497E-9005-A2BFF6A6CF29}" name="Sarake3702"/>
    <tableColumn id="3703" xr3:uid="{8963ECC8-99A3-4B3C-B223-4ECE360C1E0E}" name="Sarake3703"/>
    <tableColumn id="3704" xr3:uid="{78CAB3F6-A2E0-4A2E-9E5D-9651FD74976B}" name="Sarake3704"/>
    <tableColumn id="3705" xr3:uid="{71102EA3-A4DE-4D96-849E-6F747863CDC8}" name="Sarake3705"/>
    <tableColumn id="3706" xr3:uid="{6B8610FE-8D55-4E17-BD1A-A054609F4322}" name="Sarake3706"/>
    <tableColumn id="3707" xr3:uid="{71E117CD-BE57-41A5-9008-18E94B54426B}" name="Sarake3707"/>
    <tableColumn id="3708" xr3:uid="{22BA7489-39A1-415C-83AF-489BE24B4A83}" name="Sarake3708"/>
    <tableColumn id="3709" xr3:uid="{9E552967-5632-472A-982E-F1847166E8C1}" name="Sarake3709"/>
    <tableColumn id="3710" xr3:uid="{A5C2738D-0FC3-42FB-A3CF-366369208DF5}" name="Sarake3710"/>
    <tableColumn id="3711" xr3:uid="{52C97C1E-34C7-49E0-86AF-0A242AF6CF6C}" name="Sarake3711"/>
    <tableColumn id="3712" xr3:uid="{53A31DDA-C056-42F0-95C8-0A3335692F43}" name="Sarake3712"/>
    <tableColumn id="3713" xr3:uid="{AEA065AA-AA0F-4BD7-AEAC-07F068BA37BC}" name="Sarake3713"/>
    <tableColumn id="3714" xr3:uid="{856C6115-F29D-40A3-941C-46D7FB64D79A}" name="Sarake3714"/>
    <tableColumn id="3715" xr3:uid="{325054BE-4247-40EA-B9E9-3D91CEC5BF43}" name="Sarake3715"/>
    <tableColumn id="3716" xr3:uid="{DD26307A-7489-4C7A-A5CA-8ECDA45D54AF}" name="Sarake3716"/>
    <tableColumn id="3717" xr3:uid="{BA84E7B2-A866-4B57-BF73-BD1762846E0C}" name="Sarake3717"/>
    <tableColumn id="3718" xr3:uid="{69FF26BC-F167-4558-B4FD-416CE975AF8C}" name="Sarake3718"/>
    <tableColumn id="3719" xr3:uid="{245E23E1-1A6D-4E89-BBCC-3FB0117E2557}" name="Sarake3719"/>
    <tableColumn id="3720" xr3:uid="{9FB0CF04-9DBD-45E5-B863-67554952F0C3}" name="Sarake3720"/>
    <tableColumn id="3721" xr3:uid="{C62BEC3B-1884-4F47-B6A2-B9289D1B6184}" name="Sarake3721"/>
    <tableColumn id="3722" xr3:uid="{55B65A44-00E9-41A4-B93A-2BC391726309}" name="Sarake3722"/>
    <tableColumn id="3723" xr3:uid="{688669D2-F365-4A30-A069-8241828502D7}" name="Sarake3723"/>
    <tableColumn id="3724" xr3:uid="{C03012E1-57F4-4472-892D-69FF26506DE6}" name="Sarake3724"/>
    <tableColumn id="3725" xr3:uid="{21111B6A-435B-4486-A873-1968875A319D}" name="Sarake3725"/>
    <tableColumn id="3726" xr3:uid="{FA38C467-BDC5-49F6-B0CA-65B8466EB4E4}" name="Sarake3726"/>
    <tableColumn id="3727" xr3:uid="{6D267AD2-F0CD-4EE0-B362-BF432C25A1E0}" name="Sarake3727"/>
    <tableColumn id="3728" xr3:uid="{CE84E1C0-C9EF-4381-B59A-20C64CD0F696}" name="Sarake3728"/>
    <tableColumn id="3729" xr3:uid="{3783705A-389E-450B-ACD8-F042D7345EBE}" name="Sarake3729"/>
    <tableColumn id="3730" xr3:uid="{EFD8EDA2-04C7-4E22-8D6E-4C3CEAC3B99B}" name="Sarake3730"/>
    <tableColumn id="3731" xr3:uid="{417D665A-5E23-4029-A61C-E4922B8EB6B9}" name="Sarake3731"/>
    <tableColumn id="3732" xr3:uid="{52842D8A-A1BF-4AC7-B9C0-2D0F852ADC41}" name="Sarake3732"/>
    <tableColumn id="3733" xr3:uid="{F001B895-050B-40F4-872C-0D40718C1C74}" name="Sarake3733"/>
    <tableColumn id="3734" xr3:uid="{E69063E9-81BE-47DE-A06D-80669C9A72BD}" name="Sarake3734"/>
    <tableColumn id="3735" xr3:uid="{1EC3808C-981A-4C97-883F-9F0B2C2E0D84}" name="Sarake3735"/>
    <tableColumn id="3736" xr3:uid="{037D9FF6-D9B0-4D01-914B-D7BF425AC26B}" name="Sarake3736"/>
    <tableColumn id="3737" xr3:uid="{EBC2B07C-60A3-467E-829F-7240F0990E1B}" name="Sarake3737"/>
    <tableColumn id="3738" xr3:uid="{2771FB26-6F44-4B60-8AE8-AD6BC23E8BF4}" name="Sarake3738"/>
    <tableColumn id="3739" xr3:uid="{A3C77E53-C9DC-49A4-8547-C380BCDCBD97}" name="Sarake3739"/>
    <tableColumn id="3740" xr3:uid="{A050B568-A79A-4AB8-B776-05673FB35E79}" name="Sarake3740"/>
    <tableColumn id="3741" xr3:uid="{E3226D72-93A4-4529-AC2C-5F02332498CE}" name="Sarake3741"/>
    <tableColumn id="3742" xr3:uid="{6A33833E-CACA-4394-88C3-BB3FB6B60EB5}" name="Sarake3742"/>
    <tableColumn id="3743" xr3:uid="{C1A54318-293D-4F55-BA53-ABEE26FF872C}" name="Sarake3743"/>
    <tableColumn id="3744" xr3:uid="{71DBA11F-54EA-4705-944B-B607A584562A}" name="Sarake3744"/>
    <tableColumn id="3745" xr3:uid="{C5DF7E1F-0D31-4E3A-BCBC-699487014AE1}" name="Sarake3745"/>
    <tableColumn id="3746" xr3:uid="{F859C74A-919A-4030-A930-260D110E5D23}" name="Sarake3746"/>
    <tableColumn id="3747" xr3:uid="{4C97456A-596E-433D-8467-4F6C52BE3828}" name="Sarake3747"/>
    <tableColumn id="3748" xr3:uid="{90CC8B5F-2BB4-4D0E-A835-7A323CE60E31}" name="Sarake3748"/>
    <tableColumn id="3749" xr3:uid="{53A7ED37-15AD-4B77-A0B5-06079362F8E5}" name="Sarake3749"/>
    <tableColumn id="3750" xr3:uid="{840351F8-C185-4F9F-97A3-D11222A3486B}" name="Sarake3750"/>
    <tableColumn id="3751" xr3:uid="{D1C908DF-12F3-4F9C-9E18-8F2F5EC57CA2}" name="Sarake3751"/>
    <tableColumn id="3752" xr3:uid="{1C54C94C-1877-48E1-B893-E2B9BA8BB499}" name="Sarake3752"/>
    <tableColumn id="3753" xr3:uid="{394C2534-4CAB-4FC6-908F-505E18DFAE7C}" name="Sarake3753"/>
    <tableColumn id="3754" xr3:uid="{43B13495-57CD-4B10-BC00-D015D7967624}" name="Sarake3754"/>
    <tableColumn id="3755" xr3:uid="{E92655A3-10C7-4DA5-94EA-0A661D78DEBD}" name="Sarake3755"/>
    <tableColumn id="3756" xr3:uid="{27D873DE-39B2-49A5-BF8D-6AA21725F7D2}" name="Sarake3756"/>
    <tableColumn id="3757" xr3:uid="{99D5C9C5-C303-4504-A39B-EDF3047C892E}" name="Sarake3757"/>
    <tableColumn id="3758" xr3:uid="{583919CC-DB4B-41EA-ABDE-DF21D9E8817B}" name="Sarake3758"/>
    <tableColumn id="3759" xr3:uid="{0DF6ECC5-38AF-4F60-B108-0880EE365942}" name="Sarake3759"/>
    <tableColumn id="3760" xr3:uid="{FC156D45-6C10-4317-B03A-0B13098F9A41}" name="Sarake3760"/>
    <tableColumn id="3761" xr3:uid="{D5D5AE3C-40EC-4A86-9B04-53F4A7F8F0D8}" name="Sarake3761"/>
    <tableColumn id="3762" xr3:uid="{EE4C187D-3A7C-441A-B3FA-1329E55C2B5B}" name="Sarake3762"/>
    <tableColumn id="3763" xr3:uid="{325565FB-F1F4-43C3-8179-8D3F2C1A0AD0}" name="Sarake3763"/>
    <tableColumn id="3764" xr3:uid="{15927F47-B362-4F5F-AC91-8AAED0D6A88E}" name="Sarake3764"/>
    <tableColumn id="3765" xr3:uid="{6336B5B4-33F5-444A-8982-FD06F9364CB7}" name="Sarake3765"/>
    <tableColumn id="3766" xr3:uid="{BA0D49E4-E6D9-4C9F-8527-68B70DA935B4}" name="Sarake3766"/>
    <tableColumn id="3767" xr3:uid="{9D8EF436-FAE6-496E-B6C5-F5388C986D3F}" name="Sarake3767"/>
    <tableColumn id="3768" xr3:uid="{52C35D1E-3AE8-4518-920F-10D1C8DA12D7}" name="Sarake3768"/>
    <tableColumn id="3769" xr3:uid="{794AD02E-EE6E-4631-827D-FD04324ABE68}" name="Sarake3769"/>
    <tableColumn id="3770" xr3:uid="{F51115DD-BBA6-4E0E-923D-67B2699A4CF5}" name="Sarake3770"/>
    <tableColumn id="3771" xr3:uid="{E27EA11F-6231-469A-A630-BBC4A4EF5689}" name="Sarake3771"/>
    <tableColumn id="3772" xr3:uid="{A85CEEED-BD71-4087-A3B0-0D6FD303FAA9}" name="Sarake3772"/>
    <tableColumn id="3773" xr3:uid="{4D3B7828-671F-41AB-AB2B-040F32770E19}" name="Sarake3773"/>
    <tableColumn id="3774" xr3:uid="{A2C790EB-40A8-4761-BF56-197C7E1AABDF}" name="Sarake3774"/>
    <tableColumn id="3775" xr3:uid="{0D90C141-FC08-4456-B15E-2C286344FF6E}" name="Sarake3775"/>
    <tableColumn id="3776" xr3:uid="{AEA2F0DF-D65C-439C-B48C-D31633402905}" name="Sarake3776"/>
    <tableColumn id="3777" xr3:uid="{A2C85CA9-4E39-4A3D-8E00-56E7D0C0EF3A}" name="Sarake3777"/>
    <tableColumn id="3778" xr3:uid="{49E6C911-3562-484B-972C-C18443F773F3}" name="Sarake3778"/>
    <tableColumn id="3779" xr3:uid="{44251E66-7AE6-4A7C-9D4E-148496F7143B}" name="Sarake3779"/>
    <tableColumn id="3780" xr3:uid="{218BA376-A42B-4EE7-8AA9-D929C2275ECC}" name="Sarake3780"/>
    <tableColumn id="3781" xr3:uid="{1B068596-AC6A-4550-BC81-3193FEE21DF8}" name="Sarake3781"/>
    <tableColumn id="3782" xr3:uid="{96F062E7-EC34-4950-AACB-85F11414921D}" name="Sarake3782"/>
    <tableColumn id="3783" xr3:uid="{12B012A6-DC98-4540-8F54-06848405944A}" name="Sarake3783"/>
    <tableColumn id="3784" xr3:uid="{B31F5C99-8DF3-4EB7-8924-B793CB6C028A}" name="Sarake3784"/>
    <tableColumn id="3785" xr3:uid="{99638D23-F53B-439B-A3B8-155C3F00F440}" name="Sarake3785"/>
    <tableColumn id="3786" xr3:uid="{398793EE-2CFA-4888-BCC4-0D35252E1520}" name="Sarake3786"/>
    <tableColumn id="3787" xr3:uid="{A58D0678-DA64-4329-8F19-F78977B4EA86}" name="Sarake3787"/>
    <tableColumn id="3788" xr3:uid="{7903B13C-31FC-4098-B612-0CA3E65EE535}" name="Sarake3788"/>
    <tableColumn id="3789" xr3:uid="{F75492D0-357A-4024-BFFB-5F603F8F3A4D}" name="Sarake3789"/>
    <tableColumn id="3790" xr3:uid="{40856ADA-14C5-46C2-9602-A81566794411}" name="Sarake3790"/>
    <tableColumn id="3791" xr3:uid="{F9B3B70F-3D48-4ED3-8743-EAA327E12AF1}" name="Sarake3791"/>
    <tableColumn id="3792" xr3:uid="{531ED15E-28B4-4C89-99B7-011BD404EFEA}" name="Sarake3792"/>
    <tableColumn id="3793" xr3:uid="{8854F9A2-7A92-4F1F-8244-9C916535403B}" name="Sarake3793"/>
    <tableColumn id="3794" xr3:uid="{025CC994-2582-4413-9813-1DEAE9566BFA}" name="Sarake3794"/>
    <tableColumn id="3795" xr3:uid="{BFB98397-3598-471E-B5B2-16B163B4AADC}" name="Sarake3795"/>
    <tableColumn id="3796" xr3:uid="{E8A21BE3-2DBB-4B2A-B4BA-C5671D798CD9}" name="Sarake3796"/>
    <tableColumn id="3797" xr3:uid="{94A82F94-E4E2-4CF2-B52C-F72D1BCBCA44}" name="Sarake3797"/>
    <tableColumn id="3798" xr3:uid="{7B3E8F51-FA05-46E8-98ED-004551135812}" name="Sarake3798"/>
    <tableColumn id="3799" xr3:uid="{23BEC8C1-E0E8-4E31-9961-2C0DEAAADD95}" name="Sarake3799"/>
    <tableColumn id="3800" xr3:uid="{A8FAF924-9F2B-43EE-9625-9C7C680046FE}" name="Sarake3800"/>
    <tableColumn id="3801" xr3:uid="{598F1AF4-AC76-4B32-8C70-22C05EE0CBB9}" name="Sarake3801"/>
    <tableColumn id="3802" xr3:uid="{ABC53173-169A-4922-8A36-2C5C97DF123C}" name="Sarake3802"/>
    <tableColumn id="3803" xr3:uid="{E37939A9-28C8-4D84-A37B-96D2E6A5BE1B}" name="Sarake3803"/>
    <tableColumn id="3804" xr3:uid="{41F2EE28-1B84-4B30-AE56-0E57B50BFD68}" name="Sarake3804"/>
    <tableColumn id="3805" xr3:uid="{299EAC1C-8094-40F5-AF7E-8CF6F60D1C00}" name="Sarake3805"/>
    <tableColumn id="3806" xr3:uid="{2F42B6B8-8B4B-4558-9BAB-F3BDECC16297}" name="Sarake3806"/>
    <tableColumn id="3807" xr3:uid="{513649AC-1193-426D-BBF5-D7C2E5A1D10B}" name="Sarake3807"/>
    <tableColumn id="3808" xr3:uid="{443EA283-89EC-4A7D-BBE3-225CAFA944B1}" name="Sarake3808"/>
    <tableColumn id="3809" xr3:uid="{4F373236-7DCE-4CE0-AA83-63A681E177D3}" name="Sarake3809"/>
    <tableColumn id="3810" xr3:uid="{5E3B59DD-1C0F-4BE5-A275-8094C3BB7FFD}" name="Sarake3810"/>
    <tableColumn id="3811" xr3:uid="{1592984F-27DA-4CB8-A319-D31CE9DFF8E8}" name="Sarake3811"/>
    <tableColumn id="3812" xr3:uid="{BB0ED8E9-D8CB-4A2F-B4F5-2C8CC4EBA50E}" name="Sarake3812"/>
    <tableColumn id="3813" xr3:uid="{9FFD698D-EB07-4847-8F1C-FDAFF1D937D8}" name="Sarake3813"/>
    <tableColumn id="3814" xr3:uid="{BF0D170C-6CB5-4CFE-BC97-D6D4D61A280F}" name="Sarake3814"/>
    <tableColumn id="3815" xr3:uid="{99C7F16E-9559-4E28-BA26-001D038C3BEF}" name="Sarake3815"/>
    <tableColumn id="3816" xr3:uid="{85C207C6-25FA-415E-9914-C712582742CC}" name="Sarake3816"/>
    <tableColumn id="3817" xr3:uid="{8BEC296E-B45C-4227-9C1D-78B3B012AD71}" name="Sarake3817"/>
    <tableColumn id="3818" xr3:uid="{495F67D4-A4A8-4581-934A-1B8EF6DB593C}" name="Sarake3818"/>
    <tableColumn id="3819" xr3:uid="{F8CD7FBF-4B5D-482B-B1F5-FE49B95524BD}" name="Sarake3819"/>
    <tableColumn id="3820" xr3:uid="{BE5E64B1-377B-44C6-A3F7-ABEAB56E120E}" name="Sarake3820"/>
    <tableColumn id="3821" xr3:uid="{BEC744CE-947D-4E85-B230-8CF436F9C8BF}" name="Sarake3821"/>
    <tableColumn id="3822" xr3:uid="{66B6AF7A-655F-4FA3-ACC0-030F2AB0285A}" name="Sarake3822"/>
    <tableColumn id="3823" xr3:uid="{D82A19B9-6EF2-4066-BDA3-4FDF9234EC08}" name="Sarake3823"/>
    <tableColumn id="3824" xr3:uid="{8E4DD014-020E-4E20-A925-52532B101677}" name="Sarake3824"/>
    <tableColumn id="3825" xr3:uid="{9C8E60B1-B323-4AAA-BE18-0FF90C809331}" name="Sarake3825"/>
    <tableColumn id="3826" xr3:uid="{7610F3D6-3B5D-4C7F-99D9-0069474D1151}" name="Sarake3826"/>
    <tableColumn id="3827" xr3:uid="{D18F7483-1777-4E41-B755-31847545C201}" name="Sarake3827"/>
    <tableColumn id="3828" xr3:uid="{7745E50A-728D-4EA2-A17B-97AAEA21B19F}" name="Sarake3828"/>
    <tableColumn id="3829" xr3:uid="{FA6FB093-7A9C-4386-9B58-50BE2F0D07CC}" name="Sarake3829"/>
    <tableColumn id="3830" xr3:uid="{8E944B6D-97F2-4953-B416-7056000C0AAA}" name="Sarake3830"/>
    <tableColumn id="3831" xr3:uid="{363EB3BE-5959-4658-8111-FC125D3F1A1F}" name="Sarake3831"/>
    <tableColumn id="3832" xr3:uid="{6CC1935D-6B2D-4F46-83FA-55C2886E845A}" name="Sarake3832"/>
    <tableColumn id="3833" xr3:uid="{6F2F7056-15D6-4AB4-9B93-53D14F29A40A}" name="Sarake3833"/>
    <tableColumn id="3834" xr3:uid="{3F5AD385-B5FB-47FE-BD40-A627527B0A17}" name="Sarake3834"/>
    <tableColumn id="3835" xr3:uid="{42D6B1A4-C971-44B7-B54F-FF35D06C78F4}" name="Sarake3835"/>
    <tableColumn id="3836" xr3:uid="{5318D26E-2982-430A-905D-0F487C2C583B}" name="Sarake3836"/>
    <tableColumn id="3837" xr3:uid="{EFB4A9BE-3A14-4C42-9857-20324A9048D8}" name="Sarake3837"/>
    <tableColumn id="3838" xr3:uid="{3A4335D2-5629-44C4-9E65-FBB0F0F5E500}" name="Sarake3838"/>
    <tableColumn id="3839" xr3:uid="{0303A2EC-F857-4614-8A90-FA5A1D5440A5}" name="Sarake3839"/>
    <tableColumn id="3840" xr3:uid="{292D51E6-3BC3-49AE-A8F2-CE99A3C643B5}" name="Sarake3840"/>
    <tableColumn id="3841" xr3:uid="{AABDCF7F-C37E-49EB-985D-8C90261D11A8}" name="Sarake3841"/>
    <tableColumn id="3842" xr3:uid="{06296757-1DCD-4E41-AE8A-29B6E43B15D6}" name="Sarake3842"/>
    <tableColumn id="3843" xr3:uid="{FB60B87B-5D22-4A08-AEC9-01A491D0CEF2}" name="Sarake3843"/>
    <tableColumn id="3844" xr3:uid="{7F82954C-368D-4620-8952-5ECA8B40CBEA}" name="Sarake3844"/>
    <tableColumn id="3845" xr3:uid="{1D524E51-9296-4CC8-B020-9029F0557263}" name="Sarake3845"/>
    <tableColumn id="3846" xr3:uid="{3651B3B7-9218-4059-8A7D-E2F6693C210E}" name="Sarake3846"/>
    <tableColumn id="3847" xr3:uid="{8ABF59DE-7216-455A-9D02-99D6501462CB}" name="Sarake3847"/>
    <tableColumn id="3848" xr3:uid="{F4267A2A-FAD6-41A9-9E03-193D2B484529}" name="Sarake3848"/>
    <tableColumn id="3849" xr3:uid="{FE4FDD23-97FA-4497-9319-CBBFE47A719C}" name="Sarake3849"/>
    <tableColumn id="3850" xr3:uid="{DCBEA6BB-C4ED-4BD0-B5AF-4A63BECCEB8E}" name="Sarake3850"/>
    <tableColumn id="3851" xr3:uid="{97BCA0D8-B327-4A54-A4F2-C7B02310CCDE}" name="Sarake3851"/>
    <tableColumn id="3852" xr3:uid="{2B714735-C78F-4838-A913-18087D935BC8}" name="Sarake3852"/>
    <tableColumn id="3853" xr3:uid="{F8DC6B55-952A-4890-942D-E01A068D496E}" name="Sarake3853"/>
    <tableColumn id="3854" xr3:uid="{0390F315-1D61-44A5-B770-EC08CBD6BDC3}" name="Sarake3854"/>
    <tableColumn id="3855" xr3:uid="{77715F71-692F-4D12-A6B7-FCA1D43FB6FE}" name="Sarake3855"/>
    <tableColumn id="3856" xr3:uid="{8A4B0076-6F8A-40BF-B2A9-FDF9D67BBF2E}" name="Sarake3856"/>
    <tableColumn id="3857" xr3:uid="{42EDE3BA-722E-4CA9-9560-E2276B0A9E4C}" name="Sarake3857"/>
    <tableColumn id="3858" xr3:uid="{93A21F24-2940-4386-87B7-7B40A98B6CD8}" name="Sarake3858"/>
    <tableColumn id="3859" xr3:uid="{22273397-2F1F-407D-8659-218EAB4E0A2C}" name="Sarake3859"/>
    <tableColumn id="3860" xr3:uid="{4F3649D2-CAC5-4832-B39C-EA2B656EDF23}" name="Sarake3860"/>
    <tableColumn id="3861" xr3:uid="{13A322B9-AF52-4E8B-9AC9-C160C0BF59E6}" name="Sarake3861"/>
    <tableColumn id="3862" xr3:uid="{76BA197F-4C18-48B4-8F38-CA75389F9AC4}" name="Sarake3862"/>
    <tableColumn id="3863" xr3:uid="{2B543AE3-397D-4A0C-A434-6683E734CE86}" name="Sarake3863"/>
    <tableColumn id="3864" xr3:uid="{338C29D6-26C0-4DF1-AE14-FF2EC7D327CC}" name="Sarake3864"/>
    <tableColumn id="3865" xr3:uid="{BD3192CD-02F6-423D-925D-7E20D909A5D8}" name="Sarake3865"/>
    <tableColumn id="3866" xr3:uid="{5E71A0BB-E9CE-4849-8DDB-1204332BD7CC}" name="Sarake3866"/>
    <tableColumn id="3867" xr3:uid="{E22EE0E6-ADB7-4508-9328-E2D72208E207}" name="Sarake3867"/>
    <tableColumn id="3868" xr3:uid="{507E8A41-9E8C-4CB4-A580-DFBF7A3B184F}" name="Sarake3868"/>
    <tableColumn id="3869" xr3:uid="{B39AF200-18E4-48C4-8040-4FDAF27399D4}" name="Sarake3869"/>
    <tableColumn id="3870" xr3:uid="{E12CC30D-1A55-42C3-8A93-E8D46253124D}" name="Sarake3870"/>
    <tableColumn id="3871" xr3:uid="{598A1DF5-BE6F-4B23-B5D8-4F984414E6A5}" name="Sarake3871"/>
    <tableColumn id="3872" xr3:uid="{F023A8CB-714E-4B92-A840-855EB95783CD}" name="Sarake3872"/>
    <tableColumn id="3873" xr3:uid="{09423B89-3D68-4BD2-A463-7462E5B4E537}" name="Sarake3873"/>
    <tableColumn id="3874" xr3:uid="{26733574-0A11-49F8-B8E0-E194071C7295}" name="Sarake3874"/>
    <tableColumn id="3875" xr3:uid="{5EFA4809-4C50-456C-9697-14898D2B0368}" name="Sarake3875"/>
    <tableColumn id="3876" xr3:uid="{EE71CEAC-6D7B-4BFF-B448-48530D0D9643}" name="Sarake3876"/>
    <tableColumn id="3877" xr3:uid="{F4FBE253-034F-47E4-91DC-943F8BA203B1}" name="Sarake3877"/>
    <tableColumn id="3878" xr3:uid="{C881C42F-B825-4561-ABF6-9D95ECFB20BF}" name="Sarake3878"/>
    <tableColumn id="3879" xr3:uid="{1F8BA275-04F1-4BD2-BF9B-647AFC29CE1A}" name="Sarake3879"/>
    <tableColumn id="3880" xr3:uid="{45424CBF-3550-4AFE-862F-B9C85C318904}" name="Sarake3880"/>
    <tableColumn id="3881" xr3:uid="{8F47B27D-081E-47B8-AD27-621FA55EC9B1}" name="Sarake3881"/>
    <tableColumn id="3882" xr3:uid="{FC2E66D1-A220-429F-8333-6DDE0486E8DD}" name="Sarake3882"/>
    <tableColumn id="3883" xr3:uid="{DF5B8CBF-2A22-43FD-ABA3-0816A4EB5ECB}" name="Sarake3883"/>
    <tableColumn id="3884" xr3:uid="{A700BF64-270F-4DA8-A801-4F722E40A3A5}" name="Sarake3884"/>
    <tableColumn id="3885" xr3:uid="{201D1513-2DE1-432E-BEAA-326CE6A876C9}" name="Sarake3885"/>
    <tableColumn id="3886" xr3:uid="{4FB8FF41-8BF5-4755-8FE2-E1A372ECA549}" name="Sarake3886"/>
    <tableColumn id="3887" xr3:uid="{D9165EB3-B00B-4E82-B6AA-1F5AD10D57F8}" name="Sarake3887"/>
    <tableColumn id="3888" xr3:uid="{67EF3DF6-FDE8-42AB-8A94-6B1B2128ECE7}" name="Sarake3888"/>
    <tableColumn id="3889" xr3:uid="{BEDB7994-3553-4DD7-836D-5DA98FC11B4F}" name="Sarake3889"/>
    <tableColumn id="3890" xr3:uid="{2BDCD097-B100-4EDE-B1C0-5C640C46506F}" name="Sarake3890"/>
    <tableColumn id="3891" xr3:uid="{C2348353-D634-467C-97B1-93A4B583B715}" name="Sarake3891"/>
    <tableColumn id="3892" xr3:uid="{53C74885-7D4E-49A6-81F4-310582A67587}" name="Sarake3892"/>
    <tableColumn id="3893" xr3:uid="{683CADAB-D560-483C-AC34-37EB232A3EC9}" name="Sarake3893"/>
    <tableColumn id="3894" xr3:uid="{B4F17962-F556-4D31-89D2-31ED44F43B58}" name="Sarake3894"/>
    <tableColumn id="3895" xr3:uid="{736A1C89-12FA-49A6-B028-8CEC100EE8F2}" name="Sarake3895"/>
    <tableColumn id="3896" xr3:uid="{3E51D27D-BE70-46BF-A411-66E5D19714C5}" name="Sarake3896"/>
    <tableColumn id="3897" xr3:uid="{E6CB4A6C-45CA-4C2A-867D-A2745E6971CE}" name="Sarake3897"/>
    <tableColumn id="3898" xr3:uid="{A1B4C7C4-5565-4CC5-A82B-4D7A99CE353D}" name="Sarake3898"/>
    <tableColumn id="3899" xr3:uid="{67E77758-F636-4130-809F-95C24EF6B950}" name="Sarake3899"/>
    <tableColumn id="3900" xr3:uid="{A2BCD4D6-74EF-4E0E-B400-BC8D183FF907}" name="Sarake3900"/>
    <tableColumn id="3901" xr3:uid="{1EE54546-9F67-4D43-944B-D2B7561FFF39}" name="Sarake3901"/>
    <tableColumn id="3902" xr3:uid="{5D7E08E1-BB5C-42AF-9B67-BCDAE29387C7}" name="Sarake3902"/>
    <tableColumn id="3903" xr3:uid="{486DC3AC-E5A1-44ED-AD8C-D154B5F07426}" name="Sarake3903"/>
    <tableColumn id="3904" xr3:uid="{7369D498-9699-4969-8033-7D403C8145E8}" name="Sarake3904"/>
    <tableColumn id="3905" xr3:uid="{573C3F15-95CB-4216-A8CE-6AB3FB25AFCA}" name="Sarake3905"/>
    <tableColumn id="3906" xr3:uid="{8342B307-5C03-4966-8277-546D673700EC}" name="Sarake3906"/>
    <tableColumn id="3907" xr3:uid="{71276653-788E-45CA-8844-07356D0DAACC}" name="Sarake3907"/>
    <tableColumn id="3908" xr3:uid="{AA485012-064F-4990-BE2E-17B730A65B16}" name="Sarake3908"/>
    <tableColumn id="3909" xr3:uid="{8509407D-6E63-456D-B285-D87AB8E233EC}" name="Sarake3909"/>
    <tableColumn id="3910" xr3:uid="{3D0A9E68-FF0B-49EE-B9CD-B1F1B41442A9}" name="Sarake3910"/>
    <tableColumn id="3911" xr3:uid="{F7A2C866-DD57-4AC8-BB34-E197483022E8}" name="Sarake3911"/>
    <tableColumn id="3912" xr3:uid="{9A96C4C6-F8CA-4BCF-97DE-9BF232FBD6EE}" name="Sarake3912"/>
    <tableColumn id="3913" xr3:uid="{3A16B276-310D-46FA-9B32-D5387C6CCBA3}" name="Sarake3913"/>
    <tableColumn id="3914" xr3:uid="{6819F27E-C624-4D53-80AB-F37463B88FB7}" name="Sarake3914"/>
    <tableColumn id="3915" xr3:uid="{9A396A5F-5C1B-4555-A8A8-E4A017E41BD2}" name="Sarake3915"/>
    <tableColumn id="3916" xr3:uid="{A8C0190D-1DC5-4A6A-8046-701302771D25}" name="Sarake3916"/>
    <tableColumn id="3917" xr3:uid="{3AEADA6F-2D02-416E-845C-591A361618CC}" name="Sarake3917"/>
    <tableColumn id="3918" xr3:uid="{8EAA0AC9-B34A-416E-8B3E-943DD6E3DB9A}" name="Sarake3918"/>
    <tableColumn id="3919" xr3:uid="{84674A64-CDE7-4B85-A30C-743DE3FB6B13}" name="Sarake3919"/>
    <tableColumn id="3920" xr3:uid="{8658A423-DF05-4F2D-812C-2287043D04C8}" name="Sarake3920"/>
    <tableColumn id="3921" xr3:uid="{02D746B9-42E5-4F44-8409-EBEE9603D7C1}" name="Sarake3921"/>
    <tableColumn id="3922" xr3:uid="{8481EF9F-8528-4A16-B66B-487B1C0ED28A}" name="Sarake3922"/>
    <tableColumn id="3923" xr3:uid="{FE9EA177-6F9B-42B7-AAC2-82B6F8677A09}" name="Sarake3923"/>
    <tableColumn id="3924" xr3:uid="{61634E49-07C4-4100-8C2F-136FCB0DE5DA}" name="Sarake3924"/>
    <tableColumn id="3925" xr3:uid="{109EF043-1840-4FAB-B7DD-60A2C277A2E1}" name="Sarake3925"/>
    <tableColumn id="3926" xr3:uid="{D6B4D19C-CE46-4389-99FC-691D94A51342}" name="Sarake3926"/>
    <tableColumn id="3927" xr3:uid="{FC304F16-D465-4055-AD83-5330273C0B1E}" name="Sarake3927"/>
    <tableColumn id="3928" xr3:uid="{F9F5A7C4-393F-417D-A87D-D75F7F8525B2}" name="Sarake3928"/>
    <tableColumn id="3929" xr3:uid="{D48A3A86-899E-4A19-9112-71780DC3EDF9}" name="Sarake3929"/>
    <tableColumn id="3930" xr3:uid="{54514404-CEDC-46D2-9CD3-723A344C8DAB}" name="Sarake3930"/>
    <tableColumn id="3931" xr3:uid="{02928B55-D267-4973-93EA-0B1D36C0AC69}" name="Sarake3931"/>
    <tableColumn id="3932" xr3:uid="{E4561BF1-C806-4264-A7DF-0E4A509D26E9}" name="Sarake3932"/>
    <tableColumn id="3933" xr3:uid="{FD0D4D84-FCA8-4F91-931D-E37A8D94763E}" name="Sarake3933"/>
    <tableColumn id="3934" xr3:uid="{299BC612-ACC7-4A24-8455-FC0DBFFEAE56}" name="Sarake3934"/>
    <tableColumn id="3935" xr3:uid="{E5688247-4F25-4A1B-9A53-781BCB92C58E}" name="Sarake3935"/>
    <tableColumn id="3936" xr3:uid="{96CA3A45-4ABB-4784-A2A9-71521FEEB2BD}" name="Sarake3936"/>
    <tableColumn id="3937" xr3:uid="{981C0701-A877-4EFE-871B-AF0CB924C5A3}" name="Sarake3937"/>
    <tableColumn id="3938" xr3:uid="{0C4312FD-6F66-40D0-8986-EB3C36858E62}" name="Sarake3938"/>
    <tableColumn id="3939" xr3:uid="{12C16524-77AC-470A-9FE6-1E1F009D264D}" name="Sarake3939"/>
    <tableColumn id="3940" xr3:uid="{460100B1-8BE8-4CCC-B41F-E5E2D4C951E9}" name="Sarake3940"/>
    <tableColumn id="3941" xr3:uid="{1A36D5D0-7891-42CF-A33F-A77464B61DCE}" name="Sarake3941"/>
    <tableColumn id="3942" xr3:uid="{B1C68339-9E6F-4E62-BC13-E2FE2A5EDA12}" name="Sarake3942"/>
    <tableColumn id="3943" xr3:uid="{F865A80E-8447-4C0C-A76E-B4FAAD2AAC5E}" name="Sarake3943"/>
    <tableColumn id="3944" xr3:uid="{16827FF9-00B7-4C2B-BF37-747EC242F763}" name="Sarake3944"/>
    <tableColumn id="3945" xr3:uid="{9FB63E5D-ECE0-4F98-A8B2-6881194F8D63}" name="Sarake3945"/>
    <tableColumn id="3946" xr3:uid="{F999F554-2046-4890-84C8-D420137D226F}" name="Sarake3946"/>
    <tableColumn id="3947" xr3:uid="{BEAD8506-A83D-43A6-B21D-6D40C851AE85}" name="Sarake3947"/>
    <tableColumn id="3948" xr3:uid="{7EF07BBD-A80C-487F-9F89-115039396044}" name="Sarake3948"/>
    <tableColumn id="3949" xr3:uid="{F4777718-DEF4-4EED-A7E5-93A95C452125}" name="Sarake3949"/>
    <tableColumn id="3950" xr3:uid="{F82370E0-AE9F-4A69-89DD-142824DB75B8}" name="Sarake3950"/>
    <tableColumn id="3951" xr3:uid="{04EA4307-C486-4A68-AFE2-BBBCD3673CE4}" name="Sarake3951"/>
    <tableColumn id="3952" xr3:uid="{F075FCB8-340E-4E2A-970C-4C1AEFB6FC3E}" name="Sarake3952"/>
    <tableColumn id="3953" xr3:uid="{267C46D9-1847-467E-8B44-8E7D0D3B9EA9}" name="Sarake3953"/>
    <tableColumn id="3954" xr3:uid="{B230EB8A-A9A0-4B46-A99C-7083CDC8C88B}" name="Sarake3954"/>
    <tableColumn id="3955" xr3:uid="{7A1D5300-855B-4875-AF7B-D80F700CED22}" name="Sarake3955"/>
    <tableColumn id="3956" xr3:uid="{FBC0A337-9257-40D6-B1BA-A92AB1FD1FEA}" name="Sarake3956"/>
    <tableColumn id="3957" xr3:uid="{9C62EB6B-091A-4B0C-B19C-697CA26EB351}" name="Sarake3957"/>
    <tableColumn id="3958" xr3:uid="{42949985-C38A-415A-B2DD-136E630492E6}" name="Sarake3958"/>
    <tableColumn id="3959" xr3:uid="{89E8036A-153B-4B4D-A86E-5E24F7FEB73D}" name="Sarake3959"/>
    <tableColumn id="3960" xr3:uid="{9CF7344B-6B2D-4000-9650-D31E874926A5}" name="Sarake3960"/>
    <tableColumn id="3961" xr3:uid="{BEC789CC-56F8-42B4-AB2D-12A8DAEE53AE}" name="Sarake3961"/>
    <tableColumn id="3962" xr3:uid="{2BF87C87-0AA0-47BA-83E6-EB6572E6DA40}" name="Sarake3962"/>
    <tableColumn id="3963" xr3:uid="{61A80AC5-6728-40A1-BF9F-085444CAD38E}" name="Sarake3963"/>
    <tableColumn id="3964" xr3:uid="{58BAA625-3E68-4A83-9061-F669FCBE6C8E}" name="Sarake3964"/>
    <tableColumn id="3965" xr3:uid="{5B656851-8014-4B21-A0CB-CE3C1706AA52}" name="Sarake3965"/>
    <tableColumn id="3966" xr3:uid="{8D32336E-8FC5-4332-BF4B-1AC1719114B4}" name="Sarake3966"/>
    <tableColumn id="3967" xr3:uid="{E2B7E54B-7125-4DC4-832C-09DFF09545DF}" name="Sarake3967"/>
    <tableColumn id="3968" xr3:uid="{3335668C-75DD-4DFF-8E9A-1F44A0722239}" name="Sarake3968"/>
    <tableColumn id="3969" xr3:uid="{E23812A9-EFCB-4CEC-91A0-3E0E4F72BB10}" name="Sarake3969"/>
    <tableColumn id="3970" xr3:uid="{EC63EEA5-7F7C-4EFD-8507-FC80B93E79B5}" name="Sarake3970"/>
    <tableColumn id="3971" xr3:uid="{CE7B8FA8-9872-407D-9F63-09B16DE0CF93}" name="Sarake3971"/>
    <tableColumn id="3972" xr3:uid="{BB24BF5D-1BCF-421B-88F8-58C6796BDF13}" name="Sarake3972"/>
    <tableColumn id="3973" xr3:uid="{33266BE1-2BFD-4088-A7A8-30BE8E9B8AB8}" name="Sarake3973"/>
    <tableColumn id="3974" xr3:uid="{9A5B3C44-E64D-48A4-9E96-7BD1BC6A3B7F}" name="Sarake3974"/>
    <tableColumn id="3975" xr3:uid="{97EA4B19-2338-4DDB-8F51-B65786D71E83}" name="Sarake3975"/>
    <tableColumn id="3976" xr3:uid="{CD16B116-3D09-461A-8523-343585DB028F}" name="Sarake3976"/>
    <tableColumn id="3977" xr3:uid="{9AD55280-7E58-4651-BC08-D5102FCB4C12}" name="Sarake3977"/>
    <tableColumn id="3978" xr3:uid="{B20E41A2-1993-4CC4-B2F8-ECB48A247AF0}" name="Sarake3978"/>
    <tableColumn id="3979" xr3:uid="{CC4BF30C-5E7B-45CF-94E9-D495DDE4A012}" name="Sarake3979"/>
    <tableColumn id="3980" xr3:uid="{E3C9344C-5AF0-4286-A011-A1C02BE54121}" name="Sarake3980"/>
    <tableColumn id="3981" xr3:uid="{31749D3E-7362-4B42-ADC7-B584F4CDB674}" name="Sarake3981"/>
    <tableColumn id="3982" xr3:uid="{4424E2D3-22BB-4D7F-B17A-9A49847A2CD1}" name="Sarake3982"/>
    <tableColumn id="3983" xr3:uid="{123747F1-0A61-404D-AC88-5470AAA14893}" name="Sarake3983"/>
    <tableColumn id="3984" xr3:uid="{A7D80783-400E-4CBC-B904-39C94D374789}" name="Sarake3984"/>
    <tableColumn id="3985" xr3:uid="{BE777A1F-7EE7-44F3-972E-FEDCB0D69869}" name="Sarake3985"/>
    <tableColumn id="3986" xr3:uid="{3C88AA97-E675-4B04-865D-9208AA24262F}" name="Sarake3986"/>
    <tableColumn id="3987" xr3:uid="{2EB71529-66C8-4736-A098-6A0BCB977E47}" name="Sarake3987"/>
    <tableColumn id="3988" xr3:uid="{F7CCF959-B70C-420B-B382-60578E5D419E}" name="Sarake3988"/>
    <tableColumn id="3989" xr3:uid="{BBBA985E-4522-4B95-9195-828D3084A2A7}" name="Sarake3989"/>
    <tableColumn id="3990" xr3:uid="{216BF9DC-0923-4FCE-8D5B-3FC7E186F52B}" name="Sarake3990"/>
    <tableColumn id="3991" xr3:uid="{232AA865-DB1B-4CCF-9A77-EFB14B658147}" name="Sarake3991"/>
    <tableColumn id="3992" xr3:uid="{0EC96771-E89A-4D47-BC8C-D8E448AB5B01}" name="Sarake3992"/>
    <tableColumn id="3993" xr3:uid="{EE4F516C-27E8-43D7-8CC4-F89983F8112A}" name="Sarake3993"/>
    <tableColumn id="3994" xr3:uid="{8C8CD971-2B66-429F-AC5F-600EC9BA942A}" name="Sarake3994"/>
    <tableColumn id="3995" xr3:uid="{AC64A608-B12C-452B-A188-AC4DE1E84D31}" name="Sarake3995"/>
    <tableColumn id="3996" xr3:uid="{D740E92F-6AC4-4BF2-9610-22BD6D4576E7}" name="Sarake3996"/>
    <tableColumn id="3997" xr3:uid="{5088E45D-140F-4DB9-A5B1-2C2FB5F56329}" name="Sarake3997"/>
    <tableColumn id="3998" xr3:uid="{08405839-3EDE-4798-A75B-0265B27E49B2}" name="Sarake3998"/>
    <tableColumn id="3999" xr3:uid="{FAF23737-F30A-4507-9735-F87EB2EE6295}" name="Sarake3999"/>
    <tableColumn id="4000" xr3:uid="{2F1AAA3D-11C3-4F20-B052-9879CF3C461C}" name="Sarake4000"/>
    <tableColumn id="4001" xr3:uid="{5FF5FA64-2D49-4B36-9037-126F3523EB2C}" name="Sarake4001"/>
    <tableColumn id="4002" xr3:uid="{1EDE9495-68D7-4FC1-B98E-8A5656AF6AA9}" name="Sarake4002"/>
    <tableColumn id="4003" xr3:uid="{13DA79A5-BC8B-42F9-BFAB-DF4F0C75639D}" name="Sarake4003"/>
    <tableColumn id="4004" xr3:uid="{54DC37C3-B0B4-45D5-92D1-387766423D3B}" name="Sarake4004"/>
    <tableColumn id="4005" xr3:uid="{9E904541-4301-4ADA-8953-366E23B692A7}" name="Sarake4005"/>
    <tableColumn id="4006" xr3:uid="{A2863A11-0867-4B1B-AA2D-75771DEABD52}" name="Sarake4006"/>
    <tableColumn id="4007" xr3:uid="{37A9FD8E-6C6A-42E7-BB6E-F7135DBB7C44}" name="Sarake4007"/>
    <tableColumn id="4008" xr3:uid="{CF6B9621-FC23-4D5B-89A5-A6947FEF1DBE}" name="Sarake4008"/>
    <tableColumn id="4009" xr3:uid="{82DCD1DF-82CB-4800-8E98-F6194C2C33AC}" name="Sarake4009"/>
    <tableColumn id="4010" xr3:uid="{7B718270-41D3-4A72-AC3E-9204BC9CAB9E}" name="Sarake4010"/>
    <tableColumn id="4011" xr3:uid="{E7050896-EAC6-499E-9E87-EE28C445C3C4}" name="Sarake4011"/>
    <tableColumn id="4012" xr3:uid="{F96A493C-270B-4FD8-B9EE-0BDBE437D759}" name="Sarake4012"/>
    <tableColumn id="4013" xr3:uid="{ABF31681-2F94-4F87-9263-56330F2AD818}" name="Sarake4013"/>
    <tableColumn id="4014" xr3:uid="{6EAA582E-DAD4-432B-9322-AEE6627406A0}" name="Sarake4014"/>
    <tableColumn id="4015" xr3:uid="{E3410544-DB1A-4096-89FD-4895AC48D11B}" name="Sarake4015"/>
    <tableColumn id="4016" xr3:uid="{B0CA6B65-857B-4592-8827-8BBDB3724226}" name="Sarake4016"/>
    <tableColumn id="4017" xr3:uid="{2F55EC24-FA01-496B-8D6A-9CBB7F70B57E}" name="Sarake4017"/>
    <tableColumn id="4018" xr3:uid="{791C5FA3-90AE-4994-9EA8-810CE35D1AFE}" name="Sarake4018"/>
    <tableColumn id="4019" xr3:uid="{6AE514CB-94A8-4E3D-9E11-20AD824D2564}" name="Sarake4019"/>
    <tableColumn id="4020" xr3:uid="{5F442B8B-95AF-4A03-BD38-04691CCAF089}" name="Sarake4020"/>
    <tableColumn id="4021" xr3:uid="{F7D77913-E256-4F50-AB04-A7EAB4AB2F6D}" name="Sarake4021"/>
    <tableColumn id="4022" xr3:uid="{5ECD941B-12D4-4FC4-B865-4C7E9D14FCF1}" name="Sarake4022"/>
    <tableColumn id="4023" xr3:uid="{15602072-1516-4AA7-BC6B-6BFE44AF4806}" name="Sarake4023"/>
    <tableColumn id="4024" xr3:uid="{057BB99E-D726-449D-B5C3-47C8309C4360}" name="Sarake4024"/>
    <tableColumn id="4025" xr3:uid="{E3306A6C-EDF0-4015-80A8-DAB68C707506}" name="Sarake4025"/>
    <tableColumn id="4026" xr3:uid="{D7E96A3C-4D68-461D-8285-74B34446CB8B}" name="Sarake4026"/>
    <tableColumn id="4027" xr3:uid="{F1A61892-067B-434D-B6E4-5FE05D46E614}" name="Sarake4027"/>
    <tableColumn id="4028" xr3:uid="{9CBCABD3-1443-4EA8-9217-403AA25A6D51}" name="Sarake4028"/>
    <tableColumn id="4029" xr3:uid="{1179BCF3-49F7-44D2-9DFD-A8F38539023B}" name="Sarake4029"/>
    <tableColumn id="4030" xr3:uid="{A42737F2-30D1-43F1-B039-A33988275567}" name="Sarake4030"/>
    <tableColumn id="4031" xr3:uid="{E10CD691-D423-44A2-A479-2886426B0757}" name="Sarake4031"/>
    <tableColumn id="4032" xr3:uid="{A382D84F-4300-4042-8BD0-C00756E39534}" name="Sarake4032"/>
    <tableColumn id="4033" xr3:uid="{F1CA2CF2-339C-4A03-A9D3-A877539A741D}" name="Sarake4033"/>
    <tableColumn id="4034" xr3:uid="{E6C5CBFD-2488-45D7-A850-4D0A56E4FF8F}" name="Sarake4034"/>
    <tableColumn id="4035" xr3:uid="{4734E2C1-A9FC-4C06-B7EB-EFEC780E41E6}" name="Sarake4035"/>
    <tableColumn id="4036" xr3:uid="{30CBC049-F908-44A0-9696-B3261199B81E}" name="Sarake4036"/>
    <tableColumn id="4037" xr3:uid="{0FCC76DD-C09F-4032-AB26-EDAF4B49FE9A}" name="Sarake4037"/>
    <tableColumn id="4038" xr3:uid="{9F31E7E9-CD71-40E8-A789-F910F829DD46}" name="Sarake4038"/>
    <tableColumn id="4039" xr3:uid="{715D73C1-C547-4D48-8F21-94B21FDEA9FA}" name="Sarake4039"/>
    <tableColumn id="4040" xr3:uid="{33CF0B78-6D4E-4488-8B3D-BF95543BEAB3}" name="Sarake4040"/>
    <tableColumn id="4041" xr3:uid="{373E47F3-E180-4DDC-97B0-D8E155E32E4A}" name="Sarake4041"/>
    <tableColumn id="4042" xr3:uid="{F4275CE6-C9BE-4C10-B53F-D3D69C7BDEDE}" name="Sarake4042"/>
    <tableColumn id="4043" xr3:uid="{7138CE9A-6FA0-4B1F-844C-8FE908DCCE68}" name="Sarake4043"/>
    <tableColumn id="4044" xr3:uid="{B3979520-2948-4C6B-B9E7-6D9998B13292}" name="Sarake4044"/>
    <tableColumn id="4045" xr3:uid="{B73DB965-D711-4ABD-A725-4996A6F7C01F}" name="Sarake4045"/>
    <tableColumn id="4046" xr3:uid="{28DA02B8-8CE7-43D9-B533-236D3299F044}" name="Sarake4046"/>
    <tableColumn id="4047" xr3:uid="{34A5FDE2-31A9-4D32-A487-DAA35169BFC3}" name="Sarake4047"/>
    <tableColumn id="4048" xr3:uid="{6F5E2965-0119-4005-A23A-2D79A1A0B913}" name="Sarake4048"/>
    <tableColumn id="4049" xr3:uid="{18A3AB91-BA7A-4E47-95D6-9D8BFABC27FE}" name="Sarake4049"/>
    <tableColumn id="4050" xr3:uid="{7422EDD3-1865-4806-8C5D-76FF096B4608}" name="Sarake4050"/>
    <tableColumn id="4051" xr3:uid="{86105FD9-4CD1-4076-935D-246C95B71D2B}" name="Sarake4051"/>
    <tableColumn id="4052" xr3:uid="{FBFE970E-6E01-4AC3-9945-6F9A8934615D}" name="Sarake4052"/>
    <tableColumn id="4053" xr3:uid="{9FE84506-9C1A-4D4E-99C1-450CAEF27566}" name="Sarake4053"/>
    <tableColumn id="4054" xr3:uid="{AB4C6D7F-7973-4DAA-80D5-2A254396512A}" name="Sarake4054"/>
    <tableColumn id="4055" xr3:uid="{3B67B50A-7916-4164-8197-95E8CA102B86}" name="Sarake4055"/>
    <tableColumn id="4056" xr3:uid="{23C46BB2-2584-47FF-BFBB-0523091B650C}" name="Sarake4056"/>
    <tableColumn id="4057" xr3:uid="{543E9A26-ACB1-4C1E-8788-A35603013971}" name="Sarake4057"/>
    <tableColumn id="4058" xr3:uid="{9B6BE29E-FADE-4F52-84E0-57273EDC5D02}" name="Sarake4058"/>
    <tableColumn id="4059" xr3:uid="{ADF11D9F-AB7B-42B2-9487-694424881E9B}" name="Sarake4059"/>
    <tableColumn id="4060" xr3:uid="{A637D890-4D70-4B9B-A0BF-70A08AA19787}" name="Sarake4060"/>
    <tableColumn id="4061" xr3:uid="{B70E5EFF-D2FB-4919-9256-172E9F337E00}" name="Sarake4061"/>
    <tableColumn id="4062" xr3:uid="{E3A5D22F-B8C7-4DF3-8799-BA4F5C0EF641}" name="Sarake4062"/>
    <tableColumn id="4063" xr3:uid="{3356FE62-BE47-44EE-97A0-F76831E1BA65}" name="Sarake4063"/>
    <tableColumn id="4064" xr3:uid="{B2F3E444-C66F-4D3C-9063-91D2C9AC08BC}" name="Sarake4064"/>
    <tableColumn id="4065" xr3:uid="{76D7E68E-AF1C-40E1-80A0-D474C1AF5941}" name="Sarake4065"/>
    <tableColumn id="4066" xr3:uid="{3A4BD5AC-F3A8-412F-926F-4646E36B359D}" name="Sarake4066"/>
    <tableColumn id="4067" xr3:uid="{A22F40DA-FD65-4C4D-AE10-3C84B41B51E6}" name="Sarake4067"/>
    <tableColumn id="4068" xr3:uid="{EE04ABF5-0959-4A5B-8759-7428A5F35E19}" name="Sarake4068"/>
    <tableColumn id="4069" xr3:uid="{18755A93-EA40-4D04-972A-2C8D30E837CA}" name="Sarake4069"/>
    <tableColumn id="4070" xr3:uid="{8D5AB03B-65DA-42A2-8550-9085B0DD96BA}" name="Sarake4070"/>
    <tableColumn id="4071" xr3:uid="{40E14E97-126D-44BF-A50A-E265E5A9065D}" name="Sarake4071"/>
    <tableColumn id="4072" xr3:uid="{AB4C255E-A815-4F81-84C4-E5C3CD4A260D}" name="Sarake4072"/>
    <tableColumn id="4073" xr3:uid="{F2A463F2-44A6-43D3-ABCB-EAB89AD3F39F}" name="Sarake4073"/>
    <tableColumn id="4074" xr3:uid="{989D9F61-FA0F-451C-ABB0-8DE5C76AA1DF}" name="Sarake4074"/>
    <tableColumn id="4075" xr3:uid="{2388FBB8-B19D-46B5-BBAF-725C90F027D1}" name="Sarake4075"/>
    <tableColumn id="4076" xr3:uid="{562A7123-C7EE-42E8-BF6C-76FA20E4231E}" name="Sarake4076"/>
    <tableColumn id="4077" xr3:uid="{824EB6C7-9560-4CB4-8521-1678449622FC}" name="Sarake4077"/>
    <tableColumn id="4078" xr3:uid="{8303530E-7F8B-4704-AD4C-22CE7E7AE330}" name="Sarake4078"/>
    <tableColumn id="4079" xr3:uid="{D576A9C6-3613-4828-835A-EDEE501DD879}" name="Sarake4079"/>
    <tableColumn id="4080" xr3:uid="{DB753982-597A-415E-8B74-7D1EFE177220}" name="Sarake4080"/>
    <tableColumn id="4081" xr3:uid="{BE06369C-0E11-41C2-BA4A-DAA3A7398C4D}" name="Sarake4081"/>
    <tableColumn id="4082" xr3:uid="{2A072ECC-4E35-417D-AB22-98E89F1D689C}" name="Sarake4082"/>
    <tableColumn id="4083" xr3:uid="{CB392128-519B-481D-9137-6A909FB2FB5B}" name="Sarake4083"/>
    <tableColumn id="4084" xr3:uid="{3F6A9118-1C59-40FA-85A4-7B3F63990920}" name="Sarake4084"/>
    <tableColumn id="4085" xr3:uid="{13F65912-0F98-42FE-83EE-AF89B22B049B}" name="Sarake4085"/>
    <tableColumn id="4086" xr3:uid="{21E1F02C-4A1D-4D12-A3E8-DBE01DEDBC97}" name="Sarake4086"/>
    <tableColumn id="4087" xr3:uid="{2EAA9221-A8E7-4177-9479-095AE9E47986}" name="Sarake4087"/>
    <tableColumn id="4088" xr3:uid="{141B341D-CDED-49A7-9085-DA54DC0F5278}" name="Sarake4088"/>
    <tableColumn id="4089" xr3:uid="{9BD174CB-309A-49BA-ABA6-1177B47A7727}" name="Sarake4089"/>
    <tableColumn id="4090" xr3:uid="{918C3E4F-AFB0-4C47-B5FD-370225ECF678}" name="Sarake4090"/>
    <tableColumn id="4091" xr3:uid="{3631AECA-2C22-4B37-9211-0A412FD90658}" name="Sarake4091"/>
    <tableColumn id="4092" xr3:uid="{40FE9483-A45B-4A35-A5BD-46EE11F97817}" name="Sarake4092"/>
    <tableColumn id="4093" xr3:uid="{9046A581-E92A-48CD-9937-EA168BF02DE5}" name="Sarake4093"/>
    <tableColumn id="4094" xr3:uid="{334B44B2-45FF-4D46-B43B-2CA443B31122}" name="Sarake4094"/>
    <tableColumn id="4095" xr3:uid="{495B44F0-D54B-4E15-9254-3915BEB3C541}" name="Sarake4095"/>
    <tableColumn id="4096" xr3:uid="{87887DAA-8F96-41DB-8257-37ECFDAAB4CB}" name="Sarake4096"/>
    <tableColumn id="4097" xr3:uid="{9C3A5D59-5039-4506-85D6-DD5425CD9245}" name="Sarake4097"/>
    <tableColumn id="4098" xr3:uid="{415D4E92-1C7F-4B12-B8CA-8EE479A7C4FA}" name="Sarake4098"/>
    <tableColumn id="4099" xr3:uid="{0D61ED6C-0285-4442-8924-EB22A8BDD244}" name="Sarake4099"/>
    <tableColumn id="4100" xr3:uid="{70165992-71E8-44F4-B064-59C2CFB63F6A}" name="Sarake4100"/>
    <tableColumn id="4101" xr3:uid="{D5335F3E-03A5-42DF-85D6-D8485A2F7189}" name="Sarake4101"/>
    <tableColumn id="4102" xr3:uid="{9C744B88-34A1-4CB2-9BD5-3D65B1543650}" name="Sarake4102"/>
    <tableColumn id="4103" xr3:uid="{8546BB66-2429-4322-B01A-F6C007B3FB0F}" name="Sarake4103"/>
    <tableColumn id="4104" xr3:uid="{B5BF7D97-55B6-459C-B52C-27BDCEB8EEDD}" name="Sarake4104"/>
    <tableColumn id="4105" xr3:uid="{06C74236-7F64-4B2A-B0E2-A3F9E324FF89}" name="Sarake4105"/>
    <tableColumn id="4106" xr3:uid="{52740D99-51FB-4EE5-9B94-0E50B5173F12}" name="Sarake4106"/>
    <tableColumn id="4107" xr3:uid="{9319010F-73B7-46D5-8948-759FD77AB23A}" name="Sarake4107"/>
    <tableColumn id="4108" xr3:uid="{8F7E4448-40E7-4551-AE5A-F3722DB63F2C}" name="Sarake4108"/>
    <tableColumn id="4109" xr3:uid="{1DB5F587-B153-4788-A311-045FC1DBA739}" name="Sarake4109"/>
    <tableColumn id="4110" xr3:uid="{3FDC6DC8-0DE3-496A-9894-16E663F29BAC}" name="Sarake4110"/>
    <tableColumn id="4111" xr3:uid="{ED494E48-6847-45F3-98ED-3C055F2AA391}" name="Sarake4111"/>
    <tableColumn id="4112" xr3:uid="{BF69F7D8-A688-4F6B-8781-9C83E89616B0}" name="Sarake4112"/>
    <tableColumn id="4113" xr3:uid="{D0E34126-3BC3-41F2-8557-7ED73E355988}" name="Sarake4113"/>
    <tableColumn id="4114" xr3:uid="{FB5607FC-092C-4B7F-9065-062692734FED}" name="Sarake4114"/>
    <tableColumn id="4115" xr3:uid="{5ACC03AC-3EBA-4A75-9602-A792A2F61087}" name="Sarake4115"/>
    <tableColumn id="4116" xr3:uid="{00F6F76F-520E-4107-9B54-117C6F72D220}" name="Sarake4116"/>
    <tableColumn id="4117" xr3:uid="{4C66E22B-42B8-4CB2-BCF1-94B6597AAB16}" name="Sarake4117"/>
    <tableColumn id="4118" xr3:uid="{DE57F240-9536-4A4E-A2B9-6CCED90135F8}" name="Sarake4118"/>
    <tableColumn id="4119" xr3:uid="{987384B5-6BBD-4EB0-8DA7-0D3013B18345}" name="Sarake4119"/>
    <tableColumn id="4120" xr3:uid="{756B2A45-096A-4AAC-9782-8547E93E346C}" name="Sarake4120"/>
    <tableColumn id="4121" xr3:uid="{9660AAA7-ADB7-4988-8B5D-762C3DBF60FF}" name="Sarake4121"/>
    <tableColumn id="4122" xr3:uid="{47851573-17FC-4A0E-91A3-8907357FE168}" name="Sarake4122"/>
    <tableColumn id="4123" xr3:uid="{F5D5C766-B71B-4EED-B5E9-FF4C0DBB991C}" name="Sarake4123"/>
    <tableColumn id="4124" xr3:uid="{A218F84D-B8FC-4418-B762-1981517458EC}" name="Sarake4124"/>
    <tableColumn id="4125" xr3:uid="{4CF93195-1C41-4CC4-94AA-E11365BF32FB}" name="Sarake4125"/>
    <tableColumn id="4126" xr3:uid="{62C10724-EB34-49E3-840A-4FD61ECE01D1}" name="Sarake4126"/>
    <tableColumn id="4127" xr3:uid="{FB0AD679-3323-4FC6-B2B9-211A4EE8A0C4}" name="Sarake4127"/>
    <tableColumn id="4128" xr3:uid="{7B901E41-5CA8-4931-8DB4-CB5EF6FAD277}" name="Sarake4128"/>
    <tableColumn id="4129" xr3:uid="{BF708216-2DA7-4BEA-915E-63D5A3E44A48}" name="Sarake4129"/>
    <tableColumn id="4130" xr3:uid="{721E852D-7E50-4187-98F1-3594A3A5ED22}" name="Sarake4130"/>
    <tableColumn id="4131" xr3:uid="{972F5D9E-F074-4CD4-B707-05AEE71A4738}" name="Sarake4131"/>
    <tableColumn id="4132" xr3:uid="{980DADBC-D8BA-4EC8-BFA2-0E7D72626266}" name="Sarake4132"/>
    <tableColumn id="4133" xr3:uid="{9206BD3E-639E-4D44-BBFE-E423B8BD6CD4}" name="Sarake4133"/>
    <tableColumn id="4134" xr3:uid="{864E683A-38E9-442E-8A53-24B637915CA0}" name="Sarake4134"/>
    <tableColumn id="4135" xr3:uid="{801FD645-9A8A-443D-9CFD-93305F98D3B6}" name="Sarake4135"/>
    <tableColumn id="4136" xr3:uid="{BAD84C58-4FC4-43F3-A787-C92CAD1266B3}" name="Sarake4136"/>
    <tableColumn id="4137" xr3:uid="{BF569D73-0B1C-4D7F-8C03-0C82FC226372}" name="Sarake4137"/>
    <tableColumn id="4138" xr3:uid="{FD1B7601-7AB2-434E-BFE2-321BE2A923C7}" name="Sarake4138"/>
    <tableColumn id="4139" xr3:uid="{FA4BAA81-D52F-4AFA-A5D0-B8EE7503CE6F}" name="Sarake4139"/>
    <tableColumn id="4140" xr3:uid="{63C95FD3-6DD0-4B2E-A0D2-18A5F88D0195}" name="Sarake4140"/>
    <tableColumn id="4141" xr3:uid="{1C4A2BE2-257A-4EBE-9AA2-040E42617F06}" name="Sarake4141"/>
    <tableColumn id="4142" xr3:uid="{1F5B0549-47FF-43BC-A94E-50638BE45692}" name="Sarake4142"/>
    <tableColumn id="4143" xr3:uid="{0735CB5A-66AB-43F9-AE5C-4CE113D10C1B}" name="Sarake4143"/>
    <tableColumn id="4144" xr3:uid="{009ACB38-8171-4141-8520-C4BFE05B2FA8}" name="Sarake4144"/>
    <tableColumn id="4145" xr3:uid="{754F32EE-994B-4E7F-84ED-B1039A633A34}" name="Sarake4145"/>
    <tableColumn id="4146" xr3:uid="{2A31C4BC-DBEF-44EA-B24C-61506EF77345}" name="Sarake4146"/>
    <tableColumn id="4147" xr3:uid="{8F989C47-544B-4F95-B76E-659EC8516AE0}" name="Sarake4147"/>
    <tableColumn id="4148" xr3:uid="{428C672C-953C-4499-AAEA-212F6FF085CD}" name="Sarake4148"/>
    <tableColumn id="4149" xr3:uid="{7A720CD7-5535-4E7D-ABB6-A0FADCCAD643}" name="Sarake4149"/>
    <tableColumn id="4150" xr3:uid="{5C0F0DB9-B606-4921-8525-C0C5847F7848}" name="Sarake4150"/>
    <tableColumn id="4151" xr3:uid="{65367201-1B45-49FE-871F-9037069C0EF7}" name="Sarake4151"/>
    <tableColumn id="4152" xr3:uid="{88DB678B-8932-4188-B3B5-DCA230A8DEF1}" name="Sarake4152"/>
    <tableColumn id="4153" xr3:uid="{5263E80F-5969-4CA4-B4DF-E384F3E4D0C9}" name="Sarake4153"/>
    <tableColumn id="4154" xr3:uid="{9FDF306F-F4A6-4DD2-8B12-49CCF4FD95C3}" name="Sarake4154"/>
    <tableColumn id="4155" xr3:uid="{0A9C4434-FCB2-4FA9-B9DF-B29CF0EA3BA4}" name="Sarake4155"/>
    <tableColumn id="4156" xr3:uid="{11793E2C-49DE-469A-9B57-A987A73040BF}" name="Sarake4156"/>
    <tableColumn id="4157" xr3:uid="{06045AB0-83A2-4920-9CAC-DB197432AA03}" name="Sarake4157"/>
    <tableColumn id="4158" xr3:uid="{F574D8C5-4A09-42B8-8AC8-6C355A45CFDC}" name="Sarake4158"/>
    <tableColumn id="4159" xr3:uid="{6BA67C99-491E-4CD4-9524-B3DE24316577}" name="Sarake4159"/>
    <tableColumn id="4160" xr3:uid="{1D79D5D5-BD6B-4612-ABA8-BA2E58C7194B}" name="Sarake4160"/>
    <tableColumn id="4161" xr3:uid="{C5797296-7B0F-4DC1-8586-8A9085013F15}" name="Sarake4161"/>
    <tableColumn id="4162" xr3:uid="{E50A75BE-A80A-4BAF-BF39-ADBE2C4FE0F4}" name="Sarake4162"/>
    <tableColumn id="4163" xr3:uid="{73A99226-20F3-4956-83E8-56BC7AE1A5C7}" name="Sarake4163"/>
    <tableColumn id="4164" xr3:uid="{EAA325AD-8C47-46F1-99C9-8E5196B932FE}" name="Sarake4164"/>
    <tableColumn id="4165" xr3:uid="{DD5FC3D1-DC40-44B3-90C5-8FA9682DDABC}" name="Sarake4165"/>
    <tableColumn id="4166" xr3:uid="{41938847-2261-47D3-9B9F-1BC991416F67}" name="Sarake4166"/>
    <tableColumn id="4167" xr3:uid="{DB489D56-7E12-4876-BE67-9DEE70856641}" name="Sarake4167"/>
    <tableColumn id="4168" xr3:uid="{B5801A5E-4AA9-4526-9FA2-00111632572B}" name="Sarake4168"/>
    <tableColumn id="4169" xr3:uid="{600785FC-4890-4EE0-A51A-70923033C1E4}" name="Sarake4169"/>
    <tableColumn id="4170" xr3:uid="{859D4FEB-977A-4426-9395-E24B883374EC}" name="Sarake4170"/>
    <tableColumn id="4171" xr3:uid="{BEC02A7A-9872-4A70-B22E-229AE9B6D2F2}" name="Sarake4171"/>
    <tableColumn id="4172" xr3:uid="{36DFE3DF-1595-414E-9D5E-0DD061C23055}" name="Sarake4172"/>
    <tableColumn id="4173" xr3:uid="{B69A8F30-2C2D-4F59-9262-D983379EED41}" name="Sarake4173"/>
    <tableColumn id="4174" xr3:uid="{857F92FA-171A-4D93-BA2E-B59488CCDA52}" name="Sarake4174"/>
    <tableColumn id="4175" xr3:uid="{822FB69E-3C3C-4605-BE10-69433D1A2AD8}" name="Sarake4175"/>
    <tableColumn id="4176" xr3:uid="{F44E59D8-216E-432F-AEC3-4740AAD05902}" name="Sarake4176"/>
    <tableColumn id="4177" xr3:uid="{546A5999-E2A4-46E9-A299-51B70A97D883}" name="Sarake4177"/>
    <tableColumn id="4178" xr3:uid="{14B56859-58F4-43D2-84A0-55E586FC90CC}" name="Sarake4178"/>
    <tableColumn id="4179" xr3:uid="{64F35247-592E-4F62-8C70-2B401CFABA72}" name="Sarake4179"/>
    <tableColumn id="4180" xr3:uid="{FD88347C-9BDE-47ED-916F-A21898131BD9}" name="Sarake4180"/>
    <tableColumn id="4181" xr3:uid="{D2A2DD32-8C90-4C31-979D-F5CB7B56B96E}" name="Sarake4181"/>
    <tableColumn id="4182" xr3:uid="{7EF58C2D-D288-4A41-A2B8-5E8DB304CD6C}" name="Sarake4182"/>
    <tableColumn id="4183" xr3:uid="{33F90386-E22D-419C-96B8-1C4AB8E048CB}" name="Sarake4183"/>
    <tableColumn id="4184" xr3:uid="{442BAE38-9F1E-45B6-9FBE-F779F3AF6C6D}" name="Sarake4184"/>
    <tableColumn id="4185" xr3:uid="{948F7EA8-6B30-407F-AC21-461F2F413C92}" name="Sarake4185"/>
    <tableColumn id="4186" xr3:uid="{137BE778-B4E5-4DCA-8D5A-88764C874230}" name="Sarake4186"/>
    <tableColumn id="4187" xr3:uid="{021592FA-3CBB-4274-8B59-3DF5CDC4C286}" name="Sarake4187"/>
    <tableColumn id="4188" xr3:uid="{157F50FC-DAAB-4C8D-AACD-D2B78E6DAA4A}" name="Sarake4188"/>
    <tableColumn id="4189" xr3:uid="{8C9168E0-22A9-45C1-85CC-D74BF57AB62C}" name="Sarake4189"/>
    <tableColumn id="4190" xr3:uid="{D32CF24D-BDFD-43E6-BBD1-07E125ACB0C9}" name="Sarake4190"/>
    <tableColumn id="4191" xr3:uid="{7EB51D8A-B4A0-4113-A8E1-39D9242B80DE}" name="Sarake4191"/>
    <tableColumn id="4192" xr3:uid="{AB0577DE-4003-4348-9F74-2DC546A7F3D1}" name="Sarake4192"/>
    <tableColumn id="4193" xr3:uid="{699D615D-195E-46DE-8393-15FB3EB72786}" name="Sarake4193"/>
    <tableColumn id="4194" xr3:uid="{A89E4932-6F98-4CA2-AF41-CC6FF1D0D404}" name="Sarake4194"/>
    <tableColumn id="4195" xr3:uid="{AE3ADC37-9F52-4CEE-9FED-3FD3F12708F2}" name="Sarake4195"/>
    <tableColumn id="4196" xr3:uid="{2C21B576-1D39-4523-AC36-8EA25DB4A7B8}" name="Sarake4196"/>
    <tableColumn id="4197" xr3:uid="{B7A4CB41-060E-433F-809B-801586BF30CA}" name="Sarake4197"/>
    <tableColumn id="4198" xr3:uid="{E248BC5A-7469-48C5-9B4D-9ED4DA08C13C}" name="Sarake4198"/>
    <tableColumn id="4199" xr3:uid="{9CC8B02B-E261-47E6-A101-0FB017AEE434}" name="Sarake4199"/>
    <tableColumn id="4200" xr3:uid="{30C21CCD-E0CC-4DD6-8815-A6858CB6270D}" name="Sarake4200"/>
    <tableColumn id="4201" xr3:uid="{7F10A329-31EE-4246-BB03-AD42CDF05095}" name="Sarake4201"/>
    <tableColumn id="4202" xr3:uid="{7C339FA4-5E1B-4DBB-8A58-F5220AC48C91}" name="Sarake4202"/>
    <tableColumn id="4203" xr3:uid="{85421ACB-9C76-4EA8-8E9F-7DEC3447601A}" name="Sarake4203"/>
    <tableColumn id="4204" xr3:uid="{0DC37727-B055-45C8-9142-020881225860}" name="Sarake4204"/>
    <tableColumn id="4205" xr3:uid="{1350F6B2-6B1B-43E7-A358-08A772B50137}" name="Sarake4205"/>
    <tableColumn id="4206" xr3:uid="{84F8081C-4A63-4715-8A04-C6E1CC6C6E19}" name="Sarake4206"/>
    <tableColumn id="4207" xr3:uid="{081756FD-F1A4-4157-B4CD-4BFA92E1E31D}" name="Sarake4207"/>
    <tableColumn id="4208" xr3:uid="{68307536-E43E-46F9-B15E-E45D74A66646}" name="Sarake4208"/>
    <tableColumn id="4209" xr3:uid="{3E93D4E5-A739-4399-914D-6FF53C05910D}" name="Sarake4209"/>
    <tableColumn id="4210" xr3:uid="{FADE2E22-31ED-4D3A-BE6F-47B7CABD95F1}" name="Sarake4210"/>
    <tableColumn id="4211" xr3:uid="{0168B80D-8FD3-4C48-9B77-FC821A6A9FE9}" name="Sarake4211"/>
    <tableColumn id="4212" xr3:uid="{AEFFC4E5-24F1-480A-B0D3-E2B912EDBF5D}" name="Sarake4212"/>
    <tableColumn id="4213" xr3:uid="{6009B687-2E55-4180-ABFA-F0D5EF9A4A39}" name="Sarake4213"/>
    <tableColumn id="4214" xr3:uid="{CB79823A-CE5B-43A9-BE1E-F6C806D18DB6}" name="Sarake4214"/>
    <tableColumn id="4215" xr3:uid="{A202B503-1352-4A15-8AF3-F47C152E4CBB}" name="Sarake4215"/>
    <tableColumn id="4216" xr3:uid="{A177FE20-3D46-449E-9D54-2395386AFF80}" name="Sarake4216"/>
    <tableColumn id="4217" xr3:uid="{FDD7927F-3713-484B-89D6-63538F85BB21}" name="Sarake4217"/>
    <tableColumn id="4218" xr3:uid="{6AE16F67-1736-47BA-8BFC-023E086CE50A}" name="Sarake4218"/>
    <tableColumn id="4219" xr3:uid="{5B158655-DCD5-45B4-AB48-BB29B735497B}" name="Sarake4219"/>
    <tableColumn id="4220" xr3:uid="{9F777E5B-4AC3-4E25-BA06-19BB989D74C5}" name="Sarake4220"/>
    <tableColumn id="4221" xr3:uid="{D156A915-4B6E-42B3-BC2E-C81BB087BF7D}" name="Sarake4221"/>
    <tableColumn id="4222" xr3:uid="{D356ADCE-CB83-49FE-BE26-8C5600C515D1}" name="Sarake4222"/>
    <tableColumn id="4223" xr3:uid="{E635F54D-70E0-46B1-A0A5-938162F5B1C0}" name="Sarake4223"/>
    <tableColumn id="4224" xr3:uid="{5812B10E-B66F-41B6-AE0D-4F6E9557502A}" name="Sarake4224"/>
    <tableColumn id="4225" xr3:uid="{CB100784-E494-4E04-AAE1-51A882AB9D1D}" name="Sarake4225"/>
    <tableColumn id="4226" xr3:uid="{6E9EA20C-D381-44EC-8F73-6770F410792E}" name="Sarake4226"/>
    <tableColumn id="4227" xr3:uid="{A40B6968-9282-4BA1-9073-A4C0B338BCF2}" name="Sarake4227"/>
    <tableColumn id="4228" xr3:uid="{C3AC8A61-0F86-4EA5-9435-723DC57F6249}" name="Sarake4228"/>
    <tableColumn id="4229" xr3:uid="{D09CB954-0E74-493F-9263-84ED66C707D6}" name="Sarake4229"/>
    <tableColumn id="4230" xr3:uid="{AD622D9F-6DA2-4245-9CC9-F9B169476DB6}" name="Sarake4230"/>
    <tableColumn id="4231" xr3:uid="{9F04FB93-90F4-4140-B9C5-B2F39891F50C}" name="Sarake4231"/>
    <tableColumn id="4232" xr3:uid="{297AAF19-7120-4373-9458-0CE622D7E2BD}" name="Sarake4232"/>
    <tableColumn id="4233" xr3:uid="{2B39EF9D-CB07-4090-B5F3-DC64C946C8AA}" name="Sarake4233"/>
    <tableColumn id="4234" xr3:uid="{C5643A2D-B9B9-4E6D-A1D4-BDB4DC1F07B2}" name="Sarake4234"/>
    <tableColumn id="4235" xr3:uid="{BA8110E5-95CF-40DA-BE80-B46A48C4AA15}" name="Sarake4235"/>
    <tableColumn id="4236" xr3:uid="{B06C6754-3BCA-4BE9-B921-173D837394F3}" name="Sarake4236"/>
    <tableColumn id="4237" xr3:uid="{CBFC7C2B-E024-4ABF-BE38-C8F39A048791}" name="Sarake4237"/>
    <tableColumn id="4238" xr3:uid="{572D73D6-A8B2-49C2-81A0-12410155592D}" name="Sarake4238"/>
    <tableColumn id="4239" xr3:uid="{577BF106-BA1A-469E-9960-AC4DFCA42816}" name="Sarake4239"/>
    <tableColumn id="4240" xr3:uid="{4B5AF8C9-E855-4FDC-BE84-0A9DD83584B7}" name="Sarake4240"/>
    <tableColumn id="4241" xr3:uid="{38809473-C16B-4A1A-AFAF-8147E8C5EC6D}" name="Sarake4241"/>
    <tableColumn id="4242" xr3:uid="{46D80283-F80B-4266-BCAB-F79FDE84BD36}" name="Sarake4242"/>
    <tableColumn id="4243" xr3:uid="{E5364B47-1B1C-45B8-BDE2-C2B25B96B34D}" name="Sarake4243"/>
    <tableColumn id="4244" xr3:uid="{B53F665C-CC4B-4D56-B668-3244785EE1F0}" name="Sarake4244"/>
    <tableColumn id="4245" xr3:uid="{F042924D-FD72-427B-B2E0-6005CBA1F26C}" name="Sarake4245"/>
    <tableColumn id="4246" xr3:uid="{FB2D28C8-72EF-45A3-BE3C-B81DA0016A29}" name="Sarake4246"/>
    <tableColumn id="4247" xr3:uid="{D365533B-6356-42FB-80B5-BEEA7EFF1F24}" name="Sarake4247"/>
    <tableColumn id="4248" xr3:uid="{07F581A5-C886-4EA1-A196-9E264E0FA0E7}" name="Sarake4248"/>
    <tableColumn id="4249" xr3:uid="{C1D4BCB2-B41B-4DE2-876C-BDFA77755BE9}" name="Sarake4249"/>
    <tableColumn id="4250" xr3:uid="{BEF01B67-C193-4812-B870-0785EEE1D27B}" name="Sarake4250"/>
    <tableColumn id="4251" xr3:uid="{F91B1781-E985-4EE2-8C41-2F9F48EF0593}" name="Sarake4251"/>
    <tableColumn id="4252" xr3:uid="{D89D36CC-968E-47F6-A368-8F27005A2CCD}" name="Sarake4252"/>
    <tableColumn id="4253" xr3:uid="{11A70E6B-3C4F-4E7B-9C44-7C02A1BA249B}" name="Sarake4253"/>
    <tableColumn id="4254" xr3:uid="{C156862E-4820-4C5C-86D8-51AF25C073D1}" name="Sarake4254"/>
    <tableColumn id="4255" xr3:uid="{77BC8E4B-8D6F-4A3F-8A50-5B07291F1C24}" name="Sarake4255"/>
    <tableColumn id="4256" xr3:uid="{DA336D73-7CC9-48F2-BA45-429BD8C389B5}" name="Sarake4256"/>
    <tableColumn id="4257" xr3:uid="{70F481B6-DED5-4BA4-8968-644843403A56}" name="Sarake4257"/>
    <tableColumn id="4258" xr3:uid="{DB73E103-C2FF-4B8C-A83D-856D94FC8BF1}" name="Sarake4258"/>
    <tableColumn id="4259" xr3:uid="{9EFDCD77-9DFF-4609-80F6-E1639E888057}" name="Sarake4259"/>
    <tableColumn id="4260" xr3:uid="{8B786FC5-7958-433B-AC6B-CF164F9918F2}" name="Sarake4260"/>
    <tableColumn id="4261" xr3:uid="{6D45954C-112E-4A36-9184-2A223F8198E0}" name="Sarake4261"/>
    <tableColumn id="4262" xr3:uid="{D1FB7C66-2418-486C-BDCE-85E872896ED4}" name="Sarake4262"/>
    <tableColumn id="4263" xr3:uid="{83A16A31-E1BD-4E0C-A0CB-B878A4FD4E6B}" name="Sarake4263"/>
    <tableColumn id="4264" xr3:uid="{57DC20DF-BED7-4C2C-90B7-3E55EB766428}" name="Sarake4264"/>
    <tableColumn id="4265" xr3:uid="{4E3C8073-F96B-421A-829F-125041010259}" name="Sarake4265"/>
    <tableColumn id="4266" xr3:uid="{CE9F60C5-C16D-4588-AF72-5270B223AAE6}" name="Sarake4266"/>
    <tableColumn id="4267" xr3:uid="{7F172067-70F6-4584-A4EC-0CD0BD031270}" name="Sarake4267"/>
    <tableColumn id="4268" xr3:uid="{9D1BE56F-4324-4EBC-81A4-ACB78253DD5A}" name="Sarake4268"/>
    <tableColumn id="4269" xr3:uid="{8B5CA8BF-371A-425B-A58A-8351BE548308}" name="Sarake4269"/>
    <tableColumn id="4270" xr3:uid="{1E3C9884-323D-42E2-BD09-70A4004E4B02}" name="Sarake4270"/>
    <tableColumn id="4271" xr3:uid="{6BF553ED-F054-4E08-BB84-7B986174E48E}" name="Sarake4271"/>
    <tableColumn id="4272" xr3:uid="{1A3F6AA7-2236-46BD-95C4-A63427AFFB59}" name="Sarake4272"/>
    <tableColumn id="4273" xr3:uid="{3CDF0318-0CBF-463C-9D2D-043DFCD2A77C}" name="Sarake4273"/>
    <tableColumn id="4274" xr3:uid="{CD94C5A2-D55A-44A0-A221-10B814D5A8A6}" name="Sarake4274"/>
    <tableColumn id="4275" xr3:uid="{95B7B4C5-4D3E-49BB-8119-1C289719417E}" name="Sarake4275"/>
    <tableColumn id="4276" xr3:uid="{670CB29B-9308-4071-8F3F-99015220325A}" name="Sarake4276"/>
    <tableColumn id="4277" xr3:uid="{9D78CAF8-2C00-48E5-B7BA-1D791B5B9B59}" name="Sarake4277"/>
    <tableColumn id="4278" xr3:uid="{FFBCDD45-0F62-401D-815C-8642F51F1BF1}" name="Sarake4278"/>
    <tableColumn id="4279" xr3:uid="{0E8DA196-98C8-48A5-AD4F-5B2B94E417E8}" name="Sarake4279"/>
    <tableColumn id="4280" xr3:uid="{1E82B0EF-DE7D-44D2-BDF5-2AA6FA8B92A6}" name="Sarake4280"/>
    <tableColumn id="4281" xr3:uid="{4D92F22E-B75A-486A-98BF-8AD177E86E69}" name="Sarake4281"/>
    <tableColumn id="4282" xr3:uid="{D3FED018-80AF-4B65-AD88-34CCCED4EF3F}" name="Sarake4282"/>
    <tableColumn id="4283" xr3:uid="{9492A4C2-5350-46EF-B4C6-12E0C5233D30}" name="Sarake4283"/>
    <tableColumn id="4284" xr3:uid="{6E9183C2-CC4F-43FF-B549-1FBD87F4F1C3}" name="Sarake4284"/>
    <tableColumn id="4285" xr3:uid="{2EDAE2A0-EDD0-4497-865B-7D09E99FC112}" name="Sarake4285"/>
    <tableColumn id="4286" xr3:uid="{D60BFDA6-4F7F-41AA-8999-F3DA086FDA7E}" name="Sarake4286"/>
    <tableColumn id="4287" xr3:uid="{E855472E-BEE1-478B-90D1-FF59BC34A4AC}" name="Sarake4287"/>
    <tableColumn id="4288" xr3:uid="{47234032-B939-427F-84C1-70374DAD4250}" name="Sarake4288"/>
    <tableColumn id="4289" xr3:uid="{D3B80EAF-0EBD-45B7-A574-06EE2DA500FA}" name="Sarake4289"/>
    <tableColumn id="4290" xr3:uid="{9890A496-FA55-4173-8F68-F7EF4822E237}" name="Sarake4290"/>
    <tableColumn id="4291" xr3:uid="{45BB3326-3C64-4E90-8AAD-12196F204CC3}" name="Sarake4291"/>
    <tableColumn id="4292" xr3:uid="{0EC02F12-9426-4F60-BBE0-AA51549A6519}" name="Sarake4292"/>
    <tableColumn id="4293" xr3:uid="{D4BE1DB3-D411-4E87-B438-C96DF5E89043}" name="Sarake4293"/>
    <tableColumn id="4294" xr3:uid="{5022E730-EC85-4601-980F-E0794C1A1FEF}" name="Sarake4294"/>
    <tableColumn id="4295" xr3:uid="{9E850255-E1B3-40ED-A1D5-4117BFAFB02F}" name="Sarake4295"/>
    <tableColumn id="4296" xr3:uid="{8630C97B-1870-4143-BB1F-20D2667B5281}" name="Sarake4296"/>
    <tableColumn id="4297" xr3:uid="{0D165E04-7869-4C4A-BB45-3F461752930C}" name="Sarake4297"/>
    <tableColumn id="4298" xr3:uid="{DB5D0E90-8104-4D7A-B818-DF800439FFF0}" name="Sarake4298"/>
    <tableColumn id="4299" xr3:uid="{45979C28-5CEC-473E-BF0D-5569B0BD413D}" name="Sarake4299"/>
    <tableColumn id="4300" xr3:uid="{D887131F-7BE1-4D83-89EF-FF96D3339713}" name="Sarake4300"/>
    <tableColumn id="4301" xr3:uid="{3C4405C4-5E64-4737-A321-420D89710257}" name="Sarake4301"/>
    <tableColumn id="4302" xr3:uid="{785F3412-3FED-44DA-A6E3-A4F063C19FDC}" name="Sarake4302"/>
    <tableColumn id="4303" xr3:uid="{D645EFFA-E682-4A65-8302-CC00C2E0B59C}" name="Sarake4303"/>
    <tableColumn id="4304" xr3:uid="{DC86D27E-1E9B-4E72-9D5E-8E5171356767}" name="Sarake4304"/>
    <tableColumn id="4305" xr3:uid="{80EB2476-FE32-4C98-93E5-39986D9F51A1}" name="Sarake4305"/>
    <tableColumn id="4306" xr3:uid="{855523E1-DFB5-42B4-AD07-78AF18E1B32D}" name="Sarake4306"/>
    <tableColumn id="4307" xr3:uid="{433883A3-3B80-4C12-9B48-FC5BDD5CF495}" name="Sarake4307"/>
    <tableColumn id="4308" xr3:uid="{974B4F12-65DC-4437-A7AE-D053435B3640}" name="Sarake4308"/>
    <tableColumn id="4309" xr3:uid="{DF785E9B-0ABE-4A2C-86A5-3B778E87CB9C}" name="Sarake4309"/>
    <tableColumn id="4310" xr3:uid="{4505F57A-AE58-48B3-B5EC-862F493F07A2}" name="Sarake4310"/>
    <tableColumn id="4311" xr3:uid="{F478BD80-4AAA-4C0E-8956-B87BE732D5E0}" name="Sarake4311"/>
    <tableColumn id="4312" xr3:uid="{B3F04CC1-9C7A-41F4-8522-60F39FC7EE8F}" name="Sarake4312"/>
    <tableColumn id="4313" xr3:uid="{0B488E4B-AA3D-4BEE-BF09-6C8EBB87BCAF}" name="Sarake4313"/>
    <tableColumn id="4314" xr3:uid="{68CFE5C7-A307-4C15-BB48-5196C3502641}" name="Sarake4314"/>
    <tableColumn id="4315" xr3:uid="{908F68EF-04B7-4BE2-8F21-7AD16880144E}" name="Sarake4315"/>
    <tableColumn id="4316" xr3:uid="{04710AA2-60D8-4664-AD9B-C05AD540E89C}" name="Sarake4316"/>
    <tableColumn id="4317" xr3:uid="{9E6CCD91-CC8E-48C1-96E1-66A6C9B0F2B2}" name="Sarake4317"/>
    <tableColumn id="4318" xr3:uid="{17503A95-2714-4593-849B-A9EC07215ED1}" name="Sarake4318"/>
    <tableColumn id="4319" xr3:uid="{33454446-2F1A-41E3-87FA-651C97964D3E}" name="Sarake4319"/>
    <tableColumn id="4320" xr3:uid="{BB64EBFF-ADF8-4315-B60A-3ED0C3A0E717}" name="Sarake4320"/>
    <tableColumn id="4321" xr3:uid="{EED10AC2-88E2-4BD6-94ED-8665ED222C87}" name="Sarake4321"/>
    <tableColumn id="4322" xr3:uid="{ADBB028D-B111-4962-8E6F-6AB3559CE0C9}" name="Sarake4322"/>
    <tableColumn id="4323" xr3:uid="{298A9B1E-2FCB-4DBF-9059-9FE37EE8CD20}" name="Sarake4323"/>
    <tableColumn id="4324" xr3:uid="{DD722CDB-36EC-4725-A79E-47FDDB3C9A0E}" name="Sarake4324"/>
    <tableColumn id="4325" xr3:uid="{425525F9-8EAD-48FB-9D66-AB0E686C94C9}" name="Sarake4325"/>
    <tableColumn id="4326" xr3:uid="{7818C971-D018-4780-B673-028C76469090}" name="Sarake4326"/>
    <tableColumn id="4327" xr3:uid="{2D22D11B-0059-4A7E-8731-F659CF1B15A3}" name="Sarake4327"/>
    <tableColumn id="4328" xr3:uid="{7907CEB8-70EE-4E8E-A431-23D93E91FE86}" name="Sarake4328"/>
    <tableColumn id="4329" xr3:uid="{2EC339B8-5F10-48F8-84A1-C8753BEDAB50}" name="Sarake4329"/>
    <tableColumn id="4330" xr3:uid="{CCF9ADBA-E811-4184-A482-76C081F420B1}" name="Sarake4330"/>
    <tableColumn id="4331" xr3:uid="{A1507D90-7071-402D-AD94-0248F45FF44E}" name="Sarake4331"/>
    <tableColumn id="4332" xr3:uid="{C54D6451-F701-463E-80E8-2C1BDBA728E6}" name="Sarake4332"/>
    <tableColumn id="4333" xr3:uid="{0BC15BEA-A041-4A5E-B5DA-55D116E82182}" name="Sarake4333"/>
    <tableColumn id="4334" xr3:uid="{57782CB8-F433-49A5-B395-A5BA65F1FC9F}" name="Sarake4334"/>
    <tableColumn id="4335" xr3:uid="{E691947E-AEC0-41EC-96F8-D3E4DABFCF78}" name="Sarake4335"/>
    <tableColumn id="4336" xr3:uid="{8E6A1DEA-5FFB-4578-A899-E826B499F7D9}" name="Sarake4336"/>
    <tableColumn id="4337" xr3:uid="{B4C19CA4-59E7-463B-AEE4-15BCB8012FEC}" name="Sarake4337"/>
    <tableColumn id="4338" xr3:uid="{2E6F797A-9A18-4BD9-94F8-BE2990E8F976}" name="Sarake4338"/>
    <tableColumn id="4339" xr3:uid="{7CB6948D-7A52-4E2C-8ACD-C7F632126086}" name="Sarake4339"/>
    <tableColumn id="4340" xr3:uid="{0F562D3F-2E4C-48CA-8DD6-7C8E35151EF8}" name="Sarake4340"/>
    <tableColumn id="4341" xr3:uid="{578AA96B-0CC0-4DA2-9185-A3400463A1E2}" name="Sarake4341"/>
    <tableColumn id="4342" xr3:uid="{08F8536B-8A75-4328-A0E3-4E3260BE6854}" name="Sarake4342"/>
    <tableColumn id="4343" xr3:uid="{D0AEE6E9-9E78-4C51-9B75-3D513742CA1F}" name="Sarake4343"/>
    <tableColumn id="4344" xr3:uid="{95E82573-26FD-4808-8D2B-B4C9D51722BD}" name="Sarake4344"/>
    <tableColumn id="4345" xr3:uid="{CC27068D-A169-48A3-B41F-405E02BC37B9}" name="Sarake4345"/>
    <tableColumn id="4346" xr3:uid="{C7646015-4FA6-440B-BA23-3C88EAA12577}" name="Sarake4346"/>
    <tableColumn id="4347" xr3:uid="{A4408B66-343F-4B8D-9F92-272A56ACD672}" name="Sarake4347"/>
    <tableColumn id="4348" xr3:uid="{A2634B20-E670-477C-AB1E-672A5FA54A5C}" name="Sarake4348"/>
    <tableColumn id="4349" xr3:uid="{F3DD2375-AFB2-4134-819E-C68CCEBF3602}" name="Sarake4349"/>
    <tableColumn id="4350" xr3:uid="{A98D11B5-2244-4316-93FF-AFAD9BBB5BCF}" name="Sarake4350"/>
    <tableColumn id="4351" xr3:uid="{605E57F9-97BB-4693-937C-182D14679DC5}" name="Sarake4351"/>
    <tableColumn id="4352" xr3:uid="{9F92C89B-268E-4C44-ABF5-3B2075E41F1D}" name="Sarake4352"/>
    <tableColumn id="4353" xr3:uid="{EB97F336-A335-4DBB-B684-DAAD56FEDEB9}" name="Sarake4353"/>
    <tableColumn id="4354" xr3:uid="{C58AB361-889E-4D57-ADB6-34F7AAC8C150}" name="Sarake4354"/>
    <tableColumn id="4355" xr3:uid="{776EFFB8-6713-4E3C-90F1-B7C3889A44CC}" name="Sarake4355"/>
    <tableColumn id="4356" xr3:uid="{EF627E23-2818-4244-9FD3-6827A44DA47F}" name="Sarake4356"/>
    <tableColumn id="4357" xr3:uid="{0739F527-3A54-452E-9ABB-13964CA09EFC}" name="Sarake4357"/>
    <tableColumn id="4358" xr3:uid="{8FBB72BA-6105-4F7B-92C4-AFF387C9C008}" name="Sarake4358"/>
    <tableColumn id="4359" xr3:uid="{56912775-E905-4230-8416-1B84FB65F7AB}" name="Sarake4359"/>
    <tableColumn id="4360" xr3:uid="{2BF427E8-3A69-421A-9341-D35D40B036FF}" name="Sarake4360"/>
    <tableColumn id="4361" xr3:uid="{7035EA32-249C-4612-9FCE-9F450B566BD8}" name="Sarake4361"/>
    <tableColumn id="4362" xr3:uid="{08EA1D34-C7A8-4519-8881-AFEFF65C26A6}" name="Sarake4362"/>
    <tableColumn id="4363" xr3:uid="{B81A5DC7-0B51-4A1A-B1FE-3E88594636F3}" name="Sarake4363"/>
    <tableColumn id="4364" xr3:uid="{64809B48-120E-4335-8702-879F5CFC8765}" name="Sarake4364"/>
    <tableColumn id="4365" xr3:uid="{A46E41CD-A096-49D9-9194-88B75AC0684B}" name="Sarake4365"/>
    <tableColumn id="4366" xr3:uid="{59244EC5-B9BC-45DF-A172-0F38161FCCB4}" name="Sarake4366"/>
    <tableColumn id="4367" xr3:uid="{7511B7F9-DDA2-4EBE-80D4-5CE6B254CE96}" name="Sarake4367"/>
    <tableColumn id="4368" xr3:uid="{FA989096-895E-420A-BA7A-0854D5EADB10}" name="Sarake4368"/>
    <tableColumn id="4369" xr3:uid="{E431BE3F-547F-4D3D-8B4A-F5B0AAD55662}" name="Sarake4369"/>
    <tableColumn id="4370" xr3:uid="{C1B7D00D-61AC-410F-915F-0A49DCCF218E}" name="Sarake4370"/>
    <tableColumn id="4371" xr3:uid="{0D6A636C-233A-4DCC-BCE7-809327213C2D}" name="Sarake4371"/>
    <tableColumn id="4372" xr3:uid="{F50B81D9-7E2D-4C36-BF9C-09836FD29838}" name="Sarake4372"/>
    <tableColumn id="4373" xr3:uid="{034E1A2A-D1F6-42EC-91B1-49932D279463}" name="Sarake4373"/>
    <tableColumn id="4374" xr3:uid="{6A21F3A5-8CDE-4076-9820-379AE8092B0E}" name="Sarake4374"/>
    <tableColumn id="4375" xr3:uid="{D872437B-18FC-465B-B0A7-06730B224CB2}" name="Sarake4375"/>
    <tableColumn id="4376" xr3:uid="{9EC749FA-9FCE-4D6D-A3D4-A3DF29404A83}" name="Sarake4376"/>
    <tableColumn id="4377" xr3:uid="{814B66A4-FC0A-41B9-8ECD-21FF65D23266}" name="Sarake4377"/>
    <tableColumn id="4378" xr3:uid="{FC1C9F9E-426F-4F2D-9E4A-4B08874FF9C9}" name="Sarake4378"/>
    <tableColumn id="4379" xr3:uid="{8EF9A3D3-B3E7-4E29-A915-BB1AA4A6DE51}" name="Sarake4379"/>
    <tableColumn id="4380" xr3:uid="{0044D73A-B0E2-48BE-9894-C9793F7CE0E2}" name="Sarake4380"/>
    <tableColumn id="4381" xr3:uid="{33110D5A-8168-4E1E-96C1-515862107951}" name="Sarake4381"/>
    <tableColumn id="4382" xr3:uid="{B10FC1C3-709B-4D92-A960-38921F0CDC3D}" name="Sarake4382"/>
    <tableColumn id="4383" xr3:uid="{6D757285-664E-4D9F-9E8F-BBC36F531FD2}" name="Sarake4383"/>
    <tableColumn id="4384" xr3:uid="{9AED77DF-4B5D-4C90-A775-9A5FB8779D7E}" name="Sarake4384"/>
    <tableColumn id="4385" xr3:uid="{75C9DC70-5201-45B6-936B-102056F76A20}" name="Sarake4385"/>
    <tableColumn id="4386" xr3:uid="{C6940B1E-57AE-4ABF-A75A-DCB6FDE5BD57}" name="Sarake4386"/>
    <tableColumn id="4387" xr3:uid="{ED2C41F5-592A-454F-BCE4-229C2ABBB426}" name="Sarake4387"/>
    <tableColumn id="4388" xr3:uid="{29ADA4F1-AE1D-4599-B7F1-4C007AF2F1B2}" name="Sarake4388"/>
    <tableColumn id="4389" xr3:uid="{64D30284-35CD-4B0D-BCDA-F7E7E99B55DF}" name="Sarake4389"/>
    <tableColumn id="4390" xr3:uid="{D7F7ACCF-F4AB-4A48-AB4D-40EB8B690543}" name="Sarake4390"/>
    <tableColumn id="4391" xr3:uid="{967906D5-CDE3-4B55-BC70-B844259B16E9}" name="Sarake4391"/>
    <tableColumn id="4392" xr3:uid="{6AFEF76F-0A16-4D9E-96D4-E38D95D95D62}" name="Sarake4392"/>
    <tableColumn id="4393" xr3:uid="{346152E3-9A29-46F7-801E-5E2F14F6272A}" name="Sarake4393"/>
    <tableColumn id="4394" xr3:uid="{0014C8F2-E2CA-4C92-9293-851E76657C03}" name="Sarake4394"/>
    <tableColumn id="4395" xr3:uid="{1AFA25D9-8B64-4405-9F4B-45C3BFA8AF24}" name="Sarake4395"/>
    <tableColumn id="4396" xr3:uid="{3A210FB9-915A-4CF7-9F64-0D4713F0E191}" name="Sarake4396"/>
    <tableColumn id="4397" xr3:uid="{FF288F67-858A-4FF3-8075-1E2697F851E9}" name="Sarake4397"/>
    <tableColumn id="4398" xr3:uid="{861DE300-367F-459E-896C-B8C59FD0C11D}" name="Sarake4398"/>
    <tableColumn id="4399" xr3:uid="{798B6D3E-FB0B-48FB-90EC-A55A77AFC2F9}" name="Sarake4399"/>
    <tableColumn id="4400" xr3:uid="{9B1D2F4A-2DD4-42E1-BF0B-CAA9FBDD8F16}" name="Sarake4400"/>
    <tableColumn id="4401" xr3:uid="{54C6C1FD-E8AA-401C-BF00-0F51B95E37D3}" name="Sarake4401"/>
    <tableColumn id="4402" xr3:uid="{C8741E6E-3AE6-48E0-8896-651966011029}" name="Sarake4402"/>
    <tableColumn id="4403" xr3:uid="{5E1AD2C9-1927-4630-9212-0FAD50CA66A1}" name="Sarake4403"/>
    <tableColumn id="4404" xr3:uid="{96C51428-3196-479D-82B0-D92014E2CB79}" name="Sarake4404"/>
    <tableColumn id="4405" xr3:uid="{D8D0B25C-868C-4E44-8EA5-494828A26C19}" name="Sarake4405"/>
    <tableColumn id="4406" xr3:uid="{DCB5C273-C8DB-4E89-ADBA-F48839AAB27F}" name="Sarake4406"/>
    <tableColumn id="4407" xr3:uid="{DE85DD46-55BA-4F0A-A861-B0BEDFC66078}" name="Sarake4407"/>
    <tableColumn id="4408" xr3:uid="{E51C2E3F-DBD9-49AD-9F43-4E4067393B89}" name="Sarake4408"/>
    <tableColumn id="4409" xr3:uid="{E0138FD8-1E46-4272-84D8-50C5D074D055}" name="Sarake4409"/>
    <tableColumn id="4410" xr3:uid="{D92CECF9-FBA3-4135-A854-425B7B62CBC4}" name="Sarake4410"/>
    <tableColumn id="4411" xr3:uid="{056CE2EE-EC3C-4F7E-B370-78495065ACBF}" name="Sarake4411"/>
    <tableColumn id="4412" xr3:uid="{930B6A95-AC2F-45A2-98CA-5135AD2D18D0}" name="Sarake4412"/>
    <tableColumn id="4413" xr3:uid="{BF0D0A99-4879-4806-9D97-9A5EF2892780}" name="Sarake4413"/>
    <tableColumn id="4414" xr3:uid="{CB1CAEB9-3C44-438A-907E-FBD1BFF43D86}" name="Sarake4414"/>
    <tableColumn id="4415" xr3:uid="{24A49951-3BC5-4287-A9BC-1C16E35783DE}" name="Sarake4415"/>
    <tableColumn id="4416" xr3:uid="{745E939B-627D-43E4-B75A-D194C106F443}" name="Sarake4416"/>
    <tableColumn id="4417" xr3:uid="{02D49AB3-C998-4580-B2BD-E2EFD025F89C}" name="Sarake4417"/>
    <tableColumn id="4418" xr3:uid="{B2AEEA19-77B9-46A3-B505-A9712811258E}" name="Sarake4418"/>
    <tableColumn id="4419" xr3:uid="{E857EE46-C687-42BE-9F9D-64F58D9EA4A6}" name="Sarake4419"/>
    <tableColumn id="4420" xr3:uid="{1C86CF26-4CC3-4531-8AA5-CB0273825731}" name="Sarake4420"/>
    <tableColumn id="4421" xr3:uid="{54A83205-36CD-4C3B-807C-2C91AACABFF9}" name="Sarake4421"/>
    <tableColumn id="4422" xr3:uid="{6EE71C4A-4FE7-4BF2-A3F4-D470C52F71A4}" name="Sarake4422"/>
    <tableColumn id="4423" xr3:uid="{64A55BB7-4E96-40BC-944C-52F84FC62BAD}" name="Sarake4423"/>
    <tableColumn id="4424" xr3:uid="{B3BCCFD5-9284-44DD-8835-93B5E6E14FCE}" name="Sarake4424"/>
    <tableColumn id="4425" xr3:uid="{077664D7-746B-4C1A-8C5C-47CD0AF9AD1A}" name="Sarake4425"/>
    <tableColumn id="4426" xr3:uid="{548FF746-1584-4796-B20C-899290C4EDB1}" name="Sarake4426"/>
    <tableColumn id="4427" xr3:uid="{F73C2949-CE25-4F43-951C-3815F63B000F}" name="Sarake4427"/>
    <tableColumn id="4428" xr3:uid="{759FBBB9-7D6D-4969-B660-9B3FF0C3A083}" name="Sarake4428"/>
    <tableColumn id="4429" xr3:uid="{F5D6F73E-293D-4FDB-82CF-82EA9B2D74AE}" name="Sarake4429"/>
    <tableColumn id="4430" xr3:uid="{2B60CA6B-6589-4769-BEEC-220F27489D1D}" name="Sarake4430"/>
    <tableColumn id="4431" xr3:uid="{3B27CE88-9DDA-425D-8BCE-415E8F8EDD87}" name="Sarake4431"/>
    <tableColumn id="4432" xr3:uid="{3FC482F0-F5C4-44F1-B225-E34AF6EB80F2}" name="Sarake4432"/>
    <tableColumn id="4433" xr3:uid="{8378770D-41E9-4B29-B26A-6EAB2F66CD3E}" name="Sarake4433"/>
    <tableColumn id="4434" xr3:uid="{B88C21D4-0CC0-4687-B098-F8932C13521F}" name="Sarake4434"/>
    <tableColumn id="4435" xr3:uid="{F3CE9664-3F61-4056-9A53-0F1A6980B7CC}" name="Sarake4435"/>
    <tableColumn id="4436" xr3:uid="{ABAD8C0A-A3E3-4BF7-8CF6-ED89D2E1220A}" name="Sarake4436"/>
    <tableColumn id="4437" xr3:uid="{50340F00-9944-4D91-A3D8-B7CAAFD6F0F3}" name="Sarake4437"/>
    <tableColumn id="4438" xr3:uid="{B8EFC51C-DB65-4B1D-A268-1FB3A31F7EDD}" name="Sarake4438"/>
    <tableColumn id="4439" xr3:uid="{F8DA29CC-1F78-4320-AD3E-25C9E12B448D}" name="Sarake4439"/>
    <tableColumn id="4440" xr3:uid="{672D7AEC-71C9-4885-B582-4063EC80BA3E}" name="Sarake4440"/>
    <tableColumn id="4441" xr3:uid="{D61688A0-D4EC-4C23-B1CC-0CBABE7A5EE9}" name="Sarake4441"/>
    <tableColumn id="4442" xr3:uid="{28553E93-B8C1-4D39-AFF7-ACF115CAAD7A}" name="Sarake4442"/>
    <tableColumn id="4443" xr3:uid="{E36C0BF8-D0E3-4A4D-BCD1-DABA0EA2F647}" name="Sarake4443"/>
    <tableColumn id="4444" xr3:uid="{DF03EBD4-BBA2-4EF2-8F6D-2C69CD382045}" name="Sarake4444"/>
    <tableColumn id="4445" xr3:uid="{169B3550-AF14-4FF2-9FE6-AA862B308220}" name="Sarake4445"/>
    <tableColumn id="4446" xr3:uid="{9C6BF6DE-B4F5-4DF0-B2B3-BEDB637DCF1E}" name="Sarake4446"/>
    <tableColumn id="4447" xr3:uid="{3E5AC36C-54E4-4F21-A805-0B211331B4E7}" name="Sarake4447"/>
    <tableColumn id="4448" xr3:uid="{30CD8CAB-6F54-462F-98BC-A159F061FC6F}" name="Sarake4448"/>
    <tableColumn id="4449" xr3:uid="{23AFA337-752A-4DEF-A89F-85E2CAFB5329}" name="Sarake4449"/>
    <tableColumn id="4450" xr3:uid="{089C27A8-AEAB-47DE-A019-813987895F41}" name="Sarake4450"/>
    <tableColumn id="4451" xr3:uid="{1497AC2F-FC6B-45FE-9B4C-B7B803400CDC}" name="Sarake4451"/>
    <tableColumn id="4452" xr3:uid="{78161735-C174-416B-AB50-B41219A433E7}" name="Sarake4452"/>
    <tableColumn id="4453" xr3:uid="{70B72926-D6DC-4A02-954C-212AC6714311}" name="Sarake4453"/>
    <tableColumn id="4454" xr3:uid="{C0E5032A-CB74-43B7-A9F5-455A34BA073F}" name="Sarake4454"/>
    <tableColumn id="4455" xr3:uid="{94CD41C5-0BD9-45FA-8F0E-F3CD0678BC17}" name="Sarake4455"/>
    <tableColumn id="4456" xr3:uid="{19B59497-4525-41D4-87ED-5356BFCF426B}" name="Sarake4456"/>
    <tableColumn id="4457" xr3:uid="{B65E9C9E-6809-4067-84B2-03F0DBA6198B}" name="Sarake4457"/>
    <tableColumn id="4458" xr3:uid="{365F1B34-F16C-4037-A63D-2B6B046E4AE0}" name="Sarake4458"/>
    <tableColumn id="4459" xr3:uid="{8E28F3C6-DD9C-41CC-8828-9E1039424205}" name="Sarake4459"/>
    <tableColumn id="4460" xr3:uid="{9BED9D02-8700-4D44-99C0-C54243EACFB3}" name="Sarake4460"/>
    <tableColumn id="4461" xr3:uid="{98CB9D29-6F8D-40B8-A5A1-0640CA5DD772}" name="Sarake4461"/>
    <tableColumn id="4462" xr3:uid="{C430D65F-E095-4DA0-BA48-9421088318B1}" name="Sarake4462"/>
    <tableColumn id="4463" xr3:uid="{A3BE725C-1B2A-41C6-B510-1E1760ECAAD2}" name="Sarake4463"/>
    <tableColumn id="4464" xr3:uid="{2FA02562-D3AA-4D8B-ABC1-27DB12ECFD68}" name="Sarake4464"/>
    <tableColumn id="4465" xr3:uid="{FC8E7C6E-4A5D-4C62-B8E2-35E67DE1ECD5}" name="Sarake4465"/>
    <tableColumn id="4466" xr3:uid="{042B07A7-F505-4568-A72E-6BD99919471B}" name="Sarake4466"/>
    <tableColumn id="4467" xr3:uid="{38B43787-113C-4546-A0C1-2A29E1445524}" name="Sarake4467"/>
    <tableColumn id="4468" xr3:uid="{77824D41-8620-4033-AAA5-B92B17297CBE}" name="Sarake4468"/>
    <tableColumn id="4469" xr3:uid="{4F71BC26-B5D5-4A01-AB4B-51D29146062D}" name="Sarake4469"/>
    <tableColumn id="4470" xr3:uid="{04F1FE15-15DD-4C06-B435-BCFC1AA68D19}" name="Sarake4470"/>
    <tableColumn id="4471" xr3:uid="{435F5529-92A2-49F5-A47D-A308A5A52DEC}" name="Sarake4471"/>
    <tableColumn id="4472" xr3:uid="{B1A606A1-6A60-487C-BAE6-B34AAA88E5A5}" name="Sarake4472"/>
    <tableColumn id="4473" xr3:uid="{6D60DA1E-0F04-4954-81BB-15943E054E92}" name="Sarake4473"/>
    <tableColumn id="4474" xr3:uid="{E08E8C11-39A7-4A1D-B762-2229ECB27AB0}" name="Sarake4474"/>
    <tableColumn id="4475" xr3:uid="{6F3486C8-7B7C-407D-96E7-EE8EF553AAE7}" name="Sarake4475"/>
    <tableColumn id="4476" xr3:uid="{8CAE66E4-CA7D-47B7-86E1-91CF9E30A266}" name="Sarake4476"/>
    <tableColumn id="4477" xr3:uid="{96CADBD2-BE82-46D2-A8E2-FE133EDBBFF2}" name="Sarake4477"/>
    <tableColumn id="4478" xr3:uid="{E542EA88-0974-45EE-8CED-2C27E384E226}" name="Sarake4478"/>
    <tableColumn id="4479" xr3:uid="{0918CA64-1EFB-4246-B14F-BD23F307FA63}" name="Sarake4479"/>
    <tableColumn id="4480" xr3:uid="{C503033A-5590-42E2-A852-ED02B0CBBC6B}" name="Sarake4480"/>
    <tableColumn id="4481" xr3:uid="{75D45871-7245-4532-AD3A-E4C5D66D709D}" name="Sarake4481"/>
    <tableColumn id="4482" xr3:uid="{5480F2F1-4F78-475C-A278-5C85C2F46F5F}" name="Sarake4482"/>
    <tableColumn id="4483" xr3:uid="{7B3AED28-2532-4E21-B6F2-CAE582813023}" name="Sarake4483"/>
    <tableColumn id="4484" xr3:uid="{F03298A4-29E5-436B-8AE4-8E1B9EFA4153}" name="Sarake4484"/>
    <tableColumn id="4485" xr3:uid="{2D1BC49A-A26E-43F8-9B67-F7AEEEEB79D3}" name="Sarake4485"/>
    <tableColumn id="4486" xr3:uid="{0200A566-9CCC-4216-94F2-E759AF65728A}" name="Sarake4486"/>
    <tableColumn id="4487" xr3:uid="{3836C7C1-3BBD-4F6A-AACD-D96F52297AB0}" name="Sarake4487"/>
    <tableColumn id="4488" xr3:uid="{1A96B18F-8ECC-484C-ADCC-4C6A8974D500}" name="Sarake4488"/>
    <tableColumn id="4489" xr3:uid="{0A983206-A3E4-4CFC-B71A-743B8BD5F284}" name="Sarake4489"/>
    <tableColumn id="4490" xr3:uid="{B50F8899-BECF-42A5-9556-A7740C1931F3}" name="Sarake4490"/>
    <tableColumn id="4491" xr3:uid="{8E2E5774-A2A9-4A59-8DEC-5854F0430504}" name="Sarake4491"/>
    <tableColumn id="4492" xr3:uid="{CA0E7EDE-7CC9-4B0C-932F-5C8DD9B787C9}" name="Sarake4492"/>
    <tableColumn id="4493" xr3:uid="{E6D8BFC8-70EC-47F8-A290-11E875BA2C88}" name="Sarake4493"/>
    <tableColumn id="4494" xr3:uid="{D785CC7B-7559-414D-9BED-7E600D361946}" name="Sarake4494"/>
    <tableColumn id="4495" xr3:uid="{AA4E1794-3E91-479A-B28C-DD3798526EF1}" name="Sarake4495"/>
    <tableColumn id="4496" xr3:uid="{9BDD4D85-C044-4002-B243-4170D509AA9F}" name="Sarake4496"/>
    <tableColumn id="4497" xr3:uid="{B14E4151-AFFF-4E6C-AB2E-57CC8BB42338}" name="Sarake4497"/>
    <tableColumn id="4498" xr3:uid="{DC8317B6-EC1B-469A-94A4-BE122224BCB7}" name="Sarake4498"/>
    <tableColumn id="4499" xr3:uid="{5038295D-563A-4B3A-AECE-04C4CC1DD7B3}" name="Sarake4499"/>
    <tableColumn id="4500" xr3:uid="{8E53C9CC-010F-4F57-974E-1E6739C787A6}" name="Sarake4500"/>
    <tableColumn id="4501" xr3:uid="{EBF64E77-FFFE-4754-AAA1-4D88B8EE044F}" name="Sarake4501"/>
    <tableColumn id="4502" xr3:uid="{313FC861-310F-440C-AD0A-9FAFE4D6358F}" name="Sarake4502"/>
    <tableColumn id="4503" xr3:uid="{D013CD11-9908-4728-B7C2-C1E5F0533FAD}" name="Sarake4503"/>
    <tableColumn id="4504" xr3:uid="{1807EAB2-6794-4DE4-BAA9-EC3637273D82}" name="Sarake4504"/>
    <tableColumn id="4505" xr3:uid="{4C373C16-0909-4581-A9E9-FDB02E2476BA}" name="Sarake4505"/>
    <tableColumn id="4506" xr3:uid="{8F8712E2-7D9C-4F8F-8807-D7ECBB8DEEEB}" name="Sarake4506"/>
    <tableColumn id="4507" xr3:uid="{28FF1CD7-003C-4569-8304-17E9827C770A}" name="Sarake4507"/>
    <tableColumn id="4508" xr3:uid="{11E4B989-7D8F-4193-94E5-6A853ABEE42A}" name="Sarake4508"/>
    <tableColumn id="4509" xr3:uid="{87EFD32D-DD18-4653-AF2F-BB41E11372D0}" name="Sarake4509"/>
    <tableColumn id="4510" xr3:uid="{3E935D5A-EBD7-41F2-BB00-CBF4DF17D356}" name="Sarake4510"/>
    <tableColumn id="4511" xr3:uid="{E76295C2-E50C-4E5C-A613-9DDA92469B65}" name="Sarake4511"/>
    <tableColumn id="4512" xr3:uid="{C9E3527A-2CEB-4BF3-A695-75C8A66525E1}" name="Sarake4512"/>
    <tableColumn id="4513" xr3:uid="{46E9653C-35FB-4EEE-8976-709EF4A0834E}" name="Sarake4513"/>
    <tableColumn id="4514" xr3:uid="{6F2D2DD4-F162-407A-BD23-65B1BDEE7E23}" name="Sarake4514"/>
    <tableColumn id="4515" xr3:uid="{2D740D7F-AFC0-4B16-94B9-A3C0C2DF9612}" name="Sarake4515"/>
    <tableColumn id="4516" xr3:uid="{37ECE4EB-A407-4BF3-BEFD-D3C7A2163EDF}" name="Sarake4516"/>
    <tableColumn id="4517" xr3:uid="{D7597FB2-74EA-4570-BA1E-767CD4309DC1}" name="Sarake4517"/>
    <tableColumn id="4518" xr3:uid="{E0857538-89A4-4CC4-B227-C9622467B8C3}" name="Sarake4518"/>
    <tableColumn id="4519" xr3:uid="{14986B02-614C-43BA-A068-7EC2D187FABE}" name="Sarake4519"/>
    <tableColumn id="4520" xr3:uid="{05C38200-8592-4179-95F0-F09108D2E674}" name="Sarake4520"/>
    <tableColumn id="4521" xr3:uid="{93FD5BC6-604A-4955-92E8-36481E67E0E2}" name="Sarake4521"/>
    <tableColumn id="4522" xr3:uid="{0E28EBFF-FBFA-4191-B6BE-9E70EAE8B818}" name="Sarake4522"/>
    <tableColumn id="4523" xr3:uid="{55858A18-8260-4FFC-98D7-16639434AB05}" name="Sarake4523"/>
    <tableColumn id="4524" xr3:uid="{F76066CD-8F09-4FE6-9ED2-D1F80BAA28A6}" name="Sarake4524"/>
    <tableColumn id="4525" xr3:uid="{8ABB3563-7BE8-4D28-B3C9-D86CF3626617}" name="Sarake4525"/>
    <tableColumn id="4526" xr3:uid="{61DDEE2E-82D3-490C-812A-009AEEBECBBB}" name="Sarake4526"/>
    <tableColumn id="4527" xr3:uid="{04FE4B3A-9C1F-417D-988B-8E9F3210344D}" name="Sarake4527"/>
    <tableColumn id="4528" xr3:uid="{AB1AD7A8-5D18-4093-A35C-AD89A03193ED}" name="Sarake4528"/>
    <tableColumn id="4529" xr3:uid="{27AA7BA1-10C1-45E4-8222-150F686963C1}" name="Sarake4529"/>
    <tableColumn id="4530" xr3:uid="{F4717D50-1C2B-44E9-8967-E3438D1DD7B6}" name="Sarake4530"/>
    <tableColumn id="4531" xr3:uid="{BD9C2FD0-92E8-4497-9F16-63CD92F22D98}" name="Sarake4531"/>
    <tableColumn id="4532" xr3:uid="{696A71D7-AB70-450D-952E-7FB1CF0B36E6}" name="Sarake4532"/>
    <tableColumn id="4533" xr3:uid="{D75F61F6-A3E8-48B9-AC5F-FA68198C3FBC}" name="Sarake4533"/>
    <tableColumn id="4534" xr3:uid="{9DF43CA3-8BBA-46E8-9B09-16264F04235A}" name="Sarake4534"/>
    <tableColumn id="4535" xr3:uid="{D50358BE-6EEB-43BC-B850-B022F9C0AFA0}" name="Sarake4535"/>
    <tableColumn id="4536" xr3:uid="{0F11D114-04BD-42E6-B799-94EF1728FAC4}" name="Sarake4536"/>
    <tableColumn id="4537" xr3:uid="{684B5C9A-899B-40B3-84A2-AA5A24F516D3}" name="Sarake4537"/>
    <tableColumn id="4538" xr3:uid="{C64A6AC4-14E9-497A-86A4-9A9B9F26ECF5}" name="Sarake4538"/>
    <tableColumn id="4539" xr3:uid="{8EFB5638-1487-4904-909A-29B587A4EA02}" name="Sarake4539"/>
    <tableColumn id="4540" xr3:uid="{D4AF3D88-E765-4F1B-9F94-B518E3B32862}" name="Sarake4540"/>
    <tableColumn id="4541" xr3:uid="{AF269B63-7539-428F-982E-6E21824D2031}" name="Sarake4541"/>
    <tableColumn id="4542" xr3:uid="{2DB2D306-8805-4811-AF96-A10039A90762}" name="Sarake4542"/>
    <tableColumn id="4543" xr3:uid="{32594A6B-10EC-46B5-84CB-1340664DFF86}" name="Sarake4543"/>
    <tableColumn id="4544" xr3:uid="{32B7B096-424D-4138-BA35-66B6B3CD5DE3}" name="Sarake4544"/>
    <tableColumn id="4545" xr3:uid="{ACA09DC3-A676-4733-963F-FC2676006F3C}" name="Sarake4545"/>
    <tableColumn id="4546" xr3:uid="{366C4CDC-8237-4A8B-AEAF-B047683A156F}" name="Sarake4546"/>
    <tableColumn id="4547" xr3:uid="{C33CAB0C-88C7-45C8-996B-9DA1941834BB}" name="Sarake4547"/>
    <tableColumn id="4548" xr3:uid="{9EE1FF22-61AD-461B-A6CB-8668B41EA2F8}" name="Sarake4548"/>
    <tableColumn id="4549" xr3:uid="{A67BB73C-B1F8-47CA-8083-ABF3F076A38D}" name="Sarake4549"/>
    <tableColumn id="4550" xr3:uid="{866C57BE-9A57-4DF4-B832-640DE848B626}" name="Sarake4550"/>
    <tableColumn id="4551" xr3:uid="{8762F8E6-511C-45A8-A782-19C58DF53542}" name="Sarake4551"/>
    <tableColumn id="4552" xr3:uid="{57296AD8-5D79-4629-A26D-C1822CF2E9F2}" name="Sarake4552"/>
    <tableColumn id="4553" xr3:uid="{769FECA4-8537-4350-8145-9D5BC673A85D}" name="Sarake4553"/>
    <tableColumn id="4554" xr3:uid="{96083DA1-E00D-4588-ABF6-1D9900E99294}" name="Sarake4554"/>
    <tableColumn id="4555" xr3:uid="{D98496CA-E41E-4D11-BC52-D1B21E02C610}" name="Sarake4555"/>
    <tableColumn id="4556" xr3:uid="{1DCA84E3-CEF7-408B-A8A1-7327E0BA7457}" name="Sarake4556"/>
    <tableColumn id="4557" xr3:uid="{640685AB-5E0C-412E-8E93-C8BE1B6ED4FF}" name="Sarake4557"/>
    <tableColumn id="4558" xr3:uid="{F26D3466-0163-4D84-BA07-D2FF5C403153}" name="Sarake4558"/>
    <tableColumn id="4559" xr3:uid="{017D89A7-80D1-403F-B795-7F889C53275A}" name="Sarake4559"/>
    <tableColumn id="4560" xr3:uid="{764C155C-72CC-4191-8F63-100368BCB40D}" name="Sarake4560"/>
    <tableColumn id="4561" xr3:uid="{1BBF24E5-F171-43FF-8A88-C7845ABE7069}" name="Sarake4561"/>
    <tableColumn id="4562" xr3:uid="{0512D73D-FF54-425A-A2F7-1E62871A00C6}" name="Sarake4562"/>
    <tableColumn id="4563" xr3:uid="{4791EEE3-6E8E-4B52-A412-08BFE6418E70}" name="Sarake4563"/>
    <tableColumn id="4564" xr3:uid="{C8E6EEC7-2F09-46ED-90D8-5BBF461EC0D4}" name="Sarake4564"/>
    <tableColumn id="4565" xr3:uid="{5AF176D1-CB55-43EF-A7AC-BFAE6ED7F845}" name="Sarake4565"/>
    <tableColumn id="4566" xr3:uid="{DBF45455-5794-4E34-82B9-3E462BF0F3C7}" name="Sarake4566"/>
    <tableColumn id="4567" xr3:uid="{5BB87DD7-F297-4074-9467-F880D56B28FA}" name="Sarake4567"/>
    <tableColumn id="4568" xr3:uid="{C2146F3D-5A40-45D8-83BD-1226B94F854E}" name="Sarake4568"/>
    <tableColumn id="4569" xr3:uid="{67D943D3-C9C0-4B96-8B04-2780BA040DA8}" name="Sarake4569"/>
    <tableColumn id="4570" xr3:uid="{CE65B830-798F-4E4F-976A-738910559ACC}" name="Sarake4570"/>
    <tableColumn id="4571" xr3:uid="{53F5C422-D61C-499A-8B17-700C4C5B0779}" name="Sarake4571"/>
    <tableColumn id="4572" xr3:uid="{2ADDF1D0-7B68-4460-B992-389D0D028BF7}" name="Sarake4572"/>
    <tableColumn id="4573" xr3:uid="{FA31D639-ABCC-465C-B5F3-40B7E2B3AD90}" name="Sarake4573"/>
    <tableColumn id="4574" xr3:uid="{457FDC25-5D52-458E-A3DD-50D72DF1C1EC}" name="Sarake4574"/>
    <tableColumn id="4575" xr3:uid="{4A179A21-0875-4980-B32E-6D63A979F420}" name="Sarake4575"/>
    <tableColumn id="4576" xr3:uid="{5FFE0D0A-BAAB-44EC-B218-02EDE7D40D3A}" name="Sarake4576"/>
    <tableColumn id="4577" xr3:uid="{9E185848-ABEB-4FC4-B2C1-C0A744363A8E}" name="Sarake4577"/>
    <tableColumn id="4578" xr3:uid="{54C71627-376F-4A85-B840-DE2BF55E7892}" name="Sarake4578"/>
    <tableColumn id="4579" xr3:uid="{8D8A820D-480B-40CE-8FCA-66B02E2A81A9}" name="Sarake4579"/>
    <tableColumn id="4580" xr3:uid="{BB779FAB-CBC3-439C-BE37-FD7D03456070}" name="Sarake4580"/>
    <tableColumn id="4581" xr3:uid="{223006F3-55C8-456F-8A42-7BA2D217B215}" name="Sarake4581"/>
    <tableColumn id="4582" xr3:uid="{2139D2B4-AC2F-439B-B7D5-A809C83A6B41}" name="Sarake4582"/>
    <tableColumn id="4583" xr3:uid="{5A2ACFC4-2A0E-476F-B549-4B1CF433E3BE}" name="Sarake4583"/>
    <tableColumn id="4584" xr3:uid="{B15E1E0B-E6A7-4E70-B613-9102398CD1C2}" name="Sarake4584"/>
    <tableColumn id="4585" xr3:uid="{611954C1-F473-45E7-9C17-932F06ADA81B}" name="Sarake4585"/>
    <tableColumn id="4586" xr3:uid="{3070C953-69C6-4B78-B710-BD7B01B0F84E}" name="Sarake4586"/>
    <tableColumn id="4587" xr3:uid="{998166AA-3A0D-41DB-9FFF-AB91BFBBCD03}" name="Sarake4587"/>
    <tableColumn id="4588" xr3:uid="{5A940E04-5201-47B0-8BC8-4E6ADC9A9D58}" name="Sarake4588"/>
    <tableColumn id="4589" xr3:uid="{75768083-B597-4827-B164-8FC3A19CCEB1}" name="Sarake4589"/>
    <tableColumn id="4590" xr3:uid="{A73F1364-6A8D-466D-AA33-D45CA7666C95}" name="Sarake4590"/>
    <tableColumn id="4591" xr3:uid="{A7DB3B2A-21FA-41D0-B950-D0AA7AFB3921}" name="Sarake4591"/>
    <tableColumn id="4592" xr3:uid="{72BC8ADA-7B87-4B9F-BC89-25C899508EE0}" name="Sarake4592"/>
    <tableColumn id="4593" xr3:uid="{420A8DC1-8D64-4199-BC55-ACAE68EFB8CE}" name="Sarake4593"/>
    <tableColumn id="4594" xr3:uid="{F85998FE-D403-44BC-B610-2CEE94A6E3F1}" name="Sarake4594"/>
    <tableColumn id="4595" xr3:uid="{1E2EE925-604D-4E62-B115-151EC6F953B8}" name="Sarake4595"/>
    <tableColumn id="4596" xr3:uid="{9100B3D8-4938-416E-AD8F-77461E910FB3}" name="Sarake4596"/>
    <tableColumn id="4597" xr3:uid="{AA1D5A5E-565B-43B0-BB24-0F1F23822167}" name="Sarake4597"/>
    <tableColumn id="4598" xr3:uid="{5C8CE749-7A9E-4274-B90F-37D6FFD620B2}" name="Sarake4598"/>
    <tableColumn id="4599" xr3:uid="{CEE79345-89E2-477A-AC4C-AAFF0450484F}" name="Sarake4599"/>
    <tableColumn id="4600" xr3:uid="{9ADD826E-62B0-4586-9149-38C370AF76DC}" name="Sarake4600"/>
    <tableColumn id="4601" xr3:uid="{AC330E06-8E2B-41C3-B8E3-E5D5DBBC279F}" name="Sarake4601"/>
    <tableColumn id="4602" xr3:uid="{3CE17895-6D73-4217-8203-12F36F7C67F2}" name="Sarake4602"/>
    <tableColumn id="4603" xr3:uid="{0787CD92-87F4-46A0-809D-B15A869FB59D}" name="Sarake4603"/>
    <tableColumn id="4604" xr3:uid="{B25F545B-8563-4628-B5CB-20F4B78F267D}" name="Sarake4604"/>
    <tableColumn id="4605" xr3:uid="{59AF4A93-D08E-4317-9612-2B80C2A1CB26}" name="Sarake4605"/>
    <tableColumn id="4606" xr3:uid="{B8DEF3B3-42E8-46FB-BA91-F941E3F28F8D}" name="Sarake4606"/>
    <tableColumn id="4607" xr3:uid="{32D2F876-7D22-4031-AED8-A0DFCB508608}" name="Sarake4607"/>
    <tableColumn id="4608" xr3:uid="{FED1F2BC-0785-47AC-A65B-09EAC86D40A8}" name="Sarake4608"/>
    <tableColumn id="4609" xr3:uid="{9762B8EF-D789-45EE-90C6-8BF4AB323AF0}" name="Sarake4609"/>
    <tableColumn id="4610" xr3:uid="{EC110276-5A3C-4234-8E9F-73AC0A90D33B}" name="Sarake4610"/>
    <tableColumn id="4611" xr3:uid="{CBBCEE12-953C-4A91-A8CD-FF49A4C29697}" name="Sarake4611"/>
    <tableColumn id="4612" xr3:uid="{06611876-E1EA-4ED4-AD63-C4D08D3A2A10}" name="Sarake4612"/>
    <tableColumn id="4613" xr3:uid="{D0E26FAC-2E3D-4517-BD47-75D5B9BAD67F}" name="Sarake4613"/>
    <tableColumn id="4614" xr3:uid="{F4CA9636-75AA-4775-A0AF-BCA291BEBD87}" name="Sarake4614"/>
    <tableColumn id="4615" xr3:uid="{E2AA7366-8D87-4C7C-9C11-BF63C5BC8DEC}" name="Sarake4615"/>
    <tableColumn id="4616" xr3:uid="{7CF6DD90-8D1A-412C-BA4B-4E44865C5B7B}" name="Sarake4616"/>
    <tableColumn id="4617" xr3:uid="{7B1F26C3-8A74-4665-BD41-6BC5708C9FFF}" name="Sarake4617"/>
    <tableColumn id="4618" xr3:uid="{B1487B69-3E87-452E-B78D-F0C1226F3E6D}" name="Sarake4618"/>
    <tableColumn id="4619" xr3:uid="{AA456D8D-E387-49FE-9277-7051318308FF}" name="Sarake4619"/>
    <tableColumn id="4620" xr3:uid="{33A7D2A2-BBFA-458A-99D3-5E82E304FD6A}" name="Sarake4620"/>
    <tableColumn id="4621" xr3:uid="{F31362DD-7778-45C6-9513-88D540E2BD73}" name="Sarake4621"/>
    <tableColumn id="4622" xr3:uid="{9F36F42B-79BF-4EA9-A0E9-4974D85FCE4B}" name="Sarake4622"/>
    <tableColumn id="4623" xr3:uid="{49B7A1D1-1557-40D5-91F1-68110E0E6E1A}" name="Sarake4623"/>
    <tableColumn id="4624" xr3:uid="{C39F91DA-1E75-474C-B6DD-C03BF27FCD18}" name="Sarake4624"/>
    <tableColumn id="4625" xr3:uid="{C3C93EB1-F302-46D9-8C18-2B6CDC3AC1CA}" name="Sarake4625"/>
    <tableColumn id="4626" xr3:uid="{0303102B-0E40-4481-B1B4-820DFC6B06A5}" name="Sarake4626"/>
    <tableColumn id="4627" xr3:uid="{1D5DC51B-9EAB-462C-A391-9A7639B112FF}" name="Sarake4627"/>
    <tableColumn id="4628" xr3:uid="{EB1435FB-8914-4CD8-B136-E7EB080C29A1}" name="Sarake4628"/>
    <tableColumn id="4629" xr3:uid="{5F0F5F39-9460-45BF-A2C9-4FAD79E7FAE3}" name="Sarake4629"/>
    <tableColumn id="4630" xr3:uid="{51A0600D-8FB5-4238-B02A-5BE705EED720}" name="Sarake4630"/>
    <tableColumn id="4631" xr3:uid="{E97031C5-BB42-4CB5-86D8-1CEF5E543719}" name="Sarake4631"/>
    <tableColumn id="4632" xr3:uid="{AD782944-F1EF-40C8-BB39-09F178E6F18D}" name="Sarake4632"/>
    <tableColumn id="4633" xr3:uid="{4CB58114-7F5D-4F6B-8D8B-A972E2BA2C81}" name="Sarake4633"/>
    <tableColumn id="4634" xr3:uid="{F62E7032-D42B-4AFC-8402-9D25AFA93B03}" name="Sarake4634"/>
    <tableColumn id="4635" xr3:uid="{F3182596-C66B-481C-8032-57379BA3E431}" name="Sarake4635"/>
    <tableColumn id="4636" xr3:uid="{7D68C7FF-89D5-476B-A631-F0774CF1F7C6}" name="Sarake4636"/>
    <tableColumn id="4637" xr3:uid="{7782B104-026F-457A-B879-D09F9305525F}" name="Sarake4637"/>
    <tableColumn id="4638" xr3:uid="{ED25128C-98A6-4C6A-BCF5-A672109203CB}" name="Sarake4638"/>
    <tableColumn id="4639" xr3:uid="{6EB7E390-4487-4B60-9D3F-71B9B224CF36}" name="Sarake4639"/>
    <tableColumn id="4640" xr3:uid="{F125575D-164F-434D-9CF3-57C686B6212D}" name="Sarake4640"/>
    <tableColumn id="4641" xr3:uid="{CE8D55B4-CD6C-4AF2-96FF-787DC8FC486F}" name="Sarake4641"/>
    <tableColumn id="4642" xr3:uid="{0BBFFA8D-5034-409B-A5B5-AE65B9D4C00A}" name="Sarake4642"/>
    <tableColumn id="4643" xr3:uid="{8765203F-46E5-43C2-B403-11698661D60D}" name="Sarake4643"/>
    <tableColumn id="4644" xr3:uid="{1184C5C0-6A4F-47DF-8E7C-E47792FBDB4C}" name="Sarake4644"/>
    <tableColumn id="4645" xr3:uid="{FB618946-147E-486E-BC68-EE855F8FAF62}" name="Sarake4645"/>
    <tableColumn id="4646" xr3:uid="{87183948-B2E7-49BC-B3F4-82C803CBAADE}" name="Sarake4646"/>
    <tableColumn id="4647" xr3:uid="{9473293E-41D2-4297-A132-38D4042B9350}" name="Sarake4647"/>
    <tableColumn id="4648" xr3:uid="{AFFE67C8-C2D4-48B7-93D7-B7C2BFD9CEE4}" name="Sarake4648"/>
    <tableColumn id="4649" xr3:uid="{205D68E7-E952-4ADC-9D3E-3AB5B5BEE949}" name="Sarake4649"/>
    <tableColumn id="4650" xr3:uid="{168F8822-681D-4094-9BDD-A621BBA67A7D}" name="Sarake4650"/>
    <tableColumn id="4651" xr3:uid="{BEB6CEA4-1C18-4098-A3CA-22E45D054E6D}" name="Sarake4651"/>
    <tableColumn id="4652" xr3:uid="{AD74709C-1DF3-4C8E-BC8A-8E9F904811EB}" name="Sarake4652"/>
    <tableColumn id="4653" xr3:uid="{BDC7AB37-498C-4086-B0C9-D71850D81F65}" name="Sarake4653"/>
    <tableColumn id="4654" xr3:uid="{C4D7FFDF-2849-4F9E-AE8B-757F60283DF7}" name="Sarake4654"/>
    <tableColumn id="4655" xr3:uid="{93A8190B-6797-4D2C-A46B-736FA0FE4290}" name="Sarake4655"/>
    <tableColumn id="4656" xr3:uid="{E6D97B03-26E7-419C-A819-5AE3747E0CBF}" name="Sarake4656"/>
    <tableColumn id="4657" xr3:uid="{BAB8014B-01C4-4EF3-9A5F-996DCCCE2321}" name="Sarake4657"/>
    <tableColumn id="4658" xr3:uid="{6DB39728-2E6C-49BA-80F6-66B23F73B357}" name="Sarake4658"/>
    <tableColumn id="4659" xr3:uid="{2BDD8235-B3A0-4222-A4A0-A5C162457B03}" name="Sarake4659"/>
    <tableColumn id="4660" xr3:uid="{C80BB113-964D-494D-ABFE-08B10D9FAC64}" name="Sarake4660"/>
    <tableColumn id="4661" xr3:uid="{EFE3D04E-8E9A-4434-8F5E-A0D513F012CA}" name="Sarake4661"/>
    <tableColumn id="4662" xr3:uid="{3E623745-9F3A-4C54-8FA3-F51599A79554}" name="Sarake4662"/>
    <tableColumn id="4663" xr3:uid="{603FC185-177D-4B2B-ADBF-81C300F9AA8F}" name="Sarake4663"/>
    <tableColumn id="4664" xr3:uid="{7DCC0DDD-F2DE-4E37-A3FD-9D2F94A69EAE}" name="Sarake4664"/>
    <tableColumn id="4665" xr3:uid="{77CC29A3-6D1B-4152-9FB5-C6E090402208}" name="Sarake4665"/>
    <tableColumn id="4666" xr3:uid="{1408AEB8-803A-4519-970E-E0B2FD6AE011}" name="Sarake4666"/>
    <tableColumn id="4667" xr3:uid="{1CD316A7-5E42-4F79-9612-1AAF86A95BE1}" name="Sarake4667"/>
    <tableColumn id="4668" xr3:uid="{978864C4-F2FB-409D-B327-8C0C07E8954F}" name="Sarake4668"/>
    <tableColumn id="4669" xr3:uid="{C92A7FCD-F3D1-4E4D-9833-C0A199AC3580}" name="Sarake4669"/>
    <tableColumn id="4670" xr3:uid="{05C6A65D-8663-4403-984D-088F6D008FF6}" name="Sarake4670"/>
    <tableColumn id="4671" xr3:uid="{E89FC8BC-5BC7-45D7-BCCB-D485EB380A8E}" name="Sarake4671"/>
    <tableColumn id="4672" xr3:uid="{C762C7EE-5375-42A1-8131-1C8404262243}" name="Sarake4672"/>
    <tableColumn id="4673" xr3:uid="{1C40018C-FA1C-4E6E-8CBB-229EA7AC0799}" name="Sarake4673"/>
    <tableColumn id="4674" xr3:uid="{1DC332D8-C10D-4850-8EEF-086E33F61B9B}" name="Sarake4674"/>
    <tableColumn id="4675" xr3:uid="{BB50CBBD-696D-477F-8B0D-A4BBB6D3BB82}" name="Sarake4675"/>
    <tableColumn id="4676" xr3:uid="{C71A0F4D-E81E-45DC-A21D-452C32BD1B4C}" name="Sarake4676"/>
    <tableColumn id="4677" xr3:uid="{67DA39D3-D860-433E-A7FE-3EDFA754F68B}" name="Sarake4677"/>
    <tableColumn id="4678" xr3:uid="{06FF7D49-1C44-43AC-AA96-65C6180BECE1}" name="Sarake4678"/>
    <tableColumn id="4679" xr3:uid="{58D3934A-4330-4311-8FE5-6BB459659F72}" name="Sarake4679"/>
    <tableColumn id="4680" xr3:uid="{674F8105-FF0F-48D6-B556-77C3DF683947}" name="Sarake4680"/>
    <tableColumn id="4681" xr3:uid="{FD768BC8-57CA-422D-84DE-CB6BCE1D40AF}" name="Sarake4681"/>
    <tableColumn id="4682" xr3:uid="{B07BEF0F-855E-4AAE-B0B1-534A30ACDB9D}" name="Sarake4682"/>
    <tableColumn id="4683" xr3:uid="{3DEBBFC5-CA5D-4A23-8EEA-DEBC1FDD73D1}" name="Sarake4683"/>
    <tableColumn id="4684" xr3:uid="{3236EEE8-61A6-43E3-9890-EA454DD1A88F}" name="Sarake4684"/>
    <tableColumn id="4685" xr3:uid="{75110143-EEFD-431E-929B-B1ECB9472761}" name="Sarake4685"/>
    <tableColumn id="4686" xr3:uid="{8124D40A-D573-41DD-B4D2-26EA593666B1}" name="Sarake4686"/>
    <tableColumn id="4687" xr3:uid="{4BAD9C34-9697-42BB-9EEF-6519D2FD901D}" name="Sarake4687"/>
    <tableColumn id="4688" xr3:uid="{14F4BAD9-C85C-4B93-BB08-27A8FE0E7EE6}" name="Sarake4688"/>
    <tableColumn id="4689" xr3:uid="{4260F415-BF0C-4BD8-BC97-57F2E4A86279}" name="Sarake4689"/>
    <tableColumn id="4690" xr3:uid="{D8751B31-61D6-4953-AD7A-8B5C15582B58}" name="Sarake4690"/>
    <tableColumn id="4691" xr3:uid="{FA40BEE3-8157-401F-A84E-B55F2B6E3C18}" name="Sarake4691"/>
    <tableColumn id="4692" xr3:uid="{B48CC56D-D4AE-4AC0-B6F0-709A8D938F4C}" name="Sarake4692"/>
    <tableColumn id="4693" xr3:uid="{08B5E395-6CA1-4096-A0FE-E9417518B25E}" name="Sarake4693"/>
    <tableColumn id="4694" xr3:uid="{C9123A10-F6B7-47E8-BAC1-9EDE8518E3DA}" name="Sarake4694"/>
    <tableColumn id="4695" xr3:uid="{8BD34CD2-1860-442E-A99B-6911C1DEECCA}" name="Sarake4695"/>
    <tableColumn id="4696" xr3:uid="{AAE5D42C-0503-49B0-9BD5-95FE6070CAF2}" name="Sarake4696"/>
    <tableColumn id="4697" xr3:uid="{6270566E-A774-4EA6-8411-8DF3A9F898E5}" name="Sarake4697"/>
    <tableColumn id="4698" xr3:uid="{8EEDDEE6-E23D-4D78-B9A4-D0F91B78E959}" name="Sarake4698"/>
    <tableColumn id="4699" xr3:uid="{D6304C9B-56CD-48DF-BD4F-7F5AD022B20E}" name="Sarake4699"/>
    <tableColumn id="4700" xr3:uid="{68713C5B-52E2-4CFA-AA03-110B6B117755}" name="Sarake4700"/>
    <tableColumn id="4701" xr3:uid="{C2E141DD-8204-4A5D-ADBA-4522F158C2E0}" name="Sarake4701"/>
    <tableColumn id="4702" xr3:uid="{DF983E33-016C-4F1D-B7FB-B66199A569EB}" name="Sarake4702"/>
    <tableColumn id="4703" xr3:uid="{C227B8E4-4090-418F-A06F-6F1BE0978CAF}" name="Sarake4703"/>
    <tableColumn id="4704" xr3:uid="{5AC75179-CDE8-456D-A1EE-E2215E1E3747}" name="Sarake4704"/>
    <tableColumn id="4705" xr3:uid="{BB04B34E-63CF-4797-9F08-186DD71299BD}" name="Sarake4705"/>
    <tableColumn id="4706" xr3:uid="{1C52820D-4D43-46B0-8ED0-DA41EB5483EC}" name="Sarake4706"/>
    <tableColumn id="4707" xr3:uid="{62D45AF8-8F51-4C58-AA6F-760DA2E7E127}" name="Sarake4707"/>
    <tableColumn id="4708" xr3:uid="{D0368A42-92A2-4625-BE10-EF8B0D4AF964}" name="Sarake4708"/>
    <tableColumn id="4709" xr3:uid="{9C5E9DE7-B0FB-4874-AF86-CA26C296E0AB}" name="Sarake4709"/>
    <tableColumn id="4710" xr3:uid="{1F9E6027-9C87-438C-B866-9E6374892CAD}" name="Sarake4710"/>
    <tableColumn id="4711" xr3:uid="{9465909D-C4A4-45FA-B2D9-46FF8ED59199}" name="Sarake4711"/>
    <tableColumn id="4712" xr3:uid="{7A3E5FEC-EFCE-416A-B6D0-7B31A5E28AA7}" name="Sarake4712"/>
    <tableColumn id="4713" xr3:uid="{93942464-89F6-4BAD-9001-0627D3BE834F}" name="Sarake4713"/>
    <tableColumn id="4714" xr3:uid="{7B6F434E-1ABE-48D6-9D8D-550C65300C80}" name="Sarake4714"/>
    <tableColumn id="4715" xr3:uid="{C7EB68E7-ED22-4CC5-A9CD-D95E377DF889}" name="Sarake4715"/>
    <tableColumn id="4716" xr3:uid="{043838E4-92A4-45D2-8148-B5AC695E477A}" name="Sarake4716"/>
    <tableColumn id="4717" xr3:uid="{53953A5C-A42E-4F85-86AF-B157DD2F5CA3}" name="Sarake4717"/>
    <tableColumn id="4718" xr3:uid="{A78F4526-F5BB-4240-84A5-C97E341AB086}" name="Sarake4718"/>
    <tableColumn id="4719" xr3:uid="{B5B7BEF8-3685-4B4F-8554-16BAD91D9029}" name="Sarake4719"/>
    <tableColumn id="4720" xr3:uid="{475AA128-1E57-4336-8014-7DFB728AC4B4}" name="Sarake4720"/>
    <tableColumn id="4721" xr3:uid="{D9D97141-8E77-46B3-A6FE-403D9F0CD4F0}" name="Sarake4721"/>
    <tableColumn id="4722" xr3:uid="{D503569F-8CE1-404A-9E43-A44E06703A84}" name="Sarake4722"/>
    <tableColumn id="4723" xr3:uid="{BE594316-43F3-41D7-A97B-D9B2F6C7A205}" name="Sarake4723"/>
    <tableColumn id="4724" xr3:uid="{E73DC1AC-23B0-491A-B7D4-1CB25D8D04E1}" name="Sarake4724"/>
    <tableColumn id="4725" xr3:uid="{ACED7D90-2FA7-4B54-B8ED-E963E9100657}" name="Sarake4725"/>
    <tableColumn id="4726" xr3:uid="{CBEEC7FF-C5F7-43A2-B59C-E9C4FEE9DA6C}" name="Sarake4726"/>
    <tableColumn id="4727" xr3:uid="{D552981F-F59A-450C-B0F1-2E4129248E8B}" name="Sarake4727"/>
    <tableColumn id="4728" xr3:uid="{2A8AAF23-A0AF-49E3-B45A-290BBAAAA3D8}" name="Sarake4728"/>
    <tableColumn id="4729" xr3:uid="{19E63CE7-6D05-4BAA-A563-0E8A3DE0AB69}" name="Sarake4729"/>
    <tableColumn id="4730" xr3:uid="{9B4CEABD-4545-45FD-B05E-4117EB29D50E}" name="Sarake4730"/>
    <tableColumn id="4731" xr3:uid="{9C00BD2E-101F-44DB-A19F-137D480EED00}" name="Sarake4731"/>
    <tableColumn id="4732" xr3:uid="{DB9D2A0D-6BE8-473A-9A91-DCDD3F093EB7}" name="Sarake4732"/>
    <tableColumn id="4733" xr3:uid="{E8F9C163-6F7F-4384-960A-C5E89BC9CFEC}" name="Sarake4733"/>
    <tableColumn id="4734" xr3:uid="{154256C7-324A-4458-B8A9-DB39E51F6453}" name="Sarake4734"/>
    <tableColumn id="4735" xr3:uid="{38DD9586-1E1A-4D94-BF04-08EDEED82BC3}" name="Sarake4735"/>
    <tableColumn id="4736" xr3:uid="{797EC6F7-4FF4-4386-983C-7256A37ABD6C}" name="Sarake4736"/>
    <tableColumn id="4737" xr3:uid="{7B23562E-AB06-4F3A-8220-9DC495547505}" name="Sarake4737"/>
    <tableColumn id="4738" xr3:uid="{4F2091DE-F17D-4FDC-B422-3DB8B6F68170}" name="Sarake4738"/>
    <tableColumn id="4739" xr3:uid="{4EF7EEC8-D3E9-4944-AB48-F1B256D7C318}" name="Sarake4739"/>
    <tableColumn id="4740" xr3:uid="{1F06E6AB-BCCD-488F-8089-B032A070DFE8}" name="Sarake4740"/>
    <tableColumn id="4741" xr3:uid="{A600C8A7-FB48-4EC4-963E-79EA037E11DD}" name="Sarake4741"/>
    <tableColumn id="4742" xr3:uid="{01F05CF0-7953-4E1A-8C56-DF93FC648CCC}" name="Sarake4742"/>
    <tableColumn id="4743" xr3:uid="{130D9CDF-C846-4334-BB71-292E37285C8A}" name="Sarake4743"/>
    <tableColumn id="4744" xr3:uid="{A4C4834D-15EC-467D-98B1-68D86CA0FCE7}" name="Sarake4744"/>
    <tableColumn id="4745" xr3:uid="{C57C6D21-4C5F-4AE6-9D8B-1A1537C59AA8}" name="Sarake4745"/>
    <tableColumn id="4746" xr3:uid="{F5767D3D-1FE0-48D8-BB04-8E69E0CDD2BF}" name="Sarake4746"/>
    <tableColumn id="4747" xr3:uid="{F116D7B7-9C4D-4CF8-85CB-D53FF51E0F0B}" name="Sarake4747"/>
    <tableColumn id="4748" xr3:uid="{E0593BB5-9280-4120-B08F-D8711857401F}" name="Sarake4748"/>
    <tableColumn id="4749" xr3:uid="{069AB1A3-C432-45C9-AC14-B35514F31543}" name="Sarake4749"/>
    <tableColumn id="4750" xr3:uid="{1564FA5C-7170-440A-AB85-809873EA812A}" name="Sarake4750"/>
    <tableColumn id="4751" xr3:uid="{C87805EA-EDC9-44D3-8F7C-8C19373E5731}" name="Sarake4751"/>
    <tableColumn id="4752" xr3:uid="{9B956F1B-46AF-482A-87F4-90A31DB770ED}" name="Sarake4752"/>
    <tableColumn id="4753" xr3:uid="{919EA1E3-8744-44C3-9FC0-A789DD1CA0B0}" name="Sarake4753"/>
    <tableColumn id="4754" xr3:uid="{56ACF1B4-BC6D-4612-8528-666E5AE2678A}" name="Sarake4754"/>
    <tableColumn id="4755" xr3:uid="{99E2283F-262A-4361-9428-2A8A51BCD35A}" name="Sarake4755"/>
    <tableColumn id="4756" xr3:uid="{8546862B-DA55-4A1F-A3C2-113B9D1013F2}" name="Sarake4756"/>
    <tableColumn id="4757" xr3:uid="{1A15121A-07DB-4DB0-B977-1F789AA2AEE8}" name="Sarake4757"/>
    <tableColumn id="4758" xr3:uid="{423785C9-2C03-4BA3-96F2-EDD8C0B42395}" name="Sarake4758"/>
    <tableColumn id="4759" xr3:uid="{E4EFE371-07E9-4E64-8049-E29D42AC31EA}" name="Sarake4759"/>
    <tableColumn id="4760" xr3:uid="{B5DAB1E9-D13D-4332-A79A-209C2C7AD904}" name="Sarake4760"/>
    <tableColumn id="4761" xr3:uid="{0881A8FA-5DCE-41C5-9AB5-608CF41E3F6B}" name="Sarake4761"/>
    <tableColumn id="4762" xr3:uid="{778FFD4E-F4E2-490D-A0F3-E3ADB72B815E}" name="Sarake4762"/>
    <tableColumn id="4763" xr3:uid="{E333C123-7749-4EF2-A235-368C37BA8FED}" name="Sarake4763"/>
    <tableColumn id="4764" xr3:uid="{040236E4-511A-4EC4-BD4C-938C2A6D2ACA}" name="Sarake4764"/>
    <tableColumn id="4765" xr3:uid="{A1799F05-B8AD-4FD5-A8AF-D0920C076F1F}" name="Sarake4765"/>
    <tableColumn id="4766" xr3:uid="{0A8F8BDA-3B98-4C3C-B21C-454751C49D21}" name="Sarake4766"/>
    <tableColumn id="4767" xr3:uid="{1161135A-650B-4ED3-B8DC-578546E30162}" name="Sarake4767"/>
    <tableColumn id="4768" xr3:uid="{187A589A-DDD6-4E8E-BB51-A2904901C85C}" name="Sarake4768"/>
    <tableColumn id="4769" xr3:uid="{8903153F-CE6A-432A-9A54-4280E066A9A6}" name="Sarake4769"/>
    <tableColumn id="4770" xr3:uid="{98FCE306-74AC-4930-93D4-6247870C27A8}" name="Sarake4770"/>
    <tableColumn id="4771" xr3:uid="{D05A41C4-359A-470F-8714-242EFBDEB095}" name="Sarake4771"/>
    <tableColumn id="4772" xr3:uid="{BA3DFB8E-596A-442A-966C-C61B4CB971CA}" name="Sarake4772"/>
    <tableColumn id="4773" xr3:uid="{BE2DF69C-31E7-46D4-804F-E8C69D4CF178}" name="Sarake4773"/>
    <tableColumn id="4774" xr3:uid="{38D30A5A-698D-4F0F-83FC-89EC8CA7C91B}" name="Sarake4774"/>
    <tableColumn id="4775" xr3:uid="{680DCC83-97A4-46CE-907A-DCDC79E4E027}" name="Sarake4775"/>
    <tableColumn id="4776" xr3:uid="{79A3FB19-8889-4BE0-BF03-36B7B1D8DEFC}" name="Sarake4776"/>
    <tableColumn id="4777" xr3:uid="{C7C02438-2166-4429-8524-B8CD2AAF0B66}" name="Sarake4777"/>
    <tableColumn id="4778" xr3:uid="{4F060407-F97B-46A3-A4C6-64E53CEDFF49}" name="Sarake4778"/>
    <tableColumn id="4779" xr3:uid="{5BE16AD0-6D1C-40D8-9DBB-475B31DC3C18}" name="Sarake4779"/>
    <tableColumn id="4780" xr3:uid="{61363460-FB02-4016-A711-165D14FA4985}" name="Sarake4780"/>
    <tableColumn id="4781" xr3:uid="{A5C2A8B2-91C1-4132-A27A-7326DD06C2BC}" name="Sarake4781"/>
    <tableColumn id="4782" xr3:uid="{04B3B4AE-1979-4410-97EF-AB4F62E1E31A}" name="Sarake4782"/>
    <tableColumn id="4783" xr3:uid="{3EAA8353-AA91-495D-AEEF-FA68E54D7FF0}" name="Sarake4783"/>
    <tableColumn id="4784" xr3:uid="{33B77619-17B5-419A-9F60-12598AD16E5B}" name="Sarake4784"/>
    <tableColumn id="4785" xr3:uid="{9F439F16-172A-4EE3-8FBE-7B7BE67BA71A}" name="Sarake4785"/>
    <tableColumn id="4786" xr3:uid="{A9CB7D76-76C3-456D-8EE4-E61E574CF5B0}" name="Sarake4786"/>
    <tableColumn id="4787" xr3:uid="{C6D1B600-965D-4484-B021-D381CA9A97D4}" name="Sarake4787"/>
    <tableColumn id="4788" xr3:uid="{4F9BB5FD-9A6B-4936-8090-22D0212DF477}" name="Sarake4788"/>
    <tableColumn id="4789" xr3:uid="{E00A3D63-0429-4959-915E-4A75EE231B43}" name="Sarake4789"/>
    <tableColumn id="4790" xr3:uid="{C13D7A61-84FF-40B5-A1D2-6992F8DFD5BD}" name="Sarake4790"/>
    <tableColumn id="4791" xr3:uid="{97D91D85-5EB0-4E25-ACF4-A1E0FD2BC3D2}" name="Sarake4791"/>
    <tableColumn id="4792" xr3:uid="{3496010C-CFE5-4311-A062-19E6A929CE89}" name="Sarake4792"/>
    <tableColumn id="4793" xr3:uid="{D15CEE74-6334-499C-8D04-68A51CD608B6}" name="Sarake4793"/>
    <tableColumn id="4794" xr3:uid="{AD4A5497-7F50-4775-9E74-AC6116E13895}" name="Sarake4794"/>
    <tableColumn id="4795" xr3:uid="{CD59C1EB-F9A0-4D0B-9C2F-95C59C3B2464}" name="Sarake4795"/>
    <tableColumn id="4796" xr3:uid="{3DA78F46-17FA-4752-95BA-DE0C248E2EC6}" name="Sarake4796"/>
    <tableColumn id="4797" xr3:uid="{5F71B626-7A52-45F0-A485-09C307FB822B}" name="Sarake4797"/>
    <tableColumn id="4798" xr3:uid="{CF662370-3960-4CF9-A76C-BBD99D718A19}" name="Sarake4798"/>
    <tableColumn id="4799" xr3:uid="{CDD4C886-9744-49C0-B86C-3A81B939C6E8}" name="Sarake4799"/>
    <tableColumn id="4800" xr3:uid="{E3722127-EE4E-4891-9A78-FE4DC6FD8045}" name="Sarake4800"/>
    <tableColumn id="4801" xr3:uid="{068167CB-98AB-47CA-9F53-3DA26DE3345B}" name="Sarake4801"/>
    <tableColumn id="4802" xr3:uid="{7979A519-282C-493A-A7F5-248690ED9A43}" name="Sarake4802"/>
    <tableColumn id="4803" xr3:uid="{CEABAB72-A9B3-4551-9479-67D3E1F1DAFB}" name="Sarake4803"/>
    <tableColumn id="4804" xr3:uid="{2B105DCD-A971-40EA-B3E0-DC618F9254B9}" name="Sarake4804"/>
    <tableColumn id="4805" xr3:uid="{4DAE6B95-A5A1-460C-A6EB-F94F4DE1F736}" name="Sarake4805"/>
    <tableColumn id="4806" xr3:uid="{3A3D96E8-19B4-452C-B422-1FE2C1493F1A}" name="Sarake4806"/>
    <tableColumn id="4807" xr3:uid="{D019D457-4F76-407D-A48B-847F19E08153}" name="Sarake4807"/>
    <tableColumn id="4808" xr3:uid="{03466EEA-61D5-412C-AE72-B8AC014002A3}" name="Sarake4808"/>
    <tableColumn id="4809" xr3:uid="{A687A4BB-94A2-42B2-A5DC-BD6BB212177E}" name="Sarake4809"/>
    <tableColumn id="4810" xr3:uid="{2FF767C3-F1A3-46D7-AE3E-5A9C75F725B7}" name="Sarake4810"/>
    <tableColumn id="4811" xr3:uid="{419D696B-A080-4E21-BE48-35B36B5CC558}" name="Sarake4811"/>
    <tableColumn id="4812" xr3:uid="{10B12D73-2963-4FFE-83D6-0CB038700D23}" name="Sarake4812"/>
    <tableColumn id="4813" xr3:uid="{5183BBBD-3B35-468A-BB3F-B34743B62EAF}" name="Sarake4813"/>
    <tableColumn id="4814" xr3:uid="{5F53A73C-69D1-4FF1-96DF-7821AAB2779C}" name="Sarake4814"/>
    <tableColumn id="4815" xr3:uid="{44AC6623-DB14-49DF-A668-EB2BE825904D}" name="Sarake4815"/>
    <tableColumn id="4816" xr3:uid="{CDC720F8-E8A8-448A-8D1A-AFFEDC7C242D}" name="Sarake4816"/>
    <tableColumn id="4817" xr3:uid="{15A9E34C-2737-4BE8-9D92-DC706120B9CA}" name="Sarake4817"/>
    <tableColumn id="4818" xr3:uid="{BA64A564-20F9-489D-BC10-9E88B96CEA15}" name="Sarake4818"/>
    <tableColumn id="4819" xr3:uid="{4D3CEB35-C3B3-4B06-A7A6-B1BF501F7236}" name="Sarake4819"/>
    <tableColumn id="4820" xr3:uid="{5810FB0B-CFB5-4BC0-95D6-DC8F8CEAE717}" name="Sarake4820"/>
    <tableColumn id="4821" xr3:uid="{90237E74-4681-4080-9D1A-E2E282A10DBC}" name="Sarake4821"/>
    <tableColumn id="4822" xr3:uid="{C04B1A2C-BC12-4660-B3E9-54F3853FE15E}" name="Sarake4822"/>
    <tableColumn id="4823" xr3:uid="{9FE283F1-8407-4A6C-B84D-7E1C6D691D4C}" name="Sarake4823"/>
    <tableColumn id="4824" xr3:uid="{43C482ED-BB88-467C-9F8A-39A43A6C3D60}" name="Sarake4824"/>
    <tableColumn id="4825" xr3:uid="{490F1F76-8205-4432-880C-330A62E86064}" name="Sarake4825"/>
    <tableColumn id="4826" xr3:uid="{9037B962-5A28-40D1-9FD2-76E1CCEF32E7}" name="Sarake4826"/>
    <tableColumn id="4827" xr3:uid="{F72FA744-8CD3-4AF5-9C17-35D1E0E7537D}" name="Sarake4827"/>
    <tableColumn id="4828" xr3:uid="{F324E7E2-53E1-4954-81F1-358020887A5F}" name="Sarake4828"/>
    <tableColumn id="4829" xr3:uid="{3F66F6CF-50B8-4AF3-942E-BB5CD86A1E71}" name="Sarake4829"/>
    <tableColumn id="4830" xr3:uid="{A4B3BAB3-FC8B-428F-81DD-9AC13F98DE51}" name="Sarake4830"/>
    <tableColumn id="4831" xr3:uid="{F21DA781-726E-44E2-982F-B80E31B87465}" name="Sarake4831"/>
    <tableColumn id="4832" xr3:uid="{4F1B2ECA-F4B3-45AC-A938-75AA33BEEFA2}" name="Sarake4832"/>
    <tableColumn id="4833" xr3:uid="{932479A8-49A2-4346-A3C0-500DBE6321B4}" name="Sarake4833"/>
    <tableColumn id="4834" xr3:uid="{D39DCF08-5A55-46E4-B1D6-26CF54EA6450}" name="Sarake4834"/>
    <tableColumn id="4835" xr3:uid="{534B49B9-5B1C-4029-B5FA-0CC9E3851221}" name="Sarake4835"/>
    <tableColumn id="4836" xr3:uid="{B38514FE-9004-49CC-BF38-2469CAC29F7C}" name="Sarake4836"/>
    <tableColumn id="4837" xr3:uid="{5F9A07F2-B6AF-4186-8102-EE173BF4EFA5}" name="Sarake4837"/>
    <tableColumn id="4838" xr3:uid="{00C6FD4D-6515-40DA-8E5E-FDF503AF1BD3}" name="Sarake4838"/>
    <tableColumn id="4839" xr3:uid="{15E52914-3D35-40FA-B7CE-E010556725F4}" name="Sarake4839"/>
    <tableColumn id="4840" xr3:uid="{7AF72A8C-AF03-40B5-88A2-BE70FC230A6E}" name="Sarake4840"/>
    <tableColumn id="4841" xr3:uid="{291BAF9B-1EE6-4D54-9445-EC90DDA4F815}" name="Sarake4841"/>
    <tableColumn id="4842" xr3:uid="{EFB4426F-3DA5-4EE4-BC14-F636F531A0FD}" name="Sarake4842"/>
    <tableColumn id="4843" xr3:uid="{C26F9633-C42A-4909-8228-39AF7E1256A7}" name="Sarake4843"/>
    <tableColumn id="4844" xr3:uid="{6EC5DA30-08F1-47BD-A105-FC0775FBEE67}" name="Sarake4844"/>
    <tableColumn id="4845" xr3:uid="{F86D0A68-2E59-48DE-ADAD-22C8502CF55C}" name="Sarake4845"/>
    <tableColumn id="4846" xr3:uid="{6523DE39-84D7-4314-A99F-D4D7E811DE75}" name="Sarake4846"/>
    <tableColumn id="4847" xr3:uid="{85A53AE1-9931-4E54-84D8-177F9B2EA7C1}" name="Sarake4847"/>
    <tableColumn id="4848" xr3:uid="{289D8BCD-7B93-4141-ADE2-79EA700E86EC}" name="Sarake4848"/>
    <tableColumn id="4849" xr3:uid="{3D7D7A07-81DC-48C3-9841-A15B5D14E3C1}" name="Sarake4849"/>
    <tableColumn id="4850" xr3:uid="{D46FAEE8-FB74-4843-8326-91BFDB0C449A}" name="Sarake4850"/>
    <tableColumn id="4851" xr3:uid="{5799CC41-7F26-476C-B35C-1B537D41B97C}" name="Sarake4851"/>
    <tableColumn id="4852" xr3:uid="{78C1EF89-D647-4356-8C30-3A84A034B6B8}" name="Sarake4852"/>
    <tableColumn id="4853" xr3:uid="{6CB3E8EB-19D3-42E9-9752-CD96DE7E3A92}" name="Sarake4853"/>
    <tableColumn id="4854" xr3:uid="{F9426968-F1BD-4E51-9C8B-3E4269E825E1}" name="Sarake4854"/>
    <tableColumn id="4855" xr3:uid="{2C0AF8A7-6EE7-47CA-8DCE-6767AE8DCF80}" name="Sarake4855"/>
    <tableColumn id="4856" xr3:uid="{9D661E2E-E85B-4DDC-A0D0-A151F8124A58}" name="Sarake4856"/>
    <tableColumn id="4857" xr3:uid="{AC8627A9-43B0-46DF-8B46-40DB1C3406E2}" name="Sarake4857"/>
    <tableColumn id="4858" xr3:uid="{A6440745-8A28-4367-ABD1-37006E5B34D7}" name="Sarake4858"/>
    <tableColumn id="4859" xr3:uid="{A7EC6256-181E-440E-961C-B591F74AE637}" name="Sarake4859"/>
    <tableColumn id="4860" xr3:uid="{435FA0F5-442F-4B65-A107-C299DAB8E77B}" name="Sarake4860"/>
    <tableColumn id="4861" xr3:uid="{DA4224C2-9F1A-4F3E-B199-B22DC3FA8476}" name="Sarake4861"/>
    <tableColumn id="4862" xr3:uid="{C6C25B30-6956-4D42-9279-5D598E0BBFF8}" name="Sarake4862"/>
    <tableColumn id="4863" xr3:uid="{E0033AD3-6557-4689-B695-99D9C96DBA1F}" name="Sarake4863"/>
    <tableColumn id="4864" xr3:uid="{C71D9802-E57D-4403-8FC4-12280E71FA46}" name="Sarake4864"/>
    <tableColumn id="4865" xr3:uid="{1A6B0967-48D9-4154-BB31-6077DF80903E}" name="Sarake4865"/>
    <tableColumn id="4866" xr3:uid="{94CEDE1B-C4AA-4D45-B244-47C276C8759E}" name="Sarake4866"/>
    <tableColumn id="4867" xr3:uid="{CE7D6433-FD6D-45A1-96E1-62CE25D942AE}" name="Sarake4867"/>
    <tableColumn id="4868" xr3:uid="{561F1215-D878-4CB1-8B23-6D323FF5F889}" name="Sarake4868"/>
    <tableColumn id="4869" xr3:uid="{B10825E2-DFAC-4BEE-941C-E97C35AC9FF1}" name="Sarake4869"/>
    <tableColumn id="4870" xr3:uid="{6237A78F-4325-4D45-B750-4E90FFA30725}" name="Sarake4870"/>
    <tableColumn id="4871" xr3:uid="{AA475657-786C-469E-A715-C20F2347D048}" name="Sarake4871"/>
    <tableColumn id="4872" xr3:uid="{DAD6B6B0-CD3E-48D6-9732-9E4DEF9AA9D5}" name="Sarake4872"/>
    <tableColumn id="4873" xr3:uid="{EBBEF1E5-9A3D-49A1-A21E-20A7CEEFCB6E}" name="Sarake4873"/>
    <tableColumn id="4874" xr3:uid="{E553F39C-0AFE-43E7-8DC6-0AA8544CC06C}" name="Sarake4874"/>
    <tableColumn id="4875" xr3:uid="{7E657C07-BDF0-4651-90C9-90837D5CB71F}" name="Sarake4875"/>
    <tableColumn id="4876" xr3:uid="{93FDF51C-82A5-422F-8DE5-07434D8F5782}" name="Sarake4876"/>
    <tableColumn id="4877" xr3:uid="{7F36A5B7-F18F-4D40-BC3A-7F5128D24F19}" name="Sarake4877"/>
    <tableColumn id="4878" xr3:uid="{60E45B94-3D80-42C3-A487-025DB349BF86}" name="Sarake4878"/>
    <tableColumn id="4879" xr3:uid="{76285B85-5AB1-4A68-82CD-171329F46B48}" name="Sarake4879"/>
    <tableColumn id="4880" xr3:uid="{AB67B959-8490-4B9B-83BB-07A7B1B08695}" name="Sarake4880"/>
    <tableColumn id="4881" xr3:uid="{118E0931-23DF-4421-9FC0-BBE3B4DED508}" name="Sarake4881"/>
    <tableColumn id="4882" xr3:uid="{404574DB-EE62-4584-9B64-7EC9FBD29E9E}" name="Sarake4882"/>
    <tableColumn id="4883" xr3:uid="{41D44DA9-8BB2-4AEA-A45C-32955D00C316}" name="Sarake4883"/>
    <tableColumn id="4884" xr3:uid="{D6E8BA30-6F6D-4E9F-8DDA-503058318E24}" name="Sarake4884"/>
    <tableColumn id="4885" xr3:uid="{B44E103F-5CC5-48B6-9617-3EF3806C8CFB}" name="Sarake4885"/>
    <tableColumn id="4886" xr3:uid="{0E52A7AB-4788-4140-90BA-B1368889A767}" name="Sarake4886"/>
    <tableColumn id="4887" xr3:uid="{9F069AB6-E77B-42AE-A2FA-FA68271120A7}" name="Sarake4887"/>
    <tableColumn id="4888" xr3:uid="{3F94C43E-46EE-447F-B166-00289010AC2D}" name="Sarake4888"/>
    <tableColumn id="4889" xr3:uid="{7197CEC6-7632-4B4D-9DCB-D3F9B53F096E}" name="Sarake4889"/>
    <tableColumn id="4890" xr3:uid="{2E6777D7-69BA-4C59-8352-49D774845EB7}" name="Sarake4890"/>
    <tableColumn id="4891" xr3:uid="{C5CBC9FA-2884-44C9-B09D-7FE8554FC761}" name="Sarake4891"/>
    <tableColumn id="4892" xr3:uid="{6EE495FE-97A2-4A12-A0A7-9C30446478EC}" name="Sarake4892"/>
    <tableColumn id="4893" xr3:uid="{A054163C-5468-454A-9E31-0ED5B05116AA}" name="Sarake4893"/>
    <tableColumn id="4894" xr3:uid="{4C1A73C6-EF87-4480-A4EE-B668244975A0}" name="Sarake4894"/>
    <tableColumn id="4895" xr3:uid="{772AE32E-A1A2-45C7-BBBC-324DDCD06423}" name="Sarake4895"/>
    <tableColumn id="4896" xr3:uid="{31E3D559-EF90-4694-9D4D-E5E0FAA4D090}" name="Sarake4896"/>
    <tableColumn id="4897" xr3:uid="{E175DC0B-815F-4536-A71A-68A1EA2BA73F}" name="Sarake4897"/>
    <tableColumn id="4898" xr3:uid="{39747624-EEDC-4BF5-B56E-DDEF2BEF9E22}" name="Sarake4898"/>
    <tableColumn id="4899" xr3:uid="{31D8CD4F-9AC3-4A99-AE31-30339DCC236F}" name="Sarake4899"/>
    <tableColumn id="4900" xr3:uid="{64D10460-B45B-4FA5-A819-B6AFFF12252E}" name="Sarake4900"/>
    <tableColumn id="4901" xr3:uid="{D6254BB8-6D19-44F0-A7F4-6468269BDA0F}" name="Sarake4901"/>
    <tableColumn id="4902" xr3:uid="{4FC92ADA-6E4A-40F4-A253-9032E06496E4}" name="Sarake4902"/>
    <tableColumn id="4903" xr3:uid="{A76B637F-67A1-4437-9E8E-B6659CD78D0D}" name="Sarake4903"/>
    <tableColumn id="4904" xr3:uid="{AF91DFBC-D3CB-4D09-A684-B875C9196884}" name="Sarake4904"/>
    <tableColumn id="4905" xr3:uid="{986F48C0-1F48-4A3C-87CE-2DA9919F9CC8}" name="Sarake4905"/>
    <tableColumn id="4906" xr3:uid="{87FB431D-129C-4529-9F8F-73D60E2039FA}" name="Sarake4906"/>
    <tableColumn id="4907" xr3:uid="{84C94796-2B45-48E6-9665-7E82D58D6108}" name="Sarake4907"/>
    <tableColumn id="4908" xr3:uid="{DDCDD893-46BB-4F82-892E-EC5296FA6A95}" name="Sarake4908"/>
    <tableColumn id="4909" xr3:uid="{3E0E89B2-237F-45BE-87FE-7A6E592A2238}" name="Sarake4909"/>
    <tableColumn id="4910" xr3:uid="{0EB1952A-A926-4987-B387-981556EE94E1}" name="Sarake4910"/>
    <tableColumn id="4911" xr3:uid="{02972D9C-F574-4CBA-A5D5-89D0A2B24F36}" name="Sarake4911"/>
    <tableColumn id="4912" xr3:uid="{20B0A49E-8268-4FF0-B72C-6642517BF939}" name="Sarake4912"/>
    <tableColumn id="4913" xr3:uid="{6A087C65-ACBC-45F3-9A36-4A81157D4BCE}" name="Sarake4913"/>
    <tableColumn id="4914" xr3:uid="{D9E02FCF-2EBC-4DB2-BEC4-1963EBA1E438}" name="Sarake4914"/>
    <tableColumn id="4915" xr3:uid="{AD3EB963-A302-47AC-A403-E32678338F32}" name="Sarake4915"/>
    <tableColumn id="4916" xr3:uid="{9602FD8A-71BD-44EF-804C-98E373D0BA72}" name="Sarake4916"/>
    <tableColumn id="4917" xr3:uid="{E4AC2AC3-254F-47EE-9249-9D9DE6516B39}" name="Sarake4917"/>
    <tableColumn id="4918" xr3:uid="{147BF1DF-78EE-4505-9878-8423EEB84FC1}" name="Sarake4918"/>
    <tableColumn id="4919" xr3:uid="{C19674F1-3A85-4674-9E3D-2CD6A2F1E1BB}" name="Sarake4919"/>
    <tableColumn id="4920" xr3:uid="{941E18EC-5960-4A55-9F3D-28BA33188E04}" name="Sarake4920"/>
    <tableColumn id="4921" xr3:uid="{8F0D3ED1-DFEF-43F8-A6B3-F3E33879286E}" name="Sarake4921"/>
    <tableColumn id="4922" xr3:uid="{4567FAC5-1222-43EB-AC4C-86C304EF5D48}" name="Sarake4922"/>
    <tableColumn id="4923" xr3:uid="{411D2F01-BF82-4ABE-908E-DD6F3A106459}" name="Sarake4923"/>
    <tableColumn id="4924" xr3:uid="{6437EAD9-A604-43B7-8D09-9DF1A6E0A391}" name="Sarake4924"/>
    <tableColumn id="4925" xr3:uid="{2187C9F0-F2A9-4874-94A6-D67AF7EF8B2A}" name="Sarake4925"/>
    <tableColumn id="4926" xr3:uid="{DBAE97C2-969C-4FB6-BC99-C8ADE19D274A}" name="Sarake4926"/>
    <tableColumn id="4927" xr3:uid="{7EC29886-0700-482B-BE43-7D54DC02F9E9}" name="Sarake4927"/>
    <tableColumn id="4928" xr3:uid="{B0E0C528-08E1-4CF4-8D39-DD0983912C7D}" name="Sarake4928"/>
    <tableColumn id="4929" xr3:uid="{6E4C5BED-C787-4980-B14B-FD19C4683931}" name="Sarake4929"/>
    <tableColumn id="4930" xr3:uid="{3B0B54CF-C00B-4F95-9A31-44EB3F469DD1}" name="Sarake4930"/>
    <tableColumn id="4931" xr3:uid="{4F265D0F-B60D-4485-9518-527B9C6C4D74}" name="Sarake4931"/>
    <tableColumn id="4932" xr3:uid="{1BF9FA81-34ED-4AF2-B1FF-D27EEE8DDE96}" name="Sarake4932"/>
    <tableColumn id="4933" xr3:uid="{66D705E7-0D7E-4124-9E5B-29B658CB75A7}" name="Sarake4933"/>
    <tableColumn id="4934" xr3:uid="{E0DD40FC-7F9B-4580-B8CE-73EFBC44716D}" name="Sarake4934"/>
    <tableColumn id="4935" xr3:uid="{A5CD0498-4B86-4529-8298-0F78B39EC207}" name="Sarake4935"/>
    <tableColumn id="4936" xr3:uid="{C2895A2D-4829-4D38-9A60-052D66351529}" name="Sarake4936"/>
    <tableColumn id="4937" xr3:uid="{014E923E-1390-4F5A-9646-4C374D07ABE3}" name="Sarake4937"/>
    <tableColumn id="4938" xr3:uid="{07496E66-323E-4091-95D1-472C1529BA5F}" name="Sarake4938"/>
    <tableColumn id="4939" xr3:uid="{EB22886F-C972-4A1A-A014-3902662E3EB4}" name="Sarake4939"/>
    <tableColumn id="4940" xr3:uid="{0FDA2418-A700-44B8-8108-DFBE09233488}" name="Sarake4940"/>
    <tableColumn id="4941" xr3:uid="{CA4EA074-84BF-4363-BC0C-81A91C456470}" name="Sarake4941"/>
    <tableColumn id="4942" xr3:uid="{A3200B61-31C8-4C50-8834-07D99E8F4CEE}" name="Sarake4942"/>
    <tableColumn id="4943" xr3:uid="{E9A3A014-3181-491E-809A-DD82088FF316}" name="Sarake4943"/>
    <tableColumn id="4944" xr3:uid="{BE3299CF-89DE-4B30-8215-04EB43370585}" name="Sarake4944"/>
    <tableColumn id="4945" xr3:uid="{79F169EB-EBB0-479B-8267-5626B207DE47}" name="Sarake4945"/>
    <tableColumn id="4946" xr3:uid="{BA496DCB-8B1F-482D-B6CF-EA00AFBF2261}" name="Sarake4946"/>
    <tableColumn id="4947" xr3:uid="{A49FE0D2-BCAA-4D24-8106-172A8AA41A1C}" name="Sarake4947"/>
    <tableColumn id="4948" xr3:uid="{3F640DAE-3BC6-408F-B87A-6806F496640A}" name="Sarake4948"/>
    <tableColumn id="4949" xr3:uid="{6191077D-1866-474D-A6FD-02A5EDF436B1}" name="Sarake4949"/>
    <tableColumn id="4950" xr3:uid="{D5210946-4D0A-4468-8A96-DFD8441C316D}" name="Sarake4950"/>
    <tableColumn id="4951" xr3:uid="{1C702D79-C9F6-40AB-ACF1-82CBD73214F2}" name="Sarake4951"/>
    <tableColumn id="4952" xr3:uid="{E51F78C3-A17C-4E47-AEA1-A2E17619FF3E}" name="Sarake4952"/>
    <tableColumn id="4953" xr3:uid="{14315E54-CC30-4AEC-B742-C53ACD5EC281}" name="Sarake4953"/>
    <tableColumn id="4954" xr3:uid="{79BC72BE-5039-402B-8A3F-A1E5EA96C631}" name="Sarake4954"/>
    <tableColumn id="4955" xr3:uid="{48484AC9-3F34-46FA-B71B-3E5817727C60}" name="Sarake4955"/>
    <tableColumn id="4956" xr3:uid="{7EB115B4-ABE3-4C2B-B6C7-0E5323C4F116}" name="Sarake4956"/>
    <tableColumn id="4957" xr3:uid="{4F0FC153-1D68-4BC6-8290-C653E42D6578}" name="Sarake4957"/>
    <tableColumn id="4958" xr3:uid="{378C17B3-F873-4708-A57B-B3ACB4D195BD}" name="Sarake4958"/>
    <tableColumn id="4959" xr3:uid="{BF1085A8-C369-4102-81A2-108CFA38BC77}" name="Sarake4959"/>
    <tableColumn id="4960" xr3:uid="{C0A4EE7D-5C93-4847-B959-9052383542E1}" name="Sarake4960"/>
    <tableColumn id="4961" xr3:uid="{652EFDAC-C78E-498B-94DE-1F91BFCE7300}" name="Sarake4961"/>
    <tableColumn id="4962" xr3:uid="{0234CC9F-53F9-4396-8E3B-0EABD0B9F743}" name="Sarake4962"/>
    <tableColumn id="4963" xr3:uid="{F1114076-566B-40CD-AD21-DCE21D17C816}" name="Sarake4963"/>
    <tableColumn id="4964" xr3:uid="{F94DB905-27F5-407A-A296-AD4DEFFEF5B7}" name="Sarake4964"/>
    <tableColumn id="4965" xr3:uid="{8DC9FA4D-D4EE-4C16-B334-409F273047E0}" name="Sarake4965"/>
    <tableColumn id="4966" xr3:uid="{EF47B577-216D-4A13-8CBA-56F4A003ACFA}" name="Sarake4966"/>
    <tableColumn id="4967" xr3:uid="{4D7F2529-2E54-49AA-A6D0-F43ED2309BE0}" name="Sarake4967"/>
    <tableColumn id="4968" xr3:uid="{6FCD085B-53FC-450C-A63D-72B3BA4E5CB2}" name="Sarake4968"/>
    <tableColumn id="4969" xr3:uid="{E745180E-74E0-49ED-B577-95E1A8EDE5E8}" name="Sarake4969"/>
    <tableColumn id="4970" xr3:uid="{61AF7917-2111-4A52-81C2-040FB62A093E}" name="Sarake4970"/>
    <tableColumn id="4971" xr3:uid="{C815D3B4-98C1-4478-894F-DD240115ABF8}" name="Sarake4971"/>
    <tableColumn id="4972" xr3:uid="{4EFFA03E-527E-4F8A-82F3-D8B60D7466CC}" name="Sarake4972"/>
    <tableColumn id="4973" xr3:uid="{C6A29CFB-644F-45E9-B4EB-FD147A8D1F33}" name="Sarake4973"/>
    <tableColumn id="4974" xr3:uid="{3A012D24-CB7B-4FB5-A94D-58D0FDC75EEE}" name="Sarake4974"/>
    <tableColumn id="4975" xr3:uid="{346460BF-78FD-401F-BA00-A57E6BCCCF03}" name="Sarake4975"/>
    <tableColumn id="4976" xr3:uid="{3FE430F5-B90C-419B-ADF7-FACD94DCEB60}" name="Sarake4976"/>
    <tableColumn id="4977" xr3:uid="{9C867B84-A843-47EE-AAE9-EA5082F007BE}" name="Sarake4977"/>
    <tableColumn id="4978" xr3:uid="{D800A2DC-D32F-4837-B246-D908E4B0700F}" name="Sarake4978"/>
    <tableColumn id="4979" xr3:uid="{3AB8AA56-E2B5-45B6-86F7-DE94E702FCF2}" name="Sarake4979"/>
    <tableColumn id="4980" xr3:uid="{9D83F24D-59AB-440B-AF14-BA70D1DD99F9}" name="Sarake4980"/>
    <tableColumn id="4981" xr3:uid="{EEF66EDD-94FE-45A1-9DCE-8294D05C47EB}" name="Sarake4981"/>
    <tableColumn id="4982" xr3:uid="{CFBE6012-AB8D-466A-9DF7-1ABF38B85C9D}" name="Sarake4982"/>
    <tableColumn id="4983" xr3:uid="{5AA877A7-C415-4381-92C1-96C1B4973D1F}" name="Sarake4983"/>
    <tableColumn id="4984" xr3:uid="{0BDC8E36-294F-4171-9098-7CFBA070DEE5}" name="Sarake4984"/>
    <tableColumn id="4985" xr3:uid="{833C0997-CD28-43E7-B1E2-FE122C75E952}" name="Sarake4985"/>
    <tableColumn id="4986" xr3:uid="{4E3F197E-C5EB-43EB-8D28-8F31A4F46361}" name="Sarake4986"/>
    <tableColumn id="4987" xr3:uid="{712CEF24-D1ED-4148-95C4-F8050048C94C}" name="Sarake4987"/>
    <tableColumn id="4988" xr3:uid="{C472E288-7097-470B-A281-882C93BBCEDA}" name="Sarake4988"/>
    <tableColumn id="4989" xr3:uid="{F7EA39D6-6E0B-4AF6-815E-6B18BAC9A00C}" name="Sarake4989"/>
    <tableColumn id="4990" xr3:uid="{AED59549-1A1D-4354-AB16-DE730A5A9333}" name="Sarake4990"/>
    <tableColumn id="4991" xr3:uid="{845A4B4D-01E7-4E7C-AE48-6AC73F40AA35}" name="Sarake4991"/>
    <tableColumn id="4992" xr3:uid="{7432D3F3-59BE-42FC-BF34-B39D4B4B0203}" name="Sarake4992"/>
    <tableColumn id="4993" xr3:uid="{9CEF57EC-5A4F-4FE0-AE52-3227E24B7C6E}" name="Sarake4993"/>
    <tableColumn id="4994" xr3:uid="{747CC192-E727-473F-B8C5-EB80E25AB764}" name="Sarake4994"/>
    <tableColumn id="4995" xr3:uid="{F2EB7949-8473-42BE-8130-547591D3821F}" name="Sarake4995"/>
    <tableColumn id="4996" xr3:uid="{53DC68BA-B02C-4361-86AC-202409308291}" name="Sarake4996"/>
    <tableColumn id="4997" xr3:uid="{1518C39F-FB4E-4B45-9C32-FC147DAC51D2}" name="Sarake4997"/>
    <tableColumn id="4998" xr3:uid="{0384D60B-68FF-461B-9A2E-8A261139D46D}" name="Sarake4998"/>
    <tableColumn id="4999" xr3:uid="{62C94BA6-D056-4211-B6F4-9A8CA104961F}" name="Sarake4999"/>
    <tableColumn id="5000" xr3:uid="{97C04C93-E13A-4492-874F-894904C93578}" name="Sarake5000"/>
    <tableColumn id="5001" xr3:uid="{D2E8BC4E-D50B-4361-AA6F-E94D1103E1EB}" name="Sarake5001"/>
    <tableColumn id="5002" xr3:uid="{C8BFD446-0602-4243-8C65-003F7B66F8C6}" name="Sarake5002"/>
    <tableColumn id="5003" xr3:uid="{3E0CD5F5-8408-4B6E-87B3-7A363B1B7184}" name="Sarake5003"/>
    <tableColumn id="5004" xr3:uid="{E729D852-BFD5-4074-86E1-20E05D3AD8BD}" name="Sarake5004"/>
    <tableColumn id="5005" xr3:uid="{02408226-1254-477E-B6BB-B0C696001E67}" name="Sarake5005"/>
    <tableColumn id="5006" xr3:uid="{0A11EA2C-6917-4E73-91A9-8CED28A49A13}" name="Sarake5006"/>
    <tableColumn id="5007" xr3:uid="{E65DE53E-A9B6-44F9-947F-2917E2F3B2A1}" name="Sarake5007"/>
    <tableColumn id="5008" xr3:uid="{50D3510F-AA78-44EA-9F6D-F28C9946A287}" name="Sarake5008"/>
    <tableColumn id="5009" xr3:uid="{988AE938-A3F0-46BB-A613-C7B2DDE5759D}" name="Sarake5009"/>
    <tableColumn id="5010" xr3:uid="{58BC8BB2-D834-4B0B-A707-59C0AC9EADFC}" name="Sarake5010"/>
    <tableColumn id="5011" xr3:uid="{74D35647-003A-4A00-BCC6-BAB30619DF34}" name="Sarake5011"/>
    <tableColumn id="5012" xr3:uid="{DC728634-B95A-4726-9BCD-FF648E56C56D}" name="Sarake5012"/>
    <tableColumn id="5013" xr3:uid="{F14FA795-D5CE-4BE3-8C4D-4F6D615EAF28}" name="Sarake5013"/>
    <tableColumn id="5014" xr3:uid="{8D4271E0-9AC8-4E70-876C-C61AE98400D3}" name="Sarake5014"/>
    <tableColumn id="5015" xr3:uid="{95F76A8C-0574-4634-983A-531BD8E458BA}" name="Sarake5015"/>
    <tableColumn id="5016" xr3:uid="{C33191EA-B6E2-4D82-98F4-0BD8F9C8BAE7}" name="Sarake5016"/>
    <tableColumn id="5017" xr3:uid="{2FDBD844-DC5B-4E00-9FCB-F388A7FB1107}" name="Sarake5017"/>
    <tableColumn id="5018" xr3:uid="{08E30ABA-23D7-4CFF-A898-8C2FB2FCD01F}" name="Sarake5018"/>
    <tableColumn id="5019" xr3:uid="{A8B5336C-F9D8-4B17-BA43-7A6B57D1D006}" name="Sarake5019"/>
    <tableColumn id="5020" xr3:uid="{EE639D44-4EA7-4D6F-AAF5-112D27A5D39E}" name="Sarake5020"/>
    <tableColumn id="5021" xr3:uid="{F8D67D24-097E-4582-9540-514CA6584F15}" name="Sarake5021"/>
    <tableColumn id="5022" xr3:uid="{9F78B4E7-1F7D-45FA-8F7A-2C3A228737BB}" name="Sarake5022"/>
    <tableColumn id="5023" xr3:uid="{BDF37615-30FC-4E31-9E3A-E2F3ADCF8BEE}" name="Sarake5023"/>
    <tableColumn id="5024" xr3:uid="{D23BD973-B2BE-4F37-A06E-1A793CB75135}" name="Sarake5024"/>
    <tableColumn id="5025" xr3:uid="{00057D1C-7935-4F78-A3C9-38C1C9548587}" name="Sarake5025"/>
    <tableColumn id="5026" xr3:uid="{2083200B-51C3-4CC5-991B-F8A64C80B6BA}" name="Sarake5026"/>
    <tableColumn id="5027" xr3:uid="{AFE40259-8D50-4692-8E23-B3677232EA14}" name="Sarake5027"/>
    <tableColumn id="5028" xr3:uid="{E6C79CA4-1571-48A3-9D00-4C7E8B4F4BBB}" name="Sarake5028"/>
    <tableColumn id="5029" xr3:uid="{AB4B3F61-6EFB-4C49-9C2D-060E3E29F159}" name="Sarake5029"/>
    <tableColumn id="5030" xr3:uid="{011D191F-C438-49CD-B9B8-F5333228A5EC}" name="Sarake5030"/>
    <tableColumn id="5031" xr3:uid="{D9D128ED-697B-4A8E-A769-9E4CE1DE4BAC}" name="Sarake5031"/>
    <tableColumn id="5032" xr3:uid="{D846CBD3-22D7-4FD8-897F-646A7A1FB356}" name="Sarake5032"/>
    <tableColumn id="5033" xr3:uid="{AD18530B-3517-4ADD-99CF-A954796974E1}" name="Sarake5033"/>
    <tableColumn id="5034" xr3:uid="{DB146F75-44D3-4B77-9AC6-88BEA5C14A49}" name="Sarake5034"/>
    <tableColumn id="5035" xr3:uid="{6EF0930E-E117-4279-AF8C-95DCD015C2AF}" name="Sarake5035"/>
    <tableColumn id="5036" xr3:uid="{15441650-B063-44E4-893F-4AAD7E407EFF}" name="Sarake5036"/>
    <tableColumn id="5037" xr3:uid="{8E0175AF-08A7-4719-8C63-6F7B52C396AB}" name="Sarake5037"/>
    <tableColumn id="5038" xr3:uid="{F905AE15-93B2-4FFC-B83A-AE232F4B05BA}" name="Sarake5038"/>
    <tableColumn id="5039" xr3:uid="{EA64F0E2-95C8-45D0-B7F3-A3F6D6725D3F}" name="Sarake5039"/>
    <tableColumn id="5040" xr3:uid="{6BF0B51D-E084-40B5-8A62-CC0F6B2AB8AF}" name="Sarake5040"/>
    <tableColumn id="5041" xr3:uid="{AAC166ED-D947-42B8-98EA-8CA28D643E56}" name="Sarake5041"/>
    <tableColumn id="5042" xr3:uid="{3265A166-7372-4C0A-890E-873A508983DE}" name="Sarake5042"/>
    <tableColumn id="5043" xr3:uid="{33A7046D-074C-43FC-B7A8-680CEF2BFC87}" name="Sarake5043"/>
    <tableColumn id="5044" xr3:uid="{90A69E7A-A8E9-4A20-9EF3-8F1BDDE5AEAD}" name="Sarake5044"/>
    <tableColumn id="5045" xr3:uid="{1E85EC94-ABC3-40B1-B47E-8F11DD955B00}" name="Sarake5045"/>
    <tableColumn id="5046" xr3:uid="{8F6D7EEE-32F0-4753-8D35-DA0003FA952D}" name="Sarake5046"/>
    <tableColumn id="5047" xr3:uid="{441C805A-E341-4577-91C0-FAF4A4F7BB7F}" name="Sarake5047"/>
    <tableColumn id="5048" xr3:uid="{75ABF1B1-415B-4965-88B9-FD0C81BBFF63}" name="Sarake5048"/>
    <tableColumn id="5049" xr3:uid="{34DA0C81-1DB9-41BC-B728-1E677DAA0F23}" name="Sarake5049"/>
    <tableColumn id="5050" xr3:uid="{0CAF7E44-E43E-4B39-9C06-CAC284FECD54}" name="Sarake5050"/>
    <tableColumn id="5051" xr3:uid="{E63DD21C-69B9-4E0E-B65D-BC3713C08674}" name="Sarake5051"/>
    <tableColumn id="5052" xr3:uid="{5BF611CF-36BF-4692-BEE6-55BAEFA906EB}" name="Sarake5052"/>
    <tableColumn id="5053" xr3:uid="{101885DF-4E11-47EC-9501-1E7B49468C3A}" name="Sarake5053"/>
    <tableColumn id="5054" xr3:uid="{697DB45C-F7D6-44B2-BB03-22F03A29CA5C}" name="Sarake5054"/>
    <tableColumn id="5055" xr3:uid="{CDE7C448-6FEA-40E6-9FB1-36BF0AA1EFCF}" name="Sarake5055"/>
    <tableColumn id="5056" xr3:uid="{4DC14F1A-87DA-41A3-9C0B-CED34BDA7272}" name="Sarake5056"/>
    <tableColumn id="5057" xr3:uid="{1CA1622A-3CB3-4827-B633-BFE29351F4D9}" name="Sarake5057"/>
    <tableColumn id="5058" xr3:uid="{F7EC366C-D9F6-462D-9128-220508D0D582}" name="Sarake5058"/>
    <tableColumn id="5059" xr3:uid="{D6AFCDD1-F349-41C7-BF13-BAAFD1D04D58}" name="Sarake5059"/>
    <tableColumn id="5060" xr3:uid="{69908CDC-A400-426A-975A-9FC192047EFB}" name="Sarake5060"/>
    <tableColumn id="5061" xr3:uid="{E6B0B209-F6DB-4C45-A38B-FC52CF6E1A02}" name="Sarake5061"/>
    <tableColumn id="5062" xr3:uid="{1F392CD4-235E-4549-B63D-764269AE88EA}" name="Sarake5062"/>
    <tableColumn id="5063" xr3:uid="{C6E716C0-2B66-4E4F-9FE9-7822545F30F1}" name="Sarake5063"/>
    <tableColumn id="5064" xr3:uid="{0E1C5B23-762C-4E4D-BF39-FE732690DA58}" name="Sarake5064"/>
    <tableColumn id="5065" xr3:uid="{63439AA6-9E63-4999-9887-30A7A316C1B8}" name="Sarake5065"/>
    <tableColumn id="5066" xr3:uid="{823463A9-0FCD-43B0-89EB-B525D5647434}" name="Sarake5066"/>
    <tableColumn id="5067" xr3:uid="{6983A4EB-7AC2-4BD5-9584-426432DA752E}" name="Sarake5067"/>
    <tableColumn id="5068" xr3:uid="{031F54C3-8725-4466-963D-A1F202ECAF82}" name="Sarake5068"/>
    <tableColumn id="5069" xr3:uid="{DC7FD1CF-E36F-4650-8BBF-B6D10D2461B0}" name="Sarake5069"/>
    <tableColumn id="5070" xr3:uid="{BD7E8B96-EBED-4429-9EA6-A0D94A47213B}" name="Sarake5070"/>
    <tableColumn id="5071" xr3:uid="{C2748567-DBB3-459E-9B23-C3C106F2E7F4}" name="Sarake5071"/>
    <tableColumn id="5072" xr3:uid="{BDBB5990-0DA4-4007-9D87-FA6B48706F46}" name="Sarake5072"/>
    <tableColumn id="5073" xr3:uid="{28AD5B52-1559-455B-A4D6-2A8DEB46227F}" name="Sarake5073"/>
    <tableColumn id="5074" xr3:uid="{9EE3F719-AAFA-4E18-ACD4-B6E2DF5737EA}" name="Sarake5074"/>
    <tableColumn id="5075" xr3:uid="{481A71D6-104E-4FF1-BD47-3A00C6940AF2}" name="Sarake5075"/>
    <tableColumn id="5076" xr3:uid="{367306EC-FB94-40A2-B4CA-7FDAB7891867}" name="Sarake5076"/>
    <tableColumn id="5077" xr3:uid="{D4ED8492-ED70-444D-A011-A28C60D2A9DB}" name="Sarake5077"/>
    <tableColumn id="5078" xr3:uid="{A2871954-AE9B-4ADD-BC68-DFE171F8E295}" name="Sarake5078"/>
    <tableColumn id="5079" xr3:uid="{482471B3-A335-4FE0-BE1B-2D3704F8C1EA}" name="Sarake5079"/>
    <tableColumn id="5080" xr3:uid="{23078229-F5C3-4A87-9325-88E3A5D7672D}" name="Sarake5080"/>
    <tableColumn id="5081" xr3:uid="{F758C9AF-2C3B-4F34-9769-F4875A8DD13D}" name="Sarake5081"/>
    <tableColumn id="5082" xr3:uid="{3FA15312-9E0F-43F2-A528-2ECA1A9DFF19}" name="Sarake5082"/>
    <tableColumn id="5083" xr3:uid="{12FA47A4-9F91-461F-9BC0-B88ADC43DA0A}" name="Sarake5083"/>
    <tableColumn id="5084" xr3:uid="{D904C11D-C6E5-4B2A-9528-EF8C12EA1CD9}" name="Sarake5084"/>
    <tableColumn id="5085" xr3:uid="{A4A9F259-35FE-46FB-8AAA-5A0BD5F54807}" name="Sarake5085"/>
    <tableColumn id="5086" xr3:uid="{2153729C-9A08-4809-A45E-89CA6FF3215E}" name="Sarake5086"/>
    <tableColumn id="5087" xr3:uid="{D8158844-9F3D-4B08-BB1A-8043CF7D89F7}" name="Sarake5087"/>
    <tableColumn id="5088" xr3:uid="{A56FD4E8-87AF-4E76-8754-09840A9A8594}" name="Sarake5088"/>
    <tableColumn id="5089" xr3:uid="{CF6D0871-FE2A-4A67-9139-B26A5C5C88B5}" name="Sarake5089"/>
    <tableColumn id="5090" xr3:uid="{2C0259FA-63AC-4DE7-9668-A3EC33B83E45}" name="Sarake5090"/>
    <tableColumn id="5091" xr3:uid="{F43098FB-470F-40DA-B492-2EAF7ED97FBF}" name="Sarake5091"/>
    <tableColumn id="5092" xr3:uid="{94BC0CC6-56F5-446C-8173-73A904348067}" name="Sarake5092"/>
    <tableColumn id="5093" xr3:uid="{C9087FE1-D760-4F2B-B649-937052210036}" name="Sarake5093"/>
    <tableColumn id="5094" xr3:uid="{A94C2C60-17C5-42DA-BEE0-52861FAA00A5}" name="Sarake5094"/>
    <tableColumn id="5095" xr3:uid="{BC986A79-A3C5-4143-850B-B8D0559D7CF7}" name="Sarake5095"/>
    <tableColumn id="5096" xr3:uid="{A6F5D576-F4B7-4FCA-BA40-03EC000AFE94}" name="Sarake5096"/>
    <tableColumn id="5097" xr3:uid="{5B18CD05-4B4F-49AB-A05A-ED2D43FCB063}" name="Sarake5097"/>
    <tableColumn id="5098" xr3:uid="{9CCC9873-C520-47BE-B393-5D09B955CDFD}" name="Sarake5098"/>
    <tableColumn id="5099" xr3:uid="{1F55E218-26AE-4DD6-81B0-6F5172FBF6F0}" name="Sarake5099"/>
    <tableColumn id="5100" xr3:uid="{8F729935-D12C-489B-AE38-AE5DF40E3712}" name="Sarake5100"/>
    <tableColumn id="5101" xr3:uid="{D24E37C2-FF8F-4AB0-BC51-393BFC35814F}" name="Sarake5101"/>
    <tableColumn id="5102" xr3:uid="{FFC3E2E1-8E05-4591-A424-375F5456619C}" name="Sarake5102"/>
    <tableColumn id="5103" xr3:uid="{03FD44C5-0BB9-420B-825A-2C6158F2AD1E}" name="Sarake5103"/>
    <tableColumn id="5104" xr3:uid="{95DC97AD-6291-4B90-96EF-214B0C473BFA}" name="Sarake5104"/>
    <tableColumn id="5105" xr3:uid="{EDB2FF56-D063-41DA-A65F-79CCFD144BD5}" name="Sarake5105"/>
    <tableColumn id="5106" xr3:uid="{638C08C1-978A-4953-9604-46A3710AF5B3}" name="Sarake5106"/>
    <tableColumn id="5107" xr3:uid="{CBDAB7CF-A84A-436C-AA39-DBA82D8288F4}" name="Sarake5107"/>
    <tableColumn id="5108" xr3:uid="{9C460B51-ABE5-4416-AE4D-BEC8622535C2}" name="Sarake5108"/>
    <tableColumn id="5109" xr3:uid="{01B6E2B6-32C2-4877-A1D3-CC9E0A696A3D}" name="Sarake5109"/>
    <tableColumn id="5110" xr3:uid="{72470FB0-55C2-41BC-97E5-BDE6301CEF5E}" name="Sarake5110"/>
    <tableColumn id="5111" xr3:uid="{09550A67-152E-4FB9-B5C5-2B8A6F14A19D}" name="Sarake5111"/>
    <tableColumn id="5112" xr3:uid="{B10AB83F-C678-4870-9F88-6029B7F99579}" name="Sarake5112"/>
    <tableColumn id="5113" xr3:uid="{A391C4F4-DEDB-4A41-8BE1-65220E44DA97}" name="Sarake5113"/>
    <tableColumn id="5114" xr3:uid="{FE2BDB16-42A5-4780-B884-B2164329BB55}" name="Sarake5114"/>
    <tableColumn id="5115" xr3:uid="{BB628B45-04CE-47EF-A9D2-3899F443D5EC}" name="Sarake5115"/>
    <tableColumn id="5116" xr3:uid="{481C6E12-53A3-4E2F-A664-C2DEBBC8113E}" name="Sarake5116"/>
    <tableColumn id="5117" xr3:uid="{54F928EB-3C08-4CDF-AC39-23A5DED56302}" name="Sarake5117"/>
    <tableColumn id="5118" xr3:uid="{12A4262E-75C3-435C-AF13-58F563FE81DF}" name="Sarake5118"/>
    <tableColumn id="5119" xr3:uid="{67D0A6F9-2EB4-4804-9BEA-C679EB5A4735}" name="Sarake5119"/>
    <tableColumn id="5120" xr3:uid="{2EA1A194-F7FB-4162-9D4D-436C2BF6242C}" name="Sarake5120"/>
    <tableColumn id="5121" xr3:uid="{F25D089A-1142-4FF4-9AC7-F713A02B4B14}" name="Sarake5121"/>
    <tableColumn id="5122" xr3:uid="{B60467EC-FB2B-4C2F-A8BE-052F95A9D0D4}" name="Sarake5122"/>
    <tableColumn id="5123" xr3:uid="{7B131B8C-5E35-489F-9182-B226F90DF616}" name="Sarake5123"/>
    <tableColumn id="5124" xr3:uid="{2B2358B0-B97C-48B6-A7C9-4FB7C68BA049}" name="Sarake5124"/>
    <tableColumn id="5125" xr3:uid="{13F0294B-455C-44D9-BFCA-6154AFBF5E47}" name="Sarake5125"/>
    <tableColumn id="5126" xr3:uid="{06721A77-4DA7-4728-A369-AE1551484F68}" name="Sarake5126"/>
    <tableColumn id="5127" xr3:uid="{A3BA90CD-5C82-4CB5-B298-D9D2FF81E428}" name="Sarake5127"/>
    <tableColumn id="5128" xr3:uid="{E9F19C16-C344-4F4F-B829-D32DC80E6801}" name="Sarake5128"/>
    <tableColumn id="5129" xr3:uid="{3FBF3AC9-3FAB-4263-BB26-C07E42E7CA65}" name="Sarake5129"/>
    <tableColumn id="5130" xr3:uid="{815790DD-F924-4003-9251-E4E0827BCA8E}" name="Sarake5130"/>
    <tableColumn id="5131" xr3:uid="{D6A4ACE0-9630-4785-B957-FC8640EB14EF}" name="Sarake5131"/>
    <tableColumn id="5132" xr3:uid="{4778855D-DE18-4709-916F-8E2707CD94BA}" name="Sarake5132"/>
    <tableColumn id="5133" xr3:uid="{7D8C2346-05DE-49D5-90AE-379040068C9A}" name="Sarake5133"/>
    <tableColumn id="5134" xr3:uid="{2898BB19-056E-4E42-968E-77F4D67A7308}" name="Sarake5134"/>
    <tableColumn id="5135" xr3:uid="{C9FBF2F8-3400-438D-8E0C-EF5A4F19D1B9}" name="Sarake5135"/>
    <tableColumn id="5136" xr3:uid="{B7CF20DE-191C-4B97-8F5D-049C9927961F}" name="Sarake5136"/>
    <tableColumn id="5137" xr3:uid="{481170CE-68A0-42F0-A2F6-9C7FC3B2E595}" name="Sarake5137"/>
    <tableColumn id="5138" xr3:uid="{7B0776E7-6BB1-42D4-8E15-1883BB0D8F8E}" name="Sarake5138"/>
    <tableColumn id="5139" xr3:uid="{415128C8-B262-4CF1-8041-81D5DFE117A0}" name="Sarake5139"/>
    <tableColumn id="5140" xr3:uid="{6FFB9BFC-D39D-4C8D-AAB9-ECD824454B67}" name="Sarake5140"/>
    <tableColumn id="5141" xr3:uid="{5061D4BE-74FD-4599-A34D-BA0DBC5E1E34}" name="Sarake5141"/>
    <tableColumn id="5142" xr3:uid="{894A1F0C-9814-41C7-BDBA-E0BF9E749936}" name="Sarake5142"/>
    <tableColumn id="5143" xr3:uid="{9B20DE86-8D7F-42CC-B9C1-14FA00034E98}" name="Sarake5143"/>
    <tableColumn id="5144" xr3:uid="{39403C78-3C79-4BD3-B1E2-DC591747F815}" name="Sarake5144"/>
    <tableColumn id="5145" xr3:uid="{56502D87-1C6D-47AF-A81E-1C46D46F8591}" name="Sarake5145"/>
    <tableColumn id="5146" xr3:uid="{D8F69D9C-1D7B-4AF8-8441-850901852E66}" name="Sarake5146"/>
    <tableColumn id="5147" xr3:uid="{7C1EF76C-8FCF-420B-9D96-9ECB847EC025}" name="Sarake5147"/>
    <tableColumn id="5148" xr3:uid="{6D1CC2EE-1453-4380-8899-6E777A16C7D9}" name="Sarake5148"/>
    <tableColumn id="5149" xr3:uid="{CD1D0E08-A82E-4016-B6F9-BCC53FE626A9}" name="Sarake5149"/>
    <tableColumn id="5150" xr3:uid="{795C44C7-5818-421B-A055-F513D04464C0}" name="Sarake5150"/>
    <tableColumn id="5151" xr3:uid="{81B87404-8312-46D0-B2F6-9032BC24966A}" name="Sarake5151"/>
    <tableColumn id="5152" xr3:uid="{E8F9A9E6-5D4F-456A-82A8-2A15F557A3B7}" name="Sarake5152"/>
    <tableColumn id="5153" xr3:uid="{BA7BA818-8032-40E0-B16B-726E17383122}" name="Sarake5153"/>
    <tableColumn id="5154" xr3:uid="{5E316167-36CE-4C95-9B3F-DBC93BF5EB40}" name="Sarake5154"/>
    <tableColumn id="5155" xr3:uid="{66199077-576F-4EA1-A0C1-97D1C7B60CF5}" name="Sarake5155"/>
    <tableColumn id="5156" xr3:uid="{DD047639-8943-4258-99D4-AFCBD099FCED}" name="Sarake5156"/>
    <tableColumn id="5157" xr3:uid="{1A8DB767-98C2-44B3-84F3-80417FE340E1}" name="Sarake5157"/>
    <tableColumn id="5158" xr3:uid="{4C524A5F-B384-471D-837F-006E69AC457A}" name="Sarake5158"/>
    <tableColumn id="5159" xr3:uid="{47AB9A41-55C2-428F-9498-93515AD392B6}" name="Sarake5159"/>
    <tableColumn id="5160" xr3:uid="{A8F101DA-321B-403C-A940-A157848B9916}" name="Sarake5160"/>
    <tableColumn id="5161" xr3:uid="{CAE745C0-7B82-4E3E-B2A8-742AC6A09B9C}" name="Sarake5161"/>
    <tableColumn id="5162" xr3:uid="{9B46E4E6-4571-4FD9-A7A2-02DDE839EC4B}" name="Sarake5162"/>
    <tableColumn id="5163" xr3:uid="{6A4C266E-A326-47F9-B371-F58B3B343413}" name="Sarake5163"/>
    <tableColumn id="5164" xr3:uid="{6DA34966-1F9A-4462-BBCB-78E9149005B3}" name="Sarake5164"/>
    <tableColumn id="5165" xr3:uid="{339AF0FB-D056-4AEE-89E7-86B3B7F45614}" name="Sarake5165"/>
    <tableColumn id="5166" xr3:uid="{A5EA1529-427A-4F5F-8945-E15B39D7A1C2}" name="Sarake5166"/>
    <tableColumn id="5167" xr3:uid="{4DC72EA0-A65D-4046-98FB-8A99B2DE1667}" name="Sarake5167"/>
    <tableColumn id="5168" xr3:uid="{FE157536-F9A3-427B-AD23-FCDBF58B2B19}" name="Sarake5168"/>
    <tableColumn id="5169" xr3:uid="{ABA83BBD-F0F4-48E8-9CE2-9B37A4CD07F9}" name="Sarake5169"/>
    <tableColumn id="5170" xr3:uid="{4227C320-A720-43BC-995A-77E859FDB68A}" name="Sarake5170"/>
    <tableColumn id="5171" xr3:uid="{5AB45403-CD39-4413-B078-E297315B64E2}" name="Sarake5171"/>
    <tableColumn id="5172" xr3:uid="{AE17A3FF-A56F-465B-BCED-B33C3DEDA833}" name="Sarake5172"/>
    <tableColumn id="5173" xr3:uid="{BF5D21EC-0949-407F-90E0-429DF776EF09}" name="Sarake5173"/>
    <tableColumn id="5174" xr3:uid="{AFC9554A-5F85-4DB1-B8F8-F19B4EBF6477}" name="Sarake5174"/>
    <tableColumn id="5175" xr3:uid="{F543CB65-A460-41D8-A562-B02960A491E7}" name="Sarake5175"/>
    <tableColumn id="5176" xr3:uid="{65948B9D-13AA-485C-9557-83CF56D245A5}" name="Sarake5176"/>
    <tableColumn id="5177" xr3:uid="{A5B7775D-BBC8-464F-82D5-A01DED44CD7E}" name="Sarake5177"/>
    <tableColumn id="5178" xr3:uid="{36FCD8FC-D74B-4D83-B393-C8ED7F40AF8C}" name="Sarake5178"/>
    <tableColumn id="5179" xr3:uid="{292E64AD-06A1-4054-BA83-F1B594F62741}" name="Sarake5179"/>
    <tableColumn id="5180" xr3:uid="{D1FEFE14-A234-410E-8E60-48896931E23A}" name="Sarake5180"/>
    <tableColumn id="5181" xr3:uid="{789C9545-1445-45AC-A4CF-EB055363F6DD}" name="Sarake5181"/>
    <tableColumn id="5182" xr3:uid="{1AD896BD-4E7D-441D-AFCE-64207B6D19ED}" name="Sarake5182"/>
    <tableColumn id="5183" xr3:uid="{18F4678C-E74F-4FBB-A90D-A6A24980F07B}" name="Sarake5183"/>
    <tableColumn id="5184" xr3:uid="{15AF502E-5662-4CD9-AE28-5AB6AB52168F}" name="Sarake5184"/>
    <tableColumn id="5185" xr3:uid="{80DBF735-EF45-4162-9B2C-683A8DB4BDE0}" name="Sarake5185"/>
    <tableColumn id="5186" xr3:uid="{C21E2474-AF3D-4F9E-A22F-BED5F05F0A8E}" name="Sarake5186"/>
    <tableColumn id="5187" xr3:uid="{0BC55ED8-E7F7-44F7-AA53-C965C86265B9}" name="Sarake5187"/>
    <tableColumn id="5188" xr3:uid="{A3DE61BB-66AA-4496-B6D4-4A70301540F2}" name="Sarake5188"/>
    <tableColumn id="5189" xr3:uid="{77F53C91-67B8-49D1-8A50-BEC9BCF39D87}" name="Sarake5189"/>
    <tableColumn id="5190" xr3:uid="{41315112-243D-4DDD-BF69-2BB060280671}" name="Sarake5190"/>
    <tableColumn id="5191" xr3:uid="{B79B556E-12F1-4A35-A197-9DEA8C6A432A}" name="Sarake5191"/>
    <tableColumn id="5192" xr3:uid="{BA4B8D33-077C-4300-8B64-2CCD94738FF4}" name="Sarake5192"/>
    <tableColumn id="5193" xr3:uid="{03AEDE71-D76A-4680-A11B-B8CF915D50B3}" name="Sarake5193"/>
    <tableColumn id="5194" xr3:uid="{4B31F223-D095-43E1-B32D-32A2847A2539}" name="Sarake5194"/>
    <tableColumn id="5195" xr3:uid="{16790E89-C13A-4621-A2A7-1F53B8B66FD9}" name="Sarake5195"/>
    <tableColumn id="5196" xr3:uid="{FB8236AC-95FC-47E2-97E9-957987EEA23D}" name="Sarake5196"/>
    <tableColumn id="5197" xr3:uid="{E76D5291-55F3-4CD8-8765-8AA7C08D78EA}" name="Sarake5197"/>
    <tableColumn id="5198" xr3:uid="{EC7255B7-C889-4190-949E-2A886AB8512B}" name="Sarake5198"/>
    <tableColumn id="5199" xr3:uid="{6D70185D-DE8E-4163-A5C6-E8C3D9A61E94}" name="Sarake5199"/>
    <tableColumn id="5200" xr3:uid="{A2D64067-9620-4132-9000-1A669F25B317}" name="Sarake5200"/>
    <tableColumn id="5201" xr3:uid="{B5B66C2F-B0A4-44E2-8E0C-069C53B48006}" name="Sarake5201"/>
    <tableColumn id="5202" xr3:uid="{101FBDD7-1594-4CDE-8016-2D042E8A01D8}" name="Sarake5202"/>
    <tableColumn id="5203" xr3:uid="{1D4EA229-59BF-48EE-91C8-03C1F3C7CDD3}" name="Sarake5203"/>
    <tableColumn id="5204" xr3:uid="{78FA5310-F696-4070-BEB9-96221EF1ECB1}" name="Sarake5204"/>
    <tableColumn id="5205" xr3:uid="{7381E1C6-9256-4102-973D-DF5C14B73278}" name="Sarake5205"/>
    <tableColumn id="5206" xr3:uid="{67079CFF-A0BA-454D-BD15-73E19FD2B7BB}" name="Sarake5206"/>
    <tableColumn id="5207" xr3:uid="{23D47F25-A581-489E-9982-10543B8B2E48}" name="Sarake5207"/>
    <tableColumn id="5208" xr3:uid="{22233682-39E1-42C9-B931-940045A3E614}" name="Sarake5208"/>
    <tableColumn id="5209" xr3:uid="{3249EC35-4C3E-414F-927E-9ED2890D454B}" name="Sarake5209"/>
    <tableColumn id="5210" xr3:uid="{6AB11F41-F903-4DF2-BB03-EA4C4A78FA9D}" name="Sarake5210"/>
    <tableColumn id="5211" xr3:uid="{1FA8A6F0-6255-4D61-8DAB-950F2B9B9183}" name="Sarake5211"/>
    <tableColumn id="5212" xr3:uid="{697BBF13-0CAB-4D19-B76E-8DC7AEB84253}" name="Sarake5212"/>
    <tableColumn id="5213" xr3:uid="{189DB06B-92CD-41F8-89CC-8C00269B02DF}" name="Sarake5213"/>
    <tableColumn id="5214" xr3:uid="{445916F2-F76A-4F82-B536-728BC71E4CDF}" name="Sarake5214"/>
    <tableColumn id="5215" xr3:uid="{3D64BCE9-3A64-4277-B63E-FD737538A37B}" name="Sarake5215"/>
    <tableColumn id="5216" xr3:uid="{FEFD746A-9CC1-4ABB-8136-A70DBE01F16F}" name="Sarake5216"/>
    <tableColumn id="5217" xr3:uid="{22CD1118-BD58-47F3-803D-6DB103578413}" name="Sarake5217"/>
    <tableColumn id="5218" xr3:uid="{7E7872EF-FC23-4CC8-BEC3-F90EB572CEFC}" name="Sarake5218"/>
    <tableColumn id="5219" xr3:uid="{E51A070C-C389-45B8-8449-EEC1A303E53F}" name="Sarake5219"/>
    <tableColumn id="5220" xr3:uid="{7CBB2638-BEEC-4619-801F-C9EE0E03B79D}" name="Sarake5220"/>
    <tableColumn id="5221" xr3:uid="{C70A05F5-65BE-4816-8121-DB27A3104ED5}" name="Sarake5221"/>
    <tableColumn id="5222" xr3:uid="{7C069291-9B3F-4889-9776-A629E37E27E5}" name="Sarake5222"/>
    <tableColumn id="5223" xr3:uid="{E44303D0-32C0-4E74-BA6F-9A93D09414FB}" name="Sarake5223"/>
    <tableColumn id="5224" xr3:uid="{205528EB-5575-4A8A-9160-18F145251DF9}" name="Sarake5224"/>
    <tableColumn id="5225" xr3:uid="{7D8FB03F-F8CD-4EE0-8FEE-19A852B6A81A}" name="Sarake5225"/>
    <tableColumn id="5226" xr3:uid="{9D6D192D-9546-4F4E-A7B3-B26BC2E07BFF}" name="Sarake5226"/>
    <tableColumn id="5227" xr3:uid="{D2DC5916-254C-4185-B107-6F742EA12969}" name="Sarake5227"/>
    <tableColumn id="5228" xr3:uid="{017BD411-111C-4073-A75F-514212C257C9}" name="Sarake5228"/>
    <tableColumn id="5229" xr3:uid="{CDC16D24-4093-40EF-9612-9888256B25C7}" name="Sarake5229"/>
    <tableColumn id="5230" xr3:uid="{366AB5D0-8081-4E3D-B1C1-3F29E5010C7D}" name="Sarake5230"/>
    <tableColumn id="5231" xr3:uid="{FE2A20E3-1691-4989-BD68-B5C5780C85FA}" name="Sarake5231"/>
    <tableColumn id="5232" xr3:uid="{1B92CCE2-B516-4F34-8A1B-913CAA7C4E76}" name="Sarake5232"/>
    <tableColumn id="5233" xr3:uid="{F95E5F1B-C55A-4F6E-A421-50D71DD18EED}" name="Sarake5233"/>
    <tableColumn id="5234" xr3:uid="{C48A20FD-4FAD-4236-8C3E-D21A980F74E6}" name="Sarake5234"/>
    <tableColumn id="5235" xr3:uid="{23109D26-C34A-4B68-A856-4124690004E3}" name="Sarake5235"/>
    <tableColumn id="5236" xr3:uid="{663F33F8-46EC-4B40-9A6A-2A01CCEC67E5}" name="Sarake5236"/>
    <tableColumn id="5237" xr3:uid="{956AB62B-76C8-465F-AC27-BD95BE2843E8}" name="Sarake5237"/>
    <tableColumn id="5238" xr3:uid="{8A675DC8-84D3-4646-9ADB-8117B46E6A88}" name="Sarake5238"/>
    <tableColumn id="5239" xr3:uid="{BFDCFEB6-9EFA-49AA-84EF-F5B94DFE663E}" name="Sarake5239"/>
    <tableColumn id="5240" xr3:uid="{7646C31C-EBF0-4581-B2F6-1501B055B93C}" name="Sarake5240"/>
    <tableColumn id="5241" xr3:uid="{96BDD306-1A6D-43F1-8EEC-676FA348AE8C}" name="Sarake5241"/>
    <tableColumn id="5242" xr3:uid="{23E24547-4A85-4123-AAA9-6C1152C65D39}" name="Sarake5242"/>
    <tableColumn id="5243" xr3:uid="{8DF422D4-ABE5-4BFD-ABC1-F2BEAFEA295E}" name="Sarake5243"/>
    <tableColumn id="5244" xr3:uid="{D3BE6839-D8DA-423B-8D4E-4CEE9FD7C2D6}" name="Sarake5244"/>
    <tableColumn id="5245" xr3:uid="{00D86DF6-2569-4D68-A756-ED5A659ADA2F}" name="Sarake5245"/>
    <tableColumn id="5246" xr3:uid="{6167703E-D320-4118-B216-83BAE2204AB5}" name="Sarake5246"/>
    <tableColumn id="5247" xr3:uid="{D32E8413-3329-4DF7-8CA5-961762B10754}" name="Sarake5247"/>
    <tableColumn id="5248" xr3:uid="{C32D538B-187A-483E-9314-3852851B4D94}" name="Sarake5248"/>
    <tableColumn id="5249" xr3:uid="{F4C470E0-1C02-451B-B617-C74B0AB9F01A}" name="Sarake5249"/>
    <tableColumn id="5250" xr3:uid="{A7416585-4A49-4C98-87BA-9AC5258C2249}" name="Sarake5250"/>
    <tableColumn id="5251" xr3:uid="{AF189533-32C1-49C7-B50C-08ED7D2429FB}" name="Sarake5251"/>
    <tableColumn id="5252" xr3:uid="{ABAB27E6-DA87-4654-ABDE-2945CFAB0480}" name="Sarake5252"/>
    <tableColumn id="5253" xr3:uid="{980F2296-52A9-4101-BA0A-51806732C41D}" name="Sarake5253"/>
    <tableColumn id="5254" xr3:uid="{8CB68884-9FDD-4082-9501-87B7AEC834CB}" name="Sarake5254"/>
    <tableColumn id="5255" xr3:uid="{A3DE2972-34A0-4244-A0CF-7E334662F827}" name="Sarake5255"/>
    <tableColumn id="5256" xr3:uid="{8EB62544-AB6D-43C0-A62C-837AC8CD20D5}" name="Sarake5256"/>
    <tableColumn id="5257" xr3:uid="{6F9973BF-1F55-4713-9EF6-7D042E9A6EC5}" name="Sarake5257"/>
    <tableColumn id="5258" xr3:uid="{3D7AC554-17FA-44E1-A29D-773C3A7E8FA1}" name="Sarake5258"/>
    <tableColumn id="5259" xr3:uid="{63337976-2BB6-4B86-814D-2441B9C43C79}" name="Sarake5259"/>
    <tableColumn id="5260" xr3:uid="{18B0D956-D66D-4F04-9727-1696E12BDCE2}" name="Sarake5260"/>
    <tableColumn id="5261" xr3:uid="{90CEDC66-8D56-49EA-97C1-9A262DAB3004}" name="Sarake5261"/>
    <tableColumn id="5262" xr3:uid="{42EBF8FC-7F15-4ACE-AD29-49CFAB781B6D}" name="Sarake5262"/>
    <tableColumn id="5263" xr3:uid="{F7B9814A-DD0C-439C-A4EB-CAAF216BB436}" name="Sarake5263"/>
    <tableColumn id="5264" xr3:uid="{7B13FB2C-EACF-48F4-9736-3614A0A07C15}" name="Sarake5264"/>
    <tableColumn id="5265" xr3:uid="{117C8477-FB1D-477C-83FA-17C95C483A8F}" name="Sarake5265"/>
    <tableColumn id="5266" xr3:uid="{C2687D29-2054-43D9-9D1F-E0F43E120166}" name="Sarake5266"/>
    <tableColumn id="5267" xr3:uid="{76951DCC-60E7-4360-B73F-FBD20488F064}" name="Sarake5267"/>
    <tableColumn id="5268" xr3:uid="{E76CDABA-4C7F-418E-8524-B5A415EC5DE6}" name="Sarake5268"/>
    <tableColumn id="5269" xr3:uid="{773ECA9C-080D-44B8-9016-E6FD4CD6BEA6}" name="Sarake5269"/>
    <tableColumn id="5270" xr3:uid="{806BB461-DFDC-426D-B6DD-CDA8B002DC0B}" name="Sarake5270"/>
    <tableColumn id="5271" xr3:uid="{B38DF1D9-C38C-4012-A75E-D0435DF0EB98}" name="Sarake5271"/>
    <tableColumn id="5272" xr3:uid="{9A6E4B78-3B6D-4582-9ABD-CB07B3EFDCA1}" name="Sarake5272"/>
    <tableColumn id="5273" xr3:uid="{EA183527-C850-440A-BA6F-300EC18BDE2D}" name="Sarake5273"/>
    <tableColumn id="5274" xr3:uid="{4DE6CC2F-6DDF-4BA1-90D1-A48397CA3DBE}" name="Sarake5274"/>
    <tableColumn id="5275" xr3:uid="{25194904-CE0D-4196-8704-390A85BFF4A6}" name="Sarake5275"/>
    <tableColumn id="5276" xr3:uid="{1ACDE5A1-571A-4ABD-88AA-8431EAB7AE87}" name="Sarake5276"/>
    <tableColumn id="5277" xr3:uid="{E338C75D-E859-4EF9-BA93-8367C36F1DEB}" name="Sarake5277"/>
    <tableColumn id="5278" xr3:uid="{BC173A93-F625-4C8D-B9A2-AC49F5FD0750}" name="Sarake5278"/>
    <tableColumn id="5279" xr3:uid="{5EB29E9B-24EA-4FE9-BA4C-8F85EBDF5BDE}" name="Sarake5279"/>
    <tableColumn id="5280" xr3:uid="{4AEDA9F4-91C2-449B-8059-A84536BB1F14}" name="Sarake5280"/>
    <tableColumn id="5281" xr3:uid="{B1F5DAEF-CB07-4D91-ADD6-97EDD01050CC}" name="Sarake5281"/>
    <tableColumn id="5282" xr3:uid="{7BD251E2-9068-4BBB-9486-13356200C0F7}" name="Sarake5282"/>
    <tableColumn id="5283" xr3:uid="{0D9037A2-6D41-41E0-98C1-30463D115559}" name="Sarake5283"/>
    <tableColumn id="5284" xr3:uid="{CCE00EF9-18AD-4627-9637-E6552DE39E23}" name="Sarake5284"/>
    <tableColumn id="5285" xr3:uid="{D5B3521E-8C99-4954-B16D-F7E06569151B}" name="Sarake5285"/>
    <tableColumn id="5286" xr3:uid="{D31DF27F-F87C-42C9-9439-E710B50AEE1E}" name="Sarake5286"/>
    <tableColumn id="5287" xr3:uid="{C9495F77-6A52-44C1-8936-13E38685D729}" name="Sarake5287"/>
    <tableColumn id="5288" xr3:uid="{0762FCF6-C6FF-4988-A01A-4A393CA00D24}" name="Sarake5288"/>
    <tableColumn id="5289" xr3:uid="{639CF98B-FC5C-4BAA-B6AC-676AEE127F93}" name="Sarake5289"/>
    <tableColumn id="5290" xr3:uid="{5CABC808-148E-4D15-BAF4-8A6B0551C571}" name="Sarake5290"/>
    <tableColumn id="5291" xr3:uid="{00E2DCEC-B280-463F-9665-BBC206372608}" name="Sarake5291"/>
    <tableColumn id="5292" xr3:uid="{5F9469FC-7D31-4157-BB79-34657EF8E0A1}" name="Sarake5292"/>
    <tableColumn id="5293" xr3:uid="{6CF1B540-A921-4659-9D22-6FF9B0CCBE4A}" name="Sarake5293"/>
    <tableColumn id="5294" xr3:uid="{5DDB97F2-8BEF-4049-AFDF-E96CCC127DFE}" name="Sarake5294"/>
    <tableColumn id="5295" xr3:uid="{3F140298-82BA-478E-AC85-08BDC959AE97}" name="Sarake5295"/>
    <tableColumn id="5296" xr3:uid="{13E3BC16-3DAC-468B-8B44-117E493B70C6}" name="Sarake5296"/>
    <tableColumn id="5297" xr3:uid="{3C04A048-3235-4D78-BE40-10E4034EB183}" name="Sarake5297"/>
    <tableColumn id="5298" xr3:uid="{804B6F8A-BCB2-4D0F-88AA-5D030866028A}" name="Sarake5298"/>
    <tableColumn id="5299" xr3:uid="{F02163F8-92C8-4080-A3E2-78B78E43320C}" name="Sarake5299"/>
    <tableColumn id="5300" xr3:uid="{B0C1C44D-8F45-4A44-A9FD-DA5D6ECCE91C}" name="Sarake5300"/>
    <tableColumn id="5301" xr3:uid="{831E359E-10BA-412F-A70D-EBC4CB462678}" name="Sarake5301"/>
    <tableColumn id="5302" xr3:uid="{B330AE4F-A7DD-436D-9917-F799FEDA5C10}" name="Sarake5302"/>
    <tableColumn id="5303" xr3:uid="{E634258E-EAAD-458C-91A7-C481716C31C3}" name="Sarake5303"/>
    <tableColumn id="5304" xr3:uid="{D447FED6-9DAE-4898-A5DB-6853D4DC80F4}" name="Sarake5304"/>
    <tableColumn id="5305" xr3:uid="{9E60885E-18AB-4F3E-8C8A-D32CDE9A15C8}" name="Sarake5305"/>
    <tableColumn id="5306" xr3:uid="{A565657F-F421-4BC6-A5C3-3C17B6B9C259}" name="Sarake5306"/>
    <tableColumn id="5307" xr3:uid="{2A58BD65-A0DC-4CF6-8DD9-827011890A85}" name="Sarake5307"/>
    <tableColumn id="5308" xr3:uid="{A5D8A551-B9D0-4C25-B197-EDFD82A5F6D3}" name="Sarake5308"/>
    <tableColumn id="5309" xr3:uid="{5A33FF5A-1910-44F8-A8A9-4D9B93DD588D}" name="Sarake5309"/>
    <tableColumn id="5310" xr3:uid="{D857190E-FBBD-4FF2-B48D-715D9DA152ED}" name="Sarake5310"/>
    <tableColumn id="5311" xr3:uid="{DA450CE7-E742-4B18-B743-FD03310D6618}" name="Sarake5311"/>
    <tableColumn id="5312" xr3:uid="{A4C4D3A7-3F15-4F22-B47D-95B512D31EE3}" name="Sarake5312"/>
    <tableColumn id="5313" xr3:uid="{D9FE457C-B773-4F3A-834F-EB62FB57AD26}" name="Sarake5313"/>
    <tableColumn id="5314" xr3:uid="{FABFC691-9AEB-47BD-BEC3-8D0583D773E3}" name="Sarake5314"/>
    <tableColumn id="5315" xr3:uid="{3D188DA7-6C16-41F4-9959-3B248C9F8783}" name="Sarake5315"/>
    <tableColumn id="5316" xr3:uid="{E94B0160-223C-47C1-A217-2071815037E2}" name="Sarake5316"/>
    <tableColumn id="5317" xr3:uid="{15229A79-B73B-4A9C-8A1C-9489F06DFA4B}" name="Sarake5317"/>
    <tableColumn id="5318" xr3:uid="{56D5FAF0-586E-4189-B971-8D904AF1FBC7}" name="Sarake5318"/>
    <tableColumn id="5319" xr3:uid="{C70DC42D-71E9-471E-84A9-117BF8D6B212}" name="Sarake5319"/>
    <tableColumn id="5320" xr3:uid="{265A18E4-716F-4D0F-9CD8-942FF1179361}" name="Sarake5320"/>
    <tableColumn id="5321" xr3:uid="{64C719A1-F651-4BA3-A178-0AE094621D07}" name="Sarake5321"/>
    <tableColumn id="5322" xr3:uid="{47E43DC6-E8B0-4D99-8B6D-468E5CC0FEEA}" name="Sarake5322"/>
    <tableColumn id="5323" xr3:uid="{63FC8D6B-7D88-4102-8336-B1B722AA1DF8}" name="Sarake5323"/>
    <tableColumn id="5324" xr3:uid="{5995519C-23A2-4645-AE5F-A4C462C748F9}" name="Sarake5324"/>
    <tableColumn id="5325" xr3:uid="{60CC776F-9B18-44A1-B9E6-C16C54688F94}" name="Sarake5325"/>
    <tableColumn id="5326" xr3:uid="{5D757761-DD31-4CA6-A851-07DC07596783}" name="Sarake5326"/>
    <tableColumn id="5327" xr3:uid="{D558F8FE-FB79-4E78-9461-799835369CA2}" name="Sarake5327"/>
    <tableColumn id="5328" xr3:uid="{16F3D2AE-0767-4214-9FCE-46AA7FC071A8}" name="Sarake5328"/>
    <tableColumn id="5329" xr3:uid="{A68DE0D9-4242-4932-8EAE-808ACE0027C4}" name="Sarake5329"/>
    <tableColumn id="5330" xr3:uid="{AFF602D5-6EEC-46AC-80AE-6B25410AEC4F}" name="Sarake5330"/>
    <tableColumn id="5331" xr3:uid="{C243FF91-C545-45C1-B3A6-954F8D64BA5F}" name="Sarake5331"/>
    <tableColumn id="5332" xr3:uid="{50111806-75A4-4DEE-835E-5DB0B23BE53D}" name="Sarake5332"/>
    <tableColumn id="5333" xr3:uid="{8A760631-4A75-44C5-985E-40E9C060ADAA}" name="Sarake5333"/>
    <tableColumn id="5334" xr3:uid="{B165064E-BC6C-4E2A-9795-CF4D479E0DAC}" name="Sarake5334"/>
    <tableColumn id="5335" xr3:uid="{A2BA0A02-B3DF-491C-B72E-46060CB6E8F9}" name="Sarake5335"/>
    <tableColumn id="5336" xr3:uid="{D9216F5C-C7A8-4422-B922-F2A14640D996}" name="Sarake5336"/>
    <tableColumn id="5337" xr3:uid="{2BF23052-34FE-4769-8B70-A83F379E0223}" name="Sarake5337"/>
    <tableColumn id="5338" xr3:uid="{5D26EBF7-122F-4C44-8DF7-6D35486125DC}" name="Sarake5338"/>
    <tableColumn id="5339" xr3:uid="{192BED4D-DDB2-4ABD-9A66-09AEE9793199}" name="Sarake5339"/>
    <tableColumn id="5340" xr3:uid="{D711F3CF-9E36-4730-AA3B-CE91CCB46594}" name="Sarake5340"/>
    <tableColumn id="5341" xr3:uid="{917E8CD9-7B5F-428A-8CBF-F1F9B38F9EF9}" name="Sarake5341"/>
    <tableColumn id="5342" xr3:uid="{2769D1B3-DF3B-44D8-8833-12C511A7A809}" name="Sarake5342"/>
    <tableColumn id="5343" xr3:uid="{932177FC-64C9-4B84-B2CE-DFC2F9DCA370}" name="Sarake5343"/>
    <tableColumn id="5344" xr3:uid="{A5750BFC-2794-41D2-B0AB-3957D1C59B19}" name="Sarake5344"/>
    <tableColumn id="5345" xr3:uid="{A1D8904E-96FE-4B95-9037-3726A3195DFD}" name="Sarake5345"/>
    <tableColumn id="5346" xr3:uid="{4B27F77F-5CA7-47FA-A658-0B20915DAEC0}" name="Sarake5346"/>
    <tableColumn id="5347" xr3:uid="{0F91CF1E-AE9E-4ADF-813D-020FD61E545E}" name="Sarake5347"/>
    <tableColumn id="5348" xr3:uid="{2BE5A767-8FB7-46DC-A15F-E190D5E80A2C}" name="Sarake5348"/>
    <tableColumn id="5349" xr3:uid="{32B28E6E-63EF-4C58-BD11-711588BCF858}" name="Sarake5349"/>
    <tableColumn id="5350" xr3:uid="{BB09C1AD-38EB-4D8C-944D-AE6D523569A1}" name="Sarake5350"/>
    <tableColumn id="5351" xr3:uid="{92B79E15-D3BD-4853-B106-10A41B9151E4}" name="Sarake5351"/>
    <tableColumn id="5352" xr3:uid="{EAF829AC-D438-4382-95D9-ACB6B2240F91}" name="Sarake5352"/>
    <tableColumn id="5353" xr3:uid="{466EFA89-5CC7-4943-A84B-7C161E2C4D5E}" name="Sarake5353"/>
    <tableColumn id="5354" xr3:uid="{A430961F-E30F-41FB-9EA7-7482C12EDD1B}" name="Sarake5354"/>
    <tableColumn id="5355" xr3:uid="{626F4A62-58C2-4EE0-BC82-90EB410DEF70}" name="Sarake5355"/>
    <tableColumn id="5356" xr3:uid="{5D5459CB-4204-4446-878C-04B1B012E43A}" name="Sarake5356"/>
    <tableColumn id="5357" xr3:uid="{B31749DD-E695-434E-B09E-76636131E1AB}" name="Sarake5357"/>
    <tableColumn id="5358" xr3:uid="{4276BD09-4965-454A-8F86-E52245D75CEA}" name="Sarake5358"/>
    <tableColumn id="5359" xr3:uid="{44F1688C-58D6-4D3C-A341-B9593716DE56}" name="Sarake5359"/>
    <tableColumn id="5360" xr3:uid="{0C600F01-94FD-4FF1-8171-B6CB32E6351B}" name="Sarake5360"/>
    <tableColumn id="5361" xr3:uid="{03F4D3CF-6199-4652-9702-A55E6594DB79}" name="Sarake5361"/>
    <tableColumn id="5362" xr3:uid="{581D568B-5D77-430C-AE70-AA48ED10ADC4}" name="Sarake5362"/>
    <tableColumn id="5363" xr3:uid="{33ECEA13-70C9-4110-A3E5-1C25E37865BF}" name="Sarake5363"/>
    <tableColumn id="5364" xr3:uid="{8335B980-528A-4828-8350-50C62FB707CE}" name="Sarake5364"/>
    <tableColumn id="5365" xr3:uid="{E90E4359-D066-4E39-B0AB-14FBAECE7BDA}" name="Sarake5365"/>
    <tableColumn id="5366" xr3:uid="{3A0653EB-188D-44D7-AA37-4CE0497979D4}" name="Sarake5366"/>
    <tableColumn id="5367" xr3:uid="{94210BE8-A44D-48E0-9092-4D7B4755E1C0}" name="Sarake5367"/>
    <tableColumn id="5368" xr3:uid="{A9B70AAD-6579-4891-A499-AE3A008A0A62}" name="Sarake5368"/>
    <tableColumn id="5369" xr3:uid="{4F0728C8-C478-4A7C-9239-41F68BA0DF67}" name="Sarake5369"/>
    <tableColumn id="5370" xr3:uid="{4C05B64C-E7EF-4B7A-9AD3-9690824F8B8E}" name="Sarake5370"/>
    <tableColumn id="5371" xr3:uid="{94CDDAE6-B8B3-4E0A-9316-9575DD005DEF}" name="Sarake5371"/>
    <tableColumn id="5372" xr3:uid="{BEF19D07-4A16-4B47-9D20-8423B0B2EA12}" name="Sarake5372"/>
    <tableColumn id="5373" xr3:uid="{F90C8F6A-DE3F-45C7-9CDB-8E1301F4C9B7}" name="Sarake5373"/>
    <tableColumn id="5374" xr3:uid="{2B6818E8-B517-4769-BD41-0A46385B60EA}" name="Sarake5374"/>
    <tableColumn id="5375" xr3:uid="{74D6ACD7-3AB1-43D0-9015-950D77E1204D}" name="Sarake5375"/>
    <tableColumn id="5376" xr3:uid="{3428733F-3D09-4A64-8F1C-80C0F60DDDD8}" name="Sarake5376"/>
    <tableColumn id="5377" xr3:uid="{F97C1768-972C-4993-BAE0-B43395CC3F28}" name="Sarake5377"/>
    <tableColumn id="5378" xr3:uid="{44CD026A-8788-4D39-9700-6C83E6289D47}" name="Sarake5378"/>
    <tableColumn id="5379" xr3:uid="{3D746AC2-C6DC-47BB-BF84-4233A3BA8B85}" name="Sarake5379"/>
    <tableColumn id="5380" xr3:uid="{4E9A7806-D42A-4CF3-9508-F9A66D726F93}" name="Sarake5380"/>
    <tableColumn id="5381" xr3:uid="{8C31C7CF-2209-4615-8EE7-6D4B2B62AD78}" name="Sarake5381"/>
    <tableColumn id="5382" xr3:uid="{97EC6AF5-B4E7-4582-A123-5D52EB4C802B}" name="Sarake5382"/>
    <tableColumn id="5383" xr3:uid="{D4CEAFD8-7E90-40C1-909B-47D05A50119D}" name="Sarake5383"/>
    <tableColumn id="5384" xr3:uid="{E773E5D5-38E0-487F-81A5-527A58AA5B44}" name="Sarake5384"/>
    <tableColumn id="5385" xr3:uid="{DD74CF91-E348-4ABD-BC3E-65C4C1AFC7BF}" name="Sarake5385"/>
    <tableColumn id="5386" xr3:uid="{11B8EB31-BC36-47BB-857E-29116F084759}" name="Sarake5386"/>
    <tableColumn id="5387" xr3:uid="{51286115-0B62-45C6-9A13-5F05887E4021}" name="Sarake5387"/>
    <tableColumn id="5388" xr3:uid="{E60696CF-4A50-40F6-9B33-FE09283F9E05}" name="Sarake5388"/>
    <tableColumn id="5389" xr3:uid="{D77CFBB0-C7EA-4CBF-9A0B-724688B8925E}" name="Sarake5389"/>
    <tableColumn id="5390" xr3:uid="{9047D217-52F2-4F9C-9E05-B747F3788295}" name="Sarake5390"/>
    <tableColumn id="5391" xr3:uid="{7A1EBC9B-EE24-4955-97B0-8F1587E13302}" name="Sarake5391"/>
    <tableColumn id="5392" xr3:uid="{0FCACC6F-4C95-4D11-B5BF-2A0C34AA29A2}" name="Sarake5392"/>
    <tableColumn id="5393" xr3:uid="{4C67A82C-418B-40FF-94FA-B2A3CF578790}" name="Sarake5393"/>
    <tableColumn id="5394" xr3:uid="{399421D4-1A16-4123-AB45-6E82DDA67B42}" name="Sarake5394"/>
    <tableColumn id="5395" xr3:uid="{D72F7553-E9B4-4886-9F4C-95D725784D41}" name="Sarake5395"/>
    <tableColumn id="5396" xr3:uid="{21DF592D-EE35-420B-9D10-97C8C7334758}" name="Sarake5396"/>
    <tableColumn id="5397" xr3:uid="{6EB6CDAB-131A-48C5-AD9F-C186857612B5}" name="Sarake5397"/>
    <tableColumn id="5398" xr3:uid="{820ED89A-EFA0-4155-A22E-50C69DAAA753}" name="Sarake5398"/>
    <tableColumn id="5399" xr3:uid="{B19D96C6-8590-4885-8451-C9D8032C1A59}" name="Sarake5399"/>
    <tableColumn id="5400" xr3:uid="{973E60D3-1C28-4832-AA9A-4BD9CFBB5816}" name="Sarake5400"/>
    <tableColumn id="5401" xr3:uid="{3BCB60D2-B637-44B3-9F03-D6110DB0B903}" name="Sarake5401"/>
    <tableColumn id="5402" xr3:uid="{5F5A384E-1232-4240-BE9D-32B99CC037D8}" name="Sarake5402"/>
    <tableColumn id="5403" xr3:uid="{FACDBED1-1179-4253-A562-6284B114CE6E}" name="Sarake5403"/>
    <tableColumn id="5404" xr3:uid="{D353148A-C965-4581-B4E4-5A27BF9C7BDB}" name="Sarake5404"/>
    <tableColumn id="5405" xr3:uid="{2046F1AF-107C-49E0-844A-E9288635DB93}" name="Sarake5405"/>
    <tableColumn id="5406" xr3:uid="{FEA88D6B-9A38-4CC7-B0EF-C8DF4BF315B0}" name="Sarake5406"/>
    <tableColumn id="5407" xr3:uid="{97EB007B-0637-4F8E-8A93-645D1BD9D162}" name="Sarake5407"/>
    <tableColumn id="5408" xr3:uid="{7D4B9497-30F9-42D8-B0A4-03D9290D5594}" name="Sarake5408"/>
    <tableColumn id="5409" xr3:uid="{6FA63D15-655B-4610-9E0B-B693630F1952}" name="Sarake5409"/>
    <tableColumn id="5410" xr3:uid="{FDA05BE1-544D-4278-96A9-3B2C33539FBD}" name="Sarake5410"/>
    <tableColumn id="5411" xr3:uid="{13DC5E5F-39C9-4D84-98C7-4462DF758560}" name="Sarake5411"/>
    <tableColumn id="5412" xr3:uid="{FD2DAA01-5A38-49DB-9F29-9543DBBB513C}" name="Sarake5412"/>
    <tableColumn id="5413" xr3:uid="{02F00143-CC29-4231-8654-D67B8157F661}" name="Sarake5413"/>
    <tableColumn id="5414" xr3:uid="{41C92EF9-165B-4109-B658-83936D42F3DF}" name="Sarake5414"/>
    <tableColumn id="5415" xr3:uid="{599931B8-EC37-4D32-8F0E-E2B6F8DCF3E4}" name="Sarake5415"/>
    <tableColumn id="5416" xr3:uid="{869A7DB5-7AF9-4784-A527-F483534FF47E}" name="Sarake5416"/>
    <tableColumn id="5417" xr3:uid="{1E664B15-F847-4D82-8849-18BB5DE9B8BB}" name="Sarake5417"/>
    <tableColumn id="5418" xr3:uid="{53E1BF33-9AB5-400A-B83D-E35B6CFC1489}" name="Sarake5418"/>
    <tableColumn id="5419" xr3:uid="{AF8C97D7-33A5-4DA8-92DF-D4A39A3CD20C}" name="Sarake5419"/>
    <tableColumn id="5420" xr3:uid="{EC95EB46-CB74-4A47-BC3D-9732E842013C}" name="Sarake5420"/>
    <tableColumn id="5421" xr3:uid="{9D375AA9-F701-47E8-B7AB-BCCB77D9917C}" name="Sarake5421"/>
    <tableColumn id="5422" xr3:uid="{E44CC1A5-DF6B-4C5C-B850-4CFB307BE85E}" name="Sarake5422"/>
    <tableColumn id="5423" xr3:uid="{0AAE515A-F56F-4A63-A623-887F41A4EC92}" name="Sarake5423"/>
    <tableColumn id="5424" xr3:uid="{1AC26B2A-5537-4A5C-929A-9B081A078C49}" name="Sarake5424"/>
    <tableColumn id="5425" xr3:uid="{CAD022E6-7578-4290-A1A2-C779398CB8E7}" name="Sarake5425"/>
    <tableColumn id="5426" xr3:uid="{DB648332-4EE5-4E52-A3F6-A27A27AB0E2C}" name="Sarake5426"/>
    <tableColumn id="5427" xr3:uid="{AA2BEC00-5119-4267-8194-5526837E0C94}" name="Sarake5427"/>
    <tableColumn id="5428" xr3:uid="{D4C3F1BA-A8C3-44B4-A551-25EA0BD576E7}" name="Sarake5428"/>
    <tableColumn id="5429" xr3:uid="{F572E903-3C6F-489C-977B-93067A8AEEF7}" name="Sarake5429"/>
    <tableColumn id="5430" xr3:uid="{4F661188-A846-4A78-A3CB-5ED8864C3341}" name="Sarake5430"/>
    <tableColumn id="5431" xr3:uid="{22C11678-AE77-4E63-B98E-678017DB73A5}" name="Sarake5431"/>
    <tableColumn id="5432" xr3:uid="{A1CCF01C-F02E-4FDE-8CC2-77D49382EEBB}" name="Sarake5432"/>
    <tableColumn id="5433" xr3:uid="{BEEB661D-901A-426F-BB4C-CFB17A9FE24A}" name="Sarake5433"/>
    <tableColumn id="5434" xr3:uid="{D8DCA81A-A46F-4462-9939-799BE9C9EA6A}" name="Sarake5434"/>
    <tableColumn id="5435" xr3:uid="{E51B352F-F963-4A51-8D44-8228BB14B898}" name="Sarake5435"/>
    <tableColumn id="5436" xr3:uid="{4793ADBB-6928-4160-A168-62B9258E5E75}" name="Sarake5436"/>
    <tableColumn id="5437" xr3:uid="{31ADE155-717D-4BFA-835A-211120B7BDAE}" name="Sarake5437"/>
    <tableColumn id="5438" xr3:uid="{A67C11AF-EBE6-467A-9DD8-F2946707838C}" name="Sarake5438"/>
    <tableColumn id="5439" xr3:uid="{BE929D5B-CE42-4310-80AF-7D3E163AF76A}" name="Sarake5439"/>
    <tableColumn id="5440" xr3:uid="{88070C52-6023-49A3-9883-F1BF9AB2A9AF}" name="Sarake5440"/>
    <tableColumn id="5441" xr3:uid="{B42FEC02-1AD8-47ED-B91C-535FE8D89D0D}" name="Sarake5441"/>
    <tableColumn id="5442" xr3:uid="{E0C57BD3-F4EE-446C-B622-089F09689C1A}" name="Sarake5442"/>
    <tableColumn id="5443" xr3:uid="{5E7AD3BE-02F4-4741-8F06-7DA95F65DAFF}" name="Sarake5443"/>
    <tableColumn id="5444" xr3:uid="{3440A6AE-40FA-4902-83B2-5DA6BBE0E162}" name="Sarake5444"/>
    <tableColumn id="5445" xr3:uid="{892F6D94-EF3F-450B-A335-CB58A2DC7C22}" name="Sarake5445"/>
    <tableColumn id="5446" xr3:uid="{67FF9886-ED65-4CE3-8A66-B885E6261F29}" name="Sarake5446"/>
    <tableColumn id="5447" xr3:uid="{0D1EF86F-62D8-4776-9C6D-45A378720A0D}" name="Sarake5447"/>
    <tableColumn id="5448" xr3:uid="{2616091C-60C0-4C52-BDDE-BEE581138811}" name="Sarake5448"/>
    <tableColumn id="5449" xr3:uid="{8C9637B2-7D12-4C59-83DF-73001A375528}" name="Sarake5449"/>
    <tableColumn id="5450" xr3:uid="{161158FF-15DD-4648-86BF-42C0101FA195}" name="Sarake5450"/>
    <tableColumn id="5451" xr3:uid="{DD6CE6EB-8A6F-4081-AD64-A04A57444C8D}" name="Sarake5451"/>
    <tableColumn id="5452" xr3:uid="{FADB38E8-6455-4ECE-B06D-352297EC27F8}" name="Sarake5452"/>
    <tableColumn id="5453" xr3:uid="{8D054801-185C-40CC-A9B5-CDD6EFCFD043}" name="Sarake5453"/>
    <tableColumn id="5454" xr3:uid="{70574ED2-17D8-4729-BEC5-F78894E518EB}" name="Sarake5454"/>
    <tableColumn id="5455" xr3:uid="{9FC0729F-D2DC-40D8-A334-FBCEF6ACDBF3}" name="Sarake5455"/>
    <tableColumn id="5456" xr3:uid="{ECD66677-291D-4157-BB9C-9967FD4EBE7A}" name="Sarake5456"/>
    <tableColumn id="5457" xr3:uid="{609BA24A-4FEB-48B5-9C62-A449D7145771}" name="Sarake5457"/>
    <tableColumn id="5458" xr3:uid="{AD2CD79A-3F71-4399-9DBD-7CEB0EA24369}" name="Sarake5458"/>
    <tableColumn id="5459" xr3:uid="{694D42BD-183B-4630-9857-BB17CE89D053}" name="Sarake5459"/>
    <tableColumn id="5460" xr3:uid="{AA56C51E-5535-4291-BD91-BBDFB4798B22}" name="Sarake5460"/>
    <tableColumn id="5461" xr3:uid="{1F8CBB14-360A-40BA-B9DF-D99882861066}" name="Sarake5461"/>
    <tableColumn id="5462" xr3:uid="{1198027A-CDD9-4FDD-A519-2B88075491A6}" name="Sarake5462"/>
    <tableColumn id="5463" xr3:uid="{CCC76464-8094-43AE-B401-73634B9E3A75}" name="Sarake5463"/>
    <tableColumn id="5464" xr3:uid="{49E47D13-3984-49FA-8ADB-4230F53143B5}" name="Sarake5464"/>
    <tableColumn id="5465" xr3:uid="{88A18E46-E22D-4A4C-85E6-90B82D9D6140}" name="Sarake5465"/>
    <tableColumn id="5466" xr3:uid="{06BD61C4-10EE-41EF-B834-93DCD6B4A95E}" name="Sarake5466"/>
    <tableColumn id="5467" xr3:uid="{AE6D762B-5FA1-4C64-84C5-6794B2C789C4}" name="Sarake5467"/>
    <tableColumn id="5468" xr3:uid="{CCA0DA84-8F65-4037-9D16-F010CC15FE45}" name="Sarake5468"/>
    <tableColumn id="5469" xr3:uid="{79BDBEC4-25B1-41AD-AF12-A6F18CCE8F7A}" name="Sarake5469"/>
    <tableColumn id="5470" xr3:uid="{70E1A35A-C4C3-4DB6-9975-16A00575A4AF}" name="Sarake5470"/>
    <tableColumn id="5471" xr3:uid="{24741352-3E16-4D14-8017-67E773D2A349}" name="Sarake5471"/>
    <tableColumn id="5472" xr3:uid="{47F7C03C-D3F4-4587-8F46-5C61DBA7BCAB}" name="Sarake5472"/>
    <tableColumn id="5473" xr3:uid="{F4D47C8D-7CEE-4231-8150-A1F21F3FED3D}" name="Sarake5473"/>
    <tableColumn id="5474" xr3:uid="{5F95CBC6-31F1-47FF-BB42-C13867553863}" name="Sarake5474"/>
    <tableColumn id="5475" xr3:uid="{B991F136-69B4-4CBB-B716-C41030418E44}" name="Sarake5475"/>
    <tableColumn id="5476" xr3:uid="{B2519169-F1EF-41B7-88F7-2ED69A3150AA}" name="Sarake5476"/>
    <tableColumn id="5477" xr3:uid="{3BCBF578-F2EF-489D-94E4-74BF23762C7D}" name="Sarake5477"/>
    <tableColumn id="5478" xr3:uid="{BF68CA2C-FA28-4D07-9EE0-C9942FD4ABB8}" name="Sarake5478"/>
    <tableColumn id="5479" xr3:uid="{258BB6FE-1709-4305-A848-333FA837DC2C}" name="Sarake5479"/>
    <tableColumn id="5480" xr3:uid="{A7537FAA-BA39-40AA-A199-2BBA69CADA50}" name="Sarake5480"/>
    <tableColumn id="5481" xr3:uid="{0891BA19-1B4D-4D10-8F85-C2462685D194}" name="Sarake5481"/>
    <tableColumn id="5482" xr3:uid="{F5A10713-022C-4F33-9A08-4138313D6EBF}" name="Sarake5482"/>
    <tableColumn id="5483" xr3:uid="{842462D2-040E-4AD4-AD14-3C13C9E2DF16}" name="Sarake5483"/>
    <tableColumn id="5484" xr3:uid="{EBB60E59-200F-4934-826D-481B8511637D}" name="Sarake5484"/>
    <tableColumn id="5485" xr3:uid="{3AAE849D-CDAB-48E2-B03C-83791D0D661C}" name="Sarake5485"/>
    <tableColumn id="5486" xr3:uid="{FF59C966-D92F-448B-AEC1-A04488EB4876}" name="Sarake5486"/>
    <tableColumn id="5487" xr3:uid="{48566352-3F9A-408C-8703-8504ACD3282B}" name="Sarake5487"/>
    <tableColumn id="5488" xr3:uid="{4B54356E-6DDE-416F-BA7D-1E70FCBA4860}" name="Sarake5488"/>
    <tableColumn id="5489" xr3:uid="{407AEAD4-8D7D-41D6-B8B6-0AE8AE5522C6}" name="Sarake5489"/>
    <tableColumn id="5490" xr3:uid="{D2E46C6B-FF9C-4ED7-8A3F-9FC3CD690623}" name="Sarake5490"/>
    <tableColumn id="5491" xr3:uid="{FCB6E6C7-5D35-480C-99C3-FA05ED37D584}" name="Sarake5491"/>
    <tableColumn id="5492" xr3:uid="{8B738200-47DB-4F78-89FE-167C5E90B223}" name="Sarake5492"/>
    <tableColumn id="5493" xr3:uid="{C8EA83F0-8167-4A83-B137-994BDC2D0AF2}" name="Sarake5493"/>
    <tableColumn id="5494" xr3:uid="{368DC851-0374-4AFD-A910-EFEC5752F600}" name="Sarake5494"/>
    <tableColumn id="5495" xr3:uid="{6F548F62-83BB-4A00-A8FF-5CD3AE33BB40}" name="Sarake5495"/>
    <tableColumn id="5496" xr3:uid="{C0C145D0-0D69-4269-A340-59425A1D6A2E}" name="Sarake5496"/>
    <tableColumn id="5497" xr3:uid="{98C6667D-00B0-4EC9-9D48-F1D8084FCA04}" name="Sarake5497"/>
    <tableColumn id="5498" xr3:uid="{C2FC8587-AF08-4C1B-81EB-4EB1E5BB1207}" name="Sarake5498"/>
    <tableColumn id="5499" xr3:uid="{11FC7714-968E-4BD0-832C-1C19DD84B68B}" name="Sarake5499"/>
    <tableColumn id="5500" xr3:uid="{45DB46A1-C70E-49AD-B714-A703ECCD97DA}" name="Sarake5500"/>
    <tableColumn id="5501" xr3:uid="{C7CECBE2-3BB7-4F18-8BC0-8774C6443225}" name="Sarake5501"/>
    <tableColumn id="5502" xr3:uid="{B0A7DA80-48C8-47B2-BC99-934FD41DE8C2}" name="Sarake5502"/>
    <tableColumn id="5503" xr3:uid="{99F01121-398D-4674-B821-13B03A9B6C2D}" name="Sarake5503"/>
    <tableColumn id="5504" xr3:uid="{EAE88B32-AF6A-4A49-B6A2-A1D44E5D13E6}" name="Sarake5504"/>
    <tableColumn id="5505" xr3:uid="{F59E7AE5-3963-4251-8C08-77893C8348BC}" name="Sarake5505"/>
    <tableColumn id="5506" xr3:uid="{1AF8EF0F-2C95-4FC6-9EE8-8469A2D4F886}" name="Sarake5506"/>
    <tableColumn id="5507" xr3:uid="{C62905C7-EA90-44CD-B307-7C2333F886FB}" name="Sarake5507"/>
    <tableColumn id="5508" xr3:uid="{9C86E1BC-D777-465A-80C1-A6D27E5DBE8D}" name="Sarake5508"/>
    <tableColumn id="5509" xr3:uid="{51243ABD-7C78-4B33-9006-AB70421C13AF}" name="Sarake5509"/>
    <tableColumn id="5510" xr3:uid="{B26EE408-7040-47C0-9ECC-4133D2A1A9A5}" name="Sarake5510"/>
    <tableColumn id="5511" xr3:uid="{9CB160F0-E0DB-4C54-ACAB-80DCFB188D10}" name="Sarake5511"/>
    <tableColumn id="5512" xr3:uid="{1C587C20-3F4E-4E42-9751-0A8F5E7C2429}" name="Sarake5512"/>
    <tableColumn id="5513" xr3:uid="{962AD479-422D-4157-BCEB-168718F561A7}" name="Sarake5513"/>
    <tableColumn id="5514" xr3:uid="{1A471129-DF81-44B5-AEB0-15849FE51F66}" name="Sarake5514"/>
    <tableColumn id="5515" xr3:uid="{60E92855-2930-47FC-B18B-172B1A0841F7}" name="Sarake5515"/>
    <tableColumn id="5516" xr3:uid="{19AC3D2B-1792-4EE2-8E3E-7B1EAA95B7D5}" name="Sarake5516"/>
    <tableColumn id="5517" xr3:uid="{8E203534-91D8-4462-9D77-0FFE4CA48815}" name="Sarake5517"/>
    <tableColumn id="5518" xr3:uid="{7BC98E2E-CF49-4C7A-95E4-B438EA7CFC33}" name="Sarake5518"/>
    <tableColumn id="5519" xr3:uid="{2AA423D0-D1E8-4318-BFE8-E1654EA28EF1}" name="Sarake5519"/>
    <tableColumn id="5520" xr3:uid="{C078841B-06E8-4D65-9AF0-17F2AAF63219}" name="Sarake5520"/>
    <tableColumn id="5521" xr3:uid="{01AFEE36-0D49-4588-858B-33B26F553F6F}" name="Sarake5521"/>
    <tableColumn id="5522" xr3:uid="{A1C4CBDA-92D4-423E-B51D-964951E10E63}" name="Sarake5522"/>
    <tableColumn id="5523" xr3:uid="{DE75DB28-5BE7-4491-A04B-C5D4655D9728}" name="Sarake5523"/>
    <tableColumn id="5524" xr3:uid="{4C27CEEB-088B-4D10-B870-11C3B74BB781}" name="Sarake5524"/>
    <tableColumn id="5525" xr3:uid="{E7FB32CA-47F1-40CA-9D4B-B661A296D04C}" name="Sarake5525"/>
    <tableColumn id="5526" xr3:uid="{3C60C88D-B78A-4F6B-AA12-93E854A63912}" name="Sarake5526"/>
    <tableColumn id="5527" xr3:uid="{F8C510BA-EE9F-43C2-8D56-6AF6CEB2C613}" name="Sarake5527"/>
    <tableColumn id="5528" xr3:uid="{D33D9D9C-44D1-43B0-BA1F-1F6FF60E8AA6}" name="Sarake5528"/>
    <tableColumn id="5529" xr3:uid="{3AF5DB35-DB29-4150-B3B7-E77600FE10CB}" name="Sarake5529"/>
    <tableColumn id="5530" xr3:uid="{DFD8CC67-F4CF-4B5B-8849-D7A1C7544E32}" name="Sarake5530"/>
    <tableColumn id="5531" xr3:uid="{F0A23FC0-DB23-4426-85FC-5943A6A0D8E0}" name="Sarake5531"/>
    <tableColumn id="5532" xr3:uid="{11CD29F5-3EC2-4A09-8E3A-980D274FF872}" name="Sarake5532"/>
    <tableColumn id="5533" xr3:uid="{3165F60E-E380-4929-AE73-60D70A8EB0C0}" name="Sarake5533"/>
    <tableColumn id="5534" xr3:uid="{2247E310-DB53-45B4-9993-61E60BC7B175}" name="Sarake5534"/>
    <tableColumn id="5535" xr3:uid="{A0833002-8B03-45D4-9BAA-39E4F38098F8}" name="Sarake5535"/>
    <tableColumn id="5536" xr3:uid="{27A4F66E-AD97-4BCE-9732-F9AB92FC288D}" name="Sarake5536"/>
    <tableColumn id="5537" xr3:uid="{E3CF8C40-7C36-4C4C-9FAD-D020BA934250}" name="Sarake5537"/>
    <tableColumn id="5538" xr3:uid="{847CE9E6-AB1A-4C5F-B969-9784D37CB714}" name="Sarake5538"/>
    <tableColumn id="5539" xr3:uid="{FEFDB62A-5EAB-4E98-8E2F-549A23B1C7B5}" name="Sarake5539"/>
    <tableColumn id="5540" xr3:uid="{A93C099F-5FEA-43A6-9FF8-BC1EF461B771}" name="Sarake5540"/>
    <tableColumn id="5541" xr3:uid="{CCAB805B-A61C-40E6-A522-4BFE085F9E36}" name="Sarake5541"/>
    <tableColumn id="5542" xr3:uid="{B03C6627-0A5F-4CBC-89AF-91726DA3E361}" name="Sarake5542"/>
    <tableColumn id="5543" xr3:uid="{ADFB61B9-24AE-45BB-B417-11D27A488441}" name="Sarake5543"/>
    <tableColumn id="5544" xr3:uid="{F664525B-E7AC-406D-8D46-36774EA2FC93}" name="Sarake5544"/>
    <tableColumn id="5545" xr3:uid="{2BA84E31-8610-49CC-B66A-AB1B989F1C9D}" name="Sarake5545"/>
    <tableColumn id="5546" xr3:uid="{0AB7AD50-45FB-428C-9BFD-683662BAB63A}" name="Sarake5546"/>
    <tableColumn id="5547" xr3:uid="{58D0D065-FE0A-4A81-8D5D-4BFE766B9A48}" name="Sarake5547"/>
    <tableColumn id="5548" xr3:uid="{8D57A072-9C40-47C0-BF78-D434FE58D97D}" name="Sarake5548"/>
    <tableColumn id="5549" xr3:uid="{19BB6E94-979A-48FB-A0F4-0EEB3F6E73E3}" name="Sarake5549"/>
    <tableColumn id="5550" xr3:uid="{7A9A6AB8-233A-4879-94BF-0F5ABE23863A}" name="Sarake5550"/>
    <tableColumn id="5551" xr3:uid="{CC78AB1A-1E3E-48F5-9C33-B0BECB8F3566}" name="Sarake5551"/>
    <tableColumn id="5552" xr3:uid="{49B959EA-FED7-4F25-92C7-1AC59EBB9360}" name="Sarake5552"/>
    <tableColumn id="5553" xr3:uid="{8935AB01-2E92-48BD-BE5B-688B70AA05F6}" name="Sarake5553"/>
    <tableColumn id="5554" xr3:uid="{3869A8B9-424D-4F4F-AA4B-F1583BD8E92E}" name="Sarake5554"/>
    <tableColumn id="5555" xr3:uid="{CC20C309-F454-49E7-9DE9-EB9BE630A361}" name="Sarake5555"/>
    <tableColumn id="5556" xr3:uid="{D590824C-ADE3-4CE0-BF68-9EE667FB86E0}" name="Sarake5556"/>
    <tableColumn id="5557" xr3:uid="{08AABA2A-067B-4540-B3D6-542090B909C6}" name="Sarake5557"/>
    <tableColumn id="5558" xr3:uid="{19E2114D-59F0-44EF-A177-39D1F8060C61}" name="Sarake5558"/>
    <tableColumn id="5559" xr3:uid="{E324B425-04ED-4726-A925-116007331231}" name="Sarake5559"/>
    <tableColumn id="5560" xr3:uid="{D62962CE-973E-40FB-B609-06151DAAA306}" name="Sarake5560"/>
    <tableColumn id="5561" xr3:uid="{FB7B33C3-9966-4A74-B012-DA184F249C1F}" name="Sarake5561"/>
    <tableColumn id="5562" xr3:uid="{E73C69C3-424C-4C2B-97DC-9AA8AD2C4906}" name="Sarake5562"/>
    <tableColumn id="5563" xr3:uid="{71963334-83A6-4625-B2A4-6C826907666E}" name="Sarake5563"/>
    <tableColumn id="5564" xr3:uid="{502664D6-F9CD-4360-9AD5-D356A0DB817A}" name="Sarake5564"/>
    <tableColumn id="5565" xr3:uid="{EF803731-C478-4398-927A-AE704CE65871}" name="Sarake5565"/>
    <tableColumn id="5566" xr3:uid="{220196DD-ED26-453C-862C-3C84D2BAF74A}" name="Sarake5566"/>
    <tableColumn id="5567" xr3:uid="{17BAEC34-8936-4639-AA86-44B27049CECA}" name="Sarake5567"/>
    <tableColumn id="5568" xr3:uid="{29EEBD8B-663B-4D88-83CE-71B1F0C4F607}" name="Sarake5568"/>
    <tableColumn id="5569" xr3:uid="{0CD4B86C-E51C-400C-AACE-F7C8EBABAD0D}" name="Sarake5569"/>
    <tableColumn id="5570" xr3:uid="{12D369C5-56C1-4CBD-984D-89BEF86DEBFC}" name="Sarake5570"/>
    <tableColumn id="5571" xr3:uid="{29347960-5BE1-4B3A-996B-B4381ED509EF}" name="Sarake5571"/>
    <tableColumn id="5572" xr3:uid="{5A471EF0-2CF0-4209-B78D-7C36358AB71E}" name="Sarake5572"/>
    <tableColumn id="5573" xr3:uid="{B0BE54C6-9042-4A76-8CA3-8E80AB402CAB}" name="Sarake5573"/>
    <tableColumn id="5574" xr3:uid="{0A165A16-569C-46ED-8319-F39990284B94}" name="Sarake5574"/>
    <tableColumn id="5575" xr3:uid="{49F25585-1ECD-4652-88B8-CF7560D9A432}" name="Sarake5575"/>
    <tableColumn id="5576" xr3:uid="{6732E93A-638C-4EAC-89C4-AEAF847F7750}" name="Sarake5576"/>
    <tableColumn id="5577" xr3:uid="{15F64FB1-5FA1-48C3-87F7-A05951AC67AA}" name="Sarake5577"/>
    <tableColumn id="5578" xr3:uid="{1BC5E82C-628A-41E9-866A-BA05316CC13E}" name="Sarake5578"/>
    <tableColumn id="5579" xr3:uid="{B4E6902B-5DDC-40CE-8573-EAA8E249D0FE}" name="Sarake5579"/>
    <tableColumn id="5580" xr3:uid="{E4D0A283-F5D9-4B18-9AC2-CC7B8222C085}" name="Sarake5580"/>
    <tableColumn id="5581" xr3:uid="{00970AA0-3FB4-427E-AC70-EC437DB2FF5A}" name="Sarake5581"/>
    <tableColumn id="5582" xr3:uid="{3EC9BBB8-48D1-427C-88F0-DA0C7E4DC3E0}" name="Sarake5582"/>
    <tableColumn id="5583" xr3:uid="{B7AA1EB4-5F32-4CEA-8BFF-8822F6488D76}" name="Sarake5583"/>
    <tableColumn id="5584" xr3:uid="{C1B9D947-DB92-44C3-9714-9810A30EE31E}" name="Sarake5584"/>
    <tableColumn id="5585" xr3:uid="{29D1B830-C76B-4326-8153-6A7562343234}" name="Sarake5585"/>
    <tableColumn id="5586" xr3:uid="{E6EAB33E-225A-4801-82E2-F8E2E9B5D65F}" name="Sarake5586"/>
    <tableColumn id="5587" xr3:uid="{0C9EE19E-8FFA-4288-8B0E-04CC6453BDF2}" name="Sarake5587"/>
    <tableColumn id="5588" xr3:uid="{D3EA643C-6195-4A4F-8874-4B1A214C748C}" name="Sarake5588"/>
    <tableColumn id="5589" xr3:uid="{2349D726-6FBF-452D-A44C-7609C1107C0C}" name="Sarake5589"/>
    <tableColumn id="5590" xr3:uid="{573F12A4-24BD-4BCF-85D9-6CC646D71105}" name="Sarake5590"/>
    <tableColumn id="5591" xr3:uid="{1B5C0035-71BD-4BCB-83A9-7D3F9209822A}" name="Sarake5591"/>
    <tableColumn id="5592" xr3:uid="{AE9EEC55-56F0-4B3A-922F-A705CC78B6CB}" name="Sarake5592"/>
    <tableColumn id="5593" xr3:uid="{0EB4BA8F-2523-440F-9B0B-9B8802ABF481}" name="Sarake5593"/>
    <tableColumn id="5594" xr3:uid="{61C8F0E4-2D37-4D60-B64A-E4956D8A5740}" name="Sarake5594"/>
    <tableColumn id="5595" xr3:uid="{64CA4F55-68A4-4B41-9D29-19FC995BCC3E}" name="Sarake5595"/>
    <tableColumn id="5596" xr3:uid="{1A94224A-7464-4F33-89C4-79723CA7ED34}" name="Sarake5596"/>
    <tableColumn id="5597" xr3:uid="{4BE5B573-D647-41A2-BCD1-F5A50B481FA7}" name="Sarake5597"/>
    <tableColumn id="5598" xr3:uid="{2046D564-2D86-4990-8FC9-CCAF8E72D57B}" name="Sarake5598"/>
    <tableColumn id="5599" xr3:uid="{FDBDC079-2192-4426-9187-D86AB58C38DA}" name="Sarake5599"/>
    <tableColumn id="5600" xr3:uid="{8BF45806-8A7F-4987-9923-4C5FFED87776}" name="Sarake5600"/>
    <tableColumn id="5601" xr3:uid="{5D1F5347-15F0-459B-92B8-FD30A978EE37}" name="Sarake5601"/>
    <tableColumn id="5602" xr3:uid="{E4D8FBE4-C53A-43F5-8793-307364438E2B}" name="Sarake5602"/>
    <tableColumn id="5603" xr3:uid="{E2CB9DA0-2FB0-4729-94CA-1F0DC953C754}" name="Sarake5603"/>
    <tableColumn id="5604" xr3:uid="{A49B58DC-694B-4C6E-AA4D-C330A29E3FF3}" name="Sarake5604"/>
    <tableColumn id="5605" xr3:uid="{E6F72143-9015-4B3D-B4E3-1CF310E74DBC}" name="Sarake5605"/>
    <tableColumn id="5606" xr3:uid="{CB8AA895-C0CD-4AE1-8A8F-45D70334E31B}" name="Sarake5606"/>
    <tableColumn id="5607" xr3:uid="{908B49CC-8BAF-4618-BCA9-71AB2FB66E0C}" name="Sarake5607"/>
    <tableColumn id="5608" xr3:uid="{04A6031D-DBFB-4939-971A-3523D91C15D3}" name="Sarake5608"/>
    <tableColumn id="5609" xr3:uid="{CEFFA4BF-87B4-4309-BD1F-24BCAD567B4C}" name="Sarake5609"/>
    <tableColumn id="5610" xr3:uid="{DFEB295D-03B0-4A97-842F-6A08586A3CF8}" name="Sarake5610"/>
    <tableColumn id="5611" xr3:uid="{63C11937-FF1B-4216-BB58-5A266C6D2D0B}" name="Sarake5611"/>
    <tableColumn id="5612" xr3:uid="{5AA70C28-BDA2-476E-B151-11B8654B4D09}" name="Sarake5612"/>
    <tableColumn id="5613" xr3:uid="{EEE62D3D-DFAC-4D2F-9CE5-8FF406F7FE50}" name="Sarake5613"/>
    <tableColumn id="5614" xr3:uid="{255B599C-01A4-47E1-913D-BBA706873335}" name="Sarake5614"/>
    <tableColumn id="5615" xr3:uid="{1C050203-0B47-4017-87E6-1B02F6CAAB38}" name="Sarake5615"/>
    <tableColumn id="5616" xr3:uid="{374DD583-32FF-4BBD-BB41-10CAB009B405}" name="Sarake5616"/>
    <tableColumn id="5617" xr3:uid="{76DD21E8-A160-4F76-9AED-83E0F50B5168}" name="Sarake5617"/>
    <tableColumn id="5618" xr3:uid="{BEEE9F2E-619C-43CE-BF02-CFAC1F6FC3D8}" name="Sarake5618"/>
    <tableColumn id="5619" xr3:uid="{CA7E8E5B-4154-452A-8A43-F9756DEC4562}" name="Sarake5619"/>
    <tableColumn id="5620" xr3:uid="{168BE831-3302-4195-8728-0275C1CA60A7}" name="Sarake5620"/>
    <tableColumn id="5621" xr3:uid="{9529FF31-E56D-427B-92E4-C3B80EDA81BB}" name="Sarake5621"/>
    <tableColumn id="5622" xr3:uid="{6A4DFF67-9C1F-4349-B8DE-C86736634FBD}" name="Sarake5622"/>
    <tableColumn id="5623" xr3:uid="{162DFE71-B1F4-44D6-9556-12C931DBE22E}" name="Sarake5623"/>
    <tableColumn id="5624" xr3:uid="{EA3AA93F-0872-4EE1-837A-1542CFED4FCB}" name="Sarake5624"/>
    <tableColumn id="5625" xr3:uid="{059943C9-F3BF-41A8-9DAC-0A3BA40388A3}" name="Sarake5625"/>
    <tableColumn id="5626" xr3:uid="{E421F5FC-92CD-43B2-A08A-FE95771071C6}" name="Sarake5626"/>
    <tableColumn id="5627" xr3:uid="{94111974-D54E-4377-8C9D-F73B9998834A}" name="Sarake5627"/>
    <tableColumn id="5628" xr3:uid="{F42BCC00-D4EC-4DE0-ACB9-66C934428DBB}" name="Sarake5628"/>
    <tableColumn id="5629" xr3:uid="{E264171A-D990-4EE8-92A3-C59B44F5F901}" name="Sarake5629"/>
    <tableColumn id="5630" xr3:uid="{2A869160-7209-4A8C-8E83-2B2448A4F59C}" name="Sarake5630"/>
    <tableColumn id="5631" xr3:uid="{34B4339B-79CA-478E-AB33-06D122AC6743}" name="Sarake5631"/>
    <tableColumn id="5632" xr3:uid="{77B9A1E9-836D-421C-92AD-5482F35EC566}" name="Sarake5632"/>
    <tableColumn id="5633" xr3:uid="{610A1826-B12A-4D03-8E7E-CCE86F207C79}" name="Sarake5633"/>
    <tableColumn id="5634" xr3:uid="{67D1A5DF-4E56-4662-94F5-AA135760A738}" name="Sarake5634"/>
    <tableColumn id="5635" xr3:uid="{7503BAF6-2B32-42DE-883E-627A65F877CA}" name="Sarake5635"/>
    <tableColumn id="5636" xr3:uid="{B2517E65-43B0-4009-B3FF-469CD8A3069F}" name="Sarake5636"/>
    <tableColumn id="5637" xr3:uid="{C0DFD9A5-9590-4525-AB71-48C814BB0A0B}" name="Sarake5637"/>
    <tableColumn id="5638" xr3:uid="{BC06109B-C474-4C07-94E1-0CCF1C79BFA5}" name="Sarake5638"/>
    <tableColumn id="5639" xr3:uid="{B773ECB9-EF92-4F3E-8CDA-5658EEE68176}" name="Sarake5639"/>
    <tableColumn id="5640" xr3:uid="{CED809F5-2E0E-4BE7-8766-463C3BBF2891}" name="Sarake5640"/>
    <tableColumn id="5641" xr3:uid="{6480498C-76B2-4B85-98CB-CABDA391DA96}" name="Sarake5641"/>
    <tableColumn id="5642" xr3:uid="{F4DF2D90-D264-4757-92AF-B21EC9EAE7DA}" name="Sarake5642"/>
    <tableColumn id="5643" xr3:uid="{AB4D143E-2A63-4836-8DAE-5B330DD19F4F}" name="Sarake5643"/>
    <tableColumn id="5644" xr3:uid="{E2D5982B-9B7C-4432-8243-C52FE615E3BD}" name="Sarake5644"/>
    <tableColumn id="5645" xr3:uid="{8749D83B-CE82-495C-802B-F03D53BAA997}" name="Sarake5645"/>
    <tableColumn id="5646" xr3:uid="{851C21EF-DF6C-427E-899B-92B52AAA3BF5}" name="Sarake5646"/>
    <tableColumn id="5647" xr3:uid="{9E2B45F1-6F7C-4BC5-9412-7E4B4E505A63}" name="Sarake5647"/>
    <tableColumn id="5648" xr3:uid="{3317A139-94B2-4AC4-B090-2C30EB6B115C}" name="Sarake5648"/>
    <tableColumn id="5649" xr3:uid="{F718A73C-3B5D-4293-A388-5C0957ACD564}" name="Sarake5649"/>
    <tableColumn id="5650" xr3:uid="{336F5EE3-442D-4837-8DDE-7C980D086E02}" name="Sarake5650"/>
    <tableColumn id="5651" xr3:uid="{231A45FF-27DD-4A0C-B707-3205F269A4A7}" name="Sarake5651"/>
    <tableColumn id="5652" xr3:uid="{CA8FC781-D6C8-44D4-BAB3-D7FECD3C3DA5}" name="Sarake5652"/>
    <tableColumn id="5653" xr3:uid="{FB5956CB-34A8-4861-8C19-DAF557750555}" name="Sarake5653"/>
    <tableColumn id="5654" xr3:uid="{D6F0534B-D0B5-4164-B7A5-D057367983DB}" name="Sarake5654"/>
    <tableColumn id="5655" xr3:uid="{CD1CF099-D544-476B-830D-594EE62F1668}" name="Sarake5655"/>
    <tableColumn id="5656" xr3:uid="{2575C549-1D99-4873-A8D9-4C3C1F406B45}" name="Sarake5656"/>
    <tableColumn id="5657" xr3:uid="{3CD7B071-811F-436D-98B2-AFBCCE347D58}" name="Sarake5657"/>
    <tableColumn id="5658" xr3:uid="{79534C73-2616-48B9-BA7D-2FC96B73EBEE}" name="Sarake5658"/>
    <tableColumn id="5659" xr3:uid="{89CF9D7C-D322-4B28-89DC-3A5A46C46F28}" name="Sarake5659"/>
    <tableColumn id="5660" xr3:uid="{0E6172D9-8691-4CF6-8BAF-9EFFF945F454}" name="Sarake5660"/>
    <tableColumn id="5661" xr3:uid="{43698D28-2775-450A-8CBC-9FD0C0F026C8}" name="Sarake5661"/>
    <tableColumn id="5662" xr3:uid="{1BB4E08E-4FE8-441B-B96C-27B499756FFA}" name="Sarake5662"/>
    <tableColumn id="5663" xr3:uid="{7AAE155C-1B05-4A65-B526-114870DC5CD5}" name="Sarake5663"/>
    <tableColumn id="5664" xr3:uid="{E4F601B8-488A-44E4-BC12-5BB5582FBD3A}" name="Sarake5664"/>
    <tableColumn id="5665" xr3:uid="{277C5871-273E-4EC7-9728-1D70A6BCDAB8}" name="Sarake5665"/>
    <tableColumn id="5666" xr3:uid="{DD3540E6-557B-4E08-B0EA-E39812CEB6F4}" name="Sarake5666"/>
    <tableColumn id="5667" xr3:uid="{632760B2-34F7-45A3-8A7C-4B74E2B02B24}" name="Sarake5667"/>
    <tableColumn id="5668" xr3:uid="{E672448E-A244-4512-80CD-65C1D8E37185}" name="Sarake5668"/>
    <tableColumn id="5669" xr3:uid="{E9C5703E-D59B-4954-BBA1-278504FC30B1}" name="Sarake5669"/>
    <tableColumn id="5670" xr3:uid="{2D3DA0DB-77A2-4CF6-B8E4-2D9EC5E31091}" name="Sarake5670"/>
    <tableColumn id="5671" xr3:uid="{122C42B0-12EF-45CA-A577-351401BC6002}" name="Sarake5671"/>
    <tableColumn id="5672" xr3:uid="{373F776E-0ABB-4342-9BC7-C17AE745205C}" name="Sarake5672"/>
    <tableColumn id="5673" xr3:uid="{6D80A4BA-B7A6-4071-9C5A-007D7E189984}" name="Sarake5673"/>
    <tableColumn id="5674" xr3:uid="{28A46781-C447-45DE-B9A1-77CF7E09BB84}" name="Sarake5674"/>
    <tableColumn id="5675" xr3:uid="{1454D331-C13D-4302-BFF3-28958CB7373B}" name="Sarake5675"/>
    <tableColumn id="5676" xr3:uid="{CBDCF42A-3823-44FC-BE9B-61F661743142}" name="Sarake5676"/>
    <tableColumn id="5677" xr3:uid="{F36D4005-EE63-4B62-B426-C78F21F65EF8}" name="Sarake5677"/>
    <tableColumn id="5678" xr3:uid="{927FBECC-132D-4D6D-8919-8C69EAFF8F69}" name="Sarake5678"/>
    <tableColumn id="5679" xr3:uid="{7C619F08-A361-4CE9-889F-CE2108ECEFF0}" name="Sarake5679"/>
    <tableColumn id="5680" xr3:uid="{2FB9C615-72B1-4F2B-9F3A-FAF86224C6EF}" name="Sarake5680"/>
    <tableColumn id="5681" xr3:uid="{D7018B54-1994-42A0-8609-A148264D6057}" name="Sarake5681"/>
    <tableColumn id="5682" xr3:uid="{34F330FE-3362-4C10-9C99-3C121ED8845F}" name="Sarake5682"/>
    <tableColumn id="5683" xr3:uid="{A152CBBD-6957-4309-B654-DB937C1AEA98}" name="Sarake5683"/>
    <tableColumn id="5684" xr3:uid="{1FE993D1-6045-4376-A11E-81E35449D1B2}" name="Sarake5684"/>
    <tableColumn id="5685" xr3:uid="{6D27D8CF-64E1-4D91-9EAE-5DEC7A02A68C}" name="Sarake5685"/>
    <tableColumn id="5686" xr3:uid="{6A58C046-4F08-4CD8-BFD3-85E78AE3A350}" name="Sarake5686"/>
    <tableColumn id="5687" xr3:uid="{DA2E00C4-7D03-429C-91B7-D3E173AB5815}" name="Sarake5687"/>
    <tableColumn id="5688" xr3:uid="{21B77C00-0BCC-48F4-BE81-CACEFC5C202A}" name="Sarake5688"/>
    <tableColumn id="5689" xr3:uid="{B3EF04EB-E170-4CA5-8902-76F3E291DE1B}" name="Sarake5689"/>
    <tableColumn id="5690" xr3:uid="{8D0C8556-7B25-4394-91EC-F3FA325ABE86}" name="Sarake5690"/>
    <tableColumn id="5691" xr3:uid="{63B2F1CC-CD3E-45D4-9903-55B545F70FC8}" name="Sarake5691"/>
    <tableColumn id="5692" xr3:uid="{312C8D89-77DD-492C-BA88-00F7CA367936}" name="Sarake5692"/>
    <tableColumn id="5693" xr3:uid="{70E49637-70EE-469D-8372-847E99326BDE}" name="Sarake5693"/>
    <tableColumn id="5694" xr3:uid="{A99F36A0-57AE-401C-B4BC-6DA47F261D09}" name="Sarake5694"/>
    <tableColumn id="5695" xr3:uid="{FD340131-DFF6-4A42-A5E7-9AB0067FACB6}" name="Sarake5695"/>
    <tableColumn id="5696" xr3:uid="{D36E0A8B-9D51-4AF6-BE96-1167A9421BED}" name="Sarake5696"/>
    <tableColumn id="5697" xr3:uid="{DC65C7B8-A2E7-45B7-ACCE-071CE9B3536B}" name="Sarake5697"/>
    <tableColumn id="5698" xr3:uid="{5A0EC0F2-4849-4B43-81C7-622D7E9D164D}" name="Sarake5698"/>
    <tableColumn id="5699" xr3:uid="{1E20067F-355D-4FB9-B397-A699A7F8BD83}" name="Sarake5699"/>
    <tableColumn id="5700" xr3:uid="{8CDD7B7C-9774-4D75-B6AB-6D00317454D7}" name="Sarake5700"/>
    <tableColumn id="5701" xr3:uid="{763CDA54-CA90-4C43-B038-1EF4EA424268}" name="Sarake5701"/>
    <tableColumn id="5702" xr3:uid="{9F5EBF2A-CEC4-4F11-AEAF-2C53791FA80C}" name="Sarake5702"/>
    <tableColumn id="5703" xr3:uid="{40A58E0D-7D10-49BD-AC95-BA99F305165B}" name="Sarake5703"/>
    <tableColumn id="5704" xr3:uid="{E4A6F868-0CB6-4C72-A563-0C89578A719C}" name="Sarake5704"/>
    <tableColumn id="5705" xr3:uid="{27AD5572-82D9-4384-A16C-8C418252D299}" name="Sarake5705"/>
    <tableColumn id="5706" xr3:uid="{7B5FC579-D4BD-40D0-9FB0-C344D1BE164D}" name="Sarake5706"/>
    <tableColumn id="5707" xr3:uid="{3213D0AB-0A06-408A-9B53-788AE3F3ABC9}" name="Sarake5707"/>
    <tableColumn id="5708" xr3:uid="{45D87512-D5E1-4C8D-9D9B-015C090B043C}" name="Sarake5708"/>
    <tableColumn id="5709" xr3:uid="{559CB83A-B321-4FDA-9C3C-17FEC25993DC}" name="Sarake5709"/>
    <tableColumn id="5710" xr3:uid="{7D379051-847F-4798-A0DF-6C5416676B8D}" name="Sarake5710"/>
    <tableColumn id="5711" xr3:uid="{74DA1160-BF87-4D27-9CA5-2E0517C6FE7E}" name="Sarake5711"/>
    <tableColumn id="5712" xr3:uid="{898C360D-DF7C-4CB9-AE5C-51E8D43019CF}" name="Sarake5712"/>
    <tableColumn id="5713" xr3:uid="{2470C0D3-5C63-4217-95E7-53B4435A70F8}" name="Sarake5713"/>
    <tableColumn id="5714" xr3:uid="{98882AD5-4AD5-4A4E-B43A-E887AC68C349}" name="Sarake5714"/>
    <tableColumn id="5715" xr3:uid="{B698384D-D60B-4BC0-A431-A719C39F2EE2}" name="Sarake5715"/>
    <tableColumn id="5716" xr3:uid="{7D0B2655-339E-434D-B8C8-452AFABFED21}" name="Sarake5716"/>
    <tableColumn id="5717" xr3:uid="{050A1CBA-F414-4D4B-80FE-1CCABAC61242}" name="Sarake5717"/>
    <tableColumn id="5718" xr3:uid="{D56DDCBB-C034-4840-B502-68A055689CE4}" name="Sarake5718"/>
    <tableColumn id="5719" xr3:uid="{421927D2-868C-4D9D-938D-25EFA59F4C54}" name="Sarake5719"/>
    <tableColumn id="5720" xr3:uid="{A7D515B7-DB7A-41FB-B2D6-31D2F7426E70}" name="Sarake5720"/>
    <tableColumn id="5721" xr3:uid="{7D074E6D-AF26-4CAF-BB46-79DDF61234AE}" name="Sarake5721"/>
    <tableColumn id="5722" xr3:uid="{D5346669-FB4A-4B16-9707-1900FCEE9BFE}" name="Sarake5722"/>
    <tableColumn id="5723" xr3:uid="{ACEE7C82-60FD-4AF3-BC25-AABF1BD0BD68}" name="Sarake5723"/>
    <tableColumn id="5724" xr3:uid="{634EBBC2-40B8-43EF-81F7-5EFB6A2D26A0}" name="Sarake5724"/>
    <tableColumn id="5725" xr3:uid="{F264C658-44C4-4459-896D-D4BA09E0042F}" name="Sarake5725"/>
    <tableColumn id="5726" xr3:uid="{A1E9A44D-E191-4670-BAA9-DEACF5A12F83}" name="Sarake5726"/>
    <tableColumn id="5727" xr3:uid="{8BB63DFA-F95E-4B89-8FED-B245285E1604}" name="Sarake5727"/>
    <tableColumn id="5728" xr3:uid="{278D4407-58DD-4F9E-BCE6-B56026DE4506}" name="Sarake5728"/>
    <tableColumn id="5729" xr3:uid="{2A7B8511-B9BD-4894-B23E-F040C707B158}" name="Sarake5729"/>
    <tableColumn id="5730" xr3:uid="{1F25492A-6B64-41F5-9057-65EAFA441EDB}" name="Sarake5730"/>
    <tableColumn id="5731" xr3:uid="{E3E78CD5-01B4-4C8D-8AEF-F79EADE072D8}" name="Sarake5731"/>
    <tableColumn id="5732" xr3:uid="{11FF8F67-4596-49A7-9D38-1B23449D4076}" name="Sarake5732"/>
    <tableColumn id="5733" xr3:uid="{32DBDC03-6312-4CDA-A699-0E22841E12DF}" name="Sarake5733"/>
    <tableColumn id="5734" xr3:uid="{ACBA14C0-14C0-4C37-ABF9-AA49AE7965FF}" name="Sarake5734"/>
    <tableColumn id="5735" xr3:uid="{4ED13A15-08B3-45C1-848B-0D048D038C03}" name="Sarake5735"/>
    <tableColumn id="5736" xr3:uid="{7D18720B-2F1D-456E-B214-874864C68783}" name="Sarake5736"/>
    <tableColumn id="5737" xr3:uid="{04A60CD9-2484-4FAD-A3B7-B26F171C2C1F}" name="Sarake5737"/>
    <tableColumn id="5738" xr3:uid="{2C00F8B1-F1A5-4314-ADE6-5EF6C870EA1C}" name="Sarake5738"/>
    <tableColumn id="5739" xr3:uid="{241AF942-5464-4C0E-84CD-49CCA95897C9}" name="Sarake5739"/>
    <tableColumn id="5740" xr3:uid="{E33C104B-655E-4C34-B575-EEEE8EFD736F}" name="Sarake5740"/>
    <tableColumn id="5741" xr3:uid="{D3823AEA-E0AA-44FE-9517-D7CFA5FB2296}" name="Sarake5741"/>
    <tableColumn id="5742" xr3:uid="{8F157096-0210-4202-91C2-D98171C4AC19}" name="Sarake5742"/>
    <tableColumn id="5743" xr3:uid="{F69E7608-2CF5-462A-B5AF-D3BB635F9FB7}" name="Sarake5743"/>
    <tableColumn id="5744" xr3:uid="{2F0372E6-E536-409A-9B51-84E9A499DAC8}" name="Sarake5744"/>
    <tableColumn id="5745" xr3:uid="{CFCD4F9A-0DA5-46A6-9963-96A2F06F458C}" name="Sarake5745"/>
    <tableColumn id="5746" xr3:uid="{3BC2C035-5C76-4E63-8963-B87A23D65D24}" name="Sarake5746"/>
    <tableColumn id="5747" xr3:uid="{6BC09475-EA4D-4F72-B6BC-200150C958E6}" name="Sarake5747"/>
    <tableColumn id="5748" xr3:uid="{75C083E6-3368-4B6C-9401-DED2A2A81394}" name="Sarake5748"/>
    <tableColumn id="5749" xr3:uid="{A1024909-6672-4C7D-A7AB-A5AA3C990966}" name="Sarake5749"/>
    <tableColumn id="5750" xr3:uid="{52197716-DCDC-4FFF-BF17-A192F99B9733}" name="Sarake5750"/>
    <tableColumn id="5751" xr3:uid="{AC72214E-9949-4894-8D0A-B1E3E6087E98}" name="Sarake5751"/>
    <tableColumn id="5752" xr3:uid="{F9F9D382-5E5B-47ED-810B-1D1C38588F3F}" name="Sarake5752"/>
    <tableColumn id="5753" xr3:uid="{03956AC8-18AD-49CB-B5FE-DCB7DBE04467}" name="Sarake5753"/>
    <tableColumn id="5754" xr3:uid="{E6636339-8A40-409A-8FC8-B83741EAB0F3}" name="Sarake5754"/>
    <tableColumn id="5755" xr3:uid="{15787DEF-5631-461A-B088-81F96AF6D581}" name="Sarake5755"/>
    <tableColumn id="5756" xr3:uid="{339979AE-F8BA-4D4F-9B4A-007221D2C500}" name="Sarake5756"/>
    <tableColumn id="5757" xr3:uid="{58ECA34E-6EF4-4AF0-B570-A2382AF33E70}" name="Sarake5757"/>
    <tableColumn id="5758" xr3:uid="{931C91AD-D649-4C72-B7DB-5F2296288054}" name="Sarake5758"/>
    <tableColumn id="5759" xr3:uid="{291969F6-A51A-4CE2-A08A-432B8AA1F03D}" name="Sarake5759"/>
    <tableColumn id="5760" xr3:uid="{7F4D418E-B7A8-440B-9BDB-B4509145DF23}" name="Sarake5760"/>
    <tableColumn id="5761" xr3:uid="{8E5C22D8-9661-45B5-A243-8C357C5D9772}" name="Sarake5761"/>
    <tableColumn id="5762" xr3:uid="{2DF89E16-FAD2-4F43-9E1A-5BA77E72944D}" name="Sarake5762"/>
    <tableColumn id="5763" xr3:uid="{FB69A1CF-E25E-415E-9968-46B4143BFB57}" name="Sarake5763"/>
    <tableColumn id="5764" xr3:uid="{08D2AE6C-AFEE-492D-890B-F5FEB47A5174}" name="Sarake5764"/>
    <tableColumn id="5765" xr3:uid="{7C473836-483C-40C9-B418-4B4DA72D2F89}" name="Sarake5765"/>
    <tableColumn id="5766" xr3:uid="{685F0B73-4429-4F8A-9BE1-A0D2E11994B7}" name="Sarake5766"/>
    <tableColumn id="5767" xr3:uid="{E57D6C31-DB2B-41A0-830B-577DF429CF5F}" name="Sarake5767"/>
    <tableColumn id="5768" xr3:uid="{61749F78-BE13-4082-8579-7A4217E63BB6}" name="Sarake5768"/>
    <tableColumn id="5769" xr3:uid="{6BA3208A-4EAA-488B-9D91-4CE8676F18C4}" name="Sarake5769"/>
    <tableColumn id="5770" xr3:uid="{83EFF16E-F170-46C3-A547-65095878CC91}" name="Sarake5770"/>
    <tableColumn id="5771" xr3:uid="{20B94473-2F5A-4CDA-ACCB-FA27250B69ED}" name="Sarake5771"/>
    <tableColumn id="5772" xr3:uid="{06C2DFEC-B12D-404B-A73E-54ED777F4845}" name="Sarake5772"/>
    <tableColumn id="5773" xr3:uid="{462D07BF-1661-497A-9B52-9AA410792BE3}" name="Sarake5773"/>
    <tableColumn id="5774" xr3:uid="{49579498-361C-4AAA-A41B-95976D526F0F}" name="Sarake5774"/>
    <tableColumn id="5775" xr3:uid="{31F1EE9A-7EF6-435D-9B21-584743F7EEB5}" name="Sarake5775"/>
    <tableColumn id="5776" xr3:uid="{2CE2391B-1F5F-4723-87F9-3D117EBD4D90}" name="Sarake5776"/>
    <tableColumn id="5777" xr3:uid="{522D9ABC-E6DF-4807-8956-FA86A6F73E19}" name="Sarake5777"/>
    <tableColumn id="5778" xr3:uid="{12380A6D-5249-49F8-AFCB-5E20660B7FDA}" name="Sarake5778"/>
    <tableColumn id="5779" xr3:uid="{7CB52C61-386C-446D-8525-907ACEE44AF6}" name="Sarake5779"/>
    <tableColumn id="5780" xr3:uid="{B9BA5D46-C532-48B3-BA08-6F001B834B06}" name="Sarake5780"/>
    <tableColumn id="5781" xr3:uid="{08640AB0-9389-4220-B930-093CB7D4A021}" name="Sarake5781"/>
    <tableColumn id="5782" xr3:uid="{4150D8AD-42F8-4948-A941-0F574253F424}" name="Sarake5782"/>
    <tableColumn id="5783" xr3:uid="{937761F3-5D32-466B-9CBC-09FFFDC1F20F}" name="Sarake5783"/>
    <tableColumn id="5784" xr3:uid="{9774A8BD-8C56-44C7-80E0-BA9109AF81E4}" name="Sarake5784"/>
    <tableColumn id="5785" xr3:uid="{E647582F-9528-4C09-95B6-8661A5BA0249}" name="Sarake5785"/>
    <tableColumn id="5786" xr3:uid="{D62D29C7-7883-4543-AF31-514ADB7FDE33}" name="Sarake5786"/>
    <tableColumn id="5787" xr3:uid="{346700F2-FDCD-4629-A798-B0FF6FAE65EF}" name="Sarake5787"/>
    <tableColumn id="5788" xr3:uid="{C12213E8-D702-408A-AC4E-72F4DBE676E4}" name="Sarake5788"/>
    <tableColumn id="5789" xr3:uid="{5E2A2C5B-A097-4A2D-9CDC-BB19B9FF7646}" name="Sarake5789"/>
    <tableColumn id="5790" xr3:uid="{9D630F93-2CB0-48D8-AC9C-EB0D3F0AFAAA}" name="Sarake5790"/>
    <tableColumn id="5791" xr3:uid="{D4F20D18-0B8B-4D45-982D-461CCD6313DB}" name="Sarake5791"/>
    <tableColumn id="5792" xr3:uid="{4B4F296A-DFE9-43BD-A894-1E4BE23EBE37}" name="Sarake5792"/>
    <tableColumn id="5793" xr3:uid="{4EA4A9DE-78FA-49C1-B82A-09558AE33A32}" name="Sarake5793"/>
    <tableColumn id="5794" xr3:uid="{E52829EE-A9A1-48C9-8615-B9642DA4A72B}" name="Sarake5794"/>
    <tableColumn id="5795" xr3:uid="{3B8260CE-DB20-4383-B426-B411B7B5F292}" name="Sarake5795"/>
    <tableColumn id="5796" xr3:uid="{F153DB31-C4F1-4E4F-9436-44BA9C319CB0}" name="Sarake5796"/>
    <tableColumn id="5797" xr3:uid="{E526FF24-E744-428B-8E74-F1A1FEDA9950}" name="Sarake5797"/>
    <tableColumn id="5798" xr3:uid="{D4C6E833-7DD7-4CD9-B4F8-6ED9C4787DD8}" name="Sarake5798"/>
    <tableColumn id="5799" xr3:uid="{6C280374-F725-4B19-A0ED-13D9DA4AD28C}" name="Sarake5799"/>
    <tableColumn id="5800" xr3:uid="{D469AF9A-A635-440B-AFCF-EA63E6664A2E}" name="Sarake5800"/>
    <tableColumn id="5801" xr3:uid="{876DAC27-C9A4-4D3C-A5A6-52424E9D84B1}" name="Sarake5801"/>
    <tableColumn id="5802" xr3:uid="{C9C2AA22-33D0-4E7A-A70F-A4F8CB10BA23}" name="Sarake5802"/>
    <tableColumn id="5803" xr3:uid="{404CB4A3-9E20-400E-95F8-BD9648E0A26B}" name="Sarake5803"/>
    <tableColumn id="5804" xr3:uid="{B4F8B945-E53F-424C-A32D-64369323851D}" name="Sarake5804"/>
    <tableColumn id="5805" xr3:uid="{8CEFE489-083B-4254-888A-F339446767AD}" name="Sarake5805"/>
    <tableColumn id="5806" xr3:uid="{76D47B51-6808-421F-A88E-AA33C4D0875F}" name="Sarake5806"/>
    <tableColumn id="5807" xr3:uid="{91EFB17A-7CF4-4B25-9494-1F011D54C585}" name="Sarake5807"/>
    <tableColumn id="5808" xr3:uid="{01D5E125-3319-4C59-A67E-9B25245FFD4A}" name="Sarake5808"/>
    <tableColumn id="5809" xr3:uid="{4F29FFC3-C45F-4B34-ADE4-A1899BFC46CD}" name="Sarake5809"/>
    <tableColumn id="5810" xr3:uid="{46357736-BF14-4C32-B332-42A38DBE8BF7}" name="Sarake5810"/>
    <tableColumn id="5811" xr3:uid="{290A2BE2-EDB5-4EE3-BA7F-A41802C8410F}" name="Sarake5811"/>
    <tableColumn id="5812" xr3:uid="{18D77C7E-FF03-4A90-AF14-36B1380C35A6}" name="Sarake5812"/>
    <tableColumn id="5813" xr3:uid="{A2B09EC4-B513-4BCF-B79A-94F3C7BA8CE2}" name="Sarake5813"/>
    <tableColumn id="5814" xr3:uid="{DA95050E-0073-46CD-9AF7-F6D4720263A2}" name="Sarake5814"/>
    <tableColumn id="5815" xr3:uid="{0EAA9647-95DA-44A6-869F-8B33852FF874}" name="Sarake5815"/>
    <tableColumn id="5816" xr3:uid="{F0DDA8ED-77CA-4BDF-932A-603A078041C7}" name="Sarake5816"/>
    <tableColumn id="5817" xr3:uid="{B51BB4DE-A3B5-4E2D-BBA7-96D565EF3C29}" name="Sarake5817"/>
    <tableColumn id="5818" xr3:uid="{212E4E82-9D21-4D44-9ECB-02F6BCFD1B4D}" name="Sarake5818"/>
    <tableColumn id="5819" xr3:uid="{99B27FD9-276F-44E8-9204-B4D4409AF507}" name="Sarake5819"/>
    <tableColumn id="5820" xr3:uid="{C2D64D28-E6BB-49EB-9D96-192EA30FA93B}" name="Sarake5820"/>
    <tableColumn id="5821" xr3:uid="{65487694-34F8-4AF5-9FC1-4B5889991A7E}" name="Sarake5821"/>
    <tableColumn id="5822" xr3:uid="{48370A42-A183-4562-B930-7FBC9AD5E1CC}" name="Sarake5822"/>
    <tableColumn id="5823" xr3:uid="{F0F45B9D-CA9F-4191-A0CB-15C05DF5B253}" name="Sarake5823"/>
    <tableColumn id="5824" xr3:uid="{35A688D0-A14C-41AC-BACF-892B2D2D831E}" name="Sarake5824"/>
    <tableColumn id="5825" xr3:uid="{CA158713-5F30-4E77-A2F7-A50AC5BA0BF9}" name="Sarake5825"/>
    <tableColumn id="5826" xr3:uid="{C19A57D4-2AB1-4070-AC67-F4C1511BB59B}" name="Sarake5826"/>
    <tableColumn id="5827" xr3:uid="{C7EC75FF-5911-4B79-898D-F54AD31C0973}" name="Sarake5827"/>
    <tableColumn id="5828" xr3:uid="{CE920139-2ECC-4494-8617-72382E22D637}" name="Sarake5828"/>
    <tableColumn id="5829" xr3:uid="{9C21E8B9-24CA-4014-A7BF-354B3F8E790B}" name="Sarake5829"/>
    <tableColumn id="5830" xr3:uid="{BCB64710-855E-46D1-A425-CAA40B9C365F}" name="Sarake5830"/>
    <tableColumn id="5831" xr3:uid="{73EA4949-5522-4CE9-82C8-B55BBCA28B91}" name="Sarake5831"/>
    <tableColumn id="5832" xr3:uid="{CF5F3D23-72EB-4B5F-AED7-66B31742F309}" name="Sarake5832"/>
    <tableColumn id="5833" xr3:uid="{C6EA070C-78F8-4F66-AAF2-BBE4387D14D8}" name="Sarake5833"/>
    <tableColumn id="5834" xr3:uid="{620DE15D-3432-43F7-A258-B954C5DFCB88}" name="Sarake5834"/>
    <tableColumn id="5835" xr3:uid="{78780982-85A4-4939-AE82-559BE09FA1BC}" name="Sarake5835"/>
    <tableColumn id="5836" xr3:uid="{791859CD-318B-474E-9331-24244841C4EC}" name="Sarake5836"/>
    <tableColumn id="5837" xr3:uid="{82741C7D-545A-4EE4-AFDF-DDBDB1310D29}" name="Sarake5837"/>
    <tableColumn id="5838" xr3:uid="{EFA92213-BA10-4AB8-9C12-2B483EB6D8F4}" name="Sarake5838"/>
    <tableColumn id="5839" xr3:uid="{A50970F9-8436-4078-9591-B977CE13F882}" name="Sarake5839"/>
    <tableColumn id="5840" xr3:uid="{3F2108C9-2051-4FD9-BF55-AC1D52232EDA}" name="Sarake5840"/>
    <tableColumn id="5841" xr3:uid="{75E65D26-979E-4108-9ED1-D65D7128D8D6}" name="Sarake5841"/>
    <tableColumn id="5842" xr3:uid="{5BEAB813-3174-461C-AAFC-7FB884C3A07A}" name="Sarake5842"/>
    <tableColumn id="5843" xr3:uid="{688A7F77-085B-49AE-92F4-1504444F9900}" name="Sarake5843"/>
    <tableColumn id="5844" xr3:uid="{FD75DE46-5A68-4340-A511-CE03C38990E5}" name="Sarake5844"/>
    <tableColumn id="5845" xr3:uid="{0F0C0D3F-CC8D-47E8-96C9-228C11C70FFF}" name="Sarake5845"/>
    <tableColumn id="5846" xr3:uid="{9CB0BCDC-FEFD-4808-A46F-A2AF535233A9}" name="Sarake5846"/>
    <tableColumn id="5847" xr3:uid="{F597661B-D825-4951-8F65-FF77CA76DEA7}" name="Sarake5847"/>
    <tableColumn id="5848" xr3:uid="{2A36B254-0562-4622-B3B0-17C019080ECA}" name="Sarake5848"/>
    <tableColumn id="5849" xr3:uid="{8FD84F36-99C1-428A-91AC-0FBE8DAB1C39}" name="Sarake5849"/>
    <tableColumn id="5850" xr3:uid="{96B87B69-DFDF-45EA-B445-9FF21F2F7030}" name="Sarake5850"/>
    <tableColumn id="5851" xr3:uid="{BA01B523-BC95-4205-8097-4B1B618A8BCE}" name="Sarake5851"/>
    <tableColumn id="5852" xr3:uid="{5CFEF4B6-1D79-46F2-BC09-F4A9CB68A017}" name="Sarake5852"/>
    <tableColumn id="5853" xr3:uid="{A95D2822-9FB7-457E-B977-302084500C0B}" name="Sarake5853"/>
    <tableColumn id="5854" xr3:uid="{71E49138-79FE-40D6-A1B0-7592107D658A}" name="Sarake5854"/>
    <tableColumn id="5855" xr3:uid="{5272DEB1-1E25-4F75-887B-6B7D9D2AB9D8}" name="Sarake5855"/>
    <tableColumn id="5856" xr3:uid="{E8BEF4A3-77A1-414A-A44D-949A5620EA1B}" name="Sarake5856"/>
    <tableColumn id="5857" xr3:uid="{17F76382-357D-41B6-903A-5EFCE9BE62F1}" name="Sarake5857"/>
    <tableColumn id="5858" xr3:uid="{BD6D2592-DD13-4EE2-B68A-E019A4FA69E7}" name="Sarake5858"/>
    <tableColumn id="5859" xr3:uid="{59A38B41-238B-47A3-AFA9-32A41F8FE163}" name="Sarake5859"/>
    <tableColumn id="5860" xr3:uid="{332007A7-B852-4E96-9F46-4710AF47A444}" name="Sarake5860"/>
    <tableColumn id="5861" xr3:uid="{630C4F37-FAC6-451C-A15F-249A65D2A72A}" name="Sarake5861"/>
    <tableColumn id="5862" xr3:uid="{FA71EA8D-803D-4AEE-8509-1D8F72939214}" name="Sarake5862"/>
    <tableColumn id="5863" xr3:uid="{7BB66459-4CCB-41DB-B9AC-F72AFDFEF6C6}" name="Sarake5863"/>
    <tableColumn id="5864" xr3:uid="{2EBCD7C0-6FE2-4FC2-9F67-EF1EE30715BE}" name="Sarake5864"/>
    <tableColumn id="5865" xr3:uid="{39351688-3BFA-454E-985F-AEF1A8ED0928}" name="Sarake5865"/>
    <tableColumn id="5866" xr3:uid="{555C3820-444A-41C9-ABC2-24571EB25EDD}" name="Sarake5866"/>
    <tableColumn id="5867" xr3:uid="{E750A6A7-AB3C-41BF-AE25-087DA60A395D}" name="Sarake5867"/>
    <tableColumn id="5868" xr3:uid="{12A42902-C826-4347-9BF9-72CFB1588B63}" name="Sarake5868"/>
    <tableColumn id="5869" xr3:uid="{98C93D55-4212-4454-8647-C49BE2803241}" name="Sarake5869"/>
    <tableColumn id="5870" xr3:uid="{E387D6DC-0498-462F-A5DA-D9AC2004DBDF}" name="Sarake5870"/>
    <tableColumn id="5871" xr3:uid="{22DD9D8A-15BE-45F6-9DB6-1EBA66E35A24}" name="Sarake5871"/>
    <tableColumn id="5872" xr3:uid="{8D43B6E4-2A8C-4D92-A698-DB7109B277C0}" name="Sarake5872"/>
    <tableColumn id="5873" xr3:uid="{5BC3509C-0D7E-41CC-AD06-310ED48C10DD}" name="Sarake5873"/>
    <tableColumn id="5874" xr3:uid="{129FBAFA-6670-45AD-B185-D207512F4768}" name="Sarake5874"/>
    <tableColumn id="5875" xr3:uid="{B6C245B6-558C-482D-9656-E90C8472345B}" name="Sarake5875"/>
    <tableColumn id="5876" xr3:uid="{CA85916C-4CBC-4F4C-B6E6-7A8EB28A395D}" name="Sarake5876"/>
    <tableColumn id="5877" xr3:uid="{C8CBEFFC-044B-4436-B0DF-710CF3504AEE}" name="Sarake5877"/>
    <tableColumn id="5878" xr3:uid="{362CF7E4-E932-4731-A5D8-12A447E1F210}" name="Sarake5878"/>
    <tableColumn id="5879" xr3:uid="{7BF4C21C-25D8-401A-8C57-730C195F5133}" name="Sarake5879"/>
    <tableColumn id="5880" xr3:uid="{7212B652-21AD-417E-A37A-7C454E651B0F}" name="Sarake5880"/>
    <tableColumn id="5881" xr3:uid="{7ED1B430-9BA9-4452-8E15-03DF246B32D4}" name="Sarake5881"/>
    <tableColumn id="5882" xr3:uid="{981EBB9B-7D11-41B7-96B3-F65556463658}" name="Sarake5882"/>
    <tableColumn id="5883" xr3:uid="{5ABD0386-8BDD-43EC-BA3C-930115623030}" name="Sarake5883"/>
    <tableColumn id="5884" xr3:uid="{28E40CEE-73F2-47D1-9761-3F5B7F870D40}" name="Sarake5884"/>
    <tableColumn id="5885" xr3:uid="{BE935428-91E5-4B8C-A6D7-508699616C52}" name="Sarake5885"/>
    <tableColumn id="5886" xr3:uid="{B20F75BE-7264-4EAA-8078-DA670CCA306E}" name="Sarake5886"/>
    <tableColumn id="5887" xr3:uid="{506BC8A7-8DF5-48D2-B64F-6F37695F8540}" name="Sarake5887"/>
    <tableColumn id="5888" xr3:uid="{7D96A76F-BE84-46A3-A84A-7EEA160F7B7F}" name="Sarake5888"/>
    <tableColumn id="5889" xr3:uid="{860A6D2F-8283-4370-89EA-A5F26A16117F}" name="Sarake5889"/>
    <tableColumn id="5890" xr3:uid="{0EAA8930-A8B3-4445-B102-C408D3C34973}" name="Sarake5890"/>
    <tableColumn id="5891" xr3:uid="{0761CDC3-96B4-4BF5-9B90-46EAA97EFB46}" name="Sarake5891"/>
    <tableColumn id="5892" xr3:uid="{90A97712-7CC5-4679-A612-0FBA451D4FA1}" name="Sarake5892"/>
    <tableColumn id="5893" xr3:uid="{7D44EDCE-48BA-4F9C-A68D-44CBE9D935C4}" name="Sarake5893"/>
    <tableColumn id="5894" xr3:uid="{3D1017D2-DBEB-4D1C-B210-35646A61DAB7}" name="Sarake5894"/>
    <tableColumn id="5895" xr3:uid="{9361631F-C47D-4AB6-89DE-B900F91A330C}" name="Sarake5895"/>
    <tableColumn id="5896" xr3:uid="{2BE3BB27-51CA-4ABA-8377-68837718BB62}" name="Sarake5896"/>
    <tableColumn id="5897" xr3:uid="{CF0E07B6-6313-4BA0-8D01-6913CFC8068A}" name="Sarake5897"/>
    <tableColumn id="5898" xr3:uid="{42295171-77DF-41B1-A109-761BAADD60F8}" name="Sarake5898"/>
    <tableColumn id="5899" xr3:uid="{06C620F2-2F80-4C38-B801-387F9E0D0E3A}" name="Sarake5899"/>
    <tableColumn id="5900" xr3:uid="{8D873651-0BA5-4E03-A92A-AC71BB514AE1}" name="Sarake5900"/>
    <tableColumn id="5901" xr3:uid="{D96E531E-F51F-4C95-ADEF-D089B94DF2CD}" name="Sarake5901"/>
    <tableColumn id="5902" xr3:uid="{21144A6D-600B-475D-8154-D12D80E2C4D1}" name="Sarake5902"/>
    <tableColumn id="5903" xr3:uid="{4DCA7C27-9B40-47C2-A4A9-6F4A92A97287}" name="Sarake5903"/>
    <tableColumn id="5904" xr3:uid="{BFF4C15D-0B93-4BDD-8B65-3D7C8D09333F}" name="Sarake5904"/>
    <tableColumn id="5905" xr3:uid="{2D46F140-4E77-4AD4-B7E0-4987E770A563}" name="Sarake5905"/>
    <tableColumn id="5906" xr3:uid="{5E5CCC20-B995-4D43-B719-863CA9D5974D}" name="Sarake5906"/>
    <tableColumn id="5907" xr3:uid="{02255629-9BC4-47AC-83D0-B07CF40736C3}" name="Sarake5907"/>
    <tableColumn id="5908" xr3:uid="{D194421D-1969-45E1-9942-4DA61187BA09}" name="Sarake5908"/>
    <tableColumn id="5909" xr3:uid="{2465CFF9-32CE-491C-88F3-E2F1414E1F29}" name="Sarake5909"/>
    <tableColumn id="5910" xr3:uid="{80842D11-B549-41E3-86D9-82EF77E88FF0}" name="Sarake5910"/>
    <tableColumn id="5911" xr3:uid="{BDB0C5DA-E6EB-49EA-AAD9-8AF0045865F7}" name="Sarake5911"/>
    <tableColumn id="5912" xr3:uid="{CA76D632-344A-40EA-BA27-33B6D648DE03}" name="Sarake5912"/>
    <tableColumn id="5913" xr3:uid="{9AD8EEB0-6F08-4299-A35D-3686CEB59E3D}" name="Sarake5913"/>
    <tableColumn id="5914" xr3:uid="{3B22C175-F334-4D79-BEEE-63DC9B498015}" name="Sarake5914"/>
    <tableColumn id="5915" xr3:uid="{3588EBC4-D275-43C3-AC33-F45C472B6D3E}" name="Sarake5915"/>
    <tableColumn id="5916" xr3:uid="{4F68B164-506E-48BA-A75A-E69A6D760315}" name="Sarake5916"/>
    <tableColumn id="5917" xr3:uid="{DDCB8BFB-5E1A-441F-BB04-DF1C4E212091}" name="Sarake5917"/>
    <tableColumn id="5918" xr3:uid="{F6FD2C98-05C1-44AC-82C6-D6BF532E78DD}" name="Sarake5918"/>
    <tableColumn id="5919" xr3:uid="{782BF37F-A237-4AA2-99B5-FB3E4771B59F}" name="Sarake5919"/>
    <tableColumn id="5920" xr3:uid="{1A2AE3E4-BFF1-4714-9F2B-F8DBB53EA152}" name="Sarake5920"/>
    <tableColumn id="5921" xr3:uid="{3BC274E6-AA94-40BE-9DD4-682292BED279}" name="Sarake5921"/>
    <tableColumn id="5922" xr3:uid="{73BD9890-03B9-4B74-8CF6-21C800D088B6}" name="Sarake5922"/>
    <tableColumn id="5923" xr3:uid="{1917785E-4C38-4493-8E2F-6CE582325DAB}" name="Sarake5923"/>
    <tableColumn id="5924" xr3:uid="{1DF0AB8D-6108-4546-B0AC-72953A0B1968}" name="Sarake5924"/>
    <tableColumn id="5925" xr3:uid="{B16CD113-E9AD-49AF-9E19-8A3237239F32}" name="Sarake5925"/>
    <tableColumn id="5926" xr3:uid="{0627C743-5A8F-431D-899C-D797D04D12A7}" name="Sarake5926"/>
    <tableColumn id="5927" xr3:uid="{87D5502E-C29F-4283-8BB4-FD8FEB6F5C75}" name="Sarake5927"/>
    <tableColumn id="5928" xr3:uid="{2D5A4417-9EC4-44A2-B61D-7F98C8140BFD}" name="Sarake5928"/>
    <tableColumn id="5929" xr3:uid="{5F4E9555-6A05-451A-8B6A-C34E24826E6D}" name="Sarake5929"/>
    <tableColumn id="5930" xr3:uid="{9121BC5D-1B53-4DCF-B3AE-097E68FF9085}" name="Sarake5930"/>
    <tableColumn id="5931" xr3:uid="{EF4F6595-A316-4B35-ABD3-8319811B6B5A}" name="Sarake5931"/>
    <tableColumn id="5932" xr3:uid="{65400042-45EB-4F0F-874F-A0773CFC9783}" name="Sarake5932"/>
    <tableColumn id="5933" xr3:uid="{C980697E-6ED0-400E-A758-DC468162F23A}" name="Sarake5933"/>
    <tableColumn id="5934" xr3:uid="{CFCD0599-9217-457F-894F-83991F30FA85}" name="Sarake5934"/>
    <tableColumn id="5935" xr3:uid="{85AEC3DD-D616-4C3C-88FE-E8BE598AEB67}" name="Sarake5935"/>
    <tableColumn id="5936" xr3:uid="{32F99438-C0C2-4772-8A26-48EFB5BAD9BA}" name="Sarake5936"/>
    <tableColumn id="5937" xr3:uid="{6E9356FE-9CFB-4C98-BB70-869C890712EB}" name="Sarake5937"/>
    <tableColumn id="5938" xr3:uid="{7E631D26-2B8E-4D71-A2B4-5378A072474D}" name="Sarake5938"/>
    <tableColumn id="5939" xr3:uid="{DC7EDD96-B233-4D1F-98B3-AF1E8E7B4AB0}" name="Sarake5939"/>
    <tableColumn id="5940" xr3:uid="{C7CE5249-1AAC-4592-94A5-F72EDA66834E}" name="Sarake5940"/>
    <tableColumn id="5941" xr3:uid="{EE695E78-AB20-48A7-9A9B-325E661B81CA}" name="Sarake5941"/>
    <tableColumn id="5942" xr3:uid="{2D802CD6-7B88-499B-8C1C-A51C4CFC7CF6}" name="Sarake5942"/>
    <tableColumn id="5943" xr3:uid="{B86CD98B-CCB0-427D-B0BD-2BC6E40D9904}" name="Sarake5943"/>
    <tableColumn id="5944" xr3:uid="{4B6C1B25-65C2-45F4-AD77-BCD7B3BF6DE6}" name="Sarake5944"/>
    <tableColumn id="5945" xr3:uid="{44BB44A9-FDDC-44CB-98F5-244F63E7C84D}" name="Sarake5945"/>
    <tableColumn id="5946" xr3:uid="{286174A2-452E-479C-8DFC-59368ECEE0E8}" name="Sarake5946"/>
    <tableColumn id="5947" xr3:uid="{965BCD96-CCAA-4EEB-8355-66227517A76F}" name="Sarake5947"/>
    <tableColumn id="5948" xr3:uid="{2778ED65-D4AD-4787-8D94-5A7337663865}" name="Sarake5948"/>
    <tableColumn id="5949" xr3:uid="{E4357168-3492-4C4D-A909-47DEB65788D5}" name="Sarake5949"/>
    <tableColumn id="5950" xr3:uid="{D37C29A4-B259-4C23-B460-5244ECA56ED0}" name="Sarake5950"/>
    <tableColumn id="5951" xr3:uid="{BD26CB15-FAC2-4251-8BD0-FD687C07D468}" name="Sarake5951"/>
    <tableColumn id="5952" xr3:uid="{738DEE6F-2844-4E63-AE5E-D7F7139B2DA1}" name="Sarake5952"/>
    <tableColumn id="5953" xr3:uid="{F177FCF4-69AB-4246-9CB9-26AEBCBADCCF}" name="Sarake5953"/>
    <tableColumn id="5954" xr3:uid="{7BDA8700-1B5E-402F-9BEA-047BB3EFC6B7}" name="Sarake5954"/>
    <tableColumn id="5955" xr3:uid="{5BBA58F2-0AE6-4E88-8C16-38E0E3B4A558}" name="Sarake5955"/>
    <tableColumn id="5956" xr3:uid="{2A6BE1FD-3943-44DC-808D-7CEDED4F449C}" name="Sarake5956"/>
    <tableColumn id="5957" xr3:uid="{1AECABA6-E498-4954-BE09-BBAC147FDF5D}" name="Sarake5957"/>
    <tableColumn id="5958" xr3:uid="{75AAA5C6-604D-4236-96E2-87D7B480C19B}" name="Sarake5958"/>
    <tableColumn id="5959" xr3:uid="{30B0670B-57D8-45B1-A4E0-F18F499E048B}" name="Sarake5959"/>
    <tableColumn id="5960" xr3:uid="{26B5C068-A16E-4B4C-8980-E9884585128F}" name="Sarake5960"/>
    <tableColumn id="5961" xr3:uid="{76B7DB06-80ED-4DB0-989D-ABE9A157079B}" name="Sarake5961"/>
    <tableColumn id="5962" xr3:uid="{D983C0E4-23BE-4319-AE9D-EF3FF41BA636}" name="Sarake5962"/>
    <tableColumn id="5963" xr3:uid="{959E7616-9738-4B92-8364-CB737ADD24B3}" name="Sarake5963"/>
    <tableColumn id="5964" xr3:uid="{DFCACA4B-588E-4FA3-8645-15CE6C140532}" name="Sarake5964"/>
    <tableColumn id="5965" xr3:uid="{FFF1BC3C-CCCD-4734-810D-7918D2CACB05}" name="Sarake5965"/>
    <tableColumn id="5966" xr3:uid="{5FBC208B-A6F6-4D64-83AD-C68AF83CD8AC}" name="Sarake5966"/>
    <tableColumn id="5967" xr3:uid="{0117E8AA-593F-445F-B8A4-9967AFEFB600}" name="Sarake5967"/>
    <tableColumn id="5968" xr3:uid="{BEE78423-244F-4AD1-AEEB-6244FAA5FB63}" name="Sarake5968"/>
    <tableColumn id="5969" xr3:uid="{FB6CC0E4-E793-4DAC-87CE-F5A7F45021EC}" name="Sarake5969"/>
    <tableColumn id="5970" xr3:uid="{8DBF2E21-3B16-4AA7-AE1C-D4F53EFA14B7}" name="Sarake5970"/>
    <tableColumn id="5971" xr3:uid="{0CF12DF7-BB96-443B-8526-B44100604715}" name="Sarake5971"/>
    <tableColumn id="5972" xr3:uid="{2C55E8DE-7129-497D-ADB1-22E4EFC19E1A}" name="Sarake5972"/>
    <tableColumn id="5973" xr3:uid="{2B8A5A85-5246-46CA-910B-678BE3D5A4A3}" name="Sarake5973"/>
    <tableColumn id="5974" xr3:uid="{825B6222-96C6-42C3-8AAE-4D4C62E158F7}" name="Sarake5974"/>
    <tableColumn id="5975" xr3:uid="{1556952C-2458-4EDF-B9BB-39A5F5313EC7}" name="Sarake5975"/>
    <tableColumn id="5976" xr3:uid="{6F5E819F-BB7D-4E44-AD4F-73C26092D02C}" name="Sarake5976"/>
    <tableColumn id="5977" xr3:uid="{61C89A28-B9B4-422A-973D-90EEBCE3118C}" name="Sarake5977"/>
    <tableColumn id="5978" xr3:uid="{5D0C5AA8-D05A-43B6-9BCA-4A9AA427C3B2}" name="Sarake5978"/>
    <tableColumn id="5979" xr3:uid="{C0F3D076-4A74-47E7-935E-A4450A512545}" name="Sarake5979"/>
    <tableColumn id="5980" xr3:uid="{40A5FBC3-70B2-4BEB-B724-C252BD1F46F5}" name="Sarake5980"/>
    <tableColumn id="5981" xr3:uid="{8CFCD09F-D008-4E39-877D-CBBCE3AC5891}" name="Sarake5981"/>
    <tableColumn id="5982" xr3:uid="{FBDB55E6-CCFB-493B-A062-49667DB007C8}" name="Sarake5982"/>
    <tableColumn id="5983" xr3:uid="{7C3A3DEF-0434-4D3D-A320-04D2FB3BA191}" name="Sarake5983"/>
    <tableColumn id="5984" xr3:uid="{2B6A69A5-B82D-4C11-A2FA-BBA21A9047F8}" name="Sarake5984"/>
    <tableColumn id="5985" xr3:uid="{ECA9EA14-19EB-4118-90B7-1C7AA1082747}" name="Sarake5985"/>
    <tableColumn id="5986" xr3:uid="{2BD3BC26-DC27-4129-B408-AADE266C85A3}" name="Sarake5986"/>
    <tableColumn id="5987" xr3:uid="{0AC28B6C-F81C-4D86-AC96-A35B73A055C9}" name="Sarake5987"/>
    <tableColumn id="5988" xr3:uid="{F9000C9A-BB9F-4274-A590-A91FAA55B741}" name="Sarake5988"/>
    <tableColumn id="5989" xr3:uid="{F7173708-1AE6-4FE2-B580-4AC3A376C332}" name="Sarake5989"/>
    <tableColumn id="5990" xr3:uid="{CD3920C3-27E8-48C4-A003-18751D852DED}" name="Sarake5990"/>
    <tableColumn id="5991" xr3:uid="{E7D8D3AF-F660-4AA3-B5E4-E7A30117C98D}" name="Sarake5991"/>
    <tableColumn id="5992" xr3:uid="{3A7832BE-53C4-4A6B-9259-E126A58D6D9C}" name="Sarake5992"/>
    <tableColumn id="5993" xr3:uid="{368B61E2-325E-4D27-B304-829570173672}" name="Sarake5993"/>
    <tableColumn id="5994" xr3:uid="{1F8E7550-48E0-4690-8E0A-982C992EF8CA}" name="Sarake5994"/>
    <tableColumn id="5995" xr3:uid="{F2446260-55F3-44BE-8843-FA1386CD1829}" name="Sarake5995"/>
    <tableColumn id="5996" xr3:uid="{E5D85644-FAF8-4547-B67C-C4F1671071BE}" name="Sarake5996"/>
    <tableColumn id="5997" xr3:uid="{BFA8B557-050A-4E94-A6F0-B424CBA78485}" name="Sarake5997"/>
    <tableColumn id="5998" xr3:uid="{94B6361D-FAD8-4BAB-AF93-85265923271E}" name="Sarake5998"/>
    <tableColumn id="5999" xr3:uid="{543DDE85-CA3B-467E-B44A-67E033C289E8}" name="Sarake5999"/>
    <tableColumn id="6000" xr3:uid="{082787B5-E855-4878-9676-6CEC417CDEBE}" name="Sarake6000"/>
    <tableColumn id="6001" xr3:uid="{891E524C-EB94-43FD-BD06-76A8B7BA83A1}" name="Sarake6001"/>
    <tableColumn id="6002" xr3:uid="{8A14CD40-3E2C-4761-B385-5213ED1917C1}" name="Sarake6002"/>
    <tableColumn id="6003" xr3:uid="{3A61BD28-7296-4849-B21F-82D13160D828}" name="Sarake6003"/>
    <tableColumn id="6004" xr3:uid="{5EB34C35-4862-4BA0-B513-5297351B7152}" name="Sarake6004"/>
    <tableColumn id="6005" xr3:uid="{67CBC47D-E8D0-4D97-A14F-AB921C009098}" name="Sarake6005"/>
    <tableColumn id="6006" xr3:uid="{8BB3983B-28FE-40A9-8AF4-A104EB897B92}" name="Sarake6006"/>
    <tableColumn id="6007" xr3:uid="{F34DC25F-7321-46BD-9CB8-0CC9C0C480FC}" name="Sarake6007"/>
    <tableColumn id="6008" xr3:uid="{DF7202A8-09F4-45E6-B345-402B4D4B12CE}" name="Sarake6008"/>
    <tableColumn id="6009" xr3:uid="{E2861A40-DFFD-44AD-810F-1DCE17B71A18}" name="Sarake6009"/>
    <tableColumn id="6010" xr3:uid="{888A22EF-075E-4EC7-AB25-E1BD24D192CA}" name="Sarake6010"/>
    <tableColumn id="6011" xr3:uid="{0EE423EC-6A2F-4ADE-BDA9-FFE16AC7BA93}" name="Sarake6011"/>
    <tableColumn id="6012" xr3:uid="{F0716476-4454-48CA-9E10-CA9A44F0D3A2}" name="Sarake6012"/>
    <tableColumn id="6013" xr3:uid="{C7DBFD29-FBCC-461A-BD03-1D0A6E15867C}" name="Sarake6013"/>
    <tableColumn id="6014" xr3:uid="{311D15CF-AB04-4946-A5D5-3BD44273E03E}" name="Sarake6014"/>
    <tableColumn id="6015" xr3:uid="{9A2371E5-520D-4AA3-B27F-E1958140AB29}" name="Sarake6015"/>
    <tableColumn id="6016" xr3:uid="{11A88B73-86DD-4E27-A15B-006D7260E743}" name="Sarake6016"/>
    <tableColumn id="6017" xr3:uid="{CC556EC5-5F52-4590-829B-2D24B49D8E83}" name="Sarake6017"/>
    <tableColumn id="6018" xr3:uid="{F7BAF85B-B714-4868-9120-9AF0928E7C03}" name="Sarake6018"/>
    <tableColumn id="6019" xr3:uid="{49C09064-3540-411F-ACB2-83FD6C72274B}" name="Sarake6019"/>
    <tableColumn id="6020" xr3:uid="{FDF67F50-2EF4-4A61-BFFF-434C32304415}" name="Sarake6020"/>
    <tableColumn id="6021" xr3:uid="{DE2391C7-3EA9-4E0F-A030-9A7CBBD19282}" name="Sarake6021"/>
    <tableColumn id="6022" xr3:uid="{B98CCBAE-AD44-426D-81B3-83F99AF19426}" name="Sarake6022"/>
    <tableColumn id="6023" xr3:uid="{2011D9D6-120A-453D-868D-FA1BB93A1159}" name="Sarake6023"/>
    <tableColumn id="6024" xr3:uid="{19F0CB76-960F-4926-89EC-1F917037B309}" name="Sarake6024"/>
    <tableColumn id="6025" xr3:uid="{02673B70-CBAA-40CC-A3D7-EE5859DF475B}" name="Sarake6025"/>
    <tableColumn id="6026" xr3:uid="{6B24B7C3-B931-4157-A1F5-98C72AB2B3D8}" name="Sarake6026"/>
    <tableColumn id="6027" xr3:uid="{B580D02C-7391-4DAB-860F-714A8359A3D2}" name="Sarake6027"/>
    <tableColumn id="6028" xr3:uid="{49CCB549-6D3C-4999-A812-E1A8A2CD07E9}" name="Sarake6028"/>
    <tableColumn id="6029" xr3:uid="{81484A2E-0D85-4DE8-924F-1C0BC3A8165B}" name="Sarake6029"/>
    <tableColumn id="6030" xr3:uid="{A567C005-87EA-4770-8417-4EF811CDFA1B}" name="Sarake6030"/>
    <tableColumn id="6031" xr3:uid="{D960437A-C342-463B-8C83-187E97D60981}" name="Sarake6031"/>
    <tableColumn id="6032" xr3:uid="{A8D7F85C-81CD-4D05-9594-5432AEA014AB}" name="Sarake6032"/>
    <tableColumn id="6033" xr3:uid="{29F3307B-15A1-4BE1-8322-DC2E448142B9}" name="Sarake6033"/>
    <tableColumn id="6034" xr3:uid="{8E576775-5A97-4FE9-A11A-F23DB2D3079D}" name="Sarake6034"/>
    <tableColumn id="6035" xr3:uid="{6F1C3330-FC0E-4A5A-B8FF-915480613FED}" name="Sarake6035"/>
    <tableColumn id="6036" xr3:uid="{BF99B511-75C9-4E6A-B27D-6EEC1C0DD0FF}" name="Sarake6036"/>
    <tableColumn id="6037" xr3:uid="{45C282C6-2C57-490C-8694-81C753F4ABA4}" name="Sarake6037"/>
    <tableColumn id="6038" xr3:uid="{D36C956E-FE06-44FC-B592-2166178D0D11}" name="Sarake6038"/>
    <tableColumn id="6039" xr3:uid="{35A168CA-01B0-45B9-A8A9-BBE7798D25DE}" name="Sarake6039"/>
    <tableColumn id="6040" xr3:uid="{E92EEA9A-7614-4645-9240-252A2BB2CB63}" name="Sarake6040"/>
    <tableColumn id="6041" xr3:uid="{928DB9C3-8BE6-4ED3-83F2-B31965F09236}" name="Sarake6041"/>
    <tableColumn id="6042" xr3:uid="{B0526D3A-521A-4D71-99C6-04478A5ED9C0}" name="Sarake6042"/>
    <tableColumn id="6043" xr3:uid="{B74E5F8A-D414-4982-8412-0CC7A27EC37D}" name="Sarake6043"/>
    <tableColumn id="6044" xr3:uid="{7CBE1715-CB3D-478A-ACF7-88F67225184B}" name="Sarake6044"/>
    <tableColumn id="6045" xr3:uid="{943D8968-E19E-426C-BF7E-7AE9553C7C3F}" name="Sarake6045"/>
    <tableColumn id="6046" xr3:uid="{428C9D7D-0FE7-49BE-B97C-0D934D23DF50}" name="Sarake6046"/>
    <tableColumn id="6047" xr3:uid="{D4A9A7EC-8537-4B7A-A7AC-BF4256BB261F}" name="Sarake6047"/>
    <tableColumn id="6048" xr3:uid="{DCEBF44D-D135-45CE-A2E1-417896D9DAE8}" name="Sarake6048"/>
    <tableColumn id="6049" xr3:uid="{992A2F9B-2DD7-4F90-A045-D1365D75F110}" name="Sarake6049"/>
    <tableColumn id="6050" xr3:uid="{F3F10CFD-7209-419D-8B08-558BB7B11D53}" name="Sarake6050"/>
    <tableColumn id="6051" xr3:uid="{F1A632B7-C200-449B-A187-A652F426CAC0}" name="Sarake6051"/>
    <tableColumn id="6052" xr3:uid="{B4527538-C188-4162-A216-B4A83EED9C2D}" name="Sarake6052"/>
    <tableColumn id="6053" xr3:uid="{D330862A-B77A-4B24-8005-D336867C84BA}" name="Sarake6053"/>
    <tableColumn id="6054" xr3:uid="{57D46D12-33D3-4F8D-9272-D9BA7AF39A99}" name="Sarake6054"/>
    <tableColumn id="6055" xr3:uid="{02AAAE8C-CBB6-4154-8BE8-9705C04A498B}" name="Sarake6055"/>
    <tableColumn id="6056" xr3:uid="{07E4F218-1480-4AB7-AB84-27C63BA4FCEA}" name="Sarake6056"/>
    <tableColumn id="6057" xr3:uid="{0331380C-5414-439D-B6C8-933AB686A70F}" name="Sarake6057"/>
    <tableColumn id="6058" xr3:uid="{C1130B41-D401-4F26-9FE9-FE53DB3162C7}" name="Sarake6058"/>
    <tableColumn id="6059" xr3:uid="{65DBEBE0-CA3D-4DBD-B0E9-06B16865E2FD}" name="Sarake6059"/>
    <tableColumn id="6060" xr3:uid="{8A69875C-478D-421B-805C-7EBA5CB40130}" name="Sarake6060"/>
    <tableColumn id="6061" xr3:uid="{5F29AEF3-6CBC-4DEC-A090-3AABC4D10988}" name="Sarake6061"/>
    <tableColumn id="6062" xr3:uid="{1EA63427-9350-42EA-A5E7-24DA59881727}" name="Sarake6062"/>
    <tableColumn id="6063" xr3:uid="{72F8081E-EAED-47D6-8624-3B5719817CB3}" name="Sarake6063"/>
    <tableColumn id="6064" xr3:uid="{D8B4EE82-3DB8-4E65-8EE7-DC895B0DC65E}" name="Sarake6064"/>
    <tableColumn id="6065" xr3:uid="{AC26D0FD-5E8B-4E30-AFD3-DE6ADFA6ECF0}" name="Sarake6065"/>
    <tableColumn id="6066" xr3:uid="{883A246F-605F-44D8-98E9-2F5DD3A8D27B}" name="Sarake6066"/>
    <tableColumn id="6067" xr3:uid="{074DC9BC-0F7A-4E52-90E1-74554A17A36E}" name="Sarake6067"/>
    <tableColumn id="6068" xr3:uid="{1E70AC3A-FCD7-4E75-A358-F1482C389F06}" name="Sarake6068"/>
    <tableColumn id="6069" xr3:uid="{8ADD5661-3260-412F-A794-AE8C8D7AAECE}" name="Sarake6069"/>
    <tableColumn id="6070" xr3:uid="{00C47130-0507-426F-B0B8-5391A7D8F625}" name="Sarake6070"/>
    <tableColumn id="6071" xr3:uid="{6E603A2D-1F0A-4F38-A971-D803D7A191C9}" name="Sarake6071"/>
    <tableColumn id="6072" xr3:uid="{A8883FEA-38BC-479B-909C-032157AB4A2B}" name="Sarake6072"/>
    <tableColumn id="6073" xr3:uid="{9B507C72-43EF-4029-8634-AB036683442E}" name="Sarake6073"/>
    <tableColumn id="6074" xr3:uid="{D961FFCC-694B-4880-8E78-3DDE31177C55}" name="Sarake6074"/>
    <tableColumn id="6075" xr3:uid="{F3A5B2DD-C3A0-4A02-AA32-43B9D4B7A7F7}" name="Sarake6075"/>
    <tableColumn id="6076" xr3:uid="{FC0A5AB9-3CC7-4EB1-85C2-6401247C9690}" name="Sarake6076"/>
    <tableColumn id="6077" xr3:uid="{7A39E22E-6CEE-4AA7-B937-6370D43AFA06}" name="Sarake6077"/>
    <tableColumn id="6078" xr3:uid="{AD1C8E3C-55E3-4B92-9CA1-8AC448E4BBEF}" name="Sarake6078"/>
    <tableColumn id="6079" xr3:uid="{9E83E20B-D4BA-45B3-9FF2-58C0E6B19090}" name="Sarake6079"/>
    <tableColumn id="6080" xr3:uid="{A2F715E1-9CA3-4C9B-9D0B-B4F3423B0973}" name="Sarake6080"/>
    <tableColumn id="6081" xr3:uid="{23155C49-CEA8-4DFB-863B-592EF5E99EC3}" name="Sarake6081"/>
    <tableColumn id="6082" xr3:uid="{0772E40A-8E9E-4233-89EF-27E71FAFF1CE}" name="Sarake6082"/>
    <tableColumn id="6083" xr3:uid="{4B7F6946-B20B-4B77-8609-8A79BF25E1E0}" name="Sarake6083"/>
    <tableColumn id="6084" xr3:uid="{AC31CA73-3B8A-4999-AF2B-8E7D790073AF}" name="Sarake6084"/>
    <tableColumn id="6085" xr3:uid="{4C3E7DA1-D2D9-4FCE-8263-74F250BEA458}" name="Sarake6085"/>
    <tableColumn id="6086" xr3:uid="{ABCBA23F-99AC-4C12-8818-1E466533006A}" name="Sarake6086"/>
    <tableColumn id="6087" xr3:uid="{F4B42F22-EEDE-404F-99A6-01F7AABF82E5}" name="Sarake6087"/>
    <tableColumn id="6088" xr3:uid="{EAA8C498-8882-455B-99E5-51C18CCB7019}" name="Sarake6088"/>
    <tableColumn id="6089" xr3:uid="{D5960EEC-5A3A-4814-A6C1-3D2657923A51}" name="Sarake6089"/>
    <tableColumn id="6090" xr3:uid="{4A45CDDD-071C-4DEE-BC99-039DC324956C}" name="Sarake6090"/>
    <tableColumn id="6091" xr3:uid="{E129DB1A-2325-448B-9810-BB45E66E1AC4}" name="Sarake6091"/>
    <tableColumn id="6092" xr3:uid="{31975474-9BCF-4CCC-AF73-6259CFE32BE7}" name="Sarake6092"/>
    <tableColumn id="6093" xr3:uid="{A2DBD483-2B3D-48FC-A3C7-878A30B9EA10}" name="Sarake6093"/>
    <tableColumn id="6094" xr3:uid="{68ADF308-5070-457A-A822-66086B98AC86}" name="Sarake6094"/>
    <tableColumn id="6095" xr3:uid="{7D23B359-394B-4585-8FD1-BB27C64CA6DD}" name="Sarake6095"/>
    <tableColumn id="6096" xr3:uid="{0D3A8476-A757-4342-B3BB-EA31B9D93DB8}" name="Sarake6096"/>
    <tableColumn id="6097" xr3:uid="{D2928C43-6432-4DE7-9BFE-F3B50AF294AD}" name="Sarake6097"/>
    <tableColumn id="6098" xr3:uid="{13D89642-50FB-4C92-870E-88A81F3ED279}" name="Sarake6098"/>
    <tableColumn id="6099" xr3:uid="{7D96120B-EBCF-40BF-B109-EBCFF5B7105B}" name="Sarake6099"/>
    <tableColumn id="6100" xr3:uid="{3DF1F5F2-F9B0-45C7-B70A-061384167A73}" name="Sarake6100"/>
    <tableColumn id="6101" xr3:uid="{EDF8055E-8AC1-4E1F-BCC9-3CE627C9945A}" name="Sarake6101"/>
    <tableColumn id="6102" xr3:uid="{C115F2DE-54AA-47D0-BFFF-2C8D838A9A49}" name="Sarake6102"/>
    <tableColumn id="6103" xr3:uid="{462AC010-5006-4F77-93AB-B1BC4E257891}" name="Sarake6103"/>
    <tableColumn id="6104" xr3:uid="{59761471-1E91-4FB9-8187-584A923C584A}" name="Sarake6104"/>
    <tableColumn id="6105" xr3:uid="{65F9B9EB-82A8-4F76-80A8-CB798AC24F47}" name="Sarake6105"/>
    <tableColumn id="6106" xr3:uid="{2AA29F01-2DBD-4456-A672-FB5B888ADD02}" name="Sarake6106"/>
    <tableColumn id="6107" xr3:uid="{25B1B751-0819-49FA-9785-7953B0C8EC2F}" name="Sarake6107"/>
    <tableColumn id="6108" xr3:uid="{023FAD6D-36C4-4967-A7A7-B2E74FC56D30}" name="Sarake6108"/>
    <tableColumn id="6109" xr3:uid="{C364B216-69E3-421E-81BD-FE8971A099DB}" name="Sarake6109"/>
    <tableColumn id="6110" xr3:uid="{F3D10529-B205-4875-A11A-E59272D4F93C}" name="Sarake6110"/>
    <tableColumn id="6111" xr3:uid="{41D47D99-161E-4586-B562-AB0F0BE7FE42}" name="Sarake6111"/>
    <tableColumn id="6112" xr3:uid="{D19D6143-68AF-46F2-A8DA-0BCA5D659231}" name="Sarake6112"/>
    <tableColumn id="6113" xr3:uid="{838569B1-E309-4F9D-85C8-7A86A9BA8BAA}" name="Sarake6113"/>
    <tableColumn id="6114" xr3:uid="{AA76970C-A7BF-4A4D-BFD2-B22F8D08D39B}" name="Sarake6114"/>
    <tableColumn id="6115" xr3:uid="{47358E49-3A46-45FD-81BF-342D2E2AF391}" name="Sarake6115"/>
    <tableColumn id="6116" xr3:uid="{6280F9B2-2A09-49EC-8855-BD6C84AE7B46}" name="Sarake6116"/>
    <tableColumn id="6117" xr3:uid="{4A4C5DAF-F851-4408-B86F-03CCCABFF51A}" name="Sarake6117"/>
    <tableColumn id="6118" xr3:uid="{9C2E7199-0E70-4EBC-BECA-40806AC3D7DB}" name="Sarake6118"/>
    <tableColumn id="6119" xr3:uid="{44EA8C1D-435C-400B-BB01-A7B721271400}" name="Sarake6119"/>
    <tableColumn id="6120" xr3:uid="{8305FE51-7E03-4E26-85D1-6750BCF1CF4B}" name="Sarake6120"/>
    <tableColumn id="6121" xr3:uid="{B6C3E269-9C88-4292-8FA4-81E87D067D9C}" name="Sarake6121"/>
    <tableColumn id="6122" xr3:uid="{D189C020-CAE8-445D-B9F3-F009B4549CBF}" name="Sarake6122"/>
    <tableColumn id="6123" xr3:uid="{E8643ED2-EEDD-40A2-8D1B-DFDF9CEBE672}" name="Sarake6123"/>
    <tableColumn id="6124" xr3:uid="{B90C8DD8-6E1E-4C54-ADD1-54CFC1E2A293}" name="Sarake6124"/>
    <tableColumn id="6125" xr3:uid="{1F405608-C7C8-4ABC-AEFA-10730AC3362C}" name="Sarake6125"/>
    <tableColumn id="6126" xr3:uid="{CADFB546-28BC-4444-A687-A3CF78F54B03}" name="Sarake6126"/>
    <tableColumn id="6127" xr3:uid="{E51F8D29-6492-4281-B7CE-7887433DB29D}" name="Sarake6127"/>
    <tableColumn id="6128" xr3:uid="{16B781B1-B0AB-4A1D-9C26-3C5E9F752F71}" name="Sarake6128"/>
    <tableColumn id="6129" xr3:uid="{F7D3DC39-001F-41F5-98EC-36896BD7E393}" name="Sarake6129"/>
    <tableColumn id="6130" xr3:uid="{FF8356D3-4BB3-4C3E-BB5C-DFB683C1FBF2}" name="Sarake6130"/>
    <tableColumn id="6131" xr3:uid="{E53BB194-3222-4151-8FB8-FD43548153A2}" name="Sarake6131"/>
    <tableColumn id="6132" xr3:uid="{C084F6BF-EDC7-4232-AA3E-6AC8EAB27DEF}" name="Sarake6132"/>
    <tableColumn id="6133" xr3:uid="{3CEA2D57-4A7E-4AAA-BCEC-837D50079D29}" name="Sarake6133"/>
    <tableColumn id="6134" xr3:uid="{0B0168E7-88A1-4593-89C0-2EF5018E74D8}" name="Sarake6134"/>
    <tableColumn id="6135" xr3:uid="{C16FDF6C-57F3-4A46-99F9-4AD221E43FC9}" name="Sarake6135"/>
    <tableColumn id="6136" xr3:uid="{B7AB76AD-C583-42DC-A001-49E484499D07}" name="Sarake6136"/>
    <tableColumn id="6137" xr3:uid="{DAA7FCCE-DE23-40FC-BD00-8B68E273A756}" name="Sarake6137"/>
    <tableColumn id="6138" xr3:uid="{1599ABE8-02F2-4B7F-B14A-70F7EF3220DA}" name="Sarake6138"/>
    <tableColumn id="6139" xr3:uid="{B56A17BE-CB9C-4B6B-A7BA-BD125979E475}" name="Sarake6139"/>
    <tableColumn id="6140" xr3:uid="{55E295F3-ED0B-4A83-B47B-FB2AFF0FCD60}" name="Sarake6140"/>
    <tableColumn id="6141" xr3:uid="{490E4A44-4DF9-4AAF-83E4-9D6DD334581D}" name="Sarake6141"/>
    <tableColumn id="6142" xr3:uid="{842E2E6F-CA7C-4435-B518-EAFFE11E8D15}" name="Sarake6142"/>
    <tableColumn id="6143" xr3:uid="{852471D9-EAE6-49A3-80FB-A95E540D5470}" name="Sarake6143"/>
    <tableColumn id="6144" xr3:uid="{50E16142-141B-45CB-8B18-4EBCD3E8186F}" name="Sarake6144"/>
    <tableColumn id="6145" xr3:uid="{A5006800-AAED-432F-A45A-F69E3ADA19CF}" name="Sarake6145"/>
    <tableColumn id="6146" xr3:uid="{53EBA75E-59B9-43E2-9AD5-481FEEACF6E4}" name="Sarake6146"/>
    <tableColumn id="6147" xr3:uid="{75FE146B-2EB5-494C-84D3-DAAD87E93D9F}" name="Sarake6147"/>
    <tableColumn id="6148" xr3:uid="{B329743A-0EB8-40A4-906A-DCFB3B255EF3}" name="Sarake6148"/>
    <tableColumn id="6149" xr3:uid="{940C5D09-5D22-450D-8960-54715EB0BC53}" name="Sarake6149"/>
    <tableColumn id="6150" xr3:uid="{9DA79B50-50C5-4E18-B045-06CA087D3CB7}" name="Sarake6150"/>
    <tableColumn id="6151" xr3:uid="{F674380A-0AE3-4523-AB67-31D2C3A8E971}" name="Sarake6151"/>
    <tableColumn id="6152" xr3:uid="{505A5C30-AAB3-4F46-9228-13A7A64A11F3}" name="Sarake6152"/>
    <tableColumn id="6153" xr3:uid="{27ABB319-B4CE-484D-9CA5-A7CE7A0A781E}" name="Sarake6153"/>
    <tableColumn id="6154" xr3:uid="{7E287E6F-9C3E-4791-ABF6-0A8FB772D965}" name="Sarake6154"/>
    <tableColumn id="6155" xr3:uid="{81AB4103-D8B0-4CE3-9397-9E0F9675BB3A}" name="Sarake6155"/>
    <tableColumn id="6156" xr3:uid="{7EE38CEE-DFA6-486C-AFFC-CDF04D43AF36}" name="Sarake6156"/>
    <tableColumn id="6157" xr3:uid="{F16E0582-612B-497E-9DF4-C460EBA5E8FD}" name="Sarake6157"/>
    <tableColumn id="6158" xr3:uid="{608EA9E1-9214-4139-BC9C-3B4B3221A4B4}" name="Sarake6158"/>
    <tableColumn id="6159" xr3:uid="{24F4845B-DAF2-4620-9E71-956B172CE39C}" name="Sarake6159"/>
    <tableColumn id="6160" xr3:uid="{4BFA5BE1-7516-4E17-ACD5-135E4E5639D7}" name="Sarake6160"/>
    <tableColumn id="6161" xr3:uid="{9E1AC60E-F6D1-4975-8145-BDEC2D227B65}" name="Sarake6161"/>
    <tableColumn id="6162" xr3:uid="{B6853044-F170-46DD-B6D8-7DE02929077E}" name="Sarake6162"/>
    <tableColumn id="6163" xr3:uid="{47D7DFCD-C158-4B50-A507-BED9405B2A16}" name="Sarake6163"/>
    <tableColumn id="6164" xr3:uid="{34FC807D-8456-4703-9181-1FC558684582}" name="Sarake6164"/>
    <tableColumn id="6165" xr3:uid="{FF066F64-69F6-4BF1-B022-00E1D9AFCBAF}" name="Sarake6165"/>
    <tableColumn id="6166" xr3:uid="{83EC3C8E-B0E6-4F84-A5D1-43C9F50BE9D6}" name="Sarake6166"/>
    <tableColumn id="6167" xr3:uid="{BC47E202-929B-4188-AB6E-36C7937A0BCD}" name="Sarake6167"/>
    <tableColumn id="6168" xr3:uid="{BCFBFFEB-EFC8-4143-AFFF-2B3AF1596090}" name="Sarake6168"/>
    <tableColumn id="6169" xr3:uid="{14FDA156-D03A-4707-BF8B-997EA6FE4199}" name="Sarake6169"/>
    <tableColumn id="6170" xr3:uid="{7A9A084F-3921-4A97-9E50-6A691A4FB3BE}" name="Sarake6170"/>
    <tableColumn id="6171" xr3:uid="{1E514803-E3E8-428F-AA86-C51C2F948B22}" name="Sarake6171"/>
    <tableColumn id="6172" xr3:uid="{51192220-841C-4A57-B112-6C344173EAA3}" name="Sarake6172"/>
    <tableColumn id="6173" xr3:uid="{D3F917FF-35CE-4EDD-86AA-4D2F15D1A730}" name="Sarake6173"/>
    <tableColumn id="6174" xr3:uid="{978D2758-23AC-4CDA-9542-556721D3F62A}" name="Sarake6174"/>
    <tableColumn id="6175" xr3:uid="{E85D1154-D08F-4181-BFEA-FE54E50AC6BF}" name="Sarake6175"/>
    <tableColumn id="6176" xr3:uid="{F15CB38C-787A-4ADD-A0E8-BB53C917C939}" name="Sarake6176"/>
    <tableColumn id="6177" xr3:uid="{D7FBB443-2122-4323-B392-50C537F5DD8E}" name="Sarake6177"/>
    <tableColumn id="6178" xr3:uid="{A0F5F7AE-4AE1-49A5-A7AC-EA21DE4ECA10}" name="Sarake6178"/>
    <tableColumn id="6179" xr3:uid="{BE03C9A2-0C31-4A16-B31A-055415373CBE}" name="Sarake6179"/>
    <tableColumn id="6180" xr3:uid="{8CAEF240-53DF-4E11-AA39-750D28399D7B}" name="Sarake6180"/>
    <tableColumn id="6181" xr3:uid="{842F1958-C19C-405F-8CC8-AFDB52253E9F}" name="Sarake6181"/>
    <tableColumn id="6182" xr3:uid="{96EBB933-50E9-416B-A5D1-FDE4F9CDA198}" name="Sarake6182"/>
    <tableColumn id="6183" xr3:uid="{D0E75276-6D25-46F1-AF19-E21631EF50E1}" name="Sarake6183"/>
    <tableColumn id="6184" xr3:uid="{EE4AB18D-A1EA-47F8-88EB-73CEA7D0D87D}" name="Sarake6184"/>
    <tableColumn id="6185" xr3:uid="{65584897-7399-4819-8646-59571CD8CA62}" name="Sarake6185"/>
    <tableColumn id="6186" xr3:uid="{0A09B59E-D47B-4425-A6D7-989C9ED842D7}" name="Sarake6186"/>
    <tableColumn id="6187" xr3:uid="{178A5852-E3A8-4ED1-9477-79FED3BA20C4}" name="Sarake6187"/>
    <tableColumn id="6188" xr3:uid="{BA5AB6DF-DF28-4C3F-AA0A-78C397372F3B}" name="Sarake6188"/>
    <tableColumn id="6189" xr3:uid="{98322F92-D777-474A-AF6B-DA77929FD8EE}" name="Sarake6189"/>
    <tableColumn id="6190" xr3:uid="{1CE5708B-35C2-42A9-B439-F991352F8431}" name="Sarake6190"/>
    <tableColumn id="6191" xr3:uid="{640999B0-A2D1-4231-B758-1F9C9C1CF31A}" name="Sarake6191"/>
    <tableColumn id="6192" xr3:uid="{BB41A489-C61F-440B-85CD-276D469D860C}" name="Sarake6192"/>
    <tableColumn id="6193" xr3:uid="{D8BCF2A5-1E32-4BD3-A265-60CCE0BF4776}" name="Sarake6193"/>
    <tableColumn id="6194" xr3:uid="{1061F543-9243-4449-B0B2-3F5B41E6BD53}" name="Sarake6194"/>
    <tableColumn id="6195" xr3:uid="{45CEA8EC-67BC-4D16-86F5-B8EEBA439ACB}" name="Sarake6195"/>
    <tableColumn id="6196" xr3:uid="{52B456FD-BCD8-4277-BBB2-DE82B0FCF4D9}" name="Sarake6196"/>
    <tableColumn id="6197" xr3:uid="{98F2C78D-818B-4F80-9A4B-96D752BED73E}" name="Sarake6197"/>
    <tableColumn id="6198" xr3:uid="{D8E68841-C1A7-41B5-9750-A3D791304767}" name="Sarake6198"/>
    <tableColumn id="6199" xr3:uid="{F65470A6-4995-4AEF-BA3D-CB999CA68852}" name="Sarake6199"/>
    <tableColumn id="6200" xr3:uid="{7F56F680-F94C-4FA6-86EE-185F0B5FBD85}" name="Sarake6200"/>
    <tableColumn id="6201" xr3:uid="{9E29DF99-FDDE-4BE1-9E1F-6F55528752D6}" name="Sarake6201"/>
    <tableColumn id="6202" xr3:uid="{CBDC6B93-4245-4E31-8AAC-E3D3AB21BFD7}" name="Sarake6202"/>
    <tableColumn id="6203" xr3:uid="{A3EFCE8D-9330-46E6-9116-C3E26D65F96D}" name="Sarake6203"/>
    <tableColumn id="6204" xr3:uid="{54C92D9C-ED8C-472B-B44A-22C93EFDFE61}" name="Sarake6204"/>
    <tableColumn id="6205" xr3:uid="{80A6C577-29F5-41FD-82BB-A766D888259E}" name="Sarake6205"/>
    <tableColumn id="6206" xr3:uid="{618FAAFA-8D5E-4DA2-A484-FF079CE4EB86}" name="Sarake6206"/>
    <tableColumn id="6207" xr3:uid="{77C44174-1E54-4BD2-8CDC-EA8DD37FAE4A}" name="Sarake6207"/>
    <tableColumn id="6208" xr3:uid="{3388C230-D274-4ED1-942E-502E10AB951C}" name="Sarake6208"/>
    <tableColumn id="6209" xr3:uid="{F08BDF06-36EA-430D-84BA-493D2287EDD4}" name="Sarake6209"/>
    <tableColumn id="6210" xr3:uid="{F79A3853-4D07-4E7C-B73F-470C210D8276}" name="Sarake6210"/>
    <tableColumn id="6211" xr3:uid="{0096B1F0-3CFB-4903-967E-C111D1C3EDDE}" name="Sarake6211"/>
    <tableColumn id="6212" xr3:uid="{1EC877BF-380D-40DC-BAB9-3C9B9ABAE1FB}" name="Sarake6212"/>
    <tableColumn id="6213" xr3:uid="{818810B1-4E37-4D7D-ABB8-8D8AFB7C41E5}" name="Sarake6213"/>
    <tableColumn id="6214" xr3:uid="{613EBDAE-A4E3-48A0-B60B-D580D32B1332}" name="Sarake6214"/>
    <tableColumn id="6215" xr3:uid="{F75ED43D-AC3F-488A-8B28-40B0E39C0DBB}" name="Sarake6215"/>
    <tableColumn id="6216" xr3:uid="{07558293-0E51-4B97-913F-F681F70B0598}" name="Sarake6216"/>
    <tableColumn id="6217" xr3:uid="{963E3991-A1DF-4CB5-B2B7-6FF19833A999}" name="Sarake6217"/>
    <tableColumn id="6218" xr3:uid="{0CE505D8-216C-4A96-B3DE-E4EBD77874F7}" name="Sarake6218"/>
    <tableColumn id="6219" xr3:uid="{FE2AE5B6-2DE4-48C6-AC75-A23D679929FC}" name="Sarake6219"/>
    <tableColumn id="6220" xr3:uid="{335EAF7D-FCB5-4FBA-B85D-84DCCDE798E3}" name="Sarake6220"/>
    <tableColumn id="6221" xr3:uid="{A08F8B9A-5C4D-4B2F-8BAF-4B4E9A79FD5B}" name="Sarake6221"/>
    <tableColumn id="6222" xr3:uid="{40C5E2A9-B1AE-4B4B-8A89-1042109D09C4}" name="Sarake6222"/>
    <tableColumn id="6223" xr3:uid="{9473C2E9-3441-4999-A67D-D6434E0961AA}" name="Sarake6223"/>
    <tableColumn id="6224" xr3:uid="{2BE75138-53F4-474D-9B6A-87648542BF0C}" name="Sarake6224"/>
    <tableColumn id="6225" xr3:uid="{1D598E9E-1245-4B79-B1C0-9FE93C2306CD}" name="Sarake6225"/>
    <tableColumn id="6226" xr3:uid="{7565D1BF-8391-4DA2-A2B3-BEBFA642C6E8}" name="Sarake6226"/>
    <tableColumn id="6227" xr3:uid="{B760B0A4-DF4B-4EA9-9B62-84989BF9AFF8}" name="Sarake6227"/>
    <tableColumn id="6228" xr3:uid="{586F0F21-9202-4918-AF92-92CB6456BA79}" name="Sarake6228"/>
    <tableColumn id="6229" xr3:uid="{69AC81F2-93DB-4765-895B-D4B25936B4FD}" name="Sarake6229"/>
    <tableColumn id="6230" xr3:uid="{8D8DDE75-F6FA-488A-A5D4-51ED85B65C67}" name="Sarake6230"/>
    <tableColumn id="6231" xr3:uid="{5AEE7C4C-A120-4323-A3B4-34564B7B38AF}" name="Sarake6231"/>
    <tableColumn id="6232" xr3:uid="{D01F5BC6-C837-4E56-BEBD-FD05297ACEEE}" name="Sarake6232"/>
    <tableColumn id="6233" xr3:uid="{4214B5BB-FBDF-4464-9F67-5862BD1A8C6F}" name="Sarake6233"/>
    <tableColumn id="6234" xr3:uid="{E29B6744-5B32-4115-9157-C8B0D97942EF}" name="Sarake6234"/>
    <tableColumn id="6235" xr3:uid="{A4E9947A-FE1B-4CAB-BE9D-65934A9DF3FB}" name="Sarake6235"/>
    <tableColumn id="6236" xr3:uid="{FB2CC475-A3E9-4F42-98D0-6D68C1E29666}" name="Sarake6236"/>
    <tableColumn id="6237" xr3:uid="{6DEE50D6-4DC5-4046-99C6-D29204E10F45}" name="Sarake6237"/>
    <tableColumn id="6238" xr3:uid="{69B35AAB-6A9F-467A-A7C8-3DCF9064CC34}" name="Sarake6238"/>
    <tableColumn id="6239" xr3:uid="{7E73FCB2-0957-4437-BEF4-28CF3683603A}" name="Sarake6239"/>
    <tableColumn id="6240" xr3:uid="{71918B83-9145-439D-A3D6-4D9EF0F937CA}" name="Sarake6240"/>
    <tableColumn id="6241" xr3:uid="{12D2187A-6965-4305-AD56-8724BA281CC2}" name="Sarake6241"/>
    <tableColumn id="6242" xr3:uid="{7D54BE08-C16E-496D-9EA5-292CAB1CD282}" name="Sarake6242"/>
    <tableColumn id="6243" xr3:uid="{0FB41AA9-B653-48CF-B1D5-2DA911CE243E}" name="Sarake6243"/>
    <tableColumn id="6244" xr3:uid="{24CBB0F1-19BC-4AC9-B5F1-D84059E0DF6D}" name="Sarake6244"/>
    <tableColumn id="6245" xr3:uid="{659DE532-FDF8-439F-89A6-B361EC8CF03D}" name="Sarake6245"/>
    <tableColumn id="6246" xr3:uid="{CC024674-6E6E-484D-85F4-AE14D4883BE5}" name="Sarake6246"/>
    <tableColumn id="6247" xr3:uid="{57C81548-688F-4A84-AF13-48DBFB9143A8}" name="Sarake6247"/>
    <tableColumn id="6248" xr3:uid="{E6BBCEC4-5C8E-49A6-934A-EA0664E3A695}" name="Sarake6248"/>
    <tableColumn id="6249" xr3:uid="{93220A42-720E-4A45-8B7A-F64CF8A9C750}" name="Sarake6249"/>
    <tableColumn id="6250" xr3:uid="{7303146F-570B-4EF8-9F23-03D1EF92A95C}" name="Sarake6250"/>
    <tableColumn id="6251" xr3:uid="{9534F5DC-FAD3-4EF7-BFA6-4EA9E6B6C278}" name="Sarake6251"/>
    <tableColumn id="6252" xr3:uid="{321384B9-B08D-4DEA-B694-872E0E2136E9}" name="Sarake6252"/>
    <tableColumn id="6253" xr3:uid="{6D909F98-50C3-40C0-A2BE-69DB1A93B37D}" name="Sarake6253"/>
    <tableColumn id="6254" xr3:uid="{C7933041-E814-4EAD-A436-2674AF976495}" name="Sarake6254"/>
    <tableColumn id="6255" xr3:uid="{18D93181-8181-4F00-914F-CD153EC10807}" name="Sarake6255"/>
    <tableColumn id="6256" xr3:uid="{CBE48758-46F9-4513-9091-AB9ACA9D79BF}" name="Sarake6256"/>
    <tableColumn id="6257" xr3:uid="{E1838E4F-34D7-423D-BE73-79FF2539EB9E}" name="Sarake6257"/>
    <tableColumn id="6258" xr3:uid="{2FDE443A-E3D3-4450-9FB9-9102E218B565}" name="Sarake6258"/>
    <tableColumn id="6259" xr3:uid="{B177E821-E455-42C2-B17F-9490697D1E2F}" name="Sarake6259"/>
    <tableColumn id="6260" xr3:uid="{2F88508E-05FE-4F0C-AFEB-F411BEB41650}" name="Sarake6260"/>
    <tableColumn id="6261" xr3:uid="{4E4C107B-C218-47EF-B3B3-C6807257DBF1}" name="Sarake6261"/>
    <tableColumn id="6262" xr3:uid="{281E47B2-6424-4041-BC11-D00D231A23CD}" name="Sarake6262"/>
    <tableColumn id="6263" xr3:uid="{5BE3E05A-D6EE-4A3B-9EE0-26FC50EB2FA5}" name="Sarake6263"/>
    <tableColumn id="6264" xr3:uid="{2B9895A5-3585-4616-840C-76FE5E76BF9C}" name="Sarake6264"/>
    <tableColumn id="6265" xr3:uid="{97B0E3ED-6022-48D2-ABFD-E63ED4C7750D}" name="Sarake6265"/>
    <tableColumn id="6266" xr3:uid="{D00AC694-E867-4BA2-8340-2D11B3CD832B}" name="Sarake6266"/>
    <tableColumn id="6267" xr3:uid="{0C256B76-70D8-4EC2-8BD0-A7F46AA9F9B1}" name="Sarake6267"/>
    <tableColumn id="6268" xr3:uid="{35F1A201-FF25-4E22-86A4-6C62E670F2FD}" name="Sarake6268"/>
    <tableColumn id="6269" xr3:uid="{4E6AAF89-87BC-4EA4-8F43-3663FF172B0B}" name="Sarake6269"/>
    <tableColumn id="6270" xr3:uid="{C2C58C2F-9087-4ABB-A36A-11D89B8C4C65}" name="Sarake6270"/>
    <tableColumn id="6271" xr3:uid="{E3EBE538-7D1C-4337-B458-AF2B28A7906C}" name="Sarake6271"/>
    <tableColumn id="6272" xr3:uid="{96382B67-64A0-429B-8AF9-AF1438D21285}" name="Sarake6272"/>
    <tableColumn id="6273" xr3:uid="{9024B798-4B13-410E-B1BA-1BA1454BB84E}" name="Sarake6273"/>
    <tableColumn id="6274" xr3:uid="{604C3B44-2412-4974-AFC3-150B3EA2DD08}" name="Sarake6274"/>
    <tableColumn id="6275" xr3:uid="{642EDA8C-62F2-4223-A410-3D6CD3626096}" name="Sarake6275"/>
    <tableColumn id="6276" xr3:uid="{56D66708-0EA7-4BF4-BE5D-6C21F4E2F5BD}" name="Sarake6276"/>
    <tableColumn id="6277" xr3:uid="{5EF525EC-EA7A-40F2-B838-E5AE435A51CA}" name="Sarake6277"/>
    <tableColumn id="6278" xr3:uid="{047D1DEA-9026-4EFF-8CD1-E2F85D18D143}" name="Sarake6278"/>
    <tableColumn id="6279" xr3:uid="{F9CFD53A-508B-4305-A92E-9BCC2B66ECF5}" name="Sarake6279"/>
    <tableColumn id="6280" xr3:uid="{0C6DAFA8-6D6B-4320-945C-1217DCBF2874}" name="Sarake6280"/>
    <tableColumn id="6281" xr3:uid="{6B4B931F-B624-4258-B569-A8A0EFD5138B}" name="Sarake6281"/>
    <tableColumn id="6282" xr3:uid="{E71FE4CE-AD09-4790-8010-97A8E7DE4802}" name="Sarake6282"/>
    <tableColumn id="6283" xr3:uid="{1D6374B6-24CC-42A6-B034-A75D680DF0BA}" name="Sarake6283"/>
    <tableColumn id="6284" xr3:uid="{954E978E-2F1D-4AC6-9886-8E74406CB2F7}" name="Sarake6284"/>
    <tableColumn id="6285" xr3:uid="{C12C75EF-9E47-4542-814F-56C1FD86EED9}" name="Sarake6285"/>
    <tableColumn id="6286" xr3:uid="{10C0A10B-4D1E-409D-B85C-4034355B6154}" name="Sarake6286"/>
    <tableColumn id="6287" xr3:uid="{3A7FE879-BCEF-4553-8794-F2CB59183EE8}" name="Sarake6287"/>
    <tableColumn id="6288" xr3:uid="{14741927-B082-4A0D-951B-DF033FEF83AC}" name="Sarake6288"/>
    <tableColumn id="6289" xr3:uid="{A20580C9-5D1F-42C7-A50B-C304A3176F58}" name="Sarake6289"/>
    <tableColumn id="6290" xr3:uid="{FFF2C73C-12DC-4AC4-9181-19F151158843}" name="Sarake6290"/>
    <tableColumn id="6291" xr3:uid="{7498F9A9-4675-4E6D-8FC8-CBFABFD1C147}" name="Sarake6291"/>
    <tableColumn id="6292" xr3:uid="{0284452E-79ED-4380-84B8-45E10475B29D}" name="Sarake6292"/>
    <tableColumn id="6293" xr3:uid="{3E8211BF-74D9-4D02-92AE-D730A588241F}" name="Sarake6293"/>
    <tableColumn id="6294" xr3:uid="{17EA2BB7-5D28-4D27-945B-EA2280816B29}" name="Sarake6294"/>
    <tableColumn id="6295" xr3:uid="{DB1A5BA2-B79A-4047-B31F-71D3682EDA91}" name="Sarake6295"/>
    <tableColumn id="6296" xr3:uid="{F8DC4206-F437-4D37-A15B-42E461A03992}" name="Sarake6296"/>
    <tableColumn id="6297" xr3:uid="{356B3749-008F-4B10-8B2E-D6021A9288C8}" name="Sarake6297"/>
    <tableColumn id="6298" xr3:uid="{93046EA0-74BB-4B1C-A549-9947809BC05D}" name="Sarake6298"/>
    <tableColumn id="6299" xr3:uid="{52BEBC97-46F8-47F5-9558-45A84822684C}" name="Sarake6299"/>
    <tableColumn id="6300" xr3:uid="{901B8515-0196-479A-9623-EF32481EE82F}" name="Sarake6300"/>
    <tableColumn id="6301" xr3:uid="{7FC01BBA-36A6-455E-B40D-7193A560092D}" name="Sarake6301"/>
    <tableColumn id="6302" xr3:uid="{72A68AC8-1CC6-46BF-B477-69DEBC3FBC50}" name="Sarake6302"/>
    <tableColumn id="6303" xr3:uid="{A6ADC1EC-0085-4E23-B339-661ABD8DB122}" name="Sarake6303"/>
    <tableColumn id="6304" xr3:uid="{A6087DDF-61DB-42E7-9446-2483E7AE6DEB}" name="Sarake6304"/>
    <tableColumn id="6305" xr3:uid="{BAC4E5A0-BE39-4242-862B-F0C89818CFDE}" name="Sarake6305"/>
    <tableColumn id="6306" xr3:uid="{9B908D60-83C9-4376-AEB9-F87FC01C3DFB}" name="Sarake6306"/>
    <tableColumn id="6307" xr3:uid="{30BE8133-00AF-426A-B533-624B24488CD2}" name="Sarake6307"/>
    <tableColumn id="6308" xr3:uid="{F971AFC9-6B33-405A-AFB3-E469A11FE8F7}" name="Sarake6308"/>
    <tableColumn id="6309" xr3:uid="{DD2219C2-BB55-42E4-B873-28BF55118985}" name="Sarake6309"/>
    <tableColumn id="6310" xr3:uid="{9AB79581-16CD-4BE4-9073-2B0B1DAD82A3}" name="Sarake6310"/>
    <tableColumn id="6311" xr3:uid="{C3B78E11-BAB3-42B5-A29F-58C99B8AEE5A}" name="Sarake6311"/>
    <tableColumn id="6312" xr3:uid="{4D0AC389-C6D4-413F-8811-BFC9E9526565}" name="Sarake6312"/>
    <tableColumn id="6313" xr3:uid="{F680D391-6C20-4843-83D1-89EA197C3E6D}" name="Sarake6313"/>
    <tableColumn id="6314" xr3:uid="{07047901-5626-4A41-91F8-0AACB1FDACBF}" name="Sarake6314"/>
    <tableColumn id="6315" xr3:uid="{9115741E-E3F3-4587-BB3E-DA9BAB222255}" name="Sarake6315"/>
    <tableColumn id="6316" xr3:uid="{7139E9E4-9086-41E3-8FE9-F5B52C3AC992}" name="Sarake6316"/>
    <tableColumn id="6317" xr3:uid="{AABCE942-9A90-4579-9563-399BAC2CAB3A}" name="Sarake6317"/>
    <tableColumn id="6318" xr3:uid="{9FCDD540-862D-4298-A751-1F395E836ACF}" name="Sarake6318"/>
    <tableColumn id="6319" xr3:uid="{1D2E8A34-ECD8-483C-BE0F-6CB182A17639}" name="Sarake6319"/>
    <tableColumn id="6320" xr3:uid="{CBE63CF2-0319-43B8-8218-2E0D03AFE6C0}" name="Sarake6320"/>
    <tableColumn id="6321" xr3:uid="{579F1320-6DB8-4F88-B9D9-1D206A05D781}" name="Sarake6321"/>
    <tableColumn id="6322" xr3:uid="{D84E343C-1462-4CF2-BF51-1F7EBB7E10D3}" name="Sarake6322"/>
    <tableColumn id="6323" xr3:uid="{B551C516-E129-4377-8A0D-0D7AA3BFF695}" name="Sarake6323"/>
    <tableColumn id="6324" xr3:uid="{161CDBEB-5990-42FC-AD1C-4C9D01198241}" name="Sarake6324"/>
    <tableColumn id="6325" xr3:uid="{99A0042F-B2C9-4B42-8CE1-9F96CCEE5765}" name="Sarake6325"/>
    <tableColumn id="6326" xr3:uid="{B7CB9FAF-FFA4-4433-8E9E-A97B8A685428}" name="Sarake6326"/>
    <tableColumn id="6327" xr3:uid="{E27F2486-7E28-4E4B-8C62-2BEEDA4CD4BC}" name="Sarake6327"/>
    <tableColumn id="6328" xr3:uid="{DE200C73-1F14-452F-96D1-964D4AC7D8FB}" name="Sarake6328"/>
    <tableColumn id="6329" xr3:uid="{69AC4D8F-7794-4884-8168-A0471C751657}" name="Sarake6329"/>
    <tableColumn id="6330" xr3:uid="{748BE6F5-364F-420E-9F9C-70D45CE32342}" name="Sarake6330"/>
    <tableColumn id="6331" xr3:uid="{C5006905-AB13-4F49-B3C3-0FB055882E90}" name="Sarake6331"/>
    <tableColumn id="6332" xr3:uid="{5B13D411-FF36-4F75-BD61-26DD28D0A2BC}" name="Sarake6332"/>
    <tableColumn id="6333" xr3:uid="{23603176-14D8-454E-B882-8B425D351E47}" name="Sarake6333"/>
    <tableColumn id="6334" xr3:uid="{E08542DA-2072-4B88-BBAD-12F38F5C29F7}" name="Sarake6334"/>
    <tableColumn id="6335" xr3:uid="{E38CCCB4-8979-49FB-B701-0A5656330CF6}" name="Sarake6335"/>
    <tableColumn id="6336" xr3:uid="{3037C1C0-73D8-456D-8EDC-A20E91F30230}" name="Sarake6336"/>
    <tableColumn id="6337" xr3:uid="{EEFE2B80-98F3-40D4-9CB1-F21B90918BA2}" name="Sarake6337"/>
    <tableColumn id="6338" xr3:uid="{303FD152-A4C8-4554-A0B7-F5D0BC9201AD}" name="Sarake6338"/>
    <tableColumn id="6339" xr3:uid="{657B8846-062F-471D-9CB2-30434AF47A32}" name="Sarake6339"/>
    <tableColumn id="6340" xr3:uid="{945EC361-FCB9-4CCD-BCF6-76BCA9433B1B}" name="Sarake6340"/>
    <tableColumn id="6341" xr3:uid="{46971D1A-11BA-4ABC-AD7B-E3185EC8E930}" name="Sarake6341"/>
    <tableColumn id="6342" xr3:uid="{C1BA545B-CFDE-4D04-9CFA-369D5F4E3B86}" name="Sarake6342"/>
    <tableColumn id="6343" xr3:uid="{8BA7C2A4-D6E2-4DD1-9376-5D0C05F39A33}" name="Sarake6343"/>
    <tableColumn id="6344" xr3:uid="{8A392216-B46D-446A-8456-897A547E5ED0}" name="Sarake6344"/>
    <tableColumn id="6345" xr3:uid="{839F94BB-7470-40E0-AC7A-01FC89CEA12C}" name="Sarake6345"/>
    <tableColumn id="6346" xr3:uid="{5BAAC342-C7CE-42A2-841B-BACA535A0424}" name="Sarake6346"/>
    <tableColumn id="6347" xr3:uid="{4245C82B-2B0A-441F-A81A-51DDB281F9BC}" name="Sarake6347"/>
    <tableColumn id="6348" xr3:uid="{C6DA1778-1860-4748-9101-5D444C8ED588}" name="Sarake6348"/>
    <tableColumn id="6349" xr3:uid="{C9AC8B0F-63D8-4711-9DA0-933C05EA5A76}" name="Sarake6349"/>
    <tableColumn id="6350" xr3:uid="{C336F2F9-654A-4D33-84D9-250A818D856B}" name="Sarake6350"/>
    <tableColumn id="6351" xr3:uid="{C685CE22-7617-4B1F-894A-ED254F109932}" name="Sarake6351"/>
    <tableColumn id="6352" xr3:uid="{345A5930-7805-4E7D-BE0A-7661EB0DB229}" name="Sarake6352"/>
    <tableColumn id="6353" xr3:uid="{4B2BFE9C-CA11-43EE-BA39-89549B77DD69}" name="Sarake6353"/>
    <tableColumn id="6354" xr3:uid="{A0D74B91-D771-4551-9983-5B5F2EA2E6F8}" name="Sarake6354"/>
    <tableColumn id="6355" xr3:uid="{5B8BAACD-AF0A-47F2-A3B0-B51453CB457F}" name="Sarake6355"/>
    <tableColumn id="6356" xr3:uid="{71AE5FDD-6AD5-4D2C-B9C1-8AED4DCD225B}" name="Sarake6356"/>
    <tableColumn id="6357" xr3:uid="{0F18FB19-28D0-4904-B399-C12A7D012CA9}" name="Sarake6357"/>
    <tableColumn id="6358" xr3:uid="{01E19A29-A146-4268-AB5F-6603A50A9A35}" name="Sarake6358"/>
    <tableColumn id="6359" xr3:uid="{53B256E5-6CAE-4A5E-B641-B42921D779C3}" name="Sarake6359"/>
    <tableColumn id="6360" xr3:uid="{B4D29473-5C27-4EF4-9D37-C07B72269EC7}" name="Sarake6360"/>
    <tableColumn id="6361" xr3:uid="{0D7445D0-C106-4D97-8031-5DCDD5FDB505}" name="Sarake6361"/>
    <tableColumn id="6362" xr3:uid="{F1723281-8BB6-4EBA-AD8C-7D213BAC16B2}" name="Sarake6362"/>
    <tableColumn id="6363" xr3:uid="{5B5F591A-6F99-4546-8A1E-364B3BA1BD95}" name="Sarake6363"/>
    <tableColumn id="6364" xr3:uid="{B521CEDF-8718-460D-81C9-252FFC2C2644}" name="Sarake6364"/>
    <tableColumn id="6365" xr3:uid="{AE656229-AF53-43CF-857E-958B13A91C1C}" name="Sarake6365"/>
    <tableColumn id="6366" xr3:uid="{1EB67CA7-B943-41D8-9AF6-18D3DD0E3E2D}" name="Sarake6366"/>
    <tableColumn id="6367" xr3:uid="{3129617A-56FF-4E74-A5F9-75E6C1AE4BB7}" name="Sarake6367"/>
    <tableColumn id="6368" xr3:uid="{DF0C7DE0-A979-4F2D-9EA4-088FA1FD276F}" name="Sarake6368"/>
    <tableColumn id="6369" xr3:uid="{B3C1788B-2809-4ADF-95A2-7C1D591C841F}" name="Sarake6369"/>
    <tableColumn id="6370" xr3:uid="{7A2A5D6C-9776-45DF-B1B2-83F4DC0E1D16}" name="Sarake6370"/>
    <tableColumn id="6371" xr3:uid="{A981099B-B48D-4CBE-9E49-7B4F49FF825E}" name="Sarake6371"/>
    <tableColumn id="6372" xr3:uid="{5D1886E4-B483-40A9-9F1F-659E8DD487AC}" name="Sarake6372"/>
    <tableColumn id="6373" xr3:uid="{B85758BE-AA54-4E38-BA5D-C4CF8ECCDDA8}" name="Sarake6373"/>
    <tableColumn id="6374" xr3:uid="{D757ABCB-BF1E-440E-A1B1-252D08C979F2}" name="Sarake6374"/>
    <tableColumn id="6375" xr3:uid="{02094548-9A1F-4AFD-8E47-1EFE4DB10F66}" name="Sarake6375"/>
    <tableColumn id="6376" xr3:uid="{59C34423-135F-4A79-8225-EA38C27B46E5}" name="Sarake6376"/>
    <tableColumn id="6377" xr3:uid="{2CD3E11C-A4CF-4F54-B595-AE8F33D7C682}" name="Sarake6377"/>
    <tableColumn id="6378" xr3:uid="{E3085CF8-C2AB-4FE2-AB08-F5EAF48F5B7F}" name="Sarake6378"/>
    <tableColumn id="6379" xr3:uid="{35464585-D97D-42F1-B972-4DEF95DD61DA}" name="Sarake6379"/>
    <tableColumn id="6380" xr3:uid="{632DEBBB-487E-4D65-B07F-E665D923C67D}" name="Sarake6380"/>
    <tableColumn id="6381" xr3:uid="{38ED292F-3B78-4593-B5D9-DCDF2E3DDA33}" name="Sarake6381"/>
    <tableColumn id="6382" xr3:uid="{ACD3CC1B-2C85-494A-AEAA-38628F664503}" name="Sarake6382"/>
    <tableColumn id="6383" xr3:uid="{E8D955DE-B55C-43FB-AF1B-A25D22A1503E}" name="Sarake6383"/>
    <tableColumn id="6384" xr3:uid="{1F38C228-DF64-48AE-BEE8-8FA25CF2CC0E}" name="Sarake6384"/>
    <tableColumn id="6385" xr3:uid="{4E901642-85EF-4FAC-A8E2-898D26E13E20}" name="Sarake6385"/>
    <tableColumn id="6386" xr3:uid="{8FFA5846-A199-46B8-B384-F14D669D7732}" name="Sarake6386"/>
    <tableColumn id="6387" xr3:uid="{A68552AB-5B7F-4116-BDAB-4F2D4F8EAED1}" name="Sarake6387"/>
    <tableColumn id="6388" xr3:uid="{891DA456-9108-47CA-AEAC-C30B01D3CC7D}" name="Sarake6388"/>
    <tableColumn id="6389" xr3:uid="{DE00D509-70BB-414E-8B71-8AFB65487EF2}" name="Sarake6389"/>
    <tableColumn id="6390" xr3:uid="{6E94A814-13FC-4175-8F8C-39B3AE56BFD4}" name="Sarake6390"/>
    <tableColumn id="6391" xr3:uid="{80B3E627-8963-4D3B-9AF9-D6E176A9465E}" name="Sarake6391"/>
    <tableColumn id="6392" xr3:uid="{167F033D-0F65-4230-8F12-3F4A03961531}" name="Sarake6392"/>
    <tableColumn id="6393" xr3:uid="{DC64A8C7-F72A-4430-A5C0-4F3A3AA579E1}" name="Sarake6393"/>
    <tableColumn id="6394" xr3:uid="{79D54FA8-6959-4566-BB7B-2DF9250F71D1}" name="Sarake6394"/>
    <tableColumn id="6395" xr3:uid="{A46AD9CF-177C-4195-9023-B137894FB115}" name="Sarake6395"/>
    <tableColumn id="6396" xr3:uid="{A68E9D2A-9051-4C43-AED9-28D37088EFD1}" name="Sarake6396"/>
    <tableColumn id="6397" xr3:uid="{F7F5726A-B5BF-4029-B9EB-40F67F928688}" name="Sarake6397"/>
    <tableColumn id="6398" xr3:uid="{170DDA84-6552-46E3-8754-4F7872843173}" name="Sarake6398"/>
    <tableColumn id="6399" xr3:uid="{BD699E71-5890-462D-97D8-FE60B6209676}" name="Sarake6399"/>
    <tableColumn id="6400" xr3:uid="{0E87850C-C7F7-42D2-9649-C0D007A8D27B}" name="Sarake6400"/>
    <tableColumn id="6401" xr3:uid="{C419752C-44A9-4AEA-AC7E-BA28DDE1295F}" name="Sarake6401"/>
    <tableColumn id="6402" xr3:uid="{A4D6BF4B-361A-46B8-8C38-3F0621C0064C}" name="Sarake6402"/>
    <tableColumn id="6403" xr3:uid="{3AFD86C4-D501-46C6-9A3C-091F8240D1E7}" name="Sarake6403"/>
    <tableColumn id="6404" xr3:uid="{AC62C71C-AD89-454A-A68D-B6F58941F479}" name="Sarake6404"/>
    <tableColumn id="6405" xr3:uid="{986AEDEA-E9C9-46A2-96AF-6E7BB2724C34}" name="Sarake6405"/>
    <tableColumn id="6406" xr3:uid="{31E1BBFE-ED1F-492B-BAFD-819E930913D6}" name="Sarake6406"/>
    <tableColumn id="6407" xr3:uid="{2F068C12-B596-4E30-B486-97C506ED46FA}" name="Sarake6407"/>
    <tableColumn id="6408" xr3:uid="{59CC6304-9A69-4DE5-8981-7F708A838D87}" name="Sarake6408"/>
    <tableColumn id="6409" xr3:uid="{04ED816F-B528-4128-ADB0-F79D86930FE6}" name="Sarake6409"/>
    <tableColumn id="6410" xr3:uid="{367031B1-446F-4C57-A1F3-D9D1CB999F2B}" name="Sarake6410"/>
    <tableColumn id="6411" xr3:uid="{651CDCB6-63DE-4C08-A016-8F86EF825DB4}" name="Sarake6411"/>
    <tableColumn id="6412" xr3:uid="{F38E5840-AB6F-4851-AA2F-206684FD14D0}" name="Sarake6412"/>
    <tableColumn id="6413" xr3:uid="{7B08BE62-1E57-45A0-A2D8-07040DC49223}" name="Sarake6413"/>
    <tableColumn id="6414" xr3:uid="{F2EC79EB-A94D-4461-9213-C9CB8DBDC19F}" name="Sarake6414"/>
    <tableColumn id="6415" xr3:uid="{A71A014F-5DC4-485E-B2B5-63DB3DAA3A4E}" name="Sarake6415"/>
    <tableColumn id="6416" xr3:uid="{DEE4801E-F671-4428-BEC2-E3B3A49B1EB5}" name="Sarake6416"/>
    <tableColumn id="6417" xr3:uid="{5042BDB5-AC36-432E-8E4D-14837503CF97}" name="Sarake6417"/>
    <tableColumn id="6418" xr3:uid="{B02108DE-41D3-4C91-AEF7-B8115DCDC13E}" name="Sarake6418"/>
    <tableColumn id="6419" xr3:uid="{8627530A-B8B0-41A4-B8A2-9B58AE79C094}" name="Sarake6419"/>
    <tableColumn id="6420" xr3:uid="{988D8411-CCFB-4F41-9EA6-D816D777D270}" name="Sarake6420"/>
    <tableColumn id="6421" xr3:uid="{3C206A03-E174-4882-86D4-5B32880A8023}" name="Sarake6421"/>
    <tableColumn id="6422" xr3:uid="{D869D95A-5006-4630-AF64-08014A25156E}" name="Sarake6422"/>
    <tableColumn id="6423" xr3:uid="{A53F810F-8D91-4588-B0BE-3636CFF713DE}" name="Sarake6423"/>
    <tableColumn id="6424" xr3:uid="{BF6C4472-1FBA-4106-98B3-9A16723A3043}" name="Sarake6424"/>
    <tableColumn id="6425" xr3:uid="{C176CBB8-937B-4A0F-BC8F-AA0D35C710DA}" name="Sarake6425"/>
    <tableColumn id="6426" xr3:uid="{955C0B00-3F42-439B-B812-5263D17FCBA0}" name="Sarake6426"/>
    <tableColumn id="6427" xr3:uid="{8E32944B-31A0-43B3-AD9D-56E0F4C9C93C}" name="Sarake6427"/>
    <tableColumn id="6428" xr3:uid="{5CF5CEF2-9021-4989-B211-68EE3F1531EE}" name="Sarake6428"/>
    <tableColumn id="6429" xr3:uid="{CC731E68-7F67-4391-9715-36BC1486E849}" name="Sarake6429"/>
    <tableColumn id="6430" xr3:uid="{581E2C93-4831-468D-89A9-65C649A9D529}" name="Sarake6430"/>
    <tableColumn id="6431" xr3:uid="{740CBED9-DBCE-4A72-8CF7-68C04077F9CE}" name="Sarake6431"/>
    <tableColumn id="6432" xr3:uid="{15EB62F3-3995-431C-BBC3-AC57D048AA53}" name="Sarake6432"/>
    <tableColumn id="6433" xr3:uid="{B864FFD9-09D3-4937-87AE-C1479C2CBA69}" name="Sarake6433"/>
    <tableColumn id="6434" xr3:uid="{76502ED3-CB05-4AFE-887C-B104544B70FF}" name="Sarake6434"/>
    <tableColumn id="6435" xr3:uid="{CE447379-23B5-4A42-89FF-997215EF6746}" name="Sarake6435"/>
    <tableColumn id="6436" xr3:uid="{CE1F6AA9-8892-4392-8907-F31A14FC83D2}" name="Sarake6436"/>
    <tableColumn id="6437" xr3:uid="{5D4176BF-6F85-4B90-B432-69E24F71D28B}" name="Sarake6437"/>
    <tableColumn id="6438" xr3:uid="{9C1AD771-1750-4FBA-BEF9-7350E666BE39}" name="Sarake6438"/>
    <tableColumn id="6439" xr3:uid="{446A6147-8579-49F9-99E5-5D527D56F0C4}" name="Sarake6439"/>
    <tableColumn id="6440" xr3:uid="{6B7F89C5-071F-4037-AF22-6AA547F11BC0}" name="Sarake6440"/>
    <tableColumn id="6441" xr3:uid="{3BE5EA26-F353-4F33-9816-F5460142FE0B}" name="Sarake6441"/>
    <tableColumn id="6442" xr3:uid="{A01C6BD8-AFC2-4C2C-9242-8C659E80F068}" name="Sarake6442"/>
    <tableColumn id="6443" xr3:uid="{C246CBD1-5F0B-4FCD-B389-1D3E2C801631}" name="Sarake6443"/>
    <tableColumn id="6444" xr3:uid="{3214CF35-0A6D-4796-8638-05554DF6F48C}" name="Sarake6444"/>
    <tableColumn id="6445" xr3:uid="{062A5B1C-4F02-4DA1-AAEB-2F37628572CE}" name="Sarake6445"/>
    <tableColumn id="6446" xr3:uid="{48265CAD-0E76-4DE7-9FB3-7519D8709570}" name="Sarake6446"/>
    <tableColumn id="6447" xr3:uid="{10CDC340-616E-42C4-9795-B38C319102B9}" name="Sarake6447"/>
    <tableColumn id="6448" xr3:uid="{924E842F-3EA4-41FC-8A72-84931BD28B9D}" name="Sarake6448"/>
    <tableColumn id="6449" xr3:uid="{0752F56E-1918-4E4A-A047-735613340D32}" name="Sarake6449"/>
    <tableColumn id="6450" xr3:uid="{8FD94328-31DD-4B87-8D4C-ABCF0E2E400A}" name="Sarake6450"/>
    <tableColumn id="6451" xr3:uid="{60B07370-EDBD-4065-B307-85770277BE36}" name="Sarake6451"/>
    <tableColumn id="6452" xr3:uid="{15B0923D-9F51-4A51-90D4-095A13142FAA}" name="Sarake6452"/>
    <tableColumn id="6453" xr3:uid="{F85B7540-71CB-4981-9B43-1C05F0D4A5B1}" name="Sarake6453"/>
    <tableColumn id="6454" xr3:uid="{B0EC965E-66E8-4316-81F5-004A63F885AE}" name="Sarake6454"/>
    <tableColumn id="6455" xr3:uid="{5193A29D-25EF-445A-A0F1-A0097A387616}" name="Sarake6455"/>
    <tableColumn id="6456" xr3:uid="{AC3D04D1-5AAB-42C9-B0E7-63C4BF2A0684}" name="Sarake6456"/>
    <tableColumn id="6457" xr3:uid="{9D3A2E20-E042-4909-9D05-F804A0CCB856}" name="Sarake6457"/>
    <tableColumn id="6458" xr3:uid="{CFA5EC43-AA85-489C-896D-61FECE24DBEB}" name="Sarake6458"/>
    <tableColumn id="6459" xr3:uid="{7E346208-E4EF-43E1-924F-286AAA71A12F}" name="Sarake6459"/>
    <tableColumn id="6460" xr3:uid="{E2293B07-2B18-4E10-A07B-B990B81EC243}" name="Sarake6460"/>
    <tableColumn id="6461" xr3:uid="{CD52C1F1-43B2-40FA-8D02-B4AC3630AE02}" name="Sarake6461"/>
    <tableColumn id="6462" xr3:uid="{E0F4BD92-0446-4A59-81A5-9D60CA3AD075}" name="Sarake6462"/>
    <tableColumn id="6463" xr3:uid="{786E4041-8887-41E1-BDEC-9F3F417A3929}" name="Sarake6463"/>
    <tableColumn id="6464" xr3:uid="{240AA17F-8868-408D-8F50-C17EAFA9EDD7}" name="Sarake6464"/>
    <tableColumn id="6465" xr3:uid="{EE310499-C31E-42BD-B01F-130915159AA1}" name="Sarake6465"/>
    <tableColumn id="6466" xr3:uid="{E60AFE24-5105-475C-B678-321CD4D5A242}" name="Sarake6466"/>
    <tableColumn id="6467" xr3:uid="{66AB1F36-7358-4155-9901-20F946131E59}" name="Sarake6467"/>
    <tableColumn id="6468" xr3:uid="{C543146B-3FD8-4163-87BB-9086655B1329}" name="Sarake6468"/>
    <tableColumn id="6469" xr3:uid="{D9446585-D98D-4392-BAB7-39ED3029F673}" name="Sarake6469"/>
    <tableColumn id="6470" xr3:uid="{5B981669-F0BC-44D8-98B9-C8B2E04FB070}" name="Sarake6470"/>
    <tableColumn id="6471" xr3:uid="{62A0C0B4-F52A-4955-88BE-57ADEBD73B07}" name="Sarake6471"/>
    <tableColumn id="6472" xr3:uid="{270EC1B4-DEB5-490E-B88A-B7349E286AE4}" name="Sarake6472"/>
    <tableColumn id="6473" xr3:uid="{48DD1A3E-9750-4D87-83D6-22E28FFF55E5}" name="Sarake6473"/>
    <tableColumn id="6474" xr3:uid="{F6978E7D-B913-4171-A054-5264AA78A06B}" name="Sarake6474"/>
    <tableColumn id="6475" xr3:uid="{504DEDCE-7314-4077-87DB-0F5F6B0F1B39}" name="Sarake6475"/>
    <tableColumn id="6476" xr3:uid="{AE6C1493-771F-4AD6-96DF-1645BB88A96C}" name="Sarake6476"/>
    <tableColumn id="6477" xr3:uid="{2829C76D-1257-4466-97B9-01E56EAAEB8C}" name="Sarake6477"/>
    <tableColumn id="6478" xr3:uid="{00F3D31B-0B73-43DE-99A7-CD9B335B4834}" name="Sarake6478"/>
    <tableColumn id="6479" xr3:uid="{47895A7B-1234-4C7F-B431-36CFD9A54EE8}" name="Sarake6479"/>
    <tableColumn id="6480" xr3:uid="{6100A7BC-A0B3-4EFF-AC4C-F1792C44EACA}" name="Sarake6480"/>
    <tableColumn id="6481" xr3:uid="{A99ECC16-2516-44F4-8D92-BE8B1823FCCB}" name="Sarake6481"/>
    <tableColumn id="6482" xr3:uid="{44C74615-E991-4453-A490-97E7BDA9A2B4}" name="Sarake6482"/>
    <tableColumn id="6483" xr3:uid="{A3CCC266-761E-42D2-853E-B6C5EF87BEB4}" name="Sarake6483"/>
    <tableColumn id="6484" xr3:uid="{1E8C7419-9FC1-458D-AE35-F46D6069A6C4}" name="Sarake6484"/>
    <tableColumn id="6485" xr3:uid="{79551819-9332-4961-BA4F-0BAEDAB4A069}" name="Sarake6485"/>
    <tableColumn id="6486" xr3:uid="{86F8E6B5-E0FE-4785-A589-170882EEEBA1}" name="Sarake6486"/>
    <tableColumn id="6487" xr3:uid="{B4D40F74-A8C3-419B-86C3-E1D5108235F2}" name="Sarake6487"/>
    <tableColumn id="6488" xr3:uid="{6C432E3F-942E-4FFD-994E-732F6A1830EC}" name="Sarake6488"/>
    <tableColumn id="6489" xr3:uid="{238FC1D5-8295-4622-8E20-CCB955E41CD1}" name="Sarake6489"/>
    <tableColumn id="6490" xr3:uid="{BE4C83FB-E9D0-4C03-B5F8-E0FAE1DE6561}" name="Sarake6490"/>
    <tableColumn id="6491" xr3:uid="{668EC72B-388D-4919-BE9D-001EA7EEB901}" name="Sarake6491"/>
    <tableColumn id="6492" xr3:uid="{9B00C165-7503-4E9A-AF92-0D23ACFC204E}" name="Sarake6492"/>
    <tableColumn id="6493" xr3:uid="{1CC29987-B5FA-42CD-8001-88ECA7E388C5}" name="Sarake6493"/>
    <tableColumn id="6494" xr3:uid="{90E098DF-7EA6-4EFB-8065-2CACD5FDF75C}" name="Sarake6494"/>
    <tableColumn id="6495" xr3:uid="{E98B7F87-4578-43C9-A9D1-05492F8BD8A8}" name="Sarake6495"/>
    <tableColumn id="6496" xr3:uid="{10E8F599-A5E4-46BA-AF19-02829F8C3841}" name="Sarake6496"/>
    <tableColumn id="6497" xr3:uid="{803E50C9-C8A0-483C-9D03-EDA8C9D61593}" name="Sarake6497"/>
    <tableColumn id="6498" xr3:uid="{58C11CE5-8DE8-4F02-8C07-29122F223133}" name="Sarake6498"/>
    <tableColumn id="6499" xr3:uid="{8B8D4260-5CC0-470C-A840-9C5DA2CC0832}" name="Sarake6499"/>
    <tableColumn id="6500" xr3:uid="{3F98B010-E676-464C-A919-BFBBDD559CAB}" name="Sarake6500"/>
    <tableColumn id="6501" xr3:uid="{431AEF28-DBFE-4A23-8A2E-66E6F8D23A6E}" name="Sarake6501"/>
    <tableColumn id="6502" xr3:uid="{F3EF5D3C-0939-4FC0-BD9C-2CC7889AF3EC}" name="Sarake6502"/>
    <tableColumn id="6503" xr3:uid="{873C49D3-0E42-4BB0-98D6-7A435BF92E5C}" name="Sarake6503"/>
    <tableColumn id="6504" xr3:uid="{85A37FF3-10D5-4E26-B1F5-034CB5CD4956}" name="Sarake6504"/>
    <tableColumn id="6505" xr3:uid="{72166DCD-E79F-4BD4-803C-CCDF71F111CE}" name="Sarake6505"/>
    <tableColumn id="6506" xr3:uid="{D325DAB4-C499-411E-98E4-D15C36381EF3}" name="Sarake6506"/>
    <tableColumn id="6507" xr3:uid="{29B0E937-2B9B-4D26-987E-2EFCFBAC11A6}" name="Sarake6507"/>
    <tableColumn id="6508" xr3:uid="{8AD9A7BA-0A8F-4A14-8EE7-6F766159A9DF}" name="Sarake6508"/>
    <tableColumn id="6509" xr3:uid="{29AD642D-40B5-45DC-8431-D10C618355F6}" name="Sarake6509"/>
    <tableColumn id="6510" xr3:uid="{EE7D8DDD-55A0-423F-B642-15D6F1329D6B}" name="Sarake6510"/>
    <tableColumn id="6511" xr3:uid="{C93204A6-1A76-4776-88B6-95519EB4B9EA}" name="Sarake6511"/>
    <tableColumn id="6512" xr3:uid="{D9321D62-9EF9-460D-96A2-C6DD7C38AE8D}" name="Sarake6512"/>
    <tableColumn id="6513" xr3:uid="{4619691F-A23B-41C0-9B41-7F68AEE7FD15}" name="Sarake6513"/>
    <tableColumn id="6514" xr3:uid="{BACBC54B-F130-44EF-900C-9125482F92A1}" name="Sarake6514"/>
    <tableColumn id="6515" xr3:uid="{D5A38FAB-E295-4C90-8EBB-593A349BC759}" name="Sarake6515"/>
    <tableColumn id="6516" xr3:uid="{41E91463-130A-4903-AE03-A145C9B21376}" name="Sarake6516"/>
    <tableColumn id="6517" xr3:uid="{48634E14-A824-4A96-A716-24650062652E}" name="Sarake6517"/>
    <tableColumn id="6518" xr3:uid="{1D819F43-C808-4588-8699-0801CED1EA64}" name="Sarake6518"/>
    <tableColumn id="6519" xr3:uid="{8888570C-84AF-492A-A317-FF582D4C6EA8}" name="Sarake6519"/>
    <tableColumn id="6520" xr3:uid="{0E5BC816-96AD-4881-82FB-7827DE1BFB7F}" name="Sarake6520"/>
    <tableColumn id="6521" xr3:uid="{88047F88-30F5-47BA-A441-AE8FF77AFB4A}" name="Sarake6521"/>
    <tableColumn id="6522" xr3:uid="{0DBB9190-5AF3-4E59-AD40-F0203A466D6E}" name="Sarake6522"/>
    <tableColumn id="6523" xr3:uid="{51C6B784-BD13-42B3-86FC-C94F9F2F9D5E}" name="Sarake6523"/>
    <tableColumn id="6524" xr3:uid="{41358560-5B4B-4233-AF05-0569BBECEC2C}" name="Sarake6524"/>
    <tableColumn id="6525" xr3:uid="{2BD59010-9D7A-43B3-8A5A-992077995BD8}" name="Sarake6525"/>
    <tableColumn id="6526" xr3:uid="{9D0A1A31-F414-48AE-90DC-885F17A19134}" name="Sarake6526"/>
    <tableColumn id="6527" xr3:uid="{D6BAA11B-52E9-4B99-8775-9417A8F99BD9}" name="Sarake6527"/>
    <tableColumn id="6528" xr3:uid="{5AC3C505-325C-4F8D-B725-7F7AD9A5E497}" name="Sarake6528"/>
    <tableColumn id="6529" xr3:uid="{440EA1C9-513F-45E7-B076-31A4DC6F8F55}" name="Sarake6529"/>
    <tableColumn id="6530" xr3:uid="{A8EF9702-DE8D-4DA3-AE15-520C4F6999E1}" name="Sarake6530"/>
    <tableColumn id="6531" xr3:uid="{66271192-29C5-488A-8BBF-388267BC8F29}" name="Sarake6531"/>
    <tableColumn id="6532" xr3:uid="{D5D78B21-1EA6-4622-9126-07F54C5C6D8F}" name="Sarake6532"/>
    <tableColumn id="6533" xr3:uid="{FF771C5A-77D6-44DE-8CDC-DDA42E9D8DFD}" name="Sarake6533"/>
    <tableColumn id="6534" xr3:uid="{C2E1185A-EEFA-4E77-A20F-FCF4F8900F67}" name="Sarake6534"/>
    <tableColumn id="6535" xr3:uid="{4C65824F-1BDE-4CAC-B12F-435189DF0023}" name="Sarake6535"/>
    <tableColumn id="6536" xr3:uid="{9B11B83B-BD0E-4EC0-8C1E-E85DE7B1ECE8}" name="Sarake6536"/>
    <tableColumn id="6537" xr3:uid="{982065B9-3D98-4054-B0E8-57ACC3535601}" name="Sarake6537"/>
    <tableColumn id="6538" xr3:uid="{BA81DE04-18E3-4628-8062-2AEA36C0D79B}" name="Sarake6538"/>
    <tableColumn id="6539" xr3:uid="{9BFCB395-EBC0-4070-B85D-1B371C15C552}" name="Sarake6539"/>
    <tableColumn id="6540" xr3:uid="{949FFED6-83CD-45E0-8068-C760018192B9}" name="Sarake6540"/>
    <tableColumn id="6541" xr3:uid="{B148241C-1F65-4598-866B-99954DC3600B}" name="Sarake6541"/>
    <tableColumn id="6542" xr3:uid="{C671514E-6828-46D4-8326-C21B2B91C040}" name="Sarake6542"/>
    <tableColumn id="6543" xr3:uid="{6634C29C-AD6F-420B-8808-C1C336784158}" name="Sarake6543"/>
    <tableColumn id="6544" xr3:uid="{2B99107D-0280-4537-9DD7-C163EEDF8AD9}" name="Sarake6544"/>
    <tableColumn id="6545" xr3:uid="{C5E10F7B-524E-474F-871F-DEE2FB7F8FF2}" name="Sarake6545"/>
    <tableColumn id="6546" xr3:uid="{7BD99B90-A71E-4DB3-915F-D67E58AE7284}" name="Sarake6546"/>
    <tableColumn id="6547" xr3:uid="{0AA583F1-CBF4-41CA-BC2B-F1AD747E57E9}" name="Sarake6547"/>
    <tableColumn id="6548" xr3:uid="{4745E033-DA2C-4D26-A0FF-C9734ECF27EB}" name="Sarake6548"/>
    <tableColumn id="6549" xr3:uid="{42779170-3270-4E1A-B5B0-D669E59A980B}" name="Sarake6549"/>
    <tableColumn id="6550" xr3:uid="{EEBEEDC8-2670-4FC5-AC30-BD73023DC226}" name="Sarake6550"/>
    <tableColumn id="6551" xr3:uid="{39FB3237-5428-4327-AADE-FE9533F6C9BD}" name="Sarake6551"/>
    <tableColumn id="6552" xr3:uid="{D60EFFC2-CABD-45E0-AF89-BE92608795A3}" name="Sarake6552"/>
    <tableColumn id="6553" xr3:uid="{83D5AD50-DBA5-4AF5-9673-3840E17D19DF}" name="Sarake6553"/>
    <tableColumn id="6554" xr3:uid="{54DD218F-E1DA-4260-A1D8-85471D0EFB2A}" name="Sarake6554"/>
    <tableColumn id="6555" xr3:uid="{74B93FFC-51EC-4891-97F7-E3ED7213F7B1}" name="Sarake6555"/>
    <tableColumn id="6556" xr3:uid="{67E24A21-4706-4BAD-9AB6-9B8B8999119C}" name="Sarake6556"/>
    <tableColumn id="6557" xr3:uid="{AB5176D9-38FB-4656-95E4-D115FFDF3D70}" name="Sarake6557"/>
    <tableColumn id="6558" xr3:uid="{1319F900-21EE-4EB8-A19D-63680515CBE1}" name="Sarake6558"/>
    <tableColumn id="6559" xr3:uid="{42712C55-B9A5-4781-A882-9DBD49636B47}" name="Sarake6559"/>
    <tableColumn id="6560" xr3:uid="{23007046-B610-40B4-9E80-E120D8D86FC9}" name="Sarake6560"/>
    <tableColumn id="6561" xr3:uid="{D0652DF2-553B-4D3A-B824-94F01F292128}" name="Sarake6561"/>
    <tableColumn id="6562" xr3:uid="{FC192066-DEFE-4877-9A77-3C0A22728331}" name="Sarake6562"/>
    <tableColumn id="6563" xr3:uid="{39D9CC73-ED19-4546-90A4-7F2809290E2D}" name="Sarake6563"/>
    <tableColumn id="6564" xr3:uid="{22910744-701D-4BC8-9172-B626039C3D5D}" name="Sarake6564"/>
    <tableColumn id="6565" xr3:uid="{D9465DB7-1F22-47C9-8F6E-599C0BA050BC}" name="Sarake6565"/>
    <tableColumn id="6566" xr3:uid="{FE3460A8-8FB1-4831-9443-6757026AA78C}" name="Sarake6566"/>
    <tableColumn id="6567" xr3:uid="{933F608D-986A-413F-831D-2D9FB615ACCA}" name="Sarake6567"/>
    <tableColumn id="6568" xr3:uid="{9D6C3AD7-BF08-4AAE-9748-E4C40C960807}" name="Sarake6568"/>
    <tableColumn id="6569" xr3:uid="{4FF8DA47-E502-48D8-83C0-B09F3A5782E4}" name="Sarake6569"/>
    <tableColumn id="6570" xr3:uid="{60E793DD-2691-4317-AD97-C48E07688285}" name="Sarake6570"/>
    <tableColumn id="6571" xr3:uid="{8F5F6B73-AE2E-471B-93A6-EA68F2755175}" name="Sarake6571"/>
    <tableColumn id="6572" xr3:uid="{9F6370BC-C898-46BD-8B72-0D671159F4F3}" name="Sarake6572"/>
    <tableColumn id="6573" xr3:uid="{E49EFB14-4BAA-43F9-A112-C2B696B4DDF9}" name="Sarake6573"/>
    <tableColumn id="6574" xr3:uid="{34A6CCD5-AE2B-4588-A107-8FFBE1C004F2}" name="Sarake6574"/>
    <tableColumn id="6575" xr3:uid="{4C2EA301-E88D-4FBD-9558-DA019ECFE254}" name="Sarake6575"/>
    <tableColumn id="6576" xr3:uid="{45ECA537-545C-4A9D-BEDE-51A0F52C0D0C}" name="Sarake6576"/>
    <tableColumn id="6577" xr3:uid="{C24BB298-C967-473B-998B-D48F095046CA}" name="Sarake6577"/>
    <tableColumn id="6578" xr3:uid="{32D728D4-314D-4615-BDB1-617F8220D177}" name="Sarake6578"/>
    <tableColumn id="6579" xr3:uid="{C9025BB8-6350-427B-A864-8DB4EDA72A30}" name="Sarake6579"/>
    <tableColumn id="6580" xr3:uid="{8C0ABD86-1DE8-47FB-9014-A2B3EFA15679}" name="Sarake6580"/>
    <tableColumn id="6581" xr3:uid="{62C7DFB5-7EBB-4443-A7FA-951D1BE9A977}" name="Sarake6581"/>
    <tableColumn id="6582" xr3:uid="{C0E0B2D4-CC2F-44D5-940D-332A5F649235}" name="Sarake6582"/>
    <tableColumn id="6583" xr3:uid="{EFCFAB90-97A7-49E0-8BEC-20CCD0829F5D}" name="Sarake6583"/>
    <tableColumn id="6584" xr3:uid="{C59DA43D-75F6-4458-9E3C-B53A0190E190}" name="Sarake6584"/>
    <tableColumn id="6585" xr3:uid="{463932A9-CC6F-4D73-8FE0-B691D2B97AB2}" name="Sarake6585"/>
    <tableColumn id="6586" xr3:uid="{9CD04C86-29CB-496A-9B5D-954A589CA41A}" name="Sarake6586"/>
    <tableColumn id="6587" xr3:uid="{D850DBE7-F9F2-4C28-A9FB-731EF3C782C2}" name="Sarake6587"/>
    <tableColumn id="6588" xr3:uid="{B00F9928-0246-4C61-B27E-6F88796BED3A}" name="Sarake6588"/>
    <tableColumn id="6589" xr3:uid="{80EE9790-A7EB-45DF-8A63-D64E9F952A0A}" name="Sarake6589"/>
    <tableColumn id="6590" xr3:uid="{A700CDFE-0A46-4A8A-9733-A034BB6A4B48}" name="Sarake6590"/>
    <tableColumn id="6591" xr3:uid="{1289E4FB-02CE-414D-A658-89DD1D569656}" name="Sarake6591"/>
    <tableColumn id="6592" xr3:uid="{E4529690-7FFD-4D20-BEF7-7EE900C44F7A}" name="Sarake6592"/>
    <tableColumn id="6593" xr3:uid="{FBC47CB0-9266-431A-BFEF-19C9670F43D8}" name="Sarake6593"/>
    <tableColumn id="6594" xr3:uid="{74A8EEAE-C53F-4D84-A6D8-15DF4B3FEBC9}" name="Sarake6594"/>
    <tableColumn id="6595" xr3:uid="{D33077B2-63B8-4012-BC48-39AB729C3728}" name="Sarake6595"/>
    <tableColumn id="6596" xr3:uid="{513B9769-C05B-4731-9D6D-C56414252856}" name="Sarake6596"/>
    <tableColumn id="6597" xr3:uid="{55EA60E1-0A41-446E-B74E-14AA09C14CDE}" name="Sarake6597"/>
    <tableColumn id="6598" xr3:uid="{FC672A07-5022-4676-B2CC-9DA0EBB62574}" name="Sarake6598"/>
    <tableColumn id="6599" xr3:uid="{9C178071-8442-4459-906B-B8CDBDB4A74A}" name="Sarake6599"/>
    <tableColumn id="6600" xr3:uid="{882EC9BF-423F-476B-B103-6669D400B469}" name="Sarake6600"/>
    <tableColumn id="6601" xr3:uid="{A9FEB8C1-EF99-4BE8-BADE-03A8335597E2}" name="Sarake6601"/>
    <tableColumn id="6602" xr3:uid="{47A58478-31DF-49F8-BC01-3655645B657F}" name="Sarake6602"/>
    <tableColumn id="6603" xr3:uid="{AFCA157B-5A56-403E-8B98-7772511E09F1}" name="Sarake6603"/>
    <tableColumn id="6604" xr3:uid="{BB01618B-27D0-4E17-9D08-F4CD8FAC7391}" name="Sarake6604"/>
    <tableColumn id="6605" xr3:uid="{0A3F48BD-A0AB-4D11-B44A-F796B3E70C6C}" name="Sarake6605"/>
    <tableColumn id="6606" xr3:uid="{72A47199-353D-4E94-B1AA-CE1944774A8A}" name="Sarake6606"/>
    <tableColumn id="6607" xr3:uid="{00DB38FA-914D-4037-8B85-49887BF3FCB7}" name="Sarake6607"/>
    <tableColumn id="6608" xr3:uid="{EAB465D1-2C53-4A88-A667-D6AA71B521A6}" name="Sarake6608"/>
    <tableColumn id="6609" xr3:uid="{BDFBFB92-7D3E-49CB-81C0-0DBFDC0398B4}" name="Sarake6609"/>
    <tableColumn id="6610" xr3:uid="{AC3A5888-08E4-489C-B861-A1FB93C5F44E}" name="Sarake6610"/>
    <tableColumn id="6611" xr3:uid="{3200FE5E-0348-4C9A-9D3E-B3CD53962159}" name="Sarake6611"/>
    <tableColumn id="6612" xr3:uid="{4A79532B-10F4-4043-A8EC-375316660DF0}" name="Sarake6612"/>
    <tableColumn id="6613" xr3:uid="{8C29DE8F-1694-46AA-8D67-A73E02E044C7}" name="Sarake6613"/>
    <tableColumn id="6614" xr3:uid="{9D97B760-7F43-4D15-A084-21A4E9BE01E5}" name="Sarake6614"/>
    <tableColumn id="6615" xr3:uid="{E476870F-3B9A-490E-9A47-784A317044FE}" name="Sarake6615"/>
    <tableColumn id="6616" xr3:uid="{FCF146F9-B6D4-44FB-9B9D-E28F8C88C11B}" name="Sarake6616"/>
    <tableColumn id="6617" xr3:uid="{DE808BC8-5F8B-4371-AB76-E9298DF6456C}" name="Sarake6617"/>
    <tableColumn id="6618" xr3:uid="{10657387-A462-474B-873E-FA4D02A6FB12}" name="Sarake6618"/>
    <tableColumn id="6619" xr3:uid="{41A6138F-9488-47F2-BFC3-2C4C6AC58B78}" name="Sarake6619"/>
    <tableColumn id="6620" xr3:uid="{969829E3-7E3A-4B7B-A843-AA373EE6DC41}" name="Sarake6620"/>
    <tableColumn id="6621" xr3:uid="{FDE8A56A-15CF-4257-84E9-11CC1B8DF353}" name="Sarake6621"/>
    <tableColumn id="6622" xr3:uid="{33653E71-B03C-4B7B-B8ED-185202A40861}" name="Sarake6622"/>
    <tableColumn id="6623" xr3:uid="{FD3E8965-809A-4A36-93CE-65A646A71294}" name="Sarake6623"/>
    <tableColumn id="6624" xr3:uid="{5A0BD292-8EC1-4C93-8337-CB958AC87006}" name="Sarake6624"/>
    <tableColumn id="6625" xr3:uid="{F6CE5297-E1FE-453F-8AB3-41DC1682BD09}" name="Sarake6625"/>
    <tableColumn id="6626" xr3:uid="{6C0D179F-A5AC-434F-82BF-DD112D4E5A14}" name="Sarake6626"/>
    <tableColumn id="6627" xr3:uid="{4F1F9654-6370-4D42-BC72-2453A60AC6C6}" name="Sarake6627"/>
    <tableColumn id="6628" xr3:uid="{2CF71690-002A-4688-9A94-73C4F9C5745F}" name="Sarake6628"/>
    <tableColumn id="6629" xr3:uid="{BEC6E3E1-156C-4986-B7E8-2656C6B2071C}" name="Sarake6629"/>
    <tableColumn id="6630" xr3:uid="{B59FC464-1873-4BC9-9455-06B522CA1220}" name="Sarake6630"/>
    <tableColumn id="6631" xr3:uid="{25D9A170-6609-421A-AA7B-4A2F693D6369}" name="Sarake6631"/>
    <tableColumn id="6632" xr3:uid="{65370723-31CB-4858-968B-FB642BA8608C}" name="Sarake6632"/>
    <tableColumn id="6633" xr3:uid="{ED8F43C4-97D8-4B7E-8DEE-CB5EEF29F60E}" name="Sarake6633"/>
    <tableColumn id="6634" xr3:uid="{BBFFBC09-283A-4E25-9F36-DC8430356ABE}" name="Sarake6634"/>
    <tableColumn id="6635" xr3:uid="{51D0771B-8C46-4AE0-ADAA-4FABF53F47EF}" name="Sarake6635"/>
    <tableColumn id="6636" xr3:uid="{CF052F94-0CA2-4CAD-8EDF-D2F10D900869}" name="Sarake6636"/>
    <tableColumn id="6637" xr3:uid="{44340A12-DB42-4B10-A113-2CC0FC76F6D8}" name="Sarake6637"/>
    <tableColumn id="6638" xr3:uid="{2724B94F-26FB-42F0-BEB8-938209242596}" name="Sarake6638"/>
    <tableColumn id="6639" xr3:uid="{AD598C9D-60CB-4EED-A266-DB447DA9D72E}" name="Sarake6639"/>
    <tableColumn id="6640" xr3:uid="{279AF36C-91E0-46CD-9A8B-70EFBA22A9C7}" name="Sarake6640"/>
    <tableColumn id="6641" xr3:uid="{9354C36C-2345-44FF-A01E-4D0E9D998CAF}" name="Sarake6641"/>
    <tableColumn id="6642" xr3:uid="{CACB1598-DDBA-4814-AD32-5FC3956DDC6C}" name="Sarake6642"/>
    <tableColumn id="6643" xr3:uid="{AE2A06B2-743D-4D15-A3B1-D4A8D6673330}" name="Sarake6643"/>
    <tableColumn id="6644" xr3:uid="{D512EFB5-50E4-4096-B2F5-FD5357F6CB12}" name="Sarake6644"/>
    <tableColumn id="6645" xr3:uid="{6AB4A6D2-9640-43EA-871B-1AFA04CA4DB4}" name="Sarake6645"/>
    <tableColumn id="6646" xr3:uid="{3755665C-A525-407C-B3F2-610892485E85}" name="Sarake6646"/>
    <tableColumn id="6647" xr3:uid="{4B5D0760-2A21-44AD-B49F-DDE508BDA930}" name="Sarake6647"/>
    <tableColumn id="6648" xr3:uid="{9DC25C0F-B547-49E7-BF09-E48E869114EA}" name="Sarake6648"/>
    <tableColumn id="6649" xr3:uid="{43C053D1-2C63-455B-9113-BDC1254AD3AF}" name="Sarake6649"/>
    <tableColumn id="6650" xr3:uid="{4B11ADA5-9F6D-440C-9C67-1CD4E7B768B1}" name="Sarake6650"/>
    <tableColumn id="6651" xr3:uid="{515B06FB-F912-4882-B470-2E230702E16E}" name="Sarake6651"/>
    <tableColumn id="6652" xr3:uid="{B01B6B6B-41CD-45B6-9889-E68EA762D5D5}" name="Sarake6652"/>
    <tableColumn id="6653" xr3:uid="{130F7134-AAF1-429E-93F5-AF29912528C0}" name="Sarake6653"/>
    <tableColumn id="6654" xr3:uid="{71A84C04-F277-4B92-8351-E27B9C0874BD}" name="Sarake6654"/>
    <tableColumn id="6655" xr3:uid="{A4081041-408D-41A0-BA5B-509BCC612E32}" name="Sarake6655"/>
    <tableColumn id="6656" xr3:uid="{A96B53B0-11AB-4707-9863-E4A149D45E80}" name="Sarake6656"/>
    <tableColumn id="6657" xr3:uid="{F5662F40-EF04-42D2-807B-1F6E3265C7CA}" name="Sarake6657"/>
    <tableColumn id="6658" xr3:uid="{CDFB795C-36FB-4AB1-A2EA-9F66BB6E2E34}" name="Sarake6658"/>
    <tableColumn id="6659" xr3:uid="{335E9B7D-B7C9-41FC-A154-C351239B6DE7}" name="Sarake6659"/>
    <tableColumn id="6660" xr3:uid="{2D192C2C-FE37-4517-AB12-A951EF45C745}" name="Sarake6660"/>
    <tableColumn id="6661" xr3:uid="{5D6FB540-7CD0-44CB-AD43-F76E43B0053B}" name="Sarake6661"/>
    <tableColumn id="6662" xr3:uid="{8D5DA84C-255E-4742-9601-CCD9202D983E}" name="Sarake6662"/>
    <tableColumn id="6663" xr3:uid="{D98B75F4-57AD-4754-ABAF-9263E0559250}" name="Sarake6663"/>
    <tableColumn id="6664" xr3:uid="{3279ACC1-E6B6-409A-A514-716784946893}" name="Sarake6664"/>
    <tableColumn id="6665" xr3:uid="{97943F62-5C00-433A-A449-51CB653752CF}" name="Sarake6665"/>
    <tableColumn id="6666" xr3:uid="{353DFF8A-085C-4BA5-BA64-FAC183BA6871}" name="Sarake6666"/>
    <tableColumn id="6667" xr3:uid="{66A4B273-2394-4A38-8B63-48EDD9EAF43C}" name="Sarake6667"/>
    <tableColumn id="6668" xr3:uid="{3EB0704A-28CF-4C22-9016-AD06FC0C3F30}" name="Sarake6668"/>
    <tableColumn id="6669" xr3:uid="{C13AF05B-D1C9-44E0-984A-F44AA329E3BF}" name="Sarake6669"/>
    <tableColumn id="6670" xr3:uid="{E6EC7FD6-5488-4A80-8274-296418B41FFE}" name="Sarake6670"/>
    <tableColumn id="6671" xr3:uid="{10BE2CAB-F9F0-442B-8876-1B45CED73A5F}" name="Sarake6671"/>
    <tableColumn id="6672" xr3:uid="{FDE01F0D-6BA6-4AB4-AFFC-8C835E130BDF}" name="Sarake6672"/>
    <tableColumn id="6673" xr3:uid="{A022702F-B40A-4D64-A3E6-5DE3FB0D1AA2}" name="Sarake6673"/>
    <tableColumn id="6674" xr3:uid="{81C704BB-93CE-4E7C-9073-2994DB6FAC26}" name="Sarake6674"/>
    <tableColumn id="6675" xr3:uid="{6C987C7A-2A1C-4753-B20A-36774AFDF74F}" name="Sarake6675"/>
    <tableColumn id="6676" xr3:uid="{C18F3D40-1C4E-435D-BDFC-3ABA841629E7}" name="Sarake6676"/>
    <tableColumn id="6677" xr3:uid="{321100B7-3B2E-483A-99EF-675B06412F2C}" name="Sarake6677"/>
    <tableColumn id="6678" xr3:uid="{4776D8DF-7258-49D0-A06F-DF48137BD57F}" name="Sarake6678"/>
    <tableColumn id="6679" xr3:uid="{FBADE0E6-19E1-48AB-AA44-32B3A6ED2C48}" name="Sarake6679"/>
    <tableColumn id="6680" xr3:uid="{AD85C0F8-31B0-4F7C-9D6D-3DAA89010DBB}" name="Sarake6680"/>
    <tableColumn id="6681" xr3:uid="{F9E6E24C-9FA7-49F4-B3FB-B65F5C2E0CC3}" name="Sarake6681"/>
    <tableColumn id="6682" xr3:uid="{73430155-B021-4E83-BFBE-943D66269E0E}" name="Sarake6682"/>
    <tableColumn id="6683" xr3:uid="{F2142D49-286B-4875-B841-AEE0EC3CB690}" name="Sarake6683"/>
    <tableColumn id="6684" xr3:uid="{E3873625-CB12-48A1-868A-8DB979010313}" name="Sarake6684"/>
    <tableColumn id="6685" xr3:uid="{CA59314B-E2C7-4386-83F0-C8B9BD494A4A}" name="Sarake6685"/>
    <tableColumn id="6686" xr3:uid="{0BB11965-AF67-40AB-A518-4B54116FC9E4}" name="Sarake6686"/>
    <tableColumn id="6687" xr3:uid="{B9352D45-601A-46C1-A664-C9C18AD2A274}" name="Sarake6687"/>
    <tableColumn id="6688" xr3:uid="{DEB41BC5-5E73-4D8B-B7BF-A61D1757C231}" name="Sarake6688"/>
    <tableColumn id="6689" xr3:uid="{6503FD22-241E-4AA0-8751-1F8D500C0C3A}" name="Sarake6689"/>
    <tableColumn id="6690" xr3:uid="{C0A582C4-CE4A-4856-BD75-2316E2EF4A6D}" name="Sarake6690"/>
    <tableColumn id="6691" xr3:uid="{47A7CEA7-EF38-47D5-A978-B644472CBA2D}" name="Sarake6691"/>
    <tableColumn id="6692" xr3:uid="{A1E62825-F612-458E-8D9C-977D52E269D5}" name="Sarake6692"/>
    <tableColumn id="6693" xr3:uid="{9C68118B-126F-480F-8C53-4479C951DA87}" name="Sarake6693"/>
    <tableColumn id="6694" xr3:uid="{FE2CE2E2-A299-411A-B2DE-8B841B9A2337}" name="Sarake6694"/>
    <tableColumn id="6695" xr3:uid="{3BB56EF1-410F-4DE2-942E-37E9373A06A3}" name="Sarake6695"/>
    <tableColumn id="6696" xr3:uid="{F9D6F3C1-4C53-4ED7-8298-4741613C1C68}" name="Sarake6696"/>
    <tableColumn id="6697" xr3:uid="{9468BA86-2173-479E-8DD5-790FE90A7A3D}" name="Sarake6697"/>
    <tableColumn id="6698" xr3:uid="{5BF9CE96-6FC2-4DBC-B27A-8FB35A142FA6}" name="Sarake6698"/>
    <tableColumn id="6699" xr3:uid="{4F7CAAF6-2B65-4070-960D-D64B30710C65}" name="Sarake6699"/>
    <tableColumn id="6700" xr3:uid="{A5B84441-2791-4642-BE7B-BC48739BDB67}" name="Sarake6700"/>
    <tableColumn id="6701" xr3:uid="{9B62AE9F-50BB-4D0E-92B2-E192C1D16554}" name="Sarake6701"/>
    <tableColumn id="6702" xr3:uid="{9BC0D33D-3EF3-4F00-A359-7A15769E4190}" name="Sarake6702"/>
    <tableColumn id="6703" xr3:uid="{7BF1F398-398B-4EBD-B24E-AD7CE394E4CA}" name="Sarake6703"/>
    <tableColumn id="6704" xr3:uid="{EFCBC67A-1BCA-4076-85D0-EC826B03BF14}" name="Sarake6704"/>
    <tableColumn id="6705" xr3:uid="{E88C8E97-3240-4E5B-A648-43FDBB7465B2}" name="Sarake6705"/>
    <tableColumn id="6706" xr3:uid="{D117BD3B-A34F-4926-92E6-9E93EA876218}" name="Sarake6706"/>
    <tableColumn id="6707" xr3:uid="{E9ECE5F8-DB2A-4D83-A46F-E08D653EB98F}" name="Sarake6707"/>
    <tableColumn id="6708" xr3:uid="{00C24A34-8EFB-41CF-8BE3-6B9134092295}" name="Sarake6708"/>
    <tableColumn id="6709" xr3:uid="{353C4EE7-11EF-4F17-BCB3-0956E3ED43E6}" name="Sarake6709"/>
    <tableColumn id="6710" xr3:uid="{4BD2B73B-24E1-4438-A3CC-7FB32066CD60}" name="Sarake6710"/>
    <tableColumn id="6711" xr3:uid="{70EE581D-1F32-4B17-990C-6417654BA107}" name="Sarake6711"/>
    <tableColumn id="6712" xr3:uid="{D60E98D5-E2EE-4C0F-A80A-8AF5BE6BBA43}" name="Sarake6712"/>
    <tableColumn id="6713" xr3:uid="{9790A56C-B991-4ADC-A12D-F1FB51292F00}" name="Sarake6713"/>
    <tableColumn id="6714" xr3:uid="{43855A36-CD80-4130-A77A-10E9ACA515D4}" name="Sarake6714"/>
    <tableColumn id="6715" xr3:uid="{5CDF4F92-1784-4849-936D-4B796C7291C1}" name="Sarake6715"/>
    <tableColumn id="6716" xr3:uid="{CBB21054-0E06-45C4-9FD4-DF097E3DC58D}" name="Sarake6716"/>
    <tableColumn id="6717" xr3:uid="{BE202D57-D82C-40D8-8C9B-843FC1135EFD}" name="Sarake6717"/>
    <tableColumn id="6718" xr3:uid="{FB987275-248D-4BD8-852C-4E5D99F42356}" name="Sarake6718"/>
    <tableColumn id="6719" xr3:uid="{89E50127-42A8-4BD7-96E4-B55A73D4C17A}" name="Sarake6719"/>
    <tableColumn id="6720" xr3:uid="{4C78DFA6-53C1-408A-AAAD-BC2F7373E35D}" name="Sarake6720"/>
    <tableColumn id="6721" xr3:uid="{64166C0E-DBF0-4BA4-B5F9-6513AA646ADA}" name="Sarake6721"/>
    <tableColumn id="6722" xr3:uid="{02A07C2D-E351-4422-AE9F-294CCF575B07}" name="Sarake6722"/>
    <tableColumn id="6723" xr3:uid="{7FE4223F-5A41-41E2-BCEF-61586B1FE1D4}" name="Sarake6723"/>
    <tableColumn id="6724" xr3:uid="{EAA2998A-BBAA-49D2-BCFA-47C3BAF4B9B5}" name="Sarake6724"/>
    <tableColumn id="6725" xr3:uid="{2D164829-5092-43D3-8F6B-2CF4BAE7E4DD}" name="Sarake6725"/>
    <tableColumn id="6726" xr3:uid="{B9F9C553-8308-49E7-8523-1191512A3812}" name="Sarake6726"/>
    <tableColumn id="6727" xr3:uid="{81A586DD-CCF3-4963-92DE-82BF89D52932}" name="Sarake6727"/>
    <tableColumn id="6728" xr3:uid="{57A4FF36-B870-42BC-872F-E9AF0E9D4CA2}" name="Sarake6728"/>
    <tableColumn id="6729" xr3:uid="{5F6BA452-06F9-423E-A4DB-F49DAF4D6C1D}" name="Sarake6729"/>
    <tableColumn id="6730" xr3:uid="{EB2184FE-FAC6-4E6E-8407-48E0BF90EF6A}" name="Sarake6730"/>
    <tableColumn id="6731" xr3:uid="{3E8A12AF-1260-4D0C-9E64-0A3D1B4F8705}" name="Sarake6731"/>
    <tableColumn id="6732" xr3:uid="{FCA61ECE-2466-4FC8-8347-E7E89D506F25}" name="Sarake6732"/>
    <tableColumn id="6733" xr3:uid="{A783E8DA-4BC6-446B-A953-270BBBEDF19D}" name="Sarake6733"/>
    <tableColumn id="6734" xr3:uid="{A2A79CF8-B480-4401-A134-0CDA26094968}" name="Sarake6734"/>
    <tableColumn id="6735" xr3:uid="{B39F8E74-0733-411C-A49A-98A1DDA3E1C9}" name="Sarake6735"/>
    <tableColumn id="6736" xr3:uid="{77A003E9-A46A-4DB2-B14C-9FD004DFD6BE}" name="Sarake6736"/>
    <tableColumn id="6737" xr3:uid="{32C89B3C-D280-4DE0-9FC6-093930EECA82}" name="Sarake6737"/>
    <tableColumn id="6738" xr3:uid="{BA152348-0B48-4FEB-8962-57DA4F6F5B21}" name="Sarake6738"/>
    <tableColumn id="6739" xr3:uid="{C68A19AE-FA84-4AE8-9435-3C5917748110}" name="Sarake6739"/>
    <tableColumn id="6740" xr3:uid="{41E18C18-C03C-4F5F-AA37-226628466A97}" name="Sarake6740"/>
    <tableColumn id="6741" xr3:uid="{3C398703-2DF3-44B4-846D-A733B945AC41}" name="Sarake6741"/>
    <tableColumn id="6742" xr3:uid="{2DA708EA-3195-448E-B2DB-63A3F321F513}" name="Sarake6742"/>
    <tableColumn id="6743" xr3:uid="{0199C6AB-2227-416F-AF6D-AF4677165A05}" name="Sarake6743"/>
    <tableColumn id="6744" xr3:uid="{CE54DC6A-0876-4E04-9E54-43FBA9AF8B28}" name="Sarake6744"/>
    <tableColumn id="6745" xr3:uid="{8928CF91-E7DA-4883-BE6E-844A9E724778}" name="Sarake6745"/>
    <tableColumn id="6746" xr3:uid="{8ADF3BFC-3321-40D0-AC8F-3C38002EE9E6}" name="Sarake6746"/>
    <tableColumn id="6747" xr3:uid="{01DAD70F-B723-4C25-BA6A-54F0CA1DA661}" name="Sarake6747"/>
    <tableColumn id="6748" xr3:uid="{67B07696-5D1C-4DAC-AFBE-3220558BB551}" name="Sarake6748"/>
    <tableColumn id="6749" xr3:uid="{936048CB-CDE8-45AD-B62B-F4BCDFCE6F02}" name="Sarake6749"/>
    <tableColumn id="6750" xr3:uid="{F08DDC7A-B03A-44F4-AED6-B55518860143}" name="Sarake6750"/>
    <tableColumn id="6751" xr3:uid="{5136FDA4-7C71-4CE6-B451-B347EB71BED4}" name="Sarake6751"/>
    <tableColumn id="6752" xr3:uid="{69C0ADA6-704E-42A2-B068-6BD49E09B13C}" name="Sarake6752"/>
    <tableColumn id="6753" xr3:uid="{F6305240-04A2-4D3F-9C8F-C73FFAB8430F}" name="Sarake6753"/>
    <tableColumn id="6754" xr3:uid="{F4FDF1A2-27B5-40F6-9283-5B75ABCAF79E}" name="Sarake6754"/>
    <tableColumn id="6755" xr3:uid="{9E089204-94FB-43AD-8C52-2A5911207F76}" name="Sarake6755"/>
    <tableColumn id="6756" xr3:uid="{F10AB5A1-91E2-4F5E-B48D-15591C7A0B62}" name="Sarake6756"/>
    <tableColumn id="6757" xr3:uid="{18860F3F-A7B6-4B90-8DE0-1E7CE2EF2734}" name="Sarake6757"/>
    <tableColumn id="6758" xr3:uid="{80050971-BD92-444E-ABE5-605B7C493736}" name="Sarake6758"/>
    <tableColumn id="6759" xr3:uid="{36F916BE-24BF-49EC-BF86-F0B85E73829E}" name="Sarake6759"/>
    <tableColumn id="6760" xr3:uid="{4D66060E-FEA9-4C00-9E96-F5272AF82F6F}" name="Sarake6760"/>
    <tableColumn id="6761" xr3:uid="{670B3F88-E25F-47F4-8B20-CC8C5624E55F}" name="Sarake6761"/>
    <tableColumn id="6762" xr3:uid="{8FC3CD7C-16C5-42E3-A999-80C999016FA1}" name="Sarake6762"/>
    <tableColumn id="6763" xr3:uid="{9C0B0145-E61E-41E5-9F7E-763F95C3D312}" name="Sarake6763"/>
    <tableColumn id="6764" xr3:uid="{51731476-D73F-49CD-A42B-08F0C5DD7193}" name="Sarake6764"/>
    <tableColumn id="6765" xr3:uid="{750DF918-CF07-40BE-B11A-CA811DFE07F9}" name="Sarake6765"/>
    <tableColumn id="6766" xr3:uid="{890AE0C6-ED6B-40F2-99E7-2F1C626A55F9}" name="Sarake6766"/>
    <tableColumn id="6767" xr3:uid="{21DCE351-F8F3-4952-8B59-FDBA8D3F8C80}" name="Sarake6767"/>
    <tableColumn id="6768" xr3:uid="{149EB1AD-70A6-430A-B2D8-1818D0FAA6EA}" name="Sarake6768"/>
    <tableColumn id="6769" xr3:uid="{0565FB08-3BE7-4E90-9C1D-3F504CC0A94D}" name="Sarake6769"/>
    <tableColumn id="6770" xr3:uid="{85E190F4-08AE-490F-A247-98538FC1B260}" name="Sarake6770"/>
    <tableColumn id="6771" xr3:uid="{2317F09D-43EA-4AA6-AD09-EACD395CA062}" name="Sarake6771"/>
    <tableColumn id="6772" xr3:uid="{852982C8-F14B-42D2-BDD3-7FCBF1228152}" name="Sarake6772"/>
    <tableColumn id="6773" xr3:uid="{70C9FDD2-2702-46A1-A347-A4D42FB9D4F1}" name="Sarake6773"/>
    <tableColumn id="6774" xr3:uid="{922ABAC5-2879-42C8-AB95-F58972BED8F5}" name="Sarake6774"/>
    <tableColumn id="6775" xr3:uid="{F3B7B29F-1529-4EB3-A1B4-1D1EC0662264}" name="Sarake6775"/>
    <tableColumn id="6776" xr3:uid="{5ED57A81-6376-4ACA-AC24-D75D2F6989F3}" name="Sarake6776"/>
    <tableColumn id="6777" xr3:uid="{E9CE9404-BABF-4228-B2C1-9EDB10710102}" name="Sarake6777"/>
    <tableColumn id="6778" xr3:uid="{BACDE482-0AA3-4297-9DF0-37DDF676A22C}" name="Sarake6778"/>
    <tableColumn id="6779" xr3:uid="{3F0C1FA5-519A-486D-8F68-EAFE438CB302}" name="Sarake6779"/>
    <tableColumn id="6780" xr3:uid="{3AEC84FC-67E4-4AF0-8ED4-AE2DC7535837}" name="Sarake6780"/>
    <tableColumn id="6781" xr3:uid="{5A8BDE68-1934-4DEF-A484-22C6CB41183D}" name="Sarake6781"/>
    <tableColumn id="6782" xr3:uid="{427171A2-BC87-4BA0-BBEE-63B757CBDCF6}" name="Sarake6782"/>
    <tableColumn id="6783" xr3:uid="{07E8F9FD-911B-438E-B2C4-ACA9B3CC7772}" name="Sarake6783"/>
    <tableColumn id="6784" xr3:uid="{2D8EF32D-0BC0-46B3-A558-5C59EDB15439}" name="Sarake6784"/>
    <tableColumn id="6785" xr3:uid="{8CDC990C-2E76-4B9E-AEFC-1A1AD6F30E5C}" name="Sarake6785"/>
    <tableColumn id="6786" xr3:uid="{14D7A0DF-E615-408C-9FF9-A6BD70B0C781}" name="Sarake6786"/>
    <tableColumn id="6787" xr3:uid="{0B146DF2-A3E0-46CB-A88E-99AAE5849CD3}" name="Sarake6787"/>
    <tableColumn id="6788" xr3:uid="{F64DEBC5-172D-4FD8-AC9A-63A909356747}" name="Sarake6788"/>
    <tableColumn id="6789" xr3:uid="{501BEBE0-0890-4189-BCC4-9AF4AB635781}" name="Sarake6789"/>
    <tableColumn id="6790" xr3:uid="{18A59167-776F-4793-9F83-C8365D29E184}" name="Sarake6790"/>
    <tableColumn id="6791" xr3:uid="{50330F14-461F-43D9-B242-0EE4C528D8B4}" name="Sarake6791"/>
    <tableColumn id="6792" xr3:uid="{B5B1857A-2C24-479B-8FDD-736D628B29C5}" name="Sarake6792"/>
    <tableColumn id="6793" xr3:uid="{B3776B55-E312-482F-8AF9-62795A73E568}" name="Sarake6793"/>
    <tableColumn id="6794" xr3:uid="{9FA163A3-1D4B-4F03-935E-1B35E5CA1317}" name="Sarake6794"/>
    <tableColumn id="6795" xr3:uid="{6DD40078-A7B6-4B95-AFC7-6AE32387A5F1}" name="Sarake6795"/>
    <tableColumn id="6796" xr3:uid="{821434FD-4FE2-4B41-A385-08F9350BF128}" name="Sarake6796"/>
    <tableColumn id="6797" xr3:uid="{EA8DCEBC-79F4-4D9E-BFD2-D794656AF447}" name="Sarake6797"/>
    <tableColumn id="6798" xr3:uid="{056D0B2F-4513-4A23-A85A-2929461E7318}" name="Sarake6798"/>
    <tableColumn id="6799" xr3:uid="{7E51FCE3-00DD-4CF9-BF7B-8F23332FD9FA}" name="Sarake6799"/>
    <tableColumn id="6800" xr3:uid="{23264046-2040-4D9D-AF89-991502FF08DB}" name="Sarake6800"/>
    <tableColumn id="6801" xr3:uid="{26C0DABE-2A63-43D8-9D73-61D88EA74977}" name="Sarake6801"/>
    <tableColumn id="6802" xr3:uid="{C0973B11-1D97-438D-8140-792ABD35ECFC}" name="Sarake6802"/>
    <tableColumn id="6803" xr3:uid="{EDF67A35-5BD0-4D8F-A65E-AC402F812319}" name="Sarake6803"/>
    <tableColumn id="6804" xr3:uid="{317F2FA9-E614-49D1-8DBE-6B3078C024FB}" name="Sarake6804"/>
    <tableColumn id="6805" xr3:uid="{A1FFB742-2D10-455D-8C53-CADF5BE71479}" name="Sarake6805"/>
    <tableColumn id="6806" xr3:uid="{D8676534-0E6D-402E-AD0E-F230214C7603}" name="Sarake6806"/>
    <tableColumn id="6807" xr3:uid="{8E4B87F6-ED36-4979-AF4C-3CFA1DA3B1DC}" name="Sarake6807"/>
    <tableColumn id="6808" xr3:uid="{5B4D4360-413B-469E-816F-70397AFD9DC1}" name="Sarake6808"/>
    <tableColumn id="6809" xr3:uid="{F68F9B17-54FB-49EB-B167-0DB5A38D965D}" name="Sarake6809"/>
    <tableColumn id="6810" xr3:uid="{77EB881B-D628-4BA1-8338-89C19C71087A}" name="Sarake6810"/>
    <tableColumn id="6811" xr3:uid="{93B439DF-E177-44B0-8D24-927B71DB7A45}" name="Sarake6811"/>
    <tableColumn id="6812" xr3:uid="{E497649E-ADCA-43D6-BB06-A603048C4389}" name="Sarake6812"/>
    <tableColumn id="6813" xr3:uid="{8D9FF6E5-E487-48A4-BE9F-1B56B8B6D089}" name="Sarake6813"/>
    <tableColumn id="6814" xr3:uid="{BB39D647-575E-4303-96B8-9E2386951F9E}" name="Sarake6814"/>
    <tableColumn id="6815" xr3:uid="{7A44457A-850C-4861-AF03-DE07F0B1F2F9}" name="Sarake6815"/>
    <tableColumn id="6816" xr3:uid="{3033A136-377C-411E-A2A4-C544D6F7F8EB}" name="Sarake6816"/>
    <tableColumn id="6817" xr3:uid="{1CC8EAF1-EE8A-427C-8EA2-94C120B8A7A0}" name="Sarake6817"/>
    <tableColumn id="6818" xr3:uid="{75D57678-FF90-4C53-ADCF-E6538C651B89}" name="Sarake6818"/>
    <tableColumn id="6819" xr3:uid="{7E81CB39-174C-41F3-BB5A-63D51723A560}" name="Sarake6819"/>
    <tableColumn id="6820" xr3:uid="{74862049-E23D-4ED4-B078-90995E858564}" name="Sarake6820"/>
    <tableColumn id="6821" xr3:uid="{107EAA06-8D99-4FE2-B13C-343E5B19EDF7}" name="Sarake6821"/>
    <tableColumn id="6822" xr3:uid="{0CA5A427-4B9A-4522-AB5B-58F156812FDB}" name="Sarake6822"/>
    <tableColumn id="6823" xr3:uid="{43D60572-2C66-4586-A141-30C6062F79E4}" name="Sarake6823"/>
    <tableColumn id="6824" xr3:uid="{99178F15-1A21-4133-A221-5A8A25178042}" name="Sarake6824"/>
    <tableColumn id="6825" xr3:uid="{1E0BFA59-29DF-4C9B-9C41-56BCAF85CDDC}" name="Sarake6825"/>
    <tableColumn id="6826" xr3:uid="{0BEACE4D-EFF9-4DEC-9EBF-8262323AF37C}" name="Sarake6826"/>
    <tableColumn id="6827" xr3:uid="{93423ED9-B362-4B85-8664-1BB915A8F1AB}" name="Sarake6827"/>
    <tableColumn id="6828" xr3:uid="{4B99209C-EEA9-44B9-A80A-6F32F96B1683}" name="Sarake6828"/>
    <tableColumn id="6829" xr3:uid="{8E1B7BD0-8F18-4FF1-A317-7433B602A21D}" name="Sarake6829"/>
    <tableColumn id="6830" xr3:uid="{5645C774-A3E2-4704-8319-306A251CF3BF}" name="Sarake6830"/>
    <tableColumn id="6831" xr3:uid="{4465A95E-E6C4-4DF1-8B2A-DED3DC1B95EF}" name="Sarake6831"/>
    <tableColumn id="6832" xr3:uid="{1E668FA5-B9B1-4DD3-9015-4D809BB7C869}" name="Sarake6832"/>
    <tableColumn id="6833" xr3:uid="{1AFC2739-4BC5-4E35-BCA9-2DD85AAAEAFE}" name="Sarake6833"/>
    <tableColumn id="6834" xr3:uid="{029896FC-98B9-4959-80DE-D0753C5E1207}" name="Sarake6834"/>
    <tableColumn id="6835" xr3:uid="{86D6A936-3B26-4DD0-AD0D-6A0DE7B4132D}" name="Sarake6835"/>
    <tableColumn id="6836" xr3:uid="{4850CD4D-ABF6-4B1D-85D2-B5B26F85523B}" name="Sarake6836"/>
    <tableColumn id="6837" xr3:uid="{A54325C5-2F79-400C-B555-C486D103E912}" name="Sarake6837"/>
    <tableColumn id="6838" xr3:uid="{31C70717-6403-42CF-9F17-E59E38F70D62}" name="Sarake6838"/>
    <tableColumn id="6839" xr3:uid="{E2EE712E-E34E-40A0-B7DA-729F2AF3E0FE}" name="Sarake6839"/>
    <tableColumn id="6840" xr3:uid="{9E2716CE-0E62-4AA8-B040-FA737733B1E1}" name="Sarake6840"/>
    <tableColumn id="6841" xr3:uid="{2202310D-D0BD-4338-B959-5E9713D2C1C8}" name="Sarake6841"/>
    <tableColumn id="6842" xr3:uid="{7D56F015-9989-470C-86DA-5F79A32899FC}" name="Sarake6842"/>
    <tableColumn id="6843" xr3:uid="{44B5977B-2531-4BE5-8013-F1BFDE9ED912}" name="Sarake6843"/>
    <tableColumn id="6844" xr3:uid="{BC4DA7DE-9D13-4B9F-A2D4-70D19B0EE7F4}" name="Sarake6844"/>
    <tableColumn id="6845" xr3:uid="{20695C71-ACB0-4D33-A251-F75AC7396EA9}" name="Sarake6845"/>
    <tableColumn id="6846" xr3:uid="{4564AEA8-C4BD-4B24-9E65-0267700CB738}" name="Sarake6846"/>
    <tableColumn id="6847" xr3:uid="{097E1BBE-6205-49D6-98EE-4E0AE057E944}" name="Sarake6847"/>
    <tableColumn id="6848" xr3:uid="{7969D658-B516-4598-938B-36043B0B0A98}" name="Sarake6848"/>
    <tableColumn id="6849" xr3:uid="{D4613D01-74DC-4380-A35A-F47E6A4B1A4E}" name="Sarake6849"/>
    <tableColumn id="6850" xr3:uid="{D90B5C2B-B6C3-4684-AC1E-728A148BF3D1}" name="Sarake6850"/>
    <tableColumn id="6851" xr3:uid="{086C7A7B-9E33-48B5-A8B6-C94E48DABBE9}" name="Sarake6851"/>
    <tableColumn id="6852" xr3:uid="{5ACAC806-8890-4C9F-BE31-7242B74A944D}" name="Sarake6852"/>
    <tableColumn id="6853" xr3:uid="{B70792D3-8DF7-4908-AD45-8D3BD886E9A9}" name="Sarake6853"/>
    <tableColumn id="6854" xr3:uid="{BB881474-306B-4414-A213-13CAD13884CD}" name="Sarake6854"/>
    <tableColumn id="6855" xr3:uid="{435E82B0-D9FF-41DC-9084-65FAE900C570}" name="Sarake6855"/>
    <tableColumn id="6856" xr3:uid="{10A50ABE-5384-47E3-8346-1F49C3CEE25C}" name="Sarake6856"/>
    <tableColumn id="6857" xr3:uid="{9DA4E393-404C-49E7-A52F-82F92ED6EBE1}" name="Sarake6857"/>
    <tableColumn id="6858" xr3:uid="{729DFB20-01C2-4928-ACE9-90744A572E3C}" name="Sarake6858"/>
    <tableColumn id="6859" xr3:uid="{7DDEF859-749D-43E8-8241-EC20A603252D}" name="Sarake6859"/>
    <tableColumn id="6860" xr3:uid="{DBCBA8AB-96F5-463A-B299-BAC4CB328A29}" name="Sarake6860"/>
    <tableColumn id="6861" xr3:uid="{40D49633-1E84-45DF-BB85-AD531FCC9F4B}" name="Sarake6861"/>
    <tableColumn id="6862" xr3:uid="{C541DD01-ED6F-4145-B693-753AAAF0553A}" name="Sarake6862"/>
    <tableColumn id="6863" xr3:uid="{D15B6E02-CB2B-4EF6-B6CD-0ECBB4EC99E2}" name="Sarake6863"/>
    <tableColumn id="6864" xr3:uid="{324B5F14-0810-47DC-A21D-D8B6D23BB1BE}" name="Sarake6864"/>
    <tableColumn id="6865" xr3:uid="{C104146F-5768-4F9A-94CB-72CAD5E16410}" name="Sarake6865"/>
    <tableColumn id="6866" xr3:uid="{6168B004-6A38-40A1-BBF0-CCA4AF5D14BA}" name="Sarake6866"/>
    <tableColumn id="6867" xr3:uid="{3150FC73-FCDE-4A56-99C1-B9E6BB770BC1}" name="Sarake6867"/>
    <tableColumn id="6868" xr3:uid="{5FBD07B4-40A2-4390-900B-FE9C2B18789D}" name="Sarake6868"/>
    <tableColumn id="6869" xr3:uid="{F3F693E7-EC7E-4D10-AAEE-6DB68965E6B9}" name="Sarake6869"/>
    <tableColumn id="6870" xr3:uid="{BE6E26C0-A280-4A65-9AF3-9A81D0291604}" name="Sarake6870"/>
    <tableColumn id="6871" xr3:uid="{8D614BEA-4F63-49D6-8D08-624B31005FE7}" name="Sarake6871"/>
    <tableColumn id="6872" xr3:uid="{6914910B-9A69-4169-965C-C9850BF77649}" name="Sarake6872"/>
    <tableColumn id="6873" xr3:uid="{04B55934-0EE3-4E23-9648-24FD1CFF955A}" name="Sarake6873"/>
    <tableColumn id="6874" xr3:uid="{9B8EE435-E7C6-4C13-AC20-34F1328BF9CE}" name="Sarake6874"/>
    <tableColumn id="6875" xr3:uid="{E83DA59D-CA24-4B7B-902F-41366697386B}" name="Sarake6875"/>
    <tableColumn id="6876" xr3:uid="{8E57CBA7-B644-4989-B65A-B9567B6C847A}" name="Sarake6876"/>
    <tableColumn id="6877" xr3:uid="{3D10A8A6-AB1C-47FE-82B3-3AE7D93E7A6F}" name="Sarake6877"/>
    <tableColumn id="6878" xr3:uid="{729003D9-FDD8-4469-8971-3963F1BD23BF}" name="Sarake6878"/>
    <tableColumn id="6879" xr3:uid="{0C2C0BE6-D1D7-4CE5-81F2-6F5E8BC905FC}" name="Sarake6879"/>
    <tableColumn id="6880" xr3:uid="{8551C37A-472D-463D-A527-CC40404DBBF6}" name="Sarake6880"/>
    <tableColumn id="6881" xr3:uid="{47D74CE2-8F80-4915-912C-231672BECBD8}" name="Sarake6881"/>
    <tableColumn id="6882" xr3:uid="{CA5B219C-13E5-4463-AB56-CD323E83ED77}" name="Sarake6882"/>
    <tableColumn id="6883" xr3:uid="{2F28F588-48EA-4E58-8C50-545A93CE2871}" name="Sarake6883"/>
    <tableColumn id="6884" xr3:uid="{EFE6D5FD-EBEE-4C51-B388-4945125BF79E}" name="Sarake6884"/>
    <tableColumn id="6885" xr3:uid="{ADE0F67E-A5F8-4F74-B010-564A98A1BC8E}" name="Sarake6885"/>
    <tableColumn id="6886" xr3:uid="{B00518A4-735C-4961-BE55-6ACEB9C53642}" name="Sarake6886"/>
    <tableColumn id="6887" xr3:uid="{1AC50141-3C72-4768-A321-8B13FE555598}" name="Sarake6887"/>
    <tableColumn id="6888" xr3:uid="{B2429B40-51D4-48D4-AD49-93C591ECB992}" name="Sarake6888"/>
    <tableColumn id="6889" xr3:uid="{5577CD6B-FF01-4342-AC7D-D29E81D2023E}" name="Sarake6889"/>
    <tableColumn id="6890" xr3:uid="{D09CD834-E52C-4C61-8DD3-6D97574884C9}" name="Sarake6890"/>
    <tableColumn id="6891" xr3:uid="{BBBA7C2A-E5A4-4051-84AF-0E62F2448BDF}" name="Sarake6891"/>
    <tableColumn id="6892" xr3:uid="{553F81A3-ED42-42D9-A94C-9437C983B77A}" name="Sarake6892"/>
    <tableColumn id="6893" xr3:uid="{5DB29CBE-B43D-4C01-9448-D151AF1AF127}" name="Sarake6893"/>
    <tableColumn id="6894" xr3:uid="{38328023-59C9-480F-AAA5-7674D483F6FC}" name="Sarake6894"/>
    <tableColumn id="6895" xr3:uid="{E662351D-166B-4BAC-8820-EB90186E5BDE}" name="Sarake6895"/>
    <tableColumn id="6896" xr3:uid="{8CE704CF-1C04-428D-988B-AB1241BB5C84}" name="Sarake6896"/>
    <tableColumn id="6897" xr3:uid="{CD451335-8F44-499B-9249-A355B4F42B63}" name="Sarake6897"/>
    <tableColumn id="6898" xr3:uid="{7D4CF76B-C952-4C34-9A08-049B8EB95BC7}" name="Sarake6898"/>
    <tableColumn id="6899" xr3:uid="{32DA2AA8-8CE3-4B72-815A-A269779667C2}" name="Sarake6899"/>
    <tableColumn id="6900" xr3:uid="{ED2A692D-68C1-43F7-BE81-79444CD290AD}" name="Sarake6900"/>
    <tableColumn id="6901" xr3:uid="{340EC568-2987-4DCB-A50C-D2149748CF7B}" name="Sarake6901"/>
    <tableColumn id="6902" xr3:uid="{C85DBFE3-EF57-4FDA-83CA-D7D24F40547F}" name="Sarake6902"/>
    <tableColumn id="6903" xr3:uid="{F09CA5AC-C2C0-482B-93A0-A975B515404B}" name="Sarake6903"/>
    <tableColumn id="6904" xr3:uid="{CCB9B582-5A12-434A-9C20-282DD3FD7A8F}" name="Sarake6904"/>
    <tableColumn id="6905" xr3:uid="{DFC7D752-2DFF-433E-9B15-2EEFADBC0F05}" name="Sarake6905"/>
    <tableColumn id="6906" xr3:uid="{755F06E3-EE09-4DA4-9923-F7B86D7370A7}" name="Sarake6906"/>
    <tableColumn id="6907" xr3:uid="{62EF4847-C57B-43BF-A1C4-26914B3C4E2F}" name="Sarake6907"/>
    <tableColumn id="6908" xr3:uid="{924345B4-FCB9-4DCC-A68A-026395EBCC26}" name="Sarake6908"/>
    <tableColumn id="6909" xr3:uid="{348F379B-7C76-4015-AB85-BBE43C3589FE}" name="Sarake6909"/>
    <tableColumn id="6910" xr3:uid="{C57BE217-3F34-4B45-ADF7-054EDF9D97F3}" name="Sarake6910"/>
    <tableColumn id="6911" xr3:uid="{0A23B177-2662-4CD6-901C-CCAE967CCCE5}" name="Sarake6911"/>
    <tableColumn id="6912" xr3:uid="{AEEEEF20-D4A4-4EF5-8502-DC643AFA89E6}" name="Sarake6912"/>
    <tableColumn id="6913" xr3:uid="{26D64FDF-65F8-4D87-9967-9F625ECF3837}" name="Sarake6913"/>
    <tableColumn id="6914" xr3:uid="{B5AF803E-C122-4EA5-BBD4-B3AD06A0EC3B}" name="Sarake6914"/>
    <tableColumn id="6915" xr3:uid="{0D1170D2-2E63-4AB1-A58E-D9F706A69DDE}" name="Sarake6915"/>
    <tableColumn id="6916" xr3:uid="{5BF63CAB-4B34-452B-A9C4-789CB754EC6C}" name="Sarake6916"/>
    <tableColumn id="6917" xr3:uid="{7713E657-02D8-4D91-9EB3-030CE4BB80CA}" name="Sarake6917"/>
    <tableColumn id="6918" xr3:uid="{FE7777F6-1063-4382-A34D-9E17C23FDC7C}" name="Sarake6918"/>
    <tableColumn id="6919" xr3:uid="{CFABDCE6-D1C7-4B69-A1BC-2374AF44027C}" name="Sarake6919"/>
    <tableColumn id="6920" xr3:uid="{7D7D51E1-D416-48AA-8504-724A96547E13}" name="Sarake6920"/>
    <tableColumn id="6921" xr3:uid="{0BB87C1E-52F7-4C06-8F09-0B9F17798C52}" name="Sarake6921"/>
    <tableColumn id="6922" xr3:uid="{60A7EF96-3E17-460F-BC4E-D3FC9CC3FCD4}" name="Sarake6922"/>
    <tableColumn id="6923" xr3:uid="{11B162D3-12EF-4915-B8AF-7D919B0475CD}" name="Sarake6923"/>
    <tableColumn id="6924" xr3:uid="{0CF757CB-5663-4485-9E33-8EFEEEC7435F}" name="Sarake6924"/>
    <tableColumn id="6925" xr3:uid="{BEBFF9AA-0B16-49C0-9901-E96147BB1379}" name="Sarake6925"/>
    <tableColumn id="6926" xr3:uid="{2D8CCB09-F8DF-4EFE-822C-8A657227CFFF}" name="Sarake6926"/>
    <tableColumn id="6927" xr3:uid="{4D8DCD17-FF2F-418E-BF78-4D1B16F2471B}" name="Sarake6927"/>
    <tableColumn id="6928" xr3:uid="{FBC4037C-3A5C-4492-B43E-9F04BE2D69EA}" name="Sarake6928"/>
    <tableColumn id="6929" xr3:uid="{81C1DE01-7B1B-40AD-A8A8-CCE6088191FD}" name="Sarake6929"/>
    <tableColumn id="6930" xr3:uid="{DEE190A2-2DBF-4702-9B8A-7C97ECED53DD}" name="Sarake6930"/>
    <tableColumn id="6931" xr3:uid="{70A60714-C7E4-4C17-932B-297CACAB993A}" name="Sarake6931"/>
    <tableColumn id="6932" xr3:uid="{33966941-DAED-4497-90DA-46E2D1FFFCAF}" name="Sarake6932"/>
    <tableColumn id="6933" xr3:uid="{EF89D310-D261-4EEC-83C3-3A28C1FB1268}" name="Sarake6933"/>
    <tableColumn id="6934" xr3:uid="{7334768A-1ACF-464E-A70D-E3CC5B31A0AA}" name="Sarake6934"/>
    <tableColumn id="6935" xr3:uid="{F36185DA-292E-4DFA-9356-D61AC33B610A}" name="Sarake6935"/>
    <tableColumn id="6936" xr3:uid="{3DB0BDE1-30DE-49B7-A751-FF97D6759BA5}" name="Sarake6936"/>
    <tableColumn id="6937" xr3:uid="{9EAB49B6-4349-4BA6-85A9-795F0B752CF6}" name="Sarake6937"/>
    <tableColumn id="6938" xr3:uid="{5436ACC6-754A-4C6E-968F-1095976EB2E9}" name="Sarake6938"/>
    <tableColumn id="6939" xr3:uid="{5BF03CDB-1F3B-428E-81F5-D938437B1134}" name="Sarake6939"/>
    <tableColumn id="6940" xr3:uid="{93C9FB45-1CC2-460F-A7F7-8B03862236BE}" name="Sarake6940"/>
    <tableColumn id="6941" xr3:uid="{142F280E-5F58-4545-968B-66E139167A56}" name="Sarake6941"/>
    <tableColumn id="6942" xr3:uid="{681487F3-6B8D-4766-ACB5-BE5703799855}" name="Sarake6942"/>
    <tableColumn id="6943" xr3:uid="{F81291E1-E51F-45C0-B906-F96E93E088FE}" name="Sarake6943"/>
    <tableColumn id="6944" xr3:uid="{C3B982C6-C89B-4C08-85BE-073A6FC3940A}" name="Sarake6944"/>
    <tableColumn id="6945" xr3:uid="{233846FA-38AA-4DB3-9EFE-99EE9140129A}" name="Sarake6945"/>
    <tableColumn id="6946" xr3:uid="{C7BB394A-9A31-40FE-A4C7-AC1DB2306DA4}" name="Sarake6946"/>
    <tableColumn id="6947" xr3:uid="{822F1613-B480-47D9-B6CC-E24A3289EEDB}" name="Sarake6947"/>
    <tableColumn id="6948" xr3:uid="{B8C89086-9F61-4605-A8B8-53247669A5CA}" name="Sarake6948"/>
    <tableColumn id="6949" xr3:uid="{39C6C665-9666-4E13-9C5A-68C3DEB9CA0C}" name="Sarake6949"/>
    <tableColumn id="6950" xr3:uid="{C8CA74E9-5080-46E8-B471-BE7F75D469D6}" name="Sarake6950"/>
    <tableColumn id="6951" xr3:uid="{70382665-1794-415E-8364-A5C086E11BAF}" name="Sarake6951"/>
    <tableColumn id="6952" xr3:uid="{1F4A5789-9951-4CAC-B311-465C20B754F7}" name="Sarake6952"/>
    <tableColumn id="6953" xr3:uid="{E87E2541-D774-4145-96B8-A92A85C31C1C}" name="Sarake6953"/>
    <tableColumn id="6954" xr3:uid="{27999ECB-F39A-4664-8651-8D611E210585}" name="Sarake6954"/>
    <tableColumn id="6955" xr3:uid="{92AEE2F1-6DDC-451D-9198-3B806B85D2F6}" name="Sarake6955"/>
    <tableColumn id="6956" xr3:uid="{7F1BB8B1-9780-4AD9-BC0E-B08EE2AB6D93}" name="Sarake6956"/>
    <tableColumn id="6957" xr3:uid="{A688C380-8711-4B3E-88C1-8485061825AF}" name="Sarake6957"/>
    <tableColumn id="6958" xr3:uid="{B25A7B4A-FC1A-415F-B65E-F400D1F2F443}" name="Sarake6958"/>
    <tableColumn id="6959" xr3:uid="{01CED7B1-F1ED-4985-B505-A7F3DBC2D703}" name="Sarake6959"/>
    <tableColumn id="6960" xr3:uid="{C0A18D97-DF60-42E4-972A-FFF0CD9A2E8B}" name="Sarake6960"/>
    <tableColumn id="6961" xr3:uid="{541BA1C5-6D3D-4F85-B8AB-1812E7077E2F}" name="Sarake6961"/>
    <tableColumn id="6962" xr3:uid="{8FF379CB-1225-4C5E-97A3-B4CF5EA5E426}" name="Sarake6962"/>
    <tableColumn id="6963" xr3:uid="{0B286494-0A6E-4575-B782-DD42EFCAF059}" name="Sarake6963"/>
    <tableColumn id="6964" xr3:uid="{C3BFAE0E-FD43-4373-B432-BD18012C9FF4}" name="Sarake6964"/>
    <tableColumn id="6965" xr3:uid="{5CBA1965-31F2-480C-BB22-AFB2197F5B00}" name="Sarake6965"/>
    <tableColumn id="6966" xr3:uid="{AFC0EB90-C01D-4ACF-9D35-4D0BE22E5E39}" name="Sarake6966"/>
    <tableColumn id="6967" xr3:uid="{652A7B73-D83D-4AAE-BE2F-58B297C46457}" name="Sarake6967"/>
    <tableColumn id="6968" xr3:uid="{CB9DACCE-55C2-49B8-B0DB-418C04DD2AC0}" name="Sarake6968"/>
    <tableColumn id="6969" xr3:uid="{40256215-48DB-4FE6-A42C-4D10AF7A4ADF}" name="Sarake6969"/>
    <tableColumn id="6970" xr3:uid="{70AC3E32-C105-4DC2-AB00-20C21577674D}" name="Sarake6970"/>
    <tableColumn id="6971" xr3:uid="{B5201E3E-2EC5-4C03-A406-3759E820E7EC}" name="Sarake6971"/>
    <tableColumn id="6972" xr3:uid="{41E4647C-E6F6-43CB-AA43-89B8DEA1240F}" name="Sarake6972"/>
    <tableColumn id="6973" xr3:uid="{52CD02E7-E6AD-432E-AFDF-5B2EB4DBE13E}" name="Sarake6973"/>
    <tableColumn id="6974" xr3:uid="{CB27AACF-7489-401C-A56F-9C7D6C8133F1}" name="Sarake6974"/>
    <tableColumn id="6975" xr3:uid="{CD2D803C-A6ED-4F89-9F18-1F86B92ECF16}" name="Sarake6975"/>
    <tableColumn id="6976" xr3:uid="{3A4E982B-C46D-4901-A0B4-6D649EB73900}" name="Sarake6976"/>
    <tableColumn id="6977" xr3:uid="{F395C175-A826-4A01-9C90-E7141CA23A3F}" name="Sarake6977"/>
    <tableColumn id="6978" xr3:uid="{1533D23F-7CA9-4B2F-93FC-BA55C5B0F34E}" name="Sarake6978"/>
    <tableColumn id="6979" xr3:uid="{2A22508B-07D5-4287-83EC-D3C417868860}" name="Sarake6979"/>
    <tableColumn id="6980" xr3:uid="{7C78D217-15E7-46A3-AB5D-8DCDA7FE5165}" name="Sarake6980"/>
    <tableColumn id="6981" xr3:uid="{4D0E07EE-A9FE-4FC9-9118-7B37657E6F3F}" name="Sarake6981"/>
    <tableColumn id="6982" xr3:uid="{975A6EAC-E47B-459F-8275-F97AAC0AE6B9}" name="Sarake6982"/>
    <tableColumn id="6983" xr3:uid="{1E27C33B-D378-46EF-A02E-1F8A637A94D4}" name="Sarake6983"/>
    <tableColumn id="6984" xr3:uid="{C9BF65C1-37C0-458E-80C0-A284BB9254C9}" name="Sarake6984"/>
    <tableColumn id="6985" xr3:uid="{CAA1BEB1-2B74-4A2B-A424-10B043C9AC5C}" name="Sarake6985"/>
    <tableColumn id="6986" xr3:uid="{BB87B74B-C3AF-4997-AA91-B844B1C7851E}" name="Sarake6986"/>
    <tableColumn id="6987" xr3:uid="{73409D66-DA2E-428C-9A54-7AAB9D38B64A}" name="Sarake6987"/>
    <tableColumn id="6988" xr3:uid="{559221AA-3A74-4C19-A8B9-7A0A2A24B7CB}" name="Sarake6988"/>
    <tableColumn id="6989" xr3:uid="{6B08E247-3AD2-4FFE-BCD2-16BC7E29FEB3}" name="Sarake6989"/>
    <tableColumn id="6990" xr3:uid="{6BD06758-DF3D-42A4-84D1-522C25349ED6}" name="Sarake6990"/>
    <tableColumn id="6991" xr3:uid="{8468C4AA-F03F-4A2F-8E2D-6B51220F2ABC}" name="Sarake6991"/>
    <tableColumn id="6992" xr3:uid="{F4D19930-FF1E-4E9E-96DF-27C2CED74C86}" name="Sarake6992"/>
    <tableColumn id="6993" xr3:uid="{2012489F-28D2-4A6E-BA52-C25022D883CF}" name="Sarake6993"/>
    <tableColumn id="6994" xr3:uid="{487A53AD-AC6E-4424-9BB2-4D470E6F32D2}" name="Sarake6994"/>
    <tableColumn id="6995" xr3:uid="{626F9AD2-F6AE-4657-ADC5-79709194BDB3}" name="Sarake6995"/>
    <tableColumn id="6996" xr3:uid="{15DE1E42-F37F-4D8C-92E3-3191B62AA65C}" name="Sarake6996"/>
    <tableColumn id="6997" xr3:uid="{9FABF9FA-1AE2-4ECE-8A48-40A3F94A5CA0}" name="Sarake6997"/>
    <tableColumn id="6998" xr3:uid="{5F789723-0CB6-4142-8896-376ED16BE153}" name="Sarake6998"/>
    <tableColumn id="6999" xr3:uid="{0711F945-9077-4FC6-ABE9-F03604879279}" name="Sarake6999"/>
    <tableColumn id="7000" xr3:uid="{40690811-7ACF-405A-8298-30965B2FFDA3}" name="Sarake7000"/>
    <tableColumn id="7001" xr3:uid="{C2318864-84DE-46F5-80F2-BF1ED0731495}" name="Sarake7001"/>
    <tableColumn id="7002" xr3:uid="{3EE740D8-1C3F-4A9C-9748-1E408411E590}" name="Sarake7002"/>
    <tableColumn id="7003" xr3:uid="{84ACB0E4-0089-4E58-9BBE-556D5DC47744}" name="Sarake7003"/>
    <tableColumn id="7004" xr3:uid="{71D9E035-F0E4-4E23-87BD-76C77C71CD66}" name="Sarake7004"/>
    <tableColumn id="7005" xr3:uid="{896D01EA-5647-4A3A-8A2E-B8CA079E6B8B}" name="Sarake7005"/>
    <tableColumn id="7006" xr3:uid="{F4E1F9FB-1AE8-40C8-AC64-2FB5F58E6D32}" name="Sarake7006"/>
    <tableColumn id="7007" xr3:uid="{12FE1A44-1F40-4867-B22F-CDF99D67000F}" name="Sarake7007"/>
    <tableColumn id="7008" xr3:uid="{56917B16-84CF-4F7A-A51A-EAA8FEDBD572}" name="Sarake7008"/>
    <tableColumn id="7009" xr3:uid="{070641B6-8CEB-4C9E-AD7D-D35384FE3211}" name="Sarake7009"/>
    <tableColumn id="7010" xr3:uid="{88D9E7D8-16B8-45AB-A3F7-9D11BA8DBCFD}" name="Sarake7010"/>
    <tableColumn id="7011" xr3:uid="{B0183038-3F3B-4FC6-954D-8A85DF8085CE}" name="Sarake7011"/>
    <tableColumn id="7012" xr3:uid="{F3B88BBA-837E-435D-BBC6-E8228628BAA0}" name="Sarake7012"/>
    <tableColumn id="7013" xr3:uid="{D32ACE37-C527-4913-8A4E-7EFEF9D88B3C}" name="Sarake7013"/>
    <tableColumn id="7014" xr3:uid="{9C06A804-EADC-4C0A-AA9A-945499A80E39}" name="Sarake7014"/>
    <tableColumn id="7015" xr3:uid="{7BA97EEC-5A41-488A-91C2-D346A87C00FB}" name="Sarake7015"/>
    <tableColumn id="7016" xr3:uid="{D512F9C7-3BD9-47E6-A9A1-0DFCFB85583C}" name="Sarake7016"/>
    <tableColumn id="7017" xr3:uid="{1B4C7AE8-AA25-4A16-9A36-A67C24308D7C}" name="Sarake7017"/>
    <tableColumn id="7018" xr3:uid="{90C7CDAE-D64D-4CEF-A896-6B0F3749DD52}" name="Sarake7018"/>
    <tableColumn id="7019" xr3:uid="{8058A39B-11E0-41F8-AD84-3772E2EB3809}" name="Sarake7019"/>
    <tableColumn id="7020" xr3:uid="{FAFE37F5-2BB9-48FB-86DA-7A7C90AD6FDC}" name="Sarake7020"/>
    <tableColumn id="7021" xr3:uid="{94B31F68-0E05-4AD9-A4B8-81679F5F98BF}" name="Sarake7021"/>
    <tableColumn id="7022" xr3:uid="{2B254601-81C0-4EBD-A0FB-24497EF2263D}" name="Sarake7022"/>
    <tableColumn id="7023" xr3:uid="{584B7E73-9BB4-43C5-B578-598C75DAD27C}" name="Sarake7023"/>
    <tableColumn id="7024" xr3:uid="{1093F215-9872-4200-9E4B-520AD13E3A3C}" name="Sarake7024"/>
    <tableColumn id="7025" xr3:uid="{84D19FF0-4C69-4095-B29D-4047E9159B11}" name="Sarake7025"/>
    <tableColumn id="7026" xr3:uid="{864730F7-AF77-4402-B262-AF59ADA84591}" name="Sarake7026"/>
    <tableColumn id="7027" xr3:uid="{C1FB672D-9C5A-40F4-A17B-D15FB1894DC5}" name="Sarake7027"/>
    <tableColumn id="7028" xr3:uid="{68310F0C-0595-41CD-89B1-118BD741C08C}" name="Sarake7028"/>
    <tableColumn id="7029" xr3:uid="{A418789B-48BB-4922-AEFC-AF90B1740C13}" name="Sarake7029"/>
    <tableColumn id="7030" xr3:uid="{FCC6B2AB-9BBE-4E61-A218-155CD786091D}" name="Sarake7030"/>
    <tableColumn id="7031" xr3:uid="{EEB2A015-5C03-413E-8DCF-22FB58D444C0}" name="Sarake7031"/>
    <tableColumn id="7032" xr3:uid="{8D58733A-754F-4B14-9717-40C2C7E658DA}" name="Sarake7032"/>
    <tableColumn id="7033" xr3:uid="{66500ECB-C8B2-40A6-81A9-9636E1B49859}" name="Sarake7033"/>
    <tableColumn id="7034" xr3:uid="{A13B224D-D48B-40C5-ADE4-DBC9237EC851}" name="Sarake7034"/>
    <tableColumn id="7035" xr3:uid="{59873A79-0645-4DDC-B0A4-35AFF962B8D4}" name="Sarake7035"/>
    <tableColumn id="7036" xr3:uid="{CE315C9E-C5EF-4127-9D33-7E8A7F85E9C9}" name="Sarake7036"/>
    <tableColumn id="7037" xr3:uid="{0B8AA669-B44A-4A9A-95B9-A644C72BF66C}" name="Sarake7037"/>
    <tableColumn id="7038" xr3:uid="{D841D14C-08E8-4F88-B610-48650C7AFB90}" name="Sarake7038"/>
    <tableColumn id="7039" xr3:uid="{C7BDC245-3F94-40DC-ACCF-15B7E298D925}" name="Sarake7039"/>
    <tableColumn id="7040" xr3:uid="{628EB313-F66D-455A-ACEE-885E877EF567}" name="Sarake7040"/>
    <tableColumn id="7041" xr3:uid="{4D7DEBE5-F1D2-4C8F-AAB2-568A1E6EDCB9}" name="Sarake7041"/>
    <tableColumn id="7042" xr3:uid="{BAFE3D07-CD73-46FC-84DE-ADC6D04F263D}" name="Sarake7042"/>
    <tableColumn id="7043" xr3:uid="{E555AB17-C8FD-4FF0-A5BF-6F3A27FB72B1}" name="Sarake7043"/>
    <tableColumn id="7044" xr3:uid="{FB309FDB-CC26-46CD-BAF3-4D5CE0BB6468}" name="Sarake7044"/>
    <tableColumn id="7045" xr3:uid="{BA427534-8CD7-4DD8-9C51-F6E2B88DD2F0}" name="Sarake7045"/>
    <tableColumn id="7046" xr3:uid="{91ECEEC8-2106-4C95-AF8E-33DA71EF28E1}" name="Sarake7046"/>
    <tableColumn id="7047" xr3:uid="{8E981284-012C-4A38-9C3E-78AA07717F3F}" name="Sarake7047"/>
    <tableColumn id="7048" xr3:uid="{4FCA6727-40F8-4BC2-B592-BD0711E31F3C}" name="Sarake7048"/>
    <tableColumn id="7049" xr3:uid="{2AEE038C-0075-41C3-A68A-EFD9379DC125}" name="Sarake7049"/>
    <tableColumn id="7050" xr3:uid="{235623DD-C95E-4BFA-8559-8EBCD74C67FA}" name="Sarake7050"/>
    <tableColumn id="7051" xr3:uid="{D3DBE4F2-766E-4B67-A78F-69A623A77512}" name="Sarake7051"/>
    <tableColumn id="7052" xr3:uid="{B01F49E7-D634-4FD2-B146-C3EB844C947D}" name="Sarake7052"/>
    <tableColumn id="7053" xr3:uid="{4BA76259-7AAD-4B3E-A2CB-8E3FB6DE4F5F}" name="Sarake7053"/>
    <tableColumn id="7054" xr3:uid="{63F602A0-0687-4EEE-B00F-7ECC1A401C75}" name="Sarake7054"/>
    <tableColumn id="7055" xr3:uid="{F0988EBE-2FE9-4CFF-A030-53451EAAD846}" name="Sarake7055"/>
    <tableColumn id="7056" xr3:uid="{51BF0502-3498-47BA-969B-123DBC8C6FAE}" name="Sarake7056"/>
    <tableColumn id="7057" xr3:uid="{167DF437-D720-48F4-986A-B8A9E416E133}" name="Sarake7057"/>
    <tableColumn id="7058" xr3:uid="{311CF340-ACE4-4A32-BA14-26DCCA42FD9E}" name="Sarake7058"/>
    <tableColumn id="7059" xr3:uid="{12B73F2B-2900-4B8E-A4EE-EEA603775B09}" name="Sarake7059"/>
    <tableColumn id="7060" xr3:uid="{F7EEF8E1-448A-4B01-B701-F241B6EE735D}" name="Sarake7060"/>
    <tableColumn id="7061" xr3:uid="{A36223D0-A647-4768-8D10-9716DB298129}" name="Sarake7061"/>
    <tableColumn id="7062" xr3:uid="{C0017A24-896F-4F24-AF6F-3A3A70EF00E3}" name="Sarake7062"/>
    <tableColumn id="7063" xr3:uid="{72BA6DF6-DD20-4C91-82CF-ACF1BA5FF5A6}" name="Sarake7063"/>
    <tableColumn id="7064" xr3:uid="{F8FB9C22-DBED-4BE2-9F04-6253D4C4A9AF}" name="Sarake7064"/>
    <tableColumn id="7065" xr3:uid="{D077A9E4-D1BD-48FE-9C7C-E37ADFC7B302}" name="Sarake7065"/>
    <tableColumn id="7066" xr3:uid="{F908852D-AA97-47A0-864E-A0196F679C9B}" name="Sarake7066"/>
    <tableColumn id="7067" xr3:uid="{B2BE37AC-E402-4E3B-94B6-3EA864758FA0}" name="Sarake7067"/>
    <tableColumn id="7068" xr3:uid="{FB7640B9-F6FA-4D9F-B854-3F02032263CD}" name="Sarake7068"/>
    <tableColumn id="7069" xr3:uid="{B430D068-397E-44B7-91FA-09D0FFE734F2}" name="Sarake7069"/>
    <tableColumn id="7070" xr3:uid="{8D02E884-D905-4956-BB35-2E56A3DD8F72}" name="Sarake7070"/>
    <tableColumn id="7071" xr3:uid="{42306186-83FB-4E64-B789-4853C7D2ED84}" name="Sarake7071"/>
    <tableColumn id="7072" xr3:uid="{3DD820EE-6721-48CB-A400-91CFD8F0AD77}" name="Sarake7072"/>
    <tableColumn id="7073" xr3:uid="{FD6DB8CF-5878-4BDD-9B58-52215CA0C95F}" name="Sarake7073"/>
    <tableColumn id="7074" xr3:uid="{AB84D74E-5750-440A-9E8F-C30CF48CEF36}" name="Sarake7074"/>
    <tableColumn id="7075" xr3:uid="{F4931072-1264-426A-B685-6043A51D54FE}" name="Sarake7075"/>
    <tableColumn id="7076" xr3:uid="{D9889D77-4939-4797-9427-A2FFE0789ACF}" name="Sarake7076"/>
    <tableColumn id="7077" xr3:uid="{29EF99D2-5E9E-4114-B0A3-29BC26EE4159}" name="Sarake7077"/>
    <tableColumn id="7078" xr3:uid="{E085E8E6-98E8-4F11-B6C8-8CB704747C34}" name="Sarake7078"/>
    <tableColumn id="7079" xr3:uid="{A518C620-EDE1-48BF-BE7C-DE1D9C0262D3}" name="Sarake7079"/>
    <tableColumn id="7080" xr3:uid="{70AFDED5-63B5-4F38-8D8E-2630CE5A7A5B}" name="Sarake7080"/>
    <tableColumn id="7081" xr3:uid="{2345BEF8-41C4-4FC4-A3EE-BE9F10E6E7E0}" name="Sarake7081"/>
    <tableColumn id="7082" xr3:uid="{9CD57E03-D88F-491C-AC14-84F7014A9A1F}" name="Sarake7082"/>
    <tableColumn id="7083" xr3:uid="{9391AC4A-70D0-491B-BB46-E38BC8E00084}" name="Sarake7083"/>
    <tableColumn id="7084" xr3:uid="{DF257F94-6B92-4E58-81AA-BFB1023E7816}" name="Sarake7084"/>
    <tableColumn id="7085" xr3:uid="{C782DC95-C68C-4DAD-8F5B-3F1A1565BC22}" name="Sarake7085"/>
    <tableColumn id="7086" xr3:uid="{E656C704-A2A8-4ECD-81DB-8E415525011F}" name="Sarake7086"/>
    <tableColumn id="7087" xr3:uid="{73C8A114-F6F7-4471-B75E-B47949669DE8}" name="Sarake7087"/>
    <tableColumn id="7088" xr3:uid="{739D3495-C853-4540-A881-CA366296F150}" name="Sarake7088"/>
    <tableColumn id="7089" xr3:uid="{0622E2B2-7B4C-4B1D-9453-6715025B06E9}" name="Sarake7089"/>
    <tableColumn id="7090" xr3:uid="{58D81977-BFB2-4AA1-9DB6-622A979A2999}" name="Sarake7090"/>
    <tableColumn id="7091" xr3:uid="{1B0D38F7-565C-4407-A9D7-F3C0196D962B}" name="Sarake7091"/>
    <tableColumn id="7092" xr3:uid="{D7AAADBA-BF48-45E1-BD20-AFFF99324A72}" name="Sarake7092"/>
    <tableColumn id="7093" xr3:uid="{05CF2A95-093F-4FB4-A147-F24156BB97E1}" name="Sarake7093"/>
    <tableColumn id="7094" xr3:uid="{BF16DA70-5CE6-4D63-AAEA-D6E9FA34C7D1}" name="Sarake7094"/>
    <tableColumn id="7095" xr3:uid="{16159210-9FCC-4BCD-B513-6E648573B1C2}" name="Sarake7095"/>
    <tableColumn id="7096" xr3:uid="{01520F39-1A48-464E-A767-48BFF4F65AC9}" name="Sarake7096"/>
    <tableColumn id="7097" xr3:uid="{0004B996-6846-4EB8-8FDB-221D4D44D73F}" name="Sarake7097"/>
    <tableColumn id="7098" xr3:uid="{2400317D-BB4E-4E24-85C3-88E3E1839F22}" name="Sarake7098"/>
    <tableColumn id="7099" xr3:uid="{B9092A10-F355-4B10-97B7-970EC2B8464D}" name="Sarake7099"/>
    <tableColumn id="7100" xr3:uid="{54C9973D-B2EE-4C43-82AB-FF83A198AFDF}" name="Sarake7100"/>
    <tableColumn id="7101" xr3:uid="{F806E119-5C47-42DA-B84B-E5E5ED3E7238}" name="Sarake7101"/>
    <tableColumn id="7102" xr3:uid="{3A7F2F86-8A78-466F-97C2-2EB8208217A0}" name="Sarake7102"/>
    <tableColumn id="7103" xr3:uid="{7CC97570-5A80-44BB-A7FC-1A43CEF97E11}" name="Sarake7103"/>
    <tableColumn id="7104" xr3:uid="{7A8B1C20-84F8-4A0D-A4E6-B296159B2097}" name="Sarake7104"/>
    <tableColumn id="7105" xr3:uid="{54FDD637-FEEC-404C-87BA-2940B1CE8E81}" name="Sarake7105"/>
    <tableColumn id="7106" xr3:uid="{A2EB3984-10AC-4274-904C-D6336476A229}" name="Sarake7106"/>
    <tableColumn id="7107" xr3:uid="{674A8F90-3127-4774-9B31-BF0B624AEBDB}" name="Sarake7107"/>
    <tableColumn id="7108" xr3:uid="{1A6D72F1-90C0-4B74-A32C-4E3B68A796B1}" name="Sarake7108"/>
    <tableColumn id="7109" xr3:uid="{3F1093BF-B749-4836-B1F8-43FA6E7D6A7A}" name="Sarake7109"/>
    <tableColumn id="7110" xr3:uid="{C19E16FC-3449-48D1-8255-23A48C80CA94}" name="Sarake7110"/>
    <tableColumn id="7111" xr3:uid="{A34B0024-EC1B-42CC-B5DE-E98350A647E9}" name="Sarake7111"/>
    <tableColumn id="7112" xr3:uid="{62CA65E3-36F9-4F2F-A2B2-49FC0AA4DEA6}" name="Sarake7112"/>
    <tableColumn id="7113" xr3:uid="{CB222FF7-1586-408A-9749-2D592081009C}" name="Sarake7113"/>
    <tableColumn id="7114" xr3:uid="{0962BFC9-2B35-4E7C-9EDA-726106093B5B}" name="Sarake7114"/>
    <tableColumn id="7115" xr3:uid="{E49B3DEE-02B9-4BA3-8C0C-7F13C8759A74}" name="Sarake7115"/>
    <tableColumn id="7116" xr3:uid="{F089D6D7-65A1-466E-80CA-71B30F566A49}" name="Sarake7116"/>
    <tableColumn id="7117" xr3:uid="{C261AA20-846D-444B-9CE7-F9E1EC75F138}" name="Sarake7117"/>
    <tableColumn id="7118" xr3:uid="{ABE84393-B173-4F7D-917F-578B0E12A96D}" name="Sarake7118"/>
    <tableColumn id="7119" xr3:uid="{172D354E-C92B-4788-816F-26A4D4C2F767}" name="Sarake7119"/>
    <tableColumn id="7120" xr3:uid="{3B0142DC-E48F-427D-BA4F-3C46050F292C}" name="Sarake7120"/>
    <tableColumn id="7121" xr3:uid="{BCBE3CF0-C8A6-48FC-B17A-B89D2F787D96}" name="Sarake7121"/>
    <tableColumn id="7122" xr3:uid="{7A89CEC1-519C-4CE7-8037-1B482725A4BB}" name="Sarake7122"/>
    <tableColumn id="7123" xr3:uid="{9CC87884-0574-4E62-B14B-083A4E09B927}" name="Sarake7123"/>
    <tableColumn id="7124" xr3:uid="{4494E535-58CE-4704-95D6-BD8467247496}" name="Sarake7124"/>
    <tableColumn id="7125" xr3:uid="{9D0A899B-8F33-4983-8C92-C7DD42C8A94B}" name="Sarake7125"/>
    <tableColumn id="7126" xr3:uid="{8E0D8653-B8E8-4C4B-B9BC-46195580D955}" name="Sarake7126"/>
    <tableColumn id="7127" xr3:uid="{8A62A828-0C83-4CBA-AC0D-C23C9393A2E8}" name="Sarake7127"/>
    <tableColumn id="7128" xr3:uid="{C092E134-CDE1-4616-B613-EC0C05207682}" name="Sarake7128"/>
    <tableColumn id="7129" xr3:uid="{B1AC0D22-688C-4F1D-AD18-37B40FF3D5CD}" name="Sarake7129"/>
    <tableColumn id="7130" xr3:uid="{749756F8-5500-408E-810F-331A8ECF60E2}" name="Sarake7130"/>
    <tableColumn id="7131" xr3:uid="{DDCCDD3F-D4B6-4028-85C5-ABE85A70754B}" name="Sarake7131"/>
    <tableColumn id="7132" xr3:uid="{43913AE9-ED13-48F1-96FB-571AB51A078F}" name="Sarake7132"/>
    <tableColumn id="7133" xr3:uid="{DE22A7A3-D269-463F-9200-F32BA11741A3}" name="Sarake7133"/>
    <tableColumn id="7134" xr3:uid="{4C491038-CF80-4DD4-9EFC-5A5002A1AD4A}" name="Sarake7134"/>
    <tableColumn id="7135" xr3:uid="{F6081B09-3549-4D13-B38D-FE8F9B212FBB}" name="Sarake7135"/>
    <tableColumn id="7136" xr3:uid="{D7614506-3EEB-4A4E-8D98-A9B5512ACDB8}" name="Sarake7136"/>
    <tableColumn id="7137" xr3:uid="{3F2A63D5-9386-463F-80C8-504AF2FB240F}" name="Sarake7137"/>
    <tableColumn id="7138" xr3:uid="{531091B8-2313-45BC-99D8-36DA462BD30F}" name="Sarake7138"/>
    <tableColumn id="7139" xr3:uid="{CF9114AA-03CD-4B94-B2B6-21A2079F6068}" name="Sarake7139"/>
    <tableColumn id="7140" xr3:uid="{ECA46B8B-A707-47D6-AD0F-2A2CCD92DB58}" name="Sarake7140"/>
    <tableColumn id="7141" xr3:uid="{E0E9BEE4-263E-4A30-8C1F-3FDDF4A4100A}" name="Sarake7141"/>
    <tableColumn id="7142" xr3:uid="{A005FB10-C70B-4608-935C-4C5342CEA012}" name="Sarake7142"/>
    <tableColumn id="7143" xr3:uid="{3A740C16-D793-4BA4-A802-D1E1028813ED}" name="Sarake7143"/>
    <tableColumn id="7144" xr3:uid="{40A513FD-4526-4B0A-9CA4-56D40FC404E1}" name="Sarake7144"/>
    <tableColumn id="7145" xr3:uid="{60D26AB2-59CE-4D3B-931F-6D4D973D8F3D}" name="Sarake7145"/>
    <tableColumn id="7146" xr3:uid="{C1634FA5-CBEF-4DCB-AF29-7A97E24888C9}" name="Sarake7146"/>
    <tableColumn id="7147" xr3:uid="{0E0C0858-FC97-4736-9A47-028E52E48586}" name="Sarake7147"/>
    <tableColumn id="7148" xr3:uid="{9A3956FC-1331-48AD-BF62-79AE5E79C3F6}" name="Sarake7148"/>
    <tableColumn id="7149" xr3:uid="{44792DC1-EA39-4B7C-929F-59544ECD9727}" name="Sarake7149"/>
    <tableColumn id="7150" xr3:uid="{AC9D392D-7ED7-49E3-8D43-62C8F132C92F}" name="Sarake7150"/>
    <tableColumn id="7151" xr3:uid="{BF075887-FD47-472A-8AE4-B5A71BEBF401}" name="Sarake7151"/>
    <tableColumn id="7152" xr3:uid="{B2AC422F-013D-414E-9F95-6A90C575747B}" name="Sarake7152"/>
    <tableColumn id="7153" xr3:uid="{72127120-4F02-4469-9FF7-EFDCB192709E}" name="Sarake7153"/>
    <tableColumn id="7154" xr3:uid="{2695E572-4D97-4981-ABC7-91D3BE775243}" name="Sarake7154"/>
    <tableColumn id="7155" xr3:uid="{3D622B7A-DB73-43A2-9685-7C7CE5D91B8C}" name="Sarake7155"/>
    <tableColumn id="7156" xr3:uid="{148BF57F-3598-44BD-8499-934C3F719B7D}" name="Sarake7156"/>
    <tableColumn id="7157" xr3:uid="{2A294852-2890-49BF-9BD0-D6B3C3A3D5A0}" name="Sarake7157"/>
    <tableColumn id="7158" xr3:uid="{C5E2262D-5622-48EB-A037-A4CD2F724130}" name="Sarake7158"/>
    <tableColumn id="7159" xr3:uid="{A8FFE5FE-9F4D-4ABC-A28D-003A7905963D}" name="Sarake7159"/>
    <tableColumn id="7160" xr3:uid="{D5625FD0-8B03-43A0-95F8-0186FEBFDC6D}" name="Sarake7160"/>
    <tableColumn id="7161" xr3:uid="{CBE81459-7B24-46DE-92F0-AD137C357398}" name="Sarake7161"/>
    <tableColumn id="7162" xr3:uid="{64973B32-DD3C-41C7-8EE9-7EB47CAADB56}" name="Sarake7162"/>
    <tableColumn id="7163" xr3:uid="{6FC3F326-2746-48E2-A69D-D827AFB1F639}" name="Sarake7163"/>
    <tableColumn id="7164" xr3:uid="{0D052D1E-F0E5-4871-8B05-B0AF87B3043C}" name="Sarake7164"/>
    <tableColumn id="7165" xr3:uid="{C8570A5B-24F3-45BF-86AB-E578AF80C5B1}" name="Sarake7165"/>
    <tableColumn id="7166" xr3:uid="{D6C39552-6BC9-4712-A22D-F5EF66147D0F}" name="Sarake7166"/>
    <tableColumn id="7167" xr3:uid="{48B729F3-83A4-4FA4-8D8D-AB8540E80E35}" name="Sarake7167"/>
    <tableColumn id="7168" xr3:uid="{24B74B1F-13DD-4AA2-BD5A-389B1439BD73}" name="Sarake7168"/>
    <tableColumn id="7169" xr3:uid="{AD444034-8A91-404C-9E4E-DD4B74606EE0}" name="Sarake7169"/>
    <tableColumn id="7170" xr3:uid="{CFA72F2B-15D5-44E9-8930-D78B7096BF79}" name="Sarake7170"/>
    <tableColumn id="7171" xr3:uid="{255D6338-807E-4C01-9E45-DADC52AC89D6}" name="Sarake7171"/>
    <tableColumn id="7172" xr3:uid="{665ED391-66A6-4EE8-8113-EDB62DA47685}" name="Sarake7172"/>
    <tableColumn id="7173" xr3:uid="{B35D9227-2BD7-465F-B961-25EDEFEFEF02}" name="Sarake7173"/>
    <tableColumn id="7174" xr3:uid="{D0D303AD-155C-46C4-BB97-55D0BA24489F}" name="Sarake7174"/>
    <tableColumn id="7175" xr3:uid="{4BD2A6B6-4B6A-4A94-89C4-781C5AD67AA3}" name="Sarake7175"/>
    <tableColumn id="7176" xr3:uid="{F6C21995-82D8-43D8-883B-E2536B880DA7}" name="Sarake7176"/>
    <tableColumn id="7177" xr3:uid="{DB72C9CB-E57D-45E5-BE3F-CCF3D504FCB9}" name="Sarake7177"/>
    <tableColumn id="7178" xr3:uid="{CF113AB5-3769-427D-9EBE-6913871F78C1}" name="Sarake7178"/>
    <tableColumn id="7179" xr3:uid="{FF776A7D-EB77-4A6E-A920-A4C58CA5E255}" name="Sarake7179"/>
    <tableColumn id="7180" xr3:uid="{C8F0F462-3301-4594-AB6A-E9FDAA7A61FE}" name="Sarake7180"/>
    <tableColumn id="7181" xr3:uid="{FE111A66-FE3B-482F-A9AD-8C4EC15C6A5A}" name="Sarake7181"/>
    <tableColumn id="7182" xr3:uid="{4E9CF057-0EB3-4DDB-AE5C-E4CBA167D1BB}" name="Sarake7182"/>
    <tableColumn id="7183" xr3:uid="{82E8EAE1-4E22-4461-A07B-598F1D0ACBB0}" name="Sarake7183"/>
    <tableColumn id="7184" xr3:uid="{B36C4966-2BB3-4AA8-B42C-E422ED9B1225}" name="Sarake7184"/>
    <tableColumn id="7185" xr3:uid="{C0E9EF31-FA74-4D1E-8C9A-54B3BDF27BE7}" name="Sarake7185"/>
    <tableColumn id="7186" xr3:uid="{7C21F2EA-1D50-44B0-BAF5-BC00E4421F37}" name="Sarake7186"/>
    <tableColumn id="7187" xr3:uid="{02C8FECE-F32D-4D61-A73B-B592F9995C91}" name="Sarake7187"/>
    <tableColumn id="7188" xr3:uid="{0480E758-7012-4C21-9C72-B1CC15575D6F}" name="Sarake7188"/>
    <tableColumn id="7189" xr3:uid="{9A413B2A-93DF-47E8-8787-F5F6A87EC927}" name="Sarake7189"/>
    <tableColumn id="7190" xr3:uid="{48E09E14-4A88-4D29-A01B-0526078140A4}" name="Sarake7190"/>
    <tableColumn id="7191" xr3:uid="{5BE6C853-05C5-40A1-9A51-1DEFA23451B5}" name="Sarake7191"/>
    <tableColumn id="7192" xr3:uid="{A699B68D-229F-4D46-A576-4C7D5506B4D9}" name="Sarake7192"/>
    <tableColumn id="7193" xr3:uid="{1E51F025-2347-44C8-8768-678B53CE83F0}" name="Sarake7193"/>
    <tableColumn id="7194" xr3:uid="{8F465AEC-EA46-447C-8AF5-4EB72F6207D8}" name="Sarake7194"/>
    <tableColumn id="7195" xr3:uid="{203FE32B-AB03-4201-B81A-24A9E9798120}" name="Sarake7195"/>
    <tableColumn id="7196" xr3:uid="{42FED8D4-EF56-4F8D-9821-F5D472518533}" name="Sarake7196"/>
    <tableColumn id="7197" xr3:uid="{256E1076-FEA5-4250-B713-491BD8D943F8}" name="Sarake7197"/>
    <tableColumn id="7198" xr3:uid="{C9F10403-13D6-4B4E-ACC9-F70D98A1F9FC}" name="Sarake7198"/>
    <tableColumn id="7199" xr3:uid="{30687A3C-B8B7-4B32-866E-5ABF33800AA0}" name="Sarake7199"/>
    <tableColumn id="7200" xr3:uid="{A799F37F-2B68-49EF-A904-3C22534EBC01}" name="Sarake7200"/>
    <tableColumn id="7201" xr3:uid="{7F58A9B2-0D39-4C18-BC17-DB711F5F7A70}" name="Sarake7201"/>
    <tableColumn id="7202" xr3:uid="{68C143B3-38E8-4446-9990-0724CAF89DAE}" name="Sarake7202"/>
    <tableColumn id="7203" xr3:uid="{A6DA24AF-3E89-4066-BB3E-92862D4047B7}" name="Sarake7203"/>
    <tableColumn id="7204" xr3:uid="{6BB06273-68AD-4B60-95D4-92CB3DF387CB}" name="Sarake7204"/>
    <tableColumn id="7205" xr3:uid="{B98F5FBF-54B9-429B-A506-B7EAE14E320D}" name="Sarake7205"/>
    <tableColumn id="7206" xr3:uid="{3DC192B0-51A3-48AB-958B-54C9D2781EC0}" name="Sarake7206"/>
    <tableColumn id="7207" xr3:uid="{A054EAA3-593E-4183-A636-033AABB0D70E}" name="Sarake7207"/>
    <tableColumn id="7208" xr3:uid="{AB2C3D60-399D-4FDE-B2A7-18273709937B}" name="Sarake7208"/>
    <tableColumn id="7209" xr3:uid="{4B49CFB5-F374-4046-9DEF-3F62E171DFB4}" name="Sarake7209"/>
    <tableColumn id="7210" xr3:uid="{C5E9020C-FBD2-4802-A13E-46BD7F357512}" name="Sarake7210"/>
    <tableColumn id="7211" xr3:uid="{C2D6BB04-5350-4C1E-92D3-10547B882C49}" name="Sarake7211"/>
    <tableColumn id="7212" xr3:uid="{F4335CC4-4DDB-45AE-B702-4E40122E96F4}" name="Sarake7212"/>
    <tableColumn id="7213" xr3:uid="{968E5700-0A7F-4921-AABE-DAD03239015F}" name="Sarake7213"/>
    <tableColumn id="7214" xr3:uid="{45D2DCE6-7751-471D-A954-F1C30A1FA545}" name="Sarake7214"/>
    <tableColumn id="7215" xr3:uid="{C213A3DD-EEE8-4CA3-B613-0E9B552DFCAA}" name="Sarake7215"/>
    <tableColumn id="7216" xr3:uid="{766B29E1-F584-4C81-8912-FD841EEABEFE}" name="Sarake7216"/>
    <tableColumn id="7217" xr3:uid="{A59AB91B-ED29-498F-A67A-3F38C3C8CCD9}" name="Sarake7217"/>
    <tableColumn id="7218" xr3:uid="{ED75A4A1-BDF2-4EB3-A78E-E0FD2CF98E0E}" name="Sarake7218"/>
    <tableColumn id="7219" xr3:uid="{57C9F05F-3B74-4830-BCB8-BF34EA229803}" name="Sarake7219"/>
    <tableColumn id="7220" xr3:uid="{A453BB5C-970A-411F-A3F9-84109698B1B2}" name="Sarake7220"/>
    <tableColumn id="7221" xr3:uid="{784D5249-FF59-4B49-824C-2D481FF1C8C8}" name="Sarake7221"/>
    <tableColumn id="7222" xr3:uid="{C1D92075-4EA3-4D91-B12B-EC298ECF443B}" name="Sarake7222"/>
    <tableColumn id="7223" xr3:uid="{331DF481-B407-4319-9539-190F1D2BD34F}" name="Sarake7223"/>
    <tableColumn id="7224" xr3:uid="{2F4702EA-7BB4-45BE-9C70-03A9166A9831}" name="Sarake7224"/>
    <tableColumn id="7225" xr3:uid="{8662DCE1-034E-40EE-B855-4DEB98BA2881}" name="Sarake7225"/>
    <tableColumn id="7226" xr3:uid="{F9975DAC-45F1-4AC5-ADBD-6032EC6F646E}" name="Sarake7226"/>
    <tableColumn id="7227" xr3:uid="{C2C09E3F-D562-47EE-B7F5-4ACF0DE959FD}" name="Sarake7227"/>
    <tableColumn id="7228" xr3:uid="{A243F8B9-8830-4126-B14D-1177E0729416}" name="Sarake7228"/>
    <tableColumn id="7229" xr3:uid="{41CC6E6E-D32D-4CA9-9CEF-5081EE90E3B9}" name="Sarake7229"/>
    <tableColumn id="7230" xr3:uid="{5B27151C-11F0-4B85-B43F-2E8416F52B68}" name="Sarake7230"/>
    <tableColumn id="7231" xr3:uid="{9765B8B6-0C02-49F8-BB53-48A2F9459EF1}" name="Sarake7231"/>
    <tableColumn id="7232" xr3:uid="{1D98F3CE-0EDD-47F7-A0BC-F65621705450}" name="Sarake7232"/>
    <tableColumn id="7233" xr3:uid="{E2A3F9A2-ED4D-47C5-BA98-9B43286D14FF}" name="Sarake7233"/>
    <tableColumn id="7234" xr3:uid="{37D1FAD1-39C8-4BED-B5EB-5B265F8CF4E3}" name="Sarake7234"/>
    <tableColumn id="7235" xr3:uid="{9445A505-98A6-45A2-90A5-7636DCB1A6EC}" name="Sarake7235"/>
    <tableColumn id="7236" xr3:uid="{E3146B48-9841-4EB7-B2E6-AC1C0249D568}" name="Sarake7236"/>
    <tableColumn id="7237" xr3:uid="{58363769-F3EE-4A23-AB82-50C9B382D79E}" name="Sarake7237"/>
    <tableColumn id="7238" xr3:uid="{5003F0C6-1E9D-4021-B81E-3E9EE50F3463}" name="Sarake7238"/>
    <tableColumn id="7239" xr3:uid="{BD3C3FE5-240D-4465-BAE1-F8BC107ECA94}" name="Sarake7239"/>
    <tableColumn id="7240" xr3:uid="{1F277725-AB6D-48D2-9946-8B51A02C513C}" name="Sarake7240"/>
    <tableColumn id="7241" xr3:uid="{F76151BE-D49A-4621-83A3-C05E334F5A7A}" name="Sarake7241"/>
    <tableColumn id="7242" xr3:uid="{3320DFB6-E0FD-43A9-9108-C3092AB4A558}" name="Sarake7242"/>
    <tableColumn id="7243" xr3:uid="{10DFA763-8A3E-4613-98DA-AB05145F534E}" name="Sarake7243"/>
    <tableColumn id="7244" xr3:uid="{0BBFA5C5-98DE-4AC3-85FA-A8C66DBA93D1}" name="Sarake7244"/>
    <tableColumn id="7245" xr3:uid="{FF93F273-92A9-475F-B6BF-D5EDE9328F49}" name="Sarake7245"/>
    <tableColumn id="7246" xr3:uid="{A7CFCA69-3801-467A-B74D-10346EE47AF1}" name="Sarake7246"/>
    <tableColumn id="7247" xr3:uid="{B31226C1-98B4-4839-9FBD-579E8DB25FA1}" name="Sarake7247"/>
    <tableColumn id="7248" xr3:uid="{F3B00DE3-1777-4891-AE24-D40476D92414}" name="Sarake7248"/>
    <tableColumn id="7249" xr3:uid="{E1B24006-898A-46AD-B900-0A12FAF8D7D9}" name="Sarake7249"/>
    <tableColumn id="7250" xr3:uid="{6EC978C8-CEE4-4F5E-AC1A-5948533C5CE4}" name="Sarake7250"/>
    <tableColumn id="7251" xr3:uid="{67C21634-9F6E-4230-8AD8-133ECCAE433C}" name="Sarake7251"/>
    <tableColumn id="7252" xr3:uid="{DC71C93C-F73A-4E55-B4CB-7E6E04721B2F}" name="Sarake7252"/>
    <tableColumn id="7253" xr3:uid="{7AAF1175-FBEB-4EF5-87A0-B862B8A740CF}" name="Sarake7253"/>
    <tableColumn id="7254" xr3:uid="{E338B6CA-8429-4E55-8153-BF128820FC8D}" name="Sarake7254"/>
    <tableColumn id="7255" xr3:uid="{122E9A2A-D8A4-44CA-8321-68159370843D}" name="Sarake7255"/>
    <tableColumn id="7256" xr3:uid="{C840894B-EA8D-4333-B263-2E884D1ED5E2}" name="Sarake7256"/>
    <tableColumn id="7257" xr3:uid="{F09BCEF0-A908-4FEA-8394-648BA732A92B}" name="Sarake7257"/>
    <tableColumn id="7258" xr3:uid="{C1A66297-041B-43CB-B95A-1442572125AF}" name="Sarake7258"/>
    <tableColumn id="7259" xr3:uid="{4B99BA39-31D4-4646-9FD6-37603587BDD5}" name="Sarake7259"/>
    <tableColumn id="7260" xr3:uid="{23148463-8406-49A6-A0D5-84BB3D6158EC}" name="Sarake7260"/>
    <tableColumn id="7261" xr3:uid="{16B1E244-C95D-47E4-B1C5-78F8FD66922B}" name="Sarake7261"/>
    <tableColumn id="7262" xr3:uid="{FFB1F8C2-B1C1-4D19-BF72-56F8192CC077}" name="Sarake7262"/>
    <tableColumn id="7263" xr3:uid="{5D2E9FFA-77E2-42C3-B259-03D769953F87}" name="Sarake7263"/>
    <tableColumn id="7264" xr3:uid="{14C94302-1AD7-4CCF-A7CB-DBC5A321B0BD}" name="Sarake7264"/>
    <tableColumn id="7265" xr3:uid="{396CD6A5-5070-4861-B874-A2D8460F86BC}" name="Sarake7265"/>
    <tableColumn id="7266" xr3:uid="{05D6E0B6-34AB-4C9E-832B-94B38575B001}" name="Sarake7266"/>
    <tableColumn id="7267" xr3:uid="{E7558507-7AC7-4DB9-AAAF-88E2418FB828}" name="Sarake7267"/>
    <tableColumn id="7268" xr3:uid="{3A540FE3-6F53-4961-BCFC-12AC6687F995}" name="Sarake7268"/>
    <tableColumn id="7269" xr3:uid="{D96E3B5D-1DBE-446E-A6D0-36BD93A1BEAE}" name="Sarake7269"/>
    <tableColumn id="7270" xr3:uid="{A1C31EFE-B4BC-474B-AA90-B5FB135EFD2A}" name="Sarake7270"/>
    <tableColumn id="7271" xr3:uid="{0040A2E2-75C9-4E2F-939C-D0B3E8810D67}" name="Sarake7271"/>
    <tableColumn id="7272" xr3:uid="{CB370F40-E3DA-46CC-B372-86DB5D261837}" name="Sarake7272"/>
    <tableColumn id="7273" xr3:uid="{8A419B8A-08F2-4564-B803-D40C227CE815}" name="Sarake7273"/>
    <tableColumn id="7274" xr3:uid="{00058048-5034-40BD-9D78-84C7329A39F6}" name="Sarake7274"/>
    <tableColumn id="7275" xr3:uid="{6E5B33A1-A850-46CD-8327-CBBF462A1ECA}" name="Sarake7275"/>
    <tableColumn id="7276" xr3:uid="{B0ED57ED-235C-46B2-ACC9-66EFFA17863D}" name="Sarake7276"/>
    <tableColumn id="7277" xr3:uid="{7031EA49-EE53-4CF5-9744-DA0E3E9A74D0}" name="Sarake7277"/>
    <tableColumn id="7278" xr3:uid="{C3E480E7-3E6E-4E2B-87C8-A1539D8D819C}" name="Sarake7278"/>
    <tableColumn id="7279" xr3:uid="{76C90B7F-5F2A-4128-8622-89CF862F5C1E}" name="Sarake7279"/>
    <tableColumn id="7280" xr3:uid="{1053B1C2-CE31-4DF8-9ED9-48EF99E32F24}" name="Sarake7280"/>
    <tableColumn id="7281" xr3:uid="{0CF35B0E-A588-41CE-8D10-3AD54BDBCED3}" name="Sarake7281"/>
    <tableColumn id="7282" xr3:uid="{675224E4-5CA5-4A04-8866-71234958C2DE}" name="Sarake7282"/>
    <tableColumn id="7283" xr3:uid="{31728DE5-6505-4258-919D-00B3E8410AD0}" name="Sarake7283"/>
    <tableColumn id="7284" xr3:uid="{7D65DD0E-11A7-4F61-AFB5-845AFA451D8E}" name="Sarake7284"/>
    <tableColumn id="7285" xr3:uid="{A8D4CD20-3DB2-4799-8925-72BDC8523933}" name="Sarake7285"/>
    <tableColumn id="7286" xr3:uid="{AA8881C8-E04A-4987-AD36-2A85957C844A}" name="Sarake7286"/>
    <tableColumn id="7287" xr3:uid="{BD16EE16-487C-4B9A-ADFE-B487756CCA99}" name="Sarake7287"/>
    <tableColumn id="7288" xr3:uid="{132B50F8-E671-47E2-B8E0-AE704925ED2E}" name="Sarake7288"/>
    <tableColumn id="7289" xr3:uid="{5FE23ED6-F71B-4B86-B9FE-610B7BD186B6}" name="Sarake7289"/>
    <tableColumn id="7290" xr3:uid="{39C9F1C6-F90F-470C-9740-2FEAC63CCB20}" name="Sarake7290"/>
    <tableColumn id="7291" xr3:uid="{D7EFF381-0FE8-4282-8E59-1C936DD32033}" name="Sarake7291"/>
    <tableColumn id="7292" xr3:uid="{95A8FD07-E5A1-4830-A390-ADB1E31D87EB}" name="Sarake7292"/>
    <tableColumn id="7293" xr3:uid="{1ED0D5D0-68C3-4CA2-A597-606E86C7995B}" name="Sarake7293"/>
    <tableColumn id="7294" xr3:uid="{30249F42-8C7E-4A02-83ED-ECF854D05C58}" name="Sarake7294"/>
    <tableColumn id="7295" xr3:uid="{2B6D6EED-A438-4C23-97A5-AA2FE5C88381}" name="Sarake7295"/>
    <tableColumn id="7296" xr3:uid="{049F642F-628D-414C-860F-31F37725BDE2}" name="Sarake7296"/>
    <tableColumn id="7297" xr3:uid="{CF305666-8D91-4366-BDFB-6E357A41FB29}" name="Sarake7297"/>
    <tableColumn id="7298" xr3:uid="{97ED1294-6050-44EC-B295-1D7718C92289}" name="Sarake7298"/>
    <tableColumn id="7299" xr3:uid="{3858285C-10C7-44F2-BDDF-1BC6835679A9}" name="Sarake7299"/>
    <tableColumn id="7300" xr3:uid="{1C58F22F-89F0-44DF-B6CE-B0AF8F397476}" name="Sarake7300"/>
    <tableColumn id="7301" xr3:uid="{1A4F709C-ED35-4AEB-9029-74B07F9A15EA}" name="Sarake7301"/>
    <tableColumn id="7302" xr3:uid="{1E33D5E6-79F8-4051-8E27-141A607B21FD}" name="Sarake7302"/>
    <tableColumn id="7303" xr3:uid="{E913FA25-644F-450E-BD7F-6415820553BE}" name="Sarake7303"/>
    <tableColumn id="7304" xr3:uid="{C670F18A-3834-4F1C-BBCD-E8C23D7F738C}" name="Sarake7304"/>
    <tableColumn id="7305" xr3:uid="{7BAAC481-9003-4623-995E-9B775CE067E6}" name="Sarake7305"/>
    <tableColumn id="7306" xr3:uid="{D09A154D-0A1E-49E9-8B94-C92C1F6B500D}" name="Sarake7306"/>
    <tableColumn id="7307" xr3:uid="{F8A38E54-FE43-4D24-9FE3-0F1E098DA02C}" name="Sarake7307"/>
    <tableColumn id="7308" xr3:uid="{6388B76F-6A81-49A4-A744-5DF4948F6DED}" name="Sarake7308"/>
    <tableColumn id="7309" xr3:uid="{1E60533F-C096-4652-89FE-928CBF19F6B3}" name="Sarake7309"/>
    <tableColumn id="7310" xr3:uid="{5953A728-041A-4D89-B34B-ED30EF5A925C}" name="Sarake7310"/>
    <tableColumn id="7311" xr3:uid="{F2EF9BEF-EC61-4B0C-910C-F02AFE7E9DB1}" name="Sarake7311"/>
    <tableColumn id="7312" xr3:uid="{B82F6C4D-B730-43DC-B77D-E532B73D8081}" name="Sarake7312"/>
    <tableColumn id="7313" xr3:uid="{A83D712C-3C94-4F5F-8FB7-49AB155384D7}" name="Sarake7313"/>
    <tableColumn id="7314" xr3:uid="{6E0A63D5-B860-4129-902D-6BDE26FA7917}" name="Sarake7314"/>
    <tableColumn id="7315" xr3:uid="{43E363CA-B9C9-43C2-98D6-458D0DD890B7}" name="Sarake7315"/>
    <tableColumn id="7316" xr3:uid="{64647EDF-3403-438F-B5DA-599903DB5DF4}" name="Sarake7316"/>
    <tableColumn id="7317" xr3:uid="{1769F69C-7D51-4BAB-A7B1-43C381864AB7}" name="Sarake7317"/>
    <tableColumn id="7318" xr3:uid="{8181636B-9D42-430F-9EC2-B3CBCE26D08A}" name="Sarake7318"/>
    <tableColumn id="7319" xr3:uid="{A947D048-A478-4FC6-BCAE-73BB9338EFCC}" name="Sarake7319"/>
    <tableColumn id="7320" xr3:uid="{380D1F03-8D6A-4E97-9E85-5DAA2D232026}" name="Sarake7320"/>
    <tableColumn id="7321" xr3:uid="{CF9BAA02-67E8-439B-94F9-DBB4797B295C}" name="Sarake7321"/>
    <tableColumn id="7322" xr3:uid="{63706A22-D53F-49E4-832B-7E090E32F1A3}" name="Sarake7322"/>
    <tableColumn id="7323" xr3:uid="{22ED48CF-EC0B-44F9-BB7D-6852AFCE1579}" name="Sarake7323"/>
    <tableColumn id="7324" xr3:uid="{09F18F72-9B08-4B59-A8EA-DDE17A3F1D68}" name="Sarake7324"/>
    <tableColumn id="7325" xr3:uid="{21CC4667-0EF4-4E35-A2CF-E760094D201B}" name="Sarake7325"/>
    <tableColumn id="7326" xr3:uid="{60DB2D5D-1326-462D-87C5-708BFDB889B9}" name="Sarake7326"/>
    <tableColumn id="7327" xr3:uid="{465C885B-7B4D-48ED-B2CB-F69C0AE06BF7}" name="Sarake7327"/>
    <tableColumn id="7328" xr3:uid="{E9D29078-1695-456F-89DB-CBD0294FB214}" name="Sarake7328"/>
    <tableColumn id="7329" xr3:uid="{7231D394-E1F9-4F7C-808E-D2445F2962A8}" name="Sarake7329"/>
    <tableColumn id="7330" xr3:uid="{1F37D5CD-139C-4C95-B9BC-04A4DCABC036}" name="Sarake7330"/>
    <tableColumn id="7331" xr3:uid="{F352E327-237C-4FDC-B923-9A9AC7F193D5}" name="Sarake7331"/>
    <tableColumn id="7332" xr3:uid="{B61121EC-6B42-43E9-8540-3C45E5A7B4E4}" name="Sarake7332"/>
    <tableColumn id="7333" xr3:uid="{40610E57-F31D-40D0-9AB7-D26B17BBBE1F}" name="Sarake7333"/>
    <tableColumn id="7334" xr3:uid="{46E07F28-534C-4A20-BE99-4D84B12748BD}" name="Sarake7334"/>
    <tableColumn id="7335" xr3:uid="{CCAA8797-B1D5-4A3C-A15E-F933A2151E67}" name="Sarake7335"/>
    <tableColumn id="7336" xr3:uid="{01BD0F7B-FA27-4505-A537-6C6E6D897AF2}" name="Sarake7336"/>
    <tableColumn id="7337" xr3:uid="{C6125B66-6C31-4ECD-A3CF-904828145E29}" name="Sarake7337"/>
    <tableColumn id="7338" xr3:uid="{50D84D57-69B9-457A-AB15-1DDCD02C634D}" name="Sarake7338"/>
    <tableColumn id="7339" xr3:uid="{1AAE57E7-C4DE-4B5B-BDA2-D04D2C1C91A9}" name="Sarake7339"/>
    <tableColumn id="7340" xr3:uid="{FBF8EEB2-73BC-4F58-ABAA-00A31EF6BBDB}" name="Sarake7340"/>
    <tableColumn id="7341" xr3:uid="{7FC2E7CA-2A0B-4357-AD40-C1C405D9B0BA}" name="Sarake7341"/>
    <tableColumn id="7342" xr3:uid="{2410132F-9CBC-4338-A708-29D5C2F58A87}" name="Sarake7342"/>
    <tableColumn id="7343" xr3:uid="{9A079BF1-F68F-4DD8-A095-CD83D62BCA48}" name="Sarake7343"/>
    <tableColumn id="7344" xr3:uid="{7944FC9A-FE5A-4308-A8B7-BF2D3581A5B1}" name="Sarake7344"/>
    <tableColumn id="7345" xr3:uid="{9BFBDCDA-E269-4F72-9CC4-1A5CECA45383}" name="Sarake7345"/>
    <tableColumn id="7346" xr3:uid="{B9F49FF7-5D34-413A-96CC-7CE944EF6916}" name="Sarake7346"/>
    <tableColumn id="7347" xr3:uid="{EEA2E272-6767-4EDE-AC80-6D61E105679D}" name="Sarake7347"/>
    <tableColumn id="7348" xr3:uid="{FF25872C-E335-4F42-A7F5-D2FC87125B03}" name="Sarake7348"/>
    <tableColumn id="7349" xr3:uid="{2F2ABD2E-31D6-47EC-B223-CCC83455A6A4}" name="Sarake7349"/>
    <tableColumn id="7350" xr3:uid="{23B3AB2D-E766-4B2B-9C0E-8739B347A092}" name="Sarake7350"/>
    <tableColumn id="7351" xr3:uid="{C008C061-74E2-4229-B228-8C548FD0F38C}" name="Sarake7351"/>
    <tableColumn id="7352" xr3:uid="{E1E56ADF-6246-4F46-B5FC-DDAC87F3F8B7}" name="Sarake7352"/>
    <tableColumn id="7353" xr3:uid="{B9BE7F64-821C-48A3-958B-230A8B034A03}" name="Sarake7353"/>
    <tableColumn id="7354" xr3:uid="{D9520FDD-BC30-4C66-8200-BBDDB6A3F892}" name="Sarake7354"/>
    <tableColumn id="7355" xr3:uid="{C6FF83BE-48C6-4D08-955F-D77DB542CEE6}" name="Sarake7355"/>
    <tableColumn id="7356" xr3:uid="{73418E1B-19B1-465A-926B-CFABA804AF21}" name="Sarake7356"/>
    <tableColumn id="7357" xr3:uid="{FD9529EB-FCC8-4B94-8FDE-CE914B9E92F1}" name="Sarake7357"/>
    <tableColumn id="7358" xr3:uid="{0227EFA3-745F-4A17-B090-D5A136466A16}" name="Sarake7358"/>
    <tableColumn id="7359" xr3:uid="{CC4AAF8B-B9B1-4ED9-B0B2-B3655D6A80FD}" name="Sarake7359"/>
    <tableColumn id="7360" xr3:uid="{4E5BC82E-C888-4B5B-854D-6B19CACE45A6}" name="Sarake7360"/>
    <tableColumn id="7361" xr3:uid="{E18E4617-7FE3-4B2E-98D9-CE133B705E2D}" name="Sarake7361"/>
    <tableColumn id="7362" xr3:uid="{9BBE4EF7-B9DC-43AE-ACE7-4BDB073C11BE}" name="Sarake7362"/>
    <tableColumn id="7363" xr3:uid="{C7281921-D11B-4318-ABF9-D9F61FDB3D29}" name="Sarake7363"/>
    <tableColumn id="7364" xr3:uid="{72ACFE48-C7EB-43A5-9C06-9BA6C5E8040A}" name="Sarake7364"/>
    <tableColumn id="7365" xr3:uid="{33336DD6-9F7A-45B3-BC7E-8997949D8D1D}" name="Sarake7365"/>
    <tableColumn id="7366" xr3:uid="{32F45114-38C7-4460-B243-2AB4991E14B1}" name="Sarake7366"/>
    <tableColumn id="7367" xr3:uid="{2B7EBA90-D82E-4BAF-9D34-590F8C5C417D}" name="Sarake7367"/>
    <tableColumn id="7368" xr3:uid="{B8F37CBD-CBF1-481E-8197-6652F16CCB9E}" name="Sarake7368"/>
    <tableColumn id="7369" xr3:uid="{DF7C7849-0ED6-4BCD-B888-4A03E928EE77}" name="Sarake7369"/>
    <tableColumn id="7370" xr3:uid="{645B1DAB-39EB-4057-8641-0157DFC294A4}" name="Sarake7370"/>
    <tableColumn id="7371" xr3:uid="{56D515B4-0AF8-42D8-943E-1CF5294A79D4}" name="Sarake7371"/>
    <tableColumn id="7372" xr3:uid="{A98FF10E-D0B3-41C1-8AD6-D85646AE75D0}" name="Sarake7372"/>
    <tableColumn id="7373" xr3:uid="{F65D6919-5A62-401C-AD17-99C3305A37CA}" name="Sarake7373"/>
    <tableColumn id="7374" xr3:uid="{0CE4CEF2-0D4A-46D2-B790-1621565FC07D}" name="Sarake7374"/>
    <tableColumn id="7375" xr3:uid="{E0F9E2C4-EFE7-439A-A0E0-3301685AE8DF}" name="Sarake7375"/>
    <tableColumn id="7376" xr3:uid="{FC274E74-878A-4C7B-B095-1892DCEDE6E9}" name="Sarake7376"/>
    <tableColumn id="7377" xr3:uid="{9DFE1326-87BC-4E5C-9CEE-B2FE80F8AB5A}" name="Sarake7377"/>
    <tableColumn id="7378" xr3:uid="{7E4180AD-FC50-4AEB-BCB1-3E0AE2DCE5E0}" name="Sarake7378"/>
    <tableColumn id="7379" xr3:uid="{B23A288B-1AC4-4015-9244-6F5F9FB17B32}" name="Sarake7379"/>
    <tableColumn id="7380" xr3:uid="{06F890EC-02C3-41E9-8D0D-596117E0C888}" name="Sarake7380"/>
    <tableColumn id="7381" xr3:uid="{1F56E539-1E9E-4D54-B11B-1AC1869422C8}" name="Sarake7381"/>
    <tableColumn id="7382" xr3:uid="{FBABFF7B-9464-4B85-8D0D-C4F13A6C5952}" name="Sarake7382"/>
    <tableColumn id="7383" xr3:uid="{8DC54A4F-C031-4A4D-B929-65CDD9279588}" name="Sarake7383"/>
    <tableColumn id="7384" xr3:uid="{2F2AD252-EACB-4F92-B834-295329DFB927}" name="Sarake7384"/>
    <tableColumn id="7385" xr3:uid="{779DE3C1-7F25-478B-88A5-D12093FD763F}" name="Sarake7385"/>
    <tableColumn id="7386" xr3:uid="{B3511524-079F-4DAC-AC22-0DD65D9C4264}" name="Sarake7386"/>
    <tableColumn id="7387" xr3:uid="{E2A62AEE-9C1C-4442-BA8A-3CA2BEDACDEF}" name="Sarake7387"/>
    <tableColumn id="7388" xr3:uid="{630FBF67-7AB2-49F4-8BE8-2A28A16740A4}" name="Sarake7388"/>
    <tableColumn id="7389" xr3:uid="{0241032D-ADE0-4D22-B819-8B13452714BB}" name="Sarake7389"/>
    <tableColumn id="7390" xr3:uid="{33D81A5C-6CF8-4F3A-B851-56E007301D89}" name="Sarake7390"/>
    <tableColumn id="7391" xr3:uid="{BBAB95AC-868F-4515-B2D4-97ADA2CEF3DD}" name="Sarake7391"/>
    <tableColumn id="7392" xr3:uid="{2D7D6D20-C014-45AE-BF49-8A682D385CFD}" name="Sarake7392"/>
    <tableColumn id="7393" xr3:uid="{2CFB4390-E4E2-432C-B78C-F7E33E3F3E0C}" name="Sarake7393"/>
    <tableColumn id="7394" xr3:uid="{AB481D3D-34B7-4B27-A5BE-EDF4B41238A8}" name="Sarake7394"/>
    <tableColumn id="7395" xr3:uid="{9D73DF30-0C0F-4B1E-8938-15D4A776BD1A}" name="Sarake7395"/>
    <tableColumn id="7396" xr3:uid="{6567D663-5F38-4959-913E-D6654B2A645C}" name="Sarake7396"/>
    <tableColumn id="7397" xr3:uid="{B1C07099-87D3-41BC-A8F1-52573847406E}" name="Sarake7397"/>
    <tableColumn id="7398" xr3:uid="{2FA00DD2-8E08-436F-960B-1906959D5DBB}" name="Sarake7398"/>
    <tableColumn id="7399" xr3:uid="{DD5903C2-E0D1-4D3E-B1D4-9E808D8B556A}" name="Sarake7399"/>
    <tableColumn id="7400" xr3:uid="{D74C53CF-5FC9-4822-AC57-8A892B60FA49}" name="Sarake7400"/>
    <tableColumn id="7401" xr3:uid="{2D00D3A7-50FE-4CF9-A7BF-26FD059E7D23}" name="Sarake7401"/>
    <tableColumn id="7402" xr3:uid="{8A1A10C9-7CAD-4C25-A51A-033CC1F8E30A}" name="Sarake7402"/>
    <tableColumn id="7403" xr3:uid="{DB753143-5798-400E-98FC-DA107CC39678}" name="Sarake7403"/>
    <tableColumn id="7404" xr3:uid="{8E8B7831-AF6A-41D5-86D8-53D9059D1123}" name="Sarake7404"/>
    <tableColumn id="7405" xr3:uid="{BE3B072E-5175-459B-8AB4-92B508BBC3E1}" name="Sarake7405"/>
    <tableColumn id="7406" xr3:uid="{7358B6E4-024C-4FBC-986E-F2537A160B2B}" name="Sarake7406"/>
    <tableColumn id="7407" xr3:uid="{FD3E3705-8D3A-49C2-8631-654413E4050D}" name="Sarake7407"/>
    <tableColumn id="7408" xr3:uid="{5340DC67-F379-4FE9-8E0A-2583A683701B}" name="Sarake7408"/>
    <tableColumn id="7409" xr3:uid="{4C639C9F-83AC-45F3-B039-A32188070A05}" name="Sarake7409"/>
    <tableColumn id="7410" xr3:uid="{B9A2AA28-BD99-42D7-800B-FC0A3CC6BF89}" name="Sarake7410"/>
    <tableColumn id="7411" xr3:uid="{A9D394BB-93C8-4EAC-860A-672B1E324D7B}" name="Sarake7411"/>
    <tableColumn id="7412" xr3:uid="{9AC8A64A-9588-4AAB-9CEE-94EAB060AA9F}" name="Sarake7412"/>
    <tableColumn id="7413" xr3:uid="{E90CD90E-6AC7-4F42-A182-94B751AA355D}" name="Sarake7413"/>
    <tableColumn id="7414" xr3:uid="{84B0EF0E-2A5D-4027-86BD-29BAEC1EC974}" name="Sarake7414"/>
    <tableColumn id="7415" xr3:uid="{25EBFFEF-9507-471A-8C2D-A281D0A82065}" name="Sarake7415"/>
    <tableColumn id="7416" xr3:uid="{669C531C-8968-4F61-9309-6C35C2EDD9B0}" name="Sarake7416"/>
    <tableColumn id="7417" xr3:uid="{417D83D2-4410-4EBD-AB3C-A5EDFBACE0A1}" name="Sarake7417"/>
    <tableColumn id="7418" xr3:uid="{3695D84B-1736-4070-AA4B-975299430AE5}" name="Sarake7418"/>
    <tableColumn id="7419" xr3:uid="{C6EB1705-A6D4-465A-8E01-BD94D4C4814F}" name="Sarake7419"/>
    <tableColumn id="7420" xr3:uid="{BBCFD620-D4CF-4714-A9D9-C81ADB784466}" name="Sarake7420"/>
    <tableColumn id="7421" xr3:uid="{E23E88E0-8E94-4245-8E58-5B211FAF2124}" name="Sarake7421"/>
    <tableColumn id="7422" xr3:uid="{4FC6DE5E-3761-429C-9ED9-2A3BA7BA0C32}" name="Sarake7422"/>
    <tableColumn id="7423" xr3:uid="{7230CE5F-6E36-444C-950F-02DFF4679DC2}" name="Sarake7423"/>
    <tableColumn id="7424" xr3:uid="{658E9F6C-05BD-4D9A-BDDE-F4A1E273BDAA}" name="Sarake7424"/>
    <tableColumn id="7425" xr3:uid="{EBB38B25-AF43-4180-8DA3-789D4D89D1F2}" name="Sarake7425"/>
    <tableColumn id="7426" xr3:uid="{B8418DF1-43C3-4CF2-AAD2-F3DEC6396096}" name="Sarake7426"/>
    <tableColumn id="7427" xr3:uid="{7B29F18F-C515-45A6-AA77-3C5DAAD83048}" name="Sarake7427"/>
    <tableColumn id="7428" xr3:uid="{E2BD7A63-AE72-4D00-8D1D-26261B1AA3A9}" name="Sarake7428"/>
    <tableColumn id="7429" xr3:uid="{8040F349-ADCC-4C3F-BE31-33435A4FE59A}" name="Sarake7429"/>
    <tableColumn id="7430" xr3:uid="{3F6CE7A8-C9EE-42A2-A439-2893C35F0BB9}" name="Sarake7430"/>
    <tableColumn id="7431" xr3:uid="{9817D3BB-7E3B-4D66-8916-3AB3807E6E4D}" name="Sarake7431"/>
    <tableColumn id="7432" xr3:uid="{3A96481F-A2C5-4D3E-AC2E-8BD9E28CBEC9}" name="Sarake7432"/>
    <tableColumn id="7433" xr3:uid="{1A2FB9C2-F566-4EB6-B088-9BCD67C66270}" name="Sarake7433"/>
    <tableColumn id="7434" xr3:uid="{35481D54-50F1-4768-A6AD-78A7F9A3F950}" name="Sarake7434"/>
    <tableColumn id="7435" xr3:uid="{1D390CD4-DCB8-4A51-B6E4-BA5A5A79D83E}" name="Sarake7435"/>
    <tableColumn id="7436" xr3:uid="{E42139A5-260E-4AF2-8DDE-F770324420ED}" name="Sarake7436"/>
    <tableColumn id="7437" xr3:uid="{325DB221-3C5E-4AA5-ACCA-59176B050B17}" name="Sarake7437"/>
    <tableColumn id="7438" xr3:uid="{2F3B2445-A31E-4AB7-B760-B9C814B1C682}" name="Sarake7438"/>
    <tableColumn id="7439" xr3:uid="{264FE3F3-B9BB-45B8-A28B-A3C37D819F5F}" name="Sarake7439"/>
    <tableColumn id="7440" xr3:uid="{8913CDCF-3595-414D-B7C9-F9BE5A131FBD}" name="Sarake7440"/>
    <tableColumn id="7441" xr3:uid="{B7DC6BDE-0DA5-424E-B611-EEFE86F12ACD}" name="Sarake7441"/>
    <tableColumn id="7442" xr3:uid="{A586AEFF-426E-433D-A5B8-C42ECA2305B8}" name="Sarake7442"/>
    <tableColumn id="7443" xr3:uid="{62A018F2-A7B1-4A3D-8738-AB4F9F5AADE4}" name="Sarake7443"/>
    <tableColumn id="7444" xr3:uid="{051A9CF5-1E5D-4FB1-B98F-143A1410C5BC}" name="Sarake7444"/>
    <tableColumn id="7445" xr3:uid="{AA981E33-978C-4C3D-8314-ADDBB4315725}" name="Sarake7445"/>
    <tableColumn id="7446" xr3:uid="{1719754C-0D3A-46D0-9370-DCE799820564}" name="Sarake7446"/>
    <tableColumn id="7447" xr3:uid="{B4A000AB-5A02-4346-98E3-C949609942CE}" name="Sarake7447"/>
    <tableColumn id="7448" xr3:uid="{FE7810CD-A53A-4CDE-BFF0-43068441AE2C}" name="Sarake7448"/>
    <tableColumn id="7449" xr3:uid="{29FA3002-AB0B-4C0A-A707-49D7D0838CCA}" name="Sarake7449"/>
    <tableColumn id="7450" xr3:uid="{4EF321C9-9FB5-48BB-B08B-4A204CB98F93}" name="Sarake7450"/>
    <tableColumn id="7451" xr3:uid="{18DC55F1-A6CB-4B55-B5B6-EBFA2B0F0515}" name="Sarake7451"/>
    <tableColumn id="7452" xr3:uid="{4168B011-D78E-484E-A627-63B351116EC2}" name="Sarake7452"/>
    <tableColumn id="7453" xr3:uid="{91CE7411-71CC-4600-9D06-A2912041C3D4}" name="Sarake7453"/>
    <tableColumn id="7454" xr3:uid="{E6F6C8D6-FDF1-406A-B4FC-409EA7F0ECE1}" name="Sarake7454"/>
    <tableColumn id="7455" xr3:uid="{DDE5DC5D-CE4D-4AE1-B49C-67FD3BFB8614}" name="Sarake7455"/>
    <tableColumn id="7456" xr3:uid="{EF836719-5D8E-4D4C-802C-C3B10DFCC1A6}" name="Sarake7456"/>
    <tableColumn id="7457" xr3:uid="{050E8DF0-3023-40C0-B25D-95B7C03AEA37}" name="Sarake7457"/>
    <tableColumn id="7458" xr3:uid="{6656E51A-72AC-4AEC-BAF0-E3AAE8A0E266}" name="Sarake7458"/>
    <tableColumn id="7459" xr3:uid="{3385F573-55A0-45E5-BC70-B05FD628C952}" name="Sarake7459"/>
    <tableColumn id="7460" xr3:uid="{6E5390F8-D290-4972-9F40-E162A1866BDD}" name="Sarake7460"/>
    <tableColumn id="7461" xr3:uid="{C893B8D7-D3DA-459A-B22F-FAF8265598B7}" name="Sarake7461"/>
    <tableColumn id="7462" xr3:uid="{450CF60E-EF3E-4D21-B2E3-A3B3FD2F5E27}" name="Sarake7462"/>
    <tableColumn id="7463" xr3:uid="{D3D36EC7-5E8D-4CE5-80D2-61EE9826FFAD}" name="Sarake7463"/>
    <tableColumn id="7464" xr3:uid="{B5328FDF-286C-4446-9099-B5DEB8FB6F7E}" name="Sarake7464"/>
    <tableColumn id="7465" xr3:uid="{949C3D8C-125C-4472-8CA2-21A4C382CBB3}" name="Sarake7465"/>
    <tableColumn id="7466" xr3:uid="{5B0CCCA5-D8C0-43D1-818F-CA34D4A8D21D}" name="Sarake7466"/>
    <tableColumn id="7467" xr3:uid="{60878D40-9F15-4D15-9169-D72700CC93CF}" name="Sarake7467"/>
    <tableColumn id="7468" xr3:uid="{A74FD2B7-5A36-4EBB-8660-969C769B1836}" name="Sarake7468"/>
    <tableColumn id="7469" xr3:uid="{02747B58-E227-4CA3-9473-9D4F1243F482}" name="Sarake7469"/>
    <tableColumn id="7470" xr3:uid="{3073EC94-ACCD-4C35-BFCE-82A7DB341D0F}" name="Sarake7470"/>
    <tableColumn id="7471" xr3:uid="{75EE6D41-56CF-4C5D-88EF-5DDF379C290B}" name="Sarake7471"/>
    <tableColumn id="7472" xr3:uid="{9FADB99C-A042-484B-BB28-D4571F722BFA}" name="Sarake7472"/>
    <tableColumn id="7473" xr3:uid="{0922201A-73AB-4BE3-8456-E2B9924704A1}" name="Sarake7473"/>
    <tableColumn id="7474" xr3:uid="{3F2EBEDA-0CCB-4C3A-8AE8-8E9A97EAEA11}" name="Sarake7474"/>
    <tableColumn id="7475" xr3:uid="{31162142-EBBB-481A-9E27-123D83779E41}" name="Sarake7475"/>
    <tableColumn id="7476" xr3:uid="{A3752C74-E1BB-4836-B419-3BB9D4B31E93}" name="Sarake7476"/>
    <tableColumn id="7477" xr3:uid="{B25A3CAA-B47C-42F8-A7B6-7C5DCAB28E23}" name="Sarake7477"/>
    <tableColumn id="7478" xr3:uid="{3D1FB1A6-3E26-450E-BC90-C87EB10EDB5E}" name="Sarake7478"/>
    <tableColumn id="7479" xr3:uid="{4891A8FB-FE6D-4584-AEDB-2EA0A107C65C}" name="Sarake7479"/>
    <tableColumn id="7480" xr3:uid="{A39CC8FD-DBFD-4DA4-A964-9EFFB156D23E}" name="Sarake7480"/>
    <tableColumn id="7481" xr3:uid="{9359A4E2-971C-44A2-AD82-526B4C0CA59C}" name="Sarake7481"/>
    <tableColumn id="7482" xr3:uid="{BAACCED9-6FA2-4B5F-9205-BCFFD3B78CCB}" name="Sarake7482"/>
    <tableColumn id="7483" xr3:uid="{88574C65-4942-49AC-BD67-61CD4A5D5EA8}" name="Sarake7483"/>
    <tableColumn id="7484" xr3:uid="{EEFEF396-8F79-4000-89ED-62BFC2CAAB23}" name="Sarake7484"/>
    <tableColumn id="7485" xr3:uid="{A5421A94-09CC-4978-82E0-804F1F32A8F2}" name="Sarake7485"/>
    <tableColumn id="7486" xr3:uid="{A94B18D2-98A3-4246-8176-5E4126A44506}" name="Sarake7486"/>
    <tableColumn id="7487" xr3:uid="{EA9B404F-C18A-47EC-BC04-68F6EC445C86}" name="Sarake7487"/>
    <tableColumn id="7488" xr3:uid="{1ABED5FB-5FA4-4AF3-87CA-F4AB8B44B8CA}" name="Sarake7488"/>
    <tableColumn id="7489" xr3:uid="{56C7CCB8-1345-4E14-A21E-5133A3F723B6}" name="Sarake7489"/>
    <tableColumn id="7490" xr3:uid="{DBD19ED4-1384-4658-840B-CAFF66252CAA}" name="Sarake7490"/>
    <tableColumn id="7491" xr3:uid="{1D137F9B-163A-4695-9813-5B34E016D84D}" name="Sarake7491"/>
    <tableColumn id="7492" xr3:uid="{39C6D05F-600B-4D92-9A55-D7C33D6996D6}" name="Sarake7492"/>
    <tableColumn id="7493" xr3:uid="{754544EE-3200-4B9B-A42B-8B4EF41D4847}" name="Sarake7493"/>
    <tableColumn id="7494" xr3:uid="{9EDDF6E4-B0E7-4D3A-AFF2-F612DAC2A911}" name="Sarake7494"/>
    <tableColumn id="7495" xr3:uid="{515C145F-252C-449D-BC09-8C1C3A87B008}" name="Sarake7495"/>
    <tableColumn id="7496" xr3:uid="{1CBEEA56-2740-4952-A519-F7744914C1A6}" name="Sarake7496"/>
    <tableColumn id="7497" xr3:uid="{EE13D232-E4A2-4F34-AB97-36D85A86D00B}" name="Sarake7497"/>
    <tableColumn id="7498" xr3:uid="{464A0BF6-A67E-457E-895D-ADBD46D33367}" name="Sarake7498"/>
    <tableColumn id="7499" xr3:uid="{6C8CE666-7A54-4CED-A895-E26B1767C180}" name="Sarake7499"/>
    <tableColumn id="7500" xr3:uid="{263479C0-D824-4743-9C13-4D3E4818C8B1}" name="Sarake7500"/>
    <tableColumn id="7501" xr3:uid="{9FFEFD53-E601-43D0-A7DB-C16A4E5D67B8}" name="Sarake7501"/>
    <tableColumn id="7502" xr3:uid="{8454F5C1-12B9-440A-A439-4F61887DAFA2}" name="Sarake7502"/>
    <tableColumn id="7503" xr3:uid="{42C0AF13-7976-48F9-8061-636F5D40FD0D}" name="Sarake7503"/>
    <tableColumn id="7504" xr3:uid="{9FE52D06-152D-4B56-A599-3A127A752C53}" name="Sarake7504"/>
    <tableColumn id="7505" xr3:uid="{74DF6D69-F4AB-44A6-9DC1-BD21174851DE}" name="Sarake7505"/>
    <tableColumn id="7506" xr3:uid="{16AF77D8-A319-465B-87FD-B0CA6EFCA6CA}" name="Sarake7506"/>
    <tableColumn id="7507" xr3:uid="{62834555-0945-4F98-A782-1376F4A6C062}" name="Sarake7507"/>
    <tableColumn id="7508" xr3:uid="{B3623508-45B1-47E1-892F-8498D74BBD2C}" name="Sarake7508"/>
    <tableColumn id="7509" xr3:uid="{E9216128-17B0-4382-B896-8C5A099797A7}" name="Sarake7509"/>
    <tableColumn id="7510" xr3:uid="{D5A867C9-D0C3-4CFC-BA8A-15D227C06CCE}" name="Sarake7510"/>
    <tableColumn id="7511" xr3:uid="{D8D28053-EE00-40C6-BCB2-C67DE5DBC3F3}" name="Sarake7511"/>
    <tableColumn id="7512" xr3:uid="{A6674F57-8D4B-432D-B304-7F1975CAC0CD}" name="Sarake7512"/>
    <tableColumn id="7513" xr3:uid="{93616FBB-A143-4505-9005-A7BC08BBA9E1}" name="Sarake7513"/>
    <tableColumn id="7514" xr3:uid="{540FDBE7-99E4-48F4-9E04-BC4F41C26678}" name="Sarake7514"/>
    <tableColumn id="7515" xr3:uid="{33DEAA35-8B42-49E7-AB35-5E7099A3FC29}" name="Sarake7515"/>
    <tableColumn id="7516" xr3:uid="{7243281E-51B7-4826-B95E-3B280F974E93}" name="Sarake7516"/>
    <tableColumn id="7517" xr3:uid="{9167BC31-F475-4477-B40A-287B976BCCE9}" name="Sarake7517"/>
    <tableColumn id="7518" xr3:uid="{7B1FE8B3-54FF-4952-9C08-2A7FDA192D0B}" name="Sarake7518"/>
    <tableColumn id="7519" xr3:uid="{2871321F-68D7-43CB-89E1-BBFFBDE18ED6}" name="Sarake7519"/>
    <tableColumn id="7520" xr3:uid="{21E0904F-CDDC-4A99-A512-5AD0DAE70C95}" name="Sarake7520"/>
    <tableColumn id="7521" xr3:uid="{350407CD-209F-4251-B3B6-DA30D026D12F}" name="Sarake7521"/>
    <tableColumn id="7522" xr3:uid="{7F0976A6-40D7-4BE6-B054-C0E0B4D3DAA1}" name="Sarake7522"/>
    <tableColumn id="7523" xr3:uid="{C19972C1-F163-469E-A06A-7D668BA84183}" name="Sarake7523"/>
    <tableColumn id="7524" xr3:uid="{03487B01-ACC5-4288-9233-2793555E062B}" name="Sarake7524"/>
    <tableColumn id="7525" xr3:uid="{D81966A1-45FE-446A-88DC-C6CA2C081382}" name="Sarake7525"/>
    <tableColumn id="7526" xr3:uid="{CD2C68FA-F779-4C24-B2A2-3A2A757F8BC8}" name="Sarake7526"/>
    <tableColumn id="7527" xr3:uid="{9551E767-C019-435C-A4D3-FA1EA3A2BB2F}" name="Sarake7527"/>
    <tableColumn id="7528" xr3:uid="{F7C9B6C8-C54C-4430-A148-26C7EE966F19}" name="Sarake7528"/>
    <tableColumn id="7529" xr3:uid="{3D214C70-2089-4D60-9836-93DB17E28609}" name="Sarake7529"/>
    <tableColumn id="7530" xr3:uid="{0C3639D2-F76C-484F-BAD7-AAAA70D4B054}" name="Sarake7530"/>
    <tableColumn id="7531" xr3:uid="{28A0F543-E620-40D3-B527-78E0708E403D}" name="Sarake7531"/>
    <tableColumn id="7532" xr3:uid="{CD9046E6-6956-4F3F-AC3A-6A26653D4758}" name="Sarake7532"/>
    <tableColumn id="7533" xr3:uid="{29489E61-ECF2-4F7B-A9BC-D876A7BA265C}" name="Sarake7533"/>
    <tableColumn id="7534" xr3:uid="{5DE85421-60DB-41AA-9260-30C059DE2FC3}" name="Sarake7534"/>
    <tableColumn id="7535" xr3:uid="{5019B5F7-7409-490B-85B0-DF3011B43ECA}" name="Sarake7535"/>
    <tableColumn id="7536" xr3:uid="{2DBDDDC4-F86D-486E-A98E-F48B59E76026}" name="Sarake7536"/>
    <tableColumn id="7537" xr3:uid="{F9A2C420-76E2-4155-8387-A122D83AFE19}" name="Sarake7537"/>
    <tableColumn id="7538" xr3:uid="{A780D7BE-5AC2-4FB0-A115-E6D0FC4DEDFE}" name="Sarake7538"/>
    <tableColumn id="7539" xr3:uid="{A9D16E6D-1C30-4EDB-BF2F-CD30050A4748}" name="Sarake7539"/>
    <tableColumn id="7540" xr3:uid="{48E5BF5E-ACFF-48EC-A597-D67BB6CF30C6}" name="Sarake7540"/>
    <tableColumn id="7541" xr3:uid="{AE184A73-FAD6-4E4C-ACA3-419F5F76B81F}" name="Sarake7541"/>
    <tableColumn id="7542" xr3:uid="{FD650775-7BF5-4F20-90B2-0FB905176EC6}" name="Sarake7542"/>
    <tableColumn id="7543" xr3:uid="{904716C1-4CF6-4C6B-AC26-F047896B91CE}" name="Sarake7543"/>
    <tableColumn id="7544" xr3:uid="{4E92ACB5-E180-4DAF-8FD9-2DC80D0E279B}" name="Sarake7544"/>
    <tableColumn id="7545" xr3:uid="{0F5FABA6-5D3C-4735-B273-5272AB34A263}" name="Sarake7545"/>
    <tableColumn id="7546" xr3:uid="{683D76FC-CB56-4F86-B489-F6F88C1A5A78}" name="Sarake7546"/>
    <tableColumn id="7547" xr3:uid="{D91F6591-EBDB-4E57-9281-7E0E9D0A6BBF}" name="Sarake7547"/>
    <tableColumn id="7548" xr3:uid="{5C5BA2CB-69B4-4CDA-A6E4-123B4B1A3267}" name="Sarake7548"/>
    <tableColumn id="7549" xr3:uid="{B29986AE-CE8C-423A-98A6-D440FADD615E}" name="Sarake7549"/>
    <tableColumn id="7550" xr3:uid="{9EF02EE3-7F69-4F1F-84F7-97A0781B1A95}" name="Sarake7550"/>
    <tableColumn id="7551" xr3:uid="{3BDCCD96-F60F-4402-86F2-8EDBB527751E}" name="Sarake7551"/>
    <tableColumn id="7552" xr3:uid="{1F037277-9B58-4CDF-BEE2-84EF25C8DE43}" name="Sarake7552"/>
    <tableColumn id="7553" xr3:uid="{AFAF72A1-E818-4468-91A1-0EEC3F2E8B3A}" name="Sarake7553"/>
    <tableColumn id="7554" xr3:uid="{57F5011C-0B49-495E-818A-5ACE48DEA244}" name="Sarake7554"/>
    <tableColumn id="7555" xr3:uid="{7B121B7E-3A9E-4BED-BF98-1EBCDC777227}" name="Sarake7555"/>
    <tableColumn id="7556" xr3:uid="{9D1B622C-4F2E-4BC8-ABAF-A09A4D69147B}" name="Sarake7556"/>
    <tableColumn id="7557" xr3:uid="{0513BB6F-4B85-4970-84C5-3E296E1BC6F1}" name="Sarake7557"/>
    <tableColumn id="7558" xr3:uid="{D2EF6EE9-2DE3-44DC-A891-2FF4114886FC}" name="Sarake7558"/>
    <tableColumn id="7559" xr3:uid="{95313EAB-0E05-4187-A786-CFD4BC3213F3}" name="Sarake7559"/>
    <tableColumn id="7560" xr3:uid="{F127EA38-58EA-4478-92EA-B0CCA38E767D}" name="Sarake7560"/>
    <tableColumn id="7561" xr3:uid="{5CB6DBB0-4A08-4B38-A5EE-DC532F652DCC}" name="Sarake7561"/>
    <tableColumn id="7562" xr3:uid="{E1B6514F-F139-415F-862B-DF44B0A7845B}" name="Sarake7562"/>
    <tableColumn id="7563" xr3:uid="{4BAD5CDA-B5B6-403B-AED7-AF78C419CCB3}" name="Sarake7563"/>
    <tableColumn id="7564" xr3:uid="{B4861E4F-A143-4E34-85C0-547685D2CE59}" name="Sarake7564"/>
    <tableColumn id="7565" xr3:uid="{FD054691-1DFF-44CC-9BCE-E68BD0CF4984}" name="Sarake7565"/>
    <tableColumn id="7566" xr3:uid="{F4DF6D00-F33C-4E31-A9C0-437B9C50C526}" name="Sarake7566"/>
    <tableColumn id="7567" xr3:uid="{501E612D-ABBA-4330-BC15-E5882223F1FF}" name="Sarake7567"/>
    <tableColumn id="7568" xr3:uid="{71A85989-8A25-4F70-9610-F8C0B415D7A8}" name="Sarake7568"/>
    <tableColumn id="7569" xr3:uid="{7F324534-FCA3-4EC0-9E04-E38CD7E7DEAE}" name="Sarake7569"/>
    <tableColumn id="7570" xr3:uid="{E681BE33-A3A5-4FC6-96A2-3A7CC8EB4DC8}" name="Sarake7570"/>
    <tableColumn id="7571" xr3:uid="{5B92ABA1-DB69-4845-804A-3509767560CE}" name="Sarake7571"/>
    <tableColumn id="7572" xr3:uid="{7D16444A-AC83-40B8-9CE2-F5B1C18F8FFA}" name="Sarake7572"/>
    <tableColumn id="7573" xr3:uid="{F69129DC-E1DE-4B1F-9779-3A2838DB2643}" name="Sarake7573"/>
    <tableColumn id="7574" xr3:uid="{39542103-E2AE-4830-971E-5A76704BB1F3}" name="Sarake7574"/>
    <tableColumn id="7575" xr3:uid="{62E06219-6532-4D25-A8B7-BCFB4294E0EA}" name="Sarake7575"/>
    <tableColumn id="7576" xr3:uid="{A1D0258C-0C46-4D53-AB93-BB7C90671507}" name="Sarake7576"/>
    <tableColumn id="7577" xr3:uid="{82EB1E7B-5C3A-4671-AB79-8C39E5A24AFA}" name="Sarake7577"/>
    <tableColumn id="7578" xr3:uid="{848A0EB7-13D0-4B3C-A0F5-77A826768AA3}" name="Sarake7578"/>
    <tableColumn id="7579" xr3:uid="{A9BDF4D3-7C62-4212-AD2D-7486CEB9D730}" name="Sarake7579"/>
    <tableColumn id="7580" xr3:uid="{0A8A39BD-2446-4BB9-A8AB-0A024349A0E8}" name="Sarake7580"/>
    <tableColumn id="7581" xr3:uid="{F1FD4D68-2568-400D-92A3-06C8247C4F5B}" name="Sarake7581"/>
    <tableColumn id="7582" xr3:uid="{9200310F-66CD-4327-B72F-35E79D17419E}" name="Sarake7582"/>
    <tableColumn id="7583" xr3:uid="{2AD21531-3438-4BC7-B058-12A4AAAAE286}" name="Sarake7583"/>
    <tableColumn id="7584" xr3:uid="{73375A69-D5A6-4FB6-8AA1-5B280174D620}" name="Sarake7584"/>
    <tableColumn id="7585" xr3:uid="{C98F8B56-6C33-45B1-8960-7BD8ED98F487}" name="Sarake7585"/>
    <tableColumn id="7586" xr3:uid="{DC481631-E889-43AE-AD29-6BA8D57ACC9F}" name="Sarake7586"/>
    <tableColumn id="7587" xr3:uid="{BF16FD6F-780A-4BC1-B795-A6A80A411760}" name="Sarake7587"/>
    <tableColumn id="7588" xr3:uid="{AF9A5C32-2222-4B86-88A6-6116809DBF74}" name="Sarake7588"/>
    <tableColumn id="7589" xr3:uid="{1EA2D2FE-E4E0-435B-B12E-886044301ACE}" name="Sarake7589"/>
    <tableColumn id="7590" xr3:uid="{CC9EDD3D-86ED-40BC-8956-2701EC951AAD}" name="Sarake7590"/>
    <tableColumn id="7591" xr3:uid="{EE9C3114-8549-469B-B84E-3619666E7499}" name="Sarake7591"/>
    <tableColumn id="7592" xr3:uid="{5925C5E8-C40F-477F-95A8-E5BF3147FE54}" name="Sarake7592"/>
    <tableColumn id="7593" xr3:uid="{6BB295AC-4791-4AC2-BA18-32DAFB4912F5}" name="Sarake7593"/>
    <tableColumn id="7594" xr3:uid="{4506524A-CF24-44E9-A7B6-3CD99D8EAB86}" name="Sarake7594"/>
    <tableColumn id="7595" xr3:uid="{F91DB05C-AD4A-44E0-856A-58A8A9585412}" name="Sarake7595"/>
    <tableColumn id="7596" xr3:uid="{95ED9BA4-F024-4C2D-B42B-B713DB2B7935}" name="Sarake7596"/>
    <tableColumn id="7597" xr3:uid="{F0E7C04B-5B44-4097-8F52-FBC9CC683522}" name="Sarake7597"/>
    <tableColumn id="7598" xr3:uid="{E7CBB6F0-686B-41B4-871D-5278FAF40137}" name="Sarake7598"/>
    <tableColumn id="7599" xr3:uid="{D3D7646E-5C4A-43AA-AC20-C50E6E057465}" name="Sarake7599"/>
    <tableColumn id="7600" xr3:uid="{0EB47160-ABD3-4932-AE71-CDDAB5615690}" name="Sarake7600"/>
    <tableColumn id="7601" xr3:uid="{16514187-E5E9-41BC-96DC-FE8D76006B95}" name="Sarake7601"/>
    <tableColumn id="7602" xr3:uid="{42866A72-AE15-4569-B934-9A81ED429AFE}" name="Sarake7602"/>
    <tableColumn id="7603" xr3:uid="{192171D7-4D20-4057-A7BA-C7605EDEF852}" name="Sarake7603"/>
    <tableColumn id="7604" xr3:uid="{1C21FC09-914B-407E-AD57-A22C0E5B144E}" name="Sarake7604"/>
    <tableColumn id="7605" xr3:uid="{E017F868-D8A1-479B-BC22-398F170E69A1}" name="Sarake7605"/>
    <tableColumn id="7606" xr3:uid="{C3AFA735-6B91-46A0-9C3F-09BE60270BE7}" name="Sarake7606"/>
    <tableColumn id="7607" xr3:uid="{3B732A72-461F-4B8F-A0D0-1179919F8D76}" name="Sarake7607"/>
    <tableColumn id="7608" xr3:uid="{A0D2749B-17B1-44C1-BD76-887BD2DEE19D}" name="Sarake7608"/>
    <tableColumn id="7609" xr3:uid="{BAC799ED-C859-44E6-9C73-CA90AD978B40}" name="Sarake7609"/>
    <tableColumn id="7610" xr3:uid="{227AF745-C5BA-41FC-A336-A5FEC75DA777}" name="Sarake7610"/>
    <tableColumn id="7611" xr3:uid="{C8E8B040-817D-4D1A-8E0A-028043671E75}" name="Sarake7611"/>
    <tableColumn id="7612" xr3:uid="{805B8F3E-3FD8-4CD9-8867-DCD834606EE8}" name="Sarake7612"/>
    <tableColumn id="7613" xr3:uid="{E809C9C4-5A9F-4940-9F9E-274DEE3FCD78}" name="Sarake7613"/>
    <tableColumn id="7614" xr3:uid="{E74ADD40-BDB4-45B2-BE92-A8A17F62D16A}" name="Sarake7614"/>
    <tableColumn id="7615" xr3:uid="{A7568682-9C9F-4767-824C-8E2FB1AA4178}" name="Sarake7615"/>
    <tableColumn id="7616" xr3:uid="{D1EB2EEB-1185-4D55-A63C-FD8B07B705F6}" name="Sarake7616"/>
    <tableColumn id="7617" xr3:uid="{C6E90BC2-9F34-4000-B048-6622BDBD7D97}" name="Sarake7617"/>
    <tableColumn id="7618" xr3:uid="{AF48CA2C-5C27-41B7-828F-33272FEBA4B7}" name="Sarake7618"/>
    <tableColumn id="7619" xr3:uid="{DDBFFBCB-B31A-45C0-B709-36AA828C3F81}" name="Sarake7619"/>
    <tableColumn id="7620" xr3:uid="{F2CD4DA1-67EE-4B4F-A23C-4681300EB3DF}" name="Sarake7620"/>
    <tableColumn id="7621" xr3:uid="{ECC8EF7D-40CA-4A38-BBE3-3038492B70F9}" name="Sarake7621"/>
    <tableColumn id="7622" xr3:uid="{2019518F-3B60-4401-BCC2-6B829EFDE6DC}" name="Sarake7622"/>
    <tableColumn id="7623" xr3:uid="{7A676584-8FC2-438D-A5B3-2EB65E03A9D5}" name="Sarake7623"/>
    <tableColumn id="7624" xr3:uid="{9F536440-A4FD-4330-82FF-F79B9C311347}" name="Sarake7624"/>
    <tableColumn id="7625" xr3:uid="{AB0284A4-54EF-42D5-BD41-42B6DD20CD01}" name="Sarake7625"/>
    <tableColumn id="7626" xr3:uid="{45B5E04E-8669-457B-B158-41829B5A9008}" name="Sarake7626"/>
    <tableColumn id="7627" xr3:uid="{53BE63E6-7E4A-454C-AF31-19C0A6E0D5E6}" name="Sarake7627"/>
    <tableColumn id="7628" xr3:uid="{F5D9A2DC-D1E7-4BA6-A7C6-AAFDB5B3638E}" name="Sarake7628"/>
    <tableColumn id="7629" xr3:uid="{C2ED9033-FAA3-4B05-94DE-ABC68B9088BE}" name="Sarake7629"/>
    <tableColumn id="7630" xr3:uid="{1D1F4D6D-F987-4AA0-87CC-EA9A1DECE5B2}" name="Sarake7630"/>
    <tableColumn id="7631" xr3:uid="{84A9C5A6-6E9D-44A2-AA22-8448E5E2EF8C}" name="Sarake7631"/>
    <tableColumn id="7632" xr3:uid="{8132CDF6-3911-4642-A102-86AD727EDBC4}" name="Sarake7632"/>
    <tableColumn id="7633" xr3:uid="{559CCEC1-81B4-40E5-88CD-5892F7CDA9E1}" name="Sarake7633"/>
    <tableColumn id="7634" xr3:uid="{9EAAF8FA-510C-43B9-A317-9430DA70DFA7}" name="Sarake7634"/>
    <tableColumn id="7635" xr3:uid="{B11D0173-F2E4-4C8F-BB6B-4E9A2420385B}" name="Sarake7635"/>
    <tableColumn id="7636" xr3:uid="{B79DAC22-B899-4DF6-9767-9D22ABE5E909}" name="Sarake7636"/>
    <tableColumn id="7637" xr3:uid="{91829483-82AA-417A-9385-6AF11C4C9E45}" name="Sarake7637"/>
    <tableColumn id="7638" xr3:uid="{C5B18C32-EA57-40C1-8D48-401E87C2AFCF}" name="Sarake7638"/>
    <tableColumn id="7639" xr3:uid="{6B67F210-77C5-42D5-81F5-F309352C71B8}" name="Sarake7639"/>
    <tableColumn id="7640" xr3:uid="{C81D9AB5-A7BE-4168-9C79-58D455046D42}" name="Sarake7640"/>
    <tableColumn id="7641" xr3:uid="{0F45184D-A9DD-4FE6-A8C7-7FA8DDEEA88A}" name="Sarake7641"/>
    <tableColumn id="7642" xr3:uid="{19F4DC58-204D-4539-BB4D-09C965A1A868}" name="Sarake7642"/>
    <tableColumn id="7643" xr3:uid="{C8FD638D-1DF3-42D8-A2A3-903A02F3C928}" name="Sarake7643"/>
    <tableColumn id="7644" xr3:uid="{7D3CED23-3E3F-4242-8A49-47A38DF2EFBF}" name="Sarake7644"/>
    <tableColumn id="7645" xr3:uid="{D391A123-EBA3-48F5-9B8D-C3338B6A97E9}" name="Sarake7645"/>
    <tableColumn id="7646" xr3:uid="{71A5D48C-C85A-48E8-87D0-FE869EBF3D49}" name="Sarake7646"/>
    <tableColumn id="7647" xr3:uid="{EB236731-05CB-45BF-9363-4E830F80D013}" name="Sarake7647"/>
    <tableColumn id="7648" xr3:uid="{3CBDC5AA-FB63-43C1-90CE-D1C1509E1DE9}" name="Sarake7648"/>
    <tableColumn id="7649" xr3:uid="{7E4CA0E1-F1AA-40F7-AD6C-3428CE95A805}" name="Sarake7649"/>
    <tableColumn id="7650" xr3:uid="{A3860BA4-C1F2-4C45-8CC0-75635CC91112}" name="Sarake7650"/>
    <tableColumn id="7651" xr3:uid="{DC997B00-5528-483B-B114-290EEC56AE64}" name="Sarake7651"/>
    <tableColumn id="7652" xr3:uid="{93AB33D8-FDCF-453E-94D6-848AFAB0D861}" name="Sarake7652"/>
    <tableColumn id="7653" xr3:uid="{48C2C1DA-FB75-4D88-8B16-FDFB70B4D78E}" name="Sarake7653"/>
    <tableColumn id="7654" xr3:uid="{9EBC20B1-EA27-4CFB-8D78-E1BB07AF151A}" name="Sarake7654"/>
    <tableColumn id="7655" xr3:uid="{BFDCA245-1EC5-475A-81FB-03BF54C2088A}" name="Sarake7655"/>
    <tableColumn id="7656" xr3:uid="{B773CA45-20C3-4A8D-A05D-0253B9B8D0C1}" name="Sarake7656"/>
    <tableColumn id="7657" xr3:uid="{1329119E-7F60-44EB-8283-7BF0F76BE7D6}" name="Sarake7657"/>
    <tableColumn id="7658" xr3:uid="{BF03BDD6-B16E-418D-B63B-C9E0F637EE6C}" name="Sarake7658"/>
    <tableColumn id="7659" xr3:uid="{18A38A8D-DE08-4564-B118-50A198C0CDB7}" name="Sarake7659"/>
    <tableColumn id="7660" xr3:uid="{1CA59A71-E9E8-4321-81A2-120AD8AD0FC0}" name="Sarake7660"/>
    <tableColumn id="7661" xr3:uid="{A47437B1-69A4-4E60-AC8E-48CE5CD44528}" name="Sarake7661"/>
    <tableColumn id="7662" xr3:uid="{93DBFDD3-231A-416E-98FD-725A76C484E5}" name="Sarake7662"/>
    <tableColumn id="7663" xr3:uid="{A829291C-DC95-4BB7-A863-1CADB9A64288}" name="Sarake7663"/>
    <tableColumn id="7664" xr3:uid="{37AEBAED-2C66-451A-ACF8-21529A2EDFED}" name="Sarake7664"/>
    <tableColumn id="7665" xr3:uid="{2BA3EC78-4EE2-4255-BB59-8BDC250ABE00}" name="Sarake7665"/>
    <tableColumn id="7666" xr3:uid="{F7E8DBFE-0EE2-437F-91FE-BF62D15FB39C}" name="Sarake7666"/>
    <tableColumn id="7667" xr3:uid="{52FD313F-A750-449A-9E54-7A483E2C7403}" name="Sarake7667"/>
    <tableColumn id="7668" xr3:uid="{B632D433-0CA7-4CB5-80AF-A68EDA8AC364}" name="Sarake7668"/>
    <tableColumn id="7669" xr3:uid="{0D2C3BB3-5642-4328-9489-B32537F13285}" name="Sarake7669"/>
    <tableColumn id="7670" xr3:uid="{AE3CE034-95E9-41C0-817E-FFAEEDA7AC5F}" name="Sarake7670"/>
    <tableColumn id="7671" xr3:uid="{0CFB1E27-2E9E-48EE-B335-60ECE114EDF0}" name="Sarake7671"/>
    <tableColumn id="7672" xr3:uid="{164EAD6E-328C-4640-9382-29083DD4A57C}" name="Sarake7672"/>
    <tableColumn id="7673" xr3:uid="{BEB5E519-BECC-4762-B2EE-07290A9D3EE5}" name="Sarake7673"/>
    <tableColumn id="7674" xr3:uid="{8F9937F3-603B-427E-9935-7CEF40C01B61}" name="Sarake7674"/>
    <tableColumn id="7675" xr3:uid="{054BD794-C624-4CDF-B870-4B0968DFA04E}" name="Sarake7675"/>
    <tableColumn id="7676" xr3:uid="{FAE47093-2610-40C7-AF73-B7386AE58D5D}" name="Sarake7676"/>
    <tableColumn id="7677" xr3:uid="{71C8A88C-01F1-42F3-9099-B9C7ED935F5A}" name="Sarake7677"/>
    <tableColumn id="7678" xr3:uid="{51FB74E9-A4C0-4900-8B10-6150305E867E}" name="Sarake7678"/>
    <tableColumn id="7679" xr3:uid="{66C30FA5-3F90-4C4C-98A5-1028672BEC5F}" name="Sarake7679"/>
    <tableColumn id="7680" xr3:uid="{790B34EB-7732-4D2C-B520-2BF7AF3C61E9}" name="Sarake7680"/>
    <tableColumn id="7681" xr3:uid="{630B16B3-BD64-4220-852D-9A39430594E0}" name="Sarake7681"/>
    <tableColumn id="7682" xr3:uid="{537A866C-3CFB-4DA4-A48B-2E01533F3866}" name="Sarake7682"/>
    <tableColumn id="7683" xr3:uid="{01B0EDD3-FF58-45AF-AC0A-669B77FB1251}" name="Sarake7683"/>
    <tableColumn id="7684" xr3:uid="{1F4DABEF-1DAC-4C2F-B649-F3DFEF3955E5}" name="Sarake7684"/>
    <tableColumn id="7685" xr3:uid="{381A20BE-5283-4F0A-BE6C-F59D4341D7B1}" name="Sarake7685"/>
    <tableColumn id="7686" xr3:uid="{8E99BA24-2DDF-41A7-994E-A52320621CF1}" name="Sarake7686"/>
    <tableColumn id="7687" xr3:uid="{2C8C335C-6F32-406B-80C5-BF07A04961C4}" name="Sarake7687"/>
    <tableColumn id="7688" xr3:uid="{99B0D9F1-107D-476D-89EA-1D665DD76032}" name="Sarake7688"/>
    <tableColumn id="7689" xr3:uid="{365CFE10-B95C-4583-8B1F-BEA4AF49D03F}" name="Sarake7689"/>
    <tableColumn id="7690" xr3:uid="{3CF7A8D2-0CCD-470D-9D31-4F8C989CBAB9}" name="Sarake7690"/>
    <tableColumn id="7691" xr3:uid="{E67FF726-72A0-462D-BF1E-18C08A776C67}" name="Sarake7691"/>
    <tableColumn id="7692" xr3:uid="{286DCD61-8A23-4522-BA64-FDC05893B6AC}" name="Sarake7692"/>
    <tableColumn id="7693" xr3:uid="{DBEFA5BE-D6B1-4104-B067-F939125FA2FE}" name="Sarake7693"/>
    <tableColumn id="7694" xr3:uid="{03331BB3-91FC-4523-B648-0AEFA8659D95}" name="Sarake7694"/>
    <tableColumn id="7695" xr3:uid="{C991BBD5-3B9A-4BEA-884A-9BD6246A4A35}" name="Sarake7695"/>
    <tableColumn id="7696" xr3:uid="{5D250C78-EB68-491E-838E-F01F77601F0D}" name="Sarake7696"/>
    <tableColumn id="7697" xr3:uid="{5037832F-195B-413E-9027-38540EA9506D}" name="Sarake7697"/>
    <tableColumn id="7698" xr3:uid="{B2F80DF5-5C3E-430F-9D50-57DB45FA3941}" name="Sarake7698"/>
    <tableColumn id="7699" xr3:uid="{390700E7-D269-4002-A868-9A56C60947AD}" name="Sarake7699"/>
    <tableColumn id="7700" xr3:uid="{9453099F-A6E9-46BC-8756-A2C26555BAC7}" name="Sarake7700"/>
    <tableColumn id="7701" xr3:uid="{D8B61172-CCB5-4544-AB7A-865DC727D2D7}" name="Sarake7701"/>
    <tableColumn id="7702" xr3:uid="{5F3BB1CD-BCE5-441A-B361-2BBF8602739F}" name="Sarake7702"/>
    <tableColumn id="7703" xr3:uid="{FF4B604B-6E0B-43B5-A075-8437F0725E5B}" name="Sarake7703"/>
    <tableColumn id="7704" xr3:uid="{BF796A1C-9FCA-4BCB-8D79-48C802240831}" name="Sarake7704"/>
    <tableColumn id="7705" xr3:uid="{FF5D7181-7594-4F1C-BCFB-9870A2F0899C}" name="Sarake7705"/>
    <tableColumn id="7706" xr3:uid="{9B2A52E7-94A7-4E8D-9640-BB060360C7B2}" name="Sarake7706"/>
    <tableColumn id="7707" xr3:uid="{A10F21A6-7B50-40C0-90CB-7773BCC562EF}" name="Sarake7707"/>
    <tableColumn id="7708" xr3:uid="{9FF722D6-1AC9-4488-BAEA-DBF8E587E35F}" name="Sarake7708"/>
    <tableColumn id="7709" xr3:uid="{356B8FB2-8667-404B-8CF1-CDF71ABFA8E2}" name="Sarake7709"/>
    <tableColumn id="7710" xr3:uid="{F59C51BE-0324-48B9-A02A-FEF14CC1500B}" name="Sarake7710"/>
    <tableColumn id="7711" xr3:uid="{7B78506B-C815-403F-B2E1-56CBA56A2B3F}" name="Sarake7711"/>
    <tableColumn id="7712" xr3:uid="{2FBB28B9-7816-4AA5-99A0-5000C7D64DB3}" name="Sarake7712"/>
    <tableColumn id="7713" xr3:uid="{F81BD0FA-76B7-4BC2-9A12-2B10A7B87CDB}" name="Sarake7713"/>
    <tableColumn id="7714" xr3:uid="{D0BF0310-F976-4C90-9341-F166840D4CBD}" name="Sarake7714"/>
    <tableColumn id="7715" xr3:uid="{8C8A0D14-ECA6-480D-B84B-263878E19460}" name="Sarake7715"/>
    <tableColumn id="7716" xr3:uid="{8D02009F-0598-4AA8-B343-EDB11F3E58D5}" name="Sarake7716"/>
    <tableColumn id="7717" xr3:uid="{4D2AE22E-ECC2-435E-81F5-88AAF150D935}" name="Sarake7717"/>
    <tableColumn id="7718" xr3:uid="{47031F67-9229-44C9-88E9-2D874C4A48D7}" name="Sarake7718"/>
    <tableColumn id="7719" xr3:uid="{DAAE9264-CA72-4732-ACBB-609CAC5B2F6C}" name="Sarake7719"/>
    <tableColumn id="7720" xr3:uid="{C875BAC0-CBEA-4325-A780-07DC3E34F10D}" name="Sarake7720"/>
    <tableColumn id="7721" xr3:uid="{42F0795B-4160-4465-BFE8-5A17BDF69BE9}" name="Sarake7721"/>
    <tableColumn id="7722" xr3:uid="{B3AC030D-BA02-4F54-939F-037AB622B84E}" name="Sarake7722"/>
    <tableColumn id="7723" xr3:uid="{CB598C4A-88CC-4C0D-86E9-64B45AB76323}" name="Sarake7723"/>
    <tableColumn id="7724" xr3:uid="{73EA999B-7F42-4D32-A0F7-E51585BDDD49}" name="Sarake7724"/>
    <tableColumn id="7725" xr3:uid="{EB1BB636-7D05-47C2-BA70-E03A548D79D2}" name="Sarake7725"/>
    <tableColumn id="7726" xr3:uid="{16CE6D35-4180-416B-8ED2-BE4744128A05}" name="Sarake7726"/>
    <tableColumn id="7727" xr3:uid="{C773B60C-95B6-4B5C-A5DF-68EA330FB8F3}" name="Sarake7727"/>
    <tableColumn id="7728" xr3:uid="{4C2A79D8-5410-41ED-8AD1-4AE86AD694A2}" name="Sarake7728"/>
    <tableColumn id="7729" xr3:uid="{5D4E9E28-87BC-4680-88C9-ABACAD7693AF}" name="Sarake7729"/>
    <tableColumn id="7730" xr3:uid="{269844D2-1277-45EC-A2DE-968A67E17715}" name="Sarake7730"/>
    <tableColumn id="7731" xr3:uid="{B615C824-659B-4836-994E-FA9D4CB5630E}" name="Sarake7731"/>
    <tableColumn id="7732" xr3:uid="{0EC25FBF-8F0F-486C-94EB-9D48214CFB35}" name="Sarake7732"/>
    <tableColumn id="7733" xr3:uid="{9080AA03-1E16-46BF-A29F-E6EF5E42491F}" name="Sarake7733"/>
    <tableColumn id="7734" xr3:uid="{15C1AC94-9BE4-4F15-835C-0C66CE1B2BAD}" name="Sarake7734"/>
    <tableColumn id="7735" xr3:uid="{8DE7A3AD-7794-41A6-A06B-A6D0BCF8CB45}" name="Sarake7735"/>
    <tableColumn id="7736" xr3:uid="{5FC20FC1-716F-474C-ABDE-3CAE32B85803}" name="Sarake7736"/>
    <tableColumn id="7737" xr3:uid="{4F6A6131-EE9B-43B6-B825-DC7F59F3D9EA}" name="Sarake7737"/>
    <tableColumn id="7738" xr3:uid="{913EF159-1E8F-4310-A357-A877F80619B6}" name="Sarake7738"/>
    <tableColumn id="7739" xr3:uid="{3CB17449-D03C-4316-B4DB-800E364EB015}" name="Sarake7739"/>
    <tableColumn id="7740" xr3:uid="{B1EBD14F-3759-4B6A-997C-6574C47D6922}" name="Sarake7740"/>
    <tableColumn id="7741" xr3:uid="{F3BF1242-FC3C-402E-898A-FD1031A9304F}" name="Sarake7741"/>
    <tableColumn id="7742" xr3:uid="{436F15DA-B3CC-4BC9-BB5F-95D2604B1C60}" name="Sarake7742"/>
    <tableColumn id="7743" xr3:uid="{A07FB62F-9D3E-43BF-8981-965B4631A9BB}" name="Sarake7743"/>
    <tableColumn id="7744" xr3:uid="{A675AC36-DED3-4A75-897B-1A75F5B2740C}" name="Sarake7744"/>
    <tableColumn id="7745" xr3:uid="{D7792D0E-D142-46A0-A4A6-99770A8727D3}" name="Sarake7745"/>
    <tableColumn id="7746" xr3:uid="{26004C5D-5787-4EE6-B0D8-77F08CAD12F8}" name="Sarake7746"/>
    <tableColumn id="7747" xr3:uid="{064ED9DD-54B8-443B-868C-37A93E6B3523}" name="Sarake7747"/>
    <tableColumn id="7748" xr3:uid="{973256BE-591F-4140-98B5-5BED88270E81}" name="Sarake7748"/>
    <tableColumn id="7749" xr3:uid="{2549530F-1BEF-4A20-A3D5-6981B7FA07E8}" name="Sarake7749"/>
    <tableColumn id="7750" xr3:uid="{740ABDAC-2D97-4F61-A8A3-5964A0203F9D}" name="Sarake7750"/>
    <tableColumn id="7751" xr3:uid="{9EB31F5E-83F2-4506-9EBB-8B2AA8624796}" name="Sarake7751"/>
    <tableColumn id="7752" xr3:uid="{DE3028BD-406A-49F2-B4C2-E899F6298754}" name="Sarake7752"/>
    <tableColumn id="7753" xr3:uid="{AD18AD9F-51C4-4A77-8F02-C0ABF56EDE5D}" name="Sarake7753"/>
    <tableColumn id="7754" xr3:uid="{BCF81CEC-25D7-42E3-95D1-4B3BDA502F69}" name="Sarake7754"/>
    <tableColumn id="7755" xr3:uid="{29A1DF3F-E7D7-4E8F-8C75-D2F7E006DAEB}" name="Sarake7755"/>
    <tableColumn id="7756" xr3:uid="{A6A31231-60E0-4AB4-8CAB-E485C1B25B9A}" name="Sarake7756"/>
    <tableColumn id="7757" xr3:uid="{A19FF411-BF0C-45D7-94D3-E14BC97ED7DA}" name="Sarake7757"/>
    <tableColumn id="7758" xr3:uid="{0A9639D5-6970-4F52-995C-181B5EEB9255}" name="Sarake7758"/>
    <tableColumn id="7759" xr3:uid="{46D75323-B9C6-4A36-9969-986D6A0CA5B0}" name="Sarake7759"/>
    <tableColumn id="7760" xr3:uid="{5F979BD7-6FC8-4865-AD0F-36C137855CB0}" name="Sarake7760"/>
    <tableColumn id="7761" xr3:uid="{6A23B110-01C9-4993-8153-CBADA3B0BB65}" name="Sarake7761"/>
    <tableColumn id="7762" xr3:uid="{3B6E2DB5-3755-4909-BC25-C71952ED139E}" name="Sarake7762"/>
    <tableColumn id="7763" xr3:uid="{FC939090-05F6-4ACB-8242-2F8DF7674FB2}" name="Sarake7763"/>
    <tableColumn id="7764" xr3:uid="{6EB4689E-07A6-4E1C-B02C-7F86741F581F}" name="Sarake7764"/>
    <tableColumn id="7765" xr3:uid="{572BADB2-F457-47BB-8424-F52D827F9C1D}" name="Sarake7765"/>
    <tableColumn id="7766" xr3:uid="{2E814860-EA7E-4017-9E11-D84019EE703F}" name="Sarake7766"/>
    <tableColumn id="7767" xr3:uid="{ECD0E63F-8D2C-4EF0-9CEC-7F22D005FC5A}" name="Sarake7767"/>
    <tableColumn id="7768" xr3:uid="{E3CDD1D9-B32D-451B-B291-B2F46FE0AA5C}" name="Sarake7768"/>
    <tableColumn id="7769" xr3:uid="{0A16D6DF-8B56-46C6-B0AA-FF66FEFC3CBE}" name="Sarake7769"/>
    <tableColumn id="7770" xr3:uid="{2712197A-A956-4B9D-AB76-0A9A49BF30A8}" name="Sarake7770"/>
    <tableColumn id="7771" xr3:uid="{930C1574-200F-465F-A78E-6F43AA095445}" name="Sarake7771"/>
    <tableColumn id="7772" xr3:uid="{F7F5ED5D-1051-4243-A921-A421D4AE8991}" name="Sarake7772"/>
    <tableColumn id="7773" xr3:uid="{69ED329B-D2CB-4A9C-9E44-0E548EB03ED4}" name="Sarake7773"/>
    <tableColumn id="7774" xr3:uid="{8F9535EF-3F66-47FC-8DCF-FC7D6035A27D}" name="Sarake7774"/>
    <tableColumn id="7775" xr3:uid="{1D5F7AF6-0B7B-498E-BADF-7F2DB58FA25B}" name="Sarake7775"/>
    <tableColumn id="7776" xr3:uid="{44B296B7-088D-49C6-8DB4-9BE173758029}" name="Sarake7776"/>
    <tableColumn id="7777" xr3:uid="{4FA9DB65-2B63-43F4-9E57-575781A31078}" name="Sarake7777"/>
    <tableColumn id="7778" xr3:uid="{7D3B95AC-2064-45AF-BF98-6A595C8D52F9}" name="Sarake7778"/>
    <tableColumn id="7779" xr3:uid="{79A66073-D9EA-47F8-9F03-3FF560568E13}" name="Sarake7779"/>
    <tableColumn id="7780" xr3:uid="{B6C89496-478A-40BC-8702-A38BB66E8AF5}" name="Sarake7780"/>
    <tableColumn id="7781" xr3:uid="{BE25A1EA-1EAF-4BFC-9D80-5D0691BCD16F}" name="Sarake7781"/>
    <tableColumn id="7782" xr3:uid="{8A752799-B339-4848-9A07-54734B5455EC}" name="Sarake7782"/>
    <tableColumn id="7783" xr3:uid="{D78D19A2-6896-4CCB-9EB9-C43F92632953}" name="Sarake7783"/>
    <tableColumn id="7784" xr3:uid="{F416F08D-FBAF-4513-B6A4-4F35DCCD8895}" name="Sarake7784"/>
    <tableColumn id="7785" xr3:uid="{B6619B14-9FF0-4819-8E89-114E3F493E00}" name="Sarake7785"/>
    <tableColumn id="7786" xr3:uid="{BA085B12-67F7-4347-93B3-07D3067C2D70}" name="Sarake7786"/>
    <tableColumn id="7787" xr3:uid="{9A8DBBAF-9656-4253-8728-DFF367F69383}" name="Sarake7787"/>
    <tableColumn id="7788" xr3:uid="{58AE9F74-6351-4072-865D-953328A4D7DC}" name="Sarake7788"/>
    <tableColumn id="7789" xr3:uid="{A648D37A-A628-4856-807B-0869F02780C9}" name="Sarake7789"/>
    <tableColumn id="7790" xr3:uid="{4798A6D6-59EA-410C-8410-286FE8560C6D}" name="Sarake7790"/>
    <tableColumn id="7791" xr3:uid="{3FBC3E6C-EFEC-4BDF-A896-75F3A25EC4D5}" name="Sarake7791"/>
    <tableColumn id="7792" xr3:uid="{EDCB8668-04E0-4817-9CEE-A49143662DFC}" name="Sarake7792"/>
    <tableColumn id="7793" xr3:uid="{5CE5BC2D-B653-44C0-858C-10F5BDDF419E}" name="Sarake7793"/>
    <tableColumn id="7794" xr3:uid="{746C6490-520C-4B81-AE58-9E4E284553F0}" name="Sarake7794"/>
    <tableColumn id="7795" xr3:uid="{9A3B8305-84E3-4B3F-8749-0B56C0D1C3AF}" name="Sarake7795"/>
    <tableColumn id="7796" xr3:uid="{FE518216-5B64-4177-890F-F95EA6923402}" name="Sarake7796"/>
    <tableColumn id="7797" xr3:uid="{C9B0C44E-A8D2-485F-A02D-2508E5085B90}" name="Sarake7797"/>
    <tableColumn id="7798" xr3:uid="{A581C051-64E7-4BB0-9A63-48A53727322E}" name="Sarake7798"/>
    <tableColumn id="7799" xr3:uid="{3C14DE68-7851-4608-8AC5-27E8752C372F}" name="Sarake7799"/>
    <tableColumn id="7800" xr3:uid="{EAF0D5FD-B3E1-4637-B8BE-27B61FF35454}" name="Sarake7800"/>
    <tableColumn id="7801" xr3:uid="{8E499BA9-6F1E-4F36-8845-993177878EBF}" name="Sarake7801"/>
    <tableColumn id="7802" xr3:uid="{F650EB74-ED76-4BAE-9211-6643C274442D}" name="Sarake7802"/>
    <tableColumn id="7803" xr3:uid="{BA879F2D-65D2-4589-A2E6-932C383EF34B}" name="Sarake7803"/>
    <tableColumn id="7804" xr3:uid="{1C64D8AA-7827-47C8-B796-E64C297D306C}" name="Sarake7804"/>
    <tableColumn id="7805" xr3:uid="{45F17ABD-2FAE-497A-8ADC-926008BE68FD}" name="Sarake7805"/>
    <tableColumn id="7806" xr3:uid="{E2EE4287-3FE8-4FD5-AA20-34D05EBDC80E}" name="Sarake7806"/>
    <tableColumn id="7807" xr3:uid="{A53EB2D0-81F0-46C0-85C3-19B63C2E023A}" name="Sarake7807"/>
    <tableColumn id="7808" xr3:uid="{B464FB35-4E88-4DDA-BAD6-4E1DB4DA408E}" name="Sarake7808"/>
    <tableColumn id="7809" xr3:uid="{76CD3276-D08A-4CD4-9A79-75CDDC36ACB3}" name="Sarake7809"/>
    <tableColumn id="7810" xr3:uid="{C7EE38B5-C78D-45AB-B8B3-E2AACA6F409E}" name="Sarake7810"/>
    <tableColumn id="7811" xr3:uid="{CE0CC3D2-120B-4391-8358-D6B7AF2B0AE4}" name="Sarake7811"/>
    <tableColumn id="7812" xr3:uid="{41DBF2B9-1013-4E87-B1FD-30B5F68E9AA4}" name="Sarake7812"/>
    <tableColumn id="7813" xr3:uid="{378A1455-68C9-4F1D-BB68-AF13A3F5EF54}" name="Sarake7813"/>
    <tableColumn id="7814" xr3:uid="{6D3C9F21-5BEB-4C4D-B788-A3B6059E7C18}" name="Sarake7814"/>
    <tableColumn id="7815" xr3:uid="{BB739B51-DB2F-42BF-8723-BB6C3FEBD0F5}" name="Sarake7815"/>
    <tableColumn id="7816" xr3:uid="{4516D4DE-3989-46A5-B491-14F13F943460}" name="Sarake7816"/>
    <tableColumn id="7817" xr3:uid="{9F11A9AA-6CF3-4387-BBDD-219C9C819BF6}" name="Sarake7817"/>
    <tableColumn id="7818" xr3:uid="{45C315CC-070C-4D1F-B193-785726C96D71}" name="Sarake7818"/>
    <tableColumn id="7819" xr3:uid="{BF4F46F1-BA45-4491-8908-AA4C4735393C}" name="Sarake7819"/>
    <tableColumn id="7820" xr3:uid="{FC49BAC5-A827-4BBD-AC46-50E5CC974E0D}" name="Sarake7820"/>
    <tableColumn id="7821" xr3:uid="{1FD677B4-40B0-4428-AA6F-C7E951AD45FE}" name="Sarake7821"/>
    <tableColumn id="7822" xr3:uid="{819D9EBC-DBED-40D6-B2BC-0970936FCFDC}" name="Sarake7822"/>
    <tableColumn id="7823" xr3:uid="{A6D0DE92-BA69-447B-9F9E-CFB3ADCB8313}" name="Sarake7823"/>
    <tableColumn id="7824" xr3:uid="{109F2CE2-1F2A-460A-999D-FAC999F9D693}" name="Sarake7824"/>
    <tableColumn id="7825" xr3:uid="{120DE26D-5F81-4696-80C0-13552EA0D1DC}" name="Sarake7825"/>
    <tableColumn id="7826" xr3:uid="{3C06F6A7-CF93-4FCA-B173-853EE00E7BCC}" name="Sarake7826"/>
    <tableColumn id="7827" xr3:uid="{67FF0326-A71C-4463-83D4-342792C6E44E}" name="Sarake7827"/>
    <tableColumn id="7828" xr3:uid="{63BF397A-3F54-40AA-ADE0-686CA7213484}" name="Sarake7828"/>
    <tableColumn id="7829" xr3:uid="{0EF4390A-B206-4FD7-BC42-5D1FF6B4B6ED}" name="Sarake7829"/>
    <tableColumn id="7830" xr3:uid="{88D22342-D670-4C38-85F2-2ECC2F8CC412}" name="Sarake7830"/>
    <tableColumn id="7831" xr3:uid="{A1ED0BE9-B14C-4FF4-A04D-D847B603ABC4}" name="Sarake7831"/>
    <tableColumn id="7832" xr3:uid="{30482CBF-4A69-41D8-A076-9B42FE8D69E4}" name="Sarake7832"/>
    <tableColumn id="7833" xr3:uid="{58621C35-953C-465C-B7FA-051A5239D42F}" name="Sarake7833"/>
    <tableColumn id="7834" xr3:uid="{4D3670B2-6686-48FB-9F37-A9997F8C82D0}" name="Sarake7834"/>
    <tableColumn id="7835" xr3:uid="{492A7D5F-28E8-40FA-B540-80166C6DA0C1}" name="Sarake7835"/>
    <tableColumn id="7836" xr3:uid="{E91CA333-FAE4-449C-9007-E2AAA507CB51}" name="Sarake7836"/>
    <tableColumn id="7837" xr3:uid="{3E1946AD-71A6-4F55-B79D-02541DF914A2}" name="Sarake7837"/>
    <tableColumn id="7838" xr3:uid="{69802357-9B85-48FA-8FFC-894342F47876}" name="Sarake7838"/>
    <tableColumn id="7839" xr3:uid="{60DB7314-6703-4BB8-94D3-04F52D8F4541}" name="Sarake7839"/>
    <tableColumn id="7840" xr3:uid="{B91E06AD-F26F-4EC0-B368-86FB956CE0D2}" name="Sarake7840"/>
    <tableColumn id="7841" xr3:uid="{882D96A5-0A5F-4C3B-A0A5-626F30D98D14}" name="Sarake7841"/>
    <tableColumn id="7842" xr3:uid="{F3D7E1E1-8F9B-4B64-BB67-2024DAC3D35F}" name="Sarake7842"/>
    <tableColumn id="7843" xr3:uid="{FA546839-A929-4D36-A4AB-06BEA760E625}" name="Sarake7843"/>
    <tableColumn id="7844" xr3:uid="{25D1E87D-9FB4-48C6-89B8-F955896EBD77}" name="Sarake7844"/>
    <tableColumn id="7845" xr3:uid="{A8A3A190-2B3E-4071-9AEB-FF3E4E095BAE}" name="Sarake7845"/>
    <tableColumn id="7846" xr3:uid="{BCE35459-539E-4488-90CC-FF7EFC3BB5BC}" name="Sarake7846"/>
    <tableColumn id="7847" xr3:uid="{4AA89CC5-1E0E-48E1-802B-F30DF15C99E3}" name="Sarake7847"/>
    <tableColumn id="7848" xr3:uid="{1EA69D56-2807-4ED3-9F4A-299E117ED904}" name="Sarake7848"/>
    <tableColumn id="7849" xr3:uid="{004D6536-54CB-44D1-9F19-D63804AF902C}" name="Sarake7849"/>
    <tableColumn id="7850" xr3:uid="{931DD0D2-9911-4C93-B3C1-66CE277DCA6A}" name="Sarake7850"/>
    <tableColumn id="7851" xr3:uid="{2F72841C-5990-4C18-9C97-F8C2428FF9F5}" name="Sarake7851"/>
    <tableColumn id="7852" xr3:uid="{D3DFDF60-3B9F-4C26-9AEB-38068FFBC214}" name="Sarake7852"/>
    <tableColumn id="7853" xr3:uid="{5AD07399-CA9E-4BF7-9678-C5119A34B8B7}" name="Sarake7853"/>
    <tableColumn id="7854" xr3:uid="{1D1093A4-661F-46A3-A795-B7AAE38ABAC3}" name="Sarake7854"/>
    <tableColumn id="7855" xr3:uid="{B0A9D136-3A14-4CF8-8D20-93B56855FEC0}" name="Sarake7855"/>
    <tableColumn id="7856" xr3:uid="{F158E9DB-DD34-4C3E-A407-61ECACF6D930}" name="Sarake7856"/>
    <tableColumn id="7857" xr3:uid="{A7B8E665-E3B7-429E-900C-E01EEB223CAA}" name="Sarake7857"/>
    <tableColumn id="7858" xr3:uid="{6C2D16CA-19B1-4E05-A2F7-CC441E46B026}" name="Sarake7858"/>
    <tableColumn id="7859" xr3:uid="{1588F065-9BCE-4DD5-89BE-E87309F6EF9F}" name="Sarake7859"/>
    <tableColumn id="7860" xr3:uid="{9E253B0A-F7BF-4C3A-A7A6-D1416FABEAE6}" name="Sarake7860"/>
    <tableColumn id="7861" xr3:uid="{7A98DAE9-C6AA-4A6F-A3B2-62C3BA2AB633}" name="Sarake7861"/>
    <tableColumn id="7862" xr3:uid="{7861D28B-B21A-43CD-92DD-120B8FEEFA01}" name="Sarake7862"/>
    <tableColumn id="7863" xr3:uid="{E8489C60-4DA6-4520-B2E8-BABC29B8AC40}" name="Sarake7863"/>
    <tableColumn id="7864" xr3:uid="{BFAADF52-BA88-46FA-B4DE-69200C18F6B9}" name="Sarake7864"/>
    <tableColumn id="7865" xr3:uid="{287D0D0D-E8D9-414F-B3CE-2A7689B66448}" name="Sarake7865"/>
    <tableColumn id="7866" xr3:uid="{A2956AF4-B66E-44C2-8F44-6B0C804B1393}" name="Sarake7866"/>
    <tableColumn id="7867" xr3:uid="{9AA0B829-01F3-4F6A-92E7-4F61281FCE9C}" name="Sarake7867"/>
    <tableColumn id="7868" xr3:uid="{65B7CAD5-0984-463D-9879-6DB14C950582}" name="Sarake7868"/>
    <tableColumn id="7869" xr3:uid="{A3CABF72-CA02-4C12-A5E1-801CB54D3444}" name="Sarake7869"/>
    <tableColumn id="7870" xr3:uid="{1AA5E755-C329-4E6B-BD18-8806D5A0FE0A}" name="Sarake7870"/>
    <tableColumn id="7871" xr3:uid="{3A63D200-A84C-478E-A574-87488E71E87A}" name="Sarake7871"/>
    <tableColumn id="7872" xr3:uid="{069A7C5D-E9FF-40A4-802A-79148B7EFE93}" name="Sarake7872"/>
    <tableColumn id="7873" xr3:uid="{2EF02285-CE31-4A72-BB73-E42042F36EE2}" name="Sarake7873"/>
    <tableColumn id="7874" xr3:uid="{724F619E-698F-4B5A-9CAA-5C598A8795B7}" name="Sarake7874"/>
    <tableColumn id="7875" xr3:uid="{2DACCD9F-2475-4136-8975-77AA9009817C}" name="Sarake7875"/>
    <tableColumn id="7876" xr3:uid="{38799416-237B-440D-A1F9-518EF7E6E656}" name="Sarake7876"/>
    <tableColumn id="7877" xr3:uid="{9C926310-F6AF-4718-A343-CAF09CD37D13}" name="Sarake7877"/>
    <tableColumn id="7878" xr3:uid="{8CB73772-3901-4EE1-901C-F28C38A034A2}" name="Sarake7878"/>
    <tableColumn id="7879" xr3:uid="{F3AFAC05-0E2F-48AC-A85F-6332632514B7}" name="Sarake7879"/>
    <tableColumn id="7880" xr3:uid="{BEF4FCC6-BA79-4B9E-8B1C-AE31D50AD861}" name="Sarake7880"/>
    <tableColumn id="7881" xr3:uid="{A1EF97A4-C914-4B49-A29B-D9D377BBB40E}" name="Sarake7881"/>
    <tableColumn id="7882" xr3:uid="{857CCE7E-5152-4661-AAD0-04BF3B567F3E}" name="Sarake7882"/>
    <tableColumn id="7883" xr3:uid="{275B48FF-9DD6-4603-BB7C-B0E553C0C46B}" name="Sarake7883"/>
    <tableColumn id="7884" xr3:uid="{CC491EB8-22DF-4805-A2F0-3DC471A9612C}" name="Sarake7884"/>
    <tableColumn id="7885" xr3:uid="{9E5C5863-EDEC-493A-A6DF-3CC1144D1814}" name="Sarake7885"/>
    <tableColumn id="7886" xr3:uid="{516FAD33-007E-4346-BBB0-66CABFAE8E42}" name="Sarake7886"/>
    <tableColumn id="7887" xr3:uid="{353FD5C5-EA21-467B-B157-4C03D24F7B19}" name="Sarake7887"/>
    <tableColumn id="7888" xr3:uid="{82070BD0-2696-4470-BC70-EB2F95C1EA58}" name="Sarake7888"/>
    <tableColumn id="7889" xr3:uid="{CCE29CA5-1A6C-4BD5-8DCA-52F2BD791518}" name="Sarake7889"/>
    <tableColumn id="7890" xr3:uid="{125F5547-4031-4BFB-8D18-1AA95803962C}" name="Sarake7890"/>
    <tableColumn id="7891" xr3:uid="{FA04F280-F220-4010-A7BC-4D8840F7207F}" name="Sarake7891"/>
    <tableColumn id="7892" xr3:uid="{97F931C0-75E1-4338-B597-9F45B8DB5D61}" name="Sarake7892"/>
    <tableColumn id="7893" xr3:uid="{9527DFAF-F9CF-4963-8AF2-DB5BA4292A80}" name="Sarake7893"/>
    <tableColumn id="7894" xr3:uid="{632B19EB-DBE8-4AD1-BA63-BC7F4331010A}" name="Sarake7894"/>
    <tableColumn id="7895" xr3:uid="{BB392F2C-64DD-447E-A9ED-04B7ED01D43E}" name="Sarake7895"/>
    <tableColumn id="7896" xr3:uid="{ED436CE2-FB72-4497-A608-4D56369F14E0}" name="Sarake7896"/>
    <tableColumn id="7897" xr3:uid="{5FBDBFFC-30B9-4BCC-99EA-9F58F092997D}" name="Sarake7897"/>
    <tableColumn id="7898" xr3:uid="{A23A7C38-3432-4419-8D3D-2F8908A0A32C}" name="Sarake7898"/>
    <tableColumn id="7899" xr3:uid="{CCD041E7-F3CB-4858-8C86-D0B30AE5FA20}" name="Sarake7899"/>
    <tableColumn id="7900" xr3:uid="{53C9E5FC-B4A9-4BBD-B8C6-16F5D840D12C}" name="Sarake7900"/>
    <tableColumn id="7901" xr3:uid="{610D7E87-9AE4-43C4-9AED-45836AF935FB}" name="Sarake7901"/>
    <tableColumn id="7902" xr3:uid="{3418CBA6-61B3-4BBA-9521-ED5BF811EDAD}" name="Sarake7902"/>
    <tableColumn id="7903" xr3:uid="{497E1EAB-EB96-4B96-8969-2E95757E9268}" name="Sarake7903"/>
    <tableColumn id="7904" xr3:uid="{C16CF0D5-DAD7-427C-B5F6-8D9B680AE09C}" name="Sarake7904"/>
    <tableColumn id="7905" xr3:uid="{5F4ECFB0-E7ED-4BC6-9979-0C5481BD1930}" name="Sarake7905"/>
    <tableColumn id="7906" xr3:uid="{04DFA6BB-09F1-4299-9312-33B4C31D461D}" name="Sarake7906"/>
    <tableColumn id="7907" xr3:uid="{C6DB49B2-A8FF-43F4-A00A-460560029036}" name="Sarake7907"/>
    <tableColumn id="7908" xr3:uid="{207F217E-0FBC-49E1-9AFE-A69C39E1A207}" name="Sarake7908"/>
    <tableColumn id="7909" xr3:uid="{1159BDBA-A384-472B-9BE5-8C85FFD356E2}" name="Sarake7909"/>
    <tableColumn id="7910" xr3:uid="{B72D878F-1330-45A2-B643-924459CBAA56}" name="Sarake7910"/>
    <tableColumn id="7911" xr3:uid="{685A64AE-79DD-46CE-8ACC-948C4BF78310}" name="Sarake7911"/>
    <tableColumn id="7912" xr3:uid="{3EF1A6BB-7CBB-4612-93BA-EADCDDDF43B8}" name="Sarake7912"/>
    <tableColumn id="7913" xr3:uid="{CA0CFBBB-BCE6-4C4D-A044-D69E98E1F7D2}" name="Sarake7913"/>
    <tableColumn id="7914" xr3:uid="{79DFD630-9E69-40D5-AD20-1E7F1F87E481}" name="Sarake7914"/>
    <tableColumn id="7915" xr3:uid="{637D6231-C959-4AF5-ADB8-4783F289DA75}" name="Sarake7915"/>
    <tableColumn id="7916" xr3:uid="{50EBF9BB-A977-46CE-BE49-CF0EF084F552}" name="Sarake7916"/>
    <tableColumn id="7917" xr3:uid="{FC82AEE3-515C-442B-88D3-F6FF2BAE4E7C}" name="Sarake7917"/>
    <tableColumn id="7918" xr3:uid="{114AE8F5-C4C8-4DD7-BC6C-60DB2C632F43}" name="Sarake7918"/>
    <tableColumn id="7919" xr3:uid="{C92DADA7-FABE-46F0-9710-4723C6540786}" name="Sarake7919"/>
    <tableColumn id="7920" xr3:uid="{7FA39F86-C3D4-4DE0-ABDB-F1290E6ABFE4}" name="Sarake7920"/>
    <tableColumn id="7921" xr3:uid="{A3C47F9D-8F41-492F-B230-DD67541635DB}" name="Sarake7921"/>
    <tableColumn id="7922" xr3:uid="{805A8911-05E9-4AA6-93F6-F02194AA2010}" name="Sarake7922"/>
    <tableColumn id="7923" xr3:uid="{261A1685-7F6A-4EC9-A246-70988BC6A112}" name="Sarake7923"/>
    <tableColumn id="7924" xr3:uid="{4C829F40-353C-4EA1-BF7D-D62B4B45C3F2}" name="Sarake7924"/>
    <tableColumn id="7925" xr3:uid="{12AB5B52-7DBA-4DC3-ACF1-F592B2448622}" name="Sarake7925"/>
    <tableColumn id="7926" xr3:uid="{9BFB853B-453B-4565-A8F8-634563068D96}" name="Sarake7926"/>
    <tableColumn id="7927" xr3:uid="{1A0957D6-48E9-4602-A7E9-486B6F4DBD1E}" name="Sarake7927"/>
    <tableColumn id="7928" xr3:uid="{B2E6E24E-36BF-48FF-92E3-6C904066B800}" name="Sarake7928"/>
    <tableColumn id="7929" xr3:uid="{FCDB99A2-337D-436F-9AE4-DA35B946606F}" name="Sarake7929"/>
    <tableColumn id="7930" xr3:uid="{56B33EE0-A9BA-498F-B53B-983A3A996114}" name="Sarake7930"/>
    <tableColumn id="7931" xr3:uid="{C52A0778-5D10-4444-B459-B992B789B8A4}" name="Sarake7931"/>
    <tableColumn id="7932" xr3:uid="{C9DC462A-CBAC-45BD-B3B8-1663406410AA}" name="Sarake7932"/>
    <tableColumn id="7933" xr3:uid="{2EE92415-0126-49EC-935B-5D5575112314}" name="Sarake7933"/>
    <tableColumn id="7934" xr3:uid="{664F1420-56FF-4815-8D78-DFE0DB24D72F}" name="Sarake7934"/>
    <tableColumn id="7935" xr3:uid="{DCC7BB1E-0266-44A8-B1C6-500F89A4CC62}" name="Sarake7935"/>
    <tableColumn id="7936" xr3:uid="{BE6CBFA2-215A-4E1E-9595-C11B95B0A9F4}" name="Sarake7936"/>
    <tableColumn id="7937" xr3:uid="{AEF115D0-E202-48C7-951C-3F0E5D090B1D}" name="Sarake7937"/>
    <tableColumn id="7938" xr3:uid="{4A558282-42FC-4ADF-967F-030194B1E8B0}" name="Sarake7938"/>
    <tableColumn id="7939" xr3:uid="{D7040A40-4D8F-4012-B3E8-5AF20BEF2FEF}" name="Sarake7939"/>
    <tableColumn id="7940" xr3:uid="{E4BFC2D2-D0F8-45C5-A651-36B9F4716F6E}" name="Sarake7940"/>
    <tableColumn id="7941" xr3:uid="{A2D7C69E-31B9-4B00-BCE0-8A351E197C2F}" name="Sarake7941"/>
    <tableColumn id="7942" xr3:uid="{72CD622A-1061-4A1C-9333-46A58BA829B3}" name="Sarake7942"/>
    <tableColumn id="7943" xr3:uid="{636234B2-4982-473C-A800-DE2805E3869D}" name="Sarake7943"/>
    <tableColumn id="7944" xr3:uid="{F2BBC6FB-EA09-47A1-8453-2A1758E416D0}" name="Sarake7944"/>
    <tableColumn id="7945" xr3:uid="{C141FBDF-E3D4-4E3D-945B-81D1BD9406CB}" name="Sarake7945"/>
    <tableColumn id="7946" xr3:uid="{5BF5E7B5-9F08-4031-A12D-3926A7B8E04B}" name="Sarake7946"/>
    <tableColumn id="7947" xr3:uid="{A5E03C34-3A2B-432F-A4E1-F2C33AD9AB36}" name="Sarake7947"/>
    <tableColumn id="7948" xr3:uid="{F112F668-87A4-4193-82A3-B45ACE01D09A}" name="Sarake7948"/>
    <tableColumn id="7949" xr3:uid="{4AAFD5B7-FED0-4F2F-86FD-444DA8E8B827}" name="Sarake7949"/>
    <tableColumn id="7950" xr3:uid="{B8C2E49E-D956-4D8D-A3BD-AF800BDF6B1B}" name="Sarake7950"/>
    <tableColumn id="7951" xr3:uid="{9976AFD3-F313-4FF6-A0EA-7BCE8A2A9F51}" name="Sarake7951"/>
    <tableColumn id="7952" xr3:uid="{89C4EE31-7BC3-4B20-B109-9688D4C725BF}" name="Sarake7952"/>
    <tableColumn id="7953" xr3:uid="{4C82FFB0-D67B-4CB7-94CE-0285290E3D9E}" name="Sarake7953"/>
    <tableColumn id="7954" xr3:uid="{573B417E-1907-4C66-B4F8-61F0BCDDCA36}" name="Sarake7954"/>
    <tableColumn id="7955" xr3:uid="{4738E6DA-B19E-47DE-A044-4F07BA4E5051}" name="Sarake7955"/>
    <tableColumn id="7956" xr3:uid="{7BD6F4B3-2BCA-4AD4-A44A-79EC63A06A33}" name="Sarake7956"/>
    <tableColumn id="7957" xr3:uid="{F2C90CBC-DBBA-4F20-94AF-8FECB51DD4BE}" name="Sarake7957"/>
    <tableColumn id="7958" xr3:uid="{AF5181B9-66B0-48B3-837E-6B0A37A49CFA}" name="Sarake7958"/>
    <tableColumn id="7959" xr3:uid="{6250F96B-3F57-4EF5-AD19-FA75878744AA}" name="Sarake7959"/>
    <tableColumn id="7960" xr3:uid="{204EF8C5-1327-450B-B94C-5F2B931D8829}" name="Sarake7960"/>
    <tableColumn id="7961" xr3:uid="{ABCB8A81-0F3F-4AE2-942F-DBFCDA9B2DA3}" name="Sarake7961"/>
    <tableColumn id="7962" xr3:uid="{9A8EE401-E5B0-40B2-9322-A5E8CF4F0275}" name="Sarake7962"/>
    <tableColumn id="7963" xr3:uid="{41086A90-F46C-43A7-BB34-63C7A3DA61C2}" name="Sarake7963"/>
    <tableColumn id="7964" xr3:uid="{32BBC2DF-D4F9-4CB1-9B6C-DDFC65F3D060}" name="Sarake7964"/>
    <tableColumn id="7965" xr3:uid="{7600E51A-EDE2-47D8-99A0-A47D92D9DCBF}" name="Sarake7965"/>
    <tableColumn id="7966" xr3:uid="{FACE8073-C7DB-48FC-A0B8-2B5F6B63094B}" name="Sarake7966"/>
    <tableColumn id="7967" xr3:uid="{A7428122-85CD-4813-845E-6AAA455D9C02}" name="Sarake7967"/>
    <tableColumn id="7968" xr3:uid="{8D6FCB71-41F5-4F42-A043-6787B947C3AA}" name="Sarake7968"/>
    <tableColumn id="7969" xr3:uid="{FB0C8DFA-8A3A-42CF-B1E4-3BF2814064BA}" name="Sarake7969"/>
    <tableColumn id="7970" xr3:uid="{F1FC0A47-DCD5-4606-9032-485805D30E8C}" name="Sarake7970"/>
    <tableColumn id="7971" xr3:uid="{59C0441A-1CA2-4B9B-9D4E-7AA717E78777}" name="Sarake7971"/>
    <tableColumn id="7972" xr3:uid="{DCD88E4E-ED9E-4A4B-9579-5E227AC3DE2C}" name="Sarake7972"/>
    <tableColumn id="7973" xr3:uid="{D432C62C-9BCD-4FBC-8940-6F5CA3B412E7}" name="Sarake7973"/>
    <tableColumn id="7974" xr3:uid="{7D0F09BC-2748-466E-B805-902E8984BD45}" name="Sarake7974"/>
    <tableColumn id="7975" xr3:uid="{1E8F6360-10AE-4AA3-BDB0-65D8608FA5B8}" name="Sarake7975"/>
    <tableColumn id="7976" xr3:uid="{AA910359-0213-4093-A581-3F9959A88840}" name="Sarake7976"/>
    <tableColumn id="7977" xr3:uid="{23C1C05E-6710-434D-9ACC-D125AF005069}" name="Sarake7977"/>
    <tableColumn id="7978" xr3:uid="{BF0E694B-CFEC-4128-9E81-404995C66040}" name="Sarake7978"/>
    <tableColumn id="7979" xr3:uid="{ACB42F9B-03D4-49F2-85FA-92EB271E47D7}" name="Sarake7979"/>
    <tableColumn id="7980" xr3:uid="{56E55E97-1879-4901-8736-BE9FF7E08D10}" name="Sarake7980"/>
    <tableColumn id="7981" xr3:uid="{A95D2A6D-5165-41FC-AADD-DAED64A6D34D}" name="Sarake7981"/>
    <tableColumn id="7982" xr3:uid="{D6C7BD40-4D84-4B2E-AECD-B320A24605A5}" name="Sarake7982"/>
    <tableColumn id="7983" xr3:uid="{194A4562-92AE-4A64-9EDC-ADFC6B298126}" name="Sarake7983"/>
    <tableColumn id="7984" xr3:uid="{A1B5E074-060A-48AB-A2CB-0768B8775E8B}" name="Sarake7984"/>
    <tableColumn id="7985" xr3:uid="{5CE4AE72-29E1-499A-87E3-A3285863BA98}" name="Sarake7985"/>
    <tableColumn id="7986" xr3:uid="{87B0A870-4039-4ED6-B7B0-6E55C9D9616A}" name="Sarake7986"/>
    <tableColumn id="7987" xr3:uid="{7790474D-6915-4594-A671-739433F342D4}" name="Sarake7987"/>
    <tableColumn id="7988" xr3:uid="{E5B7FBCA-2374-4293-B8FA-35AD7B65900D}" name="Sarake7988"/>
    <tableColumn id="7989" xr3:uid="{A59C1D77-FC37-453F-9CD7-76EF990A72D9}" name="Sarake7989"/>
    <tableColumn id="7990" xr3:uid="{1683E51B-A927-47C7-A6AD-CF843F3DFB4B}" name="Sarake7990"/>
    <tableColumn id="7991" xr3:uid="{D558454A-9FE7-46A4-A644-DC7EC11F0C41}" name="Sarake7991"/>
    <tableColumn id="7992" xr3:uid="{BD530EF7-6A71-4CD1-AB5B-CDBF2FA59E9F}" name="Sarake7992"/>
    <tableColumn id="7993" xr3:uid="{DADBDA59-071F-428C-9C63-C3A687D81A41}" name="Sarake7993"/>
    <tableColumn id="7994" xr3:uid="{00152BBD-1505-4110-984B-3329B9F155F7}" name="Sarake7994"/>
    <tableColumn id="7995" xr3:uid="{96A5E5D0-4C8E-40AD-974E-4147D633B9AE}" name="Sarake7995"/>
    <tableColumn id="7996" xr3:uid="{EC9A98E2-8C5B-40F4-8F2F-7BA11B948ADE}" name="Sarake7996"/>
    <tableColumn id="7997" xr3:uid="{C99B31FE-537F-4E2D-97CA-3C4B4728C20F}" name="Sarake7997"/>
    <tableColumn id="7998" xr3:uid="{D19B267D-08EE-4AE1-B6A0-EF3879113849}" name="Sarake7998"/>
    <tableColumn id="7999" xr3:uid="{D7D46174-6074-48A3-B4FE-C99C349D7B7F}" name="Sarake7999"/>
    <tableColumn id="8000" xr3:uid="{D672B730-A879-4D67-8BC0-45D323B27C27}" name="Sarake8000"/>
    <tableColumn id="8001" xr3:uid="{75006F56-83A3-48A1-950E-E74639C0DF75}" name="Sarake8001"/>
    <tableColumn id="8002" xr3:uid="{517F88EF-1FB5-4594-90D2-7F37EB402A71}" name="Sarake8002"/>
    <tableColumn id="8003" xr3:uid="{2AAB848E-483C-4FD8-94C4-213EC840D48C}" name="Sarake8003"/>
    <tableColumn id="8004" xr3:uid="{55ADBEA2-61D6-49AA-A8CA-4B0D063938D8}" name="Sarake8004"/>
    <tableColumn id="8005" xr3:uid="{2E2E4F6C-AB7C-4738-B082-3C23B84549CA}" name="Sarake8005"/>
    <tableColumn id="8006" xr3:uid="{0EFA97E6-0C7C-4649-9CD1-DDDF61668793}" name="Sarake8006"/>
    <tableColumn id="8007" xr3:uid="{3D869201-70A9-46AA-80E3-BA8FC42781FA}" name="Sarake8007"/>
    <tableColumn id="8008" xr3:uid="{EA37746A-A412-47B5-A60A-DC9B178D00B3}" name="Sarake8008"/>
    <tableColumn id="8009" xr3:uid="{56076D72-CF29-41C9-8D7A-C777BA1DCFED}" name="Sarake8009"/>
    <tableColumn id="8010" xr3:uid="{59F505D8-FD59-4277-B3C1-FF1CB4538732}" name="Sarake8010"/>
    <tableColumn id="8011" xr3:uid="{E8BD5C8F-A650-426C-8152-5EE8E5D35E7F}" name="Sarake8011"/>
    <tableColumn id="8012" xr3:uid="{06A7BABB-D6EB-4809-92FE-C3F99AC2E0AC}" name="Sarake8012"/>
    <tableColumn id="8013" xr3:uid="{3BEBBA1E-5D85-4A9C-A609-AFF293058239}" name="Sarake8013"/>
    <tableColumn id="8014" xr3:uid="{EAC985FE-C08D-4EC3-AAF6-4A5497141774}" name="Sarake8014"/>
    <tableColumn id="8015" xr3:uid="{05559EE0-F718-4839-A0E6-6EAF5524AF6F}" name="Sarake8015"/>
    <tableColumn id="8016" xr3:uid="{16093D3D-9D05-47BE-A3F0-F3CEAE5A98B4}" name="Sarake8016"/>
    <tableColumn id="8017" xr3:uid="{65B6856C-6A87-4AF6-AD94-6F020C7CA298}" name="Sarake8017"/>
    <tableColumn id="8018" xr3:uid="{D0227986-08D6-4388-B8E7-DEE6B5910CD3}" name="Sarake8018"/>
    <tableColumn id="8019" xr3:uid="{7BD07DFF-DFB2-4D04-80F7-805D710F89D6}" name="Sarake8019"/>
    <tableColumn id="8020" xr3:uid="{0288FB77-02B4-4740-9116-D097BEF95E5C}" name="Sarake8020"/>
    <tableColumn id="8021" xr3:uid="{98E2666E-8AE2-4E88-9A39-8DB1043CCA96}" name="Sarake8021"/>
    <tableColumn id="8022" xr3:uid="{E0E1B1F9-C89A-4655-9953-F9B1AF25EC69}" name="Sarake8022"/>
    <tableColumn id="8023" xr3:uid="{8B66E425-1946-4B71-A48B-0445B7B862C9}" name="Sarake8023"/>
    <tableColumn id="8024" xr3:uid="{76030D1F-6D37-4752-969B-0B4756996D95}" name="Sarake8024"/>
    <tableColumn id="8025" xr3:uid="{894953AB-7DB8-4054-9019-0DCB0929BC13}" name="Sarake8025"/>
    <tableColumn id="8026" xr3:uid="{D8DE74EC-20FB-4EBE-A71F-94E7213DC2C0}" name="Sarake8026"/>
    <tableColumn id="8027" xr3:uid="{DC419A06-D287-478A-9DB8-D2E2961D4D03}" name="Sarake8027"/>
    <tableColumn id="8028" xr3:uid="{F43F5A05-E902-4B2F-B321-CC282468C1C9}" name="Sarake8028"/>
    <tableColumn id="8029" xr3:uid="{E1D981AF-DAFB-4CEC-80D6-493337CED445}" name="Sarake8029"/>
    <tableColumn id="8030" xr3:uid="{D5FDEE0B-C5E0-4E37-8680-327F9B65ACEA}" name="Sarake8030"/>
    <tableColumn id="8031" xr3:uid="{52F595FD-50DD-4DB0-A98A-219B3421BC64}" name="Sarake8031"/>
    <tableColumn id="8032" xr3:uid="{F2C83F7F-EFB6-4872-B51D-193825B79D2B}" name="Sarake8032"/>
    <tableColumn id="8033" xr3:uid="{3BAA98FD-2A27-44A3-81CB-3C68B47009A0}" name="Sarake8033"/>
    <tableColumn id="8034" xr3:uid="{1EBA427F-20AC-4B7C-8B2E-B251083D87F4}" name="Sarake8034"/>
    <tableColumn id="8035" xr3:uid="{F60AD250-5862-4791-AF4C-9FDD4C935D3D}" name="Sarake8035"/>
    <tableColumn id="8036" xr3:uid="{0B6E4D1B-1ECE-42EF-845D-FC63F59847A2}" name="Sarake8036"/>
    <tableColumn id="8037" xr3:uid="{C5157772-38B6-450B-812C-1F037FB46808}" name="Sarake8037"/>
    <tableColumn id="8038" xr3:uid="{7AA90860-DB32-488A-9C3F-69B2565C71DC}" name="Sarake8038"/>
    <tableColumn id="8039" xr3:uid="{F6BEB817-D293-44AC-921E-22D55D09969E}" name="Sarake8039"/>
    <tableColumn id="8040" xr3:uid="{2E5F8371-D1F4-49E6-80A5-849A155A8764}" name="Sarake8040"/>
    <tableColumn id="8041" xr3:uid="{B2AF3FA1-5FC6-49A6-BCED-8E01E8634557}" name="Sarake8041"/>
    <tableColumn id="8042" xr3:uid="{89A10E7A-A3B0-4DD5-BFBE-E7B3F29D5F36}" name="Sarake8042"/>
    <tableColumn id="8043" xr3:uid="{9F58B482-C1C9-417B-B945-BD9F1345636C}" name="Sarake8043"/>
    <tableColumn id="8044" xr3:uid="{0D82983D-F8AC-4E00-A952-EF2D09377063}" name="Sarake8044"/>
    <tableColumn id="8045" xr3:uid="{B0EB49A7-C0C4-4848-B3F1-EC1BF1F9E034}" name="Sarake8045"/>
    <tableColumn id="8046" xr3:uid="{E00A2F26-8C43-448B-996A-2E7313B18BF6}" name="Sarake8046"/>
    <tableColumn id="8047" xr3:uid="{0D2E382E-0735-4F20-B3EE-0B860FE694C3}" name="Sarake8047"/>
    <tableColumn id="8048" xr3:uid="{A2421366-EE86-4D22-8284-2F3B314DB85F}" name="Sarake8048"/>
    <tableColumn id="8049" xr3:uid="{87DD743D-753A-4656-A67E-4B2F80EDCEC4}" name="Sarake8049"/>
    <tableColumn id="8050" xr3:uid="{6A136D95-BEF5-4C5D-9F8D-711685A44D93}" name="Sarake8050"/>
    <tableColumn id="8051" xr3:uid="{B160B65C-7574-4523-8DC2-7C5DA3605D33}" name="Sarake8051"/>
    <tableColumn id="8052" xr3:uid="{B44534BA-AB6B-4C6D-BD2B-2875BE80736A}" name="Sarake8052"/>
    <tableColumn id="8053" xr3:uid="{6E9638E9-EA23-434C-9E46-731448E3C54C}" name="Sarake8053"/>
    <tableColumn id="8054" xr3:uid="{C23D1CD4-6349-463E-AFCE-7576C1B8679B}" name="Sarake8054"/>
    <tableColumn id="8055" xr3:uid="{FE6333F4-60BD-41B5-9D6F-B18B8B50DB27}" name="Sarake8055"/>
    <tableColumn id="8056" xr3:uid="{74D540D2-1987-4198-AD5F-DCC68CB7B1F1}" name="Sarake8056"/>
    <tableColumn id="8057" xr3:uid="{6D852B7E-EA5A-41C0-B1D3-91CEABD56453}" name="Sarake8057"/>
    <tableColumn id="8058" xr3:uid="{31E0E4AB-14C3-4D5F-B00F-A63FB2FC77F4}" name="Sarake8058"/>
    <tableColumn id="8059" xr3:uid="{07CDD2BC-EB7A-4628-8511-D13B87E197F4}" name="Sarake8059"/>
    <tableColumn id="8060" xr3:uid="{4A727807-F504-4456-A08E-F69CC76078E2}" name="Sarake8060"/>
    <tableColumn id="8061" xr3:uid="{710A3A36-41E9-46CA-801A-2D7358A92F22}" name="Sarake8061"/>
    <tableColumn id="8062" xr3:uid="{7AB1CF6B-6436-4F93-97F6-978A396B5F76}" name="Sarake8062"/>
    <tableColumn id="8063" xr3:uid="{5689F07B-A742-4F9D-9689-F2222666329C}" name="Sarake8063"/>
    <tableColumn id="8064" xr3:uid="{19DB739E-985B-49A2-9DA6-65C3E0356719}" name="Sarake8064"/>
    <tableColumn id="8065" xr3:uid="{B05578D7-7F3E-4DC7-8628-83795790FD45}" name="Sarake8065"/>
    <tableColumn id="8066" xr3:uid="{BCC072C7-8F5D-48BF-A8A6-49050B6D3DB1}" name="Sarake8066"/>
    <tableColumn id="8067" xr3:uid="{21344BB5-D558-45F8-BB79-B4831F75BB2D}" name="Sarake8067"/>
    <tableColumn id="8068" xr3:uid="{19E1316C-1C12-49DF-B119-1C9AF2D3113F}" name="Sarake8068"/>
    <tableColumn id="8069" xr3:uid="{86C0373B-C3ED-404B-881C-269152C67185}" name="Sarake8069"/>
    <tableColumn id="8070" xr3:uid="{179FF35C-8524-4AF6-A88B-546D22033176}" name="Sarake8070"/>
    <tableColumn id="8071" xr3:uid="{51DE3FFE-F144-4F54-B079-2DA56A4AAFCC}" name="Sarake8071"/>
    <tableColumn id="8072" xr3:uid="{5138FF2F-41FD-4526-9F72-FA54244E06B9}" name="Sarake8072"/>
    <tableColumn id="8073" xr3:uid="{FD00FBE7-2E40-4BAE-B681-F71CE9D4680B}" name="Sarake8073"/>
    <tableColumn id="8074" xr3:uid="{CB6868A5-AE0F-4EFB-9F92-9BB1915529AE}" name="Sarake8074"/>
    <tableColumn id="8075" xr3:uid="{C1E6D015-DDE5-4BBE-8579-6986DE4771CA}" name="Sarake8075"/>
    <tableColumn id="8076" xr3:uid="{F9F91258-76E5-4EBA-ADD5-CB9231F50B82}" name="Sarake8076"/>
    <tableColumn id="8077" xr3:uid="{BA495EC8-9681-4813-835A-5C63BA81868F}" name="Sarake8077"/>
    <tableColumn id="8078" xr3:uid="{0F3CD2EE-A07B-456D-911D-681C54900C5C}" name="Sarake8078"/>
    <tableColumn id="8079" xr3:uid="{C30AEDCF-811A-4461-950A-C30489ED5C14}" name="Sarake8079"/>
    <tableColumn id="8080" xr3:uid="{8A84B44E-E484-43E7-A8A7-15B82BC0DEF4}" name="Sarake8080"/>
    <tableColumn id="8081" xr3:uid="{5BB68483-AC37-40EB-950B-5112935F76E5}" name="Sarake8081"/>
    <tableColumn id="8082" xr3:uid="{3B300DFD-E2DA-4B8E-A96D-9952EE3060A9}" name="Sarake8082"/>
    <tableColumn id="8083" xr3:uid="{EC63EE58-9CD9-4DBD-A62C-CA1C5608FF44}" name="Sarake8083"/>
    <tableColumn id="8084" xr3:uid="{CDF0FD27-0222-4FD1-A549-1058877320F6}" name="Sarake8084"/>
    <tableColumn id="8085" xr3:uid="{C3A62E12-2D14-42E3-BD2E-2C0C3AF989BA}" name="Sarake8085"/>
    <tableColumn id="8086" xr3:uid="{1BFBFA86-0057-4BCC-9EFB-9F143B263BEB}" name="Sarake8086"/>
    <tableColumn id="8087" xr3:uid="{806E6A66-E4AF-4F0A-AE70-A3C08A760A4A}" name="Sarake8087"/>
    <tableColumn id="8088" xr3:uid="{1835A70D-0147-4463-890A-3C779757150D}" name="Sarake8088"/>
    <tableColumn id="8089" xr3:uid="{AEE7B2ED-48DA-41A4-8AA0-D67AE848919E}" name="Sarake8089"/>
    <tableColumn id="8090" xr3:uid="{204D9427-6A1A-4761-B0CF-A31D4C3A78B3}" name="Sarake8090"/>
    <tableColumn id="8091" xr3:uid="{942E4800-0229-4B75-AF24-FEC52B323113}" name="Sarake8091"/>
    <tableColumn id="8092" xr3:uid="{6830D33A-0F29-4E16-8033-FC97C4E3C654}" name="Sarake8092"/>
    <tableColumn id="8093" xr3:uid="{08D5DF58-F622-4A19-973A-8CCF73CD5DDE}" name="Sarake8093"/>
    <tableColumn id="8094" xr3:uid="{B76D8E7B-B54E-47BD-B81F-577CD4C9DBAA}" name="Sarake8094"/>
    <tableColumn id="8095" xr3:uid="{49B11CE8-A768-4D87-92B7-92905CD86F35}" name="Sarake8095"/>
    <tableColumn id="8096" xr3:uid="{FC2DE6A7-B3ED-41F5-A5C0-C3584027F244}" name="Sarake8096"/>
    <tableColumn id="8097" xr3:uid="{E98AF4E8-A4C8-4371-9352-C0D7E166D8EA}" name="Sarake8097"/>
    <tableColumn id="8098" xr3:uid="{1A2E1965-EE74-49FA-AB72-7FE83E68C9AB}" name="Sarake8098"/>
    <tableColumn id="8099" xr3:uid="{081A4E3C-EEE5-41B4-9089-F74514B9CAA4}" name="Sarake8099"/>
    <tableColumn id="8100" xr3:uid="{069D9052-4653-4BED-A645-FA6FD7985150}" name="Sarake8100"/>
    <tableColumn id="8101" xr3:uid="{648541C4-750C-4904-8BC6-A97EF101D020}" name="Sarake8101"/>
    <tableColumn id="8102" xr3:uid="{3EA1092E-BAA8-4870-8D5D-BD23292A3F98}" name="Sarake8102"/>
    <tableColumn id="8103" xr3:uid="{4B2FF9DF-1110-422B-80D3-E58B21F78FAB}" name="Sarake8103"/>
    <tableColumn id="8104" xr3:uid="{B1E3C82F-DE27-48A3-808E-862ACAB3C86C}" name="Sarake8104"/>
    <tableColumn id="8105" xr3:uid="{48BED3F3-E6D5-43E5-BD88-3E3C9618C051}" name="Sarake8105"/>
    <tableColumn id="8106" xr3:uid="{7DD8994E-14E8-42B6-839F-4ADFD9793006}" name="Sarake8106"/>
    <tableColumn id="8107" xr3:uid="{B3B87A0C-05DC-4207-869A-1A1494869738}" name="Sarake8107"/>
    <tableColumn id="8108" xr3:uid="{DB85C905-BD72-4E7B-AF54-3CA1564DDE29}" name="Sarake8108"/>
    <tableColumn id="8109" xr3:uid="{082F73BD-210C-400F-BFBA-3DC94579FE81}" name="Sarake8109"/>
    <tableColumn id="8110" xr3:uid="{85793999-C643-416E-ADC1-6FC6BC71F476}" name="Sarake8110"/>
    <tableColumn id="8111" xr3:uid="{F81B3C2B-BD35-4B37-89AF-22C4B3A3B17F}" name="Sarake8111"/>
    <tableColumn id="8112" xr3:uid="{1451B905-85BD-47F8-B4BD-151F0F4BE599}" name="Sarake8112"/>
    <tableColumn id="8113" xr3:uid="{7C344994-928D-42CB-8465-2C36AC220276}" name="Sarake8113"/>
    <tableColumn id="8114" xr3:uid="{A6F3A2AC-C541-4AD3-BE24-3A6959CB2906}" name="Sarake8114"/>
    <tableColumn id="8115" xr3:uid="{04A10574-32B8-4786-B376-17EF7912E30B}" name="Sarake8115"/>
    <tableColumn id="8116" xr3:uid="{D5AD71FB-04FF-41CD-A317-3142AED44F1D}" name="Sarake8116"/>
    <tableColumn id="8117" xr3:uid="{88E436BF-EADC-4E89-ABA0-C5B204CB65F9}" name="Sarake8117"/>
    <tableColumn id="8118" xr3:uid="{AC92C096-AE67-4A2F-A8A5-8E28977148F9}" name="Sarake8118"/>
    <tableColumn id="8119" xr3:uid="{02A24309-710D-4EEC-9321-5F1344CAB5E0}" name="Sarake8119"/>
    <tableColumn id="8120" xr3:uid="{49E1B388-8181-4F23-9DEC-9EC2C5DB9B95}" name="Sarake8120"/>
    <tableColumn id="8121" xr3:uid="{7405C7F9-3342-4336-9F45-98BCC0F2C187}" name="Sarake8121"/>
    <tableColumn id="8122" xr3:uid="{B888CC7C-4124-43B6-BAEF-5324CA928927}" name="Sarake8122"/>
    <tableColumn id="8123" xr3:uid="{1C788EDB-33A6-4373-9F45-7089D8A33798}" name="Sarake8123"/>
    <tableColumn id="8124" xr3:uid="{20A18D9F-B353-48F0-A534-A2BDF6F89E28}" name="Sarake8124"/>
    <tableColumn id="8125" xr3:uid="{C14E2579-3790-4DEB-B5A7-2787F151D603}" name="Sarake8125"/>
    <tableColumn id="8126" xr3:uid="{1061F3B3-9ADC-4877-B8A7-6A65C01C1040}" name="Sarake8126"/>
    <tableColumn id="8127" xr3:uid="{C6C00F73-6756-45B6-A950-8DF721960BD5}" name="Sarake8127"/>
    <tableColumn id="8128" xr3:uid="{B3716099-3333-43C7-8E5F-73D9FB9846FE}" name="Sarake8128"/>
    <tableColumn id="8129" xr3:uid="{063B3C10-1FD9-4905-BD33-D1F48DF507AA}" name="Sarake8129"/>
    <tableColumn id="8130" xr3:uid="{8EE6333A-9B74-4C04-AB4D-3F31338597E4}" name="Sarake8130"/>
    <tableColumn id="8131" xr3:uid="{D89F19B0-626F-46F9-80D4-BAE05108A115}" name="Sarake8131"/>
    <tableColumn id="8132" xr3:uid="{C53530E9-675B-4DD0-9B4E-71479634D20A}" name="Sarake8132"/>
    <tableColumn id="8133" xr3:uid="{444EAE71-2CBB-4C0E-A49E-242267062902}" name="Sarake8133"/>
    <tableColumn id="8134" xr3:uid="{7AD106DC-2531-4F1A-8CE7-921AA5FA60AD}" name="Sarake8134"/>
    <tableColumn id="8135" xr3:uid="{11FBE801-716B-41A6-AFD1-0A441F094BC6}" name="Sarake8135"/>
    <tableColumn id="8136" xr3:uid="{A35418BF-73E3-4C0D-BB88-0A1FBEC95FDA}" name="Sarake8136"/>
    <tableColumn id="8137" xr3:uid="{C937C538-3525-484B-92BF-37E8DE98EED9}" name="Sarake8137"/>
    <tableColumn id="8138" xr3:uid="{E22FF859-22F0-4F5B-8256-762655B4665E}" name="Sarake8138"/>
    <tableColumn id="8139" xr3:uid="{4CF330D3-F0B1-43F2-894A-13058C6122B6}" name="Sarake8139"/>
    <tableColumn id="8140" xr3:uid="{10ECF8B7-C2E3-48A8-97E2-C362520BF306}" name="Sarake8140"/>
    <tableColumn id="8141" xr3:uid="{449C4BDE-F779-448A-B1FB-8CEF3EF7D60D}" name="Sarake8141"/>
    <tableColumn id="8142" xr3:uid="{8F095283-42F4-4975-AAD2-A67C583E41D1}" name="Sarake8142"/>
    <tableColumn id="8143" xr3:uid="{727582B3-7030-4A98-BC23-7F050229437C}" name="Sarake8143"/>
    <tableColumn id="8144" xr3:uid="{55E66FCB-DFF0-46E4-8BBB-EEC56BCA1D2B}" name="Sarake8144"/>
    <tableColumn id="8145" xr3:uid="{89718BCD-0B49-4B7C-88B6-7254F0A63850}" name="Sarake8145"/>
    <tableColumn id="8146" xr3:uid="{9BCB484E-662E-41BD-8B07-82F341A4CEF6}" name="Sarake8146"/>
    <tableColumn id="8147" xr3:uid="{3B552C4C-837F-4773-AB64-AD1609A486D5}" name="Sarake8147"/>
    <tableColumn id="8148" xr3:uid="{9C35D1ED-6496-43F6-A239-CE167F85789A}" name="Sarake8148"/>
    <tableColumn id="8149" xr3:uid="{A76C80D3-86C4-4E6A-9F30-1B39553A9AAD}" name="Sarake8149"/>
    <tableColumn id="8150" xr3:uid="{6E467ECF-E62F-4F77-B1B3-AC1159F41E55}" name="Sarake8150"/>
    <tableColumn id="8151" xr3:uid="{A28EFFB9-D522-4A03-961E-F58331A7626D}" name="Sarake8151"/>
    <tableColumn id="8152" xr3:uid="{1EFBC7EB-03CE-4ACF-96E5-B1F9624EF485}" name="Sarake8152"/>
    <tableColumn id="8153" xr3:uid="{CAAF81E8-E1BD-4BCF-9F29-A7506EEC58B1}" name="Sarake8153"/>
    <tableColumn id="8154" xr3:uid="{63B5FEE7-4392-4BD6-8C4C-47B083BC4685}" name="Sarake8154"/>
    <tableColumn id="8155" xr3:uid="{638DD6A8-4FFC-4C9F-8C5F-8795E92FC962}" name="Sarake8155"/>
    <tableColumn id="8156" xr3:uid="{E2F031BF-9E0E-48D4-8F0E-F475B335C255}" name="Sarake8156"/>
    <tableColumn id="8157" xr3:uid="{F5015E6D-1DC2-4769-8850-8AA298A53213}" name="Sarake8157"/>
    <tableColumn id="8158" xr3:uid="{4B7FA405-6C77-4358-ACCC-EDBB43FF8F9C}" name="Sarake8158"/>
    <tableColumn id="8159" xr3:uid="{E326EC5A-C86D-4975-B50C-9FDCE444BE21}" name="Sarake8159"/>
    <tableColumn id="8160" xr3:uid="{8BA47628-1FFC-42B3-A21F-4B5AB4D8AA79}" name="Sarake8160"/>
    <tableColumn id="8161" xr3:uid="{AE982362-7A38-46F6-A08D-6BD7C8EA2160}" name="Sarake8161"/>
    <tableColumn id="8162" xr3:uid="{2D1E8626-9EBF-4309-ADF2-FE4512E5B708}" name="Sarake8162"/>
    <tableColumn id="8163" xr3:uid="{08BFE24D-526A-4B1F-A7C4-63F3054525C9}" name="Sarake8163"/>
    <tableColumn id="8164" xr3:uid="{B6875DC5-6D8B-4521-9BC9-36957EB1B7B4}" name="Sarake8164"/>
    <tableColumn id="8165" xr3:uid="{50233DA4-3B4E-4D94-8E27-2D32E5C32252}" name="Sarake8165"/>
    <tableColumn id="8166" xr3:uid="{B2DA58D9-A7BA-4A9F-A635-EAEE8C260C8C}" name="Sarake8166"/>
    <tableColumn id="8167" xr3:uid="{76E0F797-E315-4F86-B4E9-45A58CBCEF43}" name="Sarake8167"/>
    <tableColumn id="8168" xr3:uid="{EB7E05A9-AA14-4B92-A9D4-65BEEFA7D717}" name="Sarake8168"/>
    <tableColumn id="8169" xr3:uid="{46A2AC19-05CE-4D5A-AC43-FD45AB8D8ADD}" name="Sarake8169"/>
    <tableColumn id="8170" xr3:uid="{B7A39603-FB9D-4F0B-AA00-F0E2942E67C7}" name="Sarake8170"/>
    <tableColumn id="8171" xr3:uid="{61172543-880D-493F-9CC9-3C9C96528400}" name="Sarake8171"/>
    <tableColumn id="8172" xr3:uid="{FE6AF645-A287-4B15-961C-CC186C1A7A93}" name="Sarake8172"/>
    <tableColumn id="8173" xr3:uid="{062464F5-059E-4BCC-9840-4C069485EA7F}" name="Sarake8173"/>
    <tableColumn id="8174" xr3:uid="{D5834A48-9D76-4A19-A9AB-CE479A99E283}" name="Sarake8174"/>
    <tableColumn id="8175" xr3:uid="{10513E6E-920E-4B24-BE61-FE77F362BD19}" name="Sarake8175"/>
    <tableColumn id="8176" xr3:uid="{BE09F809-894D-4431-9D8B-5B9E696C2EAF}" name="Sarake8176"/>
    <tableColumn id="8177" xr3:uid="{3CCCDC4A-EC0E-451B-A36D-DD7CFD3CBF93}" name="Sarake8177"/>
    <tableColumn id="8178" xr3:uid="{D2EFED76-8C7C-4442-8F86-DB5AE1EF2855}" name="Sarake8178"/>
    <tableColumn id="8179" xr3:uid="{72F25FF6-E436-4A5A-B676-E2A6FE93CA32}" name="Sarake8179"/>
    <tableColumn id="8180" xr3:uid="{8A545922-AACA-49CB-A8A0-AF049CB6AC48}" name="Sarake8180"/>
    <tableColumn id="8181" xr3:uid="{BDF2F14E-F066-4EEF-BC0F-0A2279D29430}" name="Sarake8181"/>
    <tableColumn id="8182" xr3:uid="{23FD5405-989F-4D26-ABC2-BE4A6426F22F}" name="Sarake8182"/>
    <tableColumn id="8183" xr3:uid="{4850FD9F-DF37-4C35-A772-848FFFE5B074}" name="Sarake8183"/>
    <tableColumn id="8184" xr3:uid="{9F37C565-916F-4275-ACAC-FA980495D277}" name="Sarake8184"/>
    <tableColumn id="8185" xr3:uid="{8E9D6B84-0091-44CF-997D-E266881E2971}" name="Sarake8185"/>
    <tableColumn id="8186" xr3:uid="{A049B1FA-C1F3-491F-8660-20CA9D1E700A}" name="Sarake8186"/>
    <tableColumn id="8187" xr3:uid="{D7EA64D6-C3C6-41C7-BCDE-CE85D8C5F2B7}" name="Sarake8187"/>
    <tableColumn id="8188" xr3:uid="{8EE3005E-0EF5-4DB4-9C33-3433CDD037AE}" name="Sarake8188"/>
    <tableColumn id="8189" xr3:uid="{BC8905E2-9AC0-414B-B012-B6505B036E5E}" name="Sarake8189"/>
    <tableColumn id="8190" xr3:uid="{AF1183D6-8C30-40A2-844B-17EC49B322AF}" name="Sarake8190"/>
    <tableColumn id="8191" xr3:uid="{B147D086-45D4-477F-9CE7-62CE30C72B32}" name="Sarake8191"/>
    <tableColumn id="8192" xr3:uid="{FE9D4D5A-68F0-4652-9A48-30CEB7483587}" name="Sarake8192"/>
    <tableColumn id="8193" xr3:uid="{74325988-3550-4D9C-ABD6-8DB879C38EAF}" name="Sarake8193"/>
    <tableColumn id="8194" xr3:uid="{49B65E67-B6E4-49B8-AD29-28FE50A8FF8A}" name="Sarake8194"/>
    <tableColumn id="8195" xr3:uid="{3FD1DCBB-B82D-4ED4-9F0C-AE44A3A92C97}" name="Sarake8195"/>
    <tableColumn id="8196" xr3:uid="{F991E363-5DA2-44CB-AF85-BB21384B4783}" name="Sarake8196"/>
    <tableColumn id="8197" xr3:uid="{5622EEDA-3002-4CB4-84B6-7C6B66E99CF2}" name="Sarake8197"/>
    <tableColumn id="8198" xr3:uid="{B8440109-BE58-407B-9498-4D94DE21E51D}" name="Sarake8198"/>
    <tableColumn id="8199" xr3:uid="{15E42CE8-AB2F-4D1A-99D3-76C4F40E8F5D}" name="Sarake8199"/>
    <tableColumn id="8200" xr3:uid="{927E322B-7E21-4328-A362-729B8D8E814B}" name="Sarake8200"/>
    <tableColumn id="8201" xr3:uid="{EC86729B-BE2E-43DA-B387-85F649FB0C2F}" name="Sarake8201"/>
    <tableColumn id="8202" xr3:uid="{226193AB-840C-4FB0-B1A8-C41C13682CB5}" name="Sarake8202"/>
    <tableColumn id="8203" xr3:uid="{997E6206-FDC8-4ADC-824C-C0F3B9A0FCDF}" name="Sarake8203"/>
    <tableColumn id="8204" xr3:uid="{F4E41E4F-604D-4238-8264-09855442C589}" name="Sarake8204"/>
    <tableColumn id="8205" xr3:uid="{5951C0FC-042C-402B-8E95-228BDFD62480}" name="Sarake8205"/>
    <tableColumn id="8206" xr3:uid="{71199B22-051C-4F6E-BA80-419F36AFFDDC}" name="Sarake8206"/>
    <tableColumn id="8207" xr3:uid="{9D70001F-D3F3-43A7-B2EC-451628CC2CEA}" name="Sarake8207"/>
    <tableColumn id="8208" xr3:uid="{138B6A11-44A5-4DD7-B414-8C73A6BA0F0B}" name="Sarake8208"/>
    <tableColumn id="8209" xr3:uid="{36A8764C-A9D4-41E1-96BA-0E89AA69131F}" name="Sarake8209"/>
    <tableColumn id="8210" xr3:uid="{D3A30269-C7BD-4BF1-B8B6-3080D8F3E528}" name="Sarake8210"/>
    <tableColumn id="8211" xr3:uid="{BCF4554D-A15E-4C3C-97C3-1BC25080D1A4}" name="Sarake8211"/>
    <tableColumn id="8212" xr3:uid="{6AE490FF-0B21-443D-BA2D-90B58613AECE}" name="Sarake8212"/>
    <tableColumn id="8213" xr3:uid="{C70DBF19-48BF-4916-98B5-B93A38CC0CBE}" name="Sarake8213"/>
    <tableColumn id="8214" xr3:uid="{065932F8-71E4-4FC8-99F7-6F7079F3DE7D}" name="Sarake8214"/>
    <tableColumn id="8215" xr3:uid="{C12690B4-9F54-4744-8314-E24F4DDDA393}" name="Sarake8215"/>
    <tableColumn id="8216" xr3:uid="{B5F3730C-30A6-4DA0-8F1E-A4C78784701B}" name="Sarake8216"/>
    <tableColumn id="8217" xr3:uid="{7DF8B80F-E89A-4491-B04B-D509D92B2FEA}" name="Sarake8217"/>
    <tableColumn id="8218" xr3:uid="{0F8126B8-23DD-4246-9E0E-ABAEB1C4C692}" name="Sarake8218"/>
    <tableColumn id="8219" xr3:uid="{8BF70A22-54B5-4699-8C0D-2CF126E89D10}" name="Sarake8219"/>
    <tableColumn id="8220" xr3:uid="{2BB02E8C-B3DF-45DB-8E03-316A1D14D2EB}" name="Sarake8220"/>
    <tableColumn id="8221" xr3:uid="{7F3E07F7-EFE1-46BE-9B78-DCF08DE1448A}" name="Sarake8221"/>
    <tableColumn id="8222" xr3:uid="{99096ED7-10A9-4FE0-BD39-FFA576BFCC4B}" name="Sarake8222"/>
    <tableColumn id="8223" xr3:uid="{F4D9D69B-FD0A-44BA-8E5F-0EE91E822E76}" name="Sarake8223"/>
    <tableColumn id="8224" xr3:uid="{087AC21B-88D7-48AD-9C6D-F3275C93D1C5}" name="Sarake8224"/>
    <tableColumn id="8225" xr3:uid="{1EB6F0B8-33EF-41BF-80CB-4DD3FAF08A36}" name="Sarake8225"/>
    <tableColumn id="8226" xr3:uid="{95201606-CA33-4F19-8810-DFA7B1375C91}" name="Sarake8226"/>
    <tableColumn id="8227" xr3:uid="{DE7C6C6A-99D2-4A54-B671-4D4F8D4388B1}" name="Sarake8227"/>
    <tableColumn id="8228" xr3:uid="{91CA78B2-E299-40D3-8701-B243F98FC92A}" name="Sarake8228"/>
    <tableColumn id="8229" xr3:uid="{1149AE4F-FAC2-437C-A65F-8FB87162DC4E}" name="Sarake8229"/>
    <tableColumn id="8230" xr3:uid="{8256DB12-3BFF-4365-A46D-31114791DDF3}" name="Sarake8230"/>
    <tableColumn id="8231" xr3:uid="{455BF5ED-DC2E-4C06-A3FF-1BD606CEB471}" name="Sarake8231"/>
    <tableColumn id="8232" xr3:uid="{F3FB0BEE-B4C2-4801-82B9-2BFA1C06EA4E}" name="Sarake8232"/>
    <tableColumn id="8233" xr3:uid="{35FA2EFB-6316-44A9-A48E-5188206EB222}" name="Sarake8233"/>
    <tableColumn id="8234" xr3:uid="{09CC09CA-6638-4C55-9DD6-45B497725FBF}" name="Sarake8234"/>
    <tableColumn id="8235" xr3:uid="{420B907E-A1C8-4809-8CDF-B06B52D0BF4C}" name="Sarake8235"/>
    <tableColumn id="8236" xr3:uid="{D3079B0C-AA1B-48C1-958C-42E142D22E6E}" name="Sarake8236"/>
    <tableColumn id="8237" xr3:uid="{7593E287-EBB3-48AC-911B-CE4383E57845}" name="Sarake8237"/>
    <tableColumn id="8238" xr3:uid="{F386A7AA-9DB3-4294-AB61-830515709B7F}" name="Sarake8238"/>
    <tableColumn id="8239" xr3:uid="{7018B997-09A8-4C2E-8103-FDBC95EAE0F6}" name="Sarake8239"/>
    <tableColumn id="8240" xr3:uid="{92EFD55A-9E79-4F57-A233-C3715A6C7570}" name="Sarake8240"/>
    <tableColumn id="8241" xr3:uid="{D5F640AC-43E4-4E6E-ADB7-F558A2C4440F}" name="Sarake8241"/>
    <tableColumn id="8242" xr3:uid="{B1F22E4B-7369-448C-B368-86BE2BD33120}" name="Sarake8242"/>
    <tableColumn id="8243" xr3:uid="{6C1FF4D5-E024-461A-ACE8-30C9E7021CEC}" name="Sarake8243"/>
    <tableColumn id="8244" xr3:uid="{0074CBC6-5AB7-40E2-9B18-369DC2ED5392}" name="Sarake8244"/>
    <tableColumn id="8245" xr3:uid="{8C4B3F08-B58A-40FA-8A2B-BB03A181AD83}" name="Sarake8245"/>
    <tableColumn id="8246" xr3:uid="{5E092FBD-4099-4E37-8497-613F8B9B2A8E}" name="Sarake8246"/>
    <tableColumn id="8247" xr3:uid="{7E7FF111-0BF6-4C3C-99D2-0F75C917CE98}" name="Sarake8247"/>
    <tableColumn id="8248" xr3:uid="{2F0AC9D2-CA95-4AFB-9149-206AD240FE60}" name="Sarake8248"/>
    <tableColumn id="8249" xr3:uid="{E037E7DA-175A-44D2-99A7-566E0AA80485}" name="Sarake8249"/>
    <tableColumn id="8250" xr3:uid="{772654D4-F406-494E-ACE4-F68B4BCF59C5}" name="Sarake8250"/>
    <tableColumn id="8251" xr3:uid="{72C87E6D-50B4-473C-AB25-F9591988ABEC}" name="Sarake8251"/>
    <tableColumn id="8252" xr3:uid="{49A695AA-EE20-4D6F-A11D-7937AC138627}" name="Sarake8252"/>
    <tableColumn id="8253" xr3:uid="{8359FAA4-9742-421F-B6A5-6B826A333C8F}" name="Sarake8253"/>
    <tableColumn id="8254" xr3:uid="{B4A68435-1675-4AF0-BD18-5F8C6EB35EB5}" name="Sarake8254"/>
    <tableColumn id="8255" xr3:uid="{6E29555F-A85B-45D3-8A5D-F18DE38C7B8B}" name="Sarake8255"/>
    <tableColumn id="8256" xr3:uid="{991DDD8D-12FE-4423-994A-6FAD3CB67065}" name="Sarake8256"/>
    <tableColumn id="8257" xr3:uid="{5E6C59CA-CA38-4AC5-91EA-5BCF62339B0C}" name="Sarake8257"/>
    <tableColumn id="8258" xr3:uid="{1E370B8F-E37E-4347-A1B8-581BD8EF6495}" name="Sarake8258"/>
    <tableColumn id="8259" xr3:uid="{CE1D0BD9-0D8D-4B54-826E-D2411D7B8F44}" name="Sarake8259"/>
    <tableColumn id="8260" xr3:uid="{81F8E6C1-58DF-4AC8-8B38-80396FABA72B}" name="Sarake8260"/>
    <tableColumn id="8261" xr3:uid="{FF096D9C-291C-4CD8-BB38-A321AFB6947D}" name="Sarake8261"/>
    <tableColumn id="8262" xr3:uid="{D4FB0A8A-30D0-435B-9DA9-1857F976C0D3}" name="Sarake8262"/>
    <tableColumn id="8263" xr3:uid="{C4CBDEF9-9AA4-474E-8794-8D61CF576D60}" name="Sarake8263"/>
    <tableColumn id="8264" xr3:uid="{0F6CD6E6-3D29-4627-A1B4-5DADA09C74F1}" name="Sarake8264"/>
    <tableColumn id="8265" xr3:uid="{F065125F-5B72-4C5D-8644-80C120547F3E}" name="Sarake8265"/>
    <tableColumn id="8266" xr3:uid="{6BAD3D9B-0107-4821-ABEE-21B5014102CF}" name="Sarake8266"/>
    <tableColumn id="8267" xr3:uid="{0A9C3A39-65EF-4029-8709-E8899422B24B}" name="Sarake8267"/>
    <tableColumn id="8268" xr3:uid="{353260EE-7A82-4CA4-AAE5-ECFBDFA98348}" name="Sarake8268"/>
    <tableColumn id="8269" xr3:uid="{488E603A-E5EE-4581-A6C9-B943651ED762}" name="Sarake8269"/>
    <tableColumn id="8270" xr3:uid="{59AEC5E1-4820-4BC9-8F8E-0658E771D92F}" name="Sarake8270"/>
    <tableColumn id="8271" xr3:uid="{804697E3-0597-4823-82E1-4B2EA71B6323}" name="Sarake8271"/>
    <tableColumn id="8272" xr3:uid="{B07B08C6-4BF6-4261-89F2-3C95A7E677E5}" name="Sarake8272"/>
    <tableColumn id="8273" xr3:uid="{673AD7CB-0E37-4F15-95BD-5707C5586866}" name="Sarake8273"/>
    <tableColumn id="8274" xr3:uid="{BE768E12-1369-4607-B44E-CB2F5392F288}" name="Sarake8274"/>
    <tableColumn id="8275" xr3:uid="{A4FB44B0-50F1-4B25-BD38-1E61FF76EB95}" name="Sarake8275"/>
    <tableColumn id="8276" xr3:uid="{1817F999-6AD0-4390-AD33-B6D27E6BDDC5}" name="Sarake8276"/>
    <tableColumn id="8277" xr3:uid="{BA5D35E2-B6CA-4DA7-A944-871B3BFA98D6}" name="Sarake8277"/>
    <tableColumn id="8278" xr3:uid="{53CF9900-38F5-4A91-8F53-5683795DAB06}" name="Sarake8278"/>
    <tableColumn id="8279" xr3:uid="{2646A6D6-E238-4FC7-9ED3-C275F57C5456}" name="Sarake8279"/>
    <tableColumn id="8280" xr3:uid="{9F181A9D-B357-4563-84E5-D45638DA29CA}" name="Sarake8280"/>
    <tableColumn id="8281" xr3:uid="{06BD912B-25D2-4A12-B153-69407F6DA9AC}" name="Sarake8281"/>
    <tableColumn id="8282" xr3:uid="{8618F43D-3CB1-4209-97C6-C0555F90A5D2}" name="Sarake8282"/>
    <tableColumn id="8283" xr3:uid="{BDDE1117-6F29-449A-835B-91CE158274BE}" name="Sarake8283"/>
    <tableColumn id="8284" xr3:uid="{929FE78F-E156-4435-8DD6-2C673D287D3C}" name="Sarake8284"/>
    <tableColumn id="8285" xr3:uid="{EC0023A4-3523-4A30-AE87-DA3CC8BBC25A}" name="Sarake8285"/>
    <tableColumn id="8286" xr3:uid="{DB1860EB-BCD8-409F-ABF7-D176A8296524}" name="Sarake8286"/>
    <tableColumn id="8287" xr3:uid="{843F7F7A-F60C-493C-89B3-2DDBB57DEDDF}" name="Sarake8287"/>
    <tableColumn id="8288" xr3:uid="{5F95FA9B-3801-485F-A4D6-B90515755CEA}" name="Sarake8288"/>
    <tableColumn id="8289" xr3:uid="{4886B7EA-583D-4854-89A6-6F1CBECD0E29}" name="Sarake8289"/>
    <tableColumn id="8290" xr3:uid="{4F88A3B2-22D9-46EE-BD8A-B8CEE09B7125}" name="Sarake8290"/>
    <tableColumn id="8291" xr3:uid="{B3F720DF-DA89-461F-B1C7-A9D24DC88A9E}" name="Sarake8291"/>
    <tableColumn id="8292" xr3:uid="{58844890-2ADD-4513-8AD2-9775CACA5195}" name="Sarake8292"/>
    <tableColumn id="8293" xr3:uid="{CE4627F4-902D-4DED-9935-AFC38D6F4783}" name="Sarake8293"/>
    <tableColumn id="8294" xr3:uid="{794836AB-1531-4156-ADDE-00329B15C155}" name="Sarake8294"/>
    <tableColumn id="8295" xr3:uid="{F4B0BB19-2B11-46E2-8821-55D01B9BDB76}" name="Sarake8295"/>
    <tableColumn id="8296" xr3:uid="{3096C78E-E25F-40D0-883A-02782D20E10C}" name="Sarake8296"/>
    <tableColumn id="8297" xr3:uid="{A5F3268B-EBE3-4332-B970-9246273E1837}" name="Sarake8297"/>
    <tableColumn id="8298" xr3:uid="{E324D341-E490-42DA-8EE3-D74EC5A18543}" name="Sarake8298"/>
    <tableColumn id="8299" xr3:uid="{47D77A68-AD7D-4217-B30B-054829EBC113}" name="Sarake8299"/>
    <tableColumn id="8300" xr3:uid="{A84A1D26-F857-4A95-A732-1D0F34C31B57}" name="Sarake8300"/>
    <tableColumn id="8301" xr3:uid="{816A8A43-EF3F-47F0-810A-F2419CADCDE3}" name="Sarake8301"/>
    <tableColumn id="8302" xr3:uid="{80FC297D-A253-4A52-82E6-98EE01A776E7}" name="Sarake8302"/>
    <tableColumn id="8303" xr3:uid="{3CCEE8E7-7994-4C08-8587-1A2A3822C558}" name="Sarake8303"/>
    <tableColumn id="8304" xr3:uid="{F4F4B732-7B60-456E-92C3-580E011B2CA0}" name="Sarake8304"/>
    <tableColumn id="8305" xr3:uid="{9EDDFB4D-4FB6-48D8-8670-ACAB116F2888}" name="Sarake8305"/>
    <tableColumn id="8306" xr3:uid="{86829976-E96E-4660-B136-5F2F48C958AD}" name="Sarake8306"/>
    <tableColumn id="8307" xr3:uid="{83902AC8-F30F-49C1-8DAD-1A898D04AC6D}" name="Sarake8307"/>
    <tableColumn id="8308" xr3:uid="{2D92E444-1CCA-4123-B14F-CC775FB1BBBA}" name="Sarake8308"/>
    <tableColumn id="8309" xr3:uid="{77B79A6E-D1DC-44EA-8625-5865145104A6}" name="Sarake8309"/>
    <tableColumn id="8310" xr3:uid="{7532D0C6-3E01-4713-BD3B-E8A8AB44B8EF}" name="Sarake8310"/>
    <tableColumn id="8311" xr3:uid="{C95409BC-ADD1-4E77-9EC0-2BEB9D4549AB}" name="Sarake8311"/>
    <tableColumn id="8312" xr3:uid="{3859903D-111B-444A-95DD-CA967E9494FA}" name="Sarake8312"/>
    <tableColumn id="8313" xr3:uid="{C5CDE91D-C5AC-46A2-ADE6-2EC57F2BB98A}" name="Sarake8313"/>
    <tableColumn id="8314" xr3:uid="{AF37F358-BADF-496C-88B8-B062DC4797FF}" name="Sarake8314"/>
    <tableColumn id="8315" xr3:uid="{BCAB8450-8B5B-487E-9B30-14C63E7C0397}" name="Sarake8315"/>
    <tableColumn id="8316" xr3:uid="{84C9D82F-2E68-4FF8-BEF6-0792F184713F}" name="Sarake8316"/>
    <tableColumn id="8317" xr3:uid="{9ADD97A9-8DDC-440B-8998-4B3894838335}" name="Sarake8317"/>
    <tableColumn id="8318" xr3:uid="{F24B9F8E-CD0F-437E-B1EE-63D3BD84CA50}" name="Sarake8318"/>
    <tableColumn id="8319" xr3:uid="{CAFCDBCC-DB6F-49DF-A89B-5AA1D4115D8B}" name="Sarake8319"/>
    <tableColumn id="8320" xr3:uid="{764C3321-0FD0-4CFD-AC14-119721A717EA}" name="Sarake8320"/>
    <tableColumn id="8321" xr3:uid="{CB464511-10A0-4510-81FF-86198348D12D}" name="Sarake8321"/>
    <tableColumn id="8322" xr3:uid="{CF928B33-0EAC-4EC1-8C30-EE1F89E1C51C}" name="Sarake8322"/>
    <tableColumn id="8323" xr3:uid="{867EF852-3DBD-4454-8BDF-367ED1D7B6AF}" name="Sarake8323"/>
    <tableColumn id="8324" xr3:uid="{830BA2B9-C616-4D58-8E76-6DE42E40D9CC}" name="Sarake8324"/>
    <tableColumn id="8325" xr3:uid="{CB8A7880-1328-48E4-8329-43442F477A04}" name="Sarake8325"/>
    <tableColumn id="8326" xr3:uid="{65FDD061-6425-45F3-B962-54071CFA1475}" name="Sarake8326"/>
    <tableColumn id="8327" xr3:uid="{F9404489-7BC5-45C7-B024-2E3CCAA66FBA}" name="Sarake8327"/>
    <tableColumn id="8328" xr3:uid="{3C988058-C4EB-4A33-9099-C9B259CF3CBF}" name="Sarake8328"/>
    <tableColumn id="8329" xr3:uid="{F5E8B9D4-C2B7-4CEB-92B2-7C016742E7A8}" name="Sarake8329"/>
    <tableColumn id="8330" xr3:uid="{E7C42207-2E38-4F02-A6D2-A720F9D06A4B}" name="Sarake8330"/>
    <tableColumn id="8331" xr3:uid="{810FE59F-20A2-4614-AD26-EFDFC2FE556D}" name="Sarake8331"/>
    <tableColumn id="8332" xr3:uid="{5EF845C8-8909-47E9-8812-9918F62B09EA}" name="Sarake8332"/>
    <tableColumn id="8333" xr3:uid="{E91CF318-D946-47C6-9A36-1FD785AD4FAA}" name="Sarake8333"/>
    <tableColumn id="8334" xr3:uid="{E4AE5DDB-CA13-45BC-9906-57B90639450A}" name="Sarake8334"/>
    <tableColumn id="8335" xr3:uid="{1673AF1E-74B5-43CB-B818-80F32346FAE1}" name="Sarake8335"/>
    <tableColumn id="8336" xr3:uid="{7C906172-048A-4F11-BBF0-2B0382F19A09}" name="Sarake8336"/>
    <tableColumn id="8337" xr3:uid="{B9BA0094-2801-43A9-9BAA-8B44B11206ED}" name="Sarake8337"/>
    <tableColumn id="8338" xr3:uid="{B16436E8-D239-49D0-A75C-4FFC7D7C6B23}" name="Sarake8338"/>
    <tableColumn id="8339" xr3:uid="{D7CD02BE-256E-4277-9298-938B9EBAB374}" name="Sarake8339"/>
    <tableColumn id="8340" xr3:uid="{A8DA0F2D-2133-49B3-8B4D-0771DE1FD86F}" name="Sarake8340"/>
    <tableColumn id="8341" xr3:uid="{05DE0982-AD95-41D6-BAED-5DF505203987}" name="Sarake8341"/>
    <tableColumn id="8342" xr3:uid="{4D2FEA1F-56E1-4437-8715-3A75740FD1EF}" name="Sarake8342"/>
    <tableColumn id="8343" xr3:uid="{CF6A48CC-069C-436E-8513-2CCE4AA31E2A}" name="Sarake8343"/>
    <tableColumn id="8344" xr3:uid="{0DDD1E45-FFF0-4597-BCCD-C9B10F19FC97}" name="Sarake8344"/>
    <tableColumn id="8345" xr3:uid="{A60E48AA-4F07-4A86-8E90-ED3C8DF33A39}" name="Sarake8345"/>
    <tableColumn id="8346" xr3:uid="{006FD1C8-3331-4F88-A574-7E511F608052}" name="Sarake8346"/>
    <tableColumn id="8347" xr3:uid="{AFCD6A0C-8846-4D7D-B56F-7D5BE67A428D}" name="Sarake8347"/>
    <tableColumn id="8348" xr3:uid="{4CB54C5B-91E3-49BD-B7C2-C44A0F2EF85E}" name="Sarake8348"/>
    <tableColumn id="8349" xr3:uid="{2B7D498E-F73E-4943-BD66-22511B7AFA6C}" name="Sarake8349"/>
    <tableColumn id="8350" xr3:uid="{BC4FF454-FE17-40A7-BBAD-3C41EC3B9C58}" name="Sarake8350"/>
    <tableColumn id="8351" xr3:uid="{EB715975-8C9C-453E-8F62-EC5A05FB659F}" name="Sarake8351"/>
    <tableColumn id="8352" xr3:uid="{9C1BD6EF-426D-4C60-AA12-7A3D075868BD}" name="Sarake8352"/>
    <tableColumn id="8353" xr3:uid="{81D368A5-EF59-440A-8CB0-CE5CCCEC2B4C}" name="Sarake8353"/>
    <tableColumn id="8354" xr3:uid="{9E911C46-48E3-41A0-A154-2F50AF75823C}" name="Sarake8354"/>
    <tableColumn id="8355" xr3:uid="{7C644476-6E3E-45A5-B69E-B5BD43606970}" name="Sarake8355"/>
    <tableColumn id="8356" xr3:uid="{1001059B-0FB9-4419-80A1-CD81A39F4DFD}" name="Sarake8356"/>
    <tableColumn id="8357" xr3:uid="{9394546B-7A3B-429D-AFFA-A9BE23541BD5}" name="Sarake8357"/>
    <tableColumn id="8358" xr3:uid="{E9CC5A01-DA35-4FC8-A4CF-8AA045E96941}" name="Sarake8358"/>
    <tableColumn id="8359" xr3:uid="{3916EBC1-C071-4A63-8444-1CF0DE518762}" name="Sarake8359"/>
    <tableColumn id="8360" xr3:uid="{F9F83E88-81F7-49ED-A656-A07FB589B1D5}" name="Sarake8360"/>
    <tableColumn id="8361" xr3:uid="{24ECDC6C-9537-4C9D-9A2A-A3C23DDB70B2}" name="Sarake8361"/>
    <tableColumn id="8362" xr3:uid="{D0034F64-AD14-414B-828E-2ADC8EC81747}" name="Sarake8362"/>
    <tableColumn id="8363" xr3:uid="{E12E36F8-02A8-4438-AF2E-C2064F459D40}" name="Sarake8363"/>
    <tableColumn id="8364" xr3:uid="{7739F4CC-80CE-495F-B930-D78A4E512F51}" name="Sarake8364"/>
    <tableColumn id="8365" xr3:uid="{B8DB8F52-810A-460D-881B-4CCFE98EC625}" name="Sarake8365"/>
    <tableColumn id="8366" xr3:uid="{32304588-E4A3-483A-80FC-F4F5F889FE99}" name="Sarake8366"/>
    <tableColumn id="8367" xr3:uid="{2E3D8EFB-F639-480F-AFDD-28E638ED41C8}" name="Sarake8367"/>
    <tableColumn id="8368" xr3:uid="{61C7FD33-A0DE-4B24-834D-4F4183FD2E35}" name="Sarake8368"/>
    <tableColumn id="8369" xr3:uid="{EFAE340D-54BD-4E7F-86CA-623FD2B51C7B}" name="Sarake8369"/>
    <tableColumn id="8370" xr3:uid="{38E7036B-1B25-434F-AE45-B27D86540CEE}" name="Sarake8370"/>
    <tableColumn id="8371" xr3:uid="{B7D2D110-1AE6-4152-B7A6-AB6BDA4A46AD}" name="Sarake8371"/>
    <tableColumn id="8372" xr3:uid="{11959E4C-B4F3-4B7E-83A1-68E36845FB1D}" name="Sarake8372"/>
    <tableColumn id="8373" xr3:uid="{B384F889-4B9B-41BA-A41E-1C8EB7B79A17}" name="Sarake8373"/>
    <tableColumn id="8374" xr3:uid="{90114C9E-A8F8-4EDB-B327-DED897FECD02}" name="Sarake8374"/>
    <tableColumn id="8375" xr3:uid="{2C6C8D10-60EE-49C6-A19C-7403988BD4E6}" name="Sarake8375"/>
    <tableColumn id="8376" xr3:uid="{3C1307FD-5D81-407B-9A06-7734F06F751A}" name="Sarake8376"/>
    <tableColumn id="8377" xr3:uid="{7954E250-3AE8-4460-B32B-B19115E4F5E3}" name="Sarake8377"/>
    <tableColumn id="8378" xr3:uid="{9C2874A7-339A-4B2D-9285-B6C6735EAA38}" name="Sarake8378"/>
    <tableColumn id="8379" xr3:uid="{68B009E1-56DE-4692-A3E6-9507CE976771}" name="Sarake8379"/>
    <tableColumn id="8380" xr3:uid="{507322A6-90FA-40A6-B6E7-22B88B7E5815}" name="Sarake8380"/>
    <tableColumn id="8381" xr3:uid="{4175BA88-1860-488C-B45F-A48B2F202DC7}" name="Sarake8381"/>
    <tableColumn id="8382" xr3:uid="{8831BEF1-3278-425F-8831-D060A4ADA45B}" name="Sarake8382"/>
    <tableColumn id="8383" xr3:uid="{27B13ACA-FA45-4EA9-92C8-2CA32199EDD5}" name="Sarake8383"/>
    <tableColumn id="8384" xr3:uid="{77AD35C0-AF69-4D6C-B03E-1C71A68833B7}" name="Sarake8384"/>
    <tableColumn id="8385" xr3:uid="{02D80E81-9303-475A-AF0B-27ED3094FA52}" name="Sarake8385"/>
    <tableColumn id="8386" xr3:uid="{5DAE8FF8-36FA-4833-8E45-280D8D1EFB45}" name="Sarake8386"/>
    <tableColumn id="8387" xr3:uid="{2AAECA0C-43B6-417A-B926-88E883957640}" name="Sarake8387"/>
    <tableColumn id="8388" xr3:uid="{34BF6C64-B4D0-4979-BB94-D325BB188198}" name="Sarake8388"/>
    <tableColumn id="8389" xr3:uid="{93F7686F-427C-47B9-A4D0-AE5D0F6D9D89}" name="Sarake8389"/>
    <tableColumn id="8390" xr3:uid="{4F702960-BF0E-459D-8F81-E76BF3144493}" name="Sarake8390"/>
    <tableColumn id="8391" xr3:uid="{FA3A5DCF-B27E-40AB-81C4-CD2FF5A82419}" name="Sarake8391"/>
    <tableColumn id="8392" xr3:uid="{ABBD91E2-8562-4D25-9D5A-7EBED8027160}" name="Sarake8392"/>
    <tableColumn id="8393" xr3:uid="{902DBC9E-6AC5-48DF-A26B-4DCD821CA3A6}" name="Sarake8393"/>
    <tableColumn id="8394" xr3:uid="{C0FEFD87-AF1A-4A1F-BC35-86FD36647FA4}" name="Sarake8394"/>
    <tableColumn id="8395" xr3:uid="{C70ED711-7F0E-46D9-AE03-D17C08EAEDA9}" name="Sarake8395"/>
    <tableColumn id="8396" xr3:uid="{90F9286D-4E09-4FA5-8D2D-F513F3EAF67E}" name="Sarake8396"/>
    <tableColumn id="8397" xr3:uid="{48A0CD7B-7C4B-4E20-B81C-6DDE1B900992}" name="Sarake8397"/>
    <tableColumn id="8398" xr3:uid="{C1E3779D-C534-4CBE-9169-5DCD035AAFA2}" name="Sarake8398"/>
    <tableColumn id="8399" xr3:uid="{6CA4CD8B-D61B-424C-B32A-735A8CD4B1A9}" name="Sarake8399"/>
    <tableColumn id="8400" xr3:uid="{F5DB4FAE-A5B2-4FB5-B7E0-9DC99CDDE438}" name="Sarake8400"/>
    <tableColumn id="8401" xr3:uid="{D964C409-EEF9-4AD8-AB1F-DF31649746FD}" name="Sarake8401"/>
    <tableColumn id="8402" xr3:uid="{FC4FE818-4F7D-4304-B859-982F12FAAF9C}" name="Sarake8402"/>
    <tableColumn id="8403" xr3:uid="{DF3C7FE7-26AE-4225-BF8B-51824E53E682}" name="Sarake8403"/>
    <tableColumn id="8404" xr3:uid="{09F9C00D-DBC1-4FD9-84CB-CD919BD45E84}" name="Sarake8404"/>
    <tableColumn id="8405" xr3:uid="{275741A2-0BC2-4324-AD83-B65F192D56C3}" name="Sarake8405"/>
    <tableColumn id="8406" xr3:uid="{36B51599-78DB-4B00-9A3D-FF35DD283321}" name="Sarake8406"/>
    <tableColumn id="8407" xr3:uid="{683A518E-889B-43B8-BFA9-04500E54BB87}" name="Sarake8407"/>
    <tableColumn id="8408" xr3:uid="{FCA5F164-0F98-49F1-95C0-962FCA652BCE}" name="Sarake8408"/>
    <tableColumn id="8409" xr3:uid="{4B3A0927-C315-483B-BB84-B5B41B468313}" name="Sarake8409"/>
    <tableColumn id="8410" xr3:uid="{A363DF07-A49A-44BF-BC26-56C67A307BDA}" name="Sarake8410"/>
    <tableColumn id="8411" xr3:uid="{327A1BA4-45A9-483C-8214-5B2D72094696}" name="Sarake8411"/>
    <tableColumn id="8412" xr3:uid="{F2B7BCAC-00B4-403B-82A5-9E55ACD5D96B}" name="Sarake8412"/>
    <tableColumn id="8413" xr3:uid="{9173B9DF-C174-4A26-AA42-354037954514}" name="Sarake8413"/>
    <tableColumn id="8414" xr3:uid="{4ADFBF64-F309-449D-9E39-45C750EC6EF4}" name="Sarake8414"/>
    <tableColumn id="8415" xr3:uid="{85026D1D-6F71-4E92-ACDC-E24F721A2A9F}" name="Sarake8415"/>
    <tableColumn id="8416" xr3:uid="{45EF6DBF-A3F7-4C32-9D03-12E10C2EB533}" name="Sarake8416"/>
    <tableColumn id="8417" xr3:uid="{150A72BD-830A-40AC-A901-3B63A007FEAB}" name="Sarake8417"/>
    <tableColumn id="8418" xr3:uid="{DC9033E7-8988-4562-A144-AF746D0E9F8F}" name="Sarake8418"/>
    <tableColumn id="8419" xr3:uid="{17FF5CA3-AF47-4E4B-B37A-FE66E974D5A5}" name="Sarake8419"/>
    <tableColumn id="8420" xr3:uid="{FC4B170E-7785-4055-BEDB-1C0EFA93B9B1}" name="Sarake8420"/>
    <tableColumn id="8421" xr3:uid="{32E78699-F4D1-42E4-B3ED-6446C12381C5}" name="Sarake8421"/>
    <tableColumn id="8422" xr3:uid="{EE0B7D90-7A1D-44F8-806A-86AF249C7F8A}" name="Sarake8422"/>
    <tableColumn id="8423" xr3:uid="{43EEFEE0-82ED-4B72-8DED-DA209E248B38}" name="Sarake8423"/>
    <tableColumn id="8424" xr3:uid="{70E8DC17-B658-405D-A2EE-226B1DA2CAE2}" name="Sarake8424"/>
    <tableColumn id="8425" xr3:uid="{C36D5DAD-7A11-46CB-B2BC-CEA1FED0DB3E}" name="Sarake8425"/>
    <tableColumn id="8426" xr3:uid="{A3EA8FAF-4DA5-4676-A231-386F1F5B631D}" name="Sarake8426"/>
    <tableColumn id="8427" xr3:uid="{E6609D94-6978-4C56-832E-661A5F186473}" name="Sarake8427"/>
    <tableColumn id="8428" xr3:uid="{7E748971-3D55-44F6-8DA3-85B121A9879E}" name="Sarake8428"/>
    <tableColumn id="8429" xr3:uid="{FA479CCB-F1CD-44DA-81E2-EE2025C67A6A}" name="Sarake8429"/>
    <tableColumn id="8430" xr3:uid="{F2BBFF22-E7AF-4B8E-98C4-1B9318A84FC5}" name="Sarake8430"/>
    <tableColumn id="8431" xr3:uid="{9D5CEB09-A048-4118-B11A-1CF4003FA6E8}" name="Sarake8431"/>
    <tableColumn id="8432" xr3:uid="{688F16B4-CF21-47D2-A9B9-D9AE977DA475}" name="Sarake8432"/>
    <tableColumn id="8433" xr3:uid="{12B6A0E3-F5AB-4689-8DEB-68D014578345}" name="Sarake8433"/>
    <tableColumn id="8434" xr3:uid="{67F031E8-36ED-4E98-BCDB-1D2BC67E2457}" name="Sarake8434"/>
    <tableColumn id="8435" xr3:uid="{7D0BA929-8679-49EE-8A1C-2C904BDEB10C}" name="Sarake8435"/>
    <tableColumn id="8436" xr3:uid="{6BEE6B55-951B-4B10-A564-4E7F9D183D59}" name="Sarake8436"/>
    <tableColumn id="8437" xr3:uid="{A04DC47D-C3A8-4F7F-9FF6-3E0749C9A005}" name="Sarake8437"/>
    <tableColumn id="8438" xr3:uid="{30D7CBA5-BB23-4908-867A-0AFD7873F35C}" name="Sarake8438"/>
    <tableColumn id="8439" xr3:uid="{683730F8-31F6-48B8-9EBA-AD64AF23E948}" name="Sarake8439"/>
    <tableColumn id="8440" xr3:uid="{D861D26C-C54C-4ADC-BEA1-F99E48786BA4}" name="Sarake8440"/>
    <tableColumn id="8441" xr3:uid="{12F56D62-1D9C-43DD-86A3-B8EEA756973D}" name="Sarake8441"/>
    <tableColumn id="8442" xr3:uid="{0F61DD95-46A0-4F1E-9D0A-EECDB7CECFC6}" name="Sarake8442"/>
    <tableColumn id="8443" xr3:uid="{02EDF62A-9847-4065-A778-33B991C1769E}" name="Sarake8443"/>
    <tableColumn id="8444" xr3:uid="{3BBE9D54-5687-4865-ACA9-84AD9C0BC367}" name="Sarake8444"/>
    <tableColumn id="8445" xr3:uid="{E43337EA-9D06-4591-BC24-746025E15CF6}" name="Sarake8445"/>
    <tableColumn id="8446" xr3:uid="{2D1F8A95-F81E-419E-A191-FB04F4231382}" name="Sarake8446"/>
    <tableColumn id="8447" xr3:uid="{A6350CE8-E436-47AD-A135-C5D8BDC62FD9}" name="Sarake8447"/>
    <tableColumn id="8448" xr3:uid="{1B852993-51E2-478A-B165-29372E90BD39}" name="Sarake8448"/>
    <tableColumn id="8449" xr3:uid="{39B9B20B-65EE-47FD-A95F-4553F4684CBB}" name="Sarake8449"/>
    <tableColumn id="8450" xr3:uid="{45191A5B-430E-4176-BC5C-ADBFDEB61BDC}" name="Sarake8450"/>
    <tableColumn id="8451" xr3:uid="{14D7FE12-695D-483E-8E4B-CB2A79DE9D7A}" name="Sarake8451"/>
    <tableColumn id="8452" xr3:uid="{127939F3-25DF-4D07-BD2D-37E81B2C2EBA}" name="Sarake8452"/>
    <tableColumn id="8453" xr3:uid="{3A3DDE0B-A9EF-4085-9F9A-C8E91BC5F0D0}" name="Sarake8453"/>
    <tableColumn id="8454" xr3:uid="{BEEA5DF9-B572-4764-ABAE-74947E435C27}" name="Sarake8454"/>
    <tableColumn id="8455" xr3:uid="{E95B8A29-0ECF-44D0-8CEE-965F26B1ACE2}" name="Sarake8455"/>
    <tableColumn id="8456" xr3:uid="{AC004724-2E56-497D-8103-44B05F8FE7D3}" name="Sarake8456"/>
    <tableColumn id="8457" xr3:uid="{75644A1B-FED4-46E3-B30F-DAF0D2F5DC1D}" name="Sarake8457"/>
    <tableColumn id="8458" xr3:uid="{408DF456-1330-43A9-9BD4-7DFD1A75AED1}" name="Sarake8458"/>
    <tableColumn id="8459" xr3:uid="{1D6512D9-2899-4F9A-9319-32D87B44B7D2}" name="Sarake8459"/>
    <tableColumn id="8460" xr3:uid="{CFA23D6F-2331-4562-B351-3C033A731FF8}" name="Sarake8460"/>
    <tableColumn id="8461" xr3:uid="{30844F07-5758-4F8A-835D-251599297C20}" name="Sarake8461"/>
    <tableColumn id="8462" xr3:uid="{141F2ECC-6BDD-40FA-8FA0-BD8D0D859EA3}" name="Sarake8462"/>
    <tableColumn id="8463" xr3:uid="{49D76080-FD5A-489E-8D8F-4EB212916433}" name="Sarake8463"/>
    <tableColumn id="8464" xr3:uid="{70337E32-CC99-4D6E-A07E-4B91FC57823E}" name="Sarake8464"/>
    <tableColumn id="8465" xr3:uid="{704BE84D-47B3-46E8-BB59-4E0B9A052122}" name="Sarake8465"/>
    <tableColumn id="8466" xr3:uid="{A32F750B-33A6-4239-89E6-EE8A6B5CE835}" name="Sarake8466"/>
    <tableColumn id="8467" xr3:uid="{D82F75C1-2947-490A-A579-4AE36F63280B}" name="Sarake8467"/>
    <tableColumn id="8468" xr3:uid="{D7F07A33-338B-431C-95DD-62550A3CCF2C}" name="Sarake8468"/>
    <tableColumn id="8469" xr3:uid="{35552508-C715-4333-81C5-C624085528E9}" name="Sarake8469"/>
    <tableColumn id="8470" xr3:uid="{EAAB7800-0814-4342-B766-B1D3A55DD0CE}" name="Sarake8470"/>
    <tableColumn id="8471" xr3:uid="{02C510F6-2501-4988-AFA1-F4354086E30C}" name="Sarake8471"/>
    <tableColumn id="8472" xr3:uid="{0AA1B6F8-23F8-44F7-A28E-167E1DEFCE35}" name="Sarake8472"/>
    <tableColumn id="8473" xr3:uid="{87CE1F8F-4D24-49C5-9ECA-92566D3F83CB}" name="Sarake8473"/>
    <tableColumn id="8474" xr3:uid="{A27FD974-13CD-4D49-A281-959BF59FDAE1}" name="Sarake8474"/>
    <tableColumn id="8475" xr3:uid="{F8CAAF6E-C7FD-45FA-BC43-69D6971776A8}" name="Sarake8475"/>
    <tableColumn id="8476" xr3:uid="{F068017F-B56E-47AE-B72C-C0D68966C7A3}" name="Sarake8476"/>
    <tableColumn id="8477" xr3:uid="{CDF51B17-3F7D-4AD6-918D-3EFD73369200}" name="Sarake8477"/>
    <tableColumn id="8478" xr3:uid="{0E3FF781-80C9-4EE9-85A9-D2ED0CA6A85A}" name="Sarake8478"/>
    <tableColumn id="8479" xr3:uid="{A3B11035-F12B-4BB1-8CF1-22CF55D87103}" name="Sarake8479"/>
    <tableColumn id="8480" xr3:uid="{593011E0-ADD3-453F-9948-518434473749}" name="Sarake8480"/>
    <tableColumn id="8481" xr3:uid="{4E951B26-3A29-4AFF-BC5F-78899A807048}" name="Sarake8481"/>
    <tableColumn id="8482" xr3:uid="{0366428D-B378-4A6F-9C82-523A88224EB2}" name="Sarake8482"/>
    <tableColumn id="8483" xr3:uid="{71D1B1D4-EE0F-45A1-AC76-99C40295C5F7}" name="Sarake8483"/>
    <tableColumn id="8484" xr3:uid="{DB285C86-7B0A-4E37-B58A-CB1E1CF21FE8}" name="Sarake8484"/>
    <tableColumn id="8485" xr3:uid="{45124CC0-3931-4577-8E4E-0F76D15C2AEB}" name="Sarake8485"/>
    <tableColumn id="8486" xr3:uid="{820D4425-B57E-47CB-B439-38A7119FDF70}" name="Sarake8486"/>
    <tableColumn id="8487" xr3:uid="{6C87050B-1BD6-47EF-A95C-02E705A79325}" name="Sarake8487"/>
    <tableColumn id="8488" xr3:uid="{A240AFD2-9CC3-45ED-B10D-59946A105EDF}" name="Sarake8488"/>
    <tableColumn id="8489" xr3:uid="{18EEC5E3-64D2-43A2-ABF1-2AC9D6E6F805}" name="Sarake8489"/>
    <tableColumn id="8490" xr3:uid="{EBCFDCCB-E64B-419E-A4B0-4C61A62329F6}" name="Sarake8490"/>
    <tableColumn id="8491" xr3:uid="{643FE097-9B69-42C2-BB38-C7C17F93A1B6}" name="Sarake8491"/>
    <tableColumn id="8492" xr3:uid="{33798B28-F1BA-49C9-BED1-92726637402B}" name="Sarake8492"/>
    <tableColumn id="8493" xr3:uid="{83314759-6C31-40BC-8ACE-3A15BFA99612}" name="Sarake8493"/>
    <tableColumn id="8494" xr3:uid="{A8764A15-EA74-474D-9C6D-A1618AAD21E6}" name="Sarake8494"/>
    <tableColumn id="8495" xr3:uid="{1E939947-A0B9-4973-AC20-E8E05F7C9C7B}" name="Sarake8495"/>
    <tableColumn id="8496" xr3:uid="{84CFCE33-E89F-4CB4-AEC8-534FD2A5359E}" name="Sarake8496"/>
    <tableColumn id="8497" xr3:uid="{5669687D-04DF-4617-9314-4529EDD1D563}" name="Sarake8497"/>
    <tableColumn id="8498" xr3:uid="{DB7F0D14-1F28-4CD6-8092-755B9E2953A9}" name="Sarake8498"/>
    <tableColumn id="8499" xr3:uid="{F3424B1A-2B52-4C06-8823-5D8983BE131F}" name="Sarake8499"/>
    <tableColumn id="8500" xr3:uid="{CA1559A5-8215-4C33-A197-976D7C0AB60A}" name="Sarake8500"/>
    <tableColumn id="8501" xr3:uid="{22C5DFF6-7486-430B-82C4-E60E9F65C955}" name="Sarake8501"/>
    <tableColumn id="8502" xr3:uid="{CC34C8E9-BE17-4EE3-A5F7-C328E6607C01}" name="Sarake8502"/>
    <tableColumn id="8503" xr3:uid="{DA4CC357-49BC-46C6-9A6A-FC720DFAC064}" name="Sarake8503"/>
    <tableColumn id="8504" xr3:uid="{0425BE0B-10A3-4441-8E22-88233CC4917A}" name="Sarake8504"/>
    <tableColumn id="8505" xr3:uid="{6D18491A-32E6-4F99-9C4D-5AF9BACC08BD}" name="Sarake8505"/>
    <tableColumn id="8506" xr3:uid="{E398B04C-E468-42AA-BE7F-D4837813E568}" name="Sarake8506"/>
    <tableColumn id="8507" xr3:uid="{A4C19C58-35ED-43EB-97E4-C514A7CE45D1}" name="Sarake8507"/>
    <tableColumn id="8508" xr3:uid="{B2E75794-C734-4891-AA4A-865E7FD379EC}" name="Sarake8508"/>
    <tableColumn id="8509" xr3:uid="{D92A6DDC-3C69-41A0-AE1E-188E3CB2348B}" name="Sarake8509"/>
    <tableColumn id="8510" xr3:uid="{BBC01A92-CFA6-49F8-B8BE-1B1A02A2EE99}" name="Sarake8510"/>
    <tableColumn id="8511" xr3:uid="{9FDC6D79-20F4-44CA-9A08-CEA441E1544E}" name="Sarake8511"/>
    <tableColumn id="8512" xr3:uid="{5285F2C2-45EE-4394-8EB1-4247905AB1FB}" name="Sarake8512"/>
    <tableColumn id="8513" xr3:uid="{22D55056-E7A5-4F00-8CEB-61AF3B256301}" name="Sarake8513"/>
    <tableColumn id="8514" xr3:uid="{50F3CF1E-C007-4DC7-B4DA-AF1EF8388B53}" name="Sarake8514"/>
    <tableColumn id="8515" xr3:uid="{E22E4F21-4312-4D37-BBE6-DB9F06E113BC}" name="Sarake8515"/>
    <tableColumn id="8516" xr3:uid="{37BD3DFA-7E3E-463E-97DE-97A2A78AB440}" name="Sarake8516"/>
    <tableColumn id="8517" xr3:uid="{F0A7D582-C6B3-45FF-A869-8362261E5DE5}" name="Sarake8517"/>
    <tableColumn id="8518" xr3:uid="{E6AD9A10-4D12-4D45-A0D6-2B9293A230B8}" name="Sarake8518"/>
    <tableColumn id="8519" xr3:uid="{60D08AC7-312B-45F9-ADE3-A4B2F550BEF5}" name="Sarake8519"/>
    <tableColumn id="8520" xr3:uid="{F0DB3E77-C8A5-4C4A-8F58-E445DE1ACCCB}" name="Sarake8520"/>
    <tableColumn id="8521" xr3:uid="{086509F8-4E04-4CD7-AA0D-2F8C14A4F248}" name="Sarake8521"/>
    <tableColumn id="8522" xr3:uid="{17EBF157-D050-487C-BCA2-6DB39AA136E3}" name="Sarake8522"/>
    <tableColumn id="8523" xr3:uid="{43B73E53-5397-4FBD-A690-2BBB56517BCA}" name="Sarake8523"/>
    <tableColumn id="8524" xr3:uid="{37211DD8-C140-42AA-B5E9-8C649CF2C1F8}" name="Sarake8524"/>
    <tableColumn id="8525" xr3:uid="{16EBAFF9-BEAF-48F7-9E72-B155B13C0F84}" name="Sarake8525"/>
    <tableColumn id="8526" xr3:uid="{ACBED41D-9A03-4021-B232-DB180742DE0B}" name="Sarake8526"/>
    <tableColumn id="8527" xr3:uid="{D2B58D7D-4A38-44AD-94A7-601959186B4F}" name="Sarake8527"/>
    <tableColumn id="8528" xr3:uid="{DCFCD30B-3CDF-4FE3-82A7-8D2140B03AEE}" name="Sarake8528"/>
    <tableColumn id="8529" xr3:uid="{47ED713B-6AC9-4E4A-88A9-D62AB5009853}" name="Sarake8529"/>
    <tableColumn id="8530" xr3:uid="{9A3C335F-55E6-47E7-8DDE-2A6EA57B480E}" name="Sarake8530"/>
    <tableColumn id="8531" xr3:uid="{A3EB504F-0F43-45B7-A64F-C0D4F61992D5}" name="Sarake8531"/>
    <tableColumn id="8532" xr3:uid="{3814A777-2A77-4857-839F-03E3C461775E}" name="Sarake8532"/>
    <tableColumn id="8533" xr3:uid="{9D36C302-880C-4EA4-9D5C-A41883BD3319}" name="Sarake8533"/>
    <tableColumn id="8534" xr3:uid="{A0C8E124-8351-46B8-B266-2689DB0B53F6}" name="Sarake8534"/>
    <tableColumn id="8535" xr3:uid="{BB1B2D56-C2E0-4967-A2B3-7EAA9944D551}" name="Sarake8535"/>
    <tableColumn id="8536" xr3:uid="{B0492E3D-AF17-4FFD-B679-205EB100CC02}" name="Sarake8536"/>
    <tableColumn id="8537" xr3:uid="{27B45DFF-DDCD-4D19-9AEB-C95C07B3F825}" name="Sarake8537"/>
    <tableColumn id="8538" xr3:uid="{02CDAD65-9821-4A1F-8127-34555C518469}" name="Sarake8538"/>
    <tableColumn id="8539" xr3:uid="{EBF6C1A0-5E71-42D1-B2A6-084DA955D3B7}" name="Sarake8539"/>
    <tableColumn id="8540" xr3:uid="{DB35FB8C-9B2E-4B77-A80E-D16D2C2B560E}" name="Sarake8540"/>
    <tableColumn id="8541" xr3:uid="{E2E6ADE9-A972-4572-A62E-5E84BCDAA481}" name="Sarake8541"/>
    <tableColumn id="8542" xr3:uid="{C218C797-E91E-4E39-AFE1-0DBA40407F29}" name="Sarake8542"/>
    <tableColumn id="8543" xr3:uid="{A67E2396-E722-48FE-A8F3-14D13F6E487B}" name="Sarake8543"/>
    <tableColumn id="8544" xr3:uid="{738E89F8-8FD6-4288-8657-80F5111A867D}" name="Sarake8544"/>
    <tableColumn id="8545" xr3:uid="{D7E8AD05-8EEB-4FDE-8DE0-5586A0E862C6}" name="Sarake8545"/>
    <tableColumn id="8546" xr3:uid="{A048769D-D63D-47DA-AA8D-B928EC1729D6}" name="Sarake8546"/>
    <tableColumn id="8547" xr3:uid="{DC76F222-A786-4701-8E1C-38215949E4F3}" name="Sarake8547"/>
    <tableColumn id="8548" xr3:uid="{C8023DC6-F312-4F64-B2F4-B8E8BE1CA1BD}" name="Sarake8548"/>
    <tableColumn id="8549" xr3:uid="{98BB40B1-EE53-4DA6-94FC-075AE9040875}" name="Sarake8549"/>
    <tableColumn id="8550" xr3:uid="{E9B1E99E-258D-4684-A093-BB8169B81A68}" name="Sarake8550"/>
    <tableColumn id="8551" xr3:uid="{CCB2D57C-AA3F-4D9A-B8D2-642C3BEE4C39}" name="Sarake8551"/>
    <tableColumn id="8552" xr3:uid="{10452DD4-BD8A-44F9-B770-24F8A4A17C36}" name="Sarake8552"/>
    <tableColumn id="8553" xr3:uid="{EF0317BD-84B4-4B86-BA8B-62AA604B960F}" name="Sarake8553"/>
    <tableColumn id="8554" xr3:uid="{1316CD2B-0701-4A11-A044-AAE80221D6C2}" name="Sarake8554"/>
    <tableColumn id="8555" xr3:uid="{CFBBF15E-DE56-47DB-98A7-0F38EFB690AA}" name="Sarake8555"/>
    <tableColumn id="8556" xr3:uid="{6D6B839B-BBAA-433A-B2EF-F1E6DE5D19DB}" name="Sarake8556"/>
    <tableColumn id="8557" xr3:uid="{6F89D29A-46B9-4E94-81B8-1D5320F2BEB8}" name="Sarake8557"/>
    <tableColumn id="8558" xr3:uid="{0713D7C3-37FE-4EA8-92A9-EAA0B37A7BAF}" name="Sarake8558"/>
    <tableColumn id="8559" xr3:uid="{9355038D-AAC4-4F8E-9A83-14F77DA2B082}" name="Sarake8559"/>
    <tableColumn id="8560" xr3:uid="{75063541-C9CE-4A85-8632-525DC939BABA}" name="Sarake8560"/>
    <tableColumn id="8561" xr3:uid="{2EFB397F-3878-4E91-A123-44F91433E283}" name="Sarake8561"/>
    <tableColumn id="8562" xr3:uid="{213CAB4F-8BF8-4AF0-8C83-D243952D383D}" name="Sarake8562"/>
    <tableColumn id="8563" xr3:uid="{4BF08905-9F05-4AA8-9C1C-ECE2B31741DC}" name="Sarake8563"/>
    <tableColumn id="8564" xr3:uid="{D703F766-D223-48B9-B4DF-7E8E8C8C3CB1}" name="Sarake8564"/>
    <tableColumn id="8565" xr3:uid="{AA747695-0489-4B18-80B1-3BE2D34435AB}" name="Sarake8565"/>
    <tableColumn id="8566" xr3:uid="{BE24B36B-D13B-4F08-A104-DDFEBE63FFC6}" name="Sarake8566"/>
    <tableColumn id="8567" xr3:uid="{85627C32-5304-4B29-8F4C-D10643EEE3CD}" name="Sarake8567"/>
    <tableColumn id="8568" xr3:uid="{1B2B0DC8-0842-44EB-B7DC-1ACAFABBA565}" name="Sarake8568"/>
    <tableColumn id="8569" xr3:uid="{5BE256E4-A173-4799-AFBD-9811D87AC946}" name="Sarake8569"/>
    <tableColumn id="8570" xr3:uid="{53BE2423-5285-438D-9F34-34D24747555D}" name="Sarake8570"/>
    <tableColumn id="8571" xr3:uid="{57B0EBAF-947C-472F-AD26-28BC37596EB7}" name="Sarake8571"/>
    <tableColumn id="8572" xr3:uid="{E36CBEB9-0F18-4C8B-B934-DEDF3704EB6A}" name="Sarake8572"/>
    <tableColumn id="8573" xr3:uid="{EF2C0B90-4504-4BCA-9C72-64A9149BC37C}" name="Sarake8573"/>
    <tableColumn id="8574" xr3:uid="{742A6AAC-7107-4294-84D6-D45DC9D8E107}" name="Sarake8574"/>
    <tableColumn id="8575" xr3:uid="{2CFB614E-A774-44C1-BAB6-ED2180CC89CC}" name="Sarake8575"/>
    <tableColumn id="8576" xr3:uid="{DA812E87-D593-4334-83ED-76452958BA61}" name="Sarake8576"/>
    <tableColumn id="8577" xr3:uid="{D919F8D1-ED5E-4D07-83D0-16ACCA17AF90}" name="Sarake8577"/>
    <tableColumn id="8578" xr3:uid="{A5AE6C2F-CFA9-4972-8ADA-9A1D5FE65139}" name="Sarake8578"/>
    <tableColumn id="8579" xr3:uid="{D7B7B9E4-B66E-4401-B813-5CEED8E8D36F}" name="Sarake8579"/>
    <tableColumn id="8580" xr3:uid="{7D770185-3A02-48A3-A82E-2F9FBE5667E1}" name="Sarake8580"/>
    <tableColumn id="8581" xr3:uid="{A0F72AD2-2E04-4CD9-A5F2-12E0E5A225C8}" name="Sarake8581"/>
    <tableColumn id="8582" xr3:uid="{AA74ED56-B6BB-482C-BDE2-EE9029D699ED}" name="Sarake8582"/>
    <tableColumn id="8583" xr3:uid="{F23C1CC3-078E-4C66-BFA7-F8DFA2FBC9A4}" name="Sarake8583"/>
    <tableColumn id="8584" xr3:uid="{A2353FAC-B27E-4DB5-BDFD-459FA7F3B677}" name="Sarake8584"/>
    <tableColumn id="8585" xr3:uid="{CAECDEA8-21EB-48D5-828A-778A4D7A86A8}" name="Sarake8585"/>
    <tableColumn id="8586" xr3:uid="{1E96E545-34A6-471B-91DD-7CE4BE4BB9C2}" name="Sarake8586"/>
    <tableColumn id="8587" xr3:uid="{C34A1425-1D8D-4E7F-842E-E1078269CEAC}" name="Sarake8587"/>
    <tableColumn id="8588" xr3:uid="{057FD12E-8FC4-40A1-AD77-2BDD1F93A6A0}" name="Sarake8588"/>
    <tableColumn id="8589" xr3:uid="{9E2CDF6F-F1DF-4214-B1D2-1CF0B26E416A}" name="Sarake8589"/>
    <tableColumn id="8590" xr3:uid="{D496794C-820A-4EE9-B65B-8B101058C01C}" name="Sarake8590"/>
    <tableColumn id="8591" xr3:uid="{E476AB87-61D0-4224-940D-09438CBC3C80}" name="Sarake8591"/>
    <tableColumn id="8592" xr3:uid="{26D90C80-C16E-42B6-9D1B-89B01AA7B701}" name="Sarake8592"/>
    <tableColumn id="8593" xr3:uid="{4FEB0B61-AD75-4FED-B311-97E45DEE9C6F}" name="Sarake8593"/>
    <tableColumn id="8594" xr3:uid="{2B497593-02AF-4B2C-BDCC-18F6E6A11029}" name="Sarake8594"/>
    <tableColumn id="8595" xr3:uid="{5AA1A924-967E-470A-88D2-0C7BA4731851}" name="Sarake8595"/>
    <tableColumn id="8596" xr3:uid="{C46FA1E4-A1EA-45F8-9AD3-3C7E031D36B5}" name="Sarake8596"/>
    <tableColumn id="8597" xr3:uid="{2E6282E9-309B-4800-BBB8-0A4F44045210}" name="Sarake8597"/>
    <tableColumn id="8598" xr3:uid="{548D034D-E024-444D-A7C1-2791B82A5B88}" name="Sarake8598"/>
    <tableColumn id="8599" xr3:uid="{4791649E-41EB-48EA-9DE4-2D62F75384AE}" name="Sarake8599"/>
    <tableColumn id="8600" xr3:uid="{60A85986-DB03-49FA-9D90-D9DAA879E9E7}" name="Sarake8600"/>
    <tableColumn id="8601" xr3:uid="{997A2D2A-8D3B-454E-8F1E-3FF7E328D971}" name="Sarake8601"/>
    <tableColumn id="8602" xr3:uid="{F034221B-8A04-4D46-8695-38FE66298616}" name="Sarake8602"/>
    <tableColumn id="8603" xr3:uid="{BC2451AE-41E5-463B-9567-80E76B947415}" name="Sarake8603"/>
    <tableColumn id="8604" xr3:uid="{9717EA01-7E81-43A2-A908-B38A8048E210}" name="Sarake8604"/>
    <tableColumn id="8605" xr3:uid="{BB6C8159-DA68-4E81-84F4-839D79CF6DF4}" name="Sarake8605"/>
    <tableColumn id="8606" xr3:uid="{6253FE7D-7EFB-4A66-821A-BF2977EE652B}" name="Sarake8606"/>
    <tableColumn id="8607" xr3:uid="{0CC4580C-F202-4E11-9CC2-047D3332A2F4}" name="Sarake8607"/>
    <tableColumn id="8608" xr3:uid="{45F6643C-7FF8-47FF-AD9A-1EF664FD6955}" name="Sarake8608"/>
    <tableColumn id="8609" xr3:uid="{58230D43-959E-44F8-8E44-FAAA72B0B5BB}" name="Sarake8609"/>
    <tableColumn id="8610" xr3:uid="{83501AB0-A0F3-430B-AC27-32040FEBE8D4}" name="Sarake8610"/>
    <tableColumn id="8611" xr3:uid="{74F72C27-581D-405E-B462-DF3A40150218}" name="Sarake8611"/>
    <tableColumn id="8612" xr3:uid="{2950721C-CB71-424F-B92C-D5D90B6BB746}" name="Sarake8612"/>
    <tableColumn id="8613" xr3:uid="{CBB48882-D0AC-4F92-BB5F-16A65BEF7B57}" name="Sarake8613"/>
    <tableColumn id="8614" xr3:uid="{59600CB0-C177-4BD9-83EC-524361129304}" name="Sarake8614"/>
    <tableColumn id="8615" xr3:uid="{964291C1-0E02-4B73-87DC-5432782418C4}" name="Sarake8615"/>
    <tableColumn id="8616" xr3:uid="{EA937588-3479-40D7-94B2-01D503B83A39}" name="Sarake8616"/>
    <tableColumn id="8617" xr3:uid="{030B83C7-31A4-4B3E-AFC6-E651E366EA6F}" name="Sarake8617"/>
    <tableColumn id="8618" xr3:uid="{C0FA0B85-839F-4BD3-A8BC-3D1D646813B2}" name="Sarake8618"/>
    <tableColumn id="8619" xr3:uid="{E411CDDC-44A6-4A97-8580-E0B8BC1F77EC}" name="Sarake8619"/>
    <tableColumn id="8620" xr3:uid="{5540638D-C479-4E8A-9B84-384A62F18EC1}" name="Sarake8620"/>
    <tableColumn id="8621" xr3:uid="{11AB8A30-17A4-4AF9-AA1E-2875B0939DBB}" name="Sarake8621"/>
    <tableColumn id="8622" xr3:uid="{A650B7BA-1D49-413F-B07F-BFF69C148F84}" name="Sarake8622"/>
    <tableColumn id="8623" xr3:uid="{049CB072-FEC7-463C-8D3B-F0A3316369A8}" name="Sarake8623"/>
    <tableColumn id="8624" xr3:uid="{D1CA01CB-F80C-4E0A-AADA-A47CA72E183C}" name="Sarake8624"/>
    <tableColumn id="8625" xr3:uid="{A1A1ADD6-91E6-45C3-82A9-A760B7FABAFA}" name="Sarake8625"/>
    <tableColumn id="8626" xr3:uid="{034EA347-972A-4811-AD54-BFC321F5C217}" name="Sarake8626"/>
    <tableColumn id="8627" xr3:uid="{62A48DA8-B2BD-40F3-9075-45F135240511}" name="Sarake8627"/>
    <tableColumn id="8628" xr3:uid="{CAA0038B-AC86-4BAF-A590-1CC59C99368F}" name="Sarake8628"/>
    <tableColumn id="8629" xr3:uid="{51414008-3BD5-497D-B7B2-05D06D83571A}" name="Sarake8629"/>
    <tableColumn id="8630" xr3:uid="{5A8B68EB-E0C7-4828-8157-A61D2DFB37AF}" name="Sarake8630"/>
    <tableColumn id="8631" xr3:uid="{6C59CDFE-3C29-46EE-945B-904C54CBD66A}" name="Sarake8631"/>
    <tableColumn id="8632" xr3:uid="{2382D500-8422-4DD7-9306-50F67DF996C8}" name="Sarake8632"/>
    <tableColumn id="8633" xr3:uid="{CCE01C85-9F2C-4F28-A270-FEB6B935B769}" name="Sarake8633"/>
    <tableColumn id="8634" xr3:uid="{EF2513AE-F201-4B23-839E-83313EC7FBB9}" name="Sarake8634"/>
    <tableColumn id="8635" xr3:uid="{5AA50967-EC6C-4FC0-AE7F-CF3F9D85E57E}" name="Sarake8635"/>
    <tableColumn id="8636" xr3:uid="{22651A82-7DFD-4AA0-94A9-387199577C18}" name="Sarake8636"/>
    <tableColumn id="8637" xr3:uid="{0E7FF4D3-B9EB-43E0-B4D3-1BAD1E564132}" name="Sarake8637"/>
    <tableColumn id="8638" xr3:uid="{ECC5B395-80F8-423F-960C-8BD3C5B9ACAB}" name="Sarake8638"/>
    <tableColumn id="8639" xr3:uid="{23D350D5-8B7B-44BA-9359-C19634244FF1}" name="Sarake8639"/>
    <tableColumn id="8640" xr3:uid="{AA74B18C-D80A-48FF-9032-B012DE775D42}" name="Sarake8640"/>
    <tableColumn id="8641" xr3:uid="{56B9213A-CC7F-40FE-A5E5-D2202E3B5AAE}" name="Sarake8641"/>
    <tableColumn id="8642" xr3:uid="{C7D7396D-F8F6-4707-A0AD-6F3467A80533}" name="Sarake8642"/>
    <tableColumn id="8643" xr3:uid="{0A053B10-FCFF-4EE0-8717-A2DD0BDA2722}" name="Sarake8643"/>
    <tableColumn id="8644" xr3:uid="{BE103DA0-179D-4430-A22B-C10E703082A4}" name="Sarake8644"/>
    <tableColumn id="8645" xr3:uid="{B79E7CE2-32DF-4867-90EA-AF3452F25700}" name="Sarake8645"/>
    <tableColumn id="8646" xr3:uid="{312F5F32-72DA-40A6-B3C1-8E7EB3299C86}" name="Sarake8646"/>
    <tableColumn id="8647" xr3:uid="{3534645D-B555-4E6F-AEAC-3F780DAED653}" name="Sarake8647"/>
    <tableColumn id="8648" xr3:uid="{3D10A342-A21F-4810-A13C-2C2EA6A6468A}" name="Sarake8648"/>
    <tableColumn id="8649" xr3:uid="{BB45F874-2CA6-442E-B5E1-4A25EA7B9FE3}" name="Sarake8649"/>
    <tableColumn id="8650" xr3:uid="{4D900513-7B01-44EA-9BAB-16421301C108}" name="Sarake8650"/>
    <tableColumn id="8651" xr3:uid="{34A2FFD3-CB13-49D4-9167-A25ED5226943}" name="Sarake8651"/>
    <tableColumn id="8652" xr3:uid="{D9A2550C-0DEE-4E71-9EFA-42EDCA779EAF}" name="Sarake8652"/>
    <tableColumn id="8653" xr3:uid="{9885CBE3-9D39-4D19-994B-945FDB1BED23}" name="Sarake8653"/>
    <tableColumn id="8654" xr3:uid="{A9991327-B5FB-4A33-BE0E-88C4FEE25C96}" name="Sarake8654"/>
    <tableColumn id="8655" xr3:uid="{09F5FB28-DBE2-4CD5-81D9-7BF374EBF1BB}" name="Sarake8655"/>
    <tableColumn id="8656" xr3:uid="{BC7EB545-CA78-4CEE-8F69-3F147E563CD6}" name="Sarake8656"/>
    <tableColumn id="8657" xr3:uid="{497CA1AA-C2E0-4327-AB26-EB0DB0DE9FAE}" name="Sarake8657"/>
    <tableColumn id="8658" xr3:uid="{5372B53D-D3ED-4906-BFFB-F0950EDAEE78}" name="Sarake8658"/>
    <tableColumn id="8659" xr3:uid="{9E4B9909-877F-45F2-A19D-0FEDDCA84AB5}" name="Sarake8659"/>
    <tableColumn id="8660" xr3:uid="{64C7C2CE-6782-4752-BAF1-6B7593737598}" name="Sarake8660"/>
    <tableColumn id="8661" xr3:uid="{CDF8540F-B7C2-4C02-A88C-40C33C0A7F09}" name="Sarake8661"/>
    <tableColumn id="8662" xr3:uid="{DC7ACCBA-9482-4E95-9CEE-9FB9A171753E}" name="Sarake8662"/>
    <tableColumn id="8663" xr3:uid="{9872DB42-23D6-4A98-ACA4-AF4205B7F13E}" name="Sarake8663"/>
    <tableColumn id="8664" xr3:uid="{8159FF73-2128-4D5A-A50D-F11363FC3BDB}" name="Sarake8664"/>
    <tableColumn id="8665" xr3:uid="{78B515FC-4876-47F4-8FA4-B05173772F6D}" name="Sarake8665"/>
    <tableColumn id="8666" xr3:uid="{4E81AB76-7232-457A-967A-DFC20429A358}" name="Sarake8666"/>
    <tableColumn id="8667" xr3:uid="{89147269-06BE-4039-A269-538B2B035B10}" name="Sarake8667"/>
    <tableColumn id="8668" xr3:uid="{F24EBDDE-AE3C-49ED-9984-34DD82F76AEB}" name="Sarake8668"/>
    <tableColumn id="8669" xr3:uid="{F8D1B444-048C-4987-BF5B-EE7620B2740C}" name="Sarake8669"/>
    <tableColumn id="8670" xr3:uid="{B17969F7-6B5B-4B32-B5BE-DA5974DDC4E5}" name="Sarake8670"/>
    <tableColumn id="8671" xr3:uid="{26118EF8-ABD8-4353-81F7-1C75D791EAF4}" name="Sarake8671"/>
    <tableColumn id="8672" xr3:uid="{63E4906A-25A1-439D-B5B4-78F731926D55}" name="Sarake8672"/>
    <tableColumn id="8673" xr3:uid="{F6926070-59F1-4998-9BF9-61C6369F4BF0}" name="Sarake8673"/>
    <tableColumn id="8674" xr3:uid="{131FBD9E-71AF-4168-BF9C-49AAA2C6FF40}" name="Sarake8674"/>
    <tableColumn id="8675" xr3:uid="{DBD0AD93-979A-4C51-ACEE-E420D232D014}" name="Sarake8675"/>
    <tableColumn id="8676" xr3:uid="{AB400095-D95B-4B0A-88F8-A884DAFA52C7}" name="Sarake8676"/>
    <tableColumn id="8677" xr3:uid="{B213344D-D62D-4CED-B2A4-9F2815B29D24}" name="Sarake8677"/>
    <tableColumn id="8678" xr3:uid="{266ABD0B-3500-4EFD-9DF8-B170091FF300}" name="Sarake8678"/>
    <tableColumn id="8679" xr3:uid="{97F83DD5-2A61-49C9-87E0-AAE29F134927}" name="Sarake8679"/>
    <tableColumn id="8680" xr3:uid="{C6D12C93-30CF-4268-870A-9E6A67B1027A}" name="Sarake8680"/>
    <tableColumn id="8681" xr3:uid="{440ACA38-E95A-4DDA-86D9-0A5FC013F8C1}" name="Sarake8681"/>
    <tableColumn id="8682" xr3:uid="{CA562352-CB52-4B6A-8C07-D4CB3971A1A0}" name="Sarake8682"/>
    <tableColumn id="8683" xr3:uid="{80B18F5C-836F-43BE-B06D-764F7D99C9DD}" name="Sarake8683"/>
    <tableColumn id="8684" xr3:uid="{DE94E723-C373-4623-B938-05B14950DD2D}" name="Sarake8684"/>
    <tableColumn id="8685" xr3:uid="{EE19E14B-8923-4714-BED6-875C055FF0FD}" name="Sarake8685"/>
    <tableColumn id="8686" xr3:uid="{065CBCB1-C283-40C4-B306-14101196E5F7}" name="Sarake8686"/>
    <tableColumn id="8687" xr3:uid="{D5AEF8CE-0CC2-4486-86D0-8230689910D5}" name="Sarake8687"/>
    <tableColumn id="8688" xr3:uid="{20EFD4D3-0DD2-4321-BAF2-58AA0341C1B6}" name="Sarake8688"/>
    <tableColumn id="8689" xr3:uid="{944B7118-16EF-446E-9074-19C4C210D5FC}" name="Sarake8689"/>
    <tableColumn id="8690" xr3:uid="{444E24DC-2E80-4E7B-94A6-E0F602891960}" name="Sarake8690"/>
    <tableColumn id="8691" xr3:uid="{EE68FF96-82D2-400F-95AE-F7CFB8698577}" name="Sarake8691"/>
    <tableColumn id="8692" xr3:uid="{799FB371-41AF-4064-BCCE-AA252FCA55FC}" name="Sarake8692"/>
    <tableColumn id="8693" xr3:uid="{1F369B1A-DE67-4037-9851-8238F6C5E082}" name="Sarake8693"/>
    <tableColumn id="8694" xr3:uid="{5B03C17C-9183-4500-83CC-5C489214589A}" name="Sarake8694"/>
    <tableColumn id="8695" xr3:uid="{302DB611-E860-47B2-BF95-2DD6F71BA0CA}" name="Sarake8695"/>
    <tableColumn id="8696" xr3:uid="{2ECE933D-B8FC-41D1-BC79-A41CD6B8CE59}" name="Sarake8696"/>
    <tableColumn id="8697" xr3:uid="{77448B60-5F42-4FBE-9CC0-89A26AFD717D}" name="Sarake8697"/>
    <tableColumn id="8698" xr3:uid="{9131E797-5ED3-4523-82AD-EA6960F41459}" name="Sarake8698"/>
    <tableColumn id="8699" xr3:uid="{D7D74B68-3E9C-48C3-81F4-D3689976A469}" name="Sarake8699"/>
    <tableColumn id="8700" xr3:uid="{8103F6A2-78A2-4FA7-9D9D-11F58EB5685E}" name="Sarake8700"/>
    <tableColumn id="8701" xr3:uid="{9B6CC324-DBB7-4EA8-B404-BABDA1836E0E}" name="Sarake8701"/>
    <tableColumn id="8702" xr3:uid="{8C33FA3A-1635-41BB-97A1-0F4F74EBAC76}" name="Sarake8702"/>
    <tableColumn id="8703" xr3:uid="{94A595FA-051A-4C9C-8F81-F54AD9A6880A}" name="Sarake8703"/>
    <tableColumn id="8704" xr3:uid="{EB7DC346-807C-4EA8-BA3F-59CC77DF3C52}" name="Sarake8704"/>
    <tableColumn id="8705" xr3:uid="{9BA4BDC4-95F1-445B-AA8A-968FB129A873}" name="Sarake8705"/>
    <tableColumn id="8706" xr3:uid="{7C7D3BED-EF16-4229-B434-AB89278AE43A}" name="Sarake8706"/>
    <tableColumn id="8707" xr3:uid="{71516653-6581-44D3-9AF8-D5EE3575BCDF}" name="Sarake8707"/>
    <tableColumn id="8708" xr3:uid="{B9D6D0A3-B49C-402C-9572-BA27F904167E}" name="Sarake8708"/>
    <tableColumn id="8709" xr3:uid="{9D3D57CB-A5E1-420F-87EF-FE4B63A72D7F}" name="Sarake8709"/>
    <tableColumn id="8710" xr3:uid="{BDC7ED36-ACFB-4C8D-8D43-86E0172F8A2D}" name="Sarake8710"/>
    <tableColumn id="8711" xr3:uid="{8EBB2DDB-7ED4-49C7-B6BE-12DB661A869A}" name="Sarake8711"/>
    <tableColumn id="8712" xr3:uid="{BFFEB1B3-CB95-4DE9-A2F5-75A3C2FAD62C}" name="Sarake8712"/>
    <tableColumn id="8713" xr3:uid="{28E0485B-F886-4268-8494-CAEBC9989417}" name="Sarake8713"/>
    <tableColumn id="8714" xr3:uid="{35AD5B88-082F-493A-B11C-BB3DBA3BC825}" name="Sarake8714"/>
    <tableColumn id="8715" xr3:uid="{A77DEC86-5657-4787-AA12-BFE8B02D0FD9}" name="Sarake8715"/>
    <tableColumn id="8716" xr3:uid="{54961363-A7B2-4EF9-AE61-B9A10A2361F5}" name="Sarake8716"/>
    <tableColumn id="8717" xr3:uid="{80934F3B-8C3E-4F6D-B54C-55F581CD308E}" name="Sarake8717"/>
    <tableColumn id="8718" xr3:uid="{DB1FB23D-FDDA-44B3-8A24-816B51BE5A0D}" name="Sarake8718"/>
    <tableColumn id="8719" xr3:uid="{C0C5B6CE-3B22-4363-8553-A989968A941D}" name="Sarake8719"/>
    <tableColumn id="8720" xr3:uid="{3C57931E-9DFF-4A3B-905C-A39DDE0735CC}" name="Sarake8720"/>
    <tableColumn id="8721" xr3:uid="{BBCF1CDE-8FFB-4CC0-8F1E-216240991727}" name="Sarake8721"/>
    <tableColumn id="8722" xr3:uid="{E547DEE0-8662-41D4-B306-450FB65DE815}" name="Sarake8722"/>
    <tableColumn id="8723" xr3:uid="{E42FA0EA-5540-41EC-BBF9-7328D1A33521}" name="Sarake8723"/>
    <tableColumn id="8724" xr3:uid="{5D968736-E138-4F9E-98D5-DA7297835477}" name="Sarake8724"/>
    <tableColumn id="8725" xr3:uid="{750E2A29-0053-4B45-9D46-513B0A3A550A}" name="Sarake8725"/>
    <tableColumn id="8726" xr3:uid="{EA1D86AF-C781-45D7-B5FC-C74A2DB6F1F0}" name="Sarake8726"/>
    <tableColumn id="8727" xr3:uid="{F9F922B5-3BF3-45C0-8064-D3360F55260B}" name="Sarake8727"/>
    <tableColumn id="8728" xr3:uid="{3B6C62E0-A3DE-4D80-9AAF-2BD5175EA445}" name="Sarake8728"/>
    <tableColumn id="8729" xr3:uid="{C5211483-8C17-4EFB-B383-C2399920F0F5}" name="Sarake8729"/>
    <tableColumn id="8730" xr3:uid="{52789972-ADDA-4AEE-8FC9-8763FEEB5698}" name="Sarake8730"/>
    <tableColumn id="8731" xr3:uid="{D0B1B27A-ACF8-4852-85BA-16AEE54F8A91}" name="Sarake8731"/>
    <tableColumn id="8732" xr3:uid="{E83F8A2C-14C9-4C30-B344-3EBDB71F1E59}" name="Sarake8732"/>
    <tableColumn id="8733" xr3:uid="{464E8207-7281-4E2B-B2F2-2DD7CC18ADAF}" name="Sarake8733"/>
    <tableColumn id="8734" xr3:uid="{0044C716-709E-4FCF-B493-B99C9C20905D}" name="Sarake8734"/>
    <tableColumn id="8735" xr3:uid="{1E2440B8-0D97-41DB-A057-9D95B06F092E}" name="Sarake8735"/>
    <tableColumn id="8736" xr3:uid="{6A94EE20-1178-4722-AC5F-675BE7E089D2}" name="Sarake8736"/>
    <tableColumn id="8737" xr3:uid="{F5D461DA-DB52-4B24-B28B-0E2CEB92AF55}" name="Sarake8737"/>
    <tableColumn id="8738" xr3:uid="{1B7049AF-4C6E-4F13-9BA2-EC8A134CB260}" name="Sarake8738"/>
    <tableColumn id="8739" xr3:uid="{30593C0E-15B6-45E2-A6AA-1D2331526ACF}" name="Sarake8739"/>
    <tableColumn id="8740" xr3:uid="{81B12CA2-555A-4693-83E5-2BAFC9DEA3D8}" name="Sarake8740"/>
    <tableColumn id="8741" xr3:uid="{ACA2BBE7-45BC-45F1-A24B-299C54F8C695}" name="Sarake8741"/>
    <tableColumn id="8742" xr3:uid="{821516B8-963D-4AC5-8667-B069A8C6C0AB}" name="Sarake8742"/>
    <tableColumn id="8743" xr3:uid="{81FC02A5-8780-45C6-BE92-41D977157970}" name="Sarake8743"/>
    <tableColumn id="8744" xr3:uid="{7B141940-1D69-421A-B83B-1F51DFCBD099}" name="Sarake8744"/>
    <tableColumn id="8745" xr3:uid="{31254B2C-A09A-4896-92D7-876250EABB8E}" name="Sarake8745"/>
    <tableColumn id="8746" xr3:uid="{435B2A76-6319-4E4D-9866-0F9B90DC2246}" name="Sarake8746"/>
    <tableColumn id="8747" xr3:uid="{553AE9DC-437D-4904-94E3-1AC16A46DC5E}" name="Sarake8747"/>
    <tableColumn id="8748" xr3:uid="{2917F7D9-EEE8-4361-B868-A4D8D9D62A83}" name="Sarake8748"/>
    <tableColumn id="8749" xr3:uid="{1AB795F3-E136-409F-A554-AD48C95678C7}" name="Sarake8749"/>
    <tableColumn id="8750" xr3:uid="{22EE4015-F262-4295-BB51-BF393BCDD644}" name="Sarake8750"/>
    <tableColumn id="8751" xr3:uid="{51E20D87-27C2-4FE6-95A2-54A64B1173C5}" name="Sarake8751"/>
    <tableColumn id="8752" xr3:uid="{31AC3416-DA70-417C-9156-1019524DF1ED}" name="Sarake8752"/>
    <tableColumn id="8753" xr3:uid="{C646F3E5-1D02-4F63-B79B-0AD1F12DFD8F}" name="Sarake8753"/>
    <tableColumn id="8754" xr3:uid="{4D0E8F65-FF66-4366-9254-404EA74DF926}" name="Sarake8754"/>
    <tableColumn id="8755" xr3:uid="{72EEFF72-247C-4518-ABAD-90D53545BAB1}" name="Sarake8755"/>
    <tableColumn id="8756" xr3:uid="{18353422-0115-4AE0-898F-EC116B754A8D}" name="Sarake8756"/>
    <tableColumn id="8757" xr3:uid="{000A6E3C-21CD-4253-A52A-5E461995CEB0}" name="Sarake8757"/>
    <tableColumn id="8758" xr3:uid="{AFB3DA04-E67B-486C-827F-E4210FCC8D77}" name="Sarake8758"/>
    <tableColumn id="8759" xr3:uid="{9A174ACC-8322-4087-B9CB-78EF68DABD1C}" name="Sarake8759"/>
    <tableColumn id="8760" xr3:uid="{BD85C006-F800-491D-8EDD-86B3D1D7C0F2}" name="Sarake8760"/>
    <tableColumn id="8761" xr3:uid="{7F7B36F2-346C-41BC-902B-EB20F1D4C423}" name="Sarake8761"/>
    <tableColumn id="8762" xr3:uid="{C5BDB40A-7E83-4759-836F-2E5BFD658AA0}" name="Sarake8762"/>
    <tableColumn id="8763" xr3:uid="{78AA7149-3940-409D-B0DF-3B0CBEEBCE28}" name="Sarake8763"/>
    <tableColumn id="8764" xr3:uid="{E7A68B0F-F431-4EE3-B02E-6ADC3A40D864}" name="Sarake8764"/>
    <tableColumn id="8765" xr3:uid="{EFF439CC-7F92-4ACE-9CAF-A5784BDA0A77}" name="Sarake8765"/>
    <tableColumn id="8766" xr3:uid="{F7F173DC-82A0-485E-80B0-4B7C66F43D63}" name="Sarake8766"/>
    <tableColumn id="8767" xr3:uid="{A537A57C-F378-45A2-B77D-19C61CC4A6F6}" name="Sarake8767"/>
    <tableColumn id="8768" xr3:uid="{BBE39D67-F780-4ED8-A63B-578C6F3E8DB6}" name="Sarake8768"/>
    <tableColumn id="8769" xr3:uid="{FB8DF2D4-065C-4C42-981C-564FEDBD8333}" name="Sarake8769"/>
    <tableColumn id="8770" xr3:uid="{5D10C8CE-FA3F-4127-8ED9-531835CE672F}" name="Sarake8770"/>
    <tableColumn id="8771" xr3:uid="{6F5D1C7A-412C-4906-A3C2-4E9BA476F8E9}" name="Sarake8771"/>
    <tableColumn id="8772" xr3:uid="{F85DD3D7-B960-47CD-BEC8-3EEE37A4FE3B}" name="Sarake8772"/>
    <tableColumn id="8773" xr3:uid="{86ED8B95-3CCA-493D-83ED-4A87B98535EE}" name="Sarake8773"/>
    <tableColumn id="8774" xr3:uid="{1FCBE047-F223-45FB-A6D0-1E6A2E78A4B3}" name="Sarake8774"/>
    <tableColumn id="8775" xr3:uid="{A348700E-4DCB-406D-B05B-9C4B036C33D6}" name="Sarake8775"/>
    <tableColumn id="8776" xr3:uid="{A979F4AD-15C6-4155-A0AB-A9662EFD0517}" name="Sarake8776"/>
    <tableColumn id="8777" xr3:uid="{5DDF8810-1831-49A7-8AFD-767A73F3167B}" name="Sarake8777"/>
    <tableColumn id="8778" xr3:uid="{003ACCC1-D084-4E3A-A57A-A7C3220DCB0C}" name="Sarake8778"/>
    <tableColumn id="8779" xr3:uid="{49970161-DB94-46B6-B8DC-BFEAAE05DF16}" name="Sarake8779"/>
    <tableColumn id="8780" xr3:uid="{80FF9912-3C42-41B8-B809-676088E6CAF8}" name="Sarake8780"/>
    <tableColumn id="8781" xr3:uid="{F9A25936-09CA-45FB-9595-FE19C2B94E60}" name="Sarake8781"/>
    <tableColumn id="8782" xr3:uid="{0976D41B-C351-4A2E-971D-6D98F9BD2BA0}" name="Sarake8782"/>
    <tableColumn id="8783" xr3:uid="{2CE4EC0A-C185-4975-9841-987FEE71653B}" name="Sarake8783"/>
    <tableColumn id="8784" xr3:uid="{E9A27448-7957-4B82-B3D2-EDCA594C58B5}" name="Sarake8784"/>
    <tableColumn id="8785" xr3:uid="{A5E8147B-9310-4252-8544-1AF2B873D95A}" name="Sarake8785"/>
    <tableColumn id="8786" xr3:uid="{1800D86C-EF9D-4378-B192-658D60EBC762}" name="Sarake8786"/>
    <tableColumn id="8787" xr3:uid="{5E228EA4-7480-48CD-AACF-BF85095A4BA2}" name="Sarake8787"/>
    <tableColumn id="8788" xr3:uid="{E90FC14E-D782-4C61-9F16-66A0A7AF5EBC}" name="Sarake8788"/>
    <tableColumn id="8789" xr3:uid="{B4D74EED-CEDF-4905-91BB-6D8239C26DFF}" name="Sarake8789"/>
    <tableColumn id="8790" xr3:uid="{76166973-3D40-4D0E-9E3D-37EBD4C5E63E}" name="Sarake8790"/>
    <tableColumn id="8791" xr3:uid="{E37F2387-EA5C-4586-A708-605670E83B37}" name="Sarake8791"/>
    <tableColumn id="8792" xr3:uid="{F7A88225-E81E-4BBB-99ED-DF51BC188304}" name="Sarake8792"/>
    <tableColumn id="8793" xr3:uid="{9492ECBB-B79E-4E6B-B34D-548660715786}" name="Sarake8793"/>
    <tableColumn id="8794" xr3:uid="{BA322B69-7364-4537-8CDF-3D26D431798E}" name="Sarake8794"/>
    <tableColumn id="8795" xr3:uid="{53E1468B-65B0-4A01-8244-2F4BDD40815A}" name="Sarake8795"/>
    <tableColumn id="8796" xr3:uid="{7F5BE874-D9D5-41AE-8E7C-F0E006883C1F}" name="Sarake8796"/>
    <tableColumn id="8797" xr3:uid="{7916170F-D349-459F-BCE8-89E2311CCCE6}" name="Sarake8797"/>
    <tableColumn id="8798" xr3:uid="{EE7A569D-A81C-464A-8A50-18281BAE379A}" name="Sarake8798"/>
    <tableColumn id="8799" xr3:uid="{CD7739E6-4293-4CD6-AC32-1A7685856853}" name="Sarake8799"/>
    <tableColumn id="8800" xr3:uid="{DE9EEAAE-2337-4B0D-8F4B-03196693A5E1}" name="Sarake8800"/>
    <tableColumn id="8801" xr3:uid="{7F369DF5-A07C-4996-B257-53A63165FFA6}" name="Sarake8801"/>
    <tableColumn id="8802" xr3:uid="{5CCAD07D-79D3-4C4B-90A1-B2383006FB63}" name="Sarake8802"/>
    <tableColumn id="8803" xr3:uid="{0A4275DA-7392-4A7C-9466-50516C5AA703}" name="Sarake8803"/>
    <tableColumn id="8804" xr3:uid="{568603A7-0C44-42FB-8AB3-2A8D8312EBBF}" name="Sarake8804"/>
    <tableColumn id="8805" xr3:uid="{D52E3CDC-AAC9-4B8B-929E-60BC51166B3D}" name="Sarake8805"/>
    <tableColumn id="8806" xr3:uid="{1B73716C-45C6-436F-AD4A-CB2EDDF44E4F}" name="Sarake8806"/>
    <tableColumn id="8807" xr3:uid="{1D0F7C4D-D66F-445F-967F-E43AEE8D609D}" name="Sarake8807"/>
    <tableColumn id="8808" xr3:uid="{280B7B9B-F262-480C-94DF-B834D709258A}" name="Sarake8808"/>
    <tableColumn id="8809" xr3:uid="{D6430D22-3157-44E2-8532-975E39F2ED9A}" name="Sarake8809"/>
    <tableColumn id="8810" xr3:uid="{F32C718B-E974-4F04-B4B4-F651A0CF7755}" name="Sarake8810"/>
    <tableColumn id="8811" xr3:uid="{AE154572-8511-425D-B7F0-3A4FF942712A}" name="Sarake8811"/>
    <tableColumn id="8812" xr3:uid="{25C3CDD1-4A12-46BC-A3FD-CC0480FE833D}" name="Sarake8812"/>
    <tableColumn id="8813" xr3:uid="{F31EA99B-AFE5-4D5C-B456-A140E6030E8B}" name="Sarake8813"/>
    <tableColumn id="8814" xr3:uid="{44A56444-72D7-4BD3-B58C-10F4790EDFB4}" name="Sarake8814"/>
    <tableColumn id="8815" xr3:uid="{AFCBF6F8-600A-4927-A983-361132C2C285}" name="Sarake8815"/>
    <tableColumn id="8816" xr3:uid="{26825AC2-F954-43CD-A7E2-3F1B5A3E136F}" name="Sarake8816"/>
    <tableColumn id="8817" xr3:uid="{D4D0E442-FC5E-45DE-B68C-4CE9FCA8148F}" name="Sarake8817"/>
    <tableColumn id="8818" xr3:uid="{35671BF8-005F-4B6C-8E6E-03636B056A1A}" name="Sarake8818"/>
    <tableColumn id="8819" xr3:uid="{1893B38E-5D55-407E-9846-903354A71D11}" name="Sarake8819"/>
    <tableColumn id="8820" xr3:uid="{44A561EB-6E19-41FB-849B-27DAE0CBB8A0}" name="Sarake8820"/>
    <tableColumn id="8821" xr3:uid="{D5EBE7BD-923E-4A54-A83F-1FAE031746F9}" name="Sarake8821"/>
    <tableColumn id="8822" xr3:uid="{0FE488EE-70F4-411A-A166-F2BE907F18A4}" name="Sarake8822"/>
    <tableColumn id="8823" xr3:uid="{B10F4384-1E3D-4235-8C6B-B1468F37DD7A}" name="Sarake8823"/>
    <tableColumn id="8824" xr3:uid="{E95B9A04-8FAC-439D-B3BD-F4953D22C035}" name="Sarake8824"/>
    <tableColumn id="8825" xr3:uid="{D0AB3362-B88F-460F-850D-AF75BB3EA59E}" name="Sarake8825"/>
    <tableColumn id="8826" xr3:uid="{C1408162-926E-4BF0-8A1A-3A12AEC0669F}" name="Sarake8826"/>
    <tableColumn id="8827" xr3:uid="{17738C95-523C-45B7-BC5C-83F7B24C9A19}" name="Sarake8827"/>
    <tableColumn id="8828" xr3:uid="{7D52B61F-E812-46C8-A906-450F29E91399}" name="Sarake8828"/>
    <tableColumn id="8829" xr3:uid="{CAF658FC-BCCB-46CE-B445-233F306C1EF1}" name="Sarake8829"/>
    <tableColumn id="8830" xr3:uid="{230C1DA7-66BB-40AE-BA2A-44A5A0285FFF}" name="Sarake8830"/>
    <tableColumn id="8831" xr3:uid="{C484151C-E68E-4694-AB82-0A4C27288B07}" name="Sarake8831"/>
    <tableColumn id="8832" xr3:uid="{10EF9280-59F3-4DB9-8960-35A267E54558}" name="Sarake8832"/>
    <tableColumn id="8833" xr3:uid="{CCF89949-F70F-40D6-AC82-4FF30DBD6655}" name="Sarake8833"/>
    <tableColumn id="8834" xr3:uid="{35E08E8F-4A1B-4ADA-8DB2-13EDD3B0676B}" name="Sarake8834"/>
    <tableColumn id="8835" xr3:uid="{9DAA059F-83FF-4896-9514-1CA2E90ECF05}" name="Sarake8835"/>
    <tableColumn id="8836" xr3:uid="{2A78695F-3217-42FD-BB18-8FF391B6DD7A}" name="Sarake8836"/>
    <tableColumn id="8837" xr3:uid="{E40A622C-E498-48EC-89D2-A82A61E20018}" name="Sarake8837"/>
    <tableColumn id="8838" xr3:uid="{95F0FD46-B42D-4621-A678-E1ADF09EF3A9}" name="Sarake8838"/>
    <tableColumn id="8839" xr3:uid="{474EA50C-D014-4FB6-9C93-30D11E4CE38D}" name="Sarake8839"/>
    <tableColumn id="8840" xr3:uid="{8F2D237C-6479-4E53-AE5C-9418E2EB2BBB}" name="Sarake8840"/>
    <tableColumn id="8841" xr3:uid="{DF42E073-C8F9-437C-82A5-6FBFC027A847}" name="Sarake8841"/>
    <tableColumn id="8842" xr3:uid="{677A29B7-1B1F-4166-90C2-D551E2778B5C}" name="Sarake8842"/>
    <tableColumn id="8843" xr3:uid="{E110CA3D-4D7A-4C08-91B2-23A982E3C2C5}" name="Sarake8843"/>
    <tableColumn id="8844" xr3:uid="{6CBEABF4-4735-4E1C-BA50-F3D73C8A8815}" name="Sarake8844"/>
    <tableColumn id="8845" xr3:uid="{150A9AE4-E5BC-4573-992F-FEBA70ED3327}" name="Sarake8845"/>
    <tableColumn id="8846" xr3:uid="{EAF91F64-546A-45E5-B0CC-3F97D52B28F5}" name="Sarake8846"/>
    <tableColumn id="8847" xr3:uid="{58D696A3-8C38-4075-BEF0-A98019A69E4B}" name="Sarake8847"/>
    <tableColumn id="8848" xr3:uid="{7DE6DB5B-AF1F-4A4E-A940-BEF50750969D}" name="Sarake8848"/>
    <tableColumn id="8849" xr3:uid="{DCF6597C-126B-486B-B6F0-E153773FD310}" name="Sarake8849"/>
    <tableColumn id="8850" xr3:uid="{9BAECA9D-3283-4E16-BE46-3B75D2720EC6}" name="Sarake8850"/>
    <tableColumn id="8851" xr3:uid="{2E5F2F37-0742-4E68-8617-8610BC401E7E}" name="Sarake8851"/>
    <tableColumn id="8852" xr3:uid="{F3C013A0-5526-4E82-B166-0416B1CCF8F6}" name="Sarake8852"/>
    <tableColumn id="8853" xr3:uid="{6B76AA55-202A-4466-B820-8BF02DD6023B}" name="Sarake8853"/>
    <tableColumn id="8854" xr3:uid="{51302507-3C5D-4929-A61E-2A7323CFBAD5}" name="Sarake8854"/>
    <tableColumn id="8855" xr3:uid="{7052F1EB-7B3B-444F-BFFA-3C11B7FE24E6}" name="Sarake8855"/>
    <tableColumn id="8856" xr3:uid="{52EF2304-1F0F-464F-8F5E-3DBAEED0DF30}" name="Sarake8856"/>
    <tableColumn id="8857" xr3:uid="{83F70623-986A-4C84-997D-3F9D018F33F0}" name="Sarake8857"/>
    <tableColumn id="8858" xr3:uid="{791018AA-53A6-4072-98C6-C3C5FE10C883}" name="Sarake8858"/>
    <tableColumn id="8859" xr3:uid="{948CFE6F-403C-466D-9A02-E24084E8FFD9}" name="Sarake8859"/>
    <tableColumn id="8860" xr3:uid="{0BC77720-7311-4073-BBED-8F70DE91E6E3}" name="Sarake8860"/>
    <tableColumn id="8861" xr3:uid="{D98770F1-6C58-4B41-8708-49FB2F134D27}" name="Sarake8861"/>
    <tableColumn id="8862" xr3:uid="{1FCF6A98-1826-4826-BB99-13FED3410CE1}" name="Sarake8862"/>
    <tableColumn id="8863" xr3:uid="{4F5895F0-CC4C-4BB6-B24B-F25EC4662544}" name="Sarake8863"/>
    <tableColumn id="8864" xr3:uid="{3617818C-535E-4477-A70C-AC7222E35347}" name="Sarake8864"/>
    <tableColumn id="8865" xr3:uid="{9EFCB1CD-94A8-4FDA-9B43-34592B154D2F}" name="Sarake8865"/>
    <tableColumn id="8866" xr3:uid="{45221B98-6FAD-4F2B-9929-E72C6145D5C5}" name="Sarake8866"/>
    <tableColumn id="8867" xr3:uid="{24A74C42-623B-4F2A-8575-5C85712A9D82}" name="Sarake8867"/>
    <tableColumn id="8868" xr3:uid="{2CE3710B-9173-421C-83D3-99D3870AD11A}" name="Sarake8868"/>
    <tableColumn id="8869" xr3:uid="{7BAC79A9-35DD-4CE8-951A-AEB4B1E02437}" name="Sarake8869"/>
    <tableColumn id="8870" xr3:uid="{F45083C1-C8AC-4C32-A9FE-3FBCF203F2E8}" name="Sarake8870"/>
    <tableColumn id="8871" xr3:uid="{50A88AA5-2E1A-4BCB-8F44-F06EF46890E7}" name="Sarake8871"/>
    <tableColumn id="8872" xr3:uid="{3A6663C4-BF62-47A9-8980-A39DD9B375B3}" name="Sarake8872"/>
    <tableColumn id="8873" xr3:uid="{A0C0BDFA-5EAD-49FC-8A8F-8BC27B218728}" name="Sarake8873"/>
    <tableColumn id="8874" xr3:uid="{A4B18343-678E-404A-9DCA-DAE008343B48}" name="Sarake8874"/>
    <tableColumn id="8875" xr3:uid="{5ABB5F4F-7ACB-419D-972B-5AC549168687}" name="Sarake8875"/>
    <tableColumn id="8876" xr3:uid="{ADD01748-6DAF-47E4-A573-1C4CDA092116}" name="Sarake8876"/>
    <tableColumn id="8877" xr3:uid="{98171323-4D84-4180-BC80-EB6FAE3FE230}" name="Sarake8877"/>
    <tableColumn id="8878" xr3:uid="{FB5A0D32-8B3E-485D-9182-C6B68E02148F}" name="Sarake8878"/>
    <tableColumn id="8879" xr3:uid="{A622F1CF-5421-4C8C-9CCF-3A095800CE84}" name="Sarake8879"/>
    <tableColumn id="8880" xr3:uid="{26E90B60-A99B-4267-857F-873E5257562B}" name="Sarake8880"/>
    <tableColumn id="8881" xr3:uid="{F6C3309A-2BDD-49EB-84FF-7DD95724A798}" name="Sarake8881"/>
    <tableColumn id="8882" xr3:uid="{2F035800-889E-464A-98E9-F4EAAE8CF75F}" name="Sarake8882"/>
    <tableColumn id="8883" xr3:uid="{701FD3EE-C74C-4799-B4EE-6468A1FEC2F1}" name="Sarake8883"/>
    <tableColumn id="8884" xr3:uid="{34E205A4-0805-4504-BFD8-54F4ED40B2A6}" name="Sarake8884"/>
    <tableColumn id="8885" xr3:uid="{11CC71E0-7A31-4023-A34F-4C0201493B35}" name="Sarake8885"/>
    <tableColumn id="8886" xr3:uid="{2FD00C7C-B331-4BED-A5C1-346981217D9C}" name="Sarake8886"/>
    <tableColumn id="8887" xr3:uid="{EB5E1EB9-51EA-4731-845D-4A2BD3AD12BA}" name="Sarake8887"/>
    <tableColumn id="8888" xr3:uid="{31ED5E0E-05D5-4A2A-A261-7B80E80F3508}" name="Sarake8888"/>
    <tableColumn id="8889" xr3:uid="{DE7EBB34-0F90-407B-9A25-CE2868344981}" name="Sarake8889"/>
    <tableColumn id="8890" xr3:uid="{137AB5C0-669F-45DE-8D5D-4B1FDB262FD8}" name="Sarake8890"/>
    <tableColumn id="8891" xr3:uid="{DD6BB8E8-733B-4476-A60C-A61C2295E39A}" name="Sarake8891"/>
    <tableColumn id="8892" xr3:uid="{577C811E-B84B-4B6B-940E-14E05606D955}" name="Sarake8892"/>
    <tableColumn id="8893" xr3:uid="{245D455A-BAAB-4AB2-B154-8B553D98721B}" name="Sarake8893"/>
    <tableColumn id="8894" xr3:uid="{1B3898C5-6D2C-44FC-B967-D95CB3A8FBA3}" name="Sarake8894"/>
    <tableColumn id="8895" xr3:uid="{3D60618A-26B7-485A-B928-FDFC4ABCBB9C}" name="Sarake8895"/>
    <tableColumn id="8896" xr3:uid="{F121EA8B-5DB3-4309-99C1-21378C5A098D}" name="Sarake8896"/>
    <tableColumn id="8897" xr3:uid="{2AB6B334-68BD-4F09-ADE1-803E466437CD}" name="Sarake8897"/>
    <tableColumn id="8898" xr3:uid="{132B428C-D18B-49FD-A63C-CA88FF99A715}" name="Sarake8898"/>
    <tableColumn id="8899" xr3:uid="{207226D7-2BA3-43AB-9688-9B5B15FA03C6}" name="Sarake8899"/>
    <tableColumn id="8900" xr3:uid="{57192C1A-D70F-481C-8092-4DFCA063A177}" name="Sarake8900"/>
    <tableColumn id="8901" xr3:uid="{AE33A360-19EC-4CA3-A840-2920382189CC}" name="Sarake8901"/>
    <tableColumn id="8902" xr3:uid="{7E3D7AE9-33C6-4166-A2FA-D14C7FFC9509}" name="Sarake8902"/>
    <tableColumn id="8903" xr3:uid="{2491FC12-6248-4322-9394-314DE26BB3E6}" name="Sarake8903"/>
    <tableColumn id="8904" xr3:uid="{7C493CF4-2644-4C57-B792-CC5A6D543256}" name="Sarake8904"/>
    <tableColumn id="8905" xr3:uid="{7083A950-DCAD-474E-8CA0-F75F42F85FEE}" name="Sarake8905"/>
    <tableColumn id="8906" xr3:uid="{E0540924-315C-4441-8628-D1C6DBD8F2CD}" name="Sarake8906"/>
    <tableColumn id="8907" xr3:uid="{F016E1D8-F85D-43E8-A650-4D5292415F20}" name="Sarake8907"/>
    <tableColumn id="8908" xr3:uid="{94D7E0E7-1C4E-4167-B312-86310F08E451}" name="Sarake8908"/>
    <tableColumn id="8909" xr3:uid="{7300FD80-B0D9-4D19-B82C-88B0512E7D2F}" name="Sarake8909"/>
    <tableColumn id="8910" xr3:uid="{5C0B6215-ADE1-4086-91DD-7FD1D2BAF163}" name="Sarake8910"/>
    <tableColumn id="8911" xr3:uid="{2D76FBBA-FACE-413D-805C-2B868950B0AF}" name="Sarake8911"/>
    <tableColumn id="8912" xr3:uid="{3DF14549-CF5B-42AC-9742-B010D77BC2D5}" name="Sarake8912"/>
    <tableColumn id="8913" xr3:uid="{5668FFC5-6DE4-4CF3-AABB-CDDEB9B74007}" name="Sarake8913"/>
    <tableColumn id="8914" xr3:uid="{C8E80476-E7F0-4031-91EA-086787873840}" name="Sarake8914"/>
    <tableColumn id="8915" xr3:uid="{622F1BE4-8D4B-4B15-9281-5BF8687F0811}" name="Sarake8915"/>
    <tableColumn id="8916" xr3:uid="{8DB756F6-4E93-4924-925F-7A2903AB88EB}" name="Sarake8916"/>
    <tableColumn id="8917" xr3:uid="{4E6BC992-D5AD-4CBE-994B-B7ED57A29F2E}" name="Sarake8917"/>
    <tableColumn id="8918" xr3:uid="{792C0244-8F20-41BC-A049-DFBFECE479FF}" name="Sarake8918"/>
    <tableColumn id="8919" xr3:uid="{3C417F52-154E-4074-9946-8CCD495E7371}" name="Sarake8919"/>
    <tableColumn id="8920" xr3:uid="{DA50482D-8D4D-4073-9FA5-9D438CFA0DE7}" name="Sarake8920"/>
    <tableColumn id="8921" xr3:uid="{62416B0E-3411-48CD-B6F3-592518B53D55}" name="Sarake8921"/>
    <tableColumn id="8922" xr3:uid="{8640AB4B-A7C8-447E-867C-D50BE44569EF}" name="Sarake8922"/>
    <tableColumn id="8923" xr3:uid="{B11492E8-F88E-4CB6-882E-821B705BCDF6}" name="Sarake8923"/>
    <tableColumn id="8924" xr3:uid="{0224935F-5A55-4402-B1B9-F8D75F3458BB}" name="Sarake8924"/>
    <tableColumn id="8925" xr3:uid="{CF095203-933F-4927-B2AD-2B3ECF2F7135}" name="Sarake8925"/>
    <tableColumn id="8926" xr3:uid="{C214BC9F-223E-4FEC-8FD6-4ACF2359361B}" name="Sarake8926"/>
    <tableColumn id="8927" xr3:uid="{2B90C035-C93A-4762-BC02-DBFBF205893D}" name="Sarake8927"/>
    <tableColumn id="8928" xr3:uid="{FAEC47AE-660B-4C96-B343-C3A534AE4CD8}" name="Sarake8928"/>
    <tableColumn id="8929" xr3:uid="{009CCBB8-22AC-4576-BDD9-02F9C4672A33}" name="Sarake8929"/>
    <tableColumn id="8930" xr3:uid="{547C5797-1470-42A5-8A8F-B4CD92236C82}" name="Sarake8930"/>
    <tableColumn id="8931" xr3:uid="{B795E913-2B79-4585-97CD-D25B128A931C}" name="Sarake8931"/>
    <tableColumn id="8932" xr3:uid="{8EBF2B26-61EC-4A4C-B0CF-E07659633C20}" name="Sarake8932"/>
    <tableColumn id="8933" xr3:uid="{6C558624-A804-4FCD-BC90-F2258E583B9C}" name="Sarake8933"/>
    <tableColumn id="8934" xr3:uid="{D02E29BA-9844-4BCB-8EE0-2E385E0CF363}" name="Sarake8934"/>
    <tableColumn id="8935" xr3:uid="{8D8994D7-53A8-4933-BF74-077F91984CD7}" name="Sarake8935"/>
    <tableColumn id="8936" xr3:uid="{E6B8EB85-B4CC-4905-959D-E7264088B377}" name="Sarake8936"/>
    <tableColumn id="8937" xr3:uid="{A9B4BFFC-1421-4189-95E5-2C9456EC7FFF}" name="Sarake8937"/>
    <tableColumn id="8938" xr3:uid="{52E4057F-2A49-4E46-9C77-CF6A0748402F}" name="Sarake8938"/>
    <tableColumn id="8939" xr3:uid="{D489C0B4-8482-4B54-9ADC-80FA5247B33B}" name="Sarake8939"/>
    <tableColumn id="8940" xr3:uid="{193886D5-E781-42E0-93B1-E7653DBB2EDA}" name="Sarake8940"/>
    <tableColumn id="8941" xr3:uid="{EBE7241E-69D5-49E3-9071-648E06BCEED8}" name="Sarake8941"/>
    <tableColumn id="8942" xr3:uid="{358FC006-93AB-4313-B1F8-E3C42CF2E10E}" name="Sarake8942"/>
    <tableColumn id="8943" xr3:uid="{7BFFC54B-AE90-49CA-9E6D-F68AA1A7FECF}" name="Sarake8943"/>
    <tableColumn id="8944" xr3:uid="{E2D0DD29-A4A5-4794-B853-1110077AFF14}" name="Sarake8944"/>
    <tableColumn id="8945" xr3:uid="{D4A446F9-07F7-4990-8288-34E9B5009DAD}" name="Sarake8945"/>
    <tableColumn id="8946" xr3:uid="{F465DB0B-39F8-4399-A577-D79B73E10A1F}" name="Sarake8946"/>
    <tableColumn id="8947" xr3:uid="{1ECB934B-B561-498A-A813-844842976FF8}" name="Sarake8947"/>
    <tableColumn id="8948" xr3:uid="{3EC901C2-468F-4448-A7E8-08ADC2F7C209}" name="Sarake8948"/>
    <tableColumn id="8949" xr3:uid="{B3949B81-E36A-4584-BDBE-D97A39B40D52}" name="Sarake8949"/>
    <tableColumn id="8950" xr3:uid="{4C95CDEA-AA2B-41CF-AB68-4C7E910CEEF4}" name="Sarake8950"/>
    <tableColumn id="8951" xr3:uid="{76F93C8F-98C3-45B7-A92E-8804F890A574}" name="Sarake8951"/>
    <tableColumn id="8952" xr3:uid="{6CEEE41B-3C8F-4526-BE32-9AB587250CEE}" name="Sarake8952"/>
    <tableColumn id="8953" xr3:uid="{2FF2BCCA-9730-4565-92FF-771C3D4B49E2}" name="Sarake8953"/>
    <tableColumn id="8954" xr3:uid="{28DAA1B4-16C9-4BC0-BD9C-7F1890C32793}" name="Sarake8954"/>
    <tableColumn id="8955" xr3:uid="{B7C4D2CC-7FC5-47C0-9E68-B0B97AAAEE74}" name="Sarake8955"/>
    <tableColumn id="8956" xr3:uid="{9D7729D5-D460-461E-9C5A-0E7F18F81179}" name="Sarake8956"/>
    <tableColumn id="8957" xr3:uid="{1D59E4D3-18D5-4566-A877-6180E7BDE8B3}" name="Sarake8957"/>
    <tableColumn id="8958" xr3:uid="{F530C1F6-B074-4F43-A20F-5C398E3984D7}" name="Sarake8958"/>
    <tableColumn id="8959" xr3:uid="{0BFAC5B5-24DE-41B6-B005-106F7855972A}" name="Sarake8959"/>
    <tableColumn id="8960" xr3:uid="{7AAFC334-F848-4B20-AA2B-041AE2034E05}" name="Sarake8960"/>
    <tableColumn id="8961" xr3:uid="{C23894E0-18CA-43DF-9937-3CF937FFB17B}" name="Sarake8961"/>
    <tableColumn id="8962" xr3:uid="{EBBD6877-56F9-4B0E-8845-55387522B2C8}" name="Sarake8962"/>
    <tableColumn id="8963" xr3:uid="{BD046306-8C0C-48F2-81A0-01161C20CF2E}" name="Sarake8963"/>
    <tableColumn id="8964" xr3:uid="{581C8BFB-68A7-4283-93F3-B00E892F5B4D}" name="Sarake8964"/>
    <tableColumn id="8965" xr3:uid="{8D66DEF8-704A-4781-886D-B37C5105ED41}" name="Sarake8965"/>
    <tableColumn id="8966" xr3:uid="{C7CD5DC9-8DE4-4FEE-ABF8-B012821D76AC}" name="Sarake8966"/>
    <tableColumn id="8967" xr3:uid="{BA135D24-EF0D-4B03-8CEE-2AC013ED2C90}" name="Sarake8967"/>
    <tableColumn id="8968" xr3:uid="{1BB46278-1583-45EA-94F9-C9FDF9881276}" name="Sarake8968"/>
    <tableColumn id="8969" xr3:uid="{3BB84626-A10A-4933-AF43-653C9C073F45}" name="Sarake8969"/>
    <tableColumn id="8970" xr3:uid="{B955A761-DF56-43DD-BFD2-CE924B347B0C}" name="Sarake8970"/>
    <tableColumn id="8971" xr3:uid="{03B78A01-C160-4064-941D-2376F8B75B03}" name="Sarake8971"/>
    <tableColumn id="8972" xr3:uid="{AC7C573B-AE6C-473C-8E67-4F46D1ECC50A}" name="Sarake8972"/>
    <tableColumn id="8973" xr3:uid="{55D6C093-4014-409B-AA8B-A51AD135A913}" name="Sarake8973"/>
    <tableColumn id="8974" xr3:uid="{31550B5B-596A-4141-9255-F77FDE7AF0A3}" name="Sarake8974"/>
    <tableColumn id="8975" xr3:uid="{9A4C9636-249A-428A-8FD9-2BF7341845E0}" name="Sarake8975"/>
    <tableColumn id="8976" xr3:uid="{58E6072B-16D9-4E8E-B818-74E9AA798807}" name="Sarake8976"/>
    <tableColumn id="8977" xr3:uid="{535F968B-C87C-48DA-8172-F4D4260927E8}" name="Sarake8977"/>
    <tableColumn id="8978" xr3:uid="{C488EEB4-F898-422F-B272-47C16D9B5A74}" name="Sarake8978"/>
    <tableColumn id="8979" xr3:uid="{1B385F89-1496-4E93-A7B5-A150F5015725}" name="Sarake8979"/>
    <tableColumn id="8980" xr3:uid="{6FF7FEBD-40DD-44CE-A0A3-7E4D5360D3A7}" name="Sarake8980"/>
    <tableColumn id="8981" xr3:uid="{01C9426A-8702-442A-BE0E-07125660BF89}" name="Sarake8981"/>
    <tableColumn id="8982" xr3:uid="{AD377370-8FBE-48A4-9371-B96AAABE9B9A}" name="Sarake8982"/>
    <tableColumn id="8983" xr3:uid="{15830451-643D-4F6E-B063-F064A73710D8}" name="Sarake8983"/>
    <tableColumn id="8984" xr3:uid="{0246A10E-FF75-46D0-84D4-6D2851A66E7D}" name="Sarake8984"/>
    <tableColumn id="8985" xr3:uid="{1BC5D1D4-E9F1-4E3F-88E1-C718187A7945}" name="Sarake8985"/>
    <tableColumn id="8986" xr3:uid="{A045BD0F-BDDC-4D60-B593-76D5BD1CDCB1}" name="Sarake8986"/>
    <tableColumn id="8987" xr3:uid="{4A4C9357-4FDC-469B-B514-F521F8BE9267}" name="Sarake8987"/>
    <tableColumn id="8988" xr3:uid="{65D12D5C-6E92-4282-8B29-7CBE2FC5527C}" name="Sarake8988"/>
    <tableColumn id="8989" xr3:uid="{0425C009-8505-4818-8222-658504216743}" name="Sarake8989"/>
    <tableColumn id="8990" xr3:uid="{3C378B27-CBA8-4D06-9243-AC9153450150}" name="Sarake8990"/>
    <tableColumn id="8991" xr3:uid="{DDAD7B13-A42E-4589-90D1-C9F903394D86}" name="Sarake8991"/>
    <tableColumn id="8992" xr3:uid="{EB570828-75DF-43EA-A410-A60982F44018}" name="Sarake8992"/>
    <tableColumn id="8993" xr3:uid="{A4C7FF70-C002-45DB-8177-B017230F4101}" name="Sarake8993"/>
    <tableColumn id="8994" xr3:uid="{5BFC53DF-859D-4AC5-9C2F-463BB213066D}" name="Sarake8994"/>
    <tableColumn id="8995" xr3:uid="{DD5385AB-49A4-4213-B783-4A8AF2770253}" name="Sarake8995"/>
    <tableColumn id="8996" xr3:uid="{BBD53FEC-5FC2-4B2A-ABCC-845262677EAB}" name="Sarake8996"/>
    <tableColumn id="8997" xr3:uid="{AC83E134-92E0-4C0E-B1FD-D0E4C681DFAA}" name="Sarake8997"/>
    <tableColumn id="8998" xr3:uid="{35591E84-2D47-42CC-ACC4-C035656E93EF}" name="Sarake8998"/>
    <tableColumn id="8999" xr3:uid="{D68FE63C-DE14-4E15-83D3-9E0CBFC0F32D}" name="Sarake8999"/>
    <tableColumn id="9000" xr3:uid="{65E422EA-CB62-4E25-A99C-B656F68CA5B5}" name="Sarake9000"/>
    <tableColumn id="9001" xr3:uid="{55DDD770-7D65-4F61-85C6-A2EC3F213A94}" name="Sarake9001"/>
    <tableColumn id="9002" xr3:uid="{3B2A9930-806E-4B92-AC24-4F16E9F40D71}" name="Sarake9002"/>
    <tableColumn id="9003" xr3:uid="{D85D91A4-06B5-4D0F-8070-859CCDB0F3CD}" name="Sarake9003"/>
    <tableColumn id="9004" xr3:uid="{86F85E9B-CE68-4DFE-AC06-32BAA89E4643}" name="Sarake9004"/>
    <tableColumn id="9005" xr3:uid="{C6401D4F-BD07-4B9F-A7F1-28C813B173E3}" name="Sarake9005"/>
    <tableColumn id="9006" xr3:uid="{94F7B5F1-001B-4E4F-8768-3AE737726382}" name="Sarake9006"/>
    <tableColumn id="9007" xr3:uid="{D74F70A6-3F64-477E-BC72-070AE8983C1B}" name="Sarake9007"/>
    <tableColumn id="9008" xr3:uid="{966F0077-82C8-459F-ADAE-AB3336E2FB47}" name="Sarake9008"/>
    <tableColumn id="9009" xr3:uid="{3CFC1DEC-7A74-4529-B5D6-B1915A4FEFCB}" name="Sarake9009"/>
    <tableColumn id="9010" xr3:uid="{092B3BCC-2D3C-4BE5-BD3D-EEA2BAC85B8B}" name="Sarake9010"/>
    <tableColumn id="9011" xr3:uid="{35F75E45-2B1B-4194-B8BB-2E6E1C54B3E4}" name="Sarake9011"/>
    <tableColumn id="9012" xr3:uid="{E5035837-7DDE-4F3B-A6FD-4A4CFCE2749C}" name="Sarake9012"/>
    <tableColumn id="9013" xr3:uid="{432FC7A2-C058-4AC6-A63C-D8A8A85A47F2}" name="Sarake9013"/>
    <tableColumn id="9014" xr3:uid="{FB146696-D6BA-4E64-80DD-132FC8829AFA}" name="Sarake9014"/>
    <tableColumn id="9015" xr3:uid="{911DF6A3-FF5C-468B-856B-783697AADA82}" name="Sarake9015"/>
    <tableColumn id="9016" xr3:uid="{D184B360-9AB9-4343-BF68-606793222CCF}" name="Sarake9016"/>
    <tableColumn id="9017" xr3:uid="{908818B1-06B0-40E5-9A4B-6CB4A69932DA}" name="Sarake9017"/>
    <tableColumn id="9018" xr3:uid="{75EC349F-FB17-48A3-8A33-481E2EFDA55E}" name="Sarake9018"/>
    <tableColumn id="9019" xr3:uid="{83DCCBF2-F83B-4241-855D-E505BD414C7A}" name="Sarake9019"/>
    <tableColumn id="9020" xr3:uid="{86C6DF07-1E20-425A-B48E-557DC7FE844B}" name="Sarake9020"/>
    <tableColumn id="9021" xr3:uid="{C07138DE-0669-4B25-B924-D72D59B579B4}" name="Sarake9021"/>
    <tableColumn id="9022" xr3:uid="{FF6E1675-DA90-4119-9AAB-A4A44551E490}" name="Sarake9022"/>
    <tableColumn id="9023" xr3:uid="{7E3E6D92-07A8-48CD-89ED-E1D5742DA1C5}" name="Sarake9023"/>
    <tableColumn id="9024" xr3:uid="{C8732F97-1297-4A53-ADD2-6DF82CFF8DF6}" name="Sarake9024"/>
    <tableColumn id="9025" xr3:uid="{A3C887DC-4905-4E29-8D7D-FCCC433F2948}" name="Sarake9025"/>
    <tableColumn id="9026" xr3:uid="{14879397-1603-4EF0-9E8E-69868ABCC9DC}" name="Sarake9026"/>
    <tableColumn id="9027" xr3:uid="{1B9260AD-1E04-4A5C-BB59-99301DD4511B}" name="Sarake9027"/>
    <tableColumn id="9028" xr3:uid="{B92414E2-0122-4E1C-A77D-3F374D1F296F}" name="Sarake9028"/>
    <tableColumn id="9029" xr3:uid="{978B9FD3-B2EE-4D2E-9A72-C714F699D6F3}" name="Sarake9029"/>
    <tableColumn id="9030" xr3:uid="{7BFD8B0F-ADE3-4615-98FD-89F750860E6E}" name="Sarake9030"/>
    <tableColumn id="9031" xr3:uid="{D0B1E968-5011-4596-BD1A-CAE0FF73AEBF}" name="Sarake9031"/>
    <tableColumn id="9032" xr3:uid="{85E24B7E-2315-439D-B751-2251FACA49C9}" name="Sarake9032"/>
    <tableColumn id="9033" xr3:uid="{3D99432D-F0A9-431E-8C49-377D4D7650F8}" name="Sarake9033"/>
    <tableColumn id="9034" xr3:uid="{465731B0-01B3-4B42-BA7F-9F28371D0221}" name="Sarake9034"/>
    <tableColumn id="9035" xr3:uid="{60456E17-E466-412E-BA7F-7CB87E5ECB2F}" name="Sarake9035"/>
    <tableColumn id="9036" xr3:uid="{39E753CD-0BEC-4CD3-AE1B-973FCDF5F6DA}" name="Sarake9036"/>
    <tableColumn id="9037" xr3:uid="{C9DF3C4D-2A5A-42F6-AC95-61B0C69AA86F}" name="Sarake9037"/>
    <tableColumn id="9038" xr3:uid="{D9BB8536-3C8F-4857-A541-6FBFC666F3D8}" name="Sarake9038"/>
    <tableColumn id="9039" xr3:uid="{4319A3ED-CC5D-4561-A34E-5751A3FA825B}" name="Sarake9039"/>
    <tableColumn id="9040" xr3:uid="{CB20478E-7E3D-48AC-AE33-C873CDEB653E}" name="Sarake9040"/>
    <tableColumn id="9041" xr3:uid="{696E100E-D103-4A01-AD8D-603F5449949F}" name="Sarake9041"/>
    <tableColumn id="9042" xr3:uid="{C47C28E7-49CA-4A8D-8751-F6E31B9AD47B}" name="Sarake9042"/>
    <tableColumn id="9043" xr3:uid="{06FF98CA-BC56-4CE9-9833-E9AE71080C44}" name="Sarake9043"/>
    <tableColumn id="9044" xr3:uid="{A0F873D8-B2D1-485F-85AE-8D513C11DE70}" name="Sarake9044"/>
    <tableColumn id="9045" xr3:uid="{F1BD5416-BB9B-461A-A8C2-636420A81B47}" name="Sarake9045"/>
    <tableColumn id="9046" xr3:uid="{B8499078-2413-4444-88A3-E617B907FE5F}" name="Sarake9046"/>
    <tableColumn id="9047" xr3:uid="{F3C83DE3-B989-472D-BD48-CAC65B24AFAC}" name="Sarake9047"/>
    <tableColumn id="9048" xr3:uid="{B779D85D-8508-420B-BCE4-B8FDAE0F865D}" name="Sarake9048"/>
    <tableColumn id="9049" xr3:uid="{5F2DC37A-F95E-453F-BB18-5195912B3C6C}" name="Sarake9049"/>
    <tableColumn id="9050" xr3:uid="{E5F8D2A3-D9CE-4C25-9CF7-B47DC33BCDE3}" name="Sarake9050"/>
    <tableColumn id="9051" xr3:uid="{78DB4AA1-979C-40C1-9BEF-F352F6EA84E0}" name="Sarake9051"/>
    <tableColumn id="9052" xr3:uid="{095E3072-2111-4C89-8F27-9D58883465F2}" name="Sarake9052"/>
    <tableColumn id="9053" xr3:uid="{ACBBE599-5429-4E2D-A93E-1E3F5DB1D310}" name="Sarake9053"/>
    <tableColumn id="9054" xr3:uid="{5D7FF751-18B6-47B6-A60E-CEE701C0C160}" name="Sarake9054"/>
    <tableColumn id="9055" xr3:uid="{CA491CCF-AD80-4ED6-8DFE-34F4E13A4664}" name="Sarake9055"/>
    <tableColumn id="9056" xr3:uid="{6F3D585B-DBAA-4511-B4BB-4A89B21B0FC3}" name="Sarake9056"/>
    <tableColumn id="9057" xr3:uid="{62CD91DC-6A85-4496-96D3-7934C74A0782}" name="Sarake9057"/>
    <tableColumn id="9058" xr3:uid="{1684BEEF-6D93-4408-BCB4-F753E2D14AAE}" name="Sarake9058"/>
    <tableColumn id="9059" xr3:uid="{BC469910-9A54-41D4-8FF6-2328EAB0F9B4}" name="Sarake9059"/>
    <tableColumn id="9060" xr3:uid="{8AABB602-9FB6-42E7-B3BA-49AE94AEAB01}" name="Sarake9060"/>
    <tableColumn id="9061" xr3:uid="{1EAFE33F-CDE9-414B-8940-BD754415DB80}" name="Sarake9061"/>
    <tableColumn id="9062" xr3:uid="{EC80A6BE-0163-43BF-8A46-804FAC4AC331}" name="Sarake9062"/>
    <tableColumn id="9063" xr3:uid="{AA326D82-72C3-4C6A-B14A-686BA3C8635A}" name="Sarake9063"/>
    <tableColumn id="9064" xr3:uid="{FBF60D80-1416-4973-B52C-9C9466E7ADC9}" name="Sarake9064"/>
    <tableColumn id="9065" xr3:uid="{5FD36C1B-0189-4E2D-9CB9-CC66D12BFF65}" name="Sarake9065"/>
    <tableColumn id="9066" xr3:uid="{EB332D09-E399-442B-BB9C-6671DF1AABD5}" name="Sarake9066"/>
    <tableColumn id="9067" xr3:uid="{5EC045BA-8997-47D3-9242-9FB421788155}" name="Sarake9067"/>
    <tableColumn id="9068" xr3:uid="{29337F4D-5CDF-4556-8CBD-A0694A99D220}" name="Sarake9068"/>
    <tableColumn id="9069" xr3:uid="{D53A35ED-E245-4630-BDA3-D12CF80B48B4}" name="Sarake9069"/>
    <tableColumn id="9070" xr3:uid="{2BF01077-748C-4778-92C2-18B4A3EA542F}" name="Sarake9070"/>
    <tableColumn id="9071" xr3:uid="{A8936EFC-F903-418C-ACAE-9E2BA67CC4F4}" name="Sarake9071"/>
    <tableColumn id="9072" xr3:uid="{6A614745-0367-4BA5-BFD4-A326E5C7B9AB}" name="Sarake9072"/>
    <tableColumn id="9073" xr3:uid="{67295DCC-45E3-42EE-90D2-BCF8B14D8526}" name="Sarake9073"/>
    <tableColumn id="9074" xr3:uid="{4A3488FA-12BC-48DD-8590-502930E827C8}" name="Sarake9074"/>
    <tableColumn id="9075" xr3:uid="{2633F0E7-3375-4B20-92E7-4FBEB5CD8FB8}" name="Sarake9075"/>
    <tableColumn id="9076" xr3:uid="{4738C163-469D-4D83-97E0-B2AF61375102}" name="Sarake9076"/>
    <tableColumn id="9077" xr3:uid="{B6811E45-934C-4720-8D51-9789A67D4904}" name="Sarake9077"/>
    <tableColumn id="9078" xr3:uid="{059880D7-53F3-480E-B7E4-B63DEF71BABE}" name="Sarake9078"/>
    <tableColumn id="9079" xr3:uid="{FE3AC45E-4483-4CDF-A9E3-081BCD73397C}" name="Sarake9079"/>
    <tableColumn id="9080" xr3:uid="{81483EEE-FEA0-49E5-8428-9E93F5E8A740}" name="Sarake9080"/>
    <tableColumn id="9081" xr3:uid="{9A2107E6-D880-41E4-AE24-46F527D1CC8F}" name="Sarake9081"/>
    <tableColumn id="9082" xr3:uid="{AEBA9C91-DDDA-4DED-9872-E3296509AD02}" name="Sarake9082"/>
    <tableColumn id="9083" xr3:uid="{B18EDEB2-2739-4758-92D6-E53CF72EF309}" name="Sarake9083"/>
    <tableColumn id="9084" xr3:uid="{DE850F73-5E23-44E0-BC7C-92E90EFA4095}" name="Sarake9084"/>
    <tableColumn id="9085" xr3:uid="{9D9492E2-B5D8-4135-886E-235E5FBE83C2}" name="Sarake9085"/>
    <tableColumn id="9086" xr3:uid="{0B667DE4-F24C-4668-948B-C1BEA0C010AD}" name="Sarake9086"/>
    <tableColumn id="9087" xr3:uid="{B0C0EFB9-6D5F-4969-AFE5-D5D0D4BAB34C}" name="Sarake9087"/>
    <tableColumn id="9088" xr3:uid="{A78D153B-3A01-4A62-88F3-2D4CDCCAE905}" name="Sarake9088"/>
    <tableColumn id="9089" xr3:uid="{E62A8858-31AE-4367-9FBC-7F7E0F4901BC}" name="Sarake9089"/>
    <tableColumn id="9090" xr3:uid="{133A5689-DC78-4E33-A135-85B135033A6B}" name="Sarake9090"/>
    <tableColumn id="9091" xr3:uid="{32D03D31-7F90-45DC-B318-69D630FBD690}" name="Sarake9091"/>
    <tableColumn id="9092" xr3:uid="{E26C75A6-EF1F-485F-9FEC-131A05E90BBF}" name="Sarake9092"/>
    <tableColumn id="9093" xr3:uid="{89914205-78B0-40EA-BBF7-1B28C2868D15}" name="Sarake9093"/>
    <tableColumn id="9094" xr3:uid="{3A120E2E-AB73-4969-B150-B3721A79076B}" name="Sarake9094"/>
    <tableColumn id="9095" xr3:uid="{BA5C35AA-F4CB-4DEB-8E52-6E20FFDE6A0F}" name="Sarake9095"/>
    <tableColumn id="9096" xr3:uid="{EE1D90F6-4978-4A26-A597-78880D4CE7CC}" name="Sarake9096"/>
    <tableColumn id="9097" xr3:uid="{2FF4C715-CB8A-4506-8846-B869DC3DF15B}" name="Sarake9097"/>
    <tableColumn id="9098" xr3:uid="{70288608-57DD-4152-ADA0-358F0EA2F36B}" name="Sarake9098"/>
    <tableColumn id="9099" xr3:uid="{5E569DBC-1708-48DB-8E27-552E1E91EA45}" name="Sarake9099"/>
    <tableColumn id="9100" xr3:uid="{B94E20DC-A363-4CAF-AB4A-B2D8B2EFCABC}" name="Sarake9100"/>
    <tableColumn id="9101" xr3:uid="{F5021882-83DF-4330-96F4-D1D599741B21}" name="Sarake9101"/>
    <tableColumn id="9102" xr3:uid="{E97888C1-9BFF-4E25-8A32-5EA5C87E6822}" name="Sarake9102"/>
    <tableColumn id="9103" xr3:uid="{366DA052-522D-4D07-9D78-C6DE61117823}" name="Sarake9103"/>
    <tableColumn id="9104" xr3:uid="{6048E846-4A16-435B-A53D-85ACFAEF15AC}" name="Sarake9104"/>
    <tableColumn id="9105" xr3:uid="{6965855F-9C0C-4CEE-AA83-C497E3737489}" name="Sarake9105"/>
    <tableColumn id="9106" xr3:uid="{4D988421-E9F1-4FE6-82F3-C07ABA76039F}" name="Sarake9106"/>
    <tableColumn id="9107" xr3:uid="{D04C50BE-A1A6-4FEA-90DF-D63196B7C618}" name="Sarake9107"/>
    <tableColumn id="9108" xr3:uid="{4857771A-0149-47D6-812D-E0AE31804825}" name="Sarake9108"/>
    <tableColumn id="9109" xr3:uid="{C901E0EF-8E48-43C9-A7F4-4450DE9A3491}" name="Sarake9109"/>
    <tableColumn id="9110" xr3:uid="{F02440CB-F4D1-40C2-8040-E673FF65EE7E}" name="Sarake9110"/>
    <tableColumn id="9111" xr3:uid="{CF8DB852-E980-4916-976D-B5268AF69BBB}" name="Sarake9111"/>
    <tableColumn id="9112" xr3:uid="{E61821BC-AB45-4A08-AF2B-79EE57EF5F4D}" name="Sarake9112"/>
    <tableColumn id="9113" xr3:uid="{20CCCAFD-157F-43B1-8B49-514D9A9B32CE}" name="Sarake9113"/>
    <tableColumn id="9114" xr3:uid="{A0AABCA9-B970-41EA-BDA4-4BC528113298}" name="Sarake9114"/>
    <tableColumn id="9115" xr3:uid="{E7FCC267-0769-4845-B5D8-C56C9AB4BBBC}" name="Sarake9115"/>
    <tableColumn id="9116" xr3:uid="{38021FE2-72A8-4D27-817F-5B465CDF6CF3}" name="Sarake9116"/>
    <tableColumn id="9117" xr3:uid="{37117433-5756-4EA5-BCEA-22EC898A4DFF}" name="Sarake9117"/>
    <tableColumn id="9118" xr3:uid="{AF1DE545-5217-4598-BA09-9F6BC0FBBB16}" name="Sarake9118"/>
    <tableColumn id="9119" xr3:uid="{AAB2EB68-5AEA-43F0-B400-FBE934B46082}" name="Sarake9119"/>
    <tableColumn id="9120" xr3:uid="{DBCEFB1D-7AD4-4E6D-BC71-C7552ECACC6E}" name="Sarake9120"/>
    <tableColumn id="9121" xr3:uid="{2B889A7B-5427-419C-84BF-1388384C8B4B}" name="Sarake9121"/>
    <tableColumn id="9122" xr3:uid="{3E21F6C3-5BBC-4CDE-8320-6398289C1544}" name="Sarake9122"/>
    <tableColumn id="9123" xr3:uid="{F5CB94DC-E14D-4ABB-99E3-6928BE017B3E}" name="Sarake9123"/>
    <tableColumn id="9124" xr3:uid="{1DC0E7E5-E5C4-480B-9958-184CA547E498}" name="Sarake9124"/>
    <tableColumn id="9125" xr3:uid="{EF850D92-83BF-4ACC-A0D0-1B41E6C3B8B7}" name="Sarake9125"/>
    <tableColumn id="9126" xr3:uid="{4BECDA8E-FF24-4194-9D77-2266AD1E2185}" name="Sarake9126"/>
    <tableColumn id="9127" xr3:uid="{AD8A754B-32FE-4E56-9B57-9E395CD9D3C5}" name="Sarake9127"/>
    <tableColumn id="9128" xr3:uid="{D5126968-5A7A-4CD4-9130-5273C89A79F5}" name="Sarake9128"/>
    <tableColumn id="9129" xr3:uid="{B3BA3EC2-283B-4565-917D-E30AC2014FE2}" name="Sarake9129"/>
    <tableColumn id="9130" xr3:uid="{62BDC375-8E14-420B-90A9-2F0472DA292D}" name="Sarake9130"/>
    <tableColumn id="9131" xr3:uid="{27DC8C5E-47A5-44D4-BFF3-370B9617B0F9}" name="Sarake9131"/>
    <tableColumn id="9132" xr3:uid="{3E3DCAA8-1769-49FB-8B9A-0D10831D3FF8}" name="Sarake9132"/>
    <tableColumn id="9133" xr3:uid="{C0C10101-99B1-443B-B158-E983D7738B8D}" name="Sarake9133"/>
    <tableColumn id="9134" xr3:uid="{83697B1A-4728-48D0-98CC-5A2A46EEB0C1}" name="Sarake9134"/>
    <tableColumn id="9135" xr3:uid="{8D0C87AB-7478-4785-9EA4-327BBC0D6386}" name="Sarake9135"/>
    <tableColumn id="9136" xr3:uid="{7C4C3ABD-FBE2-4080-911E-F85902CBF10B}" name="Sarake9136"/>
    <tableColumn id="9137" xr3:uid="{FDBEF365-1A91-426D-AF5F-98D6BB2444B1}" name="Sarake9137"/>
    <tableColumn id="9138" xr3:uid="{0D252E36-8D4C-4676-9621-041BF2DD5616}" name="Sarake9138"/>
    <tableColumn id="9139" xr3:uid="{7364F045-A5F9-4F3C-96E3-2E4C32E1411C}" name="Sarake9139"/>
    <tableColumn id="9140" xr3:uid="{5EF4F59D-8433-417F-9244-616961DB4C90}" name="Sarake9140"/>
    <tableColumn id="9141" xr3:uid="{EF8AEB4D-3D7F-4BFC-8944-1664549C5C05}" name="Sarake9141"/>
    <tableColumn id="9142" xr3:uid="{C8A79605-EFC2-442A-8E56-4DD85DDBA0BA}" name="Sarake9142"/>
    <tableColumn id="9143" xr3:uid="{E51B7488-5348-466A-B876-3D9EA4E2125D}" name="Sarake9143"/>
    <tableColumn id="9144" xr3:uid="{DA8D638C-938F-4F70-B8BA-5A7B717F6716}" name="Sarake9144"/>
    <tableColumn id="9145" xr3:uid="{B5755F9E-F529-4E2B-B310-1EA1101CED90}" name="Sarake9145"/>
    <tableColumn id="9146" xr3:uid="{F13BB9AA-D8C7-46FF-BEFD-DDE717146BF9}" name="Sarake9146"/>
    <tableColumn id="9147" xr3:uid="{577539A4-7249-44BB-A765-A3B9322FECC4}" name="Sarake9147"/>
    <tableColumn id="9148" xr3:uid="{15BBD04C-D7B8-40A6-BD8F-F331412D2774}" name="Sarake9148"/>
    <tableColumn id="9149" xr3:uid="{47638C00-E3AA-4955-8F95-DF7CEB15713B}" name="Sarake9149"/>
    <tableColumn id="9150" xr3:uid="{3419AC89-6EC2-4117-825D-B1717B623331}" name="Sarake9150"/>
    <tableColumn id="9151" xr3:uid="{84A816CB-0FAC-4495-B77D-2768A0F8FF21}" name="Sarake9151"/>
    <tableColumn id="9152" xr3:uid="{385937B4-A294-4A96-94BE-B7F294390B4B}" name="Sarake9152"/>
    <tableColumn id="9153" xr3:uid="{29FFBBEB-A108-41EF-8006-04301D5A7BB1}" name="Sarake9153"/>
    <tableColumn id="9154" xr3:uid="{10CDD9C8-FFF9-47DE-867F-8521CEEB6B9E}" name="Sarake9154"/>
    <tableColumn id="9155" xr3:uid="{D942AA56-E4EA-4957-9CF8-F023E380871F}" name="Sarake9155"/>
    <tableColumn id="9156" xr3:uid="{2E46DE9F-01ED-4ED0-A3E3-D206BE742279}" name="Sarake9156"/>
    <tableColumn id="9157" xr3:uid="{59C45AE1-B098-479B-AC1A-93F342D21253}" name="Sarake9157"/>
    <tableColumn id="9158" xr3:uid="{7639FDCE-F77B-43FC-8555-2D420AB76883}" name="Sarake9158"/>
    <tableColumn id="9159" xr3:uid="{D18A99B4-F510-495A-A58B-9D49742F3116}" name="Sarake9159"/>
    <tableColumn id="9160" xr3:uid="{4BFE17C6-CE69-4D1E-9CAA-1CBE06CCA079}" name="Sarake9160"/>
    <tableColumn id="9161" xr3:uid="{84FCD046-A8C5-4922-8B81-00208E613C10}" name="Sarake9161"/>
    <tableColumn id="9162" xr3:uid="{FF5439CE-3BDA-4103-A53A-39FA48923DBA}" name="Sarake9162"/>
    <tableColumn id="9163" xr3:uid="{EFB1779B-A153-451D-8AA3-E89A41032EF9}" name="Sarake9163"/>
    <tableColumn id="9164" xr3:uid="{6F2DFA55-9C9D-4888-B089-67C4244F331B}" name="Sarake9164"/>
    <tableColumn id="9165" xr3:uid="{A1370BA9-38AD-4FCC-A19F-8A8690CF4695}" name="Sarake9165"/>
    <tableColumn id="9166" xr3:uid="{A1A3445A-ACCA-4AB9-A9CE-7AAAB9C01D3E}" name="Sarake9166"/>
    <tableColumn id="9167" xr3:uid="{6439AE89-249A-46D9-9DDE-94648F8716A1}" name="Sarake9167"/>
    <tableColumn id="9168" xr3:uid="{F20E344C-9D4D-4D66-A2B3-B428A73B30F7}" name="Sarake9168"/>
    <tableColumn id="9169" xr3:uid="{1B313969-2EFB-4F64-B496-FC943A603CA2}" name="Sarake9169"/>
    <tableColumn id="9170" xr3:uid="{76ECDC06-B7A0-4F10-8C5C-599A91D8C21C}" name="Sarake9170"/>
    <tableColumn id="9171" xr3:uid="{52D66B6E-0C40-4CB6-A84F-479DE2E5F29B}" name="Sarake9171"/>
    <tableColumn id="9172" xr3:uid="{EA3DD683-5C1D-4812-A77B-D806EFC9CBC9}" name="Sarake9172"/>
    <tableColumn id="9173" xr3:uid="{F71C9CA5-9044-47A5-A33B-DBB200444384}" name="Sarake9173"/>
    <tableColumn id="9174" xr3:uid="{D8365643-4B5B-454A-9B09-711179D4655A}" name="Sarake9174"/>
    <tableColumn id="9175" xr3:uid="{B4EB0F24-7C2D-48B4-91AB-2B6E81A6B5C6}" name="Sarake9175"/>
    <tableColumn id="9176" xr3:uid="{84130989-4089-41F5-814A-BD7FBBC634ED}" name="Sarake9176"/>
    <tableColumn id="9177" xr3:uid="{9039DD71-1EE6-45BC-A4CF-1FD6D6E6602D}" name="Sarake9177"/>
    <tableColumn id="9178" xr3:uid="{4399CD1F-0F89-4CF6-9CF5-1550205CF3A7}" name="Sarake9178"/>
    <tableColumn id="9179" xr3:uid="{79E52C2F-307B-4806-8031-2B95734F8247}" name="Sarake9179"/>
    <tableColumn id="9180" xr3:uid="{2610CFFA-90C8-4292-ADD4-851DE12BBD55}" name="Sarake9180"/>
    <tableColumn id="9181" xr3:uid="{01726FA7-566D-49E4-95EF-F901C247AD45}" name="Sarake9181"/>
    <tableColumn id="9182" xr3:uid="{DE4EB2A7-6F49-404C-8839-AC387A67BB61}" name="Sarake9182"/>
    <tableColumn id="9183" xr3:uid="{B296835A-A707-44BF-8D49-B7EC8CDA90DB}" name="Sarake9183"/>
    <tableColumn id="9184" xr3:uid="{F838E206-FCFB-4F12-B469-E0CCFC998F57}" name="Sarake9184"/>
    <tableColumn id="9185" xr3:uid="{15418FD9-A962-4B4D-861B-848EEDA3E254}" name="Sarake9185"/>
    <tableColumn id="9186" xr3:uid="{60EB176D-6F0F-4ED3-9D2A-F8B399E32A17}" name="Sarake9186"/>
    <tableColumn id="9187" xr3:uid="{70ACCD15-DFEA-4FC3-9E18-41A9A4E5064E}" name="Sarake9187"/>
    <tableColumn id="9188" xr3:uid="{E9E3A7D8-328D-444D-A2B4-9CDE882F78C0}" name="Sarake9188"/>
    <tableColumn id="9189" xr3:uid="{CD0CEA59-EA44-49AF-8305-DD94473E80A1}" name="Sarake9189"/>
    <tableColumn id="9190" xr3:uid="{2329FD16-5B68-4E10-AB1C-FA226D3E21FD}" name="Sarake9190"/>
    <tableColumn id="9191" xr3:uid="{31B76A81-8B45-4240-B55E-8166E1D7CF5D}" name="Sarake9191"/>
    <tableColumn id="9192" xr3:uid="{BACD3EBC-20E7-4D7D-8B8A-43BD08F7DF64}" name="Sarake9192"/>
    <tableColumn id="9193" xr3:uid="{BBE82D0A-1F4A-4009-B1A0-77B205D89ED9}" name="Sarake9193"/>
    <tableColumn id="9194" xr3:uid="{52861788-5EA3-4E7B-BA96-6EAE4FEE94F1}" name="Sarake9194"/>
    <tableColumn id="9195" xr3:uid="{91E3844E-FAF6-4A0E-B55C-1C13396D255F}" name="Sarake9195"/>
    <tableColumn id="9196" xr3:uid="{77B66789-64BE-4202-A35C-785AC49B6692}" name="Sarake9196"/>
    <tableColumn id="9197" xr3:uid="{2724D9FA-1B56-4811-B7A6-039B4EC4216F}" name="Sarake9197"/>
    <tableColumn id="9198" xr3:uid="{A9BEAC84-56C0-4A45-A7B7-6EE07259FCD8}" name="Sarake9198"/>
    <tableColumn id="9199" xr3:uid="{914D7A8B-A771-427F-93AB-6E16C0FE3236}" name="Sarake9199"/>
    <tableColumn id="9200" xr3:uid="{4DAF5BFE-F97C-433D-899C-93F7C879D63A}" name="Sarake9200"/>
    <tableColumn id="9201" xr3:uid="{31735A53-6161-446B-B052-33EE27D1551D}" name="Sarake9201"/>
    <tableColumn id="9202" xr3:uid="{733E07AD-C0FA-438A-9D29-BB3ED50BE25F}" name="Sarake9202"/>
    <tableColumn id="9203" xr3:uid="{0BD7FBB0-4D90-4EBB-B4F8-A16C42A7AF7E}" name="Sarake9203"/>
    <tableColumn id="9204" xr3:uid="{1B16A6A2-90D8-4916-AA3D-A2717E46A698}" name="Sarake9204"/>
    <tableColumn id="9205" xr3:uid="{399BF5BD-964E-4EA1-9ABB-BC33E7729A20}" name="Sarake9205"/>
    <tableColumn id="9206" xr3:uid="{51D714B1-A611-407E-95BF-A01940F4B521}" name="Sarake9206"/>
    <tableColumn id="9207" xr3:uid="{61442BA2-3135-4251-A9B8-AA325EB6A235}" name="Sarake9207"/>
    <tableColumn id="9208" xr3:uid="{A4DE8E60-5615-4623-BDA8-6AB31EDEA342}" name="Sarake9208"/>
    <tableColumn id="9209" xr3:uid="{CDF84EEF-7FFB-462B-B9D0-0883E8F2F870}" name="Sarake9209"/>
    <tableColumn id="9210" xr3:uid="{BDFDF720-1B83-44A3-AD2D-2CD7383F55A7}" name="Sarake9210"/>
    <tableColumn id="9211" xr3:uid="{42722152-84B7-457A-95F1-72E100776478}" name="Sarake9211"/>
    <tableColumn id="9212" xr3:uid="{84EDD67A-0359-4986-95DA-726457841B5F}" name="Sarake9212"/>
    <tableColumn id="9213" xr3:uid="{57CAA9BB-6B3E-4F87-AED8-44D04CFD0172}" name="Sarake9213"/>
    <tableColumn id="9214" xr3:uid="{5B8F1A9C-A922-448E-A39C-9EB38DE4F59D}" name="Sarake9214"/>
    <tableColumn id="9215" xr3:uid="{C5C02B16-B224-4388-A2D2-D8CE858CA8AA}" name="Sarake9215"/>
    <tableColumn id="9216" xr3:uid="{2CC547AE-082D-45ED-B41F-E2535249D092}" name="Sarake9216"/>
    <tableColumn id="9217" xr3:uid="{FFA81200-29E0-4BA8-B653-80ADA2348E55}" name="Sarake9217"/>
    <tableColumn id="9218" xr3:uid="{4063F395-CF56-43FE-B58D-122FBB9DBA55}" name="Sarake9218"/>
    <tableColumn id="9219" xr3:uid="{FE5B8AE7-FE22-4DA6-A22D-412A9B2F0A67}" name="Sarake9219"/>
    <tableColumn id="9220" xr3:uid="{0E107780-D3D9-4229-8880-B6DF910B0B55}" name="Sarake9220"/>
    <tableColumn id="9221" xr3:uid="{8BDB2065-1CCC-4EB1-AC56-015CCC04AAD7}" name="Sarake9221"/>
    <tableColumn id="9222" xr3:uid="{C7013438-A9AC-4F70-ACFE-9E237D780282}" name="Sarake9222"/>
    <tableColumn id="9223" xr3:uid="{2878C1F9-1712-40A3-8188-383853829A65}" name="Sarake9223"/>
    <tableColumn id="9224" xr3:uid="{2AB3E662-E2C1-4FF5-BC18-F6DDC8AE9E94}" name="Sarake9224"/>
    <tableColumn id="9225" xr3:uid="{7498AB49-A8E7-44E0-8A95-AE9060510698}" name="Sarake9225"/>
    <tableColumn id="9226" xr3:uid="{933B458B-DF04-45E9-A718-F7A8E6D3A69A}" name="Sarake9226"/>
    <tableColumn id="9227" xr3:uid="{0538A4C5-BD91-4ACF-B986-4895E619DFA8}" name="Sarake9227"/>
    <tableColumn id="9228" xr3:uid="{6F7B8F56-F3C2-4B9E-AF08-D9C417ACE0BB}" name="Sarake9228"/>
    <tableColumn id="9229" xr3:uid="{FA5B9463-89C2-48AB-84C4-A7E887C86FAF}" name="Sarake9229"/>
    <tableColumn id="9230" xr3:uid="{E65964C8-E46B-4024-A8A5-DAF340D88BBC}" name="Sarake9230"/>
    <tableColumn id="9231" xr3:uid="{8E1C12E8-B2C6-42DF-8E88-5B9C915E8880}" name="Sarake9231"/>
    <tableColumn id="9232" xr3:uid="{4727EB18-0792-4CF3-ABC7-431163B9AD9A}" name="Sarake9232"/>
    <tableColumn id="9233" xr3:uid="{A2B99A24-DF30-4A36-988F-2EB23AAF8A49}" name="Sarake9233"/>
    <tableColumn id="9234" xr3:uid="{0B2AC2B5-0540-4F6B-8156-E20877521593}" name="Sarake9234"/>
    <tableColumn id="9235" xr3:uid="{B8FAA83F-1662-4781-B3DE-F6F385C3E59B}" name="Sarake9235"/>
    <tableColumn id="9236" xr3:uid="{418C87A4-A68F-4728-84A9-C47AA16940CF}" name="Sarake9236"/>
    <tableColumn id="9237" xr3:uid="{E5015B3F-1D9D-4637-A4E7-4A91FB089AA3}" name="Sarake9237"/>
    <tableColumn id="9238" xr3:uid="{A00B886F-A90F-44C1-9CC6-BF2EE099C63B}" name="Sarake9238"/>
    <tableColumn id="9239" xr3:uid="{6DF5586A-8814-4F3A-BA3F-63D7BAD5B3D5}" name="Sarake9239"/>
    <tableColumn id="9240" xr3:uid="{E8323CA4-4F72-4E44-AED6-25C85461E617}" name="Sarake9240"/>
    <tableColumn id="9241" xr3:uid="{AA320922-2044-4CDF-B414-3B326360F2C1}" name="Sarake9241"/>
    <tableColumn id="9242" xr3:uid="{9F428FC9-A5B9-4302-9C7F-1B3043644E89}" name="Sarake9242"/>
    <tableColumn id="9243" xr3:uid="{D86F60D4-8594-4D95-8405-947ABCC15783}" name="Sarake9243"/>
    <tableColumn id="9244" xr3:uid="{DBC94B83-2FFB-401F-B2EB-BF2807C56C05}" name="Sarake9244"/>
    <tableColumn id="9245" xr3:uid="{BCC5319F-6620-40F0-B513-127C4D25BE86}" name="Sarake9245"/>
    <tableColumn id="9246" xr3:uid="{7877468E-D59E-4D80-96D2-5AFDC3530182}" name="Sarake9246"/>
    <tableColumn id="9247" xr3:uid="{462EB807-E473-41FA-AC54-4D7B542E6944}" name="Sarake9247"/>
    <tableColumn id="9248" xr3:uid="{D5AFB7F4-C025-4D5F-BBA8-183516B3AF15}" name="Sarake9248"/>
    <tableColumn id="9249" xr3:uid="{B04AF6FB-6929-4E35-9C96-AE1B07CD4C3F}" name="Sarake9249"/>
    <tableColumn id="9250" xr3:uid="{071549F5-B2FB-4772-A136-06C71E32454D}" name="Sarake9250"/>
    <tableColumn id="9251" xr3:uid="{975EE566-7C32-47EB-9323-29663E5F1B34}" name="Sarake9251"/>
    <tableColumn id="9252" xr3:uid="{4D71CCC4-7CEA-440D-BBA8-FB667E12D0BE}" name="Sarake9252"/>
    <tableColumn id="9253" xr3:uid="{07B8BF9C-A02D-4ED2-897B-EE7CEC335CA5}" name="Sarake9253"/>
    <tableColumn id="9254" xr3:uid="{4517818E-95F2-491D-98FE-0E4CFAC081D0}" name="Sarake9254"/>
    <tableColumn id="9255" xr3:uid="{689DF09B-9204-4E4A-9D75-1D3C5F1B8EAF}" name="Sarake9255"/>
    <tableColumn id="9256" xr3:uid="{14E0E60E-426B-40E1-985B-A317E3704934}" name="Sarake9256"/>
    <tableColumn id="9257" xr3:uid="{D287426E-B883-47F0-92F4-04CBCB6DA982}" name="Sarake9257"/>
    <tableColumn id="9258" xr3:uid="{215BF236-0B1D-475C-A5F9-25A5A247A470}" name="Sarake9258"/>
    <tableColumn id="9259" xr3:uid="{A00A2FAF-BCDF-48BD-8308-DE8CE087E1A7}" name="Sarake9259"/>
    <tableColumn id="9260" xr3:uid="{BF21F2DD-FFB3-4B88-B11A-3A4125E4B6CA}" name="Sarake9260"/>
    <tableColumn id="9261" xr3:uid="{00D5A60E-830F-4605-B1C6-C87EF76BD454}" name="Sarake9261"/>
    <tableColumn id="9262" xr3:uid="{CBC80B90-DB07-4F7E-B6BB-F9E2D31BCB34}" name="Sarake9262"/>
    <tableColumn id="9263" xr3:uid="{7E818DB5-E7E6-4150-AC6D-0072BDBDC1F2}" name="Sarake9263"/>
    <tableColumn id="9264" xr3:uid="{3CD87729-CB26-4033-A0CE-C3E1EC3D2198}" name="Sarake9264"/>
    <tableColumn id="9265" xr3:uid="{0ED06D8E-0E78-4BA9-8EA3-EE59C7342100}" name="Sarake9265"/>
    <tableColumn id="9266" xr3:uid="{1E6B221B-4C6C-4793-89B1-A898D1AAE497}" name="Sarake9266"/>
    <tableColumn id="9267" xr3:uid="{2D0FC89C-C0F1-4F18-85B4-07E29196E054}" name="Sarake9267"/>
    <tableColumn id="9268" xr3:uid="{3414ED1F-10A8-417A-9FEE-92A26D53EADB}" name="Sarake9268"/>
    <tableColumn id="9269" xr3:uid="{F1CD5C88-55A2-46CF-880B-F408E51E6DAD}" name="Sarake9269"/>
    <tableColumn id="9270" xr3:uid="{7D7FA4E8-4937-45C6-8524-B4FB60F0E586}" name="Sarake9270"/>
    <tableColumn id="9271" xr3:uid="{8079E096-BA17-4A55-8F64-404CBF32360B}" name="Sarake9271"/>
    <tableColumn id="9272" xr3:uid="{580E3B5C-AB8B-4716-A5F7-183FDA90F1F4}" name="Sarake9272"/>
    <tableColumn id="9273" xr3:uid="{DB365BD2-324B-4FA5-A098-EA2725512073}" name="Sarake9273"/>
    <tableColumn id="9274" xr3:uid="{0A3D3EA1-BE27-463D-B1CD-D5AA9849B860}" name="Sarake9274"/>
    <tableColumn id="9275" xr3:uid="{6CB71107-A4E5-4881-898D-DF4D78086CC1}" name="Sarake9275"/>
    <tableColumn id="9276" xr3:uid="{CF82919D-B818-4F20-8B6A-43903CFAD708}" name="Sarake9276"/>
    <tableColumn id="9277" xr3:uid="{9738EB6B-66AA-4632-9A2C-A7BD8A7A4E59}" name="Sarake9277"/>
    <tableColumn id="9278" xr3:uid="{66E52C14-710F-4408-ABF3-54D7BCD5F3C6}" name="Sarake9278"/>
    <tableColumn id="9279" xr3:uid="{403AE317-BBC9-48E1-9D7A-FD5B3365A095}" name="Sarake9279"/>
    <tableColumn id="9280" xr3:uid="{773ADEAD-55EA-4A61-962B-97D22DF34500}" name="Sarake9280"/>
    <tableColumn id="9281" xr3:uid="{F6446394-9132-4867-9961-F7D6057C1D3C}" name="Sarake9281"/>
    <tableColumn id="9282" xr3:uid="{AED6BF7B-36E7-49F7-BDBE-7283ABF7C9D2}" name="Sarake9282"/>
    <tableColumn id="9283" xr3:uid="{DD20663C-C166-49B3-A1C5-047BBF1B70E9}" name="Sarake9283"/>
    <tableColumn id="9284" xr3:uid="{9584C2F7-8DEF-4518-BF8D-F1B172B32885}" name="Sarake9284"/>
    <tableColumn id="9285" xr3:uid="{CED18D6D-47AE-4EA3-9560-A888FC8A5E00}" name="Sarake9285"/>
    <tableColumn id="9286" xr3:uid="{5E6720D5-30B9-4518-9BF0-7489A813EC81}" name="Sarake9286"/>
    <tableColumn id="9287" xr3:uid="{98F07663-B374-4AC2-96E7-7B9A0AA5C39F}" name="Sarake9287"/>
    <tableColumn id="9288" xr3:uid="{18BBFB9D-D3C4-42C5-8A3F-F99B28FF1407}" name="Sarake9288"/>
    <tableColumn id="9289" xr3:uid="{9B236AD9-1BD5-49DA-94D7-CD87C9BC3BC0}" name="Sarake9289"/>
    <tableColumn id="9290" xr3:uid="{D9BFB4CB-9C8C-413A-895C-8D71DB9D9CEB}" name="Sarake9290"/>
    <tableColumn id="9291" xr3:uid="{CE511D32-3171-4D09-A0C3-ED22CD6A0640}" name="Sarake9291"/>
    <tableColumn id="9292" xr3:uid="{AAF563B9-8DAF-499D-AA2E-FE5251E77E10}" name="Sarake9292"/>
    <tableColumn id="9293" xr3:uid="{A2487C93-04A2-4753-938F-2CCDD89F3D16}" name="Sarake9293"/>
    <tableColumn id="9294" xr3:uid="{8E46E307-ACE2-45DB-A1DE-FF5ECC050A83}" name="Sarake9294"/>
    <tableColumn id="9295" xr3:uid="{FABFCA5D-187E-4CBB-BFCF-95F4678742EA}" name="Sarake9295"/>
    <tableColumn id="9296" xr3:uid="{A032817A-3CFA-49EB-B822-424B28473ABB}" name="Sarake9296"/>
    <tableColumn id="9297" xr3:uid="{4A4D3D6C-E7D2-42C6-BFB2-43085CD329C7}" name="Sarake9297"/>
    <tableColumn id="9298" xr3:uid="{843CBE36-5DFE-4CE8-BF7F-1471C7801D52}" name="Sarake9298"/>
    <tableColumn id="9299" xr3:uid="{BACC0ABC-CDCF-4264-AC2A-48C3447D38E1}" name="Sarake9299"/>
    <tableColumn id="9300" xr3:uid="{611B6457-7DE7-4179-93C1-DB559857AAB3}" name="Sarake9300"/>
    <tableColumn id="9301" xr3:uid="{520575ED-A8C7-415B-8593-2C306EE62F38}" name="Sarake9301"/>
    <tableColumn id="9302" xr3:uid="{4A19422B-F1EB-4CBF-B9FE-4E06655C7F6A}" name="Sarake9302"/>
    <tableColumn id="9303" xr3:uid="{25CB93CE-4EAE-4D98-A87F-3BA1A50E40C2}" name="Sarake9303"/>
    <tableColumn id="9304" xr3:uid="{4CD899B8-9F35-487C-9B2D-DD5BCB119F64}" name="Sarake9304"/>
    <tableColumn id="9305" xr3:uid="{954F726B-7A28-4EAE-99B7-B95D489329BB}" name="Sarake9305"/>
    <tableColumn id="9306" xr3:uid="{E75351AA-D0C7-48C8-9675-F32E36AAF0DD}" name="Sarake9306"/>
    <tableColumn id="9307" xr3:uid="{E7A74D23-6324-4224-8159-EDCE605CB863}" name="Sarake9307"/>
    <tableColumn id="9308" xr3:uid="{F051888B-A307-4696-A6F4-0B8F2B1AAC64}" name="Sarake9308"/>
    <tableColumn id="9309" xr3:uid="{2CAB280F-D950-4F6F-BA4F-046AF2B94544}" name="Sarake9309"/>
    <tableColumn id="9310" xr3:uid="{920A6188-C4F3-4E1A-B429-20EA669517D0}" name="Sarake9310"/>
    <tableColumn id="9311" xr3:uid="{B3F86C2A-81F3-457C-9576-54E8EE99B7F3}" name="Sarake9311"/>
    <tableColumn id="9312" xr3:uid="{61516D53-7F4C-4026-811B-76C7CE954054}" name="Sarake9312"/>
    <tableColumn id="9313" xr3:uid="{70BFA1B4-8178-4C05-BDF7-25323E764876}" name="Sarake9313"/>
    <tableColumn id="9314" xr3:uid="{8EC11827-DF1B-47BF-B13D-DE7EA7660E9E}" name="Sarake9314"/>
    <tableColumn id="9315" xr3:uid="{32E64703-BCE9-495E-A2F4-6345A3630BBD}" name="Sarake9315"/>
    <tableColumn id="9316" xr3:uid="{D449CFBD-9E71-4578-AF83-A41D755DA125}" name="Sarake9316"/>
    <tableColumn id="9317" xr3:uid="{803FFC68-05F9-4CEC-8C21-E2A43CC722C1}" name="Sarake9317"/>
    <tableColumn id="9318" xr3:uid="{E9D4A922-0952-4352-8201-7CE86D8D25F5}" name="Sarake9318"/>
    <tableColumn id="9319" xr3:uid="{2EBA39F6-8FD2-47E5-A9B3-1058115EC8DB}" name="Sarake9319"/>
    <tableColumn id="9320" xr3:uid="{B2976068-452E-4D1A-AF5E-EFD5428080D5}" name="Sarake9320"/>
    <tableColumn id="9321" xr3:uid="{A2B134D2-5C11-4810-ACBA-951234E12EBC}" name="Sarake9321"/>
    <tableColumn id="9322" xr3:uid="{46D27A07-E8DC-4355-85EF-94681EE547EB}" name="Sarake9322"/>
    <tableColumn id="9323" xr3:uid="{8DB090C4-5660-4934-88B4-E05E205529FF}" name="Sarake9323"/>
    <tableColumn id="9324" xr3:uid="{3607CC73-F157-4B34-9361-CDE916A30386}" name="Sarake9324"/>
    <tableColumn id="9325" xr3:uid="{BC0FAC5E-B93D-436C-93AD-E5EF3C0E27FF}" name="Sarake9325"/>
    <tableColumn id="9326" xr3:uid="{8631623E-1A74-4DA8-A438-E4B98D91C88C}" name="Sarake9326"/>
    <tableColumn id="9327" xr3:uid="{6DA9FEF7-B311-4918-94D7-7EAFFBE46B35}" name="Sarake9327"/>
    <tableColumn id="9328" xr3:uid="{9EB62FDC-01C1-4E17-B3AA-DCDED2F90759}" name="Sarake9328"/>
    <tableColumn id="9329" xr3:uid="{62903910-0D53-43D9-8966-E0A6CA43882D}" name="Sarake9329"/>
    <tableColumn id="9330" xr3:uid="{10B40B3F-72FA-466A-B559-69F1FD4B042A}" name="Sarake9330"/>
    <tableColumn id="9331" xr3:uid="{2DA1095A-632A-4BF8-96B1-3B80034436C2}" name="Sarake9331"/>
    <tableColumn id="9332" xr3:uid="{6DF7910D-D2A0-49B0-9317-90E4F9BA8A9B}" name="Sarake9332"/>
    <tableColumn id="9333" xr3:uid="{16FAEE67-30FC-4104-9B3E-7F7C7FE63DD6}" name="Sarake9333"/>
    <tableColumn id="9334" xr3:uid="{55F2B6FD-5FCE-40B3-B6D0-3C0FD39254A4}" name="Sarake9334"/>
    <tableColumn id="9335" xr3:uid="{356CE982-5C49-4B79-926A-90E2D3434A3F}" name="Sarake9335"/>
    <tableColumn id="9336" xr3:uid="{C5DC4B64-BD59-4E76-AC7A-1CA23C5DF0B8}" name="Sarake9336"/>
    <tableColumn id="9337" xr3:uid="{ADD10E59-C4DE-458F-9AA4-4281EFBE821E}" name="Sarake9337"/>
    <tableColumn id="9338" xr3:uid="{0A8F84DC-F168-47A9-8D82-8CD14E47FD5C}" name="Sarake9338"/>
    <tableColumn id="9339" xr3:uid="{9081FAA6-514B-42D1-938C-2B4ABC04579D}" name="Sarake9339"/>
    <tableColumn id="9340" xr3:uid="{BC44B059-B23B-4535-8010-5B729AA6F364}" name="Sarake9340"/>
    <tableColumn id="9341" xr3:uid="{A42AAF74-EC89-4A63-9D4C-E6FFCB8C6B00}" name="Sarake9341"/>
    <tableColumn id="9342" xr3:uid="{0CB76218-2496-499E-A571-32424C7F5CF1}" name="Sarake9342"/>
    <tableColumn id="9343" xr3:uid="{6A567A96-6A6B-4CCB-A171-A2E5476AAD65}" name="Sarake9343"/>
    <tableColumn id="9344" xr3:uid="{6AC8A8B7-1B8D-44C9-A864-85A620238A42}" name="Sarake9344"/>
    <tableColumn id="9345" xr3:uid="{CE7F1C31-8F75-4C81-ACA8-F5805E60DB42}" name="Sarake9345"/>
    <tableColumn id="9346" xr3:uid="{89A4B556-F09E-4527-8A1F-4B8698726238}" name="Sarake9346"/>
    <tableColumn id="9347" xr3:uid="{D30C0B96-E341-446D-BE43-31BEBB5D8AB2}" name="Sarake9347"/>
    <tableColumn id="9348" xr3:uid="{313FA660-AB06-4052-B0B8-18A6A9B98E6C}" name="Sarake9348"/>
    <tableColumn id="9349" xr3:uid="{0E9D576A-F621-4D22-8C40-190565DE4A96}" name="Sarake9349"/>
    <tableColumn id="9350" xr3:uid="{AA0598E9-294A-46B2-AA7E-DC5CC613EC2D}" name="Sarake9350"/>
    <tableColumn id="9351" xr3:uid="{FE4668ED-5911-4271-A057-506754A23C3F}" name="Sarake9351"/>
    <tableColumn id="9352" xr3:uid="{AD051714-D225-4564-89CC-35DE11AB1A05}" name="Sarake9352"/>
    <tableColumn id="9353" xr3:uid="{09CEE9B8-00F5-48E1-8FF5-B4412CC25061}" name="Sarake9353"/>
    <tableColumn id="9354" xr3:uid="{6852AFAB-6666-4EB1-AA79-508496C790DF}" name="Sarake9354"/>
    <tableColumn id="9355" xr3:uid="{0A15DE10-55E0-47FC-9B0E-FF7F05E28307}" name="Sarake9355"/>
    <tableColumn id="9356" xr3:uid="{8C63FA09-59C0-4491-8920-F5A2548CEE8D}" name="Sarake9356"/>
    <tableColumn id="9357" xr3:uid="{3CE7486B-6FB9-488A-A63C-7A9B5B63F68B}" name="Sarake9357"/>
    <tableColumn id="9358" xr3:uid="{DFDB95B0-6B9D-4ECE-B5B1-04E94BDAB403}" name="Sarake9358"/>
    <tableColumn id="9359" xr3:uid="{9603B3F8-BABD-4F3D-8FA5-3EEB82470698}" name="Sarake9359"/>
    <tableColumn id="9360" xr3:uid="{1C032699-F0E0-4511-8219-10E064736AC8}" name="Sarake9360"/>
    <tableColumn id="9361" xr3:uid="{1AAED337-AB5B-48EE-AE1C-7DFFBD6FE21D}" name="Sarake9361"/>
    <tableColumn id="9362" xr3:uid="{4EE2FF38-F6EB-47ED-955F-E5283573F20B}" name="Sarake9362"/>
    <tableColumn id="9363" xr3:uid="{4902FA5F-7F01-4EDF-981A-5E8CEB4DA803}" name="Sarake9363"/>
    <tableColumn id="9364" xr3:uid="{05E44E32-9DCD-410E-98BD-EDC6CD173749}" name="Sarake9364"/>
    <tableColumn id="9365" xr3:uid="{E52A168B-B67F-4C6D-B468-7B0ED1C0B5FB}" name="Sarake9365"/>
    <tableColumn id="9366" xr3:uid="{BB58137B-2FE8-43B2-AD46-853CC6B0AE32}" name="Sarake9366"/>
    <tableColumn id="9367" xr3:uid="{727AAD1F-B757-4562-AA32-CA5A109EAD68}" name="Sarake9367"/>
    <tableColumn id="9368" xr3:uid="{B848AC0F-F7D6-4421-AAED-CFEE35F18FAD}" name="Sarake9368"/>
    <tableColumn id="9369" xr3:uid="{035E0E60-3EE9-4A2A-AE97-76BB5303B8EF}" name="Sarake9369"/>
    <tableColumn id="9370" xr3:uid="{4468B73A-57E6-4436-AE6B-74C2EA71247F}" name="Sarake9370"/>
    <tableColumn id="9371" xr3:uid="{D5729ED6-E031-458D-801F-4738FEF1048C}" name="Sarake9371"/>
    <tableColumn id="9372" xr3:uid="{09DCA13B-2FD0-43FE-A47A-3AFC08945BE8}" name="Sarake9372"/>
    <tableColumn id="9373" xr3:uid="{65086DC3-AE2B-4A48-8C6F-4E0E2F7BE9F0}" name="Sarake9373"/>
    <tableColumn id="9374" xr3:uid="{2D784F2C-41B1-46B4-B0DA-C60413941D7B}" name="Sarake9374"/>
    <tableColumn id="9375" xr3:uid="{18EDDF43-11F0-4DE2-B532-59A340E93AAA}" name="Sarake9375"/>
    <tableColumn id="9376" xr3:uid="{A21AD1CF-67A2-4199-A66A-0968897F3CC8}" name="Sarake9376"/>
    <tableColumn id="9377" xr3:uid="{52B553C0-5FAD-4BAF-9999-8688ABE360CC}" name="Sarake9377"/>
    <tableColumn id="9378" xr3:uid="{756A2AEC-3319-454C-89E6-0DB1916BC4B0}" name="Sarake9378"/>
    <tableColumn id="9379" xr3:uid="{5DA6D31F-C136-435C-9F0F-9506324F8F71}" name="Sarake9379"/>
    <tableColumn id="9380" xr3:uid="{849E53A8-A3C3-4204-AEE7-7C9BE400D2C1}" name="Sarake9380"/>
    <tableColumn id="9381" xr3:uid="{C43A1FE8-65B3-46B3-B0B8-D963CB4B3F11}" name="Sarake9381"/>
    <tableColumn id="9382" xr3:uid="{6FDDC810-CD59-4BE2-B2FF-7C95EBFA7324}" name="Sarake9382"/>
    <tableColumn id="9383" xr3:uid="{D1E02932-ECAF-46C8-BB83-15CC8EF90E3D}" name="Sarake9383"/>
    <tableColumn id="9384" xr3:uid="{52A7A672-7830-4EEB-AECD-CA9CE6A91092}" name="Sarake9384"/>
    <tableColumn id="9385" xr3:uid="{F06F378F-9BAE-49FC-B545-EB349F2EB16D}" name="Sarake9385"/>
    <tableColumn id="9386" xr3:uid="{DE685225-8803-47F3-BB87-62348E9B32F9}" name="Sarake9386"/>
    <tableColumn id="9387" xr3:uid="{5F70A292-79E5-4743-915F-43F8575AA3E1}" name="Sarake9387"/>
    <tableColumn id="9388" xr3:uid="{B7F5909F-3FCC-4C3A-B379-67366FBD017A}" name="Sarake9388"/>
    <tableColumn id="9389" xr3:uid="{95BB9083-3AF1-4C56-82B8-B2612C01BAC2}" name="Sarake9389"/>
    <tableColumn id="9390" xr3:uid="{7ADF1380-05A6-4CFE-864B-F081C29049DF}" name="Sarake9390"/>
    <tableColumn id="9391" xr3:uid="{7A73441D-6D6C-4F9A-BA23-54B0BB44336B}" name="Sarake9391"/>
    <tableColumn id="9392" xr3:uid="{9B5AB380-E2BD-474C-A110-A26D56096CDF}" name="Sarake9392"/>
    <tableColumn id="9393" xr3:uid="{A5E0C970-7DD3-4EFF-B6F4-7DB3C3C9DF77}" name="Sarake9393"/>
    <tableColumn id="9394" xr3:uid="{2222E73B-82B2-43FA-B967-6145E94B2A85}" name="Sarake9394"/>
    <tableColumn id="9395" xr3:uid="{D080A818-EEAF-4D79-A085-36613F3FA6DD}" name="Sarake9395"/>
    <tableColumn id="9396" xr3:uid="{199264FC-1AFC-49D8-AFD4-9D8493B1482E}" name="Sarake9396"/>
    <tableColumn id="9397" xr3:uid="{622F095F-6187-469B-B425-2B55EB213DD0}" name="Sarake9397"/>
    <tableColumn id="9398" xr3:uid="{2CFE3B32-652B-440A-9B18-CDE1CEC98F31}" name="Sarake9398"/>
    <tableColumn id="9399" xr3:uid="{07875556-190E-4931-BD89-2ADD259AB081}" name="Sarake9399"/>
    <tableColumn id="9400" xr3:uid="{D5EC5490-D3B0-4E4C-80F9-426103E67693}" name="Sarake9400"/>
    <tableColumn id="9401" xr3:uid="{FE1FD0A1-D875-4548-9101-5586FD727CB9}" name="Sarake9401"/>
    <tableColumn id="9402" xr3:uid="{BE8D328B-E2B0-4961-AE80-B0753D0D0A65}" name="Sarake9402"/>
    <tableColumn id="9403" xr3:uid="{DFC4C1EE-27AD-4553-84C8-CDDB94054EB7}" name="Sarake9403"/>
    <tableColumn id="9404" xr3:uid="{B719213D-B923-4561-8EC1-5EE42D7405F7}" name="Sarake9404"/>
    <tableColumn id="9405" xr3:uid="{36B1FB21-6E64-463C-A53B-51E7BB34D89E}" name="Sarake9405"/>
    <tableColumn id="9406" xr3:uid="{82886AC2-E220-411D-8A34-2534F5B06C3E}" name="Sarake9406"/>
    <tableColumn id="9407" xr3:uid="{57847E3B-90CE-42E2-8706-2ECC122D2A08}" name="Sarake9407"/>
    <tableColumn id="9408" xr3:uid="{884899CD-AEFA-452F-B190-235A985A3270}" name="Sarake9408"/>
    <tableColumn id="9409" xr3:uid="{42CA1ED4-FBD6-4B8B-8C58-12467DFF1921}" name="Sarake9409"/>
    <tableColumn id="9410" xr3:uid="{A31615B7-C51A-4F1A-87D6-13CCC45A7191}" name="Sarake9410"/>
    <tableColumn id="9411" xr3:uid="{05BC1E5A-0A08-4F27-B225-86C9E61EAD29}" name="Sarake9411"/>
    <tableColumn id="9412" xr3:uid="{5E0595FC-316E-4BCB-98CA-CC04FBA8C7F0}" name="Sarake9412"/>
    <tableColumn id="9413" xr3:uid="{5B4BD716-1277-4101-A582-0DC51B6C2E8E}" name="Sarake9413"/>
    <tableColumn id="9414" xr3:uid="{BBB0F06B-22FE-4716-8F47-66A04B6CD2A8}" name="Sarake9414"/>
    <tableColumn id="9415" xr3:uid="{4839AA30-B011-4120-A8B8-38C236AD0E6D}" name="Sarake9415"/>
    <tableColumn id="9416" xr3:uid="{15B1A991-F87C-4746-8AF1-CCFA9C3C62D6}" name="Sarake9416"/>
    <tableColumn id="9417" xr3:uid="{D75E2F58-A2CB-46B9-B466-F8D5AED7593A}" name="Sarake9417"/>
    <tableColumn id="9418" xr3:uid="{A0046454-04F8-47B1-B0F8-7564EDA08EF8}" name="Sarake9418"/>
    <tableColumn id="9419" xr3:uid="{1FCF1E9E-71B5-4520-8FFF-FAFD4F6925B9}" name="Sarake9419"/>
    <tableColumn id="9420" xr3:uid="{EC65A6D2-FA17-4703-B35C-8BDC1BF38211}" name="Sarake9420"/>
    <tableColumn id="9421" xr3:uid="{2847AB8D-4A93-479A-8DB5-F0D7A7581AD8}" name="Sarake9421"/>
    <tableColumn id="9422" xr3:uid="{74267859-7FBD-4ED0-B48B-C04C34DB55CE}" name="Sarake9422"/>
    <tableColumn id="9423" xr3:uid="{36A91A3C-D861-4508-A8DD-1B06D308245D}" name="Sarake9423"/>
    <tableColumn id="9424" xr3:uid="{D4A09197-3B5B-4978-A9C9-7C8E2D3B16F6}" name="Sarake9424"/>
    <tableColumn id="9425" xr3:uid="{A0F009EE-08CA-46FD-B592-EBB9BF6EFC70}" name="Sarake9425"/>
    <tableColumn id="9426" xr3:uid="{442B2DE1-D739-4E74-AC6B-6FC6DA7503B4}" name="Sarake9426"/>
    <tableColumn id="9427" xr3:uid="{466C96A7-D83C-44F7-9757-7FCA7FE3947A}" name="Sarake9427"/>
    <tableColumn id="9428" xr3:uid="{6925ACAA-CD39-41DA-B7A5-5613FA8752BC}" name="Sarake9428"/>
    <tableColumn id="9429" xr3:uid="{4C40E750-CA0E-4189-B8F7-F761B32FA443}" name="Sarake9429"/>
    <tableColumn id="9430" xr3:uid="{746B32B3-6445-45EB-9F1C-FADA83E4A6C1}" name="Sarake9430"/>
    <tableColumn id="9431" xr3:uid="{292233D3-4D71-4DA9-830B-C68E93BDB1F1}" name="Sarake9431"/>
    <tableColumn id="9432" xr3:uid="{C9770B96-19C5-48D5-86B4-D24FCB22A8CB}" name="Sarake9432"/>
    <tableColumn id="9433" xr3:uid="{C54FD487-6D75-46C8-AF52-627A53C5DE9C}" name="Sarake9433"/>
    <tableColumn id="9434" xr3:uid="{FF30202B-66B4-49BB-8CE3-AA607CFD9D1B}" name="Sarake9434"/>
    <tableColumn id="9435" xr3:uid="{3BC6C476-7E3F-43A7-9A11-8E5DA99FE0A1}" name="Sarake9435"/>
    <tableColumn id="9436" xr3:uid="{BE3D0C77-C9EB-4CA2-9A22-4C43B751F28D}" name="Sarake9436"/>
    <tableColumn id="9437" xr3:uid="{6E9300D2-4F3F-4DD2-8A35-3DACA875BE5D}" name="Sarake9437"/>
    <tableColumn id="9438" xr3:uid="{4D9B5621-09AA-46E3-8C48-786D6523FD8F}" name="Sarake9438"/>
    <tableColumn id="9439" xr3:uid="{60D55DFB-3D5C-4E5C-84C5-C0CE32365CA3}" name="Sarake9439"/>
    <tableColumn id="9440" xr3:uid="{34D61A48-3A8E-491B-A096-1C70A0FD5F28}" name="Sarake9440"/>
    <tableColumn id="9441" xr3:uid="{49D519FD-545C-4367-8AC5-B264A2A607E7}" name="Sarake9441"/>
    <tableColumn id="9442" xr3:uid="{D150A95B-333A-4499-AA33-AA2B549F8285}" name="Sarake9442"/>
    <tableColumn id="9443" xr3:uid="{43E03A07-50B9-4FDC-ADE4-AFCF1804F897}" name="Sarake9443"/>
    <tableColumn id="9444" xr3:uid="{CC80A7ED-ABC1-4AD2-B7F3-867EC826D2DD}" name="Sarake9444"/>
    <tableColumn id="9445" xr3:uid="{0C6DC32A-8E61-408D-B661-A4325955E081}" name="Sarake9445"/>
    <tableColumn id="9446" xr3:uid="{D1BB53E4-F9E3-4932-8ABE-F32FBE67B490}" name="Sarake9446"/>
    <tableColumn id="9447" xr3:uid="{A36EA4D0-E3A4-4A06-834F-F9FE7C9EC1C0}" name="Sarake9447"/>
    <tableColumn id="9448" xr3:uid="{79B0065F-0EAC-402D-A816-D18C9D316189}" name="Sarake9448"/>
    <tableColumn id="9449" xr3:uid="{8313520F-5567-45CA-BC4A-4126DD7D024E}" name="Sarake9449"/>
    <tableColumn id="9450" xr3:uid="{9FF38DBA-BBA1-44A4-A06E-C72C98856F93}" name="Sarake9450"/>
    <tableColumn id="9451" xr3:uid="{9FE97641-3D9E-476C-A440-4BFB3CF38EAE}" name="Sarake9451"/>
    <tableColumn id="9452" xr3:uid="{87550B60-4EBF-4267-9239-3140D8FF59CE}" name="Sarake9452"/>
    <tableColumn id="9453" xr3:uid="{60FF68AA-6399-4218-BCD8-69C29D531F42}" name="Sarake9453"/>
    <tableColumn id="9454" xr3:uid="{BE76381E-9955-4E8B-BA22-582A7BB66C0A}" name="Sarake9454"/>
    <tableColumn id="9455" xr3:uid="{68F75200-D406-4571-A2E8-D84840B38507}" name="Sarake9455"/>
    <tableColumn id="9456" xr3:uid="{30CB164E-BA04-4427-80A4-6462A41121F1}" name="Sarake9456"/>
    <tableColumn id="9457" xr3:uid="{E33D4A83-4D74-4EBE-BB8C-2AFCB7C00A4F}" name="Sarake9457"/>
    <tableColumn id="9458" xr3:uid="{C979FFA9-4618-4575-B8DF-09FE85AC4B61}" name="Sarake9458"/>
    <tableColumn id="9459" xr3:uid="{63B169A4-1039-4889-831C-AA253BBFB852}" name="Sarake9459"/>
    <tableColumn id="9460" xr3:uid="{6FC6A23D-5338-406B-8A03-4F72AA105C79}" name="Sarake9460"/>
    <tableColumn id="9461" xr3:uid="{96CC5776-2F75-4156-926B-029C4589BF3B}" name="Sarake9461"/>
    <tableColumn id="9462" xr3:uid="{66CEF0C1-84C2-4491-BF1C-5DC113A92FEF}" name="Sarake9462"/>
    <tableColumn id="9463" xr3:uid="{65A90211-8BDE-4149-95F7-31A6775B7312}" name="Sarake9463"/>
    <tableColumn id="9464" xr3:uid="{4232BA22-BC3A-4D15-9B55-62461580BA18}" name="Sarake9464"/>
    <tableColumn id="9465" xr3:uid="{39CFDB6E-8430-4096-81C2-303E17B54C04}" name="Sarake9465"/>
    <tableColumn id="9466" xr3:uid="{910C4ED9-90C1-4D75-B759-626E3E206A2D}" name="Sarake9466"/>
    <tableColumn id="9467" xr3:uid="{87A5A57F-86FD-4AC2-8E96-E0703E558E5C}" name="Sarake9467"/>
    <tableColumn id="9468" xr3:uid="{94D11C87-3072-4BAB-A474-6239E802538C}" name="Sarake9468"/>
    <tableColumn id="9469" xr3:uid="{06CAA37D-EDA2-4430-B521-F45D80843DBC}" name="Sarake9469"/>
    <tableColumn id="9470" xr3:uid="{B069F065-3297-4539-A55F-4EAD8B6BD997}" name="Sarake9470"/>
    <tableColumn id="9471" xr3:uid="{2FB60647-DB00-4C71-919E-5EA699F73F40}" name="Sarake9471"/>
    <tableColumn id="9472" xr3:uid="{8C68E836-2AEB-4C54-8EDE-142DAE06BC96}" name="Sarake9472"/>
    <tableColumn id="9473" xr3:uid="{8EFD542D-33F9-42FC-9C21-B56F1738F6B9}" name="Sarake9473"/>
    <tableColumn id="9474" xr3:uid="{87B1820B-6E6E-4D05-A80E-9980F1F58354}" name="Sarake9474"/>
    <tableColumn id="9475" xr3:uid="{0A75B6EB-7ACD-4E14-901B-AA7B2E7E4549}" name="Sarake9475"/>
    <tableColumn id="9476" xr3:uid="{1C203EBB-6C27-4377-BBD7-F83989D5C854}" name="Sarake9476"/>
    <tableColumn id="9477" xr3:uid="{8DFBCA17-4ADB-43AD-8B23-B31527A38EBD}" name="Sarake9477"/>
    <tableColumn id="9478" xr3:uid="{8C778E52-58C1-4054-86E0-881BE09D59ED}" name="Sarake9478"/>
    <tableColumn id="9479" xr3:uid="{4013177D-3745-4DED-A71C-BAB5F913DBF2}" name="Sarake9479"/>
    <tableColumn id="9480" xr3:uid="{47795A44-C4B2-41C4-8DFB-47EA28E9E804}" name="Sarake9480"/>
    <tableColumn id="9481" xr3:uid="{BC3FE6E6-E7DA-4147-929E-A1245F904319}" name="Sarake9481"/>
    <tableColumn id="9482" xr3:uid="{4399CCF2-5BC9-4A00-B064-5BD958A4C44F}" name="Sarake9482"/>
    <tableColumn id="9483" xr3:uid="{4CE43C8B-8E90-4DA6-B98C-7D174B473D36}" name="Sarake9483"/>
    <tableColumn id="9484" xr3:uid="{93A2055C-3A5D-4F6D-91A3-FA6ABE1E27DA}" name="Sarake9484"/>
    <tableColumn id="9485" xr3:uid="{0E613BF6-6D6A-41BC-BC50-BED74BA9EFA1}" name="Sarake9485"/>
    <tableColumn id="9486" xr3:uid="{0C5A9CAA-498F-4FE6-998B-1960A7CE2675}" name="Sarake9486"/>
    <tableColumn id="9487" xr3:uid="{54D73D5B-9124-4AFB-9F4C-835BD9DEA4B7}" name="Sarake9487"/>
    <tableColumn id="9488" xr3:uid="{6F69E8EB-0CEA-4871-B2EC-FD5284892F66}" name="Sarake9488"/>
    <tableColumn id="9489" xr3:uid="{ED1762CC-6789-4172-817F-7C4D097EEBEC}" name="Sarake9489"/>
    <tableColumn id="9490" xr3:uid="{6C36767B-E8D9-4707-BDAE-95919F148F12}" name="Sarake9490"/>
    <tableColumn id="9491" xr3:uid="{FEACB5D4-48E5-4B0C-BEB9-526CC05CA03C}" name="Sarake9491"/>
    <tableColumn id="9492" xr3:uid="{A48FC1A1-D31C-4F2F-AF9D-1C8E11B8AC23}" name="Sarake9492"/>
    <tableColumn id="9493" xr3:uid="{72EFC515-4A0E-4B88-8D49-E561438EF4B2}" name="Sarake9493"/>
    <tableColumn id="9494" xr3:uid="{B7C7636F-F612-40F3-8B87-DA954F5E142F}" name="Sarake9494"/>
    <tableColumn id="9495" xr3:uid="{9BC842A7-AA71-4BC7-BF25-85F3659F6C13}" name="Sarake9495"/>
    <tableColumn id="9496" xr3:uid="{B7CE7419-2A92-42F1-9D0A-89341644E68F}" name="Sarake9496"/>
    <tableColumn id="9497" xr3:uid="{CA6DCEFC-AE6E-4EDB-9C34-4CDC5A83BDBC}" name="Sarake9497"/>
    <tableColumn id="9498" xr3:uid="{5151E82B-59FB-4F40-93F5-7960DABB35A9}" name="Sarake9498"/>
    <tableColumn id="9499" xr3:uid="{DFEA9C71-4EC5-4D33-A53A-2ADA1725CDCC}" name="Sarake9499"/>
    <tableColumn id="9500" xr3:uid="{941B7ED5-464F-430B-9B82-6BCF99A639EF}" name="Sarake9500"/>
    <tableColumn id="9501" xr3:uid="{078DC860-7A36-47C8-BB1E-7DD4C46ABD2A}" name="Sarake9501"/>
    <tableColumn id="9502" xr3:uid="{575CEC2C-791D-4FEF-B57E-6DBF88C254AF}" name="Sarake9502"/>
    <tableColumn id="9503" xr3:uid="{98D303D2-BDE9-4101-A610-DDF0D022CDBB}" name="Sarake9503"/>
    <tableColumn id="9504" xr3:uid="{1E283ED4-E960-4DC2-9F08-CF42543520AF}" name="Sarake9504"/>
    <tableColumn id="9505" xr3:uid="{96E0DB00-0AFC-4A2A-B980-4A3FEF12B34F}" name="Sarake9505"/>
    <tableColumn id="9506" xr3:uid="{B230822B-CEAF-4EA8-9FE0-35511096B63C}" name="Sarake9506"/>
    <tableColumn id="9507" xr3:uid="{89B3EF4F-5397-4B5F-85EE-5A80BE3C1F48}" name="Sarake9507"/>
    <tableColumn id="9508" xr3:uid="{E2070995-E704-4356-A246-C057C568C6D8}" name="Sarake9508"/>
    <tableColumn id="9509" xr3:uid="{ED3CBBEC-39FF-4138-B62C-5CFFCAA50599}" name="Sarake9509"/>
    <tableColumn id="9510" xr3:uid="{62CBB235-DF93-4801-8FAC-9FE434BB6BC0}" name="Sarake9510"/>
    <tableColumn id="9511" xr3:uid="{59720B0B-8403-40E0-9094-925FBD42D316}" name="Sarake9511"/>
    <tableColumn id="9512" xr3:uid="{3E4CE420-98C0-446C-B205-E9E190049EF7}" name="Sarake9512"/>
    <tableColumn id="9513" xr3:uid="{2511BFA8-7C12-4A54-A5AE-7332C10EDCA2}" name="Sarake9513"/>
    <tableColumn id="9514" xr3:uid="{EAC81AA8-1BBB-4308-B023-358D78D371CA}" name="Sarake9514"/>
    <tableColumn id="9515" xr3:uid="{2790E64B-F584-4192-B273-490D59FD2E3F}" name="Sarake9515"/>
    <tableColumn id="9516" xr3:uid="{469C71EA-4975-46F3-A90B-8C4E327C0C8A}" name="Sarake9516"/>
    <tableColumn id="9517" xr3:uid="{E71B31DD-A840-4517-B663-FC9D6FDB0025}" name="Sarake9517"/>
    <tableColumn id="9518" xr3:uid="{29083792-36A8-4EE6-BC71-E1A706CC1AD2}" name="Sarake9518"/>
    <tableColumn id="9519" xr3:uid="{0D938FB8-2357-4A20-B8FC-30813E0D8CD5}" name="Sarake9519"/>
    <tableColumn id="9520" xr3:uid="{6301EFA6-0A2C-481C-A75E-97EF3E3EFDC2}" name="Sarake9520"/>
    <tableColumn id="9521" xr3:uid="{2753C627-7055-4007-9980-31F7649D05DC}" name="Sarake9521"/>
    <tableColumn id="9522" xr3:uid="{708F033B-1979-40DB-89FB-0AB4D851EB7B}" name="Sarake9522"/>
    <tableColumn id="9523" xr3:uid="{7697E508-6A40-4C2E-97BD-B1F399BC9159}" name="Sarake9523"/>
    <tableColumn id="9524" xr3:uid="{B4312033-A76E-421F-98EC-AF25340947BE}" name="Sarake9524"/>
    <tableColumn id="9525" xr3:uid="{89879DFC-CA57-4461-82B4-00C6A9DA4E39}" name="Sarake9525"/>
    <tableColumn id="9526" xr3:uid="{A9F5FA53-C563-4D2A-A895-8B65F8826875}" name="Sarake9526"/>
    <tableColumn id="9527" xr3:uid="{2E93A82F-3F06-4F83-B6A1-7E87EC29CC0C}" name="Sarake9527"/>
    <tableColumn id="9528" xr3:uid="{0E889F6D-4C39-4DE4-A97B-54CA578197E8}" name="Sarake9528"/>
    <tableColumn id="9529" xr3:uid="{F612A4DD-AA8A-430A-B73B-E7E82B656CC6}" name="Sarake9529"/>
    <tableColumn id="9530" xr3:uid="{AE3D5020-D32A-4FF5-A612-4A5E3BAEDBA0}" name="Sarake9530"/>
    <tableColumn id="9531" xr3:uid="{D378169F-BF1B-40AF-B4A7-240FBA1A0256}" name="Sarake9531"/>
    <tableColumn id="9532" xr3:uid="{AD031C77-5F6D-46B0-A523-B62017E7A1B3}" name="Sarake9532"/>
    <tableColumn id="9533" xr3:uid="{B85C71FC-8926-48B4-B780-920724FECF19}" name="Sarake9533"/>
    <tableColumn id="9534" xr3:uid="{6100256D-CEB3-4EB7-8C9F-BA2891636853}" name="Sarake9534"/>
    <tableColumn id="9535" xr3:uid="{FF6A4353-E5E1-4E8D-A5B0-8225CE574C6A}" name="Sarake9535"/>
    <tableColumn id="9536" xr3:uid="{3CE441C6-BA1D-4058-8C4C-A435E3D0F806}" name="Sarake9536"/>
    <tableColumn id="9537" xr3:uid="{1CCB8623-0CE6-4DD4-BE0F-CF37D3E218DC}" name="Sarake9537"/>
    <tableColumn id="9538" xr3:uid="{F93890C8-0E97-4326-BA34-964D60025765}" name="Sarake9538"/>
    <tableColumn id="9539" xr3:uid="{C116F5DA-A142-4B19-BE47-C985FC5F48A3}" name="Sarake9539"/>
    <tableColumn id="9540" xr3:uid="{E086EDCF-7C69-4C9D-8FDE-FF361A444ED0}" name="Sarake9540"/>
    <tableColumn id="9541" xr3:uid="{9B3B70EB-505A-44DB-8EEB-0F6B594ED255}" name="Sarake9541"/>
    <tableColumn id="9542" xr3:uid="{83C04BF8-C32B-4679-98E6-01040257BDD5}" name="Sarake9542"/>
    <tableColumn id="9543" xr3:uid="{C0BEFAFB-1CED-4975-94B8-6C50C4A91395}" name="Sarake9543"/>
    <tableColumn id="9544" xr3:uid="{7762B286-88B9-4D86-85D9-EE2B6F7B088B}" name="Sarake9544"/>
    <tableColumn id="9545" xr3:uid="{722384A9-1C25-4C0D-ACFC-85E5A9D049EC}" name="Sarake9545"/>
    <tableColumn id="9546" xr3:uid="{CFEF23B6-4EED-494F-AB13-285BCF6B629C}" name="Sarake9546"/>
    <tableColumn id="9547" xr3:uid="{CB52A11C-2229-4CFD-8038-5A738E5BC554}" name="Sarake9547"/>
    <tableColumn id="9548" xr3:uid="{A58C36B5-964F-4D48-840D-0E767753ADD4}" name="Sarake9548"/>
    <tableColumn id="9549" xr3:uid="{A5203C82-6FBB-4AA2-8C0B-E227D1C55560}" name="Sarake9549"/>
    <tableColumn id="9550" xr3:uid="{6D251689-597E-4A79-80E1-E9C81DA1002F}" name="Sarake9550"/>
    <tableColumn id="9551" xr3:uid="{42F10B06-F65E-4279-B50C-E89033EBB780}" name="Sarake9551"/>
    <tableColumn id="9552" xr3:uid="{485EBD32-3AE8-4DCA-B738-85B73D95A845}" name="Sarake9552"/>
    <tableColumn id="9553" xr3:uid="{50DCB1ED-008D-4712-A1EF-056938EC328E}" name="Sarake9553"/>
    <tableColumn id="9554" xr3:uid="{0B2F620E-DDFC-46BB-BAA6-7CF48618030A}" name="Sarake9554"/>
    <tableColumn id="9555" xr3:uid="{1C877E50-5F91-4450-A741-195CCB360D10}" name="Sarake9555"/>
    <tableColumn id="9556" xr3:uid="{E4209CD4-6366-452C-87FF-DC6887B5FF5C}" name="Sarake9556"/>
    <tableColumn id="9557" xr3:uid="{DB93F6DE-2A09-4D3D-9B1A-03ADAC9CB65C}" name="Sarake9557"/>
    <tableColumn id="9558" xr3:uid="{4C16CA48-37F5-4709-9E4D-3821D7100A1A}" name="Sarake9558"/>
    <tableColumn id="9559" xr3:uid="{177C2E89-8644-4F28-999A-40D2303138A9}" name="Sarake9559"/>
    <tableColumn id="9560" xr3:uid="{2998CE7A-E555-42B4-B57F-B11AABBCCA7E}" name="Sarake9560"/>
    <tableColumn id="9561" xr3:uid="{8CAD43C9-49CE-47AA-9864-62B212FE119B}" name="Sarake9561"/>
    <tableColumn id="9562" xr3:uid="{E8E87203-2AB8-4DD9-B6BD-9D78DFA835DD}" name="Sarake9562"/>
    <tableColumn id="9563" xr3:uid="{47265F3F-B36C-44B5-815D-32B86E3556B3}" name="Sarake9563"/>
    <tableColumn id="9564" xr3:uid="{D0F3EF7A-5664-4F63-B414-C5D1FCAB5541}" name="Sarake9564"/>
    <tableColumn id="9565" xr3:uid="{05132042-F51B-4D89-8A59-4EB8498490CC}" name="Sarake9565"/>
    <tableColumn id="9566" xr3:uid="{DB7D8DC0-3747-49CA-AB91-D95B84D277F6}" name="Sarake9566"/>
    <tableColumn id="9567" xr3:uid="{F0363299-216C-478C-BE64-11028BA69C57}" name="Sarake9567"/>
    <tableColumn id="9568" xr3:uid="{A79B5965-437E-4023-8250-48C37DF00D8F}" name="Sarake9568"/>
    <tableColumn id="9569" xr3:uid="{12F98CFB-0824-4E00-8A15-307AB634F677}" name="Sarake9569"/>
    <tableColumn id="9570" xr3:uid="{AEBAE3A4-09B9-46E1-9A5D-6A09A6AAA633}" name="Sarake9570"/>
    <tableColumn id="9571" xr3:uid="{9D35F638-D9E8-42B5-A4A5-6DB19B2B9784}" name="Sarake9571"/>
    <tableColumn id="9572" xr3:uid="{6C496044-4A16-48AE-95F6-EA003D0F9E9B}" name="Sarake9572"/>
    <tableColumn id="9573" xr3:uid="{0DA21FF2-211C-46A0-9BE4-7783A24D103B}" name="Sarake9573"/>
    <tableColumn id="9574" xr3:uid="{C8B942F7-E490-4116-94A4-78EEEF7E4839}" name="Sarake9574"/>
    <tableColumn id="9575" xr3:uid="{D8680872-F20D-467E-A22E-B6DC2ED4D686}" name="Sarake9575"/>
    <tableColumn id="9576" xr3:uid="{C63F7B21-5ECC-4BA9-BF49-95F77B03D7F7}" name="Sarake9576"/>
    <tableColumn id="9577" xr3:uid="{6619F99F-2688-4E2F-931D-734355E59A35}" name="Sarake9577"/>
    <tableColumn id="9578" xr3:uid="{D46DA320-0E9A-48DB-AFEE-149B6F6855AD}" name="Sarake9578"/>
    <tableColumn id="9579" xr3:uid="{C8FF6075-AE35-4332-8FC3-82356697094C}" name="Sarake9579"/>
    <tableColumn id="9580" xr3:uid="{CDCA50D2-7E8F-4DD9-8884-2133F0E99E1F}" name="Sarake9580"/>
    <tableColumn id="9581" xr3:uid="{4C1CCFA1-6E5D-4E23-AD63-81222E4581AA}" name="Sarake9581"/>
    <tableColumn id="9582" xr3:uid="{9A17191B-3F2F-4EF0-8B1C-F3104B1AFD9D}" name="Sarake9582"/>
    <tableColumn id="9583" xr3:uid="{60E623FB-E5EC-4E32-93F7-4A5BE55D9312}" name="Sarake9583"/>
    <tableColumn id="9584" xr3:uid="{F1FF044B-749F-4583-8AEE-E5069ABACA50}" name="Sarake9584"/>
    <tableColumn id="9585" xr3:uid="{30A49CF5-65F1-4F2A-938A-75B375AF4831}" name="Sarake9585"/>
    <tableColumn id="9586" xr3:uid="{C01FA833-FBBA-49DF-A3FB-9F16596D9C29}" name="Sarake9586"/>
    <tableColumn id="9587" xr3:uid="{E5B13809-EB8D-446D-8758-8A563CFC139F}" name="Sarake9587"/>
    <tableColumn id="9588" xr3:uid="{488992ED-7483-4F04-A888-7E079BC272E2}" name="Sarake9588"/>
    <tableColumn id="9589" xr3:uid="{09B2EA14-B6DB-41E7-97FD-401EC4435848}" name="Sarake9589"/>
    <tableColumn id="9590" xr3:uid="{475FDB73-EB72-4F47-97FF-33F776B5CA88}" name="Sarake9590"/>
    <tableColumn id="9591" xr3:uid="{0240DE9C-0EB8-4495-AF99-5637CBEA460F}" name="Sarake9591"/>
    <tableColumn id="9592" xr3:uid="{C923D9E1-7458-402E-B9A6-306C0BC1C6F9}" name="Sarake9592"/>
    <tableColumn id="9593" xr3:uid="{0D125662-A81E-45B1-9ACA-A9ADC38E8850}" name="Sarake9593"/>
    <tableColumn id="9594" xr3:uid="{4E6387F9-3ACF-45E4-9BAF-5D096A2CE0C4}" name="Sarake9594"/>
    <tableColumn id="9595" xr3:uid="{0D81D06B-8392-42A4-AE6F-34BFA5F43B58}" name="Sarake9595"/>
    <tableColumn id="9596" xr3:uid="{A9D4298E-6231-4357-A012-34BD4A918BB6}" name="Sarake9596"/>
    <tableColumn id="9597" xr3:uid="{DF17B619-90A1-4C06-A62A-F4FAA6A4A57A}" name="Sarake9597"/>
    <tableColumn id="9598" xr3:uid="{6E88BAB9-D49E-4BEE-96E4-7A72CA214E1E}" name="Sarake9598"/>
    <tableColumn id="9599" xr3:uid="{3DB6958A-2A51-41A5-839E-42D57023D18E}" name="Sarake9599"/>
    <tableColumn id="9600" xr3:uid="{8BCBADD8-5D89-404F-9765-E33B99077D88}" name="Sarake9600"/>
    <tableColumn id="9601" xr3:uid="{21188D74-109A-4C01-8E28-581F66AD8C75}" name="Sarake9601"/>
    <tableColumn id="9602" xr3:uid="{E7EDE819-00D8-4BCF-B47E-11F9EF79F4F0}" name="Sarake9602"/>
    <tableColumn id="9603" xr3:uid="{6B9071DC-076B-4A04-BB43-CB2142362282}" name="Sarake9603"/>
    <tableColumn id="9604" xr3:uid="{368855F6-299B-4B7A-B0D3-407B2CC57E15}" name="Sarake9604"/>
    <tableColumn id="9605" xr3:uid="{6EBBA8E2-9C20-4E86-922D-082B88BED532}" name="Sarake9605"/>
    <tableColumn id="9606" xr3:uid="{05AA7CD9-E1D5-4186-AA1F-DD5BA31D979F}" name="Sarake9606"/>
    <tableColumn id="9607" xr3:uid="{0F3B9795-621D-4C8D-BBE2-67AC47416A6D}" name="Sarake9607"/>
    <tableColumn id="9608" xr3:uid="{D8B8D4B4-4C24-46CE-B7F8-6072E5367D6D}" name="Sarake9608"/>
    <tableColumn id="9609" xr3:uid="{18ACC6A7-C41B-415E-B194-FA198BD9CBFF}" name="Sarake9609"/>
    <tableColumn id="9610" xr3:uid="{7ECF0036-F8D0-44FC-9FF5-75922E0DC69D}" name="Sarake9610"/>
    <tableColumn id="9611" xr3:uid="{9613E7FD-5CD2-4616-A831-280472F27BB5}" name="Sarake9611"/>
    <tableColumn id="9612" xr3:uid="{05BE4BC7-943F-4A0C-A054-E8D9C4A6C8C1}" name="Sarake9612"/>
    <tableColumn id="9613" xr3:uid="{A57E1124-655B-418C-899A-FC960C22DD81}" name="Sarake9613"/>
    <tableColumn id="9614" xr3:uid="{BF8867AF-3E5F-478A-9A86-58D88BD4F079}" name="Sarake9614"/>
    <tableColumn id="9615" xr3:uid="{091E2CC6-43D0-460F-8ED5-D8C3B2EE7C0B}" name="Sarake9615"/>
    <tableColumn id="9616" xr3:uid="{587C931D-99CB-47AC-98E3-714BE1A1DA7E}" name="Sarake9616"/>
    <tableColumn id="9617" xr3:uid="{596EB867-E422-4317-B487-671BE31F68D4}" name="Sarake9617"/>
    <tableColumn id="9618" xr3:uid="{940C0119-9A15-48CD-9FAA-FD7214E09139}" name="Sarake9618"/>
    <tableColumn id="9619" xr3:uid="{2070035A-5ED0-4C9B-9B6A-676F0609F977}" name="Sarake9619"/>
    <tableColumn id="9620" xr3:uid="{020D4726-010C-42E2-B620-230D6D78740B}" name="Sarake9620"/>
    <tableColumn id="9621" xr3:uid="{900B96A9-9941-43B1-9374-25D5B142472B}" name="Sarake9621"/>
    <tableColumn id="9622" xr3:uid="{C4EAD900-E4A7-48AC-8872-574F3454B5E4}" name="Sarake9622"/>
    <tableColumn id="9623" xr3:uid="{2A46C98C-E5CB-4C1B-9128-FE6750030030}" name="Sarake9623"/>
    <tableColumn id="9624" xr3:uid="{85C0D288-B5E4-4A1B-ADCD-E0D2AF95BCE5}" name="Sarake9624"/>
    <tableColumn id="9625" xr3:uid="{7C4D505B-6E7C-4AA5-8BD0-CF7EDB808451}" name="Sarake9625"/>
    <tableColumn id="9626" xr3:uid="{ABC5EFAE-FA96-4B38-B678-6AA8C26684D5}" name="Sarake9626"/>
    <tableColumn id="9627" xr3:uid="{4FEECAC1-DE0E-418A-8BA4-7258C9D20247}" name="Sarake9627"/>
    <tableColumn id="9628" xr3:uid="{385CE817-A4C8-4D73-8236-21C0CADF30B6}" name="Sarake9628"/>
    <tableColumn id="9629" xr3:uid="{BD6AD8F0-D7F3-460E-B548-E96358BB7FE1}" name="Sarake9629"/>
    <tableColumn id="9630" xr3:uid="{DBCDA1EF-D07C-40EB-B102-D5BC5E623B56}" name="Sarake9630"/>
    <tableColumn id="9631" xr3:uid="{BB6D4787-9941-465C-AC4D-D819115C5890}" name="Sarake9631"/>
    <tableColumn id="9632" xr3:uid="{CFC79C07-73FF-4CEC-848A-75940E06843D}" name="Sarake9632"/>
    <tableColumn id="9633" xr3:uid="{19A7A675-DAAF-40F2-A9E5-A84C13BEC029}" name="Sarake9633"/>
    <tableColumn id="9634" xr3:uid="{9C4A9856-2904-44BB-B98E-708985327A78}" name="Sarake9634"/>
    <tableColumn id="9635" xr3:uid="{CDEA2058-CBBB-4308-8FA1-4F37BA63F238}" name="Sarake9635"/>
    <tableColumn id="9636" xr3:uid="{B0DCDE83-A6F6-4AAE-8D46-DD74AD293E4F}" name="Sarake9636"/>
    <tableColumn id="9637" xr3:uid="{C22F7187-8732-47B0-A4A8-12FB08DF9842}" name="Sarake9637"/>
    <tableColumn id="9638" xr3:uid="{076F63D3-5329-408B-8855-1B2D992140B9}" name="Sarake9638"/>
    <tableColumn id="9639" xr3:uid="{54F61B84-4D5A-4D2F-85DA-15C08B55951D}" name="Sarake9639"/>
    <tableColumn id="9640" xr3:uid="{33E4FB0C-AF5C-4CFF-B973-5BE66723ADA8}" name="Sarake9640"/>
    <tableColumn id="9641" xr3:uid="{0DD24DED-EE24-4BA2-892E-20EC40F1B998}" name="Sarake9641"/>
    <tableColumn id="9642" xr3:uid="{42FBC7B3-C64A-4305-A2DD-86D538603CA1}" name="Sarake9642"/>
    <tableColumn id="9643" xr3:uid="{EEE1BAF5-3490-40E0-9D8D-964388F160B4}" name="Sarake9643"/>
    <tableColumn id="9644" xr3:uid="{4D964472-C520-4952-AA80-59D7F9C1AE60}" name="Sarake9644"/>
    <tableColumn id="9645" xr3:uid="{143668D4-D3AE-4AD4-B301-5041DAE3C9ED}" name="Sarake9645"/>
    <tableColumn id="9646" xr3:uid="{EEE808C3-7D0D-4D17-A27F-027D92FD7EA1}" name="Sarake9646"/>
    <tableColumn id="9647" xr3:uid="{510ADF92-BEFD-4E44-9BDC-EC7FF6B76F2E}" name="Sarake9647"/>
    <tableColumn id="9648" xr3:uid="{D78A1C70-04BC-44B6-8D41-CAFF8170AD3F}" name="Sarake9648"/>
    <tableColumn id="9649" xr3:uid="{CE5033BC-CFAC-4D91-A216-6367A58F5FC7}" name="Sarake9649"/>
    <tableColumn id="9650" xr3:uid="{2BB29B29-441D-428C-AF6B-3EB4050CD7C4}" name="Sarake9650"/>
    <tableColumn id="9651" xr3:uid="{633FD444-DCE5-46DB-85DE-8EA94C12512D}" name="Sarake9651"/>
    <tableColumn id="9652" xr3:uid="{99BB2AF2-B337-4028-BF07-33E020ACE630}" name="Sarake9652"/>
    <tableColumn id="9653" xr3:uid="{5C19F8A1-0963-4246-BCDB-BE4F31229365}" name="Sarake9653"/>
    <tableColumn id="9654" xr3:uid="{2DC705D1-24AC-49ED-8179-C4B56364F15C}" name="Sarake9654"/>
    <tableColumn id="9655" xr3:uid="{03C562C0-3F68-4741-A3A2-AE131FEAED24}" name="Sarake9655"/>
    <tableColumn id="9656" xr3:uid="{ADCA494E-66F8-4F69-B1AB-67D36B07F149}" name="Sarake9656"/>
    <tableColumn id="9657" xr3:uid="{89A5928A-84BD-4C1C-B09C-81E3C4CEAA67}" name="Sarake9657"/>
    <tableColumn id="9658" xr3:uid="{07C87708-D63D-4EBF-90C3-02827BCB05C0}" name="Sarake9658"/>
    <tableColumn id="9659" xr3:uid="{EC210E44-4FE3-4154-8B97-EC9A2270BF21}" name="Sarake9659"/>
    <tableColumn id="9660" xr3:uid="{469BE3B6-1CBB-461F-9F88-1199A8E2C4A9}" name="Sarake9660"/>
    <tableColumn id="9661" xr3:uid="{FABCD80C-CE01-41F4-9FB2-07C0D518A9DB}" name="Sarake9661"/>
    <tableColumn id="9662" xr3:uid="{4E10A7E2-80D3-4E2E-8087-0C4957298D09}" name="Sarake9662"/>
    <tableColumn id="9663" xr3:uid="{542CDF2C-AA2F-4199-BD53-31D450F3C7A5}" name="Sarake9663"/>
    <tableColumn id="9664" xr3:uid="{8F79B6E4-41CC-4661-B9F3-FA11EC848E09}" name="Sarake9664"/>
    <tableColumn id="9665" xr3:uid="{CEF098EE-5E6F-4154-839C-6BC47DF6616E}" name="Sarake9665"/>
    <tableColumn id="9666" xr3:uid="{D135C68A-4F49-4659-A66B-56A28913E362}" name="Sarake9666"/>
    <tableColumn id="9667" xr3:uid="{741DCB58-B41D-4722-A733-16B6CB6C1B74}" name="Sarake9667"/>
    <tableColumn id="9668" xr3:uid="{260E2C57-6B38-439F-8300-946FB09B68DA}" name="Sarake9668"/>
    <tableColumn id="9669" xr3:uid="{5BD65FBC-C223-4160-B7C1-1D812D4E9EB6}" name="Sarake9669"/>
    <tableColumn id="9670" xr3:uid="{DD105CDC-E67B-49C2-A7DD-036B3E13D9A5}" name="Sarake9670"/>
    <tableColumn id="9671" xr3:uid="{7BA65928-3644-45ED-9613-8FBDEC66F2DD}" name="Sarake9671"/>
    <tableColumn id="9672" xr3:uid="{1786CCFA-A68E-46DD-A1D6-9C7C05A209EB}" name="Sarake9672"/>
    <tableColumn id="9673" xr3:uid="{0CCF68D4-2AED-415E-A90C-6C03804A413E}" name="Sarake9673"/>
    <tableColumn id="9674" xr3:uid="{9D592881-37CA-4A9B-94E1-534F30F57D09}" name="Sarake9674"/>
    <tableColumn id="9675" xr3:uid="{3D9B1C59-D3B3-4E0B-8971-2E1EBB3C8E74}" name="Sarake9675"/>
    <tableColumn id="9676" xr3:uid="{16C0FBC2-C24C-493E-AD4F-3B637CD68056}" name="Sarake9676"/>
    <tableColumn id="9677" xr3:uid="{8E46AEB9-56EE-4D71-9024-C695D556BC01}" name="Sarake9677"/>
    <tableColumn id="9678" xr3:uid="{E7A8B9D9-A448-43D8-9340-5050629C7438}" name="Sarake9678"/>
    <tableColumn id="9679" xr3:uid="{5CD5C91A-26D5-4C45-A56A-58BB3000937F}" name="Sarake9679"/>
    <tableColumn id="9680" xr3:uid="{D9050473-545B-419B-B31C-7401EC90A7D8}" name="Sarake9680"/>
    <tableColumn id="9681" xr3:uid="{9E6792C4-559B-449A-971B-5CE3FA6C7E5C}" name="Sarake9681"/>
    <tableColumn id="9682" xr3:uid="{8C07398A-F3E1-4D7D-B06E-C17F799D91A1}" name="Sarake9682"/>
    <tableColumn id="9683" xr3:uid="{6C342198-1FA9-4B50-92A9-DEA56F9C5706}" name="Sarake9683"/>
    <tableColumn id="9684" xr3:uid="{E7C5B421-163D-4A38-80A9-DB16EDFB7349}" name="Sarake9684"/>
    <tableColumn id="9685" xr3:uid="{7D466F22-3684-4C49-A896-4D0783AB15B9}" name="Sarake9685"/>
    <tableColumn id="9686" xr3:uid="{C84A95EF-FC7C-4EA6-9A0D-DE1BC31AC1D7}" name="Sarake9686"/>
    <tableColumn id="9687" xr3:uid="{7D571AA3-3F0D-48E1-90F9-1B50513E669E}" name="Sarake9687"/>
    <tableColumn id="9688" xr3:uid="{FDEFA94A-9B02-4B15-8907-837A2F33906C}" name="Sarake9688"/>
    <tableColumn id="9689" xr3:uid="{513FCF0D-C7CA-4E27-AFB5-72ECA89E5858}" name="Sarake9689"/>
    <tableColumn id="9690" xr3:uid="{4E08702E-3928-4483-B758-874E96EE0498}" name="Sarake9690"/>
    <tableColumn id="9691" xr3:uid="{2D3D1E43-BA5E-4B55-B650-0097558A8182}" name="Sarake9691"/>
    <tableColumn id="9692" xr3:uid="{6593A201-352A-432D-B8D8-0373F03E2D72}" name="Sarake9692"/>
    <tableColumn id="9693" xr3:uid="{2CDA9F75-0B0E-432F-8455-710DD1C0F072}" name="Sarake9693"/>
    <tableColumn id="9694" xr3:uid="{FA2D2860-76D2-4DA5-B3D2-2947E3955E59}" name="Sarake9694"/>
    <tableColumn id="9695" xr3:uid="{2F6D8A55-9092-444D-A63C-BD349D07CB9B}" name="Sarake9695"/>
    <tableColumn id="9696" xr3:uid="{DF17789A-4343-414E-B957-B6B35FC9FA6B}" name="Sarake9696"/>
    <tableColumn id="9697" xr3:uid="{E71B7B07-AA88-412F-A199-F1F145FA8220}" name="Sarake9697"/>
    <tableColumn id="9698" xr3:uid="{C482E21A-8EE9-48EE-ACCF-E75246D11FE7}" name="Sarake9698"/>
    <tableColumn id="9699" xr3:uid="{2C48BE74-DCE4-4526-99E9-556AED8DB342}" name="Sarake9699"/>
    <tableColumn id="9700" xr3:uid="{9165403E-16BA-4EE3-9F91-8F644848C38E}" name="Sarake9700"/>
    <tableColumn id="9701" xr3:uid="{544300F4-D4AB-46D1-8985-2F3837AC2E1C}" name="Sarake9701"/>
    <tableColumn id="9702" xr3:uid="{FC543349-F376-41A7-9B9F-399E9ED6E454}" name="Sarake9702"/>
    <tableColumn id="9703" xr3:uid="{D14FB7C7-823A-47B0-8F86-C8EC546B525D}" name="Sarake9703"/>
    <tableColumn id="9704" xr3:uid="{CA5922E4-8E30-49DC-BA9C-C64B7315FE8B}" name="Sarake9704"/>
    <tableColumn id="9705" xr3:uid="{31DF9597-BE6F-4C0C-B80D-2A996EA76631}" name="Sarake9705"/>
    <tableColumn id="9706" xr3:uid="{36867F56-BDD0-4BD8-A42F-9B2789E53F2D}" name="Sarake9706"/>
    <tableColumn id="9707" xr3:uid="{32D0DD10-5C44-43E3-8666-B80787936018}" name="Sarake9707"/>
    <tableColumn id="9708" xr3:uid="{20F47180-D97C-402C-8684-D7970F103521}" name="Sarake9708"/>
    <tableColumn id="9709" xr3:uid="{E7DF9EE1-DA2A-4BE3-80A2-643BFF009DF9}" name="Sarake9709"/>
    <tableColumn id="9710" xr3:uid="{7C096950-B021-49B1-AB67-9A265722617B}" name="Sarake9710"/>
    <tableColumn id="9711" xr3:uid="{3839847D-3656-496B-B620-928006C60BB7}" name="Sarake9711"/>
    <tableColumn id="9712" xr3:uid="{EE66E5CF-7CF6-4E14-AEFB-7364BDE00FD1}" name="Sarake9712"/>
    <tableColumn id="9713" xr3:uid="{700AD2EF-07FB-4F2E-B815-D07638DA3A2D}" name="Sarake9713"/>
    <tableColumn id="9714" xr3:uid="{2309132D-77F7-4B3C-86CA-2C16E6E36C58}" name="Sarake9714"/>
    <tableColumn id="9715" xr3:uid="{326456A6-A966-4E54-A908-3618DDC74EF0}" name="Sarake9715"/>
    <tableColumn id="9716" xr3:uid="{2BE05AC5-A5A1-4A81-9D14-B02D05336D4F}" name="Sarake9716"/>
    <tableColumn id="9717" xr3:uid="{4E2CBB2C-2D02-4122-89DB-CD3F9F3AD628}" name="Sarake9717"/>
    <tableColumn id="9718" xr3:uid="{CC00FE60-35B8-4371-81D9-F8086B050C7C}" name="Sarake9718"/>
    <tableColumn id="9719" xr3:uid="{7DFB77DF-2B63-4945-9718-51DC0CAE7C70}" name="Sarake9719"/>
    <tableColumn id="9720" xr3:uid="{A9798D6B-BCE6-4B41-9761-E56D9A4EE3C8}" name="Sarake9720"/>
    <tableColumn id="9721" xr3:uid="{8170AF09-01FF-48CA-99B3-56B0E9DE0279}" name="Sarake9721"/>
    <tableColumn id="9722" xr3:uid="{032F5365-EA2D-495A-BE70-31CDC0023D36}" name="Sarake9722"/>
    <tableColumn id="9723" xr3:uid="{F378A08C-DAA0-4807-AD23-8FD470543F9C}" name="Sarake9723"/>
    <tableColumn id="9724" xr3:uid="{DF4CCF5E-C622-4D2E-A217-297425B224F3}" name="Sarake9724"/>
    <tableColumn id="9725" xr3:uid="{67F7587C-A1FB-4B3E-85DE-DBCA2634BF47}" name="Sarake9725"/>
    <tableColumn id="9726" xr3:uid="{6F6D8C67-AD50-43D9-90DB-7E9FB9B12272}" name="Sarake9726"/>
    <tableColumn id="9727" xr3:uid="{CBF0BCB9-4B72-4E81-9201-8E9B85DEFCDC}" name="Sarake9727"/>
    <tableColumn id="9728" xr3:uid="{711AA45D-F257-4DB3-86FA-41B45959AEE0}" name="Sarake9728"/>
    <tableColumn id="9729" xr3:uid="{8785CC8C-9185-4024-B98C-BA28A0FA0749}" name="Sarake9729"/>
    <tableColumn id="9730" xr3:uid="{436706C3-8660-491F-ADEB-D9BE8B0D80E2}" name="Sarake9730"/>
    <tableColumn id="9731" xr3:uid="{CA69689D-8A48-4638-B217-3B1F01C91CD3}" name="Sarake9731"/>
    <tableColumn id="9732" xr3:uid="{697CC667-BC2E-42EE-B6C2-D54FE6A7D88D}" name="Sarake9732"/>
    <tableColumn id="9733" xr3:uid="{E92D9E06-DA4C-436D-9B31-A5BCE6DA37AD}" name="Sarake9733"/>
    <tableColumn id="9734" xr3:uid="{8A7DE8E7-7C8C-4F41-BA5D-D31293E289F7}" name="Sarake9734"/>
    <tableColumn id="9735" xr3:uid="{14D21B9C-08DE-474C-B3B0-520E3F5BF77E}" name="Sarake9735"/>
    <tableColumn id="9736" xr3:uid="{4205DC4C-CD76-4770-81E0-2B09DB8F5C60}" name="Sarake9736"/>
    <tableColumn id="9737" xr3:uid="{64911D27-7D76-4626-8687-D6753ADCF8B0}" name="Sarake9737"/>
    <tableColumn id="9738" xr3:uid="{4034D901-2B04-4D62-AA8B-3F21DA6C8348}" name="Sarake9738"/>
    <tableColumn id="9739" xr3:uid="{85FE8437-3D75-4957-9BBC-C9F9B192CF13}" name="Sarake9739"/>
    <tableColumn id="9740" xr3:uid="{0228E926-5510-4E07-87A6-21E8ABE3829D}" name="Sarake9740"/>
    <tableColumn id="9741" xr3:uid="{37E9C2F6-B5A9-4BF4-81C1-D805CBC68A47}" name="Sarake9741"/>
    <tableColumn id="9742" xr3:uid="{7AB13051-E3D9-4A72-80C1-A71F8F6C807F}" name="Sarake9742"/>
    <tableColumn id="9743" xr3:uid="{79A41ED9-25CC-45A3-90B6-57B1B4320671}" name="Sarake9743"/>
    <tableColumn id="9744" xr3:uid="{D6F05275-97BA-4D57-A197-DA8CB0FE21EC}" name="Sarake9744"/>
    <tableColumn id="9745" xr3:uid="{D0F0B9AF-9008-491A-B43E-BBE7E60BC6C6}" name="Sarake9745"/>
    <tableColumn id="9746" xr3:uid="{63BD44C9-F91D-4655-88E0-765DAA0C32DB}" name="Sarake9746"/>
    <tableColumn id="9747" xr3:uid="{B1973DB0-6090-4FAD-B130-C70CF867F7D5}" name="Sarake9747"/>
    <tableColumn id="9748" xr3:uid="{95504C14-F2E8-4194-B478-FDD8849BD50E}" name="Sarake9748"/>
    <tableColumn id="9749" xr3:uid="{05295047-80E6-4BDF-9569-6AD2C23253BD}" name="Sarake9749"/>
    <tableColumn id="9750" xr3:uid="{027C1F1C-A6BF-4EEB-8754-7BD5D271AB05}" name="Sarake9750"/>
    <tableColumn id="9751" xr3:uid="{3E9CB833-BF26-49FF-BC5E-BC2C92F8F589}" name="Sarake9751"/>
    <tableColumn id="9752" xr3:uid="{91EB58F9-638F-49F9-B5C3-C6A0805937BA}" name="Sarake9752"/>
    <tableColumn id="9753" xr3:uid="{8EA4A553-5F51-4DA2-AF41-9582D51819DA}" name="Sarake9753"/>
    <tableColumn id="9754" xr3:uid="{315BFEF0-FF38-4E50-848B-4745FABFEB0B}" name="Sarake9754"/>
    <tableColumn id="9755" xr3:uid="{6BA363D3-4043-4B09-B9ED-6151092936FA}" name="Sarake9755"/>
    <tableColumn id="9756" xr3:uid="{72A63A46-2F89-4054-8543-A4BA8E59B051}" name="Sarake9756"/>
    <tableColumn id="9757" xr3:uid="{A1872D61-E735-49D8-AA80-A0407B1529AE}" name="Sarake9757"/>
    <tableColumn id="9758" xr3:uid="{A84C1B79-A302-4CF6-BD82-7E375D68F209}" name="Sarake9758"/>
    <tableColumn id="9759" xr3:uid="{1ADC37AE-AEF1-44B2-BF7E-26F1E4817DAC}" name="Sarake9759"/>
    <tableColumn id="9760" xr3:uid="{1F8D1964-F07E-419B-8CB3-8E26E41D14C4}" name="Sarake9760"/>
    <tableColumn id="9761" xr3:uid="{9282F485-5D2A-4D3A-A61A-EB0B6BA628CF}" name="Sarake9761"/>
    <tableColumn id="9762" xr3:uid="{B974F161-1567-424A-A51C-4D5E9EEE0FE1}" name="Sarake9762"/>
    <tableColumn id="9763" xr3:uid="{4A341F2B-5288-4024-8216-306C5448B00E}" name="Sarake9763"/>
    <tableColumn id="9764" xr3:uid="{407D9684-996C-44A2-9C7A-3632169499D8}" name="Sarake9764"/>
    <tableColumn id="9765" xr3:uid="{DD2FE531-8C23-4C80-9272-A72D684ED272}" name="Sarake9765"/>
    <tableColumn id="9766" xr3:uid="{0934F17E-1CC0-4E94-93B4-AC639F729AD3}" name="Sarake9766"/>
    <tableColumn id="9767" xr3:uid="{0B2B5E04-BDF7-499F-94D8-6DBF26BAE854}" name="Sarake9767"/>
    <tableColumn id="9768" xr3:uid="{1EFF02A3-6784-4914-AC25-4344AD8F504D}" name="Sarake9768"/>
    <tableColumn id="9769" xr3:uid="{768ABA91-A763-414C-84C4-3AEADEC9A932}" name="Sarake9769"/>
    <tableColumn id="9770" xr3:uid="{35D735C3-0887-4FF8-B201-22A8658139A1}" name="Sarake9770"/>
    <tableColumn id="9771" xr3:uid="{789155A2-E7DA-46B9-B840-3E3CB0115C9E}" name="Sarake9771"/>
    <tableColumn id="9772" xr3:uid="{02D3A0BB-D8C0-4979-809E-55B511115B19}" name="Sarake9772"/>
    <tableColumn id="9773" xr3:uid="{F1885C7E-9939-471A-B80A-CA443A5D7B2A}" name="Sarake9773"/>
    <tableColumn id="9774" xr3:uid="{8065FB99-A507-4B19-AE5E-FA55B5397153}" name="Sarake9774"/>
    <tableColumn id="9775" xr3:uid="{AA69848E-D256-4C42-B465-583434F8B3FC}" name="Sarake9775"/>
    <tableColumn id="9776" xr3:uid="{68DE908D-23FF-4E78-B3A9-9B0747873196}" name="Sarake9776"/>
    <tableColumn id="9777" xr3:uid="{EE5A1A8A-B4A8-4EF9-9F8E-5963BC43B704}" name="Sarake9777"/>
    <tableColumn id="9778" xr3:uid="{F789CD1D-AB0F-432C-84C8-FC587FAD774D}" name="Sarake9778"/>
    <tableColumn id="9779" xr3:uid="{A7DD5963-6FED-4B04-BAB7-E4642AD04001}" name="Sarake9779"/>
    <tableColumn id="9780" xr3:uid="{4551C309-B243-4470-9367-B8F294C121E6}" name="Sarake9780"/>
    <tableColumn id="9781" xr3:uid="{D0D6FB5F-B9F6-4599-8960-73323F4CD353}" name="Sarake9781"/>
    <tableColumn id="9782" xr3:uid="{863F6E27-62C2-45AA-AF96-9E4B43296C0D}" name="Sarake9782"/>
    <tableColumn id="9783" xr3:uid="{11667088-66A1-4C72-A701-4AE3EAA1A61E}" name="Sarake9783"/>
    <tableColumn id="9784" xr3:uid="{F99055DE-4518-4AA7-BCD7-783CDD74C021}" name="Sarake9784"/>
    <tableColumn id="9785" xr3:uid="{D17FA97A-876B-4488-8B28-4146A9952CC2}" name="Sarake9785"/>
    <tableColumn id="9786" xr3:uid="{33431360-2429-420E-A440-E97CD1AA25D5}" name="Sarake9786"/>
    <tableColumn id="9787" xr3:uid="{517ECDB4-64A4-418F-8748-7BAABEF8036B}" name="Sarake9787"/>
    <tableColumn id="9788" xr3:uid="{111137F7-023E-4399-AEBB-F374C7721D89}" name="Sarake9788"/>
    <tableColumn id="9789" xr3:uid="{D652D984-297A-463E-950A-8740FC378657}" name="Sarake9789"/>
    <tableColumn id="9790" xr3:uid="{C512455C-869E-46C9-B2EB-C689F7B0A82E}" name="Sarake9790"/>
    <tableColumn id="9791" xr3:uid="{DE942822-E2B8-41FC-81A8-9CB05F870A5F}" name="Sarake9791"/>
    <tableColumn id="9792" xr3:uid="{2324E259-D6CA-4DF2-A663-502F4B28DB77}" name="Sarake9792"/>
    <tableColumn id="9793" xr3:uid="{773A0638-C0D7-438F-B443-6E5C8007114C}" name="Sarake9793"/>
    <tableColumn id="9794" xr3:uid="{7848CB6B-39FE-4D44-8A2F-A83FC1D416C5}" name="Sarake9794"/>
    <tableColumn id="9795" xr3:uid="{E3545723-1822-49C5-BD9E-4F0C0E74C18D}" name="Sarake9795"/>
    <tableColumn id="9796" xr3:uid="{2FB67E84-C0E3-4746-BCFF-3DC28324A903}" name="Sarake9796"/>
    <tableColumn id="9797" xr3:uid="{91776AD6-26CA-4732-A0E1-41FDDEBE6D00}" name="Sarake9797"/>
    <tableColumn id="9798" xr3:uid="{3631CB3F-E5C4-481B-A93E-AE2AA719A06B}" name="Sarake9798"/>
    <tableColumn id="9799" xr3:uid="{CFA6C400-E778-43D3-9EB5-C7775F37DD2D}" name="Sarake9799"/>
    <tableColumn id="9800" xr3:uid="{703B7852-AF90-4592-990E-4D390FBFCB48}" name="Sarake9800"/>
    <tableColumn id="9801" xr3:uid="{50C066B1-CB1B-47FC-A6E7-38F59F0EA88D}" name="Sarake9801"/>
    <tableColumn id="9802" xr3:uid="{4DB6A6F6-025E-4087-953E-63D5D7FBC913}" name="Sarake9802"/>
    <tableColumn id="9803" xr3:uid="{94D16560-CA13-49D0-8C47-01E35AC0B6C4}" name="Sarake9803"/>
    <tableColumn id="9804" xr3:uid="{9B1E370A-50E7-4437-A55A-4D69BCEA6AD4}" name="Sarake9804"/>
    <tableColumn id="9805" xr3:uid="{95CC179D-3F15-4788-B473-52258AA4B7D5}" name="Sarake9805"/>
    <tableColumn id="9806" xr3:uid="{B2ADB35C-0B0C-4DA2-B2DF-AAE95AA4855F}" name="Sarake9806"/>
    <tableColumn id="9807" xr3:uid="{C92A98C6-C940-464B-9C71-7ABEF6962DBB}" name="Sarake9807"/>
    <tableColumn id="9808" xr3:uid="{910EC1AC-D073-4D09-8545-C57358CD045A}" name="Sarake9808"/>
    <tableColumn id="9809" xr3:uid="{166C07F5-77FD-45C9-82A7-A35E21D5BFF0}" name="Sarake9809"/>
    <tableColumn id="9810" xr3:uid="{9F279020-6B6B-4E69-B7E3-05C41B2959D4}" name="Sarake9810"/>
    <tableColumn id="9811" xr3:uid="{0B762319-1955-4479-93B2-8D8FDF359123}" name="Sarake9811"/>
    <tableColumn id="9812" xr3:uid="{150B9E93-1F7C-4395-91F8-CC2326690B88}" name="Sarake9812"/>
    <tableColumn id="9813" xr3:uid="{F530F058-C350-4C6D-AE45-BA4BD69F6F76}" name="Sarake9813"/>
    <tableColumn id="9814" xr3:uid="{4187A56A-24C9-460C-81AA-7C8B83DABC83}" name="Sarake9814"/>
    <tableColumn id="9815" xr3:uid="{739170B7-53EF-4B13-8DCE-08575A4033EF}" name="Sarake9815"/>
    <tableColumn id="9816" xr3:uid="{D3B26A84-3518-40BE-BF31-543B1A8166BB}" name="Sarake9816"/>
    <tableColumn id="9817" xr3:uid="{36D83D0D-3194-4DE8-9BEC-F30E153FB6A0}" name="Sarake9817"/>
    <tableColumn id="9818" xr3:uid="{EF5841D6-EA36-4F07-8705-82FE5CD9310F}" name="Sarake9818"/>
    <tableColumn id="9819" xr3:uid="{D9150284-FC29-4133-96BB-FDFF35F809EB}" name="Sarake9819"/>
    <tableColumn id="9820" xr3:uid="{901FF69F-47CE-4C8E-AFFE-1D3A62D35037}" name="Sarake9820"/>
    <tableColumn id="9821" xr3:uid="{B5601E38-1A88-4151-9C95-6EB4A35C62FF}" name="Sarake9821"/>
    <tableColumn id="9822" xr3:uid="{43F88FC8-1573-4D06-9687-DAED915D6397}" name="Sarake9822"/>
    <tableColumn id="9823" xr3:uid="{E3518756-7E5B-44FF-AE3F-685295549D88}" name="Sarake9823"/>
    <tableColumn id="9824" xr3:uid="{E1C1AB2D-DEE4-4E1B-8735-D79294F7EA03}" name="Sarake9824"/>
    <tableColumn id="9825" xr3:uid="{B0DDC878-80F9-45A3-A01E-B5551EB6DF32}" name="Sarake9825"/>
    <tableColumn id="9826" xr3:uid="{CB9523CD-4E09-4CB1-A12D-130F009772A8}" name="Sarake9826"/>
    <tableColumn id="9827" xr3:uid="{391CF115-BEAC-497A-A1A9-07892FA9BE37}" name="Sarake9827"/>
    <tableColumn id="9828" xr3:uid="{9BA5DE5F-CFCC-4E85-9CDF-4B3346B9C408}" name="Sarake9828"/>
    <tableColumn id="9829" xr3:uid="{999FDF73-4538-4FC2-B408-0547C82DD12D}" name="Sarake9829"/>
    <tableColumn id="9830" xr3:uid="{4B5D9ACD-E641-4D18-A46F-B94932C24C31}" name="Sarake9830"/>
    <tableColumn id="9831" xr3:uid="{05C1561C-26E1-47EA-8C51-D35F44E976DF}" name="Sarake9831"/>
    <tableColumn id="9832" xr3:uid="{5CEBB685-984A-4E6B-8A3E-867BE203005D}" name="Sarake9832"/>
    <tableColumn id="9833" xr3:uid="{D0940D3F-5431-4A32-BF1A-AFBFEE5CAADB}" name="Sarake9833"/>
    <tableColumn id="9834" xr3:uid="{0511DD73-FBDE-4131-9FF9-D1802A0BA113}" name="Sarake9834"/>
    <tableColumn id="9835" xr3:uid="{10634277-BBB2-4E67-BFDB-9DE9D904A661}" name="Sarake9835"/>
    <tableColumn id="9836" xr3:uid="{58AB9475-14FB-4A66-BEC7-8B3DC33A73D1}" name="Sarake9836"/>
    <tableColumn id="9837" xr3:uid="{D766E66A-3503-47DE-9D99-143CD6C9F5CC}" name="Sarake9837"/>
    <tableColumn id="9838" xr3:uid="{2240CA3B-187B-4EE1-A6DD-B6D7BA6FE51B}" name="Sarake9838"/>
    <tableColumn id="9839" xr3:uid="{E28B34C8-BA36-4629-B532-6C3CED21D78B}" name="Sarake9839"/>
    <tableColumn id="9840" xr3:uid="{6A4BCD2A-9804-44FC-A495-79158D1598A3}" name="Sarake9840"/>
    <tableColumn id="9841" xr3:uid="{F694AE32-2834-4377-81A2-BD3353EB8C5E}" name="Sarake9841"/>
    <tableColumn id="9842" xr3:uid="{7EA017E2-999B-42CC-9C33-70795E52988F}" name="Sarake9842"/>
    <tableColumn id="9843" xr3:uid="{624BCF17-3EC0-4630-AAE3-72A86A6DB9D0}" name="Sarake9843"/>
    <tableColumn id="9844" xr3:uid="{9F4476AE-0073-410A-8961-C4ADC171F0BD}" name="Sarake9844"/>
    <tableColumn id="9845" xr3:uid="{64D8A0BE-074A-470B-B03A-0CC0DD66BCD2}" name="Sarake9845"/>
    <tableColumn id="9846" xr3:uid="{B089A9A1-0CD1-48B4-964D-5436CC3FF62D}" name="Sarake9846"/>
    <tableColumn id="9847" xr3:uid="{E2F93138-241C-4987-8DF8-9E2877D25C50}" name="Sarake9847"/>
    <tableColumn id="9848" xr3:uid="{F794335B-2B6D-4EFE-BBFD-5B2F64B1C60F}" name="Sarake9848"/>
    <tableColumn id="9849" xr3:uid="{B4ABBD32-7748-4A14-9AC6-4A6D4A7C2C69}" name="Sarake9849"/>
    <tableColumn id="9850" xr3:uid="{EDBFACAA-33B2-48DF-9B9C-77DBA51DCA58}" name="Sarake9850"/>
    <tableColumn id="9851" xr3:uid="{FC090468-44CE-4D9C-9D79-3C7F451DBC90}" name="Sarake9851"/>
    <tableColumn id="9852" xr3:uid="{991C1634-E715-4E3E-A1EB-977C420C2F18}" name="Sarake9852"/>
    <tableColumn id="9853" xr3:uid="{763EBD04-D237-4FCF-95C4-7B7C072C3AFE}" name="Sarake9853"/>
    <tableColumn id="9854" xr3:uid="{08E96522-9C6E-47A5-BD03-839F983034DF}" name="Sarake9854"/>
    <tableColumn id="9855" xr3:uid="{7600D7C8-52D1-4EF9-858F-6F602C91CF96}" name="Sarake9855"/>
    <tableColumn id="9856" xr3:uid="{5EC9AC76-9BF9-4C37-BCF3-16A0DCA8C35A}" name="Sarake9856"/>
    <tableColumn id="9857" xr3:uid="{D6B097F0-F300-4588-B743-08D53223BE1D}" name="Sarake9857"/>
    <tableColumn id="9858" xr3:uid="{A7D60FEC-87B0-4CAB-AB07-2D2EA8466D42}" name="Sarake9858"/>
    <tableColumn id="9859" xr3:uid="{04A3BE39-7D36-4F1E-A365-B65B041744FF}" name="Sarake9859"/>
    <tableColumn id="9860" xr3:uid="{7C8348EB-30EB-4D6E-86D8-F39E46FA616C}" name="Sarake9860"/>
    <tableColumn id="9861" xr3:uid="{359BE813-CB9D-4FEB-8B63-F7FE6609D227}" name="Sarake9861"/>
    <tableColumn id="9862" xr3:uid="{B984BEDD-0F9B-427E-9A7F-ACE0011878B1}" name="Sarake9862"/>
    <tableColumn id="9863" xr3:uid="{77131DF0-820C-4DB8-88F5-E43D3F6619FC}" name="Sarake9863"/>
    <tableColumn id="9864" xr3:uid="{A15917F1-FB0B-4D73-8F43-CF6FEE712D81}" name="Sarake9864"/>
    <tableColumn id="9865" xr3:uid="{6C6046BC-D668-4DF2-BE1F-5321CDEF1797}" name="Sarake9865"/>
    <tableColumn id="9866" xr3:uid="{64F9285E-AA74-4926-8DA9-5F9E3F3B7114}" name="Sarake9866"/>
    <tableColumn id="9867" xr3:uid="{E028679E-D05A-479D-97EF-80D25A3E5761}" name="Sarake9867"/>
    <tableColumn id="9868" xr3:uid="{203B2ACB-121D-462C-8A1B-E3C4CECC9E79}" name="Sarake9868"/>
    <tableColumn id="9869" xr3:uid="{62132BB6-6CC5-42A2-AAFB-C7722B21D719}" name="Sarake9869"/>
    <tableColumn id="9870" xr3:uid="{BCC20108-D342-4075-B9E6-C80E33D49626}" name="Sarake9870"/>
    <tableColumn id="9871" xr3:uid="{C1003701-735E-4A50-B2F9-B922F569E1F5}" name="Sarake9871"/>
    <tableColumn id="9872" xr3:uid="{6310CE68-0F2E-406E-ABA1-61B514BC6C97}" name="Sarake9872"/>
    <tableColumn id="9873" xr3:uid="{752AD3DD-FA9A-4E15-9EF1-8502FA23E9B3}" name="Sarake9873"/>
    <tableColumn id="9874" xr3:uid="{4D1D9C06-DCC3-4DE9-9B34-73F21D94B6A8}" name="Sarake9874"/>
    <tableColumn id="9875" xr3:uid="{641965A4-2614-4AFA-A644-F27C66B65FA8}" name="Sarake9875"/>
    <tableColumn id="9876" xr3:uid="{8C3A8873-81B6-46C3-81DF-39E5A85C831B}" name="Sarake9876"/>
    <tableColumn id="9877" xr3:uid="{EE76ADB2-4108-41FD-9A1E-4E30D4FF2257}" name="Sarake9877"/>
    <tableColumn id="9878" xr3:uid="{38652772-E7D8-4A84-A8D8-613C6DA0D86A}" name="Sarake9878"/>
    <tableColumn id="9879" xr3:uid="{292627DD-4ACC-43EC-94F2-9AA0A53C8BE2}" name="Sarake9879"/>
    <tableColumn id="9880" xr3:uid="{DB428F0B-2476-4605-B57F-1027F0B3305E}" name="Sarake9880"/>
    <tableColumn id="9881" xr3:uid="{D4E62AE1-3C6B-4276-B235-62252D7A080A}" name="Sarake9881"/>
    <tableColumn id="9882" xr3:uid="{C6EBC417-626D-445F-ADE8-9EB006CC7E4B}" name="Sarake9882"/>
    <tableColumn id="9883" xr3:uid="{D6159510-7E85-4795-A58C-39241AF27CC4}" name="Sarake9883"/>
    <tableColumn id="9884" xr3:uid="{5A93699F-CEB6-4882-A0B5-69DAB4FDF5D7}" name="Sarake9884"/>
    <tableColumn id="9885" xr3:uid="{E248EFF1-2C96-4980-9FFB-D7E949A27A6E}" name="Sarake9885"/>
    <tableColumn id="9886" xr3:uid="{8CB25D3B-0B80-4981-90B5-D09FD7F41703}" name="Sarake9886"/>
    <tableColumn id="9887" xr3:uid="{91344766-BDEA-4EB3-86A5-48A0A9230F90}" name="Sarake9887"/>
    <tableColumn id="9888" xr3:uid="{B72ED4E4-BC80-402B-AC56-BF7912ACB7E2}" name="Sarake9888"/>
    <tableColumn id="9889" xr3:uid="{DA672D7B-1250-4771-92CB-65B13518ACDA}" name="Sarake9889"/>
    <tableColumn id="9890" xr3:uid="{4CF1363E-F65F-4B14-8A1B-013D6E263803}" name="Sarake9890"/>
    <tableColumn id="9891" xr3:uid="{B804A612-A00B-446E-98B5-EEB6E36B18B3}" name="Sarake9891"/>
    <tableColumn id="9892" xr3:uid="{BD73BC0F-9A67-4948-96B2-69EB984DEF11}" name="Sarake9892"/>
    <tableColumn id="9893" xr3:uid="{D5DC7762-0897-4BD1-B8E0-752D68510ACE}" name="Sarake9893"/>
    <tableColumn id="9894" xr3:uid="{446897EE-574A-4338-8F90-CEB9352AB57D}" name="Sarake9894"/>
    <tableColumn id="9895" xr3:uid="{A58D68D4-0D98-496B-B653-DEBE3693AC91}" name="Sarake9895"/>
    <tableColumn id="9896" xr3:uid="{E5F7A873-5221-4F73-8528-9DE39000DE14}" name="Sarake9896"/>
    <tableColumn id="9897" xr3:uid="{DFC2B685-AB30-4085-BF3C-7EA3DB392F7B}" name="Sarake9897"/>
    <tableColumn id="9898" xr3:uid="{A477E5CE-5C9F-4EC5-BF24-BE8FC8EAC731}" name="Sarake9898"/>
    <tableColumn id="9899" xr3:uid="{4542B2B9-A91E-4149-AD9E-97A5F228DD37}" name="Sarake9899"/>
    <tableColumn id="9900" xr3:uid="{A560BF57-D6A6-4BD9-96C2-B11608D32C10}" name="Sarake9900"/>
    <tableColumn id="9901" xr3:uid="{C4F15F1D-DBCA-4ED0-BA76-AE28FFE700E1}" name="Sarake9901"/>
    <tableColumn id="9902" xr3:uid="{3129E857-BA34-4865-A35A-484EC2FBCCD1}" name="Sarake9902"/>
    <tableColumn id="9903" xr3:uid="{FE5DE771-4848-40F0-AC70-5514ADA7DB2E}" name="Sarake9903"/>
    <tableColumn id="9904" xr3:uid="{ECD27997-A3B0-4585-B50E-5B935D9371B3}" name="Sarake9904"/>
    <tableColumn id="9905" xr3:uid="{A2685C10-F19E-48B5-9717-467D9E46D620}" name="Sarake9905"/>
    <tableColumn id="9906" xr3:uid="{20578CF2-52E6-4175-BF06-C47EA701B5DF}" name="Sarake9906"/>
    <tableColumn id="9907" xr3:uid="{7917C22A-6C51-4E7A-A90B-22DF52157262}" name="Sarake9907"/>
    <tableColumn id="9908" xr3:uid="{EDCACE1B-9A23-4BC9-A709-94C08194056C}" name="Sarake9908"/>
    <tableColumn id="9909" xr3:uid="{2090B080-71DE-49FD-974C-3FCFCE67A4AC}" name="Sarake9909"/>
    <tableColumn id="9910" xr3:uid="{545A095C-265E-4D27-9E0F-791121F05E5F}" name="Sarake9910"/>
    <tableColumn id="9911" xr3:uid="{21A5917B-2785-469A-A07A-10316EA0A458}" name="Sarake9911"/>
    <tableColumn id="9912" xr3:uid="{279DAE3E-2795-4598-9290-D23354E92CF3}" name="Sarake9912"/>
    <tableColumn id="9913" xr3:uid="{336F1E1F-DCFC-4E53-A52E-7F3E0E617C55}" name="Sarake9913"/>
    <tableColumn id="9914" xr3:uid="{D47B9194-E4CA-47DE-AD6E-F9330266DDD8}" name="Sarake9914"/>
    <tableColumn id="9915" xr3:uid="{8CF50E4E-17E7-4CD3-B6A7-D611BFAE997A}" name="Sarake9915"/>
    <tableColumn id="9916" xr3:uid="{986CC2E6-E9D7-49DD-85BB-B65EA6EE3B4D}" name="Sarake9916"/>
    <tableColumn id="9917" xr3:uid="{D7F7E870-9E53-4DF2-AF0F-1D7FBB59D427}" name="Sarake9917"/>
    <tableColumn id="9918" xr3:uid="{74837B07-CE08-436C-9272-19F308B435A0}" name="Sarake9918"/>
    <tableColumn id="9919" xr3:uid="{46C96790-FED5-4890-83FB-15F2AD12CE92}" name="Sarake9919"/>
    <tableColumn id="9920" xr3:uid="{82BA60E7-5112-41AF-9555-4236D286242E}" name="Sarake9920"/>
    <tableColumn id="9921" xr3:uid="{4FBD9A3F-BBD5-48A6-9077-694FE8100C98}" name="Sarake9921"/>
    <tableColumn id="9922" xr3:uid="{A516152C-B618-4FDA-B9B6-05EF0722FC23}" name="Sarake9922"/>
    <tableColumn id="9923" xr3:uid="{443C9F75-444E-4FF8-902A-5E9AE30CBD47}" name="Sarake9923"/>
    <tableColumn id="9924" xr3:uid="{8806C82C-DF7F-4759-AE6C-9C328473E080}" name="Sarake9924"/>
    <tableColumn id="9925" xr3:uid="{A7A3AB2E-E0CD-4381-B645-BFB319AA01EE}" name="Sarake9925"/>
    <tableColumn id="9926" xr3:uid="{5AF2B9AB-34DD-42B8-A7AB-C4C6B6639B24}" name="Sarake9926"/>
    <tableColumn id="9927" xr3:uid="{B79B3FC0-6E07-48FF-BD1E-458517B04056}" name="Sarake9927"/>
    <tableColumn id="9928" xr3:uid="{C506A349-874B-430F-B0AA-01A07AE5238E}" name="Sarake9928"/>
    <tableColumn id="9929" xr3:uid="{53F2603B-EE45-47D3-A2E8-577D9DB8835D}" name="Sarake9929"/>
    <tableColumn id="9930" xr3:uid="{8BCC5C31-F5F4-4636-B017-5A335EDC4913}" name="Sarake9930"/>
    <tableColumn id="9931" xr3:uid="{0206161F-3E02-4820-82F8-C1E858F89A34}" name="Sarake9931"/>
    <tableColumn id="9932" xr3:uid="{3D9E1D08-70CE-4EC9-948A-B3783A71338F}" name="Sarake9932"/>
    <tableColumn id="9933" xr3:uid="{A7AAEEA9-795B-44D2-B355-2E027CF7298A}" name="Sarake9933"/>
    <tableColumn id="9934" xr3:uid="{6DDB492F-B95C-47B9-83C0-65C3B3DAF402}" name="Sarake9934"/>
    <tableColumn id="9935" xr3:uid="{079369F0-3132-42C8-83D9-86309EC1EFE3}" name="Sarake9935"/>
    <tableColumn id="9936" xr3:uid="{C7C57BC1-B144-4656-B678-27FB124C6154}" name="Sarake9936"/>
    <tableColumn id="9937" xr3:uid="{06B3C169-6F00-4786-BF87-592DB0CCF7CA}" name="Sarake9937"/>
    <tableColumn id="9938" xr3:uid="{34F64CA6-EE3C-4B5A-8FF0-A5803020D573}" name="Sarake9938"/>
    <tableColumn id="9939" xr3:uid="{EBCE355A-5D33-44BF-9610-95C762327181}" name="Sarake9939"/>
    <tableColumn id="9940" xr3:uid="{E27D779E-94B7-48E5-8F55-1DD68829E53F}" name="Sarake9940"/>
    <tableColumn id="9941" xr3:uid="{DA96C1D7-D5B3-4715-9B03-DFB20D542DAA}" name="Sarake9941"/>
    <tableColumn id="9942" xr3:uid="{2EB8EAD3-B0AA-4055-B7F1-370B434D26E1}" name="Sarake9942"/>
    <tableColumn id="9943" xr3:uid="{EA498EDD-0B67-4F53-8149-9B5C3E843B3B}" name="Sarake9943"/>
    <tableColumn id="9944" xr3:uid="{580A41A7-3ECC-4C67-9CF8-697049C1F940}" name="Sarake9944"/>
    <tableColumn id="9945" xr3:uid="{B9B37265-B1CB-4271-8AEC-82B8B8C76459}" name="Sarake9945"/>
    <tableColumn id="9946" xr3:uid="{DB6359C7-8BD3-4CB8-B713-05E7A7D5C2D5}" name="Sarake9946"/>
    <tableColumn id="9947" xr3:uid="{7A887347-9E92-4D6D-BA3F-41A3C4265387}" name="Sarake9947"/>
    <tableColumn id="9948" xr3:uid="{1710052E-86BB-4E9A-8EA4-B938B0278CD4}" name="Sarake9948"/>
    <tableColumn id="9949" xr3:uid="{BD4D2796-AC1C-4F01-BFB2-5350A2392499}" name="Sarake9949"/>
    <tableColumn id="9950" xr3:uid="{B579BF63-F7C4-4DA2-8976-A0107DE7B224}" name="Sarake9950"/>
    <tableColumn id="9951" xr3:uid="{B6076F78-090E-448A-A900-13D5920EE40C}" name="Sarake9951"/>
    <tableColumn id="9952" xr3:uid="{F5AD9F18-ED90-4522-A174-CF6A55370FFA}" name="Sarake9952"/>
    <tableColumn id="9953" xr3:uid="{E61B0ECB-1EF7-43AA-99D8-A51C1C7583EC}" name="Sarake9953"/>
    <tableColumn id="9954" xr3:uid="{4AA80C77-C870-4913-85D4-CB8058681F0A}" name="Sarake9954"/>
    <tableColumn id="9955" xr3:uid="{01AE9AD2-F2C4-4B56-971A-A817BCCCD4F2}" name="Sarake9955"/>
    <tableColumn id="9956" xr3:uid="{B06C0804-1EE0-4EFF-B2E4-35CEEFCAFFD9}" name="Sarake9956"/>
    <tableColumn id="9957" xr3:uid="{A7A654DC-5C35-4118-8139-116AFB066A15}" name="Sarake9957"/>
    <tableColumn id="9958" xr3:uid="{A7B5840C-F3D5-4FCC-8728-534E7B902FF2}" name="Sarake9958"/>
    <tableColumn id="9959" xr3:uid="{0AE091BA-BD1A-4F8F-B9EC-73C36B075D65}" name="Sarake9959"/>
    <tableColumn id="9960" xr3:uid="{A99A9E1E-6D16-4D05-8020-86445A3A14B8}" name="Sarake9960"/>
    <tableColumn id="9961" xr3:uid="{15394568-B569-444D-AAFC-652FB6FE6676}" name="Sarake9961"/>
    <tableColumn id="9962" xr3:uid="{BF235A07-762A-47A3-9B4F-A1322E6584F5}" name="Sarake9962"/>
    <tableColumn id="9963" xr3:uid="{29FA4AD3-8294-4A7B-B207-C2D8B06A3923}" name="Sarake9963"/>
    <tableColumn id="9964" xr3:uid="{9185251C-DBBA-4343-BE7C-5C525D0252AF}" name="Sarake9964"/>
    <tableColumn id="9965" xr3:uid="{83F6F01C-176C-4D29-AD9E-93BC5BF4C04A}" name="Sarake9965"/>
    <tableColumn id="9966" xr3:uid="{1CA38D8F-4B70-4C81-B7FF-A48F3CE5C3FE}" name="Sarake9966"/>
    <tableColumn id="9967" xr3:uid="{49D599B2-BAF0-44DD-B98D-0D46AA653AEA}" name="Sarake9967"/>
    <tableColumn id="9968" xr3:uid="{37FD78D9-0F21-4097-BF4F-E4CE963ACE0E}" name="Sarake9968"/>
    <tableColumn id="9969" xr3:uid="{A32D5D29-F9B3-40D8-BBA6-06BA2BEF9A21}" name="Sarake9969"/>
    <tableColumn id="9970" xr3:uid="{D9C4217A-6D69-49EA-90C0-95CEB815FFAD}" name="Sarake9970"/>
    <tableColumn id="9971" xr3:uid="{60FE51CE-2118-4571-9F29-168D8DFE5C17}" name="Sarake9971"/>
    <tableColumn id="9972" xr3:uid="{F0B071A6-4842-47BE-8BCB-158379B7EAC1}" name="Sarake9972"/>
    <tableColumn id="9973" xr3:uid="{ACE492D7-05E9-4DF8-B8BD-9E19C4E37527}" name="Sarake9973"/>
    <tableColumn id="9974" xr3:uid="{7F581094-59BB-487D-A968-BE4A0BF062DB}" name="Sarake9974"/>
    <tableColumn id="9975" xr3:uid="{F7552662-3348-479F-84E3-1E207C458FAD}" name="Sarake9975"/>
    <tableColumn id="9976" xr3:uid="{6C15DA08-4B54-4182-999A-4203FBB49994}" name="Sarake9976"/>
    <tableColumn id="9977" xr3:uid="{1BD9562E-4794-4ECE-84A9-B7CF4FE19565}" name="Sarake9977"/>
    <tableColumn id="9978" xr3:uid="{F80DE2C6-7343-464C-BB00-AD4863490A61}" name="Sarake9978"/>
    <tableColumn id="9979" xr3:uid="{43D13317-E102-4C8F-952B-B70B36926F68}" name="Sarake9979"/>
    <tableColumn id="9980" xr3:uid="{B2A14D6E-DEFE-4613-95AB-D3AD2A8A06B8}" name="Sarake9980"/>
    <tableColumn id="9981" xr3:uid="{5701CC5A-AF89-453B-84DF-B249AE92728B}" name="Sarake9981"/>
    <tableColumn id="9982" xr3:uid="{E73F1C61-5978-4679-8034-943349A515DE}" name="Sarake9982"/>
    <tableColumn id="9983" xr3:uid="{D81B0CE0-ADE3-43FD-9FF8-D4596A682395}" name="Sarake9983"/>
    <tableColumn id="9984" xr3:uid="{3ABE67AE-EEDE-458C-8A91-7D6F1CD2AFBB}" name="Sarake9984"/>
    <tableColumn id="9985" xr3:uid="{D2EC65A1-843C-44E5-B61C-D35C287E13A3}" name="Sarake9985"/>
    <tableColumn id="9986" xr3:uid="{B16ADE7B-6B7B-472E-8475-B4A7C1D5AD47}" name="Sarake9986"/>
    <tableColumn id="9987" xr3:uid="{24354960-54F1-42A3-BD16-D3C5C71732F0}" name="Sarake9987"/>
    <tableColumn id="9988" xr3:uid="{8B0EE577-B7F5-4E05-9378-60749828FE6E}" name="Sarake9988"/>
    <tableColumn id="9989" xr3:uid="{DD140A8F-A515-47A9-9B4A-24CCD3DA2DB2}" name="Sarake9989"/>
    <tableColumn id="9990" xr3:uid="{D9D961B3-2A19-4B3E-8C1E-B9B5DEBD0B87}" name="Sarake9990"/>
    <tableColumn id="9991" xr3:uid="{C1E1EC9A-3D62-4F6A-9788-DC2487070254}" name="Sarake9991"/>
    <tableColumn id="9992" xr3:uid="{DF89B6F7-C761-4EC5-B8E8-7F529F265766}" name="Sarake9992"/>
    <tableColumn id="9993" xr3:uid="{AC840BE0-EB43-4D6C-B63E-16F502989950}" name="Sarake9993"/>
    <tableColumn id="9994" xr3:uid="{FD61BD50-B6BE-42EA-B5A8-E6F0BFC4BCE9}" name="Sarake9994"/>
    <tableColumn id="9995" xr3:uid="{DE8A7597-9390-4F40-8142-3A4232A91712}" name="Sarake9995"/>
    <tableColumn id="9996" xr3:uid="{7B3C88CD-A038-4996-BD79-A4D745B8FED1}" name="Sarake9996"/>
    <tableColumn id="9997" xr3:uid="{E5235D4F-8546-41C8-94D8-FDFE2B60C8A3}" name="Sarake9997"/>
    <tableColumn id="9998" xr3:uid="{53EBD314-706D-4688-9D31-330F9C1B720B}" name="Sarake9998"/>
    <tableColumn id="9999" xr3:uid="{5D34665E-9E82-4363-8D97-09911703E9BE}" name="Sarake9999"/>
    <tableColumn id="10000" xr3:uid="{06B774F9-E432-4766-B0BE-4A87F1354ED1}" name="Sarake10000"/>
    <tableColumn id="10001" xr3:uid="{6E2ED2A4-4C3F-4242-9AB7-005A56F0AA09}" name="Sarake10001"/>
    <tableColumn id="10002" xr3:uid="{4F7ED103-0AB3-42F6-B105-66F29C3536A7}" name="Sarake10002"/>
    <tableColumn id="10003" xr3:uid="{ADA18CAF-D3C0-4E47-8FDB-B1EE341F63D9}" name="Sarake10003"/>
    <tableColumn id="10004" xr3:uid="{C87D7824-8EF9-4A32-B139-FF649E4FBD5B}" name="Sarake10004"/>
    <tableColumn id="10005" xr3:uid="{C56A124D-FCD5-4A9A-846C-7EA0998E46A1}" name="Sarake10005"/>
    <tableColumn id="10006" xr3:uid="{156901C9-9FC2-4A17-881F-3B4AAC7E86C7}" name="Sarake10006"/>
    <tableColumn id="10007" xr3:uid="{8AD29763-4CDA-4D4A-84F6-B8D05472A14E}" name="Sarake10007"/>
    <tableColumn id="10008" xr3:uid="{91AFF143-E731-448F-AA11-0B0BAEBF59E1}" name="Sarake10008"/>
    <tableColumn id="10009" xr3:uid="{A9E01F51-60F4-4807-B3B8-0B66D978E4E0}" name="Sarake10009"/>
    <tableColumn id="10010" xr3:uid="{C3C2815B-F5B4-40E8-8D98-0B66399B48EA}" name="Sarake10010"/>
    <tableColumn id="10011" xr3:uid="{95073CA1-C8AD-42F5-B27C-8C6C7A2FA391}" name="Sarake10011"/>
    <tableColumn id="10012" xr3:uid="{32010DF3-D5EF-4AB3-876B-C4DF2768624A}" name="Sarake10012"/>
    <tableColumn id="10013" xr3:uid="{69142277-29CB-4362-8620-F8498C7758EF}" name="Sarake10013"/>
    <tableColumn id="10014" xr3:uid="{5FB3021B-7E03-4289-9137-D4A15112947B}" name="Sarake10014"/>
    <tableColumn id="10015" xr3:uid="{21154CE8-8F35-4B11-B629-0EC2F727380E}" name="Sarake10015"/>
    <tableColumn id="10016" xr3:uid="{B2839C05-A3C5-4108-A8FE-196C1AF14388}" name="Sarake10016"/>
    <tableColumn id="10017" xr3:uid="{EE3BBB23-D430-4CE9-82E6-16FF1AB12560}" name="Sarake10017"/>
    <tableColumn id="10018" xr3:uid="{0A1E3893-BB76-4436-B129-537035EDA438}" name="Sarake10018"/>
    <tableColumn id="10019" xr3:uid="{4E28D03F-FE84-46C0-B252-16E5717FCFDF}" name="Sarake10019"/>
    <tableColumn id="10020" xr3:uid="{4FBA2907-6AE1-486C-A393-2F25F6B8EE2A}" name="Sarake10020"/>
    <tableColumn id="10021" xr3:uid="{825EA2E2-8ED6-4213-A7E1-88F411153ABF}" name="Sarake10021"/>
    <tableColumn id="10022" xr3:uid="{88583E82-BD39-403C-A92D-4EB28EA02EF0}" name="Sarake10022"/>
    <tableColumn id="10023" xr3:uid="{46A48C83-11E7-4E54-9377-DCD1144F99CD}" name="Sarake10023"/>
    <tableColumn id="10024" xr3:uid="{101DBA9F-FC2C-441C-8B21-AB8AB58559BE}" name="Sarake10024"/>
    <tableColumn id="10025" xr3:uid="{A61E9B59-0D71-4073-A8DB-4D04F95E030A}" name="Sarake10025"/>
    <tableColumn id="10026" xr3:uid="{C50266F7-0993-4DE4-92E4-BA5C2956B8A6}" name="Sarake10026"/>
    <tableColumn id="10027" xr3:uid="{6AEDB8D1-7DCD-418F-9D25-7768EC2A8346}" name="Sarake10027"/>
    <tableColumn id="10028" xr3:uid="{6CBA0B87-55FF-4919-92A8-9644CA93C73D}" name="Sarake10028"/>
    <tableColumn id="10029" xr3:uid="{8B3EBD78-909C-4EAD-AC53-53DA159A6BCE}" name="Sarake10029"/>
    <tableColumn id="10030" xr3:uid="{CC72ED0E-0A30-4E8F-B63A-18EB7D7BE25C}" name="Sarake10030"/>
    <tableColumn id="10031" xr3:uid="{D763BDAF-55F9-4025-BCF2-75001A42E480}" name="Sarake10031"/>
    <tableColumn id="10032" xr3:uid="{89711FB1-502F-48D5-B199-AE55D0C8774F}" name="Sarake10032"/>
    <tableColumn id="10033" xr3:uid="{3AE87995-34BC-4CFC-94E6-27F762DD96AE}" name="Sarake10033"/>
    <tableColumn id="10034" xr3:uid="{F8B236DE-D8FD-49CE-905B-276285CC4A32}" name="Sarake10034"/>
    <tableColumn id="10035" xr3:uid="{228B6FC1-49FB-40C0-8DFB-6B801CA33988}" name="Sarake10035"/>
    <tableColumn id="10036" xr3:uid="{DB7D8646-8011-48A8-B3F7-3C62BF69D7CA}" name="Sarake10036"/>
    <tableColumn id="10037" xr3:uid="{2DC6CD15-920B-4E24-AAE1-491328B5DB67}" name="Sarake10037"/>
    <tableColumn id="10038" xr3:uid="{F28A2AAD-669F-4A3F-8E9D-DEDB069F2497}" name="Sarake10038"/>
    <tableColumn id="10039" xr3:uid="{BCD9D9C3-32B0-4570-8113-DE275971D78C}" name="Sarake10039"/>
    <tableColumn id="10040" xr3:uid="{8E5F4ECB-3E88-4BDA-AC9B-AE6C50AA70CB}" name="Sarake10040"/>
    <tableColumn id="10041" xr3:uid="{5DD1887D-CBD8-41E2-B475-9630020FEEA9}" name="Sarake10041"/>
    <tableColumn id="10042" xr3:uid="{72F1D550-A42D-427F-A7B1-D0B94EEB532D}" name="Sarake10042"/>
    <tableColumn id="10043" xr3:uid="{57BA9934-1178-41B5-8857-2D4DA9B7A943}" name="Sarake10043"/>
    <tableColumn id="10044" xr3:uid="{2F301D49-5DEC-46DB-8DDE-3E02830711D1}" name="Sarake10044"/>
    <tableColumn id="10045" xr3:uid="{15A77F15-1BE6-4DBB-8759-10A2AB82F083}" name="Sarake10045"/>
    <tableColumn id="10046" xr3:uid="{489FA9F6-4C36-4391-BF35-9C553B1727FD}" name="Sarake10046"/>
    <tableColumn id="10047" xr3:uid="{D65FCE21-DA86-4450-AEB0-A1BA901FFC2F}" name="Sarake10047"/>
    <tableColumn id="10048" xr3:uid="{F4E33575-DAB6-4EC6-A33A-05AD580B4784}" name="Sarake10048"/>
    <tableColumn id="10049" xr3:uid="{9AD386C0-69DE-4AC4-86EC-1DACD68F5893}" name="Sarake10049"/>
    <tableColumn id="10050" xr3:uid="{31E6FDBB-D8E9-4F9B-8E81-83627BAE8C19}" name="Sarake10050"/>
    <tableColumn id="10051" xr3:uid="{1B28375A-E24E-4FC0-BDF5-C05C9CF30169}" name="Sarake10051"/>
    <tableColumn id="10052" xr3:uid="{F5D9B36A-0750-438E-95DC-336791FCA3CE}" name="Sarake10052"/>
    <tableColumn id="10053" xr3:uid="{3B662BB0-CA9B-4666-AD3F-0A481C2BF829}" name="Sarake10053"/>
    <tableColumn id="10054" xr3:uid="{D6C17D98-91CD-46C7-8849-B70A2EE30A24}" name="Sarake10054"/>
    <tableColumn id="10055" xr3:uid="{290DCAA3-0899-43FF-B93E-D2F4AFC4FF7F}" name="Sarake10055"/>
    <tableColumn id="10056" xr3:uid="{A9A97B45-5716-46F2-A02D-6D1EF885C27F}" name="Sarake10056"/>
    <tableColumn id="10057" xr3:uid="{8F53E13C-7CCF-473D-B584-32752663001B}" name="Sarake10057"/>
    <tableColumn id="10058" xr3:uid="{5CE6054A-D53F-4B01-8F0E-8E5EA76B041B}" name="Sarake10058"/>
    <tableColumn id="10059" xr3:uid="{E9D6A698-25CF-428E-B9D7-426BF55B81FB}" name="Sarake10059"/>
    <tableColumn id="10060" xr3:uid="{83B977A9-2262-43E5-800B-CBFCB8D4DDCE}" name="Sarake10060"/>
    <tableColumn id="10061" xr3:uid="{46EB8F65-D8F3-453C-89AF-15ABB74722BA}" name="Sarake10061"/>
    <tableColumn id="10062" xr3:uid="{AC8BA44F-778F-4794-BBAD-E79C0A7E8095}" name="Sarake10062"/>
    <tableColumn id="10063" xr3:uid="{6FFBE9B5-4BF5-41AD-96DE-82732D3ACCC7}" name="Sarake10063"/>
    <tableColumn id="10064" xr3:uid="{6C662E44-20A5-4B0A-AFCF-041AB751392E}" name="Sarake10064"/>
    <tableColumn id="10065" xr3:uid="{0C241BC9-F041-4AB7-92C7-DF8434D45749}" name="Sarake10065"/>
    <tableColumn id="10066" xr3:uid="{D596C7F4-1002-4192-9FDE-CA51635A3E8D}" name="Sarake10066"/>
    <tableColumn id="10067" xr3:uid="{685DFA9D-FD0E-4AF0-B207-C20A0B889DF8}" name="Sarake10067"/>
    <tableColumn id="10068" xr3:uid="{6FB937B0-93EA-4B3E-8877-380C8F413C89}" name="Sarake10068"/>
    <tableColumn id="10069" xr3:uid="{E3C76969-68C4-462A-87FF-74D285EAC441}" name="Sarake10069"/>
    <tableColumn id="10070" xr3:uid="{73BDA399-17A1-47FF-8FCC-C7219E432105}" name="Sarake10070"/>
    <tableColumn id="10071" xr3:uid="{C8BE08C3-EC67-49D5-89E1-E4465A9D4200}" name="Sarake10071"/>
    <tableColumn id="10072" xr3:uid="{D7A7C188-712A-4175-BEE7-F0501A63373E}" name="Sarake10072"/>
    <tableColumn id="10073" xr3:uid="{80BD23D9-BF2C-46D7-A66C-83BEA0514A48}" name="Sarake10073"/>
    <tableColumn id="10074" xr3:uid="{F3AD0267-7A88-4F17-811E-B0F434B5DEC3}" name="Sarake10074"/>
    <tableColumn id="10075" xr3:uid="{E99E8336-7895-40C5-9803-8A2FF3131E64}" name="Sarake10075"/>
    <tableColumn id="10076" xr3:uid="{13AB5A75-35AD-4498-B7D9-AA9133BC1D86}" name="Sarake10076"/>
    <tableColumn id="10077" xr3:uid="{5BD6A385-0B6A-4884-A3C1-B2AC265A21B6}" name="Sarake10077"/>
    <tableColumn id="10078" xr3:uid="{A184AD31-AAF3-4D3C-A9E2-D40D0A4F09B1}" name="Sarake10078"/>
    <tableColumn id="10079" xr3:uid="{675DD2B7-7F35-4F21-9512-46ADECD4B03D}" name="Sarake10079"/>
    <tableColumn id="10080" xr3:uid="{7E7EAB25-A801-49D1-91FD-DDEC0B98FBDB}" name="Sarake10080"/>
    <tableColumn id="10081" xr3:uid="{DB0318F5-10A5-46E9-8A00-8175F4E6AA4C}" name="Sarake10081"/>
    <tableColumn id="10082" xr3:uid="{60D14B1D-15BD-4B9D-A9F3-F99F59FB90CD}" name="Sarake10082"/>
    <tableColumn id="10083" xr3:uid="{10E1B067-7B52-451A-8B04-90FD73158AC0}" name="Sarake10083"/>
    <tableColumn id="10084" xr3:uid="{361EB771-B463-4195-AA3E-25D5BFE07D0B}" name="Sarake10084"/>
    <tableColumn id="10085" xr3:uid="{4515EDCD-BB86-4290-916C-495478D60400}" name="Sarake10085"/>
    <tableColumn id="10086" xr3:uid="{EDB35761-740A-40FE-B12C-8361B712C5C7}" name="Sarake10086"/>
    <tableColumn id="10087" xr3:uid="{EDECC3EC-0A28-492F-915A-693A4605432D}" name="Sarake10087"/>
    <tableColumn id="10088" xr3:uid="{2B0660ED-A8D4-4F15-BDCD-EA4CB2709A14}" name="Sarake10088"/>
    <tableColumn id="10089" xr3:uid="{87C3E562-D014-4D4C-86B2-4DDC62A2615D}" name="Sarake10089"/>
    <tableColumn id="10090" xr3:uid="{A003A6A5-B7A8-450B-9077-BF4BA8C6ADFF}" name="Sarake10090"/>
    <tableColumn id="10091" xr3:uid="{ED91B898-E9C8-403F-9193-EECC17E2D5FF}" name="Sarake10091"/>
    <tableColumn id="10092" xr3:uid="{F952776F-3441-4657-ACB4-AC425860D554}" name="Sarake10092"/>
    <tableColumn id="10093" xr3:uid="{5D50B616-B9FE-4632-ADA0-1F0E8D13ECDA}" name="Sarake10093"/>
    <tableColumn id="10094" xr3:uid="{46A48A7D-D752-4A56-B10B-01C32F2E3119}" name="Sarake10094"/>
    <tableColumn id="10095" xr3:uid="{61AD4EE6-85F0-4428-B6E6-FF62684B907D}" name="Sarake10095"/>
    <tableColumn id="10096" xr3:uid="{FE8CA18B-961D-4347-8036-66A518C7E80F}" name="Sarake10096"/>
    <tableColumn id="10097" xr3:uid="{FCA47004-7C6B-446F-A235-375370BCD433}" name="Sarake10097"/>
    <tableColumn id="10098" xr3:uid="{A939DEB3-C5B8-4873-9883-EB3FA3B8B723}" name="Sarake10098"/>
    <tableColumn id="10099" xr3:uid="{B98076C5-6C09-40C6-A0CC-7129D71A9B67}" name="Sarake10099"/>
    <tableColumn id="10100" xr3:uid="{BE26FB49-9D4C-46FE-9257-0CB7038F18AD}" name="Sarake10100"/>
    <tableColumn id="10101" xr3:uid="{F55CB165-FE44-4F03-A038-F1B1A9A2FCDC}" name="Sarake10101"/>
    <tableColumn id="10102" xr3:uid="{7113BC7A-0B8D-4A9F-AD94-27F8CACCA77D}" name="Sarake10102"/>
    <tableColumn id="10103" xr3:uid="{46AFFA31-D760-4E1E-8DE3-A33A863586EB}" name="Sarake10103"/>
    <tableColumn id="10104" xr3:uid="{CABEB62F-7419-4386-A08D-332E81908279}" name="Sarake10104"/>
    <tableColumn id="10105" xr3:uid="{5C25C143-EEEC-47EA-9D41-FB5303973FEF}" name="Sarake10105"/>
    <tableColumn id="10106" xr3:uid="{C4631482-E634-48A7-B528-E8EE190BA830}" name="Sarake10106"/>
    <tableColumn id="10107" xr3:uid="{945B258A-B8D0-45CA-932B-E77411297D06}" name="Sarake10107"/>
    <tableColumn id="10108" xr3:uid="{0D72CB54-B08E-4180-BBB8-175E9635E827}" name="Sarake10108"/>
    <tableColumn id="10109" xr3:uid="{038E35DB-A748-4CBE-BA02-178F73B75D30}" name="Sarake10109"/>
    <tableColumn id="10110" xr3:uid="{2AAFCAC8-325D-4934-B744-A22F94DA14B2}" name="Sarake10110"/>
    <tableColumn id="10111" xr3:uid="{02276721-3B76-476C-983C-64BD57F7E554}" name="Sarake10111"/>
    <tableColumn id="10112" xr3:uid="{3AEDD9C9-54F1-4C98-94AB-672D93C02945}" name="Sarake10112"/>
    <tableColumn id="10113" xr3:uid="{98CC2DA3-C6B9-46B9-8179-EE0F5828F0A1}" name="Sarake10113"/>
    <tableColumn id="10114" xr3:uid="{CD2A1309-4E91-4ED9-AD49-4749DBAAEEEC}" name="Sarake10114"/>
    <tableColumn id="10115" xr3:uid="{280F4609-31FA-4307-80C3-DE311FA40FDB}" name="Sarake10115"/>
    <tableColumn id="10116" xr3:uid="{F58F327C-9BEE-4CD7-B50F-957E2370BDF0}" name="Sarake10116"/>
    <tableColumn id="10117" xr3:uid="{5F56C9F5-F967-48D6-9263-EA50FECF7D56}" name="Sarake10117"/>
    <tableColumn id="10118" xr3:uid="{581A3B58-A8A0-4751-9755-E5F81893F273}" name="Sarake10118"/>
    <tableColumn id="10119" xr3:uid="{787A2648-0FAB-40DE-B338-0010EC407022}" name="Sarake10119"/>
    <tableColumn id="10120" xr3:uid="{AC7493B6-3BB3-4883-A0B5-0DDDAB6BF9E7}" name="Sarake10120"/>
    <tableColumn id="10121" xr3:uid="{B566CA27-B91F-40AD-A558-002AA8E79487}" name="Sarake10121"/>
    <tableColumn id="10122" xr3:uid="{55309AC5-34A1-46FF-8EF7-52F0A449CD9B}" name="Sarake10122"/>
    <tableColumn id="10123" xr3:uid="{2ED150A4-2C79-465A-ACD3-01B377C2E5E1}" name="Sarake10123"/>
    <tableColumn id="10124" xr3:uid="{68E90D88-FB55-442A-BC32-04B30695081C}" name="Sarake10124"/>
    <tableColumn id="10125" xr3:uid="{8DC10F3B-CF36-481B-9413-8E541A08EC97}" name="Sarake10125"/>
    <tableColumn id="10126" xr3:uid="{8EFB394A-91D9-42D2-A636-43D326CDED03}" name="Sarake10126"/>
    <tableColumn id="10127" xr3:uid="{A32F5D4F-D9D7-4457-BE51-D0A76414E2B5}" name="Sarake10127"/>
    <tableColumn id="10128" xr3:uid="{CEE9A95E-5C6A-4A8D-A999-B79D468F1501}" name="Sarake10128"/>
    <tableColumn id="10129" xr3:uid="{10856036-9361-45A5-8747-55470A1634C6}" name="Sarake10129"/>
    <tableColumn id="10130" xr3:uid="{60B66E4B-DA08-4188-8B85-85A6F9C39524}" name="Sarake10130"/>
    <tableColumn id="10131" xr3:uid="{2B7B54D8-B54D-469C-BF13-D3DA18634374}" name="Sarake10131"/>
    <tableColumn id="10132" xr3:uid="{6F850B1E-5AA7-4256-811A-6599751F1599}" name="Sarake10132"/>
    <tableColumn id="10133" xr3:uid="{9FC1535E-C86C-42C1-BD7B-69E992C928E2}" name="Sarake10133"/>
    <tableColumn id="10134" xr3:uid="{79610579-4E0E-451D-91B3-D2A86B24754C}" name="Sarake10134"/>
    <tableColumn id="10135" xr3:uid="{17EA79CA-04C3-4DCE-BCE3-CBF9432986FC}" name="Sarake10135"/>
    <tableColumn id="10136" xr3:uid="{83D89CF7-FFC8-4E51-A3C6-CD2A63255F58}" name="Sarake10136"/>
    <tableColumn id="10137" xr3:uid="{879E29B8-14E3-406D-B8BF-642C3B6D134A}" name="Sarake10137"/>
    <tableColumn id="10138" xr3:uid="{1DC361EA-8BBA-4556-BF4A-165CD5CEDA69}" name="Sarake10138"/>
    <tableColumn id="10139" xr3:uid="{BD9825F8-46FF-4A54-9A93-128ECC3A4E1F}" name="Sarake10139"/>
    <tableColumn id="10140" xr3:uid="{23010D16-099C-466D-BD81-8A1596E2C4EE}" name="Sarake10140"/>
    <tableColumn id="10141" xr3:uid="{38C1E329-D4EE-41D6-B686-AD6B620714E0}" name="Sarake10141"/>
    <tableColumn id="10142" xr3:uid="{045A6393-462F-4B99-9F4A-44DBE5BC5B19}" name="Sarake10142"/>
    <tableColumn id="10143" xr3:uid="{E1FB5133-F9E4-4943-B3C2-7544A07A57A9}" name="Sarake10143"/>
    <tableColumn id="10144" xr3:uid="{30135DE3-08A5-4D74-AEAD-B4A9904F6B4B}" name="Sarake10144"/>
    <tableColumn id="10145" xr3:uid="{3762317F-89C4-4073-A4B0-F8AD7564A531}" name="Sarake10145"/>
    <tableColumn id="10146" xr3:uid="{8A9ED0BF-31B8-4700-840A-8D8B09CF4C85}" name="Sarake10146"/>
    <tableColumn id="10147" xr3:uid="{0A6DCAC3-0A56-446A-87E6-3754F2BD7252}" name="Sarake10147"/>
    <tableColumn id="10148" xr3:uid="{FABDBEE3-F436-4A84-8EF1-4BFFDA19826E}" name="Sarake10148"/>
    <tableColumn id="10149" xr3:uid="{7D3E0D15-8630-41CE-BF67-28376A6FEF7A}" name="Sarake10149"/>
    <tableColumn id="10150" xr3:uid="{D16F0033-412C-4FB7-91D8-44BF0233199B}" name="Sarake10150"/>
    <tableColumn id="10151" xr3:uid="{C4F9C3D1-57E4-4C1B-B6DF-F251AFB49FB6}" name="Sarake10151"/>
    <tableColumn id="10152" xr3:uid="{5D13123C-2A11-435C-8D24-95CE709F05BC}" name="Sarake10152"/>
    <tableColumn id="10153" xr3:uid="{4CA8EEE1-AA4D-4DD7-A838-BB1140CFF362}" name="Sarake10153"/>
    <tableColumn id="10154" xr3:uid="{3D3CEEA3-46B9-460F-80D2-92BEB1836D46}" name="Sarake10154"/>
    <tableColumn id="10155" xr3:uid="{3F30AB27-0A54-47C0-9358-1CC9CF3D3C0A}" name="Sarake10155"/>
    <tableColumn id="10156" xr3:uid="{2FCCDD75-BCF5-4E2A-98C6-9A2DFE45B37D}" name="Sarake10156"/>
    <tableColumn id="10157" xr3:uid="{E6FA7E68-9A62-45A4-BC25-7BEF0029B9FC}" name="Sarake10157"/>
    <tableColumn id="10158" xr3:uid="{7D9A2B52-7DCC-4AD6-96C2-F6FF04684AED}" name="Sarake10158"/>
    <tableColumn id="10159" xr3:uid="{F434D0CD-C8D5-4FE1-AC34-5EF3BC006BAC}" name="Sarake10159"/>
    <tableColumn id="10160" xr3:uid="{247EBD0A-8CB6-412D-9E3F-4948B75F9612}" name="Sarake10160"/>
    <tableColumn id="10161" xr3:uid="{8D0EAD67-6193-4200-A327-70787C212C70}" name="Sarake10161"/>
    <tableColumn id="10162" xr3:uid="{DAF9BA7A-F347-420B-8400-25E850C79793}" name="Sarake10162"/>
    <tableColumn id="10163" xr3:uid="{9FD49886-B628-4EBB-A55A-9071FD2F2D48}" name="Sarake10163"/>
    <tableColumn id="10164" xr3:uid="{670731A5-B9BB-4837-9C74-EC8EF2872813}" name="Sarake10164"/>
    <tableColumn id="10165" xr3:uid="{33C2A977-390C-4D83-B309-CB72E7037484}" name="Sarake10165"/>
    <tableColumn id="10166" xr3:uid="{D36EF796-73B9-416B-86FA-73AE368CD882}" name="Sarake10166"/>
    <tableColumn id="10167" xr3:uid="{BF56311D-B8BD-4AA8-9D74-9341E044161A}" name="Sarake10167"/>
    <tableColumn id="10168" xr3:uid="{410A8B53-8B9B-417F-A128-58EA0116C337}" name="Sarake10168"/>
    <tableColumn id="10169" xr3:uid="{43B3D4F7-B0CA-4A12-ABBA-8A82A442B22C}" name="Sarake10169"/>
    <tableColumn id="10170" xr3:uid="{1FB9D17C-803E-4560-A900-98CB5A194576}" name="Sarake10170"/>
    <tableColumn id="10171" xr3:uid="{DB8873B6-B3D9-4C3A-B0C7-47D472B45991}" name="Sarake10171"/>
    <tableColumn id="10172" xr3:uid="{321A0C29-5EFC-4D66-9B34-6235CC5E8A86}" name="Sarake10172"/>
    <tableColumn id="10173" xr3:uid="{B8C0DEB5-4ACD-42A3-8116-E5454BB785BE}" name="Sarake10173"/>
    <tableColumn id="10174" xr3:uid="{79071D8F-8989-4A3E-BB48-AF65A399C9C5}" name="Sarake10174"/>
    <tableColumn id="10175" xr3:uid="{4700BCA8-7FE4-4D7F-8B2B-4B2D27975839}" name="Sarake10175"/>
    <tableColumn id="10176" xr3:uid="{3EEEC522-091A-4005-9B80-496DD6AFA6C3}" name="Sarake10176"/>
    <tableColumn id="10177" xr3:uid="{FC63E81C-61E4-43C6-B6C8-155A4E98EF49}" name="Sarake10177"/>
    <tableColumn id="10178" xr3:uid="{2C240B77-D499-45A0-BC16-73F4367D5644}" name="Sarake10178"/>
    <tableColumn id="10179" xr3:uid="{EAC15EAB-2D2B-45DE-B575-22CD804C3065}" name="Sarake10179"/>
    <tableColumn id="10180" xr3:uid="{EDD11CF3-40A1-4249-B627-ECA56377A28C}" name="Sarake10180"/>
    <tableColumn id="10181" xr3:uid="{7837D0B7-0F8C-4A1E-A25A-27B02F08ABE0}" name="Sarake10181"/>
    <tableColumn id="10182" xr3:uid="{098BAC77-6EF0-4283-BA6A-B0ACD7254BDD}" name="Sarake10182"/>
    <tableColumn id="10183" xr3:uid="{B2D39812-3A6F-41A4-88DD-8FC39896B572}" name="Sarake10183"/>
    <tableColumn id="10184" xr3:uid="{9577E119-F63E-43D5-954A-19EBB426A77A}" name="Sarake10184"/>
    <tableColumn id="10185" xr3:uid="{75409590-B0C9-40A9-9B57-C4451D2D823C}" name="Sarake10185"/>
    <tableColumn id="10186" xr3:uid="{5337E85C-CDD9-47B2-9187-CE5C8AFF290D}" name="Sarake10186"/>
    <tableColumn id="10187" xr3:uid="{909EA40C-A6CB-4381-A34E-CFBE53FC609B}" name="Sarake10187"/>
    <tableColumn id="10188" xr3:uid="{DB518FFD-A997-47B1-9CEE-54C7308A6117}" name="Sarake10188"/>
    <tableColumn id="10189" xr3:uid="{3F4C4BBB-30D5-4EA1-9AA7-B82CEA627231}" name="Sarake10189"/>
    <tableColumn id="10190" xr3:uid="{748300B2-3C11-4A8D-A683-075219182BEC}" name="Sarake10190"/>
    <tableColumn id="10191" xr3:uid="{1ECB6B11-EB3D-40EF-9849-6A02F5BEDE3C}" name="Sarake10191"/>
    <tableColumn id="10192" xr3:uid="{438EEF17-ACD6-4CEE-986D-D59CB7A70440}" name="Sarake10192"/>
    <tableColumn id="10193" xr3:uid="{B3C9368B-7F21-4ED8-B260-8DC389B0BABA}" name="Sarake10193"/>
    <tableColumn id="10194" xr3:uid="{ECBEE465-A32F-49D0-9D88-CC47E8BADE06}" name="Sarake10194"/>
    <tableColumn id="10195" xr3:uid="{E5B91631-AF57-4BBD-820F-F9FAB5A2DCD7}" name="Sarake10195"/>
    <tableColumn id="10196" xr3:uid="{BAD98CD1-8645-4031-B96E-0E0BB5F15F84}" name="Sarake10196"/>
    <tableColumn id="10197" xr3:uid="{262921A0-769E-4639-B40A-CEA15AE027C9}" name="Sarake10197"/>
    <tableColumn id="10198" xr3:uid="{EA793E2F-B0BC-4553-914A-0959D71E2481}" name="Sarake10198"/>
    <tableColumn id="10199" xr3:uid="{85777772-8A43-4245-ADF1-CDD1CF9B6F4A}" name="Sarake10199"/>
    <tableColumn id="10200" xr3:uid="{DACC6308-C30D-4332-BBA0-033B5324296F}" name="Sarake10200"/>
    <tableColumn id="10201" xr3:uid="{E2A3ED99-3EAF-4350-911C-27A03DB9DD9D}" name="Sarake10201"/>
    <tableColumn id="10202" xr3:uid="{E982517E-0596-4ECA-B82C-8BB95904983D}" name="Sarake10202"/>
    <tableColumn id="10203" xr3:uid="{D5194DE0-93C2-4B4D-8115-026031527A7B}" name="Sarake10203"/>
    <tableColumn id="10204" xr3:uid="{36927A2B-86BA-4CA3-B124-5D4EBF331BCC}" name="Sarake10204"/>
    <tableColumn id="10205" xr3:uid="{A678B3A0-7A5E-4AD3-91E7-F4C2812FFAA9}" name="Sarake10205"/>
    <tableColumn id="10206" xr3:uid="{DE89F6CE-7C59-4E05-AB4C-22AB389F7976}" name="Sarake10206"/>
    <tableColumn id="10207" xr3:uid="{2F414351-A44D-48DF-AD96-655C585B6A10}" name="Sarake10207"/>
    <tableColumn id="10208" xr3:uid="{A257FC26-94C8-4D36-AF5B-DCE3454E335D}" name="Sarake10208"/>
    <tableColumn id="10209" xr3:uid="{D13AA4A5-1AC9-471F-A628-38635EAC846D}" name="Sarake10209"/>
    <tableColumn id="10210" xr3:uid="{E528987D-765E-4FF8-8EDA-BBA49EEE6A5A}" name="Sarake10210"/>
    <tableColumn id="10211" xr3:uid="{504420FF-689A-481D-AF54-9AAE38479A83}" name="Sarake10211"/>
    <tableColumn id="10212" xr3:uid="{6DF6CED3-FCD7-4BF8-B0FA-C7A43F6B8E05}" name="Sarake10212"/>
    <tableColumn id="10213" xr3:uid="{F383B883-513F-46F0-B484-CA34D946AE4F}" name="Sarake10213"/>
    <tableColumn id="10214" xr3:uid="{18BAED64-8912-46F9-8A46-0D17F3A4C029}" name="Sarake10214"/>
    <tableColumn id="10215" xr3:uid="{7FCF7940-5C11-4D51-9588-E2A6050BE3F3}" name="Sarake10215"/>
    <tableColumn id="10216" xr3:uid="{6DD97C7F-9015-46FE-80B2-9B62BB5CAE7B}" name="Sarake10216"/>
    <tableColumn id="10217" xr3:uid="{9912A287-03F8-4A0D-8A65-369AA35FD361}" name="Sarake10217"/>
    <tableColumn id="10218" xr3:uid="{24C57BD5-D5B3-4016-A6E8-E2FA7844F1A5}" name="Sarake10218"/>
    <tableColumn id="10219" xr3:uid="{ECE6924B-7E50-4BD4-9F44-C2C5B5531081}" name="Sarake10219"/>
    <tableColumn id="10220" xr3:uid="{2ADBCAAB-2F9D-4870-BB07-C4726A883B12}" name="Sarake10220"/>
    <tableColumn id="10221" xr3:uid="{FDC524C6-AC48-4111-897E-10ADE87D35AA}" name="Sarake10221"/>
    <tableColumn id="10222" xr3:uid="{FBD5278F-59F4-4B84-BB15-5F0704692B3A}" name="Sarake10222"/>
    <tableColumn id="10223" xr3:uid="{2F9918BC-2486-45BE-81A3-BBABB1B2DBEB}" name="Sarake10223"/>
    <tableColumn id="10224" xr3:uid="{010E42C3-A46D-4EA9-87C9-A454259F56F1}" name="Sarake10224"/>
    <tableColumn id="10225" xr3:uid="{1AB2FEB4-10F0-4D61-8114-EFE4CCAC4C65}" name="Sarake10225"/>
    <tableColumn id="10226" xr3:uid="{06F16317-6BA6-4B6C-A68E-27F6DB0E43F6}" name="Sarake10226"/>
    <tableColumn id="10227" xr3:uid="{A4737519-DAD8-452D-ACE9-9474DF4734BA}" name="Sarake10227"/>
    <tableColumn id="10228" xr3:uid="{FAAD1410-6AA4-4BC3-A74B-48CCBD9E64A9}" name="Sarake10228"/>
    <tableColumn id="10229" xr3:uid="{3AA39126-7AF1-4D2A-B278-082C2B94DB79}" name="Sarake10229"/>
    <tableColumn id="10230" xr3:uid="{14FA7117-309C-451F-A3D1-12B247BDAC6F}" name="Sarake10230"/>
    <tableColumn id="10231" xr3:uid="{9096BB8A-B9B2-41C8-81B4-C02A241C4826}" name="Sarake10231"/>
    <tableColumn id="10232" xr3:uid="{451B7989-1E0B-4B37-B08F-0EA88AD9018F}" name="Sarake10232"/>
    <tableColumn id="10233" xr3:uid="{0C3D7A5F-6922-40A5-9782-B47AB83018ED}" name="Sarake10233"/>
    <tableColumn id="10234" xr3:uid="{C47496F9-DBEA-4A8B-9893-A09AC041757A}" name="Sarake10234"/>
    <tableColumn id="10235" xr3:uid="{B7DE40C3-CC5F-4727-98DF-AC1CDEA210AC}" name="Sarake10235"/>
    <tableColumn id="10236" xr3:uid="{AD6C2248-56AA-41D2-9FFB-DEE7C698F6D8}" name="Sarake10236"/>
    <tableColumn id="10237" xr3:uid="{5F23A665-8610-4107-8209-0D765D511A7F}" name="Sarake10237"/>
    <tableColumn id="10238" xr3:uid="{1F1A07D7-D578-4636-BACA-E07676A6D706}" name="Sarake10238"/>
    <tableColumn id="10239" xr3:uid="{021C4D04-A40E-41FE-B6E2-B612A7B38C18}" name="Sarake10239"/>
    <tableColumn id="10240" xr3:uid="{98FD281C-CE75-46D7-AC0E-B3EDE2DDA531}" name="Sarake10240"/>
    <tableColumn id="10241" xr3:uid="{75874C2C-9398-4DDD-A5E2-A4275DC5D8D0}" name="Sarake10241"/>
    <tableColumn id="10242" xr3:uid="{63B980E8-8C01-4808-A1F4-7D0CE7E40A0B}" name="Sarake10242"/>
    <tableColumn id="10243" xr3:uid="{15DD78B0-981D-4703-8E93-0964EB24D69F}" name="Sarake10243"/>
    <tableColumn id="10244" xr3:uid="{489D03FB-7C4A-4D83-A740-355CEE3CE0D3}" name="Sarake10244"/>
    <tableColumn id="10245" xr3:uid="{CE6B91FE-93EB-49EA-914C-2A1A18C7347B}" name="Sarake10245"/>
    <tableColumn id="10246" xr3:uid="{7ECA1372-AD27-42C5-B120-61CB4237850F}" name="Sarake10246"/>
    <tableColumn id="10247" xr3:uid="{CD1C5E38-BA1A-4676-9471-A034CB306AF6}" name="Sarake10247"/>
    <tableColumn id="10248" xr3:uid="{402D05F3-864E-4CE5-8093-FB818F6EF816}" name="Sarake10248"/>
    <tableColumn id="10249" xr3:uid="{65B7C535-A00A-4A0B-927F-AB64112AD433}" name="Sarake10249"/>
    <tableColumn id="10250" xr3:uid="{BEE266BF-8064-4807-AF62-5C5015BD88F5}" name="Sarake10250"/>
    <tableColumn id="10251" xr3:uid="{4BCF52AD-97AA-4A40-9703-57DAB2FC58F2}" name="Sarake10251"/>
    <tableColumn id="10252" xr3:uid="{3B719E9A-D05E-414E-AB15-8C282649F6EB}" name="Sarake10252"/>
    <tableColumn id="10253" xr3:uid="{0E3F53C9-FC03-44B1-9B54-FA1C4A4E4B13}" name="Sarake10253"/>
    <tableColumn id="10254" xr3:uid="{5BC6B432-87F2-4867-8C95-FEFADFAE131A}" name="Sarake10254"/>
    <tableColumn id="10255" xr3:uid="{2618CED8-6A1A-4A3C-8D38-BA4C37121420}" name="Sarake10255"/>
    <tableColumn id="10256" xr3:uid="{BBDAEEB0-232F-44EE-8F72-901FF3E79999}" name="Sarake10256"/>
    <tableColumn id="10257" xr3:uid="{95ECBD75-8AFA-415E-8A93-45B6B780344C}" name="Sarake10257"/>
    <tableColumn id="10258" xr3:uid="{EC48AC46-0B79-40F0-8123-2ED77F8752AB}" name="Sarake10258"/>
    <tableColumn id="10259" xr3:uid="{68527A97-B44D-43E9-AE4B-87B28F361EF3}" name="Sarake10259"/>
    <tableColumn id="10260" xr3:uid="{5B427BFF-C201-4488-A8E5-8ECCDF71F7B2}" name="Sarake10260"/>
    <tableColumn id="10261" xr3:uid="{1D32FE8D-BDFC-4DA6-918F-947E1DE0D93B}" name="Sarake10261"/>
    <tableColumn id="10262" xr3:uid="{BD30EC48-9319-4169-B91A-91F6F1C56666}" name="Sarake10262"/>
    <tableColumn id="10263" xr3:uid="{C3F27CAE-4956-4E8C-9CEC-966BAD817C99}" name="Sarake10263"/>
    <tableColumn id="10264" xr3:uid="{A5A46BFB-AD0B-4948-9315-6BCF7EA9DAE9}" name="Sarake10264"/>
    <tableColumn id="10265" xr3:uid="{ED83EE7B-5582-4641-A703-AEC41715F260}" name="Sarake10265"/>
    <tableColumn id="10266" xr3:uid="{5B54E31A-6B02-4E22-9255-461AADB4DDC2}" name="Sarake10266"/>
    <tableColumn id="10267" xr3:uid="{055A0407-A409-4FDA-8830-B67509D07106}" name="Sarake10267"/>
    <tableColumn id="10268" xr3:uid="{D86EA4BD-0F9D-418F-9572-ED8D7A95C89A}" name="Sarake10268"/>
    <tableColumn id="10269" xr3:uid="{D2B8303B-A081-4731-B09E-2EEE433A04FD}" name="Sarake10269"/>
    <tableColumn id="10270" xr3:uid="{3A6B2CEF-3590-4899-B567-F8F77A19BB59}" name="Sarake10270"/>
    <tableColumn id="10271" xr3:uid="{5A6ECBE5-145F-4F96-870C-B2778D1E4113}" name="Sarake10271"/>
    <tableColumn id="10272" xr3:uid="{2A65AC0A-16F8-40CA-B0F8-2632C49F276E}" name="Sarake10272"/>
    <tableColumn id="10273" xr3:uid="{47EC0F9E-8D6B-4E93-84E8-7332B94EB6F3}" name="Sarake10273"/>
    <tableColumn id="10274" xr3:uid="{76A88609-614F-4796-9FDC-1E123D54A1D4}" name="Sarake10274"/>
    <tableColumn id="10275" xr3:uid="{79F9B135-D019-47A3-8D41-C489DE843225}" name="Sarake10275"/>
    <tableColumn id="10276" xr3:uid="{6B04F178-9F0C-479A-8656-77D67286E72F}" name="Sarake10276"/>
    <tableColumn id="10277" xr3:uid="{A578420A-9303-4EFB-9092-75D732BA3E32}" name="Sarake10277"/>
    <tableColumn id="10278" xr3:uid="{19A032AE-D61D-4EAE-9394-CB61E4E30D0C}" name="Sarake10278"/>
    <tableColumn id="10279" xr3:uid="{47FD0CB7-963F-4013-BBB1-14FF70A0AE39}" name="Sarake10279"/>
    <tableColumn id="10280" xr3:uid="{8FFDC555-F741-4D53-B612-AB5291254CC1}" name="Sarake10280"/>
    <tableColumn id="10281" xr3:uid="{13F2A316-AA49-4ED1-9AF7-BD5E4965530F}" name="Sarake10281"/>
    <tableColumn id="10282" xr3:uid="{FD003546-B134-494B-BBE1-C99052162E0B}" name="Sarake10282"/>
    <tableColumn id="10283" xr3:uid="{310C066A-7B9F-4197-96D6-5935BF356325}" name="Sarake10283"/>
    <tableColumn id="10284" xr3:uid="{3031EBEE-538C-44E4-A8C2-025CB998C45D}" name="Sarake10284"/>
    <tableColumn id="10285" xr3:uid="{FB4569BA-CC29-4DDC-9318-EC94469F4A01}" name="Sarake10285"/>
    <tableColumn id="10286" xr3:uid="{5D47BBD1-80D8-44C2-9A9B-C87E07F8055B}" name="Sarake10286"/>
    <tableColumn id="10287" xr3:uid="{B8840274-8898-4264-B4F8-76B53CF335AA}" name="Sarake10287"/>
    <tableColumn id="10288" xr3:uid="{E76762CA-663C-4FDE-863E-2FE91E0427AC}" name="Sarake10288"/>
    <tableColumn id="10289" xr3:uid="{399397CC-A690-426D-9D78-FE55C8DD1088}" name="Sarake10289"/>
    <tableColumn id="10290" xr3:uid="{E6D29939-48B5-483B-9B02-F0A68A373CA1}" name="Sarake10290"/>
    <tableColumn id="10291" xr3:uid="{CEB91E15-8F43-4ECA-96BC-31908AA7F424}" name="Sarake10291"/>
    <tableColumn id="10292" xr3:uid="{C15D8069-7C3B-4393-BDB3-00031DE461CB}" name="Sarake10292"/>
    <tableColumn id="10293" xr3:uid="{A13D8FDD-253C-4914-B22E-6CE29957EF43}" name="Sarake10293"/>
    <tableColumn id="10294" xr3:uid="{C93D766C-4F84-49A8-B906-E41A23C693DC}" name="Sarake10294"/>
    <tableColumn id="10295" xr3:uid="{8A427130-16DA-4FC8-9DF5-022CE892640E}" name="Sarake10295"/>
    <tableColumn id="10296" xr3:uid="{40BF7F01-D6BB-4628-BD72-746D173F0040}" name="Sarake10296"/>
    <tableColumn id="10297" xr3:uid="{398303A2-F591-4963-B568-E1C01BA002E4}" name="Sarake10297"/>
    <tableColumn id="10298" xr3:uid="{285623FC-DEE4-44B3-8A76-BAE0A41FAD7B}" name="Sarake10298"/>
    <tableColumn id="10299" xr3:uid="{95C2BFD9-1EE1-4D06-A3DF-0C43D41BC9A8}" name="Sarake10299"/>
    <tableColumn id="10300" xr3:uid="{3EB4E457-1E3E-4CDA-8B2A-B9A1BB5DEA33}" name="Sarake10300"/>
    <tableColumn id="10301" xr3:uid="{E13B9DBF-C912-49C1-9B18-7B7808B7B1EE}" name="Sarake10301"/>
    <tableColumn id="10302" xr3:uid="{C3817BC8-47D3-4BFE-836E-746FA654D714}" name="Sarake10302"/>
    <tableColumn id="10303" xr3:uid="{BE9045AA-B9A2-44E7-901B-7B3952B12045}" name="Sarake10303"/>
    <tableColumn id="10304" xr3:uid="{D5DDF2D7-CB98-4DEE-888D-67A743E319E2}" name="Sarake10304"/>
    <tableColumn id="10305" xr3:uid="{6D5DCCB6-AC66-42BA-9352-37C3875AB4BE}" name="Sarake10305"/>
    <tableColumn id="10306" xr3:uid="{C98C65BF-EB9E-443A-87A3-A8FDB595C3A0}" name="Sarake10306"/>
    <tableColumn id="10307" xr3:uid="{2ADA8501-5111-4995-8552-1A6045CAF278}" name="Sarake10307"/>
    <tableColumn id="10308" xr3:uid="{70E61695-A294-4701-B8B6-FC02854208F4}" name="Sarake10308"/>
    <tableColumn id="10309" xr3:uid="{97209267-57C2-4852-97C5-3CEF6B55130F}" name="Sarake10309"/>
    <tableColumn id="10310" xr3:uid="{DC16BA82-E73B-49BD-9C64-6E91DF0B97C9}" name="Sarake10310"/>
    <tableColumn id="10311" xr3:uid="{EE905EA0-2888-4D17-A325-5B7E32931D1E}" name="Sarake10311"/>
    <tableColumn id="10312" xr3:uid="{E2B55653-7403-40C2-B498-A473E82324E5}" name="Sarake10312"/>
    <tableColumn id="10313" xr3:uid="{33415A4D-86EA-4864-B601-6AB2268AD079}" name="Sarake10313"/>
    <tableColumn id="10314" xr3:uid="{8A6216B4-F189-451F-B6A9-77C8B7D977CA}" name="Sarake10314"/>
    <tableColumn id="10315" xr3:uid="{9679D0CB-1880-425B-866E-0A60ACE61A59}" name="Sarake10315"/>
    <tableColumn id="10316" xr3:uid="{FA28D5CC-B19C-415E-B26C-29D25AF0ABCA}" name="Sarake10316"/>
    <tableColumn id="10317" xr3:uid="{40D740B0-C94B-4F70-AF83-39B11F80A8A8}" name="Sarake10317"/>
    <tableColumn id="10318" xr3:uid="{5D4F5C0D-EB4C-4FB2-8AE8-CF233760C13B}" name="Sarake10318"/>
    <tableColumn id="10319" xr3:uid="{D8188094-E795-4605-9D96-6E1BB4690180}" name="Sarake10319"/>
    <tableColumn id="10320" xr3:uid="{EFADA464-7F79-4BDB-AF24-D88D50D529C8}" name="Sarake10320"/>
    <tableColumn id="10321" xr3:uid="{CC928633-594A-45F2-980A-2F7D1DF15036}" name="Sarake10321"/>
    <tableColumn id="10322" xr3:uid="{6DEB43E6-46BA-40FB-8E4F-A611F57D012B}" name="Sarake10322"/>
    <tableColumn id="10323" xr3:uid="{42C9841A-D885-48DE-B71C-32F5D4AAF967}" name="Sarake10323"/>
    <tableColumn id="10324" xr3:uid="{70AF5DAD-1677-4363-BB89-52DA6D04230E}" name="Sarake10324"/>
    <tableColumn id="10325" xr3:uid="{8866FB39-7CAC-4119-BA3F-20FF94A499FA}" name="Sarake10325"/>
    <tableColumn id="10326" xr3:uid="{FB5A0346-178F-4A58-A6DB-F668D7179E0E}" name="Sarake10326"/>
    <tableColumn id="10327" xr3:uid="{BDBF4512-3A82-4F43-8C46-7CEE77E16351}" name="Sarake10327"/>
    <tableColumn id="10328" xr3:uid="{12B62624-0758-4B73-A068-73D79609B451}" name="Sarake10328"/>
    <tableColumn id="10329" xr3:uid="{6E611103-3283-4311-884A-1D2F6D2813D4}" name="Sarake10329"/>
    <tableColumn id="10330" xr3:uid="{FEE9AB3B-FE24-484D-8128-518EF20CF794}" name="Sarake10330"/>
    <tableColumn id="10331" xr3:uid="{DFB3AF37-52B3-4C8B-B4F5-BBD5774B6D94}" name="Sarake10331"/>
    <tableColumn id="10332" xr3:uid="{DF376C54-AC2D-4809-B409-EB35274D7659}" name="Sarake10332"/>
    <tableColumn id="10333" xr3:uid="{B2910E09-49D5-46D2-A502-2C2BC82E2336}" name="Sarake10333"/>
    <tableColumn id="10334" xr3:uid="{C5772605-28C4-4A31-9306-189E1218EB63}" name="Sarake10334"/>
    <tableColumn id="10335" xr3:uid="{1D645B44-263D-4690-A0F3-88F4825577B2}" name="Sarake10335"/>
    <tableColumn id="10336" xr3:uid="{FE151290-164E-4B87-96DC-BEFE33C886A7}" name="Sarake10336"/>
    <tableColumn id="10337" xr3:uid="{D98FD244-971E-4BCA-B8FB-C8CE69C53A77}" name="Sarake10337"/>
    <tableColumn id="10338" xr3:uid="{8896E545-3780-4F82-962C-3392934C91BC}" name="Sarake10338"/>
    <tableColumn id="10339" xr3:uid="{04A75DA8-FBD6-49BD-9362-ACA99C7F2D06}" name="Sarake10339"/>
    <tableColumn id="10340" xr3:uid="{380B564C-4E7F-4818-96C4-5099DC4AB06F}" name="Sarake10340"/>
    <tableColumn id="10341" xr3:uid="{F4C37A7A-C905-4478-A339-154E90971991}" name="Sarake10341"/>
    <tableColumn id="10342" xr3:uid="{5CC0C839-1223-4BE3-9A0F-3FFB5747B29C}" name="Sarake10342"/>
    <tableColumn id="10343" xr3:uid="{A664F886-3073-4DDC-95D0-6A1D41C849A3}" name="Sarake10343"/>
    <tableColumn id="10344" xr3:uid="{A67D6D54-42C9-4FC8-93C4-6BADFC6C43BB}" name="Sarake10344"/>
    <tableColumn id="10345" xr3:uid="{F2D411C0-1347-4F68-A51D-BD3CE7E49EBC}" name="Sarake10345"/>
    <tableColumn id="10346" xr3:uid="{B1FDF0CB-0E77-4F0D-9008-5225EC13424D}" name="Sarake10346"/>
    <tableColumn id="10347" xr3:uid="{45C15C32-AE4D-4644-8E85-7C88FB209928}" name="Sarake10347"/>
    <tableColumn id="10348" xr3:uid="{EC32C648-910A-4E48-80D5-B35834196777}" name="Sarake10348"/>
    <tableColumn id="10349" xr3:uid="{A5BB798A-19E0-4DDC-A699-18AE735F7700}" name="Sarake10349"/>
    <tableColumn id="10350" xr3:uid="{E9FC7DEB-79B1-46A3-BD87-8D5C611A003A}" name="Sarake10350"/>
    <tableColumn id="10351" xr3:uid="{280E2B48-1B94-4D51-841B-07B9E11BDD1E}" name="Sarake10351"/>
    <tableColumn id="10352" xr3:uid="{E3BD9640-BB26-493F-A8D7-921E26693506}" name="Sarake10352"/>
    <tableColumn id="10353" xr3:uid="{5778A88C-737B-4310-BA69-501D5BBED9EA}" name="Sarake10353"/>
    <tableColumn id="10354" xr3:uid="{89D46215-2A4D-429D-B2DC-642686A8106F}" name="Sarake10354"/>
    <tableColumn id="10355" xr3:uid="{60DAA5B1-B6D6-47DF-B2B0-33AF2653A911}" name="Sarake10355"/>
    <tableColumn id="10356" xr3:uid="{5D99C8ED-0178-47D6-96C0-E93EB90DA9D4}" name="Sarake10356"/>
    <tableColumn id="10357" xr3:uid="{3A93A787-0907-4481-A3BA-24F1187DE53E}" name="Sarake10357"/>
    <tableColumn id="10358" xr3:uid="{8C75ECB4-909B-4D95-A09B-58FA576EFFC6}" name="Sarake10358"/>
    <tableColumn id="10359" xr3:uid="{9C4678E2-EB6E-4353-B63C-18B7B70B1DE1}" name="Sarake10359"/>
    <tableColumn id="10360" xr3:uid="{73CF758D-073F-485E-A68B-86AB28CEDBE8}" name="Sarake10360"/>
    <tableColumn id="10361" xr3:uid="{070FC626-5B4A-4BBC-8076-F74B7ED8EEAB}" name="Sarake10361"/>
    <tableColumn id="10362" xr3:uid="{32FFED24-EDEF-4496-A259-0E3508AD6BBD}" name="Sarake10362"/>
    <tableColumn id="10363" xr3:uid="{4A69AAB7-BDF5-4454-A876-D8E54B7FA6F9}" name="Sarake10363"/>
    <tableColumn id="10364" xr3:uid="{55B64624-4026-4A06-ADF7-F2D0160352B4}" name="Sarake10364"/>
    <tableColumn id="10365" xr3:uid="{35658BE7-3FC9-4D80-95D6-15D9992D527B}" name="Sarake10365"/>
    <tableColumn id="10366" xr3:uid="{76AE4D98-D085-48E6-BD87-A286F8FC05B6}" name="Sarake10366"/>
    <tableColumn id="10367" xr3:uid="{0910DEE3-DCCB-4C68-AD2A-4A372AD7032A}" name="Sarake10367"/>
    <tableColumn id="10368" xr3:uid="{E2C0565A-2A39-4674-8A97-5B5CBFDC9397}" name="Sarake10368"/>
    <tableColumn id="10369" xr3:uid="{ED3ED00B-9289-4596-A880-21E038208612}" name="Sarake10369"/>
    <tableColumn id="10370" xr3:uid="{C5D70758-56AD-4746-9CE9-98CD24050CA7}" name="Sarake10370"/>
    <tableColumn id="10371" xr3:uid="{56BED6E4-A89C-49A1-A100-D40BB4755D82}" name="Sarake10371"/>
    <tableColumn id="10372" xr3:uid="{C68DF3FF-1334-45F5-AD49-2B690EBDEDA3}" name="Sarake10372"/>
    <tableColumn id="10373" xr3:uid="{5267EB70-0477-4552-A93A-5FD036D59AAC}" name="Sarake10373"/>
    <tableColumn id="10374" xr3:uid="{85953FAF-C6D7-4426-BE94-9FB18C0646E1}" name="Sarake10374"/>
    <tableColumn id="10375" xr3:uid="{146CEEB7-DD56-4B07-98D3-E1154F0E0604}" name="Sarake10375"/>
    <tableColumn id="10376" xr3:uid="{0020823B-DF98-4298-B7DE-2B4BCB41F4EB}" name="Sarake10376"/>
    <tableColumn id="10377" xr3:uid="{426F1347-46F7-47B9-8762-68DD6BD56271}" name="Sarake10377"/>
    <tableColumn id="10378" xr3:uid="{8B413164-20BC-46BA-9DBF-485FCCCADC49}" name="Sarake10378"/>
    <tableColumn id="10379" xr3:uid="{812CCFC9-8FC6-496A-ACE1-E065E7A03928}" name="Sarake10379"/>
    <tableColumn id="10380" xr3:uid="{F6ED6449-EE8E-4121-A597-947A689735F9}" name="Sarake10380"/>
    <tableColumn id="10381" xr3:uid="{214F710D-5D40-42B6-944A-231A05B58D09}" name="Sarake10381"/>
    <tableColumn id="10382" xr3:uid="{07AB0A1B-08B3-428F-AEB9-BFFB0903894A}" name="Sarake10382"/>
    <tableColumn id="10383" xr3:uid="{0789AA53-596D-43E4-9E73-8794E5D3AC48}" name="Sarake10383"/>
    <tableColumn id="10384" xr3:uid="{BADDD32A-D86E-465D-813F-A14B4ECD1084}" name="Sarake10384"/>
    <tableColumn id="10385" xr3:uid="{50D2F8E2-E89E-4DB1-BE58-E512AE09C902}" name="Sarake10385"/>
    <tableColumn id="10386" xr3:uid="{E19F13FB-76B3-408E-ADDD-D817ACE97DC0}" name="Sarake10386"/>
    <tableColumn id="10387" xr3:uid="{496E98FA-41A6-4E18-9147-7F1BB722141D}" name="Sarake10387"/>
    <tableColumn id="10388" xr3:uid="{26683CA3-9E12-42C9-ADF8-F8B83728CAE8}" name="Sarake10388"/>
    <tableColumn id="10389" xr3:uid="{04EA562E-2510-4592-B655-0AD378A3C767}" name="Sarake10389"/>
    <tableColumn id="10390" xr3:uid="{C12F8A50-0184-4713-8FDD-151B46AF4E2D}" name="Sarake10390"/>
    <tableColumn id="10391" xr3:uid="{F673D113-5BBE-433E-8535-8EF04062EB50}" name="Sarake10391"/>
    <tableColumn id="10392" xr3:uid="{4DD810E6-85EA-4E78-84F5-2FAE3C5F9319}" name="Sarake10392"/>
    <tableColumn id="10393" xr3:uid="{149C546F-8BBA-4D35-A689-D8BBACE1C2CC}" name="Sarake10393"/>
    <tableColumn id="10394" xr3:uid="{66B1FA90-E35D-4C91-8BAA-252795EF23AC}" name="Sarake10394"/>
    <tableColumn id="10395" xr3:uid="{A3534581-B7E7-4971-BDDF-5225D3147A61}" name="Sarake10395"/>
    <tableColumn id="10396" xr3:uid="{82992BA8-39F0-4D3D-9566-CEC0EC11CC59}" name="Sarake10396"/>
    <tableColumn id="10397" xr3:uid="{F89D4786-A6BF-403C-B299-E8DAE0EDF873}" name="Sarake10397"/>
    <tableColumn id="10398" xr3:uid="{E68B9B83-CA9D-4B9D-8A9E-6AE2C52BACF8}" name="Sarake10398"/>
    <tableColumn id="10399" xr3:uid="{61CE26FE-B880-4E3A-8544-2BAD9B6EBED6}" name="Sarake10399"/>
    <tableColumn id="10400" xr3:uid="{B8EABA7B-4AC7-41C5-A133-0D48790B463B}" name="Sarake10400"/>
    <tableColumn id="10401" xr3:uid="{96F9DFE9-E63B-4818-B88A-75387DCE0204}" name="Sarake10401"/>
    <tableColumn id="10402" xr3:uid="{C987C6D2-CEB8-4B01-ACA0-720B2C12D825}" name="Sarake10402"/>
    <tableColumn id="10403" xr3:uid="{AEE3638D-7135-4A77-A8F4-5F495E77FCB4}" name="Sarake10403"/>
    <tableColumn id="10404" xr3:uid="{C742651C-BDEB-45E5-BB23-875B115CDE94}" name="Sarake10404"/>
    <tableColumn id="10405" xr3:uid="{ECD22AFA-0624-40F8-A10C-DD7417C6B63B}" name="Sarake10405"/>
    <tableColumn id="10406" xr3:uid="{7DE82B5F-FDC7-4B0E-8D60-61E3159D8318}" name="Sarake10406"/>
    <tableColumn id="10407" xr3:uid="{973AB108-826C-4B05-9559-13B3DCAE2DE6}" name="Sarake10407"/>
    <tableColumn id="10408" xr3:uid="{4DDF8797-339D-45B9-80FD-6835E2727EF0}" name="Sarake10408"/>
    <tableColumn id="10409" xr3:uid="{15FBC64F-8294-41F1-9C4E-2A180850D76A}" name="Sarake10409"/>
    <tableColumn id="10410" xr3:uid="{673F521C-F03D-4FE4-B331-EC9B9AE367CE}" name="Sarake10410"/>
    <tableColumn id="10411" xr3:uid="{711835C8-09AC-4AD6-B8F8-1C003DB2C1F8}" name="Sarake10411"/>
    <tableColumn id="10412" xr3:uid="{2847DA93-5427-45BB-91A7-BF53DCF5EF1E}" name="Sarake10412"/>
    <tableColumn id="10413" xr3:uid="{E196FC9C-636F-4AA5-8B26-86D7AED6E4B3}" name="Sarake10413"/>
    <tableColumn id="10414" xr3:uid="{A38B6B4F-98E5-4D12-8478-1A0EC19F3C8A}" name="Sarake10414"/>
    <tableColumn id="10415" xr3:uid="{ACA18F98-1603-4CED-B1AD-B8C38994C560}" name="Sarake10415"/>
    <tableColumn id="10416" xr3:uid="{5E1E967D-C17A-4E3B-90F3-CF1F80A3E05D}" name="Sarake10416"/>
    <tableColumn id="10417" xr3:uid="{49BFF066-5A9D-4C38-85BE-09700556B553}" name="Sarake10417"/>
    <tableColumn id="10418" xr3:uid="{989B3DC5-FD89-4321-AC26-84AD979CA3BF}" name="Sarake10418"/>
    <tableColumn id="10419" xr3:uid="{618ABE84-CC4A-4174-B7A2-7B76388E831E}" name="Sarake10419"/>
    <tableColumn id="10420" xr3:uid="{9681D389-3AD9-4776-8650-A209E3B3FB17}" name="Sarake10420"/>
    <tableColumn id="10421" xr3:uid="{7E75E64E-AA3A-4431-8256-B7918D0C7DD6}" name="Sarake10421"/>
    <tableColumn id="10422" xr3:uid="{43E24F12-FF7F-4987-936D-A5A97AFD6519}" name="Sarake10422"/>
    <tableColumn id="10423" xr3:uid="{96BC2026-0450-4A6B-A048-A58F8A909018}" name="Sarake10423"/>
    <tableColumn id="10424" xr3:uid="{C0EF7168-E656-423C-9547-3E6CC7EBA4B4}" name="Sarake10424"/>
    <tableColumn id="10425" xr3:uid="{0959E3A4-CA77-4648-8C10-48D5B4C94500}" name="Sarake10425"/>
    <tableColumn id="10426" xr3:uid="{B7A34FEE-4A99-47CF-9CE7-D37393B809B9}" name="Sarake10426"/>
    <tableColumn id="10427" xr3:uid="{56F3262A-102A-44C0-868E-6DE81E02DBFF}" name="Sarake10427"/>
    <tableColumn id="10428" xr3:uid="{45D4DE34-1829-4A2E-98E8-58E5C295D9EC}" name="Sarake10428"/>
    <tableColumn id="10429" xr3:uid="{6656F286-49B8-4EF0-8395-C1B0962D7B05}" name="Sarake10429"/>
    <tableColumn id="10430" xr3:uid="{A0A49B47-2576-4590-8211-844D3DA32B27}" name="Sarake10430"/>
    <tableColumn id="10431" xr3:uid="{83844F6D-0A16-497A-A6CB-CD6A7396B01C}" name="Sarake10431"/>
    <tableColumn id="10432" xr3:uid="{7346DA91-B92B-4434-AD34-7D39951195FF}" name="Sarake10432"/>
    <tableColumn id="10433" xr3:uid="{F4E31D3C-2583-4940-87B0-2069F2B789AD}" name="Sarake10433"/>
    <tableColumn id="10434" xr3:uid="{AB953FB6-323C-4B68-99BA-8552510C55BC}" name="Sarake10434"/>
    <tableColumn id="10435" xr3:uid="{C998F08E-B911-4332-A7B4-85D505B20325}" name="Sarake10435"/>
    <tableColumn id="10436" xr3:uid="{A0F8B500-4CF6-4018-A7D2-6798005D296C}" name="Sarake10436"/>
    <tableColumn id="10437" xr3:uid="{CA34E154-D1C6-4AF4-BFA8-3F487ED16035}" name="Sarake10437"/>
    <tableColumn id="10438" xr3:uid="{F72134E0-2EDA-440C-9B55-5D7087D12984}" name="Sarake10438"/>
    <tableColumn id="10439" xr3:uid="{64842BF0-9432-4576-9777-33342D4ACE0A}" name="Sarake10439"/>
    <tableColumn id="10440" xr3:uid="{8FC48335-3060-4D43-ADFE-588C5E352B64}" name="Sarake10440"/>
    <tableColumn id="10441" xr3:uid="{58F086AD-29BF-4E14-9C8E-1AB6BF1ADFA8}" name="Sarake10441"/>
    <tableColumn id="10442" xr3:uid="{BBFA2DFA-71B8-4838-8B35-35FB6D3889A8}" name="Sarake10442"/>
    <tableColumn id="10443" xr3:uid="{B0B57B0B-42E5-4684-9348-877496B60CF9}" name="Sarake10443"/>
    <tableColumn id="10444" xr3:uid="{1854FD43-27BB-4415-9308-4634DC198E74}" name="Sarake10444"/>
    <tableColumn id="10445" xr3:uid="{E2FC17F3-2A98-4A85-9413-1152FC94D98D}" name="Sarake10445"/>
    <tableColumn id="10446" xr3:uid="{5706A3D9-EF97-464D-865A-74AFD5C5E6B9}" name="Sarake10446"/>
    <tableColumn id="10447" xr3:uid="{F3DDBF1F-83AA-48E8-BE6B-219763131025}" name="Sarake10447"/>
    <tableColumn id="10448" xr3:uid="{02F94E79-5B95-4FFE-9537-C4B63CD558BA}" name="Sarake10448"/>
    <tableColumn id="10449" xr3:uid="{71E4FD85-3389-4ABE-9B2C-1760B7BEBBFE}" name="Sarake10449"/>
    <tableColumn id="10450" xr3:uid="{BFE896FB-390D-4EA1-9C0D-162631128446}" name="Sarake10450"/>
    <tableColumn id="10451" xr3:uid="{EE8BD3A8-8EA5-49E6-8DA4-79ACF5BCCF56}" name="Sarake10451"/>
    <tableColumn id="10452" xr3:uid="{CF63FF89-7AFC-414F-B65E-3EED816BBC88}" name="Sarake10452"/>
    <tableColumn id="10453" xr3:uid="{BBF7E819-DF9B-499F-BBEE-15A0C775FDD9}" name="Sarake10453"/>
    <tableColumn id="10454" xr3:uid="{87BA63DD-A35D-46C2-AAC0-309E292867EC}" name="Sarake10454"/>
    <tableColumn id="10455" xr3:uid="{4D8078BE-F721-4B4A-B4E3-AB3127005D87}" name="Sarake10455"/>
    <tableColumn id="10456" xr3:uid="{1827C6C4-C5F3-4135-91CD-6DD6847F81AB}" name="Sarake10456"/>
    <tableColumn id="10457" xr3:uid="{1C9FB10F-1290-4EF5-97B7-030763D3989F}" name="Sarake10457"/>
    <tableColumn id="10458" xr3:uid="{CDD4B474-7A3D-459E-B34E-76348817B3D4}" name="Sarake10458"/>
    <tableColumn id="10459" xr3:uid="{1ED79995-ECBF-4C5C-BB3A-9C46CCE621A1}" name="Sarake10459"/>
    <tableColumn id="10460" xr3:uid="{C3949808-45B0-4BF7-A620-E1B4B12B2A9F}" name="Sarake10460"/>
    <tableColumn id="10461" xr3:uid="{6819EAC6-E4B3-4F8D-B835-C5A3C185AC2D}" name="Sarake10461"/>
    <tableColumn id="10462" xr3:uid="{4F3D6B9B-0ACC-4954-A038-B3439892150D}" name="Sarake10462"/>
    <tableColumn id="10463" xr3:uid="{32445C8F-9094-4C42-A412-498AE24BC2E1}" name="Sarake10463"/>
    <tableColumn id="10464" xr3:uid="{2D39506C-0E98-484F-A38E-7C5869F41B36}" name="Sarake10464"/>
    <tableColumn id="10465" xr3:uid="{D42D46CF-7F04-4AD6-9CF2-4D911B9C3ED8}" name="Sarake10465"/>
    <tableColumn id="10466" xr3:uid="{8726B39D-1531-4E1D-9C2A-A609241396FF}" name="Sarake10466"/>
    <tableColumn id="10467" xr3:uid="{E3075358-5224-46AD-8795-904E9EA6F045}" name="Sarake10467"/>
    <tableColumn id="10468" xr3:uid="{C56B04A8-02DE-4001-A5C5-64C501489605}" name="Sarake10468"/>
    <tableColumn id="10469" xr3:uid="{CBD036DE-183A-422A-BB5C-D5842944EE62}" name="Sarake10469"/>
    <tableColumn id="10470" xr3:uid="{21005C30-261A-484C-81CC-8DFC47AF0743}" name="Sarake10470"/>
    <tableColumn id="10471" xr3:uid="{9C3F2A70-0474-4E9E-A1D2-5438421D34E2}" name="Sarake10471"/>
    <tableColumn id="10472" xr3:uid="{1DABF10B-9BAB-4EC7-A929-C4EA33547AFA}" name="Sarake10472"/>
    <tableColumn id="10473" xr3:uid="{6ABBA58A-1087-4A86-A75B-3B7D4E6BF87A}" name="Sarake10473"/>
    <tableColumn id="10474" xr3:uid="{96D08994-943C-4951-8EA5-B1EE4994F14F}" name="Sarake10474"/>
    <tableColumn id="10475" xr3:uid="{461B02B3-5B82-4DC1-A418-6A6352D5D837}" name="Sarake10475"/>
    <tableColumn id="10476" xr3:uid="{090E3B2D-3E2E-498D-8852-A593F316FE5F}" name="Sarake10476"/>
    <tableColumn id="10477" xr3:uid="{81BB447F-C9BB-4045-AEF2-541AD7114F5A}" name="Sarake10477"/>
    <tableColumn id="10478" xr3:uid="{DECF7304-8EA3-4BCE-9169-A01A95DF8FC3}" name="Sarake10478"/>
    <tableColumn id="10479" xr3:uid="{D46FFF56-E3F6-4776-8C4E-636382370C77}" name="Sarake10479"/>
    <tableColumn id="10480" xr3:uid="{5C51D6C8-E293-4D8F-9E27-A2CCF0919678}" name="Sarake10480"/>
    <tableColumn id="10481" xr3:uid="{6AD1D595-221E-49A9-BA42-81F9230BB9E9}" name="Sarake10481"/>
    <tableColumn id="10482" xr3:uid="{B3FFAD3C-F335-4DAB-9590-269E9BDA17A1}" name="Sarake10482"/>
    <tableColumn id="10483" xr3:uid="{F629F55E-B626-41EB-B11D-40AE41DF86B4}" name="Sarake10483"/>
    <tableColumn id="10484" xr3:uid="{65DC9D85-EABD-47ED-88AA-21F841B886A5}" name="Sarake10484"/>
    <tableColumn id="10485" xr3:uid="{75D97B6D-5848-4F79-9AD0-2014B74D8D5B}" name="Sarake10485"/>
    <tableColumn id="10486" xr3:uid="{6F2A7105-B0EF-4CBF-8759-4C0AC7C02606}" name="Sarake10486"/>
    <tableColumn id="10487" xr3:uid="{4AA3AEB3-3277-4F43-80F7-D00B9ED14FF3}" name="Sarake10487"/>
    <tableColumn id="10488" xr3:uid="{25F55EB2-2CC7-4588-AB4C-81B5273E507D}" name="Sarake10488"/>
    <tableColumn id="10489" xr3:uid="{03486CB9-FD9E-4796-B60E-CC9BF10466B8}" name="Sarake10489"/>
    <tableColumn id="10490" xr3:uid="{43405C5E-8D8F-47F5-8EAD-925C1B74C44D}" name="Sarake10490"/>
    <tableColumn id="10491" xr3:uid="{3BEEE6C0-1263-4E47-9B05-8A3E5315D9D6}" name="Sarake10491"/>
    <tableColumn id="10492" xr3:uid="{C9B09159-141C-434C-BF35-14128AC67E5D}" name="Sarake10492"/>
    <tableColumn id="10493" xr3:uid="{48902465-272D-45B0-BC33-BE891C5C92BF}" name="Sarake10493"/>
    <tableColumn id="10494" xr3:uid="{B5B00E5C-F308-4CC6-992B-8085AFBBE7A9}" name="Sarake10494"/>
    <tableColumn id="10495" xr3:uid="{3E46DFCA-3A9F-4E2B-95BF-6D2E419EFE12}" name="Sarake10495"/>
    <tableColumn id="10496" xr3:uid="{81C6DC18-CEAE-413F-8327-BAEA32064700}" name="Sarake10496"/>
    <tableColumn id="10497" xr3:uid="{ED501DE6-0CD4-4242-BAB2-D90BE3E38408}" name="Sarake10497"/>
    <tableColumn id="10498" xr3:uid="{F754C5FD-9BA9-4931-ADE5-4A9B13524B21}" name="Sarake10498"/>
    <tableColumn id="10499" xr3:uid="{74B90A4C-2A02-4A87-882C-93C0DB4E23BF}" name="Sarake10499"/>
    <tableColumn id="10500" xr3:uid="{931210C0-D1DA-4625-9EDC-2D9241A0C550}" name="Sarake10500"/>
    <tableColumn id="10501" xr3:uid="{9A2AE9D5-CA79-4613-9369-98D67DD294B9}" name="Sarake10501"/>
    <tableColumn id="10502" xr3:uid="{A1ABB03B-B5DC-463C-B52E-1A707A0E403A}" name="Sarake10502"/>
    <tableColumn id="10503" xr3:uid="{B9392632-4A3A-4420-886B-88AC5D720AEA}" name="Sarake10503"/>
    <tableColumn id="10504" xr3:uid="{8BA9D99F-F0EB-445D-B67A-0A94D8261E92}" name="Sarake10504"/>
    <tableColumn id="10505" xr3:uid="{503E667E-DFAC-4392-A61B-E824E8D3F519}" name="Sarake10505"/>
    <tableColumn id="10506" xr3:uid="{FD121343-6805-4992-AA21-F3F81A0C7B23}" name="Sarake10506"/>
    <tableColumn id="10507" xr3:uid="{FEBD884E-5D86-4F25-AEE1-EFF28B515E39}" name="Sarake10507"/>
    <tableColumn id="10508" xr3:uid="{FD9D15F2-2070-4027-A621-982CD65B0FC4}" name="Sarake10508"/>
    <tableColumn id="10509" xr3:uid="{999AAF0F-DF2C-4BBD-A37D-6AECBC8C5E3B}" name="Sarake10509"/>
    <tableColumn id="10510" xr3:uid="{A26C62D5-7BE4-4B7F-8E70-F5416665CFCA}" name="Sarake10510"/>
    <tableColumn id="10511" xr3:uid="{1CFE9B9A-FDB7-458F-8FAE-0A29293B17F2}" name="Sarake10511"/>
    <tableColumn id="10512" xr3:uid="{0C810B5D-0ECA-40C7-922D-E4C637F2BD3F}" name="Sarake10512"/>
    <tableColumn id="10513" xr3:uid="{C17808E6-C38F-467D-95A7-6C92A24335D1}" name="Sarake10513"/>
    <tableColumn id="10514" xr3:uid="{D5B392D8-1002-4996-B290-F8249A7A4B9A}" name="Sarake10514"/>
    <tableColumn id="10515" xr3:uid="{E2790380-70A4-4444-9FBA-3DFD39A1BBE2}" name="Sarake10515"/>
    <tableColumn id="10516" xr3:uid="{7DA9E333-D5D9-4987-9077-41A6B550F5BA}" name="Sarake10516"/>
    <tableColumn id="10517" xr3:uid="{B6A48CFB-D8BC-42C2-8992-F86B42948997}" name="Sarake10517"/>
    <tableColumn id="10518" xr3:uid="{E3CD5BA8-32DD-41A0-A9DA-D00ACA71F340}" name="Sarake10518"/>
    <tableColumn id="10519" xr3:uid="{D186A8A2-206B-4F0C-B2B3-860AFA2E4CA3}" name="Sarake10519"/>
    <tableColumn id="10520" xr3:uid="{82C1CB0F-7CD6-4432-865B-65D47B4FD3E4}" name="Sarake10520"/>
    <tableColumn id="10521" xr3:uid="{4F0EA85F-B85A-47F2-8F04-8B12B05D05C7}" name="Sarake10521"/>
    <tableColumn id="10522" xr3:uid="{790D6C16-EA24-40F9-9E7C-43A7C0C4681D}" name="Sarake10522"/>
    <tableColumn id="10523" xr3:uid="{CC7D83D3-D9B3-4F55-AD8C-C46F2B32BF7B}" name="Sarake10523"/>
    <tableColumn id="10524" xr3:uid="{EF62FE6E-BE0A-4603-AA7B-A9828DBBF978}" name="Sarake10524"/>
    <tableColumn id="10525" xr3:uid="{F5298FC5-3106-402A-9D21-DE68354272B0}" name="Sarake10525"/>
    <tableColumn id="10526" xr3:uid="{63C15495-4AA8-4702-AA57-23208E2AA3B0}" name="Sarake10526"/>
    <tableColumn id="10527" xr3:uid="{8798569F-8D2C-43A4-87D2-81E92DF9C6B3}" name="Sarake10527"/>
    <tableColumn id="10528" xr3:uid="{8910C67F-7E55-43BA-B93F-CFCFB11C1E5B}" name="Sarake10528"/>
    <tableColumn id="10529" xr3:uid="{A4FC08C3-4825-4989-B7AF-3FD35B622A8E}" name="Sarake10529"/>
    <tableColumn id="10530" xr3:uid="{BC5EFEAA-6C40-47C6-8EC5-181A539A6502}" name="Sarake10530"/>
    <tableColumn id="10531" xr3:uid="{AE9B1CA3-8CF6-4AC8-AA83-E9CC68D1792D}" name="Sarake10531"/>
    <tableColumn id="10532" xr3:uid="{3A06B694-C9E6-4FCA-8BE7-71B309B24280}" name="Sarake10532"/>
    <tableColumn id="10533" xr3:uid="{ACB0B1C8-12A6-4C4B-8545-E0DF320B27F8}" name="Sarake10533"/>
    <tableColumn id="10534" xr3:uid="{E7857D18-3030-45BE-B329-46C8520037EA}" name="Sarake10534"/>
    <tableColumn id="10535" xr3:uid="{2873C5C6-048B-4A1C-9CC2-33022BB58B43}" name="Sarake10535"/>
    <tableColumn id="10536" xr3:uid="{B5D056DD-8134-4826-B9EA-2D8645B56B7B}" name="Sarake10536"/>
    <tableColumn id="10537" xr3:uid="{B6CDD361-FE7A-4EDE-906C-940A7F04B2DF}" name="Sarake10537"/>
    <tableColumn id="10538" xr3:uid="{B3F0CC53-6C31-4F6F-A96E-0BA8181D159D}" name="Sarake10538"/>
    <tableColumn id="10539" xr3:uid="{585CBBD9-8A08-45CB-A1F4-3F7FF4382A2F}" name="Sarake10539"/>
    <tableColumn id="10540" xr3:uid="{9A366A06-80F4-4D79-9E28-B79722529510}" name="Sarake10540"/>
    <tableColumn id="10541" xr3:uid="{9FDB2CD1-5151-406E-9B91-72FDCB2AA43C}" name="Sarake10541"/>
    <tableColumn id="10542" xr3:uid="{77F07A03-200D-40BB-A5DE-DCF9D9D7E8C0}" name="Sarake10542"/>
    <tableColumn id="10543" xr3:uid="{17FCFFAE-E540-4FA8-8B39-16A2FC056F16}" name="Sarake10543"/>
    <tableColumn id="10544" xr3:uid="{92ADFDA4-E00D-4CD8-96E4-1676B59AF751}" name="Sarake10544"/>
    <tableColumn id="10545" xr3:uid="{0D02FB0C-4C18-4175-B367-BF2E54C50ABD}" name="Sarake10545"/>
    <tableColumn id="10546" xr3:uid="{3317648E-5736-44FF-8F13-E2EAB63D71FE}" name="Sarake10546"/>
    <tableColumn id="10547" xr3:uid="{9AE3C61E-FD0C-4E95-B9A4-675768E3F74B}" name="Sarake10547"/>
    <tableColumn id="10548" xr3:uid="{E99AC8CE-204F-4F05-99C2-C031F3C09A81}" name="Sarake10548"/>
    <tableColumn id="10549" xr3:uid="{9D75D7F4-483D-40AE-8BA8-135F46A5D376}" name="Sarake10549"/>
    <tableColumn id="10550" xr3:uid="{2A13A930-BDA3-4E7F-98F1-E43A2603DB6E}" name="Sarake10550"/>
    <tableColumn id="10551" xr3:uid="{41CB667A-C618-44D9-97BB-23601389835B}" name="Sarake10551"/>
    <tableColumn id="10552" xr3:uid="{608551A5-7F42-4FF6-9C19-EF78589FC8E9}" name="Sarake10552"/>
    <tableColumn id="10553" xr3:uid="{85AC33EB-B7C6-468C-8AF4-B4AB713309DC}" name="Sarake10553"/>
    <tableColumn id="10554" xr3:uid="{AAB8C6E2-A0B8-4CA1-8983-D904A77B2BF8}" name="Sarake10554"/>
    <tableColumn id="10555" xr3:uid="{BB1EB05C-EA51-4078-868B-6D4A3927B5EB}" name="Sarake10555"/>
    <tableColumn id="10556" xr3:uid="{328F9378-324B-4517-9709-2FD41AB21783}" name="Sarake10556"/>
    <tableColumn id="10557" xr3:uid="{4D69F8C0-F3AE-44A7-B94B-A7909A9E37B7}" name="Sarake10557"/>
    <tableColumn id="10558" xr3:uid="{7B139828-8D84-4553-89D0-8AFF749DBA64}" name="Sarake10558"/>
    <tableColumn id="10559" xr3:uid="{FEA38ED4-43B8-4FA1-A2FD-295CE0C3530A}" name="Sarake10559"/>
    <tableColumn id="10560" xr3:uid="{578D205A-2BE7-4052-ADC2-4698ED7739F9}" name="Sarake10560"/>
    <tableColumn id="10561" xr3:uid="{AD05087B-A30E-4CCB-B628-B9FA86CFD020}" name="Sarake10561"/>
    <tableColumn id="10562" xr3:uid="{BB183C86-1ECE-4432-8DB0-B29C82B464BC}" name="Sarake10562"/>
    <tableColumn id="10563" xr3:uid="{059D61D3-7DC3-4545-843D-15EF0E47CA72}" name="Sarake10563"/>
    <tableColumn id="10564" xr3:uid="{EFEDD48D-73CD-4C11-8C26-6EE8109B16B8}" name="Sarake10564"/>
    <tableColumn id="10565" xr3:uid="{63B71FC4-2BF8-465C-A588-70B80FF0D360}" name="Sarake10565"/>
    <tableColumn id="10566" xr3:uid="{D13DFF65-08DC-4F37-96AF-0DC8ABA487BF}" name="Sarake10566"/>
    <tableColumn id="10567" xr3:uid="{6E0D3845-5A8F-4452-91D0-A6A909C485CE}" name="Sarake10567"/>
    <tableColumn id="10568" xr3:uid="{6BD0182D-90FD-4C4F-A346-834F2F5BD04D}" name="Sarake10568"/>
    <tableColumn id="10569" xr3:uid="{7837F3E4-69F8-45C6-97C3-387D895B9905}" name="Sarake10569"/>
    <tableColumn id="10570" xr3:uid="{62B781A7-C7EA-4042-B2D8-A2D6F1D12166}" name="Sarake10570"/>
    <tableColumn id="10571" xr3:uid="{68C4E541-44C6-44EB-A6BC-FC3ABB004956}" name="Sarake10571"/>
    <tableColumn id="10572" xr3:uid="{594E4068-5842-4279-9D35-D3B4E51BF9C7}" name="Sarake10572"/>
    <tableColumn id="10573" xr3:uid="{02C23A8B-B467-4E31-8947-732B0BA53096}" name="Sarake10573"/>
    <tableColumn id="10574" xr3:uid="{F539D391-A4A5-4450-8E85-C726BE733EBF}" name="Sarake10574"/>
    <tableColumn id="10575" xr3:uid="{764F648D-29F8-4678-8B84-DA9E1E3FAEED}" name="Sarake10575"/>
    <tableColumn id="10576" xr3:uid="{FA23BA4E-9BCE-4A5F-B36F-48CE1D2B696A}" name="Sarake10576"/>
    <tableColumn id="10577" xr3:uid="{4D2BB5E3-9FF3-47BD-B3CB-3785A943352C}" name="Sarake10577"/>
    <tableColumn id="10578" xr3:uid="{E3CEBB2D-0F7D-4282-A060-4FBC38D53978}" name="Sarake10578"/>
    <tableColumn id="10579" xr3:uid="{888D62C1-0ECB-44F5-B5E9-7D1105840BAD}" name="Sarake10579"/>
    <tableColumn id="10580" xr3:uid="{76C42211-7F2B-4BCA-A93D-E268F1A76C85}" name="Sarake10580"/>
    <tableColumn id="10581" xr3:uid="{738C4CA2-E538-47F7-A27C-D68535E4AEE0}" name="Sarake10581"/>
    <tableColumn id="10582" xr3:uid="{A0497110-4612-4377-AC57-EC5B613CB8BA}" name="Sarake10582"/>
    <tableColumn id="10583" xr3:uid="{FDC44E32-0BAA-4772-812A-17A3947C1E58}" name="Sarake10583"/>
    <tableColumn id="10584" xr3:uid="{B2901DC9-6F8F-4338-9811-D68C88808396}" name="Sarake10584"/>
    <tableColumn id="10585" xr3:uid="{B1653437-0EBC-4C2D-80D4-2CB125C68533}" name="Sarake10585"/>
    <tableColumn id="10586" xr3:uid="{1BAD0B77-6655-4B34-AB52-AFB51ED17BC0}" name="Sarake10586"/>
    <tableColumn id="10587" xr3:uid="{BED6381C-BFB1-48EE-B02E-EA4536472E98}" name="Sarake10587"/>
    <tableColumn id="10588" xr3:uid="{B58EB96E-1AF5-4866-931C-30EC582CCDCF}" name="Sarake10588"/>
    <tableColumn id="10589" xr3:uid="{503475FC-B4A2-4FC6-8CD5-0AE959B32077}" name="Sarake10589"/>
    <tableColumn id="10590" xr3:uid="{9E0C9677-B2DF-40B2-840F-E8929E3E951E}" name="Sarake10590"/>
    <tableColumn id="10591" xr3:uid="{06E97908-99ED-4774-83FB-8DD02E6E2B0B}" name="Sarake10591"/>
    <tableColumn id="10592" xr3:uid="{52FAF3EE-1119-4F45-A38C-629DA90283E2}" name="Sarake10592"/>
    <tableColumn id="10593" xr3:uid="{07D3549D-0237-473B-A176-74BACC4BA1DF}" name="Sarake10593"/>
    <tableColumn id="10594" xr3:uid="{115C5EF1-C06D-4F71-92C4-4BC8BB87F448}" name="Sarake10594"/>
    <tableColumn id="10595" xr3:uid="{03CF2A9C-2513-44B4-A3D0-20BECBD08E38}" name="Sarake10595"/>
    <tableColumn id="10596" xr3:uid="{E2D08039-B638-4386-88E0-62C81CF6781B}" name="Sarake10596"/>
    <tableColumn id="10597" xr3:uid="{9F416ECD-2273-4C67-9019-9266449D221A}" name="Sarake10597"/>
    <tableColumn id="10598" xr3:uid="{BF89BF03-858B-479F-977B-B8DF4EE9DA52}" name="Sarake10598"/>
    <tableColumn id="10599" xr3:uid="{6F23EBC8-CA4E-4270-A3A3-A2A16C4DC1F6}" name="Sarake10599"/>
    <tableColumn id="10600" xr3:uid="{2BC292AD-5676-45B2-ADC1-ADE178E7D59E}" name="Sarake10600"/>
    <tableColumn id="10601" xr3:uid="{6E59079F-D4F5-4393-BFF5-D6D28F7FC1D7}" name="Sarake10601"/>
    <tableColumn id="10602" xr3:uid="{F73A8872-E250-4E60-BA6F-28E04283E1B4}" name="Sarake10602"/>
    <tableColumn id="10603" xr3:uid="{912D51C3-563C-4907-96D1-28D987F12EC9}" name="Sarake10603"/>
    <tableColumn id="10604" xr3:uid="{40FA89B3-7963-457A-A1A7-B4328FE0CB51}" name="Sarake10604"/>
    <tableColumn id="10605" xr3:uid="{2707B5E4-E30C-4CCC-A8C3-17E8D9292760}" name="Sarake10605"/>
    <tableColumn id="10606" xr3:uid="{E3825FCB-6A1C-49D5-81EF-260A1AACE15E}" name="Sarake10606"/>
    <tableColumn id="10607" xr3:uid="{23F41DD0-322D-4D37-A544-734979D6862B}" name="Sarake10607"/>
    <tableColumn id="10608" xr3:uid="{49106A51-C006-4283-A848-303E1E13109B}" name="Sarake10608"/>
    <tableColumn id="10609" xr3:uid="{3B46D4E1-C014-41A8-9D23-29C94662D523}" name="Sarake10609"/>
    <tableColumn id="10610" xr3:uid="{D427949E-4159-466A-BEA8-823E1C3A0BEE}" name="Sarake10610"/>
    <tableColumn id="10611" xr3:uid="{349D0B1F-C814-43D8-9B59-FCB4DFA125C4}" name="Sarake10611"/>
    <tableColumn id="10612" xr3:uid="{794F46D8-3A14-48E0-97FA-DEB90A3945AE}" name="Sarake10612"/>
    <tableColumn id="10613" xr3:uid="{F52DAB4C-78F5-4DAD-A587-F4CE39DAE9B2}" name="Sarake10613"/>
    <tableColumn id="10614" xr3:uid="{5DA75359-CEAD-415F-BB32-87E250045F1B}" name="Sarake10614"/>
    <tableColumn id="10615" xr3:uid="{8F2A89DE-C486-4BD4-AD93-7A2A8A99C62D}" name="Sarake10615"/>
    <tableColumn id="10616" xr3:uid="{0895440C-9BE5-4296-9697-1726EEE7F5BA}" name="Sarake10616"/>
    <tableColumn id="10617" xr3:uid="{1EE20029-9406-4A99-9268-B7D7C661EB46}" name="Sarake10617"/>
    <tableColumn id="10618" xr3:uid="{758FAE40-C81B-4638-88E7-6C5D1682EEF6}" name="Sarake10618"/>
    <tableColumn id="10619" xr3:uid="{8F622590-AA72-42E2-A1CE-682BEE3C681A}" name="Sarake10619"/>
    <tableColumn id="10620" xr3:uid="{C2183F42-6DC4-4349-BB7B-ECB2483138D1}" name="Sarake10620"/>
    <tableColumn id="10621" xr3:uid="{3DBB9712-F83A-4365-9365-656B3D88E843}" name="Sarake10621"/>
    <tableColumn id="10622" xr3:uid="{374EE042-CD8D-418F-AD78-265959B350D2}" name="Sarake10622"/>
    <tableColumn id="10623" xr3:uid="{8248BA90-DFA5-4322-BAE0-4848CFE83B1F}" name="Sarake10623"/>
    <tableColumn id="10624" xr3:uid="{A1042451-F571-484D-A8D0-29E909E6254B}" name="Sarake10624"/>
    <tableColumn id="10625" xr3:uid="{7B7C0906-0350-4C78-BD7E-8A2C8E2CA1FB}" name="Sarake10625"/>
    <tableColumn id="10626" xr3:uid="{959EF300-26E8-4C58-AFD7-AF262578D4F1}" name="Sarake10626"/>
    <tableColumn id="10627" xr3:uid="{F0078714-73FA-4DCA-912B-9CBC511936B7}" name="Sarake10627"/>
    <tableColumn id="10628" xr3:uid="{97BE9C78-FBB8-4516-BDC7-D4585A7950DD}" name="Sarake10628"/>
    <tableColumn id="10629" xr3:uid="{33D3CEE3-38B6-4C82-89F4-DF3B1A1F3C7B}" name="Sarake10629"/>
    <tableColumn id="10630" xr3:uid="{624D8645-584C-42EE-BB53-66D1F702808A}" name="Sarake10630"/>
    <tableColumn id="10631" xr3:uid="{04AE425B-0706-4202-877C-CF7FFB14B7C4}" name="Sarake10631"/>
    <tableColumn id="10632" xr3:uid="{5BF82094-4B07-4EE0-BB14-D133F1EFFC41}" name="Sarake10632"/>
    <tableColumn id="10633" xr3:uid="{E03C8814-8B68-4086-9EFE-5C2FB99627BC}" name="Sarake10633"/>
    <tableColumn id="10634" xr3:uid="{1C82FCF0-FF7F-4896-B0E1-10CA91B9B08C}" name="Sarake10634"/>
    <tableColumn id="10635" xr3:uid="{BD3C402D-4489-4A3C-9347-DFE234E04A24}" name="Sarake10635"/>
    <tableColumn id="10636" xr3:uid="{CFDF1FC6-67C5-407E-AA12-119A0AFE3653}" name="Sarake10636"/>
    <tableColumn id="10637" xr3:uid="{09EB30A4-EDFB-4678-90E6-A4B0D6005163}" name="Sarake10637"/>
    <tableColumn id="10638" xr3:uid="{1B7ABD05-3791-4F42-8A69-D9A181C43A62}" name="Sarake10638"/>
    <tableColumn id="10639" xr3:uid="{9FD0D55E-8F11-46E9-8C3E-8BC155DC62E9}" name="Sarake10639"/>
    <tableColumn id="10640" xr3:uid="{8400EB53-02C8-4513-B5A4-3DB2EFF2697B}" name="Sarake10640"/>
    <tableColumn id="10641" xr3:uid="{6E284A38-4536-4918-A06B-7A6DFA7BEA89}" name="Sarake10641"/>
    <tableColumn id="10642" xr3:uid="{9FA1E98C-D3BC-4AEE-8701-DD98D42AD85D}" name="Sarake10642"/>
    <tableColumn id="10643" xr3:uid="{2C4CC6C5-FA42-4973-ACDE-0163E12DE191}" name="Sarake10643"/>
    <tableColumn id="10644" xr3:uid="{3544BAA6-254A-4EFE-8873-E0FF5B5D3F92}" name="Sarake10644"/>
    <tableColumn id="10645" xr3:uid="{F11768FE-B395-4590-A0F8-3A21BC42A574}" name="Sarake10645"/>
    <tableColumn id="10646" xr3:uid="{35305007-09D1-4A12-9AC0-75EB3F40F0C4}" name="Sarake10646"/>
    <tableColumn id="10647" xr3:uid="{685DF446-34F8-4523-A1E1-1B3F19427807}" name="Sarake10647"/>
    <tableColumn id="10648" xr3:uid="{19911FB3-50E7-4E26-BDEB-EE31BCE5EDE7}" name="Sarake10648"/>
    <tableColumn id="10649" xr3:uid="{60FBDB58-7633-4741-9F0F-081E7D07F315}" name="Sarake10649"/>
    <tableColumn id="10650" xr3:uid="{A36BD593-F4C1-4700-846E-00443C1D9C19}" name="Sarake10650"/>
    <tableColumn id="10651" xr3:uid="{A6F892C3-FAC0-4B88-829D-503005ABC3E0}" name="Sarake10651"/>
    <tableColumn id="10652" xr3:uid="{C2E7AA50-0E2C-4431-9D62-E36F21D9EABA}" name="Sarake10652"/>
    <tableColumn id="10653" xr3:uid="{A3ECBF67-9464-47FB-B428-2FFE79A9F143}" name="Sarake10653"/>
    <tableColumn id="10654" xr3:uid="{4E36C1DA-60D2-4FB2-BD77-585AB8576D1E}" name="Sarake10654"/>
    <tableColumn id="10655" xr3:uid="{53E7F07B-BFF1-4166-87DA-9FA754A233AF}" name="Sarake10655"/>
    <tableColumn id="10656" xr3:uid="{EFAEFA01-55CC-433D-B530-C3E95F85E628}" name="Sarake10656"/>
    <tableColumn id="10657" xr3:uid="{1EC54071-8E5B-4B61-B1F3-3F1C92B6C913}" name="Sarake10657"/>
    <tableColumn id="10658" xr3:uid="{633C685A-CFC3-40BF-A284-8ACE4BC3033D}" name="Sarake10658"/>
    <tableColumn id="10659" xr3:uid="{B8ABD859-C08C-4C62-815E-30E59B56F4DD}" name="Sarake10659"/>
    <tableColumn id="10660" xr3:uid="{7AC31C7C-BC90-419A-B6B4-A962EF707286}" name="Sarake10660"/>
    <tableColumn id="10661" xr3:uid="{4D7F26BA-FC17-4855-AAD4-D5F528E579EC}" name="Sarake10661"/>
    <tableColumn id="10662" xr3:uid="{7717B20C-91DA-408A-8677-70E06A3C82EF}" name="Sarake10662"/>
    <tableColumn id="10663" xr3:uid="{356A3B7E-0E2E-4C69-8822-7B758E2CBF67}" name="Sarake10663"/>
    <tableColumn id="10664" xr3:uid="{33EC47FF-71A8-42B2-9FC4-4AE9F5DA9D88}" name="Sarake10664"/>
    <tableColumn id="10665" xr3:uid="{CF46C1BD-8689-4A5D-B42C-A8DF532C0BA0}" name="Sarake10665"/>
    <tableColumn id="10666" xr3:uid="{9329C609-FFF7-4E7E-A608-A3C207FC698A}" name="Sarake10666"/>
    <tableColumn id="10667" xr3:uid="{6FF7C7FB-E1D4-4B37-A6C9-8B9AB348B822}" name="Sarake10667"/>
    <tableColumn id="10668" xr3:uid="{E2BD8A2E-8D67-473F-ACEE-70E00504CD2A}" name="Sarake10668"/>
    <tableColumn id="10669" xr3:uid="{9BB3E889-21A0-45F3-B288-D004206741A6}" name="Sarake10669"/>
    <tableColumn id="10670" xr3:uid="{4C244C75-FD69-4F89-9F89-C8762754EB82}" name="Sarake10670"/>
    <tableColumn id="10671" xr3:uid="{3D6CAEE7-52D7-4AE6-903B-C52FC47629B7}" name="Sarake10671"/>
    <tableColumn id="10672" xr3:uid="{1ED0D833-B171-4D30-BBCB-CCC7607EA8B2}" name="Sarake10672"/>
    <tableColumn id="10673" xr3:uid="{E387FD5B-601B-4597-ACF4-5C2D514164D6}" name="Sarake10673"/>
    <tableColumn id="10674" xr3:uid="{39A93115-1067-45BE-8423-9ECDAFB63F6E}" name="Sarake10674"/>
    <tableColumn id="10675" xr3:uid="{C087AF15-FF99-49A1-980D-67B40B87EF35}" name="Sarake10675"/>
    <tableColumn id="10676" xr3:uid="{70420598-7E32-4307-8DC6-F7DA90148EDC}" name="Sarake10676"/>
    <tableColumn id="10677" xr3:uid="{67C65641-6DB8-4F6D-A06B-4BF4267C9010}" name="Sarake10677"/>
    <tableColumn id="10678" xr3:uid="{38F3ECFA-C0DA-4A83-81AB-3CB8C35AD5EA}" name="Sarake10678"/>
    <tableColumn id="10679" xr3:uid="{C70667FE-9BA3-4819-BB19-8002BDE81C0D}" name="Sarake10679"/>
    <tableColumn id="10680" xr3:uid="{59E54835-56E1-4CC0-96CB-73D7E2FECB1C}" name="Sarake10680"/>
    <tableColumn id="10681" xr3:uid="{4F4B63A4-16F0-464C-A5C6-ED0784FA0133}" name="Sarake10681"/>
    <tableColumn id="10682" xr3:uid="{171F8831-48C2-4C8B-8D91-521FBE7FBC6F}" name="Sarake10682"/>
    <tableColumn id="10683" xr3:uid="{BCEFD3E6-4371-4DE7-B184-C0C0CD17C61D}" name="Sarake10683"/>
    <tableColumn id="10684" xr3:uid="{A08855B2-AE69-4707-8D76-44F7AB174FD0}" name="Sarake10684"/>
    <tableColumn id="10685" xr3:uid="{865E23AD-A190-434C-95D6-4FA9C30C6D07}" name="Sarake10685"/>
    <tableColumn id="10686" xr3:uid="{D989AC58-0E8E-44FA-86B9-3B778C7FB8DB}" name="Sarake10686"/>
    <tableColumn id="10687" xr3:uid="{40017F97-1F7C-4D08-8C94-94FE5238E5EF}" name="Sarake10687"/>
    <tableColumn id="10688" xr3:uid="{FD380A7B-2EAB-4FDD-BD0E-979FD62812EC}" name="Sarake10688"/>
    <tableColumn id="10689" xr3:uid="{9D4AAEB9-EE0A-41EC-80AC-07072EC7C2E4}" name="Sarake10689"/>
    <tableColumn id="10690" xr3:uid="{EDBDC3A3-55FB-4424-81FC-7D83D0ACA9D0}" name="Sarake10690"/>
    <tableColumn id="10691" xr3:uid="{FAD4C1DE-8953-4E3C-BB96-DDD7BBCA8BAB}" name="Sarake10691"/>
    <tableColumn id="10692" xr3:uid="{3EAD8780-B5BA-41F9-A9E6-C15D54C35729}" name="Sarake10692"/>
    <tableColumn id="10693" xr3:uid="{8F247634-EFF8-48BC-8A6B-A5B3B00DDBD1}" name="Sarake10693"/>
    <tableColumn id="10694" xr3:uid="{362B34EC-29B6-40D6-9EE3-EF85746AD532}" name="Sarake10694"/>
    <tableColumn id="10695" xr3:uid="{891BF53E-FEF3-4248-A6D3-D20E7B516A49}" name="Sarake10695"/>
    <tableColumn id="10696" xr3:uid="{4E975960-9951-4129-8DEE-FD5AFDE26805}" name="Sarake10696"/>
    <tableColumn id="10697" xr3:uid="{39A3BB57-DA66-4185-B32D-9DED28EC9B02}" name="Sarake10697"/>
    <tableColumn id="10698" xr3:uid="{7EA2DC37-B874-4515-B10D-0983DB781A14}" name="Sarake10698"/>
    <tableColumn id="10699" xr3:uid="{2F4A11BD-99AB-4315-BBF5-01D465C9664E}" name="Sarake10699"/>
    <tableColumn id="10700" xr3:uid="{C38A95FE-45F6-4328-AD02-202BB595DE45}" name="Sarake10700"/>
    <tableColumn id="10701" xr3:uid="{9CEE28C5-C3FD-45AC-98DD-58E2FBC979A9}" name="Sarake10701"/>
    <tableColumn id="10702" xr3:uid="{0BC112F9-69C2-45EE-8C59-08A954A27A38}" name="Sarake10702"/>
    <tableColumn id="10703" xr3:uid="{7FFE0977-BA4F-451B-A294-C00CFBDE568B}" name="Sarake10703"/>
    <tableColumn id="10704" xr3:uid="{EC437B65-19A8-48BA-96F1-AAC4E34296AA}" name="Sarake10704"/>
    <tableColumn id="10705" xr3:uid="{5C23DBBE-EDCC-4D30-A245-BC9B7BD5A042}" name="Sarake10705"/>
    <tableColumn id="10706" xr3:uid="{D9781F3F-CDB9-4910-ABD1-A7F97714D293}" name="Sarake10706"/>
    <tableColumn id="10707" xr3:uid="{A7293C3F-B6AD-4331-A01B-8E74460DA003}" name="Sarake10707"/>
    <tableColumn id="10708" xr3:uid="{7F78C031-E255-4564-9793-B5A670463EBC}" name="Sarake10708"/>
    <tableColumn id="10709" xr3:uid="{8B0383D7-57E1-4D07-A286-0C5B20D0795F}" name="Sarake10709"/>
    <tableColumn id="10710" xr3:uid="{1F5266F6-F3CD-47E2-BC8D-1278FED5231E}" name="Sarake10710"/>
    <tableColumn id="10711" xr3:uid="{198C8BEA-39F8-426C-A37C-18AC54025126}" name="Sarake10711"/>
    <tableColumn id="10712" xr3:uid="{ACC62AAE-40BA-48D8-BF14-547A99352C45}" name="Sarake10712"/>
    <tableColumn id="10713" xr3:uid="{DAE220DF-2662-4670-8531-118AD2CE12B9}" name="Sarake10713"/>
    <tableColumn id="10714" xr3:uid="{1D94FB4E-2F4A-4D7E-81D8-6567C3E25551}" name="Sarake10714"/>
    <tableColumn id="10715" xr3:uid="{520B375A-DFA6-4BD1-86AE-2F52CAC09E37}" name="Sarake10715"/>
    <tableColumn id="10716" xr3:uid="{0E25C2EF-528F-434B-8C09-24AAA8DB96D1}" name="Sarake10716"/>
    <tableColumn id="10717" xr3:uid="{E85F41E8-8FBE-4F3E-ADC1-2760DB8C3B3E}" name="Sarake10717"/>
    <tableColumn id="10718" xr3:uid="{3474CB50-50B8-491F-AAB2-065558144305}" name="Sarake10718"/>
    <tableColumn id="10719" xr3:uid="{DC856E1C-88CC-4D7C-B908-530871AC38F9}" name="Sarake10719"/>
    <tableColumn id="10720" xr3:uid="{57660534-E518-43D8-A3D2-220C04D471FE}" name="Sarake10720"/>
    <tableColumn id="10721" xr3:uid="{F7978046-8917-40BC-9A35-8FC9B8D90028}" name="Sarake10721"/>
    <tableColumn id="10722" xr3:uid="{273A7240-2704-48C2-B52A-78910CE269D4}" name="Sarake10722"/>
    <tableColumn id="10723" xr3:uid="{285B8ABB-84E4-4912-8390-0EBE4B994F54}" name="Sarake10723"/>
    <tableColumn id="10724" xr3:uid="{67997C6E-E872-4EFC-83D5-3F15A02357AD}" name="Sarake10724"/>
    <tableColumn id="10725" xr3:uid="{036F4F97-8CAE-46D7-B8C6-7F45C9BF6BD8}" name="Sarake10725"/>
    <tableColumn id="10726" xr3:uid="{33ECF843-8342-4E58-85FB-FC8C7EFA9A04}" name="Sarake10726"/>
    <tableColumn id="10727" xr3:uid="{4A9FC664-1836-4C12-BB47-56CD132D1FD4}" name="Sarake10727"/>
    <tableColumn id="10728" xr3:uid="{A2554E58-5AC5-4AFD-B4C5-04B0B92EB936}" name="Sarake10728"/>
    <tableColumn id="10729" xr3:uid="{B205D70B-58D1-416C-99E4-EDA5CAA94FF0}" name="Sarake10729"/>
    <tableColumn id="10730" xr3:uid="{22D1DDF8-FA7B-4FFE-864F-B1B8DADD82CA}" name="Sarake10730"/>
    <tableColumn id="10731" xr3:uid="{9E5B8CC8-1EFE-46F2-9842-C13AFD76FCF4}" name="Sarake10731"/>
    <tableColumn id="10732" xr3:uid="{2FA5DE0A-716F-4486-BEF3-1C61888F2D9E}" name="Sarake10732"/>
    <tableColumn id="10733" xr3:uid="{D414B778-BA96-4A55-A09E-BF53F3728C5C}" name="Sarake10733"/>
    <tableColumn id="10734" xr3:uid="{1EB78E78-0271-4B1B-A171-F563B539ACFB}" name="Sarake10734"/>
    <tableColumn id="10735" xr3:uid="{981F391E-16EA-4851-9005-FF25B8C2B455}" name="Sarake10735"/>
    <tableColumn id="10736" xr3:uid="{B8BBF9D6-4AED-47DD-AD85-3E72F4F3C4CD}" name="Sarake10736"/>
    <tableColumn id="10737" xr3:uid="{5B7C03A6-CB54-4B11-A874-678FDFFD71F3}" name="Sarake10737"/>
    <tableColumn id="10738" xr3:uid="{86B46A6C-269A-469C-BCF8-6325A9AA6329}" name="Sarake10738"/>
    <tableColumn id="10739" xr3:uid="{EB8A8D1B-26D9-4A15-B295-2BC63A1F87C1}" name="Sarake10739"/>
    <tableColumn id="10740" xr3:uid="{82C709AB-9F40-4F3F-A241-1A604571F672}" name="Sarake10740"/>
    <tableColumn id="10741" xr3:uid="{DD081295-E866-4053-BCBD-0C16883682E1}" name="Sarake10741"/>
    <tableColumn id="10742" xr3:uid="{10DF54F7-A76A-4351-A6C4-201979A4DCD3}" name="Sarake10742"/>
    <tableColumn id="10743" xr3:uid="{1BD3C502-B472-4DB2-80E1-3F1D481B8CB0}" name="Sarake10743"/>
    <tableColumn id="10744" xr3:uid="{6234EBC4-13EA-4F6C-8746-2F5B804D742A}" name="Sarake10744"/>
    <tableColumn id="10745" xr3:uid="{D9BCE8AF-7394-4DE6-8C73-5E18594A327C}" name="Sarake10745"/>
    <tableColumn id="10746" xr3:uid="{6D5ED1DC-7099-4E6E-8EB7-AFF06D9DB0DB}" name="Sarake10746"/>
    <tableColumn id="10747" xr3:uid="{4596C8C1-7D80-4E2C-8FCA-2E61BF5B005F}" name="Sarake10747"/>
    <tableColumn id="10748" xr3:uid="{E7B5B084-1794-4E95-BE83-0B2EB09BC06E}" name="Sarake10748"/>
    <tableColumn id="10749" xr3:uid="{3BC12488-F446-4086-BA00-C8B032758CA0}" name="Sarake10749"/>
    <tableColumn id="10750" xr3:uid="{7C4F20A8-B8C4-46BD-B58D-A9B824A90154}" name="Sarake10750"/>
    <tableColumn id="10751" xr3:uid="{54A68875-256C-473F-BCCD-9639C1B19D65}" name="Sarake10751"/>
    <tableColumn id="10752" xr3:uid="{53A4D4FD-5AE8-4DCF-9C9F-9F2130763DA2}" name="Sarake10752"/>
    <tableColumn id="10753" xr3:uid="{5D03EA52-BA04-45AA-9569-6D84E72649A5}" name="Sarake10753"/>
    <tableColumn id="10754" xr3:uid="{38FBFCA6-8FC9-45AA-8F6D-6BCBFF190CB2}" name="Sarake10754"/>
    <tableColumn id="10755" xr3:uid="{F35A6434-EA72-4FD9-B620-4CF60E988924}" name="Sarake10755"/>
    <tableColumn id="10756" xr3:uid="{53596E2E-DA83-4D99-A2B2-4871E1ACC682}" name="Sarake10756"/>
    <tableColumn id="10757" xr3:uid="{6E30AB8A-256A-4F5E-A269-9B9CB1EC2FE5}" name="Sarake10757"/>
    <tableColumn id="10758" xr3:uid="{1E52F1FC-CD97-42FF-BBB8-9DABE586A63D}" name="Sarake10758"/>
    <tableColumn id="10759" xr3:uid="{7B53436C-AB7E-4B00-9B78-4DA74185A158}" name="Sarake10759"/>
    <tableColumn id="10760" xr3:uid="{94E23B53-13E9-4B1A-A760-E3341189885C}" name="Sarake10760"/>
    <tableColumn id="10761" xr3:uid="{EFD539F2-3C05-4668-BFE1-BB6A7F14A4B4}" name="Sarake10761"/>
    <tableColumn id="10762" xr3:uid="{C68C4389-EBDF-44F6-A04F-6C2A23B31762}" name="Sarake10762"/>
    <tableColumn id="10763" xr3:uid="{630DD127-A7DD-414D-856A-87012D0ECA53}" name="Sarake10763"/>
    <tableColumn id="10764" xr3:uid="{C9CA119E-18FE-41BD-A9A6-C15EDADE85A9}" name="Sarake10764"/>
    <tableColumn id="10765" xr3:uid="{D13DD496-74DB-4917-AC16-1D6DEA22EE3B}" name="Sarake10765"/>
    <tableColumn id="10766" xr3:uid="{31E16EAF-644E-4424-915E-63B81D92A570}" name="Sarake10766"/>
    <tableColumn id="10767" xr3:uid="{46175F14-8CD1-4196-8DC3-9BC7D7DA4065}" name="Sarake10767"/>
    <tableColumn id="10768" xr3:uid="{588F2FC3-0FB0-48F8-A115-04179DAEC886}" name="Sarake10768"/>
    <tableColumn id="10769" xr3:uid="{89D0D1E3-CE58-455A-9DE8-498CDCF08A8B}" name="Sarake10769"/>
    <tableColumn id="10770" xr3:uid="{0A0FB734-179C-493B-A761-84FC939EE7EB}" name="Sarake10770"/>
    <tableColumn id="10771" xr3:uid="{FFD2F610-05FE-4930-9A2C-19481704FC42}" name="Sarake10771"/>
    <tableColumn id="10772" xr3:uid="{AD4DB583-5764-4154-9C10-D695880CAE52}" name="Sarake10772"/>
    <tableColumn id="10773" xr3:uid="{6A706E90-9D10-4CC8-861A-8679EB3C7873}" name="Sarake10773"/>
    <tableColumn id="10774" xr3:uid="{66C16F14-7DA8-4659-AB7A-DDCBD6984B70}" name="Sarake10774"/>
    <tableColumn id="10775" xr3:uid="{4C2BE910-134E-45B7-AD30-B1A0E343F648}" name="Sarake10775"/>
    <tableColumn id="10776" xr3:uid="{1AAA9E8A-74A2-416A-A605-CAB174D94F05}" name="Sarake10776"/>
    <tableColumn id="10777" xr3:uid="{C9DEC9C1-1C82-4A4F-BBDA-C0EC024D2B5F}" name="Sarake10777"/>
    <tableColumn id="10778" xr3:uid="{D047C658-3EAC-44EA-8F50-A93C1770D4C7}" name="Sarake10778"/>
    <tableColumn id="10779" xr3:uid="{A84E715C-A5A1-44E9-AC1F-B9F08C675B32}" name="Sarake10779"/>
    <tableColumn id="10780" xr3:uid="{D6FE64AD-45D1-475D-9465-CFE5C20D8F1D}" name="Sarake10780"/>
    <tableColumn id="10781" xr3:uid="{4380FC07-125C-478B-8F69-30F01CAE1F01}" name="Sarake10781"/>
    <tableColumn id="10782" xr3:uid="{6B35F2E4-4EE1-4321-B4C3-33CD13D44F94}" name="Sarake10782"/>
    <tableColumn id="10783" xr3:uid="{E4493C66-BA31-447C-A317-490A0493B8ED}" name="Sarake10783"/>
    <tableColumn id="10784" xr3:uid="{4BDCA18D-8951-4BB2-85AA-602781AB524A}" name="Sarake10784"/>
    <tableColumn id="10785" xr3:uid="{220274E4-AAB3-44D9-855F-BB0AB54AC12B}" name="Sarake10785"/>
    <tableColumn id="10786" xr3:uid="{0C7B051E-C842-4A3F-BE7A-4784DFA65E71}" name="Sarake10786"/>
    <tableColumn id="10787" xr3:uid="{2E57A570-DDE7-49B2-8805-A404095F8E39}" name="Sarake10787"/>
    <tableColumn id="10788" xr3:uid="{DE6836A3-8BC4-4444-BBB4-2EA2D64503D6}" name="Sarake10788"/>
    <tableColumn id="10789" xr3:uid="{6A384421-061C-4E19-BD6B-37AE8F838FA8}" name="Sarake10789"/>
    <tableColumn id="10790" xr3:uid="{D9179669-3563-457E-B8DD-F3F69FEC8493}" name="Sarake10790"/>
    <tableColumn id="10791" xr3:uid="{D777B869-6671-4D98-BDD4-4866AF423859}" name="Sarake10791"/>
    <tableColumn id="10792" xr3:uid="{7FF20864-FC32-4B3F-A5D2-8D03DA2EB3EB}" name="Sarake10792"/>
    <tableColumn id="10793" xr3:uid="{51D82D15-41BE-4D85-A209-8A57342DE2A0}" name="Sarake10793"/>
    <tableColumn id="10794" xr3:uid="{E68351E0-5BD8-49BF-B6BF-75B3CCCA1367}" name="Sarake10794"/>
    <tableColumn id="10795" xr3:uid="{2ED302C5-81CD-4351-BD14-496BABDE3D98}" name="Sarake10795"/>
    <tableColumn id="10796" xr3:uid="{E75205A9-7F09-4AAB-9516-29DA34393E02}" name="Sarake10796"/>
    <tableColumn id="10797" xr3:uid="{B2282E53-6339-47BB-963B-E64593530E81}" name="Sarake10797"/>
    <tableColumn id="10798" xr3:uid="{E93C89EB-F6DD-4487-B117-442ED86AF1E6}" name="Sarake10798"/>
    <tableColumn id="10799" xr3:uid="{476E5E36-C8FA-4220-85C2-24F5179C5B26}" name="Sarake10799"/>
    <tableColumn id="10800" xr3:uid="{2E628BAB-E99B-46A6-950B-6F885E1C14AE}" name="Sarake10800"/>
    <tableColumn id="10801" xr3:uid="{F713556E-A411-4118-9431-5EAB74011FB7}" name="Sarake10801"/>
    <tableColumn id="10802" xr3:uid="{1D237756-8125-4127-9086-A56548B23BD2}" name="Sarake10802"/>
    <tableColumn id="10803" xr3:uid="{3FC87BAF-B7F3-4B20-AEBC-BE05154C72A7}" name="Sarake10803"/>
    <tableColumn id="10804" xr3:uid="{B1C53E69-8B25-4523-B020-F9F37C83CDFA}" name="Sarake10804"/>
    <tableColumn id="10805" xr3:uid="{A99D473D-0C48-49A9-8EFB-B2169DB548D8}" name="Sarake10805"/>
    <tableColumn id="10806" xr3:uid="{E8612918-89CF-4485-876C-42D85B99C910}" name="Sarake10806"/>
    <tableColumn id="10807" xr3:uid="{0B5492D7-C0DF-43EE-BE4F-48F8127E38D7}" name="Sarake10807"/>
    <tableColumn id="10808" xr3:uid="{1C770B70-17AA-4676-82CF-95E492DF7580}" name="Sarake10808"/>
    <tableColumn id="10809" xr3:uid="{7C0AE512-7FBB-40F6-8F22-A412499B3DE2}" name="Sarake10809"/>
    <tableColumn id="10810" xr3:uid="{C00CBBFE-C530-4D50-BB3A-CCF2171E230A}" name="Sarake10810"/>
    <tableColumn id="10811" xr3:uid="{1BC51790-A4A9-4CCD-8E7F-47BE8B3837ED}" name="Sarake10811"/>
    <tableColumn id="10812" xr3:uid="{92397302-5FA3-4BB8-9047-EE2109739F27}" name="Sarake10812"/>
    <tableColumn id="10813" xr3:uid="{B9EB6C97-B06C-47F7-85EE-A6AA8C422DB0}" name="Sarake10813"/>
    <tableColumn id="10814" xr3:uid="{FBDD71CE-3400-4F4E-BA65-0533EC355FA4}" name="Sarake10814"/>
    <tableColumn id="10815" xr3:uid="{703ACA70-1A22-4132-9AD7-A353B079E35A}" name="Sarake10815"/>
    <tableColumn id="10816" xr3:uid="{C3106E8A-4F53-47C4-92C5-B5C0A8962E0E}" name="Sarake10816"/>
    <tableColumn id="10817" xr3:uid="{0BA9BDBC-0992-435A-8346-3E1ACC841325}" name="Sarake10817"/>
    <tableColumn id="10818" xr3:uid="{163F6C14-8F4C-4599-B0BA-D5FAE15C9283}" name="Sarake10818"/>
    <tableColumn id="10819" xr3:uid="{CAE3ACEC-5993-4DB1-9384-A2A1C8C8F966}" name="Sarake10819"/>
    <tableColumn id="10820" xr3:uid="{01F55CB6-BC1C-428C-994A-0980EDD1288E}" name="Sarake10820"/>
    <tableColumn id="10821" xr3:uid="{4BE860BA-BA07-49C3-80AE-74497330C6EE}" name="Sarake10821"/>
    <tableColumn id="10822" xr3:uid="{90E29510-692F-490E-B5AD-00DF1FCAB179}" name="Sarake10822"/>
    <tableColumn id="10823" xr3:uid="{BC18ED17-9F0D-4661-9C9F-A179A384FFD9}" name="Sarake10823"/>
    <tableColumn id="10824" xr3:uid="{0EA051B9-B80E-4980-9BBD-DC73D04A6B3C}" name="Sarake10824"/>
    <tableColumn id="10825" xr3:uid="{2561CEC4-9645-40A0-8874-153F531EE536}" name="Sarake10825"/>
    <tableColumn id="10826" xr3:uid="{74EC2069-A0E5-418F-8D13-41F4B4E9F695}" name="Sarake10826"/>
    <tableColumn id="10827" xr3:uid="{1B1EBE7D-B7B8-49E5-AD9D-9F3E65AD1D3A}" name="Sarake10827"/>
    <tableColumn id="10828" xr3:uid="{0047D807-2560-4021-8405-20A47D67AB5B}" name="Sarake10828"/>
    <tableColumn id="10829" xr3:uid="{6455713D-784E-487D-8CC2-5DEB43EF80BC}" name="Sarake10829"/>
    <tableColumn id="10830" xr3:uid="{5473ED7C-42E3-4C78-ADE6-9F781A3507DB}" name="Sarake10830"/>
    <tableColumn id="10831" xr3:uid="{2B7C9D2B-89FD-4BBD-AC06-32CD4047B622}" name="Sarake10831"/>
    <tableColumn id="10832" xr3:uid="{E3706313-8921-4E6F-89A9-392C9703B55F}" name="Sarake10832"/>
    <tableColumn id="10833" xr3:uid="{83725C53-4527-4779-836C-137356A6E018}" name="Sarake10833"/>
    <tableColumn id="10834" xr3:uid="{57057376-75C3-4E81-942F-C76084BDE3CA}" name="Sarake10834"/>
    <tableColumn id="10835" xr3:uid="{EFBE223F-6C38-4B57-9686-6338E203AF35}" name="Sarake10835"/>
    <tableColumn id="10836" xr3:uid="{EA2A053A-EED5-47B2-8251-96A13A9032DC}" name="Sarake10836"/>
    <tableColumn id="10837" xr3:uid="{9773A072-7613-49A0-92F1-4FF06686BFD8}" name="Sarake10837"/>
    <tableColumn id="10838" xr3:uid="{7C6CFAC2-06B5-49DE-B82F-C3B9039DF3BD}" name="Sarake10838"/>
    <tableColumn id="10839" xr3:uid="{818739A6-2132-4EEB-961F-59BA64CBA199}" name="Sarake10839"/>
    <tableColumn id="10840" xr3:uid="{9EB8D2F7-D521-40C5-9F6C-8FD27B596DA1}" name="Sarake10840"/>
    <tableColumn id="10841" xr3:uid="{180D58BE-84B3-45B7-B786-88861461F3D5}" name="Sarake10841"/>
    <tableColumn id="10842" xr3:uid="{27284DF2-528C-47D6-A5BB-9361C2B3A6DE}" name="Sarake10842"/>
    <tableColumn id="10843" xr3:uid="{CDDC15C7-D52F-4CD6-886C-0818C4504C5D}" name="Sarake10843"/>
    <tableColumn id="10844" xr3:uid="{DB21C445-629E-4AAF-80EE-145EBCB89D8C}" name="Sarake10844"/>
    <tableColumn id="10845" xr3:uid="{E3E71A73-A0E9-4741-8EEE-2DBD29245011}" name="Sarake10845"/>
    <tableColumn id="10846" xr3:uid="{31384E83-55BD-436C-9184-F8692BBFEA5A}" name="Sarake10846"/>
    <tableColumn id="10847" xr3:uid="{500BA3BE-669F-4AB5-9FB2-C52BA4A833E8}" name="Sarake10847"/>
    <tableColumn id="10848" xr3:uid="{632739A9-8EA4-419E-8400-0D8FECEF8123}" name="Sarake10848"/>
    <tableColumn id="10849" xr3:uid="{872708BE-354B-46EF-B692-524C22F68E37}" name="Sarake10849"/>
    <tableColumn id="10850" xr3:uid="{2F394F4F-52B7-4B73-8E02-C2166DACEA50}" name="Sarake10850"/>
    <tableColumn id="10851" xr3:uid="{A9CF3F76-EA4A-4B36-8598-4EF2246A31D2}" name="Sarake10851"/>
    <tableColumn id="10852" xr3:uid="{E8753586-CB56-4596-AB0D-B53762FA48D4}" name="Sarake10852"/>
    <tableColumn id="10853" xr3:uid="{7E93F12D-D28E-48F7-9AC1-0191C5367A9F}" name="Sarake10853"/>
    <tableColumn id="10854" xr3:uid="{7E233D8A-270E-4156-A4BE-987EC0569F74}" name="Sarake10854"/>
    <tableColumn id="10855" xr3:uid="{0335C9EF-E561-4AB1-97F2-7E8A922FFF37}" name="Sarake10855"/>
    <tableColumn id="10856" xr3:uid="{7DF1EB3B-A853-49E9-A598-314D20D9FFEB}" name="Sarake10856"/>
    <tableColumn id="10857" xr3:uid="{09C7D052-C14F-435C-AE93-08279C8AE382}" name="Sarake10857"/>
    <tableColumn id="10858" xr3:uid="{96E46426-DCD1-4931-B99B-9ACD6555295F}" name="Sarake10858"/>
    <tableColumn id="10859" xr3:uid="{65EE134F-1E54-4C68-AA11-8435BC5EA70C}" name="Sarake10859"/>
    <tableColumn id="10860" xr3:uid="{B733CBCD-F46D-46A0-8B95-AEAA55B9CE8A}" name="Sarake10860"/>
    <tableColumn id="10861" xr3:uid="{6C4B7A4E-8416-4B13-A661-F1D6E5AD78C3}" name="Sarake10861"/>
    <tableColumn id="10862" xr3:uid="{CF2840C5-AAD8-46FD-B203-0336245FF470}" name="Sarake10862"/>
    <tableColumn id="10863" xr3:uid="{556CC21D-984E-4A59-9541-3CB83D509EA3}" name="Sarake10863"/>
    <tableColumn id="10864" xr3:uid="{960E6FCA-662F-4270-ADCC-A0F9950ED6CC}" name="Sarake10864"/>
    <tableColumn id="10865" xr3:uid="{21483FEE-18A3-48A5-9BDC-B65D6335BE2A}" name="Sarake10865"/>
    <tableColumn id="10866" xr3:uid="{01CB3B1A-ABDE-40C7-9A45-ABF5955CA67C}" name="Sarake10866"/>
    <tableColumn id="10867" xr3:uid="{C058156D-B699-4BA2-8D62-6A8C569E6C3B}" name="Sarake10867"/>
    <tableColumn id="10868" xr3:uid="{F606DA1B-85AD-43E5-A297-DDE0C8DF4934}" name="Sarake10868"/>
    <tableColumn id="10869" xr3:uid="{05A97ADA-E479-4775-B790-634CC6DB2EF3}" name="Sarake10869"/>
    <tableColumn id="10870" xr3:uid="{8AA6483C-70CF-4457-9F9D-0094E537E936}" name="Sarake10870"/>
    <tableColumn id="10871" xr3:uid="{FECE4488-A1CC-403D-8206-B11A07D01DAB}" name="Sarake10871"/>
    <tableColumn id="10872" xr3:uid="{4CF80F20-BF4A-4F8E-BE5D-B69C028FCA54}" name="Sarake10872"/>
    <tableColumn id="10873" xr3:uid="{1EE7401F-5C10-48EF-81A1-52192F404529}" name="Sarake10873"/>
    <tableColumn id="10874" xr3:uid="{2D7F3CEF-0054-4F3E-944A-370755E4EED7}" name="Sarake10874"/>
    <tableColumn id="10875" xr3:uid="{799B4183-015E-4D04-8433-000895BCE218}" name="Sarake10875"/>
    <tableColumn id="10876" xr3:uid="{EC3A4EF7-8BEA-4EBD-BAE6-720446046F34}" name="Sarake10876"/>
    <tableColumn id="10877" xr3:uid="{6F93776D-2535-40BF-BB54-983D261C9202}" name="Sarake10877"/>
    <tableColumn id="10878" xr3:uid="{86FC6EF3-CD67-4FE6-91C1-90837A0A1CC2}" name="Sarake10878"/>
    <tableColumn id="10879" xr3:uid="{15BD6583-9BDB-497A-95F5-69751C2E5A0C}" name="Sarake10879"/>
    <tableColumn id="10880" xr3:uid="{23009B26-D37B-42FE-B6DE-0237B23A7391}" name="Sarake10880"/>
    <tableColumn id="10881" xr3:uid="{D1308A83-B2B6-40BE-AA08-FB777E932E52}" name="Sarake10881"/>
    <tableColumn id="10882" xr3:uid="{60FB9478-5DB4-49AF-B12C-BF17D39C9EE5}" name="Sarake10882"/>
    <tableColumn id="10883" xr3:uid="{E1003471-A9A7-4E02-B146-6EC2B41850D6}" name="Sarake10883"/>
    <tableColumn id="10884" xr3:uid="{64E33CFA-A0A1-4C92-8490-21B44A699AB0}" name="Sarake10884"/>
    <tableColumn id="10885" xr3:uid="{C2D68446-7E29-4B2A-9E0A-8802EA83FB64}" name="Sarake10885"/>
    <tableColumn id="10886" xr3:uid="{213F6F72-6000-4F91-8E7C-B1D5C4A64370}" name="Sarake10886"/>
    <tableColumn id="10887" xr3:uid="{159C780B-6B69-41BF-8139-0AB537C38450}" name="Sarake10887"/>
    <tableColumn id="10888" xr3:uid="{627669D0-8FCE-418E-B63F-9AC2BEF24462}" name="Sarake10888"/>
    <tableColumn id="10889" xr3:uid="{C7FADE8D-DABA-4BF5-9AB8-7B1E614DBB6C}" name="Sarake10889"/>
    <tableColumn id="10890" xr3:uid="{C967567C-5746-464F-AD54-43AFE81A29FB}" name="Sarake10890"/>
    <tableColumn id="10891" xr3:uid="{F0475433-EA5E-4D34-A7D0-36AE4AFD5291}" name="Sarake10891"/>
    <tableColumn id="10892" xr3:uid="{6D51C3DA-33F3-480D-9A93-9DDDA09A8E77}" name="Sarake10892"/>
    <tableColumn id="10893" xr3:uid="{84DABD0D-FC84-4C2D-A81D-2EEE6CDFD1DD}" name="Sarake10893"/>
    <tableColumn id="10894" xr3:uid="{3A766B8D-82AD-410E-BEA3-259567404E12}" name="Sarake10894"/>
    <tableColumn id="10895" xr3:uid="{F30411C7-AC7F-4FCF-97B2-CBAB2FEFDEAF}" name="Sarake10895"/>
    <tableColumn id="10896" xr3:uid="{B599B98C-495B-4A48-B586-CBDB1FD13739}" name="Sarake10896"/>
    <tableColumn id="10897" xr3:uid="{37921945-6BD1-4D72-A0F0-2EE395E3E316}" name="Sarake10897"/>
    <tableColumn id="10898" xr3:uid="{F536DEE7-2827-443B-A9CD-ECCBB5307B44}" name="Sarake10898"/>
    <tableColumn id="10899" xr3:uid="{86DCD2E8-0035-4D52-8A03-EADCBF525A99}" name="Sarake10899"/>
    <tableColumn id="10900" xr3:uid="{9D32F1B3-445D-42DC-921D-670AE36FFD98}" name="Sarake10900"/>
    <tableColumn id="10901" xr3:uid="{2E72711A-0504-487F-8173-38E322C8D628}" name="Sarake10901"/>
    <tableColumn id="10902" xr3:uid="{0EF9AF1D-0AF9-4782-A762-224D39B45BEC}" name="Sarake10902"/>
    <tableColumn id="10903" xr3:uid="{ED411093-0958-4DB5-93D5-54E255C5994F}" name="Sarake10903"/>
    <tableColumn id="10904" xr3:uid="{648B2218-C516-40C6-9CF9-4F25F700AB29}" name="Sarake10904"/>
    <tableColumn id="10905" xr3:uid="{2BF8C056-A101-4BA5-A783-BCEC2A91D042}" name="Sarake10905"/>
    <tableColumn id="10906" xr3:uid="{C962A5CF-B660-40A3-9105-F519D5433E1E}" name="Sarake10906"/>
    <tableColumn id="10907" xr3:uid="{39859CCC-2380-4A78-9296-99A9D11DD180}" name="Sarake10907"/>
    <tableColumn id="10908" xr3:uid="{6093A1D5-3A55-44D7-B16A-79A3F834BA6C}" name="Sarake10908"/>
    <tableColumn id="10909" xr3:uid="{F9836651-B25C-4A64-A048-4DFA4D7ADF3A}" name="Sarake10909"/>
    <tableColumn id="10910" xr3:uid="{51356917-1E8A-4FBF-8E25-CB4F0CA237AE}" name="Sarake10910"/>
    <tableColumn id="10911" xr3:uid="{D6DBF80A-3724-4558-962D-2F984BB5BE99}" name="Sarake10911"/>
    <tableColumn id="10912" xr3:uid="{AEDB4681-D810-4AB2-B55B-25F0206887F6}" name="Sarake10912"/>
    <tableColumn id="10913" xr3:uid="{CC6E2A0D-3C88-4134-9726-8B71C3105A23}" name="Sarake10913"/>
    <tableColumn id="10914" xr3:uid="{FCCF5E9B-D656-4398-877C-C871AA51D7C2}" name="Sarake10914"/>
    <tableColumn id="10915" xr3:uid="{05236562-0EEE-4B3B-A2F2-13FC43C44A8D}" name="Sarake10915"/>
    <tableColumn id="10916" xr3:uid="{6DA7815A-5D19-4951-A0AA-FB24773DE67F}" name="Sarake10916"/>
    <tableColumn id="10917" xr3:uid="{6FF0D0BF-35A7-481C-A2E9-AF2FF470463F}" name="Sarake10917"/>
    <tableColumn id="10918" xr3:uid="{079CA06B-1586-4172-AE8D-12DA4A3B7765}" name="Sarake10918"/>
    <tableColumn id="10919" xr3:uid="{AAE2ED30-3062-4944-A13E-A4DDC8969299}" name="Sarake10919"/>
    <tableColumn id="10920" xr3:uid="{90505E04-DFC7-483B-9BB4-691DC1C4449E}" name="Sarake10920"/>
    <tableColumn id="10921" xr3:uid="{4374D614-7274-48D8-9216-D017AA496607}" name="Sarake10921"/>
    <tableColumn id="10922" xr3:uid="{CA3AD902-3955-474F-B900-8EE4B63B1912}" name="Sarake10922"/>
    <tableColumn id="10923" xr3:uid="{F3B2538C-B27F-4CCD-ACFE-F7BFDE8EC73D}" name="Sarake10923"/>
    <tableColumn id="10924" xr3:uid="{E5FB0192-9232-4D33-B0D6-DF773D28D206}" name="Sarake10924"/>
    <tableColumn id="10925" xr3:uid="{49C8D379-D0A6-4737-BFFD-4B19BE27B96E}" name="Sarake10925"/>
    <tableColumn id="10926" xr3:uid="{A983AD13-044F-4FE3-B988-1C5F1C694C64}" name="Sarake10926"/>
    <tableColumn id="10927" xr3:uid="{46DA314B-85B2-4874-ADC6-F29CAC960999}" name="Sarake10927"/>
    <tableColumn id="10928" xr3:uid="{49EC5078-0C51-45B3-9114-90ABF3E3C91A}" name="Sarake10928"/>
    <tableColumn id="10929" xr3:uid="{297BEB38-AAC5-43E1-9EEE-371D8388CC94}" name="Sarake10929"/>
    <tableColumn id="10930" xr3:uid="{482A2CE3-1C97-4FE1-BAB0-CEE8A5E2A61D}" name="Sarake10930"/>
    <tableColumn id="10931" xr3:uid="{1E10D33D-8587-4E23-9881-4F548083C217}" name="Sarake10931"/>
    <tableColumn id="10932" xr3:uid="{5BA40D30-2CF9-4AAA-8FEC-66721544BCCC}" name="Sarake10932"/>
    <tableColumn id="10933" xr3:uid="{733D1D3E-2C75-417E-85CA-1694456D6058}" name="Sarake10933"/>
    <tableColumn id="10934" xr3:uid="{1138F6CC-B20A-4183-A930-75493348B845}" name="Sarake10934"/>
    <tableColumn id="10935" xr3:uid="{8F77E944-F45B-4E03-955E-547421FA2DF6}" name="Sarake10935"/>
    <tableColumn id="10936" xr3:uid="{5197F41B-E2D4-4597-AC95-B74EF321D7BD}" name="Sarake10936"/>
    <tableColumn id="10937" xr3:uid="{0B1A53BB-E405-4123-8657-42B41AB6DBF2}" name="Sarake10937"/>
    <tableColumn id="10938" xr3:uid="{0EC1A049-57ED-474E-84E5-70F844A1BA23}" name="Sarake10938"/>
    <tableColumn id="10939" xr3:uid="{7138A45F-9FA4-4DF3-8E8C-499BF23ACEFC}" name="Sarake10939"/>
    <tableColumn id="10940" xr3:uid="{6EA7D3AD-66F6-407E-BD95-A824330E1650}" name="Sarake10940"/>
    <tableColumn id="10941" xr3:uid="{B639D0D0-486C-4685-B0A1-33DCEFAA0A0E}" name="Sarake10941"/>
    <tableColumn id="10942" xr3:uid="{F65F8F62-55A0-4E9D-8CF8-455616801CC9}" name="Sarake10942"/>
    <tableColumn id="10943" xr3:uid="{4DD60E21-C815-415B-A398-337AF16BA7DC}" name="Sarake10943"/>
    <tableColumn id="10944" xr3:uid="{75128CFA-10BB-44D6-B1CB-24D9ED728D9F}" name="Sarake10944"/>
    <tableColumn id="10945" xr3:uid="{FF48A9DD-10A8-436D-8CB2-8D1A28577817}" name="Sarake10945"/>
    <tableColumn id="10946" xr3:uid="{0F17E6A5-82DB-4B72-A693-D9D3C94E312C}" name="Sarake10946"/>
    <tableColumn id="10947" xr3:uid="{7F7A7F92-4D75-408E-9B30-50310B6C1A57}" name="Sarake10947"/>
    <tableColumn id="10948" xr3:uid="{0162EB39-5D87-4244-BCCF-5B0CA934D947}" name="Sarake10948"/>
    <tableColumn id="10949" xr3:uid="{546C20B3-2289-4092-AEB2-20694C1EBEE3}" name="Sarake10949"/>
    <tableColumn id="10950" xr3:uid="{7517B9CB-F2A6-4D45-8D3F-98C1C0DE35A0}" name="Sarake10950"/>
    <tableColumn id="10951" xr3:uid="{4D720AC0-1D3F-489D-AEEA-0D0A53774E07}" name="Sarake10951"/>
    <tableColumn id="10952" xr3:uid="{0316B532-557F-4BC4-A9CD-6A3431F50D97}" name="Sarake10952"/>
    <tableColumn id="10953" xr3:uid="{406C1745-E014-493C-98BC-6566CC1832A0}" name="Sarake10953"/>
    <tableColumn id="10954" xr3:uid="{A2C7F183-2BEF-4509-AEFD-8A022BEFF74F}" name="Sarake10954"/>
    <tableColumn id="10955" xr3:uid="{1F6A3F8B-593C-4629-B710-1ABF0F959BCA}" name="Sarake10955"/>
    <tableColumn id="10956" xr3:uid="{E39EBA08-2978-45B2-8BD5-7E68D7880751}" name="Sarake10956"/>
    <tableColumn id="10957" xr3:uid="{F5426CB3-3688-463B-B044-8ABDF20695D6}" name="Sarake10957"/>
    <tableColumn id="10958" xr3:uid="{E2A98B74-018C-4552-8D49-08E3BA8CC61D}" name="Sarake10958"/>
    <tableColumn id="10959" xr3:uid="{23A5A85A-D615-48E2-AEB6-D51ADE670DFC}" name="Sarake10959"/>
    <tableColumn id="10960" xr3:uid="{33CA2A9A-FDC7-4920-A550-E3151C39CC5B}" name="Sarake10960"/>
    <tableColumn id="10961" xr3:uid="{13AB1421-4E80-440F-B595-398339C135A0}" name="Sarake10961"/>
    <tableColumn id="10962" xr3:uid="{B6AF9AE5-CB79-46FB-9219-A0E92BAC19A6}" name="Sarake10962"/>
    <tableColumn id="10963" xr3:uid="{CF4C46CC-3B1B-4E67-BF05-CB8D8A9902A4}" name="Sarake10963"/>
    <tableColumn id="10964" xr3:uid="{5732D5AC-2B29-4A15-905C-DFE9BA651219}" name="Sarake10964"/>
    <tableColumn id="10965" xr3:uid="{A80231D6-C446-4E28-99DF-95ADC25D6A5C}" name="Sarake10965"/>
    <tableColumn id="10966" xr3:uid="{948658F4-E787-4B20-A4FF-EDD594F2CAE4}" name="Sarake10966"/>
    <tableColumn id="10967" xr3:uid="{52A69AEF-4ABC-4993-B9A3-76188E41B01E}" name="Sarake10967"/>
    <tableColumn id="10968" xr3:uid="{FDCFE36F-0486-4368-AB54-E046A4C62D4C}" name="Sarake10968"/>
    <tableColumn id="10969" xr3:uid="{C82FB6CA-A5E3-4F32-A507-D5FDC04036D6}" name="Sarake10969"/>
    <tableColumn id="10970" xr3:uid="{31AF6CA8-464D-408C-82C8-C85155B51A6B}" name="Sarake10970"/>
    <tableColumn id="10971" xr3:uid="{19B4A109-0D68-4EE3-B9C8-72C2FEF8F870}" name="Sarake10971"/>
    <tableColumn id="10972" xr3:uid="{199970F6-71F7-4916-B9D3-4E2E40665A89}" name="Sarake10972"/>
    <tableColumn id="10973" xr3:uid="{64DDC0DD-877D-4EF5-841B-A89BEACD5F07}" name="Sarake10973"/>
    <tableColumn id="10974" xr3:uid="{32625F21-24DF-4184-AAB0-9956B9560479}" name="Sarake10974"/>
    <tableColumn id="10975" xr3:uid="{687D4F29-393B-4FD4-8CED-258540020692}" name="Sarake10975"/>
    <tableColumn id="10976" xr3:uid="{CE0ED505-7CEF-46D5-961C-8AC3B11E7C73}" name="Sarake10976"/>
    <tableColumn id="10977" xr3:uid="{3DB4F98E-2D72-47A9-8EDE-972759992A97}" name="Sarake10977"/>
    <tableColumn id="10978" xr3:uid="{7882CE24-5E61-4483-837A-5CB4ED9028EE}" name="Sarake10978"/>
    <tableColumn id="10979" xr3:uid="{61FAF9C8-9431-4EF4-84AF-9D8D73CBDADB}" name="Sarake10979"/>
    <tableColumn id="10980" xr3:uid="{EDD569CF-F364-43C7-A674-9F5EE9EB4478}" name="Sarake10980"/>
    <tableColumn id="10981" xr3:uid="{7178CA8C-D5D2-4F8B-82B0-7712B2BC74A1}" name="Sarake10981"/>
    <tableColumn id="10982" xr3:uid="{CA5187A4-0526-4312-9614-F8EBCDFFE62E}" name="Sarake10982"/>
    <tableColumn id="10983" xr3:uid="{FC411675-AA29-4F55-868C-E335B983567A}" name="Sarake10983"/>
    <tableColumn id="10984" xr3:uid="{DF912C7C-2A88-477A-AB36-7E3B2BA05CC5}" name="Sarake10984"/>
    <tableColumn id="10985" xr3:uid="{EDEE976A-C8AE-40A4-9D07-949C141D07F4}" name="Sarake10985"/>
    <tableColumn id="10986" xr3:uid="{9DE347E1-8E10-4C63-BC91-C3498A687ED2}" name="Sarake10986"/>
    <tableColumn id="10987" xr3:uid="{268D44B2-B051-4626-80A3-CD2DF48FD225}" name="Sarake10987"/>
    <tableColumn id="10988" xr3:uid="{E3D17DF6-51CA-48F3-9BA0-1B93D6E0E136}" name="Sarake10988"/>
    <tableColumn id="10989" xr3:uid="{315C5AAC-AA73-4CEB-8EB2-9944EA2F74B1}" name="Sarake10989"/>
    <tableColumn id="10990" xr3:uid="{F073B74D-6C10-49C0-A4A5-1E7F38664D37}" name="Sarake10990"/>
    <tableColumn id="10991" xr3:uid="{180AA757-30A6-4DC4-9A14-0E271CEA5E6C}" name="Sarake10991"/>
    <tableColumn id="10992" xr3:uid="{A874A2F4-AA85-4DCE-B405-D39DEBE6C0E8}" name="Sarake10992"/>
    <tableColumn id="10993" xr3:uid="{F8B514E2-BB0C-4AC6-B67F-80D101A214F4}" name="Sarake10993"/>
    <tableColumn id="10994" xr3:uid="{7404111A-B4CF-4D42-8088-D7ADB8F6C5FE}" name="Sarake10994"/>
    <tableColumn id="10995" xr3:uid="{4E46372C-00E8-4D09-809F-3A80D0CAB4A6}" name="Sarake10995"/>
    <tableColumn id="10996" xr3:uid="{D93F422F-3BDF-4B29-B5D3-99F65B38CF61}" name="Sarake10996"/>
    <tableColumn id="10997" xr3:uid="{9C654E41-BAB5-4188-B5C6-16183098B626}" name="Sarake10997"/>
    <tableColumn id="10998" xr3:uid="{C95CDBD7-1B77-41BB-BC2E-95E46C8435C2}" name="Sarake10998"/>
    <tableColumn id="10999" xr3:uid="{24236895-430A-4E2C-BED3-341336C7AAC9}" name="Sarake10999"/>
    <tableColumn id="11000" xr3:uid="{85D70E01-ACEE-4521-96DE-C4393372E0FB}" name="Sarake11000"/>
    <tableColumn id="11001" xr3:uid="{333679E0-4694-4509-9D37-37B56DB7A6B1}" name="Sarake11001"/>
    <tableColumn id="11002" xr3:uid="{915022A5-3CE6-4E9F-8832-917FD1648AE2}" name="Sarake11002"/>
    <tableColumn id="11003" xr3:uid="{74E4B301-FE34-42D9-A526-CDB27315F20A}" name="Sarake11003"/>
    <tableColumn id="11004" xr3:uid="{07E5F77C-7669-4305-88D1-EF0B10F1A0E9}" name="Sarake11004"/>
    <tableColumn id="11005" xr3:uid="{9FD1B739-839B-44D2-9C1F-3CCC7DFC3360}" name="Sarake11005"/>
    <tableColumn id="11006" xr3:uid="{3CB5C716-37D3-40D1-A5BA-707FB68F85A1}" name="Sarake11006"/>
    <tableColumn id="11007" xr3:uid="{9D57858B-9E5A-4CF0-BCD3-861D5751973A}" name="Sarake11007"/>
    <tableColumn id="11008" xr3:uid="{61CDBC52-4809-4F4F-9311-A743C4D64BE2}" name="Sarake11008"/>
    <tableColumn id="11009" xr3:uid="{EAA225AC-1379-4E6F-AAB3-FF84635AAACB}" name="Sarake11009"/>
    <tableColumn id="11010" xr3:uid="{22E1AFB8-4C50-4587-9FA2-74E49A3F114F}" name="Sarake11010"/>
    <tableColumn id="11011" xr3:uid="{EFDEBB42-7DF9-410F-8F81-08CD7FA99AEC}" name="Sarake11011"/>
    <tableColumn id="11012" xr3:uid="{733230D3-1FD3-46E9-BE86-BAC1A2B696DA}" name="Sarake11012"/>
    <tableColumn id="11013" xr3:uid="{8D591753-1015-49A8-9392-D0380EFA2157}" name="Sarake11013"/>
    <tableColumn id="11014" xr3:uid="{1762EFC9-30C3-4333-A6F7-22E0202BFE87}" name="Sarake11014"/>
    <tableColumn id="11015" xr3:uid="{C8E1C18E-4BEE-478B-89D4-53966B514379}" name="Sarake11015"/>
    <tableColumn id="11016" xr3:uid="{F551FF9C-E710-4E6A-9BE5-5911638F3FF0}" name="Sarake11016"/>
    <tableColumn id="11017" xr3:uid="{9FDECB8B-54A3-4776-A777-968C7708CDDB}" name="Sarake11017"/>
    <tableColumn id="11018" xr3:uid="{4D0DCE36-7AA8-4D9E-BE55-55BBAA1257DE}" name="Sarake11018"/>
    <tableColumn id="11019" xr3:uid="{D2C240EE-AE00-4A85-A2DD-B37EE36697A5}" name="Sarake11019"/>
    <tableColumn id="11020" xr3:uid="{AC9BEFCA-5AEB-457F-91D2-A5397BC2C53F}" name="Sarake11020"/>
    <tableColumn id="11021" xr3:uid="{CE20F599-26E4-46C0-A1F2-29FFCA66976D}" name="Sarake11021"/>
    <tableColumn id="11022" xr3:uid="{A7206C7E-F452-49EF-A631-AF75D954FD2A}" name="Sarake11022"/>
    <tableColumn id="11023" xr3:uid="{DDEA65C4-4A90-4932-BEB6-D516D4DD1B80}" name="Sarake11023"/>
    <tableColumn id="11024" xr3:uid="{B2AEC53A-100C-488F-942E-0CC9FE27C123}" name="Sarake11024"/>
    <tableColumn id="11025" xr3:uid="{06EF9FDC-F73C-472C-820E-DAC6ABEFABE0}" name="Sarake11025"/>
    <tableColumn id="11026" xr3:uid="{FBC6D5B1-F6FC-440D-BDB5-663FCCBF1EC9}" name="Sarake11026"/>
    <tableColumn id="11027" xr3:uid="{D3D42181-67F7-4F85-AC41-2F43B4048285}" name="Sarake11027"/>
    <tableColumn id="11028" xr3:uid="{30B35CAD-A711-4A37-868E-2D6D70A2F0EE}" name="Sarake11028"/>
    <tableColumn id="11029" xr3:uid="{7B45C7AF-E668-4EDC-BA4C-0CD1B7CB72C4}" name="Sarake11029"/>
    <tableColumn id="11030" xr3:uid="{EC454252-5C6E-4F96-9A88-33B795973F66}" name="Sarake11030"/>
    <tableColumn id="11031" xr3:uid="{79E39756-8F38-4C52-B6F5-4EEE46D689AE}" name="Sarake11031"/>
    <tableColumn id="11032" xr3:uid="{991BA10C-F39D-4CF7-A803-34A1FFE4C6F7}" name="Sarake11032"/>
    <tableColumn id="11033" xr3:uid="{EB40E517-609B-4A6E-ABEE-3358E83A3C32}" name="Sarake11033"/>
    <tableColumn id="11034" xr3:uid="{D0539CC6-70F0-404C-B829-03256440E460}" name="Sarake11034"/>
    <tableColumn id="11035" xr3:uid="{69D06F38-693D-4B73-915C-FB846B478425}" name="Sarake11035"/>
    <tableColumn id="11036" xr3:uid="{416F1637-6B8C-4E30-8669-4131A2DFCB7F}" name="Sarake11036"/>
    <tableColumn id="11037" xr3:uid="{88C7A54A-153A-44B3-8B36-47808E06B68A}" name="Sarake11037"/>
    <tableColumn id="11038" xr3:uid="{41F8636C-45F9-4CCF-8EA5-1D07374D1C75}" name="Sarake11038"/>
    <tableColumn id="11039" xr3:uid="{B2FF1727-664A-4A77-8F69-1AF7D9D1DDD8}" name="Sarake11039"/>
    <tableColumn id="11040" xr3:uid="{42776626-15D4-454B-8B67-6A29E0F53A00}" name="Sarake11040"/>
    <tableColumn id="11041" xr3:uid="{7F74F8E1-CF78-4C7E-BBB4-3A3FC193691D}" name="Sarake11041"/>
    <tableColumn id="11042" xr3:uid="{621F0507-6D79-4186-B1A6-D35BBF1A7F38}" name="Sarake11042"/>
    <tableColumn id="11043" xr3:uid="{0EC332CC-4054-45E7-AFFE-549B249CA81D}" name="Sarake11043"/>
    <tableColumn id="11044" xr3:uid="{01162FA1-55DE-4212-851E-A4AE5925DA48}" name="Sarake11044"/>
    <tableColumn id="11045" xr3:uid="{80A10DBE-64E7-44AE-A32A-DD03463C7E4E}" name="Sarake11045"/>
    <tableColumn id="11046" xr3:uid="{67E5561C-6729-44AB-A940-70D399F6FC16}" name="Sarake11046"/>
    <tableColumn id="11047" xr3:uid="{51683884-5FD6-43D3-9D49-22F4553967FD}" name="Sarake11047"/>
    <tableColumn id="11048" xr3:uid="{97AD8379-A889-423F-825E-A8CA8F55B445}" name="Sarake11048"/>
    <tableColumn id="11049" xr3:uid="{6737AC92-292F-49D3-8217-0C943CF3861F}" name="Sarake11049"/>
    <tableColumn id="11050" xr3:uid="{9A37C32C-9BE1-4EE5-8C8B-36C386BE3CD1}" name="Sarake11050"/>
    <tableColumn id="11051" xr3:uid="{09BB22F3-35CB-4812-92E5-AF3E8C8A626B}" name="Sarake11051"/>
    <tableColumn id="11052" xr3:uid="{BD7DC474-4750-4B52-A028-8E12C18E0D85}" name="Sarake11052"/>
    <tableColumn id="11053" xr3:uid="{8DAA7AC4-617F-472E-A78F-367596AD8DF1}" name="Sarake11053"/>
    <tableColumn id="11054" xr3:uid="{3F1C9813-FB77-4F7C-B21F-32C3DFD48B80}" name="Sarake11054"/>
    <tableColumn id="11055" xr3:uid="{19A6725F-F7AC-43AA-BBE2-331D302D81B8}" name="Sarake11055"/>
    <tableColumn id="11056" xr3:uid="{6001254C-EC51-4F36-8BAC-D9D5563B633D}" name="Sarake11056"/>
    <tableColumn id="11057" xr3:uid="{62FDF4EB-5BB8-41C4-BC94-3D86D258D56E}" name="Sarake11057"/>
    <tableColumn id="11058" xr3:uid="{A403EF16-9063-43B8-B69B-0E1D2E28DEEE}" name="Sarake11058"/>
    <tableColumn id="11059" xr3:uid="{7322E218-C8B9-4121-B19A-B2C557150192}" name="Sarake11059"/>
    <tableColumn id="11060" xr3:uid="{230FF68E-CC71-483A-805C-C13675A4248E}" name="Sarake11060"/>
    <tableColumn id="11061" xr3:uid="{6DC0B0B2-41B0-496E-A61D-118663451FCD}" name="Sarake11061"/>
    <tableColumn id="11062" xr3:uid="{1303FF64-D3F6-4DB1-AF17-201A88E90087}" name="Sarake11062"/>
    <tableColumn id="11063" xr3:uid="{E38684F2-1776-4C08-B86F-CF66E13837E3}" name="Sarake11063"/>
    <tableColumn id="11064" xr3:uid="{95914C46-57C6-4AED-A630-CEB7C1E5EDF7}" name="Sarake11064"/>
    <tableColumn id="11065" xr3:uid="{41246998-F743-4F62-9C60-50D7448EF7C9}" name="Sarake11065"/>
    <tableColumn id="11066" xr3:uid="{D318102C-1570-4712-A9A2-B90C26222102}" name="Sarake11066"/>
    <tableColumn id="11067" xr3:uid="{EED86B38-E82D-4C8E-847D-4986EF7103F0}" name="Sarake11067"/>
    <tableColumn id="11068" xr3:uid="{263A33E3-AC95-4912-8BD2-D9CB93241350}" name="Sarake11068"/>
    <tableColumn id="11069" xr3:uid="{8C42F774-9650-4F2D-BB8B-1F4B94015617}" name="Sarake11069"/>
    <tableColumn id="11070" xr3:uid="{F37992DF-25E4-4509-B518-D8A848486E27}" name="Sarake11070"/>
    <tableColumn id="11071" xr3:uid="{50B3677C-6CA5-4AAF-ADB3-DC604A0D8847}" name="Sarake11071"/>
    <tableColumn id="11072" xr3:uid="{5896DF5D-DB04-42EE-B383-7F055181CBF8}" name="Sarake11072"/>
    <tableColumn id="11073" xr3:uid="{C11A70B3-D7AA-4E68-B72C-15E73A713210}" name="Sarake11073"/>
    <tableColumn id="11074" xr3:uid="{F8944EBD-F271-4237-90E9-3A13FE45BEA8}" name="Sarake11074"/>
    <tableColumn id="11075" xr3:uid="{A6A364E4-04B9-4271-9BF9-70EF61A25D3B}" name="Sarake11075"/>
    <tableColumn id="11076" xr3:uid="{65EB08B0-CE7B-4ED3-886D-E1AC014B7204}" name="Sarake11076"/>
    <tableColumn id="11077" xr3:uid="{B5AD1619-0C0A-4F5B-9A96-BABA530F4CF2}" name="Sarake11077"/>
    <tableColumn id="11078" xr3:uid="{0DED9AEA-8A02-41A4-975A-363A0ADE009D}" name="Sarake11078"/>
    <tableColumn id="11079" xr3:uid="{AC2F8F2D-6BA1-4397-8E1B-6CA672EBF934}" name="Sarake11079"/>
    <tableColumn id="11080" xr3:uid="{4520B321-4EEE-4072-91D6-CB96E53CF993}" name="Sarake11080"/>
    <tableColumn id="11081" xr3:uid="{3792E8C3-86CA-471B-B18A-EFA5F7EB0D50}" name="Sarake11081"/>
    <tableColumn id="11082" xr3:uid="{3DFDEC3D-5666-4E3B-B8C9-8B4421453BAC}" name="Sarake11082"/>
    <tableColumn id="11083" xr3:uid="{067C0967-4A8B-4791-9112-8B59B602DDC6}" name="Sarake11083"/>
    <tableColumn id="11084" xr3:uid="{191E952E-968E-4735-9D56-65154635BB40}" name="Sarake11084"/>
    <tableColumn id="11085" xr3:uid="{74C4521A-4C2E-4183-861C-CF9D4C227682}" name="Sarake11085"/>
    <tableColumn id="11086" xr3:uid="{EB08039A-A5B8-478A-BB78-D427196E598A}" name="Sarake11086"/>
    <tableColumn id="11087" xr3:uid="{5D6E2630-EFF6-4E2D-95A9-8F2F3DD9C717}" name="Sarake11087"/>
    <tableColumn id="11088" xr3:uid="{8F599C5B-5DBB-435E-A236-16C5C0AAFA01}" name="Sarake11088"/>
    <tableColumn id="11089" xr3:uid="{5429C094-9FD3-4A8E-A64E-114C3DA76082}" name="Sarake11089"/>
    <tableColumn id="11090" xr3:uid="{EAE43061-841E-4611-81D1-B751E2D7A052}" name="Sarake11090"/>
    <tableColumn id="11091" xr3:uid="{C7FC698A-E0F2-4386-A2B1-F7B648D9BAF5}" name="Sarake11091"/>
    <tableColumn id="11092" xr3:uid="{4560215F-90C7-403F-9470-A68E586AF670}" name="Sarake11092"/>
    <tableColumn id="11093" xr3:uid="{C279D4D2-05E6-47CD-AE78-7F885CBD8779}" name="Sarake11093"/>
    <tableColumn id="11094" xr3:uid="{908D137E-5596-4EDD-A222-FD0A82388E5F}" name="Sarake11094"/>
    <tableColumn id="11095" xr3:uid="{B36D782B-E3E7-458E-B7D2-E62B3F658053}" name="Sarake11095"/>
    <tableColumn id="11096" xr3:uid="{E9D10D10-3EC5-41C7-9876-2F2965C11188}" name="Sarake11096"/>
    <tableColumn id="11097" xr3:uid="{F7B3E8A7-C7DB-42C1-92F8-84DB2655ACCC}" name="Sarake11097"/>
    <tableColumn id="11098" xr3:uid="{9462AED4-4B3F-47C6-9C66-CE46C6DCBC18}" name="Sarake11098"/>
    <tableColumn id="11099" xr3:uid="{FF6F7F91-8422-474F-8DF6-C8E4ABDE41F0}" name="Sarake11099"/>
    <tableColumn id="11100" xr3:uid="{790D03F4-2D97-4DF5-BD4D-717257751563}" name="Sarake11100"/>
    <tableColumn id="11101" xr3:uid="{31359EF9-53E8-4498-8991-97F80D291CDE}" name="Sarake11101"/>
    <tableColumn id="11102" xr3:uid="{D1110B3C-1180-40D3-944C-4946B04BD296}" name="Sarake11102"/>
    <tableColumn id="11103" xr3:uid="{D06046E0-68EA-415D-8AF5-43A8E1C563D5}" name="Sarake11103"/>
    <tableColumn id="11104" xr3:uid="{6A355C97-B3BE-4C7A-A497-77741CBB062D}" name="Sarake11104"/>
    <tableColumn id="11105" xr3:uid="{5D3C1EEF-7EA9-4F1E-8ACC-7CD2CF5741DF}" name="Sarake11105"/>
    <tableColumn id="11106" xr3:uid="{DB8AE146-D986-4263-BF15-7936A25A8515}" name="Sarake11106"/>
    <tableColumn id="11107" xr3:uid="{F5E3D78B-1CE0-485F-9479-C18A79646BFB}" name="Sarake11107"/>
    <tableColumn id="11108" xr3:uid="{A1AB733F-902B-4405-B99D-4A471959BDB9}" name="Sarake11108"/>
    <tableColumn id="11109" xr3:uid="{A35AE92F-F81F-43AD-B401-79788421C166}" name="Sarake11109"/>
    <tableColumn id="11110" xr3:uid="{19221665-368A-4D24-B426-60B8D2C448DE}" name="Sarake11110"/>
    <tableColumn id="11111" xr3:uid="{3BCF9EAD-DE9F-406D-9B41-CE4B02D7CAF6}" name="Sarake11111"/>
    <tableColumn id="11112" xr3:uid="{A6A0EA70-2C1C-4E5E-A714-C7DB5F6F0982}" name="Sarake11112"/>
    <tableColumn id="11113" xr3:uid="{56247F4D-6EDE-408F-971A-7E8300F7CB69}" name="Sarake11113"/>
    <tableColumn id="11114" xr3:uid="{C853525C-CD9E-43F0-ABD3-B54BB69A00FE}" name="Sarake11114"/>
    <tableColumn id="11115" xr3:uid="{D7D6CCFC-1721-4553-979F-F848C706E0E8}" name="Sarake11115"/>
    <tableColumn id="11116" xr3:uid="{221E02C6-F1B3-4865-A18D-CEF7E0B568E7}" name="Sarake11116"/>
    <tableColumn id="11117" xr3:uid="{7EA54823-22BF-4B04-9ED3-C75E8AAB45B6}" name="Sarake11117"/>
    <tableColumn id="11118" xr3:uid="{7A8A4FE0-5D89-4F01-A48F-913CDDF18C04}" name="Sarake11118"/>
    <tableColumn id="11119" xr3:uid="{426BA138-E8BA-4654-9D47-F475430CCDD6}" name="Sarake11119"/>
    <tableColumn id="11120" xr3:uid="{44E78C31-C1D4-4E95-B18C-BD294367BFF7}" name="Sarake11120"/>
    <tableColumn id="11121" xr3:uid="{A3671DFF-5094-4D81-B7C4-3ACDF4531869}" name="Sarake11121"/>
    <tableColumn id="11122" xr3:uid="{A3899D1B-AF06-4F4C-B797-1304EFEA8D89}" name="Sarake11122"/>
    <tableColumn id="11123" xr3:uid="{7BA38930-F118-4038-BE5A-4265554A501A}" name="Sarake11123"/>
    <tableColumn id="11124" xr3:uid="{710C3AC0-B373-4A4F-8EBC-4B2E96E047B4}" name="Sarake11124"/>
    <tableColumn id="11125" xr3:uid="{416025EC-387F-4CE0-AE33-66EC1DD17825}" name="Sarake11125"/>
    <tableColumn id="11126" xr3:uid="{BC723DC2-0A2C-450D-B21C-08C48723CB71}" name="Sarake11126"/>
    <tableColumn id="11127" xr3:uid="{83DBE2B7-D2B5-48D3-8587-A0A0A26ED9A4}" name="Sarake11127"/>
    <tableColumn id="11128" xr3:uid="{56BC58F8-8588-48FF-A671-1C9C744B04B6}" name="Sarake11128"/>
    <tableColumn id="11129" xr3:uid="{8754A741-B7FE-4246-B71D-D96F1A842B74}" name="Sarake11129"/>
    <tableColumn id="11130" xr3:uid="{413494CD-E795-499D-A6CA-D93CAD55A20E}" name="Sarake11130"/>
    <tableColumn id="11131" xr3:uid="{FE49DC16-EF74-4C86-BE9F-2003593EFE22}" name="Sarake11131"/>
    <tableColumn id="11132" xr3:uid="{B56B7E71-C9CB-430E-A270-43A59092C34D}" name="Sarake11132"/>
    <tableColumn id="11133" xr3:uid="{643D0B2D-BA02-4545-8445-683A62D9D3F1}" name="Sarake11133"/>
    <tableColumn id="11134" xr3:uid="{77611857-AC75-45F9-A53E-22CA56CDA651}" name="Sarake11134"/>
    <tableColumn id="11135" xr3:uid="{EA1EFA94-8EA8-4AD7-8E4D-2BAC78CA5D21}" name="Sarake11135"/>
    <tableColumn id="11136" xr3:uid="{EDB4E8CA-91A7-4DCE-B466-C0E45BC295BD}" name="Sarake11136"/>
    <tableColumn id="11137" xr3:uid="{344A17F9-AE00-43B5-AE38-A99F0DEFE9F4}" name="Sarake11137"/>
    <tableColumn id="11138" xr3:uid="{D16EAE98-1063-44E4-8920-3D3CB9A63BB2}" name="Sarake11138"/>
    <tableColumn id="11139" xr3:uid="{BAD9B6BF-F89B-43C9-8AB2-73919674DAD1}" name="Sarake11139"/>
    <tableColumn id="11140" xr3:uid="{95A266A9-FD02-474A-AA19-80DFD6209C0D}" name="Sarake11140"/>
    <tableColumn id="11141" xr3:uid="{D427C9E0-AF54-4F3A-926C-89560BBB2332}" name="Sarake11141"/>
    <tableColumn id="11142" xr3:uid="{52B20386-2916-4A62-94A4-A6E1214054B0}" name="Sarake11142"/>
    <tableColumn id="11143" xr3:uid="{59858E2C-3287-4873-AB3B-AAC382E11234}" name="Sarake11143"/>
    <tableColumn id="11144" xr3:uid="{BB486CB9-7674-4F92-9579-538880FD6117}" name="Sarake11144"/>
    <tableColumn id="11145" xr3:uid="{5AE4368B-DE85-4F27-AA52-06FDB79049ED}" name="Sarake11145"/>
    <tableColumn id="11146" xr3:uid="{8178E8E5-871B-4212-B328-092F354EBB55}" name="Sarake11146"/>
    <tableColumn id="11147" xr3:uid="{78F82AB8-2CB1-471D-939A-652E46FEF5E7}" name="Sarake11147"/>
    <tableColumn id="11148" xr3:uid="{602DC362-0142-464C-B557-CF2858BA745A}" name="Sarake11148"/>
    <tableColumn id="11149" xr3:uid="{62144A3D-9960-4B5B-99EB-66DC2CBF083E}" name="Sarake11149"/>
    <tableColumn id="11150" xr3:uid="{04755537-9E6E-4029-8BB5-2F30905FED07}" name="Sarake11150"/>
    <tableColumn id="11151" xr3:uid="{043C8667-6A91-45D7-9109-51E399F2A8BC}" name="Sarake11151"/>
    <tableColumn id="11152" xr3:uid="{A67CD62E-9CF2-41C2-8EC4-1603C293EC22}" name="Sarake11152"/>
    <tableColumn id="11153" xr3:uid="{9E43DE4B-8E5E-4C55-9D5F-B8D2AF79EC14}" name="Sarake11153"/>
    <tableColumn id="11154" xr3:uid="{951D6026-E19E-4ED3-BF99-72D56770665C}" name="Sarake11154"/>
    <tableColumn id="11155" xr3:uid="{7BDDA52E-DB4E-473D-9AD8-6A078325D467}" name="Sarake11155"/>
    <tableColumn id="11156" xr3:uid="{B1B126F5-CD6C-44CB-87C9-31F569CCCE40}" name="Sarake11156"/>
    <tableColumn id="11157" xr3:uid="{0B06720A-27AF-4507-9BEE-FDF62EF25307}" name="Sarake11157"/>
    <tableColumn id="11158" xr3:uid="{A36FDFB4-9A83-4EA6-BE0E-4599AA64EFE6}" name="Sarake11158"/>
    <tableColumn id="11159" xr3:uid="{0F6852C3-DE7C-4D00-A5C8-A5F97A5F1595}" name="Sarake11159"/>
    <tableColumn id="11160" xr3:uid="{A8AE5A80-8E90-4A5B-85AD-034B389DA0F5}" name="Sarake11160"/>
    <tableColumn id="11161" xr3:uid="{E79B9BB9-2497-4C52-A194-B046430C15E8}" name="Sarake11161"/>
    <tableColumn id="11162" xr3:uid="{69C686C5-BB82-4FA7-BEE9-697EE680241F}" name="Sarake11162"/>
    <tableColumn id="11163" xr3:uid="{7881636B-396E-4707-AC6D-46C4D6FDF362}" name="Sarake11163"/>
    <tableColumn id="11164" xr3:uid="{07422EA1-BF5C-43D1-9C95-A4B33473DA7F}" name="Sarake11164"/>
    <tableColumn id="11165" xr3:uid="{467EE411-4142-43C2-9AB0-E4D34C273555}" name="Sarake11165"/>
    <tableColumn id="11166" xr3:uid="{01632FC1-3EB5-42A8-8FA9-3DB50BD3205D}" name="Sarake11166"/>
    <tableColumn id="11167" xr3:uid="{AFFB6C22-98DD-4A34-A09D-C72015499A52}" name="Sarake11167"/>
    <tableColumn id="11168" xr3:uid="{3AC18B5E-E0F7-4A75-B9DE-F3A2E9E16EDB}" name="Sarake11168"/>
    <tableColumn id="11169" xr3:uid="{A1270B5E-F32E-414B-957D-529BC491454E}" name="Sarake11169"/>
    <tableColumn id="11170" xr3:uid="{859A046E-64CA-4AD9-920A-9998C8C2CC4A}" name="Sarake11170"/>
    <tableColumn id="11171" xr3:uid="{2D548A07-D62E-494C-8F52-72EBC51020B7}" name="Sarake11171"/>
    <tableColumn id="11172" xr3:uid="{BB5863B6-5240-4351-803D-27A5C8C782C3}" name="Sarake11172"/>
    <tableColumn id="11173" xr3:uid="{A8E6D89A-09D1-44CB-80FB-C4B0917A9003}" name="Sarake11173"/>
    <tableColumn id="11174" xr3:uid="{AE2B140F-5BFD-46B1-AC9C-1133C2964524}" name="Sarake11174"/>
    <tableColumn id="11175" xr3:uid="{197EEC65-0E89-41FF-9FD5-2D91FDE50654}" name="Sarake11175"/>
    <tableColumn id="11176" xr3:uid="{BC16EA3B-CDD7-4DEB-AC47-AD2E369F84C2}" name="Sarake11176"/>
    <tableColumn id="11177" xr3:uid="{069BEF27-5607-4875-81B6-74B95738B211}" name="Sarake11177"/>
    <tableColumn id="11178" xr3:uid="{2933D1B5-AE3F-49BE-AB44-9401B8DA8EA1}" name="Sarake11178"/>
    <tableColumn id="11179" xr3:uid="{633DE4B7-AF67-46B0-9532-49BED5EFEEB0}" name="Sarake11179"/>
    <tableColumn id="11180" xr3:uid="{5FBA59FC-05E8-411D-819C-A75FB4E5B833}" name="Sarake11180"/>
    <tableColumn id="11181" xr3:uid="{37F4216D-1B53-4410-BDBE-292C2A776DE1}" name="Sarake11181"/>
    <tableColumn id="11182" xr3:uid="{0686770B-01B1-4C2E-A3F4-BFCBB6B3F8CC}" name="Sarake11182"/>
    <tableColumn id="11183" xr3:uid="{497FD63D-1D2A-45DF-8399-397ABA5696F3}" name="Sarake11183"/>
    <tableColumn id="11184" xr3:uid="{6B48618D-330E-4C6D-B3C2-B6E98F189F1F}" name="Sarake11184"/>
    <tableColumn id="11185" xr3:uid="{89958386-CEF1-40D9-ADD7-7D1AB2E16A0B}" name="Sarake11185"/>
    <tableColumn id="11186" xr3:uid="{F736B17B-2C24-4E82-A83F-95042A2B6713}" name="Sarake11186"/>
    <tableColumn id="11187" xr3:uid="{F19F42A9-AE4F-445F-A5AA-E063D25F7BD7}" name="Sarake11187"/>
    <tableColumn id="11188" xr3:uid="{83CF1A1A-CEF3-4F98-96C8-5497011875E8}" name="Sarake11188"/>
    <tableColumn id="11189" xr3:uid="{9AD0F71E-5E44-4849-A3FF-FAFE480E70A1}" name="Sarake11189"/>
    <tableColumn id="11190" xr3:uid="{66A3F683-6801-4C55-8F18-3985684996DE}" name="Sarake11190"/>
    <tableColumn id="11191" xr3:uid="{BD4536F9-450C-445B-89F1-4F9767917DA2}" name="Sarake11191"/>
    <tableColumn id="11192" xr3:uid="{244CC5E6-5CED-4947-B964-858A6B759C8A}" name="Sarake11192"/>
    <tableColumn id="11193" xr3:uid="{8371EEDE-09C6-4709-90F2-31E601761CE1}" name="Sarake11193"/>
    <tableColumn id="11194" xr3:uid="{3A27B779-4DB6-4802-BC32-7443143DBFAD}" name="Sarake11194"/>
    <tableColumn id="11195" xr3:uid="{52F058BF-E2C0-4001-9F0E-38B64CB89403}" name="Sarake11195"/>
    <tableColumn id="11196" xr3:uid="{99DDF9B9-4FDD-4266-8F40-97EACE21CA87}" name="Sarake11196"/>
    <tableColumn id="11197" xr3:uid="{9D60AE18-15E9-4647-9DDF-9F3651741E69}" name="Sarake11197"/>
    <tableColumn id="11198" xr3:uid="{377E3032-0F05-430E-B587-0CAA17519034}" name="Sarake11198"/>
    <tableColumn id="11199" xr3:uid="{7EA3F657-68F3-4A4B-A203-43325AB7C709}" name="Sarake11199"/>
    <tableColumn id="11200" xr3:uid="{68326E16-AFB9-4AB6-84D4-48E95CC0B552}" name="Sarake11200"/>
    <tableColumn id="11201" xr3:uid="{7890B744-7F5F-40D5-95E7-F993A96E365F}" name="Sarake11201"/>
    <tableColumn id="11202" xr3:uid="{3085E470-30BD-49E0-83C2-79217843ED27}" name="Sarake11202"/>
    <tableColumn id="11203" xr3:uid="{F18B67FC-FD17-4110-A7B5-3BFEF04B4D2F}" name="Sarake11203"/>
    <tableColumn id="11204" xr3:uid="{6C678FC2-B0A2-46AB-AD9C-8F6423525BDB}" name="Sarake11204"/>
    <tableColumn id="11205" xr3:uid="{AB409A1B-2E8C-4A02-B452-2C4A3DEEF549}" name="Sarake11205"/>
    <tableColumn id="11206" xr3:uid="{31015A85-7044-4724-BD51-C5EA1B2733DA}" name="Sarake11206"/>
    <tableColumn id="11207" xr3:uid="{C2495564-7BB4-4EED-AEDE-64717DE16878}" name="Sarake11207"/>
    <tableColumn id="11208" xr3:uid="{48FAF5AC-C964-48CF-8800-D42A352DE2C7}" name="Sarake11208"/>
    <tableColumn id="11209" xr3:uid="{39B48161-26F5-4CB5-B72C-503FD3BE2CD1}" name="Sarake11209"/>
    <tableColumn id="11210" xr3:uid="{461342BC-FFA2-4509-A32F-CF00C96AAEDD}" name="Sarake11210"/>
    <tableColumn id="11211" xr3:uid="{10E00242-882E-45F6-864C-912C0BE313D2}" name="Sarake11211"/>
    <tableColumn id="11212" xr3:uid="{40638121-CE05-42AB-86A2-AB523BBEFC3A}" name="Sarake11212"/>
    <tableColumn id="11213" xr3:uid="{279BA528-F3F5-4451-9B18-BF476FC5949C}" name="Sarake11213"/>
    <tableColumn id="11214" xr3:uid="{568FA3F7-F937-453B-A689-3C51E902C1FD}" name="Sarake11214"/>
    <tableColumn id="11215" xr3:uid="{291FD463-0DDB-4A28-B0E1-A638B220D270}" name="Sarake11215"/>
    <tableColumn id="11216" xr3:uid="{CAE69BF6-F288-4ADB-991E-7ED7783D4518}" name="Sarake11216"/>
    <tableColumn id="11217" xr3:uid="{6B979B2B-9783-46BB-AF6E-147E56063F0F}" name="Sarake11217"/>
    <tableColumn id="11218" xr3:uid="{230695EE-44C9-4797-8A11-92DFC32C3339}" name="Sarake11218"/>
    <tableColumn id="11219" xr3:uid="{F4054E3C-585E-4BAD-99FF-FEFD8651782B}" name="Sarake11219"/>
    <tableColumn id="11220" xr3:uid="{B8BC8623-3089-484F-A3B9-3746B2F5D3E7}" name="Sarake11220"/>
    <tableColumn id="11221" xr3:uid="{B8CD6BF8-67D5-43D1-99A4-7C59247C4D00}" name="Sarake11221"/>
    <tableColumn id="11222" xr3:uid="{2C477C91-C65D-4028-95EC-2FA2AE7DA9EF}" name="Sarake11222"/>
    <tableColumn id="11223" xr3:uid="{79EAAC1F-C873-4C47-8988-74072FBA507B}" name="Sarake11223"/>
    <tableColumn id="11224" xr3:uid="{93DE4139-8BB2-499B-9EF6-3D347A595F21}" name="Sarake11224"/>
    <tableColumn id="11225" xr3:uid="{FD0D84F4-C61D-4166-BEE3-E0FC2CD168C8}" name="Sarake11225"/>
    <tableColumn id="11226" xr3:uid="{E9B58E0D-56A9-41A5-9055-B4CF67B7198F}" name="Sarake11226"/>
    <tableColumn id="11227" xr3:uid="{88DE7BC5-040A-4956-AC91-134E230D0BB7}" name="Sarake11227"/>
    <tableColumn id="11228" xr3:uid="{63ED440B-F4AC-4FEF-8AA2-4F6D46FA62B1}" name="Sarake11228"/>
    <tableColumn id="11229" xr3:uid="{6701F166-1021-4C3D-A40D-680201F3CFB5}" name="Sarake11229"/>
    <tableColumn id="11230" xr3:uid="{EE0761C4-430F-44B1-9967-584407C8C9D8}" name="Sarake11230"/>
    <tableColumn id="11231" xr3:uid="{626C0ED8-EF60-408B-BB63-BD775F5A350B}" name="Sarake11231"/>
    <tableColumn id="11232" xr3:uid="{97412945-52AA-4C60-97CB-1022C5A73FF5}" name="Sarake11232"/>
    <tableColumn id="11233" xr3:uid="{54B8CD6F-B9D0-412F-9818-E7C30294840A}" name="Sarake11233"/>
    <tableColumn id="11234" xr3:uid="{D6EAD848-2AA3-4C7E-BFDD-1891A3536C64}" name="Sarake11234"/>
    <tableColumn id="11235" xr3:uid="{270FD96B-14BB-4A1B-AD79-B24962B4C27F}" name="Sarake11235"/>
    <tableColumn id="11236" xr3:uid="{90797043-FD1C-4CCF-97A4-5B2424E1ABF4}" name="Sarake11236"/>
    <tableColumn id="11237" xr3:uid="{141E5A81-D465-4ABC-A2B9-478F3A0F5F76}" name="Sarake11237"/>
    <tableColumn id="11238" xr3:uid="{33AC7DFF-0CEB-437C-8570-9EE94942C3F1}" name="Sarake11238"/>
    <tableColumn id="11239" xr3:uid="{DE45657C-84B2-47B9-BCC1-58E84E216370}" name="Sarake11239"/>
    <tableColumn id="11240" xr3:uid="{39A0B905-0EB3-48FA-B248-0DF39D6CBDEF}" name="Sarake11240"/>
    <tableColumn id="11241" xr3:uid="{460E2614-B4AB-4A75-8F6C-99D741A3A601}" name="Sarake11241"/>
    <tableColumn id="11242" xr3:uid="{A8C96223-F5D2-48CF-8F99-4233D8E54EF2}" name="Sarake11242"/>
    <tableColumn id="11243" xr3:uid="{296155FE-91BC-4DA0-9742-B01A46C77C7D}" name="Sarake11243"/>
    <tableColumn id="11244" xr3:uid="{B41AFA16-D04B-4865-84DD-E6614BF56E4E}" name="Sarake11244"/>
    <tableColumn id="11245" xr3:uid="{B3443C66-0113-4774-8545-0DED0498F697}" name="Sarake11245"/>
    <tableColumn id="11246" xr3:uid="{54F0F01D-8E61-40A8-9B55-A6D6B0D12287}" name="Sarake11246"/>
    <tableColumn id="11247" xr3:uid="{6051F780-0FE0-4228-8F11-07680E52295F}" name="Sarake11247"/>
    <tableColumn id="11248" xr3:uid="{68F8094F-2CD7-494E-AEA9-4BE7D6EFCDDD}" name="Sarake11248"/>
    <tableColumn id="11249" xr3:uid="{CADB0664-8E97-4119-9D97-4C4640FBF379}" name="Sarake11249"/>
    <tableColumn id="11250" xr3:uid="{8A6ECC77-74FC-4D37-971C-D8ABCDDC786E}" name="Sarake11250"/>
    <tableColumn id="11251" xr3:uid="{DD6F8B6A-CA2A-479D-B64B-2D0B40E9D1FA}" name="Sarake11251"/>
    <tableColumn id="11252" xr3:uid="{AD733EB2-5C82-452A-9275-3D756EC7D3F8}" name="Sarake11252"/>
    <tableColumn id="11253" xr3:uid="{51AB7958-8453-4349-840D-2872DBA01EEF}" name="Sarake11253"/>
    <tableColumn id="11254" xr3:uid="{6FE32DDD-8774-497D-86ED-97E4C38221C9}" name="Sarake11254"/>
    <tableColumn id="11255" xr3:uid="{26AB6897-8D50-45ED-A906-1647100B18DE}" name="Sarake11255"/>
    <tableColumn id="11256" xr3:uid="{F2703D64-762C-41DF-B0FF-420412A3CD5F}" name="Sarake11256"/>
    <tableColumn id="11257" xr3:uid="{2A05179D-D63D-4F48-B4E0-7DD7FD43E8AB}" name="Sarake11257"/>
    <tableColumn id="11258" xr3:uid="{A77DB346-8586-4CB6-82D1-84E8A4B8FBB5}" name="Sarake11258"/>
    <tableColumn id="11259" xr3:uid="{8E78F202-19DC-46C5-AFA1-6A62BE98C6BA}" name="Sarake11259"/>
    <tableColumn id="11260" xr3:uid="{E462103C-33D6-4B08-A0B6-012A9BC2C5A1}" name="Sarake11260"/>
    <tableColumn id="11261" xr3:uid="{5538410E-AEB7-4F11-8B91-48787092672F}" name="Sarake11261"/>
    <tableColumn id="11262" xr3:uid="{C7A517ED-D812-466E-92CC-64E486E7FBF3}" name="Sarake11262"/>
    <tableColumn id="11263" xr3:uid="{6DE82CD2-36D7-48C3-B84B-A38896F12060}" name="Sarake11263"/>
    <tableColumn id="11264" xr3:uid="{D3223694-AA80-407E-B018-A7232719070D}" name="Sarake11264"/>
    <tableColumn id="11265" xr3:uid="{B90431E6-2D38-4444-AAEE-58E242C64212}" name="Sarake11265"/>
    <tableColumn id="11266" xr3:uid="{3753D071-FB32-47FE-AEB5-5E906BAC39B5}" name="Sarake11266"/>
    <tableColumn id="11267" xr3:uid="{E7ADD611-9E76-4C07-9C8F-9C91E2AF6A25}" name="Sarake11267"/>
    <tableColumn id="11268" xr3:uid="{C2D460D2-F209-4CB2-9535-1386C8BE51CE}" name="Sarake11268"/>
    <tableColumn id="11269" xr3:uid="{5BC950D0-8D1E-41C8-8CBD-8E95D83F5E48}" name="Sarake11269"/>
    <tableColumn id="11270" xr3:uid="{433FE6E8-AB8D-4F77-8341-F737880D3BE3}" name="Sarake11270"/>
    <tableColumn id="11271" xr3:uid="{CEF1DB6F-E49D-4260-8E28-99E5494078CB}" name="Sarake11271"/>
    <tableColumn id="11272" xr3:uid="{AC099133-0FF6-4982-B892-8A10442E13B2}" name="Sarake11272"/>
    <tableColumn id="11273" xr3:uid="{8BE0F737-4AED-4046-BB55-6A7084300D80}" name="Sarake11273"/>
    <tableColumn id="11274" xr3:uid="{6894E760-B559-41D5-9DCB-5C1503EA7BDA}" name="Sarake11274"/>
    <tableColumn id="11275" xr3:uid="{142F031D-01AF-4E96-86D0-E1549CB1B5F7}" name="Sarake11275"/>
    <tableColumn id="11276" xr3:uid="{89F1C6DB-8C5D-44E5-AAF3-B255050A4BD4}" name="Sarake11276"/>
    <tableColumn id="11277" xr3:uid="{E8752DD8-F0B8-4EB2-9304-2C1AA43F08C3}" name="Sarake11277"/>
    <tableColumn id="11278" xr3:uid="{EA15911B-3EF9-4622-9CB6-4EC046CF9FCD}" name="Sarake11278"/>
    <tableColumn id="11279" xr3:uid="{98D2D3B1-ADCF-48B2-8A73-71897484616C}" name="Sarake11279"/>
    <tableColumn id="11280" xr3:uid="{CF8F9263-68F5-4E8C-B8EF-53AB4E92881A}" name="Sarake11280"/>
    <tableColumn id="11281" xr3:uid="{D24E283A-FA65-47E8-B439-CCB76FB326F5}" name="Sarake11281"/>
    <tableColumn id="11282" xr3:uid="{3C6F0CCB-AE76-4ACB-87E5-8C01AF12F934}" name="Sarake11282"/>
    <tableColumn id="11283" xr3:uid="{3314773A-0161-45B2-A2DF-9BB6CD991CB2}" name="Sarake11283"/>
    <tableColumn id="11284" xr3:uid="{2CB56F81-52D1-4B12-8AF6-0FC3E2E4D93A}" name="Sarake11284"/>
    <tableColumn id="11285" xr3:uid="{949D6732-03BC-4A24-AC6E-31947C050A5E}" name="Sarake11285"/>
    <tableColumn id="11286" xr3:uid="{3AE92846-CA30-4215-AB72-234DAEF2DB73}" name="Sarake11286"/>
    <tableColumn id="11287" xr3:uid="{95DFA25F-0DC0-43AC-BFAA-C19154BA3984}" name="Sarake11287"/>
    <tableColumn id="11288" xr3:uid="{4A9E9BC8-D60D-4ED8-8F2D-9FE35E4D9D6C}" name="Sarake11288"/>
    <tableColumn id="11289" xr3:uid="{FAFC36B7-230D-457A-8D28-15AD88E65647}" name="Sarake11289"/>
    <tableColumn id="11290" xr3:uid="{4569BCBD-0C7B-45D0-8DF3-4E6D22AA7442}" name="Sarake11290"/>
    <tableColumn id="11291" xr3:uid="{8BAACB09-53D9-4819-B5CE-D41B19BAC04C}" name="Sarake11291"/>
    <tableColumn id="11292" xr3:uid="{C1F41FFA-A540-4F58-B7D3-66560CD924F2}" name="Sarake11292"/>
    <tableColumn id="11293" xr3:uid="{4DBDDE84-362E-4F98-8262-EE994CBA29CE}" name="Sarake11293"/>
    <tableColumn id="11294" xr3:uid="{FC9468A5-8562-4B00-8CAC-5F54B0236A5B}" name="Sarake11294"/>
    <tableColumn id="11295" xr3:uid="{03416FD6-6D6C-4B03-9063-2A6BA0FAB500}" name="Sarake11295"/>
    <tableColumn id="11296" xr3:uid="{B7CCB62F-1355-4B92-8D6B-03859E785247}" name="Sarake11296"/>
    <tableColumn id="11297" xr3:uid="{139B4F5C-BDCE-4FB5-B443-A74B7153AC4F}" name="Sarake11297"/>
    <tableColumn id="11298" xr3:uid="{7210F552-0E59-4843-A7A0-07A3DC68FD04}" name="Sarake11298"/>
    <tableColumn id="11299" xr3:uid="{300FBC08-FC97-49CB-A579-029B94F41C99}" name="Sarake11299"/>
    <tableColumn id="11300" xr3:uid="{63623747-1051-4765-87FC-3F6057AF1EA4}" name="Sarake11300"/>
    <tableColumn id="11301" xr3:uid="{B555EAC4-A1CE-492D-906E-34EF3BE24B26}" name="Sarake11301"/>
    <tableColumn id="11302" xr3:uid="{ED830503-64DA-48C7-B82F-83A3ED31DD67}" name="Sarake11302"/>
    <tableColumn id="11303" xr3:uid="{968FC5C5-40AD-4C15-8E73-1729321667FB}" name="Sarake11303"/>
    <tableColumn id="11304" xr3:uid="{75E5EA9F-A687-4145-A8C2-A804477D988B}" name="Sarake11304"/>
    <tableColumn id="11305" xr3:uid="{54A4A204-2E4D-4351-8F31-6BAB7E72320A}" name="Sarake11305"/>
    <tableColumn id="11306" xr3:uid="{16DCAFE7-2A83-4BA2-8103-2FFA08376D21}" name="Sarake11306"/>
    <tableColumn id="11307" xr3:uid="{D196129B-DB03-4F2E-8474-741F9582F88A}" name="Sarake11307"/>
    <tableColumn id="11308" xr3:uid="{EDA5F5DA-0F74-45F0-802E-6468E6029CC5}" name="Sarake11308"/>
    <tableColumn id="11309" xr3:uid="{F87826FE-730B-4C03-8501-559B61553D78}" name="Sarake11309"/>
    <tableColumn id="11310" xr3:uid="{C31504E7-8570-4B35-B7AC-3B7420B93815}" name="Sarake11310"/>
    <tableColumn id="11311" xr3:uid="{F263C1D2-DAF9-4F54-BE6C-A84F8FB4DA96}" name="Sarake11311"/>
    <tableColumn id="11312" xr3:uid="{A11206C4-D40E-4706-B37A-642C7F4D790A}" name="Sarake11312"/>
    <tableColumn id="11313" xr3:uid="{2F01EA25-A96C-49D0-A28E-4D5ABFE32652}" name="Sarake11313"/>
    <tableColumn id="11314" xr3:uid="{5E97A18D-D291-43FA-8E3F-1C38FA70E032}" name="Sarake11314"/>
    <tableColumn id="11315" xr3:uid="{23144150-0F6E-4384-AD46-F38C11A7A773}" name="Sarake11315"/>
    <tableColumn id="11316" xr3:uid="{DF6369BF-32E8-45E9-9270-B844F0BAF301}" name="Sarake11316"/>
    <tableColumn id="11317" xr3:uid="{FE0E168A-05CB-441A-AD12-A5799665960F}" name="Sarake11317"/>
    <tableColumn id="11318" xr3:uid="{AC87F8A6-38B9-41B4-9866-19397AA2D93E}" name="Sarake11318"/>
    <tableColumn id="11319" xr3:uid="{DDDCB328-8ABB-4AD7-A763-5B1CC82E2227}" name="Sarake11319"/>
    <tableColumn id="11320" xr3:uid="{DF04D32B-A492-4B34-AFFD-BD7D6C49FC34}" name="Sarake11320"/>
    <tableColumn id="11321" xr3:uid="{4F8B3056-8CFC-4173-AFB0-A03AA58141DF}" name="Sarake11321"/>
    <tableColumn id="11322" xr3:uid="{5DB9FF0A-9507-4A6B-8DEA-BAEA9C073B1A}" name="Sarake11322"/>
    <tableColumn id="11323" xr3:uid="{E24C2413-C26D-435E-BD5A-7D0A1176F11F}" name="Sarake11323"/>
    <tableColumn id="11324" xr3:uid="{D6A193ED-137B-484B-B7B1-0F4EC490BCEB}" name="Sarake11324"/>
    <tableColumn id="11325" xr3:uid="{3E29259C-5676-445D-BE10-793FBAAE412F}" name="Sarake11325"/>
    <tableColumn id="11326" xr3:uid="{155DBF72-26FC-47B7-9185-38AB526E2834}" name="Sarake11326"/>
    <tableColumn id="11327" xr3:uid="{2B3B5FE6-B14F-4311-A005-BD10CC73B04C}" name="Sarake11327"/>
    <tableColumn id="11328" xr3:uid="{DF728905-FF74-4C55-B0BA-E0D5AD44660B}" name="Sarake11328"/>
    <tableColumn id="11329" xr3:uid="{8F70C656-5F14-4D3E-8147-1AF66EF1EBFE}" name="Sarake11329"/>
    <tableColumn id="11330" xr3:uid="{85203C09-A0DA-42D3-8607-7735533B0E7A}" name="Sarake11330"/>
    <tableColumn id="11331" xr3:uid="{6B3324C5-DCC1-4B88-988C-F7D6E2E3CDED}" name="Sarake11331"/>
    <tableColumn id="11332" xr3:uid="{6D57F69E-2511-4726-AD13-0E715DEA2615}" name="Sarake11332"/>
    <tableColumn id="11333" xr3:uid="{E895A1F5-7272-4EB3-AD3D-EED43CEC386C}" name="Sarake11333"/>
    <tableColumn id="11334" xr3:uid="{A67A8BA5-5C36-4561-B65B-B680DD351FA3}" name="Sarake11334"/>
    <tableColumn id="11335" xr3:uid="{974D9B19-D32E-45D7-8156-C6DE84F709C5}" name="Sarake11335"/>
    <tableColumn id="11336" xr3:uid="{0C9F2A04-2A0D-4C50-A5F5-49CAB0F10381}" name="Sarake11336"/>
    <tableColumn id="11337" xr3:uid="{1BB17D5C-72CF-4F40-8ED1-F0D90C6FFBF0}" name="Sarake11337"/>
    <tableColumn id="11338" xr3:uid="{A1C25D2F-3619-4192-80B1-A4E6D1D27F0D}" name="Sarake11338"/>
    <tableColumn id="11339" xr3:uid="{7F6876CA-2FF8-448C-8784-7FA2570F359D}" name="Sarake11339"/>
    <tableColumn id="11340" xr3:uid="{5FDE2337-567E-4FE0-8D79-315FC9403DF2}" name="Sarake11340"/>
    <tableColumn id="11341" xr3:uid="{FDF0804F-D696-4CCA-88D4-9852F8D3382B}" name="Sarake11341"/>
    <tableColumn id="11342" xr3:uid="{43299EFD-A313-4DB0-9445-8A40F251D8A0}" name="Sarake11342"/>
    <tableColumn id="11343" xr3:uid="{3220139B-92C0-4517-BB4A-6A402007123D}" name="Sarake11343"/>
    <tableColumn id="11344" xr3:uid="{483559CD-D044-490B-A4A5-0D642114A541}" name="Sarake11344"/>
    <tableColumn id="11345" xr3:uid="{27D67A34-80B5-4207-B877-05B635F6F2D1}" name="Sarake11345"/>
    <tableColumn id="11346" xr3:uid="{FD0FBAFB-3267-46DB-93D4-5481AD999613}" name="Sarake11346"/>
    <tableColumn id="11347" xr3:uid="{10AC2EFE-2A0A-4109-8800-A71614B4CA3B}" name="Sarake11347"/>
    <tableColumn id="11348" xr3:uid="{C072E9C7-7A98-4C92-B958-1F8E9AF0CAA2}" name="Sarake11348"/>
    <tableColumn id="11349" xr3:uid="{1035C8E8-7653-4C3C-BB61-2E1F81D173E2}" name="Sarake11349"/>
    <tableColumn id="11350" xr3:uid="{CED52CF6-EFF0-4691-B429-93CB6DB6FC39}" name="Sarake11350"/>
    <tableColumn id="11351" xr3:uid="{171E109F-D079-4576-AE5B-6355AE2453EA}" name="Sarake11351"/>
    <tableColumn id="11352" xr3:uid="{9C52A946-160A-4BC4-85C8-0FCF7C179275}" name="Sarake11352"/>
    <tableColumn id="11353" xr3:uid="{B5274071-5105-4A87-999E-5B965925C744}" name="Sarake11353"/>
    <tableColumn id="11354" xr3:uid="{9145F111-C897-44DB-A455-63309AC6468F}" name="Sarake11354"/>
    <tableColumn id="11355" xr3:uid="{EF2EF4F8-8389-4FCC-896B-5CAF64F0D6AF}" name="Sarake11355"/>
    <tableColumn id="11356" xr3:uid="{F4C744BD-A8A0-47EF-8017-9481E9718302}" name="Sarake11356"/>
    <tableColumn id="11357" xr3:uid="{19AEC98A-292D-47F8-87C7-B019A991DD2A}" name="Sarake11357"/>
    <tableColumn id="11358" xr3:uid="{CCE059C1-9167-49CC-A586-D48AE62C078D}" name="Sarake11358"/>
    <tableColumn id="11359" xr3:uid="{6FA8B99B-90CC-4C96-AD5B-25FE99D97619}" name="Sarake11359"/>
    <tableColumn id="11360" xr3:uid="{F377C305-6C98-4DC2-ADC4-CE4E8560B270}" name="Sarake11360"/>
    <tableColumn id="11361" xr3:uid="{9915B202-9E15-41AB-98C2-3992233AB965}" name="Sarake11361"/>
    <tableColumn id="11362" xr3:uid="{F629B2A5-7E28-4B57-AF25-B79879F9206C}" name="Sarake11362"/>
    <tableColumn id="11363" xr3:uid="{8E30ED4E-431D-468C-8F10-D54D7FCCF4C8}" name="Sarake11363"/>
    <tableColumn id="11364" xr3:uid="{D85AB0CB-1896-44D8-8353-E69B1A372A77}" name="Sarake11364"/>
    <tableColumn id="11365" xr3:uid="{9D3881ED-890C-49FC-A0E9-088EC68F7D05}" name="Sarake11365"/>
    <tableColumn id="11366" xr3:uid="{B5FB9EF8-F2B9-4C43-B939-49C4F00812DE}" name="Sarake11366"/>
    <tableColumn id="11367" xr3:uid="{7B9AB71C-D655-42C6-973E-2F2A051E8309}" name="Sarake11367"/>
    <tableColumn id="11368" xr3:uid="{7E1874A9-EC56-4008-99F1-18B5428C69B1}" name="Sarake11368"/>
    <tableColumn id="11369" xr3:uid="{E2FDDC70-53B1-4AC3-BAEF-5561E5A07190}" name="Sarake11369"/>
    <tableColumn id="11370" xr3:uid="{1E011394-D21E-4C43-AD6E-B869CE909B87}" name="Sarake11370"/>
    <tableColumn id="11371" xr3:uid="{E1ABB94B-E004-44B2-B754-62E0C0B0C1D9}" name="Sarake11371"/>
    <tableColumn id="11372" xr3:uid="{232C7E9B-B1DC-4225-AABC-6B89CA90769F}" name="Sarake11372"/>
    <tableColumn id="11373" xr3:uid="{DA2D2495-5CAE-4A47-BD60-79826C594FEB}" name="Sarake11373"/>
    <tableColumn id="11374" xr3:uid="{595E4AC9-E3FC-433C-9DE5-AD7C6FE528B9}" name="Sarake11374"/>
    <tableColumn id="11375" xr3:uid="{7BE4FC08-E988-49EB-B897-62A75FBBA7CA}" name="Sarake11375"/>
    <tableColumn id="11376" xr3:uid="{AA444029-4E9F-4104-96AC-5A1CF5677C06}" name="Sarake11376"/>
    <tableColumn id="11377" xr3:uid="{091BCB7C-E51F-4BEA-AE21-DCA6229B1F80}" name="Sarake11377"/>
    <tableColumn id="11378" xr3:uid="{2DFC421A-6E6C-46D2-88D1-1FAEF4C3832A}" name="Sarake11378"/>
    <tableColumn id="11379" xr3:uid="{845ACD9F-362F-4B1A-998B-7C4E94A7CBDB}" name="Sarake11379"/>
    <tableColumn id="11380" xr3:uid="{19637960-5A1C-4A63-9DA3-4484767C59CD}" name="Sarake11380"/>
    <tableColumn id="11381" xr3:uid="{8677D28F-1CA8-4D28-965C-CCDD092D39AE}" name="Sarake11381"/>
    <tableColumn id="11382" xr3:uid="{8999B5C5-7360-4192-BD1D-5667D559BB41}" name="Sarake11382"/>
    <tableColumn id="11383" xr3:uid="{9D471A70-6FDD-4F1C-B9A6-6395F313691B}" name="Sarake11383"/>
    <tableColumn id="11384" xr3:uid="{4EE09F02-3F47-491F-B24D-9F8C3E2815DC}" name="Sarake11384"/>
    <tableColumn id="11385" xr3:uid="{02AB5556-3EFB-4C70-BEDE-A236E8FC6C3C}" name="Sarake11385"/>
    <tableColumn id="11386" xr3:uid="{8BBE0539-E796-4920-A2AD-FEAD05CFBA78}" name="Sarake11386"/>
    <tableColumn id="11387" xr3:uid="{0D96E796-A225-42E7-9F59-65CFF0B1C8C8}" name="Sarake11387"/>
    <tableColumn id="11388" xr3:uid="{AB829753-0F93-4A08-A4C4-DA2287735ACA}" name="Sarake11388"/>
    <tableColumn id="11389" xr3:uid="{88EC404A-E641-489C-B0CA-AD69D71C7392}" name="Sarake11389"/>
    <tableColumn id="11390" xr3:uid="{C4E95243-BAE3-49B4-9EEA-9F95F05658DB}" name="Sarake11390"/>
    <tableColumn id="11391" xr3:uid="{6ECE98EE-995C-4271-806E-27975FA8DB97}" name="Sarake11391"/>
    <tableColumn id="11392" xr3:uid="{70D2B0A7-9904-4ABC-9E76-87B441417D3A}" name="Sarake11392"/>
    <tableColumn id="11393" xr3:uid="{63DDCE11-815D-4815-8E4E-F3C7CE612245}" name="Sarake11393"/>
    <tableColumn id="11394" xr3:uid="{65EA1AEF-34E7-40D2-93FD-0628B1D8CEEC}" name="Sarake11394"/>
    <tableColumn id="11395" xr3:uid="{2C2DE9CC-A662-4932-87E2-860CDEDD998B}" name="Sarake11395"/>
    <tableColumn id="11396" xr3:uid="{FC95D991-5232-4741-90A0-989E01921A50}" name="Sarake11396"/>
    <tableColumn id="11397" xr3:uid="{693963B2-BA56-4E43-8C1A-40C13A265821}" name="Sarake11397"/>
    <tableColumn id="11398" xr3:uid="{357024BF-5ECA-42F6-80F1-A9D9EF77FA3D}" name="Sarake11398"/>
    <tableColumn id="11399" xr3:uid="{998742B8-A4B5-413E-916F-9305ED54B16F}" name="Sarake11399"/>
    <tableColumn id="11400" xr3:uid="{CC3BBB3E-50B6-4B88-B878-B654A8B543E3}" name="Sarake11400"/>
    <tableColumn id="11401" xr3:uid="{591B0B4F-564A-42C8-A459-786AF95CAA7E}" name="Sarake11401"/>
    <tableColumn id="11402" xr3:uid="{73D2E328-7C15-4D02-A3CC-58692A178DDD}" name="Sarake11402"/>
    <tableColumn id="11403" xr3:uid="{82E15F27-85BD-4E07-8295-45A0D0DDDB7C}" name="Sarake11403"/>
    <tableColumn id="11404" xr3:uid="{D2C3F6C5-0DAC-4B8A-9D18-B841B8868911}" name="Sarake11404"/>
    <tableColumn id="11405" xr3:uid="{5B319C3B-A9AD-43D4-8768-B81EBA9D465A}" name="Sarake11405"/>
    <tableColumn id="11406" xr3:uid="{2C923DF9-71DB-4AE4-B483-9FA13FB60F3E}" name="Sarake11406"/>
    <tableColumn id="11407" xr3:uid="{050025EB-8431-470A-A54E-D6627002927E}" name="Sarake11407"/>
    <tableColumn id="11408" xr3:uid="{35868251-7D27-485B-AE6E-012F5135E031}" name="Sarake11408"/>
    <tableColumn id="11409" xr3:uid="{FB521E3B-7CE0-4176-B809-F0F7BD054F63}" name="Sarake11409"/>
    <tableColumn id="11410" xr3:uid="{CF2EAA0E-9F7E-4971-BEFF-1F6458E36C9B}" name="Sarake11410"/>
    <tableColumn id="11411" xr3:uid="{D345ECAA-D3BC-4BEC-A9F4-540862248A60}" name="Sarake11411"/>
    <tableColumn id="11412" xr3:uid="{D445C86E-660D-44FA-8B6F-C14D29B67AE7}" name="Sarake11412"/>
    <tableColumn id="11413" xr3:uid="{5CD75DE3-6634-40D4-B2AF-31B26C1FF1C4}" name="Sarake11413"/>
    <tableColumn id="11414" xr3:uid="{8B067A49-8925-4688-B381-5410518C9389}" name="Sarake11414"/>
    <tableColumn id="11415" xr3:uid="{37BD7945-BD6D-4F24-A700-F773C70F4187}" name="Sarake11415"/>
    <tableColumn id="11416" xr3:uid="{1A22BF4A-3620-4B34-8F92-9120C74D200D}" name="Sarake11416"/>
    <tableColumn id="11417" xr3:uid="{A855D8E3-F396-437C-970E-F5965D608CA2}" name="Sarake11417"/>
    <tableColumn id="11418" xr3:uid="{38ADABB5-8481-4BEE-9816-69CD22ED445A}" name="Sarake11418"/>
    <tableColumn id="11419" xr3:uid="{259BDEDC-1B0A-409C-9F59-3907A7A039DC}" name="Sarake11419"/>
    <tableColumn id="11420" xr3:uid="{09414356-52CC-430E-85D8-AA923B553278}" name="Sarake11420"/>
    <tableColumn id="11421" xr3:uid="{BEC999BE-9542-49C4-B3C9-F8D838E8BA09}" name="Sarake11421"/>
    <tableColumn id="11422" xr3:uid="{54E010CC-C8E6-4B7B-A9CC-2909AC80D46F}" name="Sarake11422"/>
    <tableColumn id="11423" xr3:uid="{8A2634B5-8C1F-4498-9079-FAA79B1A69AA}" name="Sarake11423"/>
    <tableColumn id="11424" xr3:uid="{E4C208EC-34D5-4BE0-9E11-1A1985957427}" name="Sarake11424"/>
    <tableColumn id="11425" xr3:uid="{FD1F9E40-8718-44AB-85A2-37756867F20F}" name="Sarake11425"/>
    <tableColumn id="11426" xr3:uid="{89C797D3-BE42-4CB0-86A2-80D72607B955}" name="Sarake11426"/>
    <tableColumn id="11427" xr3:uid="{AFD5313D-0BC1-4589-A590-48CAA8E680ED}" name="Sarake11427"/>
    <tableColumn id="11428" xr3:uid="{A83CD0DF-C201-4E64-9607-E1C977B572E4}" name="Sarake11428"/>
    <tableColumn id="11429" xr3:uid="{3321D76F-19FD-4AE8-904E-8C8A0EFA0644}" name="Sarake11429"/>
    <tableColumn id="11430" xr3:uid="{1502D94A-5F06-4CB3-9DBC-4C94D593CC50}" name="Sarake11430"/>
    <tableColumn id="11431" xr3:uid="{57E2FCBE-1BC0-4832-8D4B-1CA0A7746AA5}" name="Sarake11431"/>
    <tableColumn id="11432" xr3:uid="{802604DD-A66A-41CA-A9BC-1AA8278188A5}" name="Sarake11432"/>
    <tableColumn id="11433" xr3:uid="{E4DB075D-86E1-45FC-9AE4-101FCB65F733}" name="Sarake11433"/>
    <tableColumn id="11434" xr3:uid="{FABDA307-D505-4BC6-968C-3F73637403F2}" name="Sarake11434"/>
    <tableColumn id="11435" xr3:uid="{29FB3423-476E-4972-BD88-7004CC60697C}" name="Sarake11435"/>
    <tableColumn id="11436" xr3:uid="{C577EF0E-7021-43D3-9D72-C11D86FCF326}" name="Sarake11436"/>
    <tableColumn id="11437" xr3:uid="{298A0F29-15D1-4295-993C-3A6D987B0479}" name="Sarake11437"/>
    <tableColumn id="11438" xr3:uid="{60613E25-D776-4B5D-A96E-866738820A53}" name="Sarake11438"/>
    <tableColumn id="11439" xr3:uid="{5BC7890B-E4CA-4AB2-A75E-90EFDCC1C514}" name="Sarake11439"/>
    <tableColumn id="11440" xr3:uid="{E0CB66BD-9931-4BA4-BF1C-647E01E3A1C2}" name="Sarake11440"/>
    <tableColumn id="11441" xr3:uid="{1CC40D82-A627-42BA-83A5-92621A09043E}" name="Sarake11441"/>
    <tableColumn id="11442" xr3:uid="{7E49FF7A-69A9-476C-8CDC-E5501C2472A8}" name="Sarake11442"/>
    <tableColumn id="11443" xr3:uid="{E3E643F1-5A2C-4F67-9412-B495C74FFD8C}" name="Sarake11443"/>
    <tableColumn id="11444" xr3:uid="{88D03498-0900-4656-A910-2A2DEB2A5F12}" name="Sarake11444"/>
    <tableColumn id="11445" xr3:uid="{10011F65-C7DA-4D09-A45E-1A7FFFFB196F}" name="Sarake11445"/>
    <tableColumn id="11446" xr3:uid="{FE451507-9F20-4D33-96F3-4351B1CEB18D}" name="Sarake11446"/>
    <tableColumn id="11447" xr3:uid="{F67398E6-9B32-41AF-B174-3F42295BB866}" name="Sarake11447"/>
    <tableColumn id="11448" xr3:uid="{748E9DBE-1113-4061-842A-7B656BC9451B}" name="Sarake11448"/>
    <tableColumn id="11449" xr3:uid="{17A8D33C-0A93-41D2-8FAD-3545203D21E5}" name="Sarake11449"/>
    <tableColumn id="11450" xr3:uid="{CBABAEDA-4B8B-436F-B0E6-B98EF4A61C67}" name="Sarake11450"/>
    <tableColumn id="11451" xr3:uid="{C311A977-91DA-49DC-93A2-2AC2DFEB894C}" name="Sarake11451"/>
    <tableColumn id="11452" xr3:uid="{53B7B553-10BB-4833-9037-7EA87794072E}" name="Sarake11452"/>
    <tableColumn id="11453" xr3:uid="{1EBBEA16-CE78-4F66-AB90-9A7CA3B96A69}" name="Sarake11453"/>
    <tableColumn id="11454" xr3:uid="{E8327D5B-EBC8-46B5-B2CF-D9520203A544}" name="Sarake11454"/>
    <tableColumn id="11455" xr3:uid="{C390FA21-5319-4E1A-B0C2-C9DEE4F61CD6}" name="Sarake11455"/>
    <tableColumn id="11456" xr3:uid="{1DCEE80D-816A-4296-9BF7-BB8594842E0E}" name="Sarake11456"/>
    <tableColumn id="11457" xr3:uid="{33A9F9C1-F5CF-4C9A-B167-A48103075B16}" name="Sarake11457"/>
    <tableColumn id="11458" xr3:uid="{DECDFA10-33C4-4468-AF38-835B4855506E}" name="Sarake11458"/>
    <tableColumn id="11459" xr3:uid="{2D6501BB-6864-4B5A-906F-89B16C55E02B}" name="Sarake11459"/>
    <tableColumn id="11460" xr3:uid="{5462144A-121F-40FB-A509-5881F302363E}" name="Sarake11460"/>
    <tableColumn id="11461" xr3:uid="{BD5B79EC-98FD-4DD3-9E4C-B3A2AF834E7C}" name="Sarake11461"/>
    <tableColumn id="11462" xr3:uid="{038CF817-3998-45F3-8672-B1A10222065A}" name="Sarake11462"/>
    <tableColumn id="11463" xr3:uid="{EFDE45DB-B236-4ADD-889C-34584E7462E3}" name="Sarake11463"/>
    <tableColumn id="11464" xr3:uid="{537F0411-6613-479D-AA23-389A68435721}" name="Sarake11464"/>
    <tableColumn id="11465" xr3:uid="{0E80538A-9C3F-4CD7-8323-A9AAC284B9D2}" name="Sarake11465"/>
    <tableColumn id="11466" xr3:uid="{D205CB48-EF08-4654-8848-CB39FEB05648}" name="Sarake11466"/>
    <tableColumn id="11467" xr3:uid="{BF446F15-6C03-4EFC-B019-8A9897382B8F}" name="Sarake11467"/>
    <tableColumn id="11468" xr3:uid="{8300343A-0E9E-43FF-A581-A5D8615CEAA2}" name="Sarake11468"/>
    <tableColumn id="11469" xr3:uid="{D8633C34-2214-40CB-B847-E2A92EFDFD38}" name="Sarake11469"/>
    <tableColumn id="11470" xr3:uid="{8B69DE60-1F5E-4A1A-B564-F26F643DC8AF}" name="Sarake11470"/>
    <tableColumn id="11471" xr3:uid="{728A44E9-7011-42B7-822B-1B9DA503CB84}" name="Sarake11471"/>
    <tableColumn id="11472" xr3:uid="{48A1A089-6FE8-4641-8005-3D5516EE5FB9}" name="Sarake11472"/>
    <tableColumn id="11473" xr3:uid="{B5FA80F3-6B31-44ED-AD1A-77CCA43FFE17}" name="Sarake11473"/>
    <tableColumn id="11474" xr3:uid="{C39A6518-5A49-43AB-B83A-24C43BF29412}" name="Sarake11474"/>
    <tableColumn id="11475" xr3:uid="{AC7FCE68-67C3-4757-A7BA-6ECC4FD78556}" name="Sarake11475"/>
    <tableColumn id="11476" xr3:uid="{31864406-C073-4976-B4CE-CA51CEFA8050}" name="Sarake11476"/>
    <tableColumn id="11477" xr3:uid="{C8679AF7-56D6-4F33-BEA7-01E46534C331}" name="Sarake11477"/>
    <tableColumn id="11478" xr3:uid="{BCCD18B1-2896-489A-ADBC-A46B7BACE5EF}" name="Sarake11478"/>
    <tableColumn id="11479" xr3:uid="{A35E9C67-D036-492B-BA6F-CC8944CBC9C8}" name="Sarake11479"/>
    <tableColumn id="11480" xr3:uid="{BD459AA6-4079-4D3D-97B1-AB060C48B0E4}" name="Sarake11480"/>
    <tableColumn id="11481" xr3:uid="{B0A19C26-A437-4405-94F4-E6375ED0E47B}" name="Sarake11481"/>
    <tableColumn id="11482" xr3:uid="{306A3988-021C-4F99-8AEA-5F12B56C880F}" name="Sarake11482"/>
    <tableColumn id="11483" xr3:uid="{113CC504-F26B-4D09-B9F5-011D7DB72CD4}" name="Sarake11483"/>
    <tableColumn id="11484" xr3:uid="{94399B9B-3E28-48F6-8DF4-9A51F56E9F02}" name="Sarake11484"/>
    <tableColumn id="11485" xr3:uid="{73EAD9F5-3482-4B78-8138-E070E10B2F36}" name="Sarake11485"/>
    <tableColumn id="11486" xr3:uid="{7A2403E8-AF10-4872-854C-99E51EE775CF}" name="Sarake11486"/>
    <tableColumn id="11487" xr3:uid="{48950DEB-4E9E-40AB-B1A3-85BE760A1E50}" name="Sarake11487"/>
    <tableColumn id="11488" xr3:uid="{987BDCD7-DBE1-4C66-A5DF-9D0D787E03E5}" name="Sarake11488"/>
    <tableColumn id="11489" xr3:uid="{0E491AC8-58D4-4FB3-8A5E-5193093A02EB}" name="Sarake11489"/>
    <tableColumn id="11490" xr3:uid="{0E73B736-7848-4CC1-B51D-FC60CEF4791F}" name="Sarake11490"/>
    <tableColumn id="11491" xr3:uid="{8F8DD210-1576-4EBD-AF68-A8EF0A182A6A}" name="Sarake11491"/>
    <tableColumn id="11492" xr3:uid="{5D3B1F46-C90B-4163-9303-8548EED0BA04}" name="Sarake11492"/>
    <tableColumn id="11493" xr3:uid="{ED66018F-781A-44A3-ADE2-6F9C9A90AEF3}" name="Sarake11493"/>
    <tableColumn id="11494" xr3:uid="{CC304034-A53B-45DD-BA72-5244B9B87DAB}" name="Sarake11494"/>
    <tableColumn id="11495" xr3:uid="{BEA4EC97-7750-4ED3-A857-4812388D250C}" name="Sarake11495"/>
    <tableColumn id="11496" xr3:uid="{2BDC13F1-A9C0-4079-A446-3D52CB31926A}" name="Sarake11496"/>
    <tableColumn id="11497" xr3:uid="{4C5677F2-C385-4229-BA5B-9BB03AC2E63B}" name="Sarake11497"/>
    <tableColumn id="11498" xr3:uid="{B9DE8C68-2BDF-452E-B3C8-B7C5BD9278E5}" name="Sarake11498"/>
    <tableColumn id="11499" xr3:uid="{CEF7645F-942C-4828-8A1C-997F1AB83B07}" name="Sarake11499"/>
    <tableColumn id="11500" xr3:uid="{066081CB-789E-44E8-A4EF-60DD6B5A194F}" name="Sarake11500"/>
    <tableColumn id="11501" xr3:uid="{738F94B6-8468-44D2-8BAD-0E3E6E2BB56A}" name="Sarake11501"/>
    <tableColumn id="11502" xr3:uid="{1C85DAFC-A384-4C02-9AB4-53D14E7A4FC0}" name="Sarake11502"/>
    <tableColumn id="11503" xr3:uid="{E9AD94AD-23AF-4205-A145-07151E6D9062}" name="Sarake11503"/>
    <tableColumn id="11504" xr3:uid="{5BA997B9-3566-4794-9D4D-E7AD695304E2}" name="Sarake11504"/>
    <tableColumn id="11505" xr3:uid="{9B4D3222-4FD9-4373-844E-5AB785E71931}" name="Sarake11505"/>
    <tableColumn id="11506" xr3:uid="{96F74077-B42B-45F3-A5E8-5144AC5EC63F}" name="Sarake11506"/>
    <tableColumn id="11507" xr3:uid="{E91FBBB6-D88A-4A32-BD5B-3AAF8BD1F7A1}" name="Sarake11507"/>
    <tableColumn id="11508" xr3:uid="{0B42A7C9-5ACC-47D2-BBFF-658B7C1A0EC7}" name="Sarake11508"/>
    <tableColumn id="11509" xr3:uid="{F402F77E-26A4-4557-A4B9-64BBFDAD9296}" name="Sarake11509"/>
    <tableColumn id="11510" xr3:uid="{AD7747CB-AEFA-4EB9-94B9-505F630A2C53}" name="Sarake11510"/>
    <tableColumn id="11511" xr3:uid="{2BC58EBC-B6B7-42FC-BC5A-68A7ADC96386}" name="Sarake11511"/>
    <tableColumn id="11512" xr3:uid="{3902568E-FDB5-400B-A608-67D025433E81}" name="Sarake11512"/>
    <tableColumn id="11513" xr3:uid="{6781447C-3606-40D6-8663-7FF993B6F892}" name="Sarake11513"/>
    <tableColumn id="11514" xr3:uid="{4C4A2202-9959-460F-9EC8-06D5AA151AA2}" name="Sarake11514"/>
    <tableColumn id="11515" xr3:uid="{A268C5C0-9915-4722-A2AE-E9E4CD007949}" name="Sarake11515"/>
    <tableColumn id="11516" xr3:uid="{88983D93-0C5E-457C-A545-C07CF50B2528}" name="Sarake11516"/>
    <tableColumn id="11517" xr3:uid="{0F6D926B-9962-4D16-B316-FC415FDA0205}" name="Sarake11517"/>
    <tableColumn id="11518" xr3:uid="{4030AE48-4BE0-44F4-AFB5-3917831DE599}" name="Sarake11518"/>
    <tableColumn id="11519" xr3:uid="{3DCBBA97-861A-4772-82C8-63619AF57C4A}" name="Sarake11519"/>
    <tableColumn id="11520" xr3:uid="{53B89653-648F-4B04-8D3B-071856EEC006}" name="Sarake11520"/>
    <tableColumn id="11521" xr3:uid="{4D6E53FF-866F-4C19-954D-9DD59E10B325}" name="Sarake11521"/>
    <tableColumn id="11522" xr3:uid="{B36612BC-6380-470E-930E-499480A2F8CB}" name="Sarake11522"/>
    <tableColumn id="11523" xr3:uid="{F3E28D40-C2CF-43AC-9452-4F429C609270}" name="Sarake11523"/>
    <tableColumn id="11524" xr3:uid="{962AB82C-3145-49DB-98E1-4082F36472F8}" name="Sarake11524"/>
    <tableColumn id="11525" xr3:uid="{3CFEA070-C336-4C91-9ED5-95ABCE852AFA}" name="Sarake11525"/>
    <tableColumn id="11526" xr3:uid="{236A1EE1-4322-4DAD-8178-43F3BB0E1494}" name="Sarake11526"/>
    <tableColumn id="11527" xr3:uid="{0AC9D071-EA4A-4A6B-B1A5-A75A4A3CD461}" name="Sarake11527"/>
    <tableColumn id="11528" xr3:uid="{A7BF92CB-4427-451B-B2E4-C6B74B2593EA}" name="Sarake11528"/>
    <tableColumn id="11529" xr3:uid="{29D3B941-42F6-4C3C-8ACC-EDB0C856D915}" name="Sarake11529"/>
    <tableColumn id="11530" xr3:uid="{78F3D2F3-7FD6-469C-A11C-93CD7A2D5939}" name="Sarake11530"/>
    <tableColumn id="11531" xr3:uid="{368BE583-B098-427C-8822-773658DBB320}" name="Sarake11531"/>
    <tableColumn id="11532" xr3:uid="{CDB9E56E-F202-463E-B4DE-4ADC74D1450B}" name="Sarake11532"/>
    <tableColumn id="11533" xr3:uid="{861C880B-47D2-4BEF-869F-1E2C90D77ED1}" name="Sarake11533"/>
    <tableColumn id="11534" xr3:uid="{9273C817-66BD-413A-9996-5DB7A253476C}" name="Sarake11534"/>
    <tableColumn id="11535" xr3:uid="{5244AED0-02C7-4B72-959E-ADD51EC824B5}" name="Sarake11535"/>
    <tableColumn id="11536" xr3:uid="{16806C35-1008-4EAB-A80F-FDD3D5606463}" name="Sarake11536"/>
    <tableColumn id="11537" xr3:uid="{25D037B3-4D3B-4B74-9782-2E0CC1B7EA5B}" name="Sarake11537"/>
    <tableColumn id="11538" xr3:uid="{1C8651B3-046A-484F-9028-56EA75334A88}" name="Sarake11538"/>
    <tableColumn id="11539" xr3:uid="{D7034B4E-E5A4-48DF-AB3A-06020FE58D1D}" name="Sarake11539"/>
    <tableColumn id="11540" xr3:uid="{CBAA00ED-81D5-46EF-8513-6588CB424B04}" name="Sarake11540"/>
    <tableColumn id="11541" xr3:uid="{D154E491-FEA8-4E8C-9635-4E91D93D9319}" name="Sarake11541"/>
    <tableColumn id="11542" xr3:uid="{25738A9E-ADF0-4239-9720-4697EADF3F35}" name="Sarake11542"/>
    <tableColumn id="11543" xr3:uid="{D2CC81DB-DE40-424A-97FD-6310246041E8}" name="Sarake11543"/>
    <tableColumn id="11544" xr3:uid="{11F343AB-7CCC-4709-B695-AEB97AE0CF91}" name="Sarake11544"/>
    <tableColumn id="11545" xr3:uid="{76B591E1-194B-46DB-ABD1-0472A72F7B67}" name="Sarake11545"/>
    <tableColumn id="11546" xr3:uid="{C69F4700-1FC8-4D61-8625-42A1827FD540}" name="Sarake11546"/>
    <tableColumn id="11547" xr3:uid="{08760456-9169-434C-A3EF-FE2CCA9CC0D0}" name="Sarake11547"/>
    <tableColumn id="11548" xr3:uid="{5AEF3097-9D57-4F3C-8D35-952A3C079E2C}" name="Sarake11548"/>
    <tableColumn id="11549" xr3:uid="{EAF81020-83E9-42BD-BABA-51B525DB8996}" name="Sarake11549"/>
    <tableColumn id="11550" xr3:uid="{9BB1BB2F-A5EE-423E-AA17-7A7BE3C3B7C0}" name="Sarake11550"/>
    <tableColumn id="11551" xr3:uid="{B54580CF-52E5-4C35-8AA0-1B5C809760E1}" name="Sarake11551"/>
    <tableColumn id="11552" xr3:uid="{7C245B5F-7D55-4246-B1C3-0F37DEFBBE47}" name="Sarake11552"/>
    <tableColumn id="11553" xr3:uid="{B49A2866-60ED-480C-9024-E38C03F5DACE}" name="Sarake11553"/>
    <tableColumn id="11554" xr3:uid="{CEA2BA72-BD76-4895-AC17-33710A5F844E}" name="Sarake11554"/>
    <tableColumn id="11555" xr3:uid="{560381AD-FD62-47F9-AFD9-3192ABA9CFC2}" name="Sarake11555"/>
    <tableColumn id="11556" xr3:uid="{CC3DFD66-B510-4977-9021-D45ED7DFA120}" name="Sarake11556"/>
    <tableColumn id="11557" xr3:uid="{5ECB9771-D5ED-42A1-9701-0FC3C79F3F49}" name="Sarake11557"/>
    <tableColumn id="11558" xr3:uid="{4E3F8772-C445-4F38-AFCD-2F7095F2A4F0}" name="Sarake11558"/>
    <tableColumn id="11559" xr3:uid="{33E07106-4366-4370-8C5A-BEB8F0E4AE47}" name="Sarake11559"/>
    <tableColumn id="11560" xr3:uid="{0461C05E-5E9D-4037-9B19-EBF9439AB01F}" name="Sarake11560"/>
    <tableColumn id="11561" xr3:uid="{8D3B11F4-B689-4896-8307-AEB650AFC056}" name="Sarake11561"/>
    <tableColumn id="11562" xr3:uid="{719E5302-E105-441D-8E6C-8D33650C32E9}" name="Sarake11562"/>
    <tableColumn id="11563" xr3:uid="{611AE945-640D-4BAF-B95D-0A406E1F1878}" name="Sarake11563"/>
    <tableColumn id="11564" xr3:uid="{CB4A5CDF-72A6-46A9-8786-601E7CE4B44F}" name="Sarake11564"/>
    <tableColumn id="11565" xr3:uid="{F5E60CB6-73E8-44E5-8D9D-B87C4CAAA94D}" name="Sarake11565"/>
    <tableColumn id="11566" xr3:uid="{BA41C944-BCDB-42D3-960F-61B8C2511AA8}" name="Sarake11566"/>
    <tableColumn id="11567" xr3:uid="{E57E3673-AC98-45C5-8E80-CF2231FF9D07}" name="Sarake11567"/>
    <tableColumn id="11568" xr3:uid="{77FA44C2-8FA7-44E0-8459-203318326D20}" name="Sarake11568"/>
    <tableColumn id="11569" xr3:uid="{DEEB1BFE-AA14-408A-9D7B-CEF1FE066469}" name="Sarake11569"/>
    <tableColumn id="11570" xr3:uid="{D983395D-6488-4C67-A24E-2755F332D1DB}" name="Sarake11570"/>
    <tableColumn id="11571" xr3:uid="{B1BCB265-36B0-4B7E-B3BC-188EFB3A880E}" name="Sarake11571"/>
    <tableColumn id="11572" xr3:uid="{AE0CCB24-D1AE-4662-A7ED-6A6C0178E545}" name="Sarake11572"/>
    <tableColumn id="11573" xr3:uid="{B183786C-F41F-47BE-8875-FE392A89E527}" name="Sarake11573"/>
    <tableColumn id="11574" xr3:uid="{3AA9CF1C-2606-4034-83FC-C43B6852211B}" name="Sarake11574"/>
    <tableColumn id="11575" xr3:uid="{7C839A0E-2AB0-469B-BA37-07868AA83CA4}" name="Sarake11575"/>
    <tableColumn id="11576" xr3:uid="{3E19ABBE-EA65-4450-970E-69B0D9ABD293}" name="Sarake11576"/>
    <tableColumn id="11577" xr3:uid="{FFEFD9D8-B69F-4CE2-851D-CA3965B93A25}" name="Sarake11577"/>
    <tableColumn id="11578" xr3:uid="{A0F39FB0-0D94-47BE-A890-A7DA8C6D3F0C}" name="Sarake11578"/>
    <tableColumn id="11579" xr3:uid="{BDA25B85-3503-4DC4-B223-0F12E50F6032}" name="Sarake11579"/>
    <tableColumn id="11580" xr3:uid="{A3AA3FC3-6A09-4157-8D4A-1B1E458881B0}" name="Sarake11580"/>
    <tableColumn id="11581" xr3:uid="{5A3B04E3-601A-48DF-A0DC-3B6F3DE443CA}" name="Sarake11581"/>
    <tableColumn id="11582" xr3:uid="{732AF624-4595-4CE6-BEE9-D77134C95408}" name="Sarake11582"/>
    <tableColumn id="11583" xr3:uid="{A6676692-5B82-4738-BC14-F3FC3E1FBC5C}" name="Sarake11583"/>
    <tableColumn id="11584" xr3:uid="{6742118A-0F40-4075-BF1A-08F2E1E9AF9F}" name="Sarake11584"/>
    <tableColumn id="11585" xr3:uid="{2F068F79-6309-43E2-BB7C-F86102E061B8}" name="Sarake11585"/>
    <tableColumn id="11586" xr3:uid="{4130A4D6-212D-4AA2-89A3-D0AA7922165B}" name="Sarake11586"/>
    <tableColumn id="11587" xr3:uid="{436F3B01-0820-4119-BE97-422951B23B1E}" name="Sarake11587"/>
    <tableColumn id="11588" xr3:uid="{FFCCA12E-EBDD-4ED5-B6C5-AEC41D59A68D}" name="Sarake11588"/>
    <tableColumn id="11589" xr3:uid="{91FD9D9F-8529-4EAD-9970-C8EA8711F53D}" name="Sarake11589"/>
    <tableColumn id="11590" xr3:uid="{55DAC2A9-0C40-4EEC-A3EE-0F3B16AC1326}" name="Sarake11590"/>
    <tableColumn id="11591" xr3:uid="{71A9D5DA-7AAF-4919-9CE4-233C0B53EFB1}" name="Sarake11591"/>
    <tableColumn id="11592" xr3:uid="{83029214-5606-4945-AE0C-1B434B16ACD0}" name="Sarake11592"/>
    <tableColumn id="11593" xr3:uid="{BD78E23F-F45D-4D1B-B98D-FDD4A36C43B1}" name="Sarake11593"/>
    <tableColumn id="11594" xr3:uid="{4CAACEAA-DAF8-4736-875A-65EDE97B4D54}" name="Sarake11594"/>
    <tableColumn id="11595" xr3:uid="{B22354D0-6B57-419E-9700-2227ACFF4C2D}" name="Sarake11595"/>
    <tableColumn id="11596" xr3:uid="{71567D42-DF28-4895-8F21-B0C8AFEDE230}" name="Sarake11596"/>
    <tableColumn id="11597" xr3:uid="{4C2471CC-3D87-4494-80C2-2912B0FC17B7}" name="Sarake11597"/>
    <tableColumn id="11598" xr3:uid="{CA786290-7F2E-4A20-B068-DA4C0CEA3F21}" name="Sarake11598"/>
    <tableColumn id="11599" xr3:uid="{B09C3D70-D03E-42B3-B797-3ABCABA9A12D}" name="Sarake11599"/>
    <tableColumn id="11600" xr3:uid="{D50E911E-C5CC-4337-B5AC-E29EFF8529EE}" name="Sarake11600"/>
    <tableColumn id="11601" xr3:uid="{84F7F08C-AB31-419A-8793-2F16C7FDC514}" name="Sarake11601"/>
    <tableColumn id="11602" xr3:uid="{866310FE-E7BD-49B7-9C4A-4F9DEECBDB8D}" name="Sarake11602"/>
    <tableColumn id="11603" xr3:uid="{B3F4B945-CF1D-4923-A862-BA9E5C1CF65F}" name="Sarake11603"/>
    <tableColumn id="11604" xr3:uid="{183F1A92-6E85-4CFA-A691-78B51412DD94}" name="Sarake11604"/>
    <tableColumn id="11605" xr3:uid="{FA14BEF6-6866-4C57-A7BD-BBF7C2ABFE3D}" name="Sarake11605"/>
    <tableColumn id="11606" xr3:uid="{EEAE1451-4E6C-486E-9B5D-F2EA56827D8D}" name="Sarake11606"/>
    <tableColumn id="11607" xr3:uid="{5297EA85-7B1D-4A81-B585-6B1FFC6AB5BC}" name="Sarake11607"/>
    <tableColumn id="11608" xr3:uid="{291D1F39-6971-41BC-A1DB-64CB7D9E4CBA}" name="Sarake11608"/>
    <tableColumn id="11609" xr3:uid="{FF4C39B5-9479-4599-8D8E-5671A79578B5}" name="Sarake11609"/>
    <tableColumn id="11610" xr3:uid="{34883B14-D17D-4CE4-B917-123BA1167698}" name="Sarake11610"/>
    <tableColumn id="11611" xr3:uid="{6B078F21-AD77-4CE9-B746-C322AAFE4063}" name="Sarake11611"/>
    <tableColumn id="11612" xr3:uid="{B8D022C4-F638-4C47-96E9-E687889BB9BC}" name="Sarake11612"/>
    <tableColumn id="11613" xr3:uid="{C285F9A0-1817-481F-8345-FA71B82B51EC}" name="Sarake11613"/>
    <tableColumn id="11614" xr3:uid="{A3C096C1-C73F-47D5-B75D-53A3DEE34CFD}" name="Sarake11614"/>
    <tableColumn id="11615" xr3:uid="{2E3CD088-B66F-421D-9F5E-B18141EFF8BB}" name="Sarake11615"/>
    <tableColumn id="11616" xr3:uid="{2BE85EC7-2613-40B0-9EBE-8C3B0032D4B4}" name="Sarake11616"/>
    <tableColumn id="11617" xr3:uid="{7F94117D-4393-40E1-8DCE-84FF354233E0}" name="Sarake11617"/>
    <tableColumn id="11618" xr3:uid="{357CF756-BF88-49AE-B4C6-7DED32C7162C}" name="Sarake11618"/>
    <tableColumn id="11619" xr3:uid="{070337C5-7BD9-4DA1-A017-5BB5F916588F}" name="Sarake11619"/>
    <tableColumn id="11620" xr3:uid="{929AD27C-6E66-4940-AE8A-14ABD098F03F}" name="Sarake11620"/>
    <tableColumn id="11621" xr3:uid="{7D3443FB-7652-418F-8383-CF7589E2FF08}" name="Sarake11621"/>
    <tableColumn id="11622" xr3:uid="{141266BD-61D7-4E7F-9615-6C70A7FCCB25}" name="Sarake11622"/>
    <tableColumn id="11623" xr3:uid="{685DC8C7-F958-4553-A1AD-EC6A451B2844}" name="Sarake11623"/>
    <tableColumn id="11624" xr3:uid="{22106528-59BB-4A0B-AA70-230BAE8CE577}" name="Sarake11624"/>
    <tableColumn id="11625" xr3:uid="{D03A9C75-5E9A-47B4-BB01-0FDB68F351BB}" name="Sarake11625"/>
    <tableColumn id="11626" xr3:uid="{428A9C82-5743-42A6-93BE-238AA6ED8183}" name="Sarake11626"/>
    <tableColumn id="11627" xr3:uid="{F72934F4-C8CE-40E4-A322-FE618803A238}" name="Sarake11627"/>
    <tableColumn id="11628" xr3:uid="{049196A0-BFD7-4BBF-97C9-3EA43A3CBCBD}" name="Sarake11628"/>
    <tableColumn id="11629" xr3:uid="{0E3E58CE-9AE8-4D29-B215-C4459AC7ABB5}" name="Sarake11629"/>
    <tableColumn id="11630" xr3:uid="{D0A6A07F-E4A4-42AB-A82B-79226E28DE67}" name="Sarake11630"/>
    <tableColumn id="11631" xr3:uid="{81158BD7-E3BF-4116-BD11-83FC2E12E8D3}" name="Sarake11631"/>
    <tableColumn id="11632" xr3:uid="{C583F190-3FDE-48C9-A9D9-C62E59CF29E7}" name="Sarake11632"/>
    <tableColumn id="11633" xr3:uid="{AF0D63C1-E0C4-44C4-89DA-DEED03E010B1}" name="Sarake11633"/>
    <tableColumn id="11634" xr3:uid="{290723D3-BF3B-48D8-98C6-42D7F4A030DE}" name="Sarake11634"/>
    <tableColumn id="11635" xr3:uid="{42BC8374-F769-479C-857C-C538F226FF54}" name="Sarake11635"/>
    <tableColumn id="11636" xr3:uid="{6E74DB76-AF77-494F-A2D5-40BC7B468D20}" name="Sarake11636"/>
    <tableColumn id="11637" xr3:uid="{84790BED-3DB3-49A4-A5DE-EDADD831C913}" name="Sarake11637"/>
    <tableColumn id="11638" xr3:uid="{F2D6427C-6B82-4AFC-A44B-5C1BD301D09C}" name="Sarake11638"/>
    <tableColumn id="11639" xr3:uid="{4A5AA34C-542A-4914-B0EB-B000DB9BE1D4}" name="Sarake11639"/>
    <tableColumn id="11640" xr3:uid="{F536E9FC-0636-4EAB-BFB8-F9CC00A3947A}" name="Sarake11640"/>
    <tableColumn id="11641" xr3:uid="{F84BE1A5-9B08-411F-B759-8E687C3A3D98}" name="Sarake11641"/>
    <tableColumn id="11642" xr3:uid="{45D25508-C8E8-4940-881D-E2F9D1151EDC}" name="Sarake11642"/>
    <tableColumn id="11643" xr3:uid="{08CF9E7F-914C-4142-B109-8159D2B0DB49}" name="Sarake11643"/>
    <tableColumn id="11644" xr3:uid="{5AF833AA-53A0-4ED5-B88F-368505053747}" name="Sarake11644"/>
    <tableColumn id="11645" xr3:uid="{37E16493-D692-4DB4-B827-EEE6260B3D71}" name="Sarake11645"/>
    <tableColumn id="11646" xr3:uid="{22498F97-44AD-48CF-A62B-4BA073272561}" name="Sarake11646"/>
    <tableColumn id="11647" xr3:uid="{093A3301-5F38-4FAD-B740-F4D42FC933EE}" name="Sarake11647"/>
    <tableColumn id="11648" xr3:uid="{F32E8F54-AD48-45A1-A0B4-44B73C38D2E4}" name="Sarake11648"/>
    <tableColumn id="11649" xr3:uid="{CA5810A9-D056-415C-9552-2D714414EC80}" name="Sarake11649"/>
    <tableColumn id="11650" xr3:uid="{F313623B-A71B-42C1-B77C-C92FA4A32FFD}" name="Sarake11650"/>
    <tableColumn id="11651" xr3:uid="{2AE50DCB-038E-4C41-A0D1-86AA68C45894}" name="Sarake11651"/>
    <tableColumn id="11652" xr3:uid="{8C3E62AE-4D03-46D5-B857-3DBF16F6B842}" name="Sarake11652"/>
    <tableColumn id="11653" xr3:uid="{F120328F-9AFF-4F2E-924B-9783E0D9222B}" name="Sarake11653"/>
    <tableColumn id="11654" xr3:uid="{FF1FB763-DD3B-46B3-9F97-DB112B2F3B23}" name="Sarake11654"/>
    <tableColumn id="11655" xr3:uid="{63C1DD7D-490D-41D1-8420-A0AE12143E0B}" name="Sarake11655"/>
    <tableColumn id="11656" xr3:uid="{CA4234A3-19E3-4597-BEBA-74A5E4B3C0E8}" name="Sarake11656"/>
    <tableColumn id="11657" xr3:uid="{CE286B48-14FE-4BB6-BD97-C5EB2FAD3B02}" name="Sarake11657"/>
    <tableColumn id="11658" xr3:uid="{CAC88E9E-B69A-4B8E-9FC1-5ECD11FB271B}" name="Sarake11658"/>
    <tableColumn id="11659" xr3:uid="{F0159E0E-A0E6-43D9-82E5-C202405F6AB7}" name="Sarake11659"/>
    <tableColumn id="11660" xr3:uid="{E7C34C5C-6D5D-4FE0-A173-77D9A6259106}" name="Sarake11660"/>
    <tableColumn id="11661" xr3:uid="{0A88F187-2868-4DFC-A15A-4AEEF4ADC8A8}" name="Sarake11661"/>
    <tableColumn id="11662" xr3:uid="{CD19C2F8-3034-4CD9-ACE4-96FD90D66BA0}" name="Sarake11662"/>
    <tableColumn id="11663" xr3:uid="{1A2AFF44-49F3-415C-BB02-3C38491A6FA2}" name="Sarake11663"/>
    <tableColumn id="11664" xr3:uid="{B8B33B6A-7056-472A-9ABC-2C7BE3E81BFD}" name="Sarake11664"/>
    <tableColumn id="11665" xr3:uid="{3BD2D221-D701-49D4-8A64-2119C5E103DF}" name="Sarake11665"/>
    <tableColumn id="11666" xr3:uid="{0FF7F8A7-404B-4448-A299-3F6FF4380B61}" name="Sarake11666"/>
    <tableColumn id="11667" xr3:uid="{9F539CC8-E6E4-4208-861D-3C4486247745}" name="Sarake11667"/>
    <tableColumn id="11668" xr3:uid="{8FEABE1E-237E-4FA2-8BC0-9216AA6928FE}" name="Sarake11668"/>
    <tableColumn id="11669" xr3:uid="{ED58385F-EB0D-46B1-95B6-BA3541210FE7}" name="Sarake11669"/>
    <tableColumn id="11670" xr3:uid="{E6046378-3708-4F57-85F5-27DC2CD326C1}" name="Sarake11670"/>
    <tableColumn id="11671" xr3:uid="{3B627C69-C950-45BF-9799-A3F58683E3F8}" name="Sarake11671"/>
    <tableColumn id="11672" xr3:uid="{3CA0FF8D-ACA4-47B9-A124-8417308C3825}" name="Sarake11672"/>
    <tableColumn id="11673" xr3:uid="{58FC7E01-95DB-46B2-9930-E9BCBF77D276}" name="Sarake11673"/>
    <tableColumn id="11674" xr3:uid="{4883F636-070B-41AE-B339-89C33305A499}" name="Sarake11674"/>
    <tableColumn id="11675" xr3:uid="{EF9FCDE0-760A-4235-86FA-79E540B4C9BF}" name="Sarake11675"/>
    <tableColumn id="11676" xr3:uid="{4C3F86F3-1E9C-45FB-861B-0A3F8F59615E}" name="Sarake11676"/>
    <tableColumn id="11677" xr3:uid="{34439893-AFBA-46F9-A115-180B4E078C89}" name="Sarake11677"/>
    <tableColumn id="11678" xr3:uid="{E3D04EBF-161E-4292-946C-8255CD9EF766}" name="Sarake11678"/>
    <tableColumn id="11679" xr3:uid="{B1E187AE-B3F8-4FC9-9423-A879929B3E9B}" name="Sarake11679"/>
    <tableColumn id="11680" xr3:uid="{D8DFC39D-3EB9-4792-B945-0553111E400A}" name="Sarake11680"/>
    <tableColumn id="11681" xr3:uid="{6DAEC1CA-F055-45D1-891D-E8CD54A79B39}" name="Sarake11681"/>
    <tableColumn id="11682" xr3:uid="{854A6D00-5C47-4C57-9F94-D88F9CC6FE48}" name="Sarake11682"/>
    <tableColumn id="11683" xr3:uid="{1B4AEBC8-31AE-455E-9E3B-E4936B751278}" name="Sarake11683"/>
    <tableColumn id="11684" xr3:uid="{BD60D23C-6E58-49C6-B9B4-487022456B6E}" name="Sarake11684"/>
    <tableColumn id="11685" xr3:uid="{30C7767B-050D-48DD-8984-FAB268B99416}" name="Sarake11685"/>
    <tableColumn id="11686" xr3:uid="{10AC6629-F52E-4627-A91E-247FAFD95C33}" name="Sarake11686"/>
    <tableColumn id="11687" xr3:uid="{376DD608-3A8F-49A4-B208-FE0BF59E1970}" name="Sarake11687"/>
    <tableColumn id="11688" xr3:uid="{9A844BE2-CF06-4BAA-8775-30EFCC0EB48F}" name="Sarake11688"/>
    <tableColumn id="11689" xr3:uid="{711DA6DD-6AC5-4273-9B75-68861FF2BFB3}" name="Sarake11689"/>
    <tableColumn id="11690" xr3:uid="{76AEB1FF-B808-455C-8B03-687CD140DB10}" name="Sarake11690"/>
    <tableColumn id="11691" xr3:uid="{19A596C1-A1E3-4FBF-A559-D109035923C0}" name="Sarake11691"/>
    <tableColumn id="11692" xr3:uid="{B36E1D9D-BB0E-41B0-BC3C-7AADF40A436E}" name="Sarake11692"/>
    <tableColumn id="11693" xr3:uid="{D96BA2D8-53CC-415B-B6DF-E2971AD4E8E1}" name="Sarake11693"/>
    <tableColumn id="11694" xr3:uid="{0FA391D2-ED42-4FAD-A1BB-75B44600C821}" name="Sarake11694"/>
    <tableColumn id="11695" xr3:uid="{7E74B78A-B0D4-4902-9FA1-C97AEE7DDE20}" name="Sarake11695"/>
    <tableColumn id="11696" xr3:uid="{7603762C-99FB-4B59-B5AF-980B31397F61}" name="Sarake11696"/>
    <tableColumn id="11697" xr3:uid="{E2E80C7E-EE68-43DA-BD83-9BEED8C33CA3}" name="Sarake11697"/>
    <tableColumn id="11698" xr3:uid="{D3A0527A-EE95-4949-A0CE-0E8522375238}" name="Sarake11698"/>
    <tableColumn id="11699" xr3:uid="{CCEF66B8-C687-4720-B98B-BFFE14914548}" name="Sarake11699"/>
    <tableColumn id="11700" xr3:uid="{C1081CA1-5C77-4F5E-8921-C87EC91D66BC}" name="Sarake11700"/>
    <tableColumn id="11701" xr3:uid="{419FDBE7-07C8-4AFB-9E8B-8C5E7C524C19}" name="Sarake11701"/>
    <tableColumn id="11702" xr3:uid="{B3C746C2-611A-4501-8DAD-D0AFA2960A63}" name="Sarake11702"/>
    <tableColumn id="11703" xr3:uid="{07BACB22-5A24-4D87-9381-345A1F7AD169}" name="Sarake11703"/>
    <tableColumn id="11704" xr3:uid="{7238A1E5-954E-4F8F-A93A-9FA877232F12}" name="Sarake11704"/>
    <tableColumn id="11705" xr3:uid="{B7676FB6-7D36-47C0-9B1D-019A0C29F329}" name="Sarake11705"/>
    <tableColumn id="11706" xr3:uid="{EA4ADB4D-4610-42AD-AA24-0D27119BDBF1}" name="Sarake11706"/>
    <tableColumn id="11707" xr3:uid="{935177FE-E10F-49E7-A79C-F50C99DB8AE3}" name="Sarake11707"/>
    <tableColumn id="11708" xr3:uid="{8D5848B7-0B49-428C-A943-6546EF17219D}" name="Sarake11708"/>
    <tableColumn id="11709" xr3:uid="{F539898B-0566-4ED1-956F-7B1DC9CA84FB}" name="Sarake11709"/>
    <tableColumn id="11710" xr3:uid="{0AA85B99-6C84-4CA2-BA0E-06A52CAD21AB}" name="Sarake11710"/>
    <tableColumn id="11711" xr3:uid="{3225C9D6-DFA2-4F47-8316-1919136F2272}" name="Sarake11711"/>
    <tableColumn id="11712" xr3:uid="{FCDA18B9-0FB6-48AF-94DB-384EEF19330E}" name="Sarake11712"/>
    <tableColumn id="11713" xr3:uid="{58993335-DC04-4A67-A00A-48349607E9E4}" name="Sarake11713"/>
    <tableColumn id="11714" xr3:uid="{A90BD362-D034-483F-8303-561984E4B2AE}" name="Sarake11714"/>
    <tableColumn id="11715" xr3:uid="{EB3421E5-C2ED-4E91-A7D0-24FF16B577FA}" name="Sarake11715"/>
    <tableColumn id="11716" xr3:uid="{F78E1360-1A1A-41FE-BD1C-AABDB7410CC1}" name="Sarake11716"/>
    <tableColumn id="11717" xr3:uid="{8076F22B-8AC7-45B6-AC3E-6300B3501900}" name="Sarake11717"/>
    <tableColumn id="11718" xr3:uid="{E009D2F1-139F-49A0-B539-F2095537B577}" name="Sarake11718"/>
    <tableColumn id="11719" xr3:uid="{04CB0962-C666-44FB-8FF3-08DE46AC4D3E}" name="Sarake11719"/>
    <tableColumn id="11720" xr3:uid="{F9BB8253-B86D-410E-92A8-2861D8E9AF99}" name="Sarake11720"/>
    <tableColumn id="11721" xr3:uid="{416A0706-489A-4B94-BFA2-090E6316435B}" name="Sarake11721"/>
    <tableColumn id="11722" xr3:uid="{ECD4F009-B8EF-410E-BB73-08D68835F053}" name="Sarake11722"/>
    <tableColumn id="11723" xr3:uid="{0FD8BB82-02C1-4CFD-811F-82519ECBCD6B}" name="Sarake11723"/>
    <tableColumn id="11724" xr3:uid="{BE8CDBC5-8211-4664-B855-7D5D3C5239B8}" name="Sarake11724"/>
    <tableColumn id="11725" xr3:uid="{AB316942-0C57-4ABC-B7CD-E33F768E89D4}" name="Sarake11725"/>
    <tableColumn id="11726" xr3:uid="{1EE74FC8-996B-40BF-BD55-B965F677726B}" name="Sarake11726"/>
    <tableColumn id="11727" xr3:uid="{8A2FBCEA-AC67-475F-933C-03892A221B28}" name="Sarake11727"/>
    <tableColumn id="11728" xr3:uid="{D7DE1761-FB3B-4CC5-B501-23EAD422E659}" name="Sarake11728"/>
    <tableColumn id="11729" xr3:uid="{00A86EA8-D225-4050-9E16-225E55768A28}" name="Sarake11729"/>
    <tableColumn id="11730" xr3:uid="{4B8538E0-E2F5-4B19-8EA7-964945C0F239}" name="Sarake11730"/>
    <tableColumn id="11731" xr3:uid="{29BAA814-C82D-41CE-BE22-F6A958A3FC1A}" name="Sarake11731"/>
    <tableColumn id="11732" xr3:uid="{01AF21A4-EDCB-4FE2-82AC-E30906CFF836}" name="Sarake11732"/>
    <tableColumn id="11733" xr3:uid="{263DFB83-1D8B-480E-98B4-968EEF1B0618}" name="Sarake11733"/>
    <tableColumn id="11734" xr3:uid="{5B9EE2CF-4A11-4A5F-9A37-2A2EEC7EEE6E}" name="Sarake11734"/>
    <tableColumn id="11735" xr3:uid="{65F29A8A-B27A-46E1-9346-31B41724C46B}" name="Sarake11735"/>
    <tableColumn id="11736" xr3:uid="{30D1BEFE-21EB-426F-B3A6-F3A5579BD2B8}" name="Sarake11736"/>
    <tableColumn id="11737" xr3:uid="{86D9F323-2CB2-4401-A6F7-0407D9480BD3}" name="Sarake11737"/>
    <tableColumn id="11738" xr3:uid="{756F1375-1EC2-4970-8D24-CA2A924AB43D}" name="Sarake11738"/>
    <tableColumn id="11739" xr3:uid="{D8973CB2-D06D-4CF8-AA67-B7E18BC4F568}" name="Sarake11739"/>
    <tableColumn id="11740" xr3:uid="{97A6C346-06D9-4B0F-895F-6EB5AE281118}" name="Sarake11740"/>
    <tableColumn id="11741" xr3:uid="{3F5678C7-0E68-47DC-A5A7-42296E4101F2}" name="Sarake11741"/>
    <tableColumn id="11742" xr3:uid="{B32981CB-48B8-491A-A6A6-273F6C4E591C}" name="Sarake11742"/>
    <tableColumn id="11743" xr3:uid="{42046FB1-A37B-45D2-8088-8B2EA34976FD}" name="Sarake11743"/>
    <tableColumn id="11744" xr3:uid="{4BDF020B-D648-4C01-A728-F0EA7AEFC37D}" name="Sarake11744"/>
    <tableColumn id="11745" xr3:uid="{18A0BA65-3878-445C-BA0D-F36008AE8D42}" name="Sarake11745"/>
    <tableColumn id="11746" xr3:uid="{D43C83EE-A3F6-47B8-89CE-E310172FE261}" name="Sarake11746"/>
    <tableColumn id="11747" xr3:uid="{EBE4A8BA-F1A2-4B90-BB8D-7C3F0D123F9B}" name="Sarake11747"/>
    <tableColumn id="11748" xr3:uid="{1D6D4EE4-A009-4934-AEA3-CF857AEEB11B}" name="Sarake11748"/>
    <tableColumn id="11749" xr3:uid="{2E5045FB-CE7E-4E51-BC7A-AC364808C417}" name="Sarake11749"/>
    <tableColumn id="11750" xr3:uid="{27FF8479-3A29-4F61-9E55-E31432CC20F8}" name="Sarake11750"/>
    <tableColumn id="11751" xr3:uid="{E71AA402-084D-4F76-82EC-90C6DC9B4A0B}" name="Sarake11751"/>
    <tableColumn id="11752" xr3:uid="{85F90E3D-A96C-4F71-9349-B2B2C94FDF6C}" name="Sarake11752"/>
    <tableColumn id="11753" xr3:uid="{6FB09F82-BBF8-4D78-821E-D4C2569665FA}" name="Sarake11753"/>
    <tableColumn id="11754" xr3:uid="{3B3CD8C2-284D-472C-B717-FDEB810B39D6}" name="Sarake11754"/>
    <tableColumn id="11755" xr3:uid="{15B6151E-06F3-4154-B019-8C557E291519}" name="Sarake11755"/>
    <tableColumn id="11756" xr3:uid="{2DF4B8AF-6828-453D-B300-33F5649473B7}" name="Sarake11756"/>
    <tableColumn id="11757" xr3:uid="{F7498C9F-D184-401B-90D0-56FB267A9D74}" name="Sarake11757"/>
    <tableColumn id="11758" xr3:uid="{542EDC5D-F08D-4AD9-81A7-6319CAE63BAB}" name="Sarake11758"/>
    <tableColumn id="11759" xr3:uid="{BF6EB93B-C3A1-4C64-B13B-66B15B653E77}" name="Sarake11759"/>
    <tableColumn id="11760" xr3:uid="{7517FA36-2803-4FDA-ADE3-C2F9E7D4EB23}" name="Sarake11760"/>
    <tableColumn id="11761" xr3:uid="{FD0B85F4-B667-4812-8AA9-F781AF3C11F5}" name="Sarake11761"/>
    <tableColumn id="11762" xr3:uid="{54E950B1-A17E-4237-8105-7A8D466677F8}" name="Sarake11762"/>
    <tableColumn id="11763" xr3:uid="{301417EF-B1EC-4CD7-BD53-80CBC20622AA}" name="Sarake11763"/>
    <tableColumn id="11764" xr3:uid="{68D1D16B-974B-4096-A0CC-E863F569401C}" name="Sarake11764"/>
    <tableColumn id="11765" xr3:uid="{4C902D36-3838-401C-896B-339ED908463D}" name="Sarake11765"/>
    <tableColumn id="11766" xr3:uid="{5E25D062-3940-4E39-9AC4-0AE84F93D268}" name="Sarake11766"/>
    <tableColumn id="11767" xr3:uid="{2CED5A3C-2FC2-496F-A2E9-A469DE6C8923}" name="Sarake11767"/>
    <tableColumn id="11768" xr3:uid="{A924D09B-C63C-4E8A-B3CE-878308557E69}" name="Sarake11768"/>
    <tableColumn id="11769" xr3:uid="{78290822-BE4A-4A4B-975F-732013A6B687}" name="Sarake11769"/>
    <tableColumn id="11770" xr3:uid="{5BB2D761-2AE8-4BC8-9CE9-18AF31A94A7B}" name="Sarake11770"/>
    <tableColumn id="11771" xr3:uid="{FC0E85EB-F642-4A6D-ADAB-CB6224A5F4B7}" name="Sarake11771"/>
    <tableColumn id="11772" xr3:uid="{7AF080C4-8D28-444D-AD59-36A8722364C1}" name="Sarake11772"/>
    <tableColumn id="11773" xr3:uid="{7881BD08-B454-4E7C-A028-558B6184FD1D}" name="Sarake11773"/>
    <tableColumn id="11774" xr3:uid="{9B2CED6D-B51A-43E3-8EE1-F45153440ADF}" name="Sarake11774"/>
    <tableColumn id="11775" xr3:uid="{57F85E96-8D7F-4C39-A0F4-0EBAE6691166}" name="Sarake11775"/>
    <tableColumn id="11776" xr3:uid="{3827029C-B88A-4793-A8CB-D925DE0D7A9B}" name="Sarake11776"/>
    <tableColumn id="11777" xr3:uid="{6025971F-786C-4305-9964-2296E70EB555}" name="Sarake11777"/>
    <tableColumn id="11778" xr3:uid="{F34B49E0-9E97-4FC0-8286-C000BCFC65F5}" name="Sarake11778"/>
    <tableColumn id="11779" xr3:uid="{13E563DF-781E-4AB9-AFA1-E2DC1E9431B3}" name="Sarake11779"/>
    <tableColumn id="11780" xr3:uid="{2408314B-CABD-45F8-B783-89B59FDAE6A1}" name="Sarake11780"/>
    <tableColumn id="11781" xr3:uid="{AA17394E-B72F-47ED-8F15-82CD087D738B}" name="Sarake11781"/>
    <tableColumn id="11782" xr3:uid="{C71E35FA-3486-4E06-ADD5-7C6611197CEF}" name="Sarake11782"/>
    <tableColumn id="11783" xr3:uid="{08671F0D-9D81-4C56-B482-5AE3BF4F7BC9}" name="Sarake11783"/>
    <tableColumn id="11784" xr3:uid="{C7BC5B81-1280-4EC2-A4FB-7CCCCE819696}" name="Sarake11784"/>
    <tableColumn id="11785" xr3:uid="{59DB9884-F61F-40C3-A65D-81FCF487EFA6}" name="Sarake11785"/>
    <tableColumn id="11786" xr3:uid="{B2FFBE1C-4BAB-4844-9EC5-4E197262C2F3}" name="Sarake11786"/>
    <tableColumn id="11787" xr3:uid="{24EE1A83-9BE3-4C57-ADE3-C8730C7A88F4}" name="Sarake11787"/>
    <tableColumn id="11788" xr3:uid="{139E65D2-0859-44CD-9B36-3431DDD0A27E}" name="Sarake11788"/>
    <tableColumn id="11789" xr3:uid="{E91411EB-43C7-4FC3-A7E1-3AB26DDB8E5A}" name="Sarake11789"/>
    <tableColumn id="11790" xr3:uid="{48E7819F-01D3-4CC5-B943-05F585C77594}" name="Sarake11790"/>
    <tableColumn id="11791" xr3:uid="{0AA2266D-9C02-40D1-9D46-24DFFDC25CC7}" name="Sarake11791"/>
    <tableColumn id="11792" xr3:uid="{FD0D0906-334A-40D2-862B-FCE73EA6277D}" name="Sarake11792"/>
    <tableColumn id="11793" xr3:uid="{23046EA6-4C7B-40B5-AEEF-158A7696076B}" name="Sarake11793"/>
    <tableColumn id="11794" xr3:uid="{4E4BE341-465C-4271-9D6F-C540EDB8403B}" name="Sarake11794"/>
    <tableColumn id="11795" xr3:uid="{A5CC3BD0-B1F0-44B2-A688-140DFC477718}" name="Sarake11795"/>
    <tableColumn id="11796" xr3:uid="{59B03F09-D91E-408B-A4ED-76BF848E5362}" name="Sarake11796"/>
    <tableColumn id="11797" xr3:uid="{CC1B8F05-5A86-49A3-8A46-7B335E1416DF}" name="Sarake11797"/>
    <tableColumn id="11798" xr3:uid="{B3979FAF-1A00-4173-8B37-09F429C129C1}" name="Sarake11798"/>
    <tableColumn id="11799" xr3:uid="{D2D8A194-FA34-4924-BE4E-A0E93115FBCD}" name="Sarake11799"/>
    <tableColumn id="11800" xr3:uid="{7E1AD09C-3144-40DA-BC74-28716E83346E}" name="Sarake11800"/>
    <tableColumn id="11801" xr3:uid="{8FEC4A59-3E73-4A01-949E-CF519D0ABB24}" name="Sarake11801"/>
    <tableColumn id="11802" xr3:uid="{1503DD78-8ED3-48E4-8986-4EED5DAC540A}" name="Sarake11802"/>
    <tableColumn id="11803" xr3:uid="{B07194A3-0474-422A-8C16-460B4A95F1D1}" name="Sarake11803"/>
    <tableColumn id="11804" xr3:uid="{578CFD8F-5639-4530-8301-8A8CB2D4D0EB}" name="Sarake11804"/>
    <tableColumn id="11805" xr3:uid="{0811D5DB-A8CB-4C66-8F6E-662C9C4154A8}" name="Sarake11805"/>
    <tableColumn id="11806" xr3:uid="{5B1FE119-B82E-4C3C-B892-1EB17BF8AC00}" name="Sarake11806"/>
    <tableColumn id="11807" xr3:uid="{B2A83059-D242-417F-B3AF-0E8F8C78E64E}" name="Sarake11807"/>
    <tableColumn id="11808" xr3:uid="{833F1575-4B01-43DC-A94E-13671FE5CE2D}" name="Sarake11808"/>
    <tableColumn id="11809" xr3:uid="{00625AF4-81BC-4570-B1E5-546AE83D5362}" name="Sarake11809"/>
    <tableColumn id="11810" xr3:uid="{509C3F06-142B-4C99-9461-52E0D2539832}" name="Sarake11810"/>
    <tableColumn id="11811" xr3:uid="{ADD99327-26B0-45EF-A000-2BBCA198CAE1}" name="Sarake11811"/>
    <tableColumn id="11812" xr3:uid="{5CE457F1-047E-4ECA-AFD7-3EE4C3F58D54}" name="Sarake11812"/>
    <tableColumn id="11813" xr3:uid="{39E1EAA7-0729-41BD-81CF-FD7BFFC5559E}" name="Sarake11813"/>
    <tableColumn id="11814" xr3:uid="{186E417C-D5A0-4EDF-ADAF-D1232020BF23}" name="Sarake11814"/>
    <tableColumn id="11815" xr3:uid="{113E8334-68E7-45ED-8F20-0158BA490808}" name="Sarake11815"/>
    <tableColumn id="11816" xr3:uid="{5AF226A3-AAE4-4E31-8393-82D49B8B3391}" name="Sarake11816"/>
    <tableColumn id="11817" xr3:uid="{9FB7A1B4-577A-4B6D-9B50-A6C8C70F4BA8}" name="Sarake11817"/>
    <tableColumn id="11818" xr3:uid="{A3C8418C-93A5-46F2-9053-973634AB2A7C}" name="Sarake11818"/>
    <tableColumn id="11819" xr3:uid="{44FD945A-A536-4DC8-B717-DA88F973A76C}" name="Sarake11819"/>
    <tableColumn id="11820" xr3:uid="{E49AF1AB-9BAC-4DFD-A62C-B5B31C8495D6}" name="Sarake11820"/>
    <tableColumn id="11821" xr3:uid="{65898261-D2E1-48DA-B0E5-FE10CA5D2905}" name="Sarake11821"/>
    <tableColumn id="11822" xr3:uid="{CC2E10F5-C360-49E3-AADB-5D72ABECF750}" name="Sarake11822"/>
    <tableColumn id="11823" xr3:uid="{97B56503-ECD8-404D-8374-B88840FB2EF1}" name="Sarake11823"/>
    <tableColumn id="11824" xr3:uid="{0BCB45E3-1703-4342-8A7A-0C7151F29588}" name="Sarake11824"/>
    <tableColumn id="11825" xr3:uid="{AE05BDCC-363B-4763-864A-E1148F35B46B}" name="Sarake11825"/>
    <tableColumn id="11826" xr3:uid="{0113B867-D8B9-4940-A920-CF6EE0146B88}" name="Sarake11826"/>
    <tableColumn id="11827" xr3:uid="{CD80707B-5B42-46A9-BC87-E920072A40AD}" name="Sarake11827"/>
    <tableColumn id="11828" xr3:uid="{757D7E7B-C575-42D6-BBC8-EA34A2AED3F6}" name="Sarake11828"/>
    <tableColumn id="11829" xr3:uid="{833B3D79-455B-4036-B3C1-32EB40D55672}" name="Sarake11829"/>
    <tableColumn id="11830" xr3:uid="{D4C9A5B9-ECB8-4F89-B743-09C191293776}" name="Sarake11830"/>
    <tableColumn id="11831" xr3:uid="{0E8AAADD-2C90-44A2-96F1-61DC4F4B6A2C}" name="Sarake11831"/>
    <tableColumn id="11832" xr3:uid="{37FCB5A3-C34C-4440-A72A-487C4BAA91D2}" name="Sarake11832"/>
    <tableColumn id="11833" xr3:uid="{4A60BCCF-C956-426B-A5DD-C99F381C8CE2}" name="Sarake11833"/>
    <tableColumn id="11834" xr3:uid="{6680DD91-2C89-4E21-ABAC-4C90C446BF4D}" name="Sarake11834"/>
    <tableColumn id="11835" xr3:uid="{584123DC-CE32-4B56-9FD8-D839873879C8}" name="Sarake11835"/>
    <tableColumn id="11836" xr3:uid="{02BF46A0-D858-4964-BECC-A0537384D61E}" name="Sarake11836"/>
    <tableColumn id="11837" xr3:uid="{50CB3865-0ACC-439B-BC27-AB3D97CF9FB4}" name="Sarake11837"/>
    <tableColumn id="11838" xr3:uid="{C6751C68-FAB6-4D1C-9303-30CB23954BF1}" name="Sarake11838"/>
    <tableColumn id="11839" xr3:uid="{03DA0023-9535-4730-BB4A-A9C22DCBD2BB}" name="Sarake11839"/>
    <tableColumn id="11840" xr3:uid="{6E7A3D95-3EAB-473A-B9AA-4C4BAEFE447F}" name="Sarake11840"/>
    <tableColumn id="11841" xr3:uid="{126A9DB5-CC6E-43C8-BDB2-E66D2D7A71BD}" name="Sarake11841"/>
    <tableColumn id="11842" xr3:uid="{9882C67F-CAA7-4B58-89ED-A7D934B28F57}" name="Sarake11842"/>
    <tableColumn id="11843" xr3:uid="{72C3214C-3C31-4677-9352-68F3DBA3B8F7}" name="Sarake11843"/>
    <tableColumn id="11844" xr3:uid="{7870D661-9013-4CCC-8541-6DACB497ABE3}" name="Sarake11844"/>
    <tableColumn id="11845" xr3:uid="{29C7AF9A-16D0-4CEB-91CE-63998A284DF7}" name="Sarake11845"/>
    <tableColumn id="11846" xr3:uid="{26BB5219-4BF6-4EDF-8043-EDC582E61CC5}" name="Sarake11846"/>
    <tableColumn id="11847" xr3:uid="{C32BC0D6-FE86-4C24-B134-BD5E382CF89A}" name="Sarake11847"/>
    <tableColumn id="11848" xr3:uid="{F0C71A70-CD42-4809-B360-C5B10D9B68E4}" name="Sarake11848"/>
    <tableColumn id="11849" xr3:uid="{EFB129BF-6F42-4D6D-869F-1FC9203250D9}" name="Sarake11849"/>
    <tableColumn id="11850" xr3:uid="{F28A6C91-D93F-4BA9-944E-75F8A392F9E4}" name="Sarake11850"/>
    <tableColumn id="11851" xr3:uid="{FBEBF772-2BD5-4157-9142-E0D5AAE604E9}" name="Sarake11851"/>
    <tableColumn id="11852" xr3:uid="{AD25560D-3382-4BC7-80C8-9BF2D3D5BFCE}" name="Sarake11852"/>
    <tableColumn id="11853" xr3:uid="{86EFB99E-E978-4A21-A376-6ED5D0421990}" name="Sarake11853"/>
    <tableColumn id="11854" xr3:uid="{3E63377F-CF58-4C20-9A68-F17349360B63}" name="Sarake11854"/>
    <tableColumn id="11855" xr3:uid="{9F2E5245-1C6A-4C47-8128-95A01EE4FE01}" name="Sarake11855"/>
    <tableColumn id="11856" xr3:uid="{F82C1614-7C54-48C8-A732-398A8A1B1A40}" name="Sarake11856"/>
    <tableColumn id="11857" xr3:uid="{F6B1485A-5114-461B-91B9-E10ABD47756A}" name="Sarake11857"/>
    <tableColumn id="11858" xr3:uid="{B25ADE56-3478-4D70-91CA-D818EC000D76}" name="Sarake11858"/>
    <tableColumn id="11859" xr3:uid="{F95C2446-A1F8-4C37-93C0-97C1777459D9}" name="Sarake11859"/>
    <tableColumn id="11860" xr3:uid="{6C5391D8-B828-4419-97CF-22C53C862D6E}" name="Sarake11860"/>
    <tableColumn id="11861" xr3:uid="{58DC3585-BD7B-49CC-B18B-51C61CDCEDA7}" name="Sarake11861"/>
    <tableColumn id="11862" xr3:uid="{01D27E44-D7E2-4D8D-9F2A-8FF63E9444EB}" name="Sarake11862"/>
    <tableColumn id="11863" xr3:uid="{42F2FC90-63B0-4766-B7EA-D9BC1CDFEA67}" name="Sarake11863"/>
    <tableColumn id="11864" xr3:uid="{9B048A9D-9570-4283-B486-008DAF573FC7}" name="Sarake11864"/>
    <tableColumn id="11865" xr3:uid="{5F2307BB-932D-4BD9-B4DA-DEE7F7EB1D46}" name="Sarake11865"/>
    <tableColumn id="11866" xr3:uid="{C331BD31-04C9-4DC4-827B-B8675F631CA5}" name="Sarake11866"/>
    <tableColumn id="11867" xr3:uid="{F41BB5FF-1409-46A2-8BDD-1576A3C940DC}" name="Sarake11867"/>
    <tableColumn id="11868" xr3:uid="{9238DE4B-6DDD-463F-9BEE-C63527A4F415}" name="Sarake11868"/>
    <tableColumn id="11869" xr3:uid="{684BB92B-93F9-4FA1-BC25-B96B42C4D1AF}" name="Sarake11869"/>
    <tableColumn id="11870" xr3:uid="{58F20D99-148B-40BF-93C6-1C365B76CFAF}" name="Sarake11870"/>
    <tableColumn id="11871" xr3:uid="{EE8C5845-63AE-47AD-BE4C-818446D10509}" name="Sarake11871"/>
    <tableColumn id="11872" xr3:uid="{8AA0C2BC-3658-4097-A4B4-14B93CCCF3A4}" name="Sarake11872"/>
    <tableColumn id="11873" xr3:uid="{876EA06F-C34E-4BC2-AAFB-EEB13B2AFDB6}" name="Sarake11873"/>
    <tableColumn id="11874" xr3:uid="{9469AAAB-4224-455D-949D-A758CB517FD8}" name="Sarake11874"/>
    <tableColumn id="11875" xr3:uid="{E684EF02-F95F-42C2-BBDB-738935E9C271}" name="Sarake11875"/>
    <tableColumn id="11876" xr3:uid="{1F2B5A82-12C2-41A0-907D-4C26EA7A5832}" name="Sarake11876"/>
    <tableColumn id="11877" xr3:uid="{426B4A34-4698-4E4A-9AB1-996CC4E36FD3}" name="Sarake11877"/>
    <tableColumn id="11878" xr3:uid="{DB2A8ED2-260D-4869-A199-F43183948ECB}" name="Sarake11878"/>
    <tableColumn id="11879" xr3:uid="{3C3FB1C7-7A85-478D-B15E-AF06ACC05573}" name="Sarake11879"/>
    <tableColumn id="11880" xr3:uid="{DADDD243-A3B5-4C41-AC6F-AE08FF5B8296}" name="Sarake11880"/>
    <tableColumn id="11881" xr3:uid="{3D31F64D-5FD9-4577-A5B5-FBD8D42A3660}" name="Sarake11881"/>
    <tableColumn id="11882" xr3:uid="{1B16AC90-79F1-48FF-B769-079021BD697D}" name="Sarake11882"/>
    <tableColumn id="11883" xr3:uid="{6C80272A-276A-4673-ACEA-807546E30AAB}" name="Sarake11883"/>
    <tableColumn id="11884" xr3:uid="{2350FF38-E87A-4E49-A753-53D8ADBEBB33}" name="Sarake11884"/>
    <tableColumn id="11885" xr3:uid="{DD42246C-D22E-4C94-9A01-D2397CF655BE}" name="Sarake11885"/>
    <tableColumn id="11886" xr3:uid="{8C98E57A-686D-4C38-BE4A-15CFE884D22B}" name="Sarake11886"/>
    <tableColumn id="11887" xr3:uid="{13C12C32-9FCD-4179-A74D-04D336EAD6C7}" name="Sarake11887"/>
    <tableColumn id="11888" xr3:uid="{219DA9E0-2FDF-48F1-9475-137CBB8E7070}" name="Sarake11888"/>
    <tableColumn id="11889" xr3:uid="{9B6A1995-109A-48A8-BCCD-853C5C4039B5}" name="Sarake11889"/>
    <tableColumn id="11890" xr3:uid="{87365D5A-B333-4CCC-9F53-7C1AFC9FCFE1}" name="Sarake11890"/>
    <tableColumn id="11891" xr3:uid="{EFBFD038-BF0A-4B47-A944-41E0FF353236}" name="Sarake11891"/>
    <tableColumn id="11892" xr3:uid="{C13E3121-C682-4F22-94D5-640C6F3AA8B8}" name="Sarake11892"/>
    <tableColumn id="11893" xr3:uid="{CC6FC3E5-1637-4DF1-A2B5-0386F874B1F7}" name="Sarake11893"/>
    <tableColumn id="11894" xr3:uid="{3FD5AD0C-4486-4D7B-8716-24C6CB27F9F7}" name="Sarake11894"/>
    <tableColumn id="11895" xr3:uid="{5F01A356-9245-400E-A645-7223FC9ED9C9}" name="Sarake11895"/>
    <tableColumn id="11896" xr3:uid="{C3CBD34F-2619-4D1A-B8BE-54A054CA982D}" name="Sarake11896"/>
    <tableColumn id="11897" xr3:uid="{FE2245EC-ADDA-4B48-BD39-C5B880D16E55}" name="Sarake11897"/>
    <tableColumn id="11898" xr3:uid="{83B49052-12A4-4821-B9DA-E1513AD96B3E}" name="Sarake11898"/>
    <tableColumn id="11899" xr3:uid="{CC044D2D-B09D-40D1-8007-AEDEA2B51229}" name="Sarake11899"/>
    <tableColumn id="11900" xr3:uid="{2B8A31B5-C2E7-4A33-BAE1-C070B482B9FE}" name="Sarake11900"/>
    <tableColumn id="11901" xr3:uid="{9FA8D80C-D8A2-4468-B34C-B9ABDBA17EE9}" name="Sarake11901"/>
    <tableColumn id="11902" xr3:uid="{B67A3EAD-992C-4302-9B73-390BA876F1EA}" name="Sarake11902"/>
    <tableColumn id="11903" xr3:uid="{EF09753C-76CB-43B3-A817-6E9FEFADD44A}" name="Sarake11903"/>
    <tableColumn id="11904" xr3:uid="{09C355FC-DFFB-4861-8A4C-FB51FCA8CC56}" name="Sarake11904"/>
    <tableColumn id="11905" xr3:uid="{4E7EE79F-EFCD-46D1-8B33-36C111020675}" name="Sarake11905"/>
    <tableColumn id="11906" xr3:uid="{B988CC13-C400-4652-BDFC-E379445F88F4}" name="Sarake11906"/>
    <tableColumn id="11907" xr3:uid="{5351F8E3-86CD-4CFE-8941-A0D8DF79CFC3}" name="Sarake11907"/>
    <tableColumn id="11908" xr3:uid="{E3F54F52-E159-4D38-AA88-D6F114BB2728}" name="Sarake11908"/>
    <tableColumn id="11909" xr3:uid="{FF7B0DB8-1D31-4592-9EB6-292720FDD07A}" name="Sarake11909"/>
    <tableColumn id="11910" xr3:uid="{3AAF03A8-DF19-4BF6-BC1A-AAC4A3FE87A0}" name="Sarake11910"/>
    <tableColumn id="11911" xr3:uid="{5878436B-2E53-422B-9073-D562FD274E66}" name="Sarake11911"/>
    <tableColumn id="11912" xr3:uid="{843198D9-5162-462A-B9F7-6A0D7D5C1E32}" name="Sarake11912"/>
    <tableColumn id="11913" xr3:uid="{A67E8444-3476-4A62-8809-9A607AD614E8}" name="Sarake11913"/>
    <tableColumn id="11914" xr3:uid="{24438108-6DB8-4CEA-9B1D-833E0ED9EDD9}" name="Sarake11914"/>
    <tableColumn id="11915" xr3:uid="{09CB728A-6A0E-4A27-A4D0-6D5B569BDEE2}" name="Sarake11915"/>
    <tableColumn id="11916" xr3:uid="{88981975-D8B5-46EE-A8F9-665A2ECD956C}" name="Sarake11916"/>
    <tableColumn id="11917" xr3:uid="{0F6F6F0E-0B4A-4099-A1A3-3B87BFC19745}" name="Sarake11917"/>
    <tableColumn id="11918" xr3:uid="{AD6593F7-9CDA-4FA4-B426-7FCA3BB4BA77}" name="Sarake11918"/>
    <tableColumn id="11919" xr3:uid="{E874187F-D490-40A0-BE1A-AE897554C1DB}" name="Sarake11919"/>
    <tableColumn id="11920" xr3:uid="{72499CF6-C5F9-47A9-ACDF-3EDB5E41CC36}" name="Sarake11920"/>
    <tableColumn id="11921" xr3:uid="{0183658B-41D0-41D1-AEE3-DA23C49CF289}" name="Sarake11921"/>
    <tableColumn id="11922" xr3:uid="{4D4F1F78-5333-4445-8F7A-DBA6425050D5}" name="Sarake11922"/>
    <tableColumn id="11923" xr3:uid="{DAFAC9F0-4C52-40A7-A6B8-84A1124A83EF}" name="Sarake11923"/>
    <tableColumn id="11924" xr3:uid="{B418EE07-1081-422E-9D6C-44153FA646E3}" name="Sarake11924"/>
    <tableColumn id="11925" xr3:uid="{FC0447B0-0E72-43E3-BEBA-D6039BDA5555}" name="Sarake11925"/>
    <tableColumn id="11926" xr3:uid="{25E998C8-7444-4777-B750-BC519943CAF1}" name="Sarake11926"/>
    <tableColumn id="11927" xr3:uid="{EB496842-A325-4FC4-B38D-D55301D4E5C5}" name="Sarake11927"/>
    <tableColumn id="11928" xr3:uid="{CD6EE615-4041-4114-BB1D-806C49081D39}" name="Sarake11928"/>
    <tableColumn id="11929" xr3:uid="{9B810BD5-B994-4A5F-8040-8A03B1DDB934}" name="Sarake11929"/>
    <tableColumn id="11930" xr3:uid="{F407DAEB-5B7B-4124-81F3-FC0827680876}" name="Sarake11930"/>
    <tableColumn id="11931" xr3:uid="{B3934583-1AC4-4B96-A42C-E0C43AA98D83}" name="Sarake11931"/>
    <tableColumn id="11932" xr3:uid="{C46CB681-07A8-4C73-AFC8-5627DCF727A2}" name="Sarake11932"/>
    <tableColumn id="11933" xr3:uid="{B1BABEFA-1B78-44D3-BC63-7FC30CC4A4A3}" name="Sarake11933"/>
    <tableColumn id="11934" xr3:uid="{4EF4C195-8469-4B54-8465-1F6B3A809293}" name="Sarake11934"/>
    <tableColumn id="11935" xr3:uid="{44394E87-7F1B-4421-8467-0C1DCB7204DE}" name="Sarake11935"/>
    <tableColumn id="11936" xr3:uid="{5158C5B5-EC3B-4D07-83FE-CA95A6C32AD7}" name="Sarake11936"/>
    <tableColumn id="11937" xr3:uid="{C2135EAC-A238-4C6D-8583-91B60627AAE4}" name="Sarake11937"/>
    <tableColumn id="11938" xr3:uid="{947ABDE4-6E90-4EEA-8FA7-1C738C13AB4A}" name="Sarake11938"/>
    <tableColumn id="11939" xr3:uid="{D3DB0501-A87E-4DD8-A54A-372F04D055DE}" name="Sarake11939"/>
    <tableColumn id="11940" xr3:uid="{75557D47-E131-4641-AB4F-8A8282546B3C}" name="Sarake11940"/>
    <tableColumn id="11941" xr3:uid="{7BA9BB39-1B4C-44C1-A396-F633729C98CB}" name="Sarake11941"/>
    <tableColumn id="11942" xr3:uid="{847EA68C-28F9-4751-9CC3-5DB6BEF13F49}" name="Sarake11942"/>
    <tableColumn id="11943" xr3:uid="{84EE273F-53FE-4497-A2B0-F0762D460559}" name="Sarake11943"/>
    <tableColumn id="11944" xr3:uid="{B199D39A-0CE6-4D55-9E0A-0E32D78C65BA}" name="Sarake11944"/>
    <tableColumn id="11945" xr3:uid="{D840042D-81DF-4A3C-A475-46474D74F3ED}" name="Sarake11945"/>
    <tableColumn id="11946" xr3:uid="{AF4B3A21-2802-42B9-A1E5-0EF2BEB6D064}" name="Sarake11946"/>
    <tableColumn id="11947" xr3:uid="{2BFEB819-A16C-4EE2-A07A-E454D88DD142}" name="Sarake11947"/>
    <tableColumn id="11948" xr3:uid="{6F034A60-4AB0-4C48-8E09-0F93273E21E9}" name="Sarake11948"/>
    <tableColumn id="11949" xr3:uid="{57E61D94-449C-4CFE-881A-EC2BC450A18B}" name="Sarake11949"/>
    <tableColumn id="11950" xr3:uid="{3CBACC3B-AF06-4499-BA4F-D590A1043BBC}" name="Sarake11950"/>
    <tableColumn id="11951" xr3:uid="{4DB900DD-762B-4B58-AB55-BC21F7023C5A}" name="Sarake11951"/>
    <tableColumn id="11952" xr3:uid="{43C9379B-BB17-4733-A4C7-BC51C834AD3E}" name="Sarake11952"/>
    <tableColumn id="11953" xr3:uid="{F94181E9-2D22-40FE-89FA-61EE0BB4B91C}" name="Sarake11953"/>
    <tableColumn id="11954" xr3:uid="{AABFB173-5647-4919-A1AD-519B7D24C631}" name="Sarake11954"/>
    <tableColumn id="11955" xr3:uid="{52B357AC-E1CC-4316-9E57-0716297FCDF5}" name="Sarake11955"/>
    <tableColumn id="11956" xr3:uid="{191E69C0-CB91-4821-862A-F8D1049F4029}" name="Sarake11956"/>
    <tableColumn id="11957" xr3:uid="{78C55611-75D9-4415-97B6-DC3944D381E9}" name="Sarake11957"/>
    <tableColumn id="11958" xr3:uid="{B6679BC4-C783-40BC-8BC4-2E810B86BCB6}" name="Sarake11958"/>
    <tableColumn id="11959" xr3:uid="{C2AEAF8C-3AA8-4CF8-B8C4-AD51AB272C4D}" name="Sarake11959"/>
    <tableColumn id="11960" xr3:uid="{923578B4-969A-4B6E-8814-B4D9BA5A96E6}" name="Sarake11960"/>
    <tableColumn id="11961" xr3:uid="{5D9D4FB9-7062-40D0-A2D3-BA7BD0E9F36D}" name="Sarake11961"/>
    <tableColumn id="11962" xr3:uid="{ECB1D00E-CA10-436A-8464-1FDC25ED4B84}" name="Sarake11962"/>
    <tableColumn id="11963" xr3:uid="{7CDD6B98-0154-41CE-ACDA-5229BA481C4A}" name="Sarake11963"/>
    <tableColumn id="11964" xr3:uid="{8DFE6416-0536-46D2-831C-5635621DE1E1}" name="Sarake11964"/>
    <tableColumn id="11965" xr3:uid="{B13DB340-40A4-4B8E-B6AB-CBB8D30E3B8F}" name="Sarake11965"/>
    <tableColumn id="11966" xr3:uid="{226C8893-76C6-4366-BCD9-57CD6893B550}" name="Sarake11966"/>
    <tableColumn id="11967" xr3:uid="{FBC012B1-3090-4838-9973-351BBAD0FDAF}" name="Sarake11967"/>
    <tableColumn id="11968" xr3:uid="{3F03312A-2B59-4352-98C9-46BC4E48EE82}" name="Sarake11968"/>
    <tableColumn id="11969" xr3:uid="{03F05256-18F7-4CDF-AC7F-ACF21EE797D3}" name="Sarake11969"/>
    <tableColumn id="11970" xr3:uid="{470EADAE-AC1D-40F2-93FF-8E2ECE530308}" name="Sarake11970"/>
    <tableColumn id="11971" xr3:uid="{A162C387-4CB0-4347-82F1-DAC63E49A96F}" name="Sarake11971"/>
    <tableColumn id="11972" xr3:uid="{F013D6CF-4B20-4C0F-955E-68A990DA8CCF}" name="Sarake11972"/>
    <tableColumn id="11973" xr3:uid="{CA69F26F-9375-4910-B445-AA59451012E6}" name="Sarake11973"/>
    <tableColumn id="11974" xr3:uid="{B5379546-FC03-4F6A-8884-87F32672A0FD}" name="Sarake11974"/>
    <tableColumn id="11975" xr3:uid="{C4FB8615-8D2E-485F-8396-401290E23A67}" name="Sarake11975"/>
    <tableColumn id="11976" xr3:uid="{CF4F6D94-6DB1-43DD-94F8-9275165ED07C}" name="Sarake11976"/>
    <tableColumn id="11977" xr3:uid="{3C8E0F06-B5BF-4C02-A33A-DEFE110A2EE9}" name="Sarake11977"/>
    <tableColumn id="11978" xr3:uid="{070B928B-0908-4002-8F8C-DFDDEDF6541F}" name="Sarake11978"/>
    <tableColumn id="11979" xr3:uid="{4C67D14A-9DD5-4621-B1D0-756FF86B45B4}" name="Sarake11979"/>
    <tableColumn id="11980" xr3:uid="{7EF0AAD7-3D27-40B7-9F19-6396F17C9B75}" name="Sarake11980"/>
    <tableColumn id="11981" xr3:uid="{D7871A8E-240A-41FE-8901-02FCFBCA9607}" name="Sarake11981"/>
    <tableColumn id="11982" xr3:uid="{589AD99A-EF14-409F-91CE-750ACD6FA2E9}" name="Sarake11982"/>
    <tableColumn id="11983" xr3:uid="{E6B37A1E-B4B8-4DBD-832B-E48543936A5F}" name="Sarake11983"/>
    <tableColumn id="11984" xr3:uid="{5DE7108A-E1AA-4A34-8A09-A0F8D1CA733D}" name="Sarake11984"/>
    <tableColumn id="11985" xr3:uid="{F97BFBAA-F87F-49DB-ADDB-A9B42C22CB8A}" name="Sarake11985"/>
    <tableColumn id="11986" xr3:uid="{72422104-DC7E-4203-9C80-B91128001DBD}" name="Sarake11986"/>
    <tableColumn id="11987" xr3:uid="{5A54B52E-8D23-4C75-9DBE-0C1BDB1FEBA5}" name="Sarake11987"/>
    <tableColumn id="11988" xr3:uid="{8178E31D-DA92-4AC9-8C06-840F4C9DCF01}" name="Sarake11988"/>
    <tableColumn id="11989" xr3:uid="{BE290924-AA55-43A5-80A7-1720C7CCF392}" name="Sarake11989"/>
    <tableColumn id="11990" xr3:uid="{4324A9B6-E26A-4FAA-B581-975C5F76944B}" name="Sarake11990"/>
    <tableColumn id="11991" xr3:uid="{D977F907-FCE5-410A-BEC5-97ACC2EFE63D}" name="Sarake11991"/>
    <tableColumn id="11992" xr3:uid="{D0B9D119-E9EF-4B6F-BC1C-EC5E6D8AE03C}" name="Sarake11992"/>
    <tableColumn id="11993" xr3:uid="{43B86CBF-4F4B-45F6-82B3-57D0D85E75FC}" name="Sarake11993"/>
    <tableColumn id="11994" xr3:uid="{5E178C65-F375-47B9-9473-A49A88EB464A}" name="Sarake11994"/>
    <tableColumn id="11995" xr3:uid="{ACB3F918-FC52-4B52-8619-35D4D7E5E6CC}" name="Sarake11995"/>
    <tableColumn id="11996" xr3:uid="{5EAD6EE3-0E36-4A97-B374-146C2A4D8933}" name="Sarake11996"/>
    <tableColumn id="11997" xr3:uid="{9DAEEDA0-2A0C-4A77-920E-D555F4DF3345}" name="Sarake11997"/>
    <tableColumn id="11998" xr3:uid="{AE3B37B9-661F-4CB8-B887-DA77CEF2FFAB}" name="Sarake11998"/>
    <tableColumn id="11999" xr3:uid="{3FDFF687-27A1-40F4-B64D-022B819FA67C}" name="Sarake11999"/>
    <tableColumn id="12000" xr3:uid="{E6FB3E56-61B1-47F5-BD49-2E37E3FB4927}" name="Sarake12000"/>
    <tableColumn id="12001" xr3:uid="{9968E40A-3996-4438-9553-372A1B5A4F72}" name="Sarake12001"/>
    <tableColumn id="12002" xr3:uid="{3EDFEEE6-ABD0-4057-9DB9-3670AFD862BB}" name="Sarake12002"/>
    <tableColumn id="12003" xr3:uid="{69157EE9-0358-4729-966F-29153AB2E776}" name="Sarake12003"/>
    <tableColumn id="12004" xr3:uid="{F5219538-BF62-47D5-BDA8-EA59BC3AD628}" name="Sarake12004"/>
    <tableColumn id="12005" xr3:uid="{ECD18352-11C9-4995-91C8-370D04EEF1F1}" name="Sarake12005"/>
    <tableColumn id="12006" xr3:uid="{B360D8D1-0BA8-4516-B920-76C5D9627C0F}" name="Sarake12006"/>
    <tableColumn id="12007" xr3:uid="{15E3B662-ECF3-44C9-BCF2-3DEE4FE965C1}" name="Sarake12007"/>
    <tableColumn id="12008" xr3:uid="{246CA4BE-0192-4770-AD90-97548D54CB43}" name="Sarake12008"/>
    <tableColumn id="12009" xr3:uid="{DE2C8109-7C90-4E04-B2C8-7183BC654A97}" name="Sarake12009"/>
    <tableColumn id="12010" xr3:uid="{C8DD3BFA-10BC-4E86-805E-9257DA9315F9}" name="Sarake12010"/>
    <tableColumn id="12011" xr3:uid="{EFC62E9F-D591-4AE4-86CA-64CC5FB3D4FB}" name="Sarake12011"/>
    <tableColumn id="12012" xr3:uid="{AC3A40D7-1D49-4FBF-81C9-58762598BB43}" name="Sarake12012"/>
    <tableColumn id="12013" xr3:uid="{958C77F0-184C-43C2-8BE5-80AD7CC4E88B}" name="Sarake12013"/>
    <tableColumn id="12014" xr3:uid="{76FB9016-04BA-4D7C-B0FC-80909976AD74}" name="Sarake12014"/>
    <tableColumn id="12015" xr3:uid="{6F964372-97EC-4C27-9198-37EABB1959F7}" name="Sarake12015"/>
    <tableColumn id="12016" xr3:uid="{FC5D4D82-7313-4D98-9DE8-99E8F901D210}" name="Sarake12016"/>
    <tableColumn id="12017" xr3:uid="{D900B3CD-E4B3-446D-94F4-CED5D3A6C814}" name="Sarake12017"/>
    <tableColumn id="12018" xr3:uid="{D82250A2-3FDB-4248-8126-5FB383B7DE8C}" name="Sarake12018"/>
    <tableColumn id="12019" xr3:uid="{AA4D8823-48E1-4653-9285-300B917BC853}" name="Sarake12019"/>
    <tableColumn id="12020" xr3:uid="{7D96A263-AD11-4C89-B7AA-098032D31ECB}" name="Sarake12020"/>
    <tableColumn id="12021" xr3:uid="{9FF4FEF5-DC62-4467-8051-224C8AC2FB5C}" name="Sarake12021"/>
    <tableColumn id="12022" xr3:uid="{41F75EEF-4A2E-4622-93A2-432B66F7B7F5}" name="Sarake12022"/>
    <tableColumn id="12023" xr3:uid="{CCE8F644-8693-4582-8AF4-894EB4719F7A}" name="Sarake12023"/>
    <tableColumn id="12024" xr3:uid="{EBC3EC74-69A7-48AC-9DC4-5EF54C050496}" name="Sarake12024"/>
    <tableColumn id="12025" xr3:uid="{36FD48D6-14E7-4003-8150-83D700483197}" name="Sarake12025"/>
    <tableColumn id="12026" xr3:uid="{DF649788-85BA-4C16-AA60-D80EC3FB3F09}" name="Sarake12026"/>
    <tableColumn id="12027" xr3:uid="{697EB61F-C7A1-485F-84B0-3D7CBEA95893}" name="Sarake12027"/>
    <tableColumn id="12028" xr3:uid="{6777F5C4-F381-4090-B56F-93895881CE9D}" name="Sarake12028"/>
    <tableColumn id="12029" xr3:uid="{B1C1B919-714D-4C0C-95E8-CD577E333E6E}" name="Sarake12029"/>
    <tableColumn id="12030" xr3:uid="{9F9B434D-1B5F-4F48-AF19-C74B9268243D}" name="Sarake12030"/>
    <tableColumn id="12031" xr3:uid="{D6DBE0BE-65D8-4A67-897F-AB8AEF09D74B}" name="Sarake12031"/>
    <tableColumn id="12032" xr3:uid="{A64A449E-11CF-40C2-8228-C696A6407551}" name="Sarake12032"/>
    <tableColumn id="12033" xr3:uid="{EF9545FE-59DC-4B12-B70B-F56745659F08}" name="Sarake12033"/>
    <tableColumn id="12034" xr3:uid="{A3106EFB-1C80-456B-BEB4-8F22108AB845}" name="Sarake12034"/>
    <tableColumn id="12035" xr3:uid="{4A30BE26-A773-4354-94D3-B5386358CECE}" name="Sarake12035"/>
    <tableColumn id="12036" xr3:uid="{A7579402-A678-4FE0-8927-7CCAC80A6912}" name="Sarake12036"/>
    <tableColumn id="12037" xr3:uid="{C5C6E5A5-700F-499C-BBF5-CB526A3ABCB6}" name="Sarake12037"/>
    <tableColumn id="12038" xr3:uid="{1CB893B9-C1BF-47E7-85FE-174D10819FCD}" name="Sarake12038"/>
    <tableColumn id="12039" xr3:uid="{E372D14F-A703-4FD3-9518-BF6946A60FFD}" name="Sarake12039"/>
    <tableColumn id="12040" xr3:uid="{445B5444-B4C6-4167-8279-F34104985DFD}" name="Sarake12040"/>
    <tableColumn id="12041" xr3:uid="{511613D1-8EB8-45D2-85CD-94F87559B6AF}" name="Sarake12041"/>
    <tableColumn id="12042" xr3:uid="{DD61A831-7B25-4DD5-B695-BABA7ABFFBA0}" name="Sarake12042"/>
    <tableColumn id="12043" xr3:uid="{2516DA70-1912-4434-BD68-6982E29EE643}" name="Sarake12043"/>
    <tableColumn id="12044" xr3:uid="{5BEF301D-F63B-4A32-B9A9-A4BD24343731}" name="Sarake12044"/>
    <tableColumn id="12045" xr3:uid="{DD1B33F8-DA51-4102-AB4A-755A39E4EC4F}" name="Sarake12045"/>
    <tableColumn id="12046" xr3:uid="{E2F1F939-3BD1-43BD-8CBB-03F0B639FD58}" name="Sarake12046"/>
    <tableColumn id="12047" xr3:uid="{E85A2A2E-B760-4E0C-B954-012DD92035E6}" name="Sarake12047"/>
    <tableColumn id="12048" xr3:uid="{67BC5AAA-FB38-4FB1-82DC-F0E1D3DBDB6B}" name="Sarake12048"/>
    <tableColumn id="12049" xr3:uid="{003053E9-8E79-498D-8466-0698BD3B0BB7}" name="Sarake12049"/>
    <tableColumn id="12050" xr3:uid="{F9D86F5E-4888-4FF3-A7F4-146FF02FC719}" name="Sarake12050"/>
    <tableColumn id="12051" xr3:uid="{2A253065-FC80-4A43-BC52-6FA36D84906D}" name="Sarake12051"/>
    <tableColumn id="12052" xr3:uid="{C0ECA180-3F8B-44AB-B74B-B2CB1AFB2C99}" name="Sarake12052"/>
    <tableColumn id="12053" xr3:uid="{8CE366B6-01F8-43BE-AB30-C708F5399954}" name="Sarake12053"/>
    <tableColumn id="12054" xr3:uid="{927F99F0-9E37-4473-BCE3-28D52F860364}" name="Sarake12054"/>
    <tableColumn id="12055" xr3:uid="{ED81E336-2869-46A1-9516-6D70E08ACEF6}" name="Sarake12055"/>
    <tableColumn id="12056" xr3:uid="{94D891E9-51DE-4745-9F0A-1FBB7ADB5F12}" name="Sarake12056"/>
    <tableColumn id="12057" xr3:uid="{41CF825D-C4BB-4059-BC09-55BDA01974F7}" name="Sarake12057"/>
    <tableColumn id="12058" xr3:uid="{6177C13C-29C8-48F6-88F3-4A964F163244}" name="Sarake12058"/>
    <tableColumn id="12059" xr3:uid="{A6A9CFB6-993A-4D44-9D26-15B2E1998CB8}" name="Sarake12059"/>
    <tableColumn id="12060" xr3:uid="{CED1E343-37F6-48AF-B4F3-D913E053E895}" name="Sarake12060"/>
    <tableColumn id="12061" xr3:uid="{60EB3601-7B4F-46CE-B914-8910D149FA0D}" name="Sarake12061"/>
    <tableColumn id="12062" xr3:uid="{4CEC2BFF-EB0A-4DDE-AD53-F88953CB6D73}" name="Sarake12062"/>
    <tableColumn id="12063" xr3:uid="{80304AF6-95D2-49E2-A765-8D4BB7481DE4}" name="Sarake12063"/>
    <tableColumn id="12064" xr3:uid="{BB632BB2-F28E-4E0A-93EA-D628E87DE6C2}" name="Sarake12064"/>
    <tableColumn id="12065" xr3:uid="{DD552241-A789-48FF-B5A3-AB5DC82779B5}" name="Sarake12065"/>
    <tableColumn id="12066" xr3:uid="{70C5C7B8-4EE7-4ACF-AE2C-AC8B89613A60}" name="Sarake12066"/>
    <tableColumn id="12067" xr3:uid="{AD6DDF05-BDC5-4543-B94C-6A852FBC4352}" name="Sarake12067"/>
    <tableColumn id="12068" xr3:uid="{CC7D7BAA-6E81-4A73-A832-85C537575CC4}" name="Sarake12068"/>
    <tableColumn id="12069" xr3:uid="{35AD9E05-9E78-4B43-8E9E-F3DFCDDE5D4E}" name="Sarake12069"/>
    <tableColumn id="12070" xr3:uid="{0FBE4672-DB7D-485D-A167-2C66B0D81C61}" name="Sarake12070"/>
    <tableColumn id="12071" xr3:uid="{FC6BDE5F-264F-4593-B089-238604AB7B0D}" name="Sarake12071"/>
    <tableColumn id="12072" xr3:uid="{1B25814E-6962-405C-B8BC-57D18D0D0DB8}" name="Sarake12072"/>
    <tableColumn id="12073" xr3:uid="{CAB7DAA8-C8FC-41C6-832C-890923A585F8}" name="Sarake12073"/>
    <tableColumn id="12074" xr3:uid="{F10812B1-01E4-47FC-852F-76191C595806}" name="Sarake12074"/>
    <tableColumn id="12075" xr3:uid="{E0402F42-956C-4D2D-A8C4-6B26772B254A}" name="Sarake12075"/>
    <tableColumn id="12076" xr3:uid="{F6041B9F-558A-40B7-B4AC-C2770A9B9E55}" name="Sarake12076"/>
    <tableColumn id="12077" xr3:uid="{02E54C82-E5FF-4577-BE8E-8C84C099AEEE}" name="Sarake12077"/>
    <tableColumn id="12078" xr3:uid="{5F3059ED-7E0F-4EA0-BC7A-9079372F00FC}" name="Sarake12078"/>
    <tableColumn id="12079" xr3:uid="{6BC46303-44A5-4500-84B1-33D923BB7247}" name="Sarake12079"/>
    <tableColumn id="12080" xr3:uid="{587D7BAE-C56F-49D8-9417-036515B66A3E}" name="Sarake12080"/>
    <tableColumn id="12081" xr3:uid="{52B57064-AAD1-402F-8B5E-087E3EA93924}" name="Sarake12081"/>
    <tableColumn id="12082" xr3:uid="{F303976E-3A86-482A-8748-38BBA6EE8BD7}" name="Sarake12082"/>
    <tableColumn id="12083" xr3:uid="{8E69EF45-9BAA-49F1-BAA3-98002F0AFC4B}" name="Sarake12083"/>
    <tableColumn id="12084" xr3:uid="{CA0CE303-29F2-4E43-9C50-FB43C90EBFB9}" name="Sarake12084"/>
    <tableColumn id="12085" xr3:uid="{22DFFF8F-C97B-4CD7-A1FA-CEE71274D4E7}" name="Sarake12085"/>
    <tableColumn id="12086" xr3:uid="{61D934C5-F825-4A04-A8E0-2B4E2FF815DF}" name="Sarake12086"/>
    <tableColumn id="12087" xr3:uid="{A34D06F7-394D-4BA5-8E4C-EB026E6F0501}" name="Sarake12087"/>
    <tableColumn id="12088" xr3:uid="{1126F02D-6CBC-4F44-A6D1-082686CA613A}" name="Sarake12088"/>
    <tableColumn id="12089" xr3:uid="{19012AB4-716F-47B4-AE55-3A4E22D2D567}" name="Sarake12089"/>
    <tableColumn id="12090" xr3:uid="{11F03E87-14A9-40ED-AE7E-FB40B60289DD}" name="Sarake12090"/>
    <tableColumn id="12091" xr3:uid="{EE802A5A-B7CA-4D97-AB76-548B45EA6811}" name="Sarake12091"/>
    <tableColumn id="12092" xr3:uid="{8D3DDEED-16D7-49B0-9D1A-46154F708166}" name="Sarake12092"/>
    <tableColumn id="12093" xr3:uid="{28E1C100-DD54-4894-9AD6-EC1B130CDFD8}" name="Sarake12093"/>
    <tableColumn id="12094" xr3:uid="{28336E92-9E75-493F-B1B5-40E9423D4100}" name="Sarake12094"/>
    <tableColumn id="12095" xr3:uid="{78F4840A-F134-4E76-B51D-EB6B2B4BEBA8}" name="Sarake12095"/>
    <tableColumn id="12096" xr3:uid="{69FA642D-5830-4EE5-A250-02820466FD73}" name="Sarake12096"/>
    <tableColumn id="12097" xr3:uid="{AF889048-C146-4D1A-88D0-497E26FA8DE5}" name="Sarake12097"/>
    <tableColumn id="12098" xr3:uid="{8D803AD6-049E-459B-BAC8-EA3C9072C998}" name="Sarake12098"/>
    <tableColumn id="12099" xr3:uid="{4F330EA5-27BA-4174-8EF4-09F6587C75C9}" name="Sarake12099"/>
    <tableColumn id="12100" xr3:uid="{E0A44E98-73FD-4866-BCA1-89EDD18049C0}" name="Sarake12100"/>
    <tableColumn id="12101" xr3:uid="{065D7F08-88FF-4163-B3EA-33091BEF3034}" name="Sarake12101"/>
    <tableColumn id="12102" xr3:uid="{BF3D382B-6DA3-44B6-994A-0DF5F2E822E8}" name="Sarake12102"/>
    <tableColumn id="12103" xr3:uid="{C594517C-38B0-42EB-A066-18F72CF26512}" name="Sarake12103"/>
    <tableColumn id="12104" xr3:uid="{2818B194-55A3-41B1-8B5C-62E187E2649A}" name="Sarake12104"/>
    <tableColumn id="12105" xr3:uid="{908FC085-1F51-4A07-BAE7-F577F22D5F24}" name="Sarake12105"/>
    <tableColumn id="12106" xr3:uid="{AC172CE2-99AE-4BED-BB9E-EDE081C7FBA3}" name="Sarake12106"/>
    <tableColumn id="12107" xr3:uid="{F7C7DF7E-1FA9-4576-973C-F5CBBBD47741}" name="Sarake12107"/>
    <tableColumn id="12108" xr3:uid="{C0ED52C7-0953-460B-928C-54C64E0E7021}" name="Sarake12108"/>
    <tableColumn id="12109" xr3:uid="{F475BAE9-9487-4FE5-916D-DB35E2EE23C8}" name="Sarake12109"/>
    <tableColumn id="12110" xr3:uid="{B1E07652-374C-488D-AC88-642286769E4D}" name="Sarake12110"/>
    <tableColumn id="12111" xr3:uid="{4648FB02-3848-4563-B287-61F204F58664}" name="Sarake12111"/>
    <tableColumn id="12112" xr3:uid="{136A2DBB-031A-4DD7-8712-306DA2910669}" name="Sarake12112"/>
    <tableColumn id="12113" xr3:uid="{BB7FC23C-38AD-4AFE-AF0D-5058750366DB}" name="Sarake12113"/>
    <tableColumn id="12114" xr3:uid="{D72FE8AC-7148-47EB-BC22-9EDA346D3D01}" name="Sarake12114"/>
    <tableColumn id="12115" xr3:uid="{C62D3B27-99F6-4272-884C-8967AECEC45F}" name="Sarake12115"/>
    <tableColumn id="12116" xr3:uid="{ABA52859-E5C5-4ADB-B651-53ED71E910B5}" name="Sarake12116"/>
    <tableColumn id="12117" xr3:uid="{B54D7CDD-C0C6-4BE7-9590-0174178E5CF8}" name="Sarake12117"/>
    <tableColumn id="12118" xr3:uid="{C34EB49E-95A8-43AC-BAA1-68A0DF4B1F18}" name="Sarake12118"/>
    <tableColumn id="12119" xr3:uid="{3370B6A4-5212-4383-A18E-A6E1F6C317DB}" name="Sarake12119"/>
    <tableColumn id="12120" xr3:uid="{596E04D4-FA7F-4A5A-ADDE-9289B882B03F}" name="Sarake12120"/>
    <tableColumn id="12121" xr3:uid="{840C802F-347C-4D56-BA3E-81CDC6438A23}" name="Sarake12121"/>
    <tableColumn id="12122" xr3:uid="{69F7AAA9-A9DB-466B-8AA1-7D6330B2D1A2}" name="Sarake12122"/>
    <tableColumn id="12123" xr3:uid="{ACD3A2E6-CAA8-4203-8F02-605D09F8A591}" name="Sarake12123"/>
    <tableColumn id="12124" xr3:uid="{37D16EB9-C281-4FE3-88AB-8B4AF1018A0B}" name="Sarake12124"/>
    <tableColumn id="12125" xr3:uid="{054D4F2A-8623-4AD0-B3FC-442A17BF1B66}" name="Sarake12125"/>
    <tableColumn id="12126" xr3:uid="{6FF79528-20D2-40C1-9446-2B2EB60744EC}" name="Sarake12126"/>
    <tableColumn id="12127" xr3:uid="{00ED637B-4A5C-4D07-AFE0-422DA7624715}" name="Sarake12127"/>
    <tableColumn id="12128" xr3:uid="{A2719586-21B5-4E3D-B75B-9C701DE56251}" name="Sarake12128"/>
    <tableColumn id="12129" xr3:uid="{C866A108-7CFA-4B94-8AA2-0120CEEA260C}" name="Sarake12129"/>
    <tableColumn id="12130" xr3:uid="{33E2BE21-313E-4F24-8FF6-032045E66611}" name="Sarake12130"/>
    <tableColumn id="12131" xr3:uid="{BA5B9C9D-6391-49C5-9BB7-EEF87638D310}" name="Sarake12131"/>
    <tableColumn id="12132" xr3:uid="{962B7BBD-4C82-41C2-8252-D6641A7227F8}" name="Sarake12132"/>
    <tableColumn id="12133" xr3:uid="{9F7A70F7-A631-4587-A41F-440A22858AC9}" name="Sarake12133"/>
    <tableColumn id="12134" xr3:uid="{09890BEC-1118-488F-A859-98FA08106BDD}" name="Sarake12134"/>
    <tableColumn id="12135" xr3:uid="{9B6004AE-98C9-40C7-A538-C4FF464704F4}" name="Sarake12135"/>
    <tableColumn id="12136" xr3:uid="{5DBECDF0-C647-469F-8982-43B30CC91D46}" name="Sarake12136"/>
    <tableColumn id="12137" xr3:uid="{E5B35516-269E-457C-B311-84DCFB0ED380}" name="Sarake12137"/>
    <tableColumn id="12138" xr3:uid="{E3B8CF04-917C-4C03-8253-655C8D6F6264}" name="Sarake12138"/>
    <tableColumn id="12139" xr3:uid="{2D6FF012-B55A-4BB0-A010-8B22688DD5F1}" name="Sarake12139"/>
    <tableColumn id="12140" xr3:uid="{DFFA2E90-1CC9-4DAF-9CE5-9BB7D60BEC75}" name="Sarake12140"/>
    <tableColumn id="12141" xr3:uid="{C2F82819-CE06-4D57-AA40-FB1678EB8BD5}" name="Sarake12141"/>
    <tableColumn id="12142" xr3:uid="{030F57F4-4E92-4FF9-9F2C-23775762CCBE}" name="Sarake12142"/>
    <tableColumn id="12143" xr3:uid="{6F060883-48E5-4AC4-839F-527E177F2F28}" name="Sarake12143"/>
    <tableColumn id="12144" xr3:uid="{37D12CCF-3305-4FF0-A122-A8F5DEBB4D3A}" name="Sarake12144"/>
    <tableColumn id="12145" xr3:uid="{569849B4-062C-432D-BF99-5B436559F785}" name="Sarake12145"/>
    <tableColumn id="12146" xr3:uid="{EEB145DC-7F43-4925-B429-94581FA42769}" name="Sarake12146"/>
    <tableColumn id="12147" xr3:uid="{A2B54CB6-6909-43FE-8B34-30A65CB87DEB}" name="Sarake12147"/>
    <tableColumn id="12148" xr3:uid="{9134724B-A820-4E7B-8D74-BE1CC1244C30}" name="Sarake12148"/>
    <tableColumn id="12149" xr3:uid="{D1FDD82B-F085-45DE-9DC8-1DE57F82D81D}" name="Sarake12149"/>
    <tableColumn id="12150" xr3:uid="{704E4EC9-759D-4DC9-A26F-645F95A1ABEA}" name="Sarake12150"/>
    <tableColumn id="12151" xr3:uid="{8EF3FA3B-7387-4AC9-ACF3-B501DDC0C1B8}" name="Sarake12151"/>
    <tableColumn id="12152" xr3:uid="{1DF6C714-754F-48D9-865E-2203613BB43E}" name="Sarake12152"/>
    <tableColumn id="12153" xr3:uid="{06A020CF-5011-49CF-8E9F-087C612A4461}" name="Sarake12153"/>
    <tableColumn id="12154" xr3:uid="{F0C24DC4-1F4E-468B-AD3B-9AA3C357816C}" name="Sarake12154"/>
    <tableColumn id="12155" xr3:uid="{090A38CD-CB3C-4475-8B9F-E58CD99990A3}" name="Sarake12155"/>
    <tableColumn id="12156" xr3:uid="{6B29A659-133A-489E-A3AE-C72D95C10AB7}" name="Sarake12156"/>
    <tableColumn id="12157" xr3:uid="{7EFF8750-F044-4807-BB17-D129C3F9F5DF}" name="Sarake12157"/>
    <tableColumn id="12158" xr3:uid="{0F34F1D9-693E-4AB4-83DE-54053582FC51}" name="Sarake12158"/>
    <tableColumn id="12159" xr3:uid="{BE205FB4-0B2A-4938-8302-2C4FEFA3C634}" name="Sarake12159"/>
    <tableColumn id="12160" xr3:uid="{F410140E-1374-4BA6-A175-687C2590F6A1}" name="Sarake12160"/>
    <tableColumn id="12161" xr3:uid="{F52D3B58-7EFB-498D-836F-A679E2C75D5E}" name="Sarake12161"/>
    <tableColumn id="12162" xr3:uid="{BC7E8F9C-E28D-42B4-A473-42D0668F3A66}" name="Sarake12162"/>
    <tableColumn id="12163" xr3:uid="{3A457A7B-EBCE-4577-9A38-1A192DC55763}" name="Sarake12163"/>
    <tableColumn id="12164" xr3:uid="{1D90BFEB-E5C5-442D-820C-B7AD8BC59182}" name="Sarake12164"/>
    <tableColumn id="12165" xr3:uid="{99ECDD0A-4D40-4505-BF44-A7B130D40AA4}" name="Sarake12165"/>
    <tableColumn id="12166" xr3:uid="{96B1AFEF-A2FC-4599-813C-AE17849C03BC}" name="Sarake12166"/>
    <tableColumn id="12167" xr3:uid="{8900B550-46E4-4D57-8F78-EA84E5261C70}" name="Sarake12167"/>
    <tableColumn id="12168" xr3:uid="{C0E0A532-63CE-427E-8C22-5B4ECD664728}" name="Sarake12168"/>
    <tableColumn id="12169" xr3:uid="{D3191EDC-E700-43D6-B989-3D56C0C0D59B}" name="Sarake12169"/>
    <tableColumn id="12170" xr3:uid="{DD1B1CDE-5B0B-46EE-B193-8305BF0748D9}" name="Sarake12170"/>
    <tableColumn id="12171" xr3:uid="{623CA925-7A51-4FC2-B8D4-2B58201D5C69}" name="Sarake12171"/>
    <tableColumn id="12172" xr3:uid="{C2D4EAB4-4619-4AA5-A6FD-2E845C16D433}" name="Sarake12172"/>
    <tableColumn id="12173" xr3:uid="{E940EE4F-5372-4D9D-BAD3-B915CE71BDF6}" name="Sarake12173"/>
    <tableColumn id="12174" xr3:uid="{5E045290-FA55-4473-A167-A43B3B697D76}" name="Sarake12174"/>
    <tableColumn id="12175" xr3:uid="{8B474EB3-E606-4D15-9813-FAE32AEE9D67}" name="Sarake12175"/>
    <tableColumn id="12176" xr3:uid="{BFA60E16-D97B-4F65-B119-94C8517CC3EB}" name="Sarake12176"/>
    <tableColumn id="12177" xr3:uid="{CD5F6079-330A-4416-BF33-B427D25BD81A}" name="Sarake12177"/>
    <tableColumn id="12178" xr3:uid="{8E557A9A-F28D-4289-A7F2-F3EF091EEE3B}" name="Sarake12178"/>
    <tableColumn id="12179" xr3:uid="{CBA0A0D5-7110-47C9-B654-1C52293CD6DC}" name="Sarake12179"/>
    <tableColumn id="12180" xr3:uid="{86B7D49B-F1DA-41CB-919E-07DE0B933B23}" name="Sarake12180"/>
    <tableColumn id="12181" xr3:uid="{B7BE6005-B3FC-476C-8199-D14448C920F6}" name="Sarake12181"/>
    <tableColumn id="12182" xr3:uid="{7373A45F-470B-40E9-A858-1920923A6345}" name="Sarake12182"/>
    <tableColumn id="12183" xr3:uid="{F5CABD0B-D045-419F-AD79-56B2D38462CA}" name="Sarake12183"/>
    <tableColumn id="12184" xr3:uid="{A3BAD56A-278D-4D54-AB51-EB71F7CA564E}" name="Sarake12184"/>
    <tableColumn id="12185" xr3:uid="{1BDCA719-2585-4F3D-BF70-25E9FADCEA83}" name="Sarake12185"/>
    <tableColumn id="12186" xr3:uid="{68F082DE-9339-4FD4-B446-191F8FD1E1EC}" name="Sarake12186"/>
    <tableColumn id="12187" xr3:uid="{3A5346C7-F8A6-4D51-8257-6C5FC1039B84}" name="Sarake12187"/>
    <tableColumn id="12188" xr3:uid="{0F7222E9-BBAF-46C9-8553-EAC2BE903843}" name="Sarake12188"/>
    <tableColumn id="12189" xr3:uid="{E48FFAB3-3476-4DC0-B42D-92B8765893CF}" name="Sarake12189"/>
    <tableColumn id="12190" xr3:uid="{4F9B5C21-A40A-4C5F-96EE-591F309ED1A1}" name="Sarake12190"/>
    <tableColumn id="12191" xr3:uid="{9F6BF6D3-D70C-466E-89B4-4CE71FECBD0D}" name="Sarake12191"/>
    <tableColumn id="12192" xr3:uid="{0E802FBD-86FE-46C0-8978-A2A3AE17EB7F}" name="Sarake12192"/>
    <tableColumn id="12193" xr3:uid="{045FC2C0-8577-4B3F-AADD-F4CE1545DA0E}" name="Sarake12193"/>
    <tableColumn id="12194" xr3:uid="{6594F361-33F8-4019-A582-9FE85A4FD331}" name="Sarake12194"/>
    <tableColumn id="12195" xr3:uid="{93C6ABE1-CB70-47E2-B155-C7771A9ADB31}" name="Sarake12195"/>
    <tableColumn id="12196" xr3:uid="{0F380966-27DD-4E82-9B1B-F1F38FDA12A0}" name="Sarake12196"/>
    <tableColumn id="12197" xr3:uid="{980547DC-7C6E-4C80-83E8-CD7A2C67A6F5}" name="Sarake12197"/>
    <tableColumn id="12198" xr3:uid="{13FFAA51-6933-4618-8608-7CE09B38BD1F}" name="Sarake12198"/>
    <tableColumn id="12199" xr3:uid="{5861B848-691F-4C72-9386-BB1E33AFA6C5}" name="Sarake12199"/>
    <tableColumn id="12200" xr3:uid="{82B7C886-5827-4BFA-91CF-E1184AEDEC11}" name="Sarake12200"/>
    <tableColumn id="12201" xr3:uid="{C405235B-8D16-451A-BBB0-DC77AA079ED0}" name="Sarake12201"/>
    <tableColumn id="12202" xr3:uid="{632850A9-089C-4C31-B265-260DFE5AEE25}" name="Sarake12202"/>
    <tableColumn id="12203" xr3:uid="{5FAA90A8-3E05-4B4B-B47B-832AA15FA1C3}" name="Sarake12203"/>
    <tableColumn id="12204" xr3:uid="{97A72E2B-88B1-43A9-964A-A4B1DCD9352B}" name="Sarake12204"/>
    <tableColumn id="12205" xr3:uid="{30C7EAFC-34D8-456A-A01F-108097C39B21}" name="Sarake12205"/>
    <tableColumn id="12206" xr3:uid="{01430BA7-81BE-4255-9CF0-375099A06783}" name="Sarake12206"/>
    <tableColumn id="12207" xr3:uid="{A81FB85E-74B8-444A-B315-E976E17E2E09}" name="Sarake12207"/>
    <tableColumn id="12208" xr3:uid="{5EE3B74A-450D-4A04-877B-2F0C5B1A0292}" name="Sarake12208"/>
    <tableColumn id="12209" xr3:uid="{DF4FC0BC-84C0-4F06-BE88-0A6409FBEB66}" name="Sarake12209"/>
    <tableColumn id="12210" xr3:uid="{6B1A5257-DC9D-48C3-BD4A-D9B9485FF197}" name="Sarake12210"/>
    <tableColumn id="12211" xr3:uid="{8558420C-9676-40FA-9BCD-A9C456662A85}" name="Sarake12211"/>
    <tableColumn id="12212" xr3:uid="{F33AB9CC-B0DE-478C-BA74-C9AF6DCAEBCC}" name="Sarake12212"/>
    <tableColumn id="12213" xr3:uid="{6B3A18D2-F511-4741-8CE7-4790561A2C60}" name="Sarake12213"/>
    <tableColumn id="12214" xr3:uid="{5A8F4476-493C-40CC-A0E0-CBC899D56E86}" name="Sarake12214"/>
    <tableColumn id="12215" xr3:uid="{7D71832F-3B60-4669-9C0D-7CED6692AC41}" name="Sarake12215"/>
    <tableColumn id="12216" xr3:uid="{35D52541-863B-4DE2-AE7C-5F136397390A}" name="Sarake12216"/>
    <tableColumn id="12217" xr3:uid="{313DEFDB-FCDE-4D71-B310-E3C66429F961}" name="Sarake12217"/>
    <tableColumn id="12218" xr3:uid="{20AC2DA3-075C-4044-AC8D-E03E2EC58D00}" name="Sarake12218"/>
    <tableColumn id="12219" xr3:uid="{C7B7B7B4-5E6C-4574-9023-80646FE560BB}" name="Sarake12219"/>
    <tableColumn id="12220" xr3:uid="{A7D50119-942C-4224-851E-C4CFAE63A05A}" name="Sarake12220"/>
    <tableColumn id="12221" xr3:uid="{5FA90F0E-E633-48E6-AEF4-02AEA61C3DC3}" name="Sarake12221"/>
    <tableColumn id="12222" xr3:uid="{6566436A-80E0-4DDC-A621-8CF34A94841B}" name="Sarake12222"/>
    <tableColumn id="12223" xr3:uid="{B5AA9191-24F0-4720-AF2E-F7D3B0D62751}" name="Sarake12223"/>
    <tableColumn id="12224" xr3:uid="{949615DA-E779-45F3-B243-AC933B123B4A}" name="Sarake12224"/>
    <tableColumn id="12225" xr3:uid="{6406F734-E1CE-45CE-B191-F9EF42E952C1}" name="Sarake12225"/>
    <tableColumn id="12226" xr3:uid="{DF366011-2DB6-4767-A014-BDFDADF31381}" name="Sarake12226"/>
    <tableColumn id="12227" xr3:uid="{D8C7186A-E9D5-4EBD-8A61-8D7202F148ED}" name="Sarake12227"/>
    <tableColumn id="12228" xr3:uid="{39E1C866-CE10-42D2-87D5-EAE977D9C4D3}" name="Sarake12228"/>
    <tableColumn id="12229" xr3:uid="{97CED32D-8050-4381-B4C5-9E69194BE4CF}" name="Sarake12229"/>
    <tableColumn id="12230" xr3:uid="{75C48892-62CA-474F-BDBC-8F76404C951E}" name="Sarake12230"/>
    <tableColumn id="12231" xr3:uid="{AE5A87E6-E21C-4564-BDA5-D8055A10A985}" name="Sarake12231"/>
    <tableColumn id="12232" xr3:uid="{F46F92F0-F505-4861-A598-38BA3C76109A}" name="Sarake12232"/>
    <tableColumn id="12233" xr3:uid="{33681359-C4F0-4E83-90BB-9D954580327B}" name="Sarake12233"/>
    <tableColumn id="12234" xr3:uid="{20ECD1CE-B7ED-4BB3-87A3-59D00CBE6121}" name="Sarake12234"/>
    <tableColumn id="12235" xr3:uid="{AF9DC65E-8D32-4B46-86DD-B268BA440B3F}" name="Sarake12235"/>
    <tableColumn id="12236" xr3:uid="{DC662627-AE5D-4249-8897-D2ACB6A8E932}" name="Sarake12236"/>
    <tableColumn id="12237" xr3:uid="{6DE5DF10-7F8B-4126-AAA8-46C72726D6FD}" name="Sarake12237"/>
    <tableColumn id="12238" xr3:uid="{667857EA-CE6B-4607-8D0B-D5E3A3ED51B9}" name="Sarake12238"/>
    <tableColumn id="12239" xr3:uid="{8FEDCC09-E4EA-4346-9EDE-472BA2E9402E}" name="Sarake12239"/>
    <tableColumn id="12240" xr3:uid="{E0B36058-3C0F-4B2E-8B1B-B30343BF95B4}" name="Sarake12240"/>
    <tableColumn id="12241" xr3:uid="{D5D6A0AF-9F54-4D01-A2FC-36A581BA28CD}" name="Sarake12241"/>
    <tableColumn id="12242" xr3:uid="{932322F3-2347-48FE-9A6C-A1664DE09EC7}" name="Sarake12242"/>
    <tableColumn id="12243" xr3:uid="{C5FDFCD4-AF67-4E5A-A4D5-F4B298233C3A}" name="Sarake12243"/>
    <tableColumn id="12244" xr3:uid="{476FE68D-6314-4CE0-9768-64072CF3061F}" name="Sarake12244"/>
    <tableColumn id="12245" xr3:uid="{5A34CDB8-2DD9-4B41-BD80-8466147F8A7B}" name="Sarake12245"/>
    <tableColumn id="12246" xr3:uid="{E17717D2-7EFC-4CCD-9C86-8D604C0D77E9}" name="Sarake12246"/>
    <tableColumn id="12247" xr3:uid="{4DCD18EA-1C79-4CBA-8380-1FDE9291DC21}" name="Sarake12247"/>
    <tableColumn id="12248" xr3:uid="{1D6B8B42-CDFE-4413-B4CB-404F42948A38}" name="Sarake12248"/>
    <tableColumn id="12249" xr3:uid="{9B2A5C27-8F06-4B30-A080-E2656ED9158A}" name="Sarake12249"/>
    <tableColumn id="12250" xr3:uid="{555A7D3E-7176-4FB6-B9B7-4B4F0DA143A7}" name="Sarake12250"/>
    <tableColumn id="12251" xr3:uid="{940C2CE2-F78B-4851-98CA-6DAD4DA12E99}" name="Sarake12251"/>
    <tableColumn id="12252" xr3:uid="{3CF6EC08-4728-47E0-9F75-EE25827DA317}" name="Sarake12252"/>
    <tableColumn id="12253" xr3:uid="{7484CE98-4319-4A79-8CB9-D272B25BB201}" name="Sarake12253"/>
    <tableColumn id="12254" xr3:uid="{927FAE5B-D569-4071-8DF0-C67D977F5324}" name="Sarake12254"/>
    <tableColumn id="12255" xr3:uid="{6E9D64C4-98E5-42A9-B8BB-FDBF24BF3F9B}" name="Sarake12255"/>
    <tableColumn id="12256" xr3:uid="{9C88A55B-803C-4960-BE58-356087CA481D}" name="Sarake12256"/>
    <tableColumn id="12257" xr3:uid="{32F591EF-8DD7-4AC9-AE6C-937B432E9BF5}" name="Sarake12257"/>
    <tableColumn id="12258" xr3:uid="{B173BEC4-1E8E-4699-92EE-05E311CB8DCC}" name="Sarake12258"/>
    <tableColumn id="12259" xr3:uid="{2A592F77-9E7C-4B45-85F7-C441CEE1BED1}" name="Sarake12259"/>
    <tableColumn id="12260" xr3:uid="{9E2919C2-31CD-4264-A01B-70F9A8A5D511}" name="Sarake12260"/>
    <tableColumn id="12261" xr3:uid="{300C0D4A-F8E5-457D-B4CC-6332C0344F2E}" name="Sarake12261"/>
    <tableColumn id="12262" xr3:uid="{C2140C6A-7C46-4AA8-8AFF-807237110E2E}" name="Sarake12262"/>
    <tableColumn id="12263" xr3:uid="{5C7074E7-2509-4D6B-A74F-FA1B8B9F6539}" name="Sarake12263"/>
    <tableColumn id="12264" xr3:uid="{A43F8485-B60A-4635-B517-C131374AEAF3}" name="Sarake12264"/>
    <tableColumn id="12265" xr3:uid="{5656B2CB-5289-4567-8C7E-D262F623887F}" name="Sarake12265"/>
    <tableColumn id="12266" xr3:uid="{C7FAC33D-BC38-4F95-8000-A2C0538979B3}" name="Sarake12266"/>
    <tableColumn id="12267" xr3:uid="{29931FED-D428-41E9-BF2B-79AC9E2F3B53}" name="Sarake12267"/>
    <tableColumn id="12268" xr3:uid="{BAF086A7-0D87-4A49-89A6-C93399162D69}" name="Sarake12268"/>
    <tableColumn id="12269" xr3:uid="{08CD7454-E669-45D9-96DF-56885B4429DF}" name="Sarake12269"/>
    <tableColumn id="12270" xr3:uid="{8A81FF48-CB17-4896-AB90-EC13A76C24C8}" name="Sarake12270"/>
    <tableColumn id="12271" xr3:uid="{EDF6CA06-5809-4561-B6CA-A1D2825AED1E}" name="Sarake12271"/>
    <tableColumn id="12272" xr3:uid="{12D4ABAD-7114-4BB6-ABB4-33DF85E8E5A9}" name="Sarake12272"/>
    <tableColumn id="12273" xr3:uid="{729D9BFD-86C4-4F0A-9B1C-887FEAFB6E8F}" name="Sarake12273"/>
    <tableColumn id="12274" xr3:uid="{43733B22-00F1-40A9-8F29-890FD3118085}" name="Sarake12274"/>
    <tableColumn id="12275" xr3:uid="{440B9036-7FD1-4D26-B8EF-D19B2476EBC0}" name="Sarake12275"/>
    <tableColumn id="12276" xr3:uid="{10F88550-A2A1-475D-8BE2-EF624FBC0BE9}" name="Sarake12276"/>
    <tableColumn id="12277" xr3:uid="{F304F962-C90B-47A7-B110-02ED051E2A59}" name="Sarake12277"/>
    <tableColumn id="12278" xr3:uid="{7D7448E4-A661-483C-A96B-921E7B1AE20A}" name="Sarake12278"/>
    <tableColumn id="12279" xr3:uid="{C1EABA49-49FE-4D15-AE2D-E4186FA0D2D9}" name="Sarake12279"/>
    <tableColumn id="12280" xr3:uid="{389D2E45-21C1-4FD2-89E3-7C3870CC9107}" name="Sarake12280"/>
    <tableColumn id="12281" xr3:uid="{4E1678D4-B395-4854-AE1A-0CBB4B21C7AD}" name="Sarake12281"/>
    <tableColumn id="12282" xr3:uid="{998FA707-EEC5-4044-816A-BAB188B878DE}" name="Sarake12282"/>
    <tableColumn id="12283" xr3:uid="{67791AEF-E563-4630-B83E-133179CB4DBF}" name="Sarake12283"/>
    <tableColumn id="12284" xr3:uid="{AC53EF40-D394-494A-9464-527D9B0EE1FB}" name="Sarake12284"/>
    <tableColumn id="12285" xr3:uid="{56A32700-AD81-48DB-B0E5-5A5C090EC978}" name="Sarake12285"/>
    <tableColumn id="12286" xr3:uid="{6327D517-7678-4719-B372-7BCDD93A4C66}" name="Sarake12286"/>
    <tableColumn id="12287" xr3:uid="{B8891901-E19E-4E79-BFFF-8307D951BC6A}" name="Sarake12287"/>
    <tableColumn id="12288" xr3:uid="{DACFB4BA-E643-40F4-8529-9B4DF9FB15B0}" name="Sarake12288"/>
    <tableColumn id="12289" xr3:uid="{0B2150F6-4F76-48EA-BE76-8DBB6C54DB8F}" name="Sarake12289"/>
    <tableColumn id="12290" xr3:uid="{33E18D44-FABF-4738-A916-D3BAA77F321E}" name="Sarake12290"/>
    <tableColumn id="12291" xr3:uid="{58EAB8AF-AEE6-46F4-9317-BFF62F216197}" name="Sarake12291"/>
    <tableColumn id="12292" xr3:uid="{E61E1998-48DE-4921-8463-AA71395A4355}" name="Sarake12292"/>
    <tableColumn id="12293" xr3:uid="{F89855AD-A5EE-49EC-A838-5DD4622218CB}" name="Sarake12293"/>
    <tableColumn id="12294" xr3:uid="{BF240810-6262-4FE8-A7DB-C5EBF5920590}" name="Sarake12294"/>
    <tableColumn id="12295" xr3:uid="{16972EFA-A0EA-4A95-8408-BE4AC1976E78}" name="Sarake12295"/>
    <tableColumn id="12296" xr3:uid="{91634C3B-66F9-4F46-A6FE-F0D4C823800C}" name="Sarake12296"/>
    <tableColumn id="12297" xr3:uid="{70CFF107-E165-4397-BCFB-AA7DC5635642}" name="Sarake12297"/>
    <tableColumn id="12298" xr3:uid="{034263C7-40A6-4DBA-951F-9E46C1690808}" name="Sarake12298"/>
    <tableColumn id="12299" xr3:uid="{26EBEEE3-61CB-4ACB-BB38-1AF538561555}" name="Sarake12299"/>
    <tableColumn id="12300" xr3:uid="{05D7679F-5494-4EA1-8426-03BD117E9411}" name="Sarake12300"/>
    <tableColumn id="12301" xr3:uid="{FE589A7B-0E93-417C-AA05-1593612D4A1A}" name="Sarake12301"/>
    <tableColumn id="12302" xr3:uid="{FFBB6D4C-D1F7-439F-96B8-BCBC89749B6A}" name="Sarake12302"/>
    <tableColumn id="12303" xr3:uid="{9D8688C9-A975-4284-83C6-91C2EEF4DAF2}" name="Sarake12303"/>
    <tableColumn id="12304" xr3:uid="{5EC6EDFA-B3CA-42E1-AD29-38B4C332F8BA}" name="Sarake12304"/>
    <tableColumn id="12305" xr3:uid="{BD8DB044-E4B4-4D6D-BD3E-0663C43FEC7C}" name="Sarake12305"/>
    <tableColumn id="12306" xr3:uid="{8E9C9458-1450-4B00-B786-3C4CC880D7B0}" name="Sarake12306"/>
    <tableColumn id="12307" xr3:uid="{B0A3F196-055F-4E3B-941D-F1EC6423492B}" name="Sarake12307"/>
    <tableColumn id="12308" xr3:uid="{05D89E9F-B263-4CF9-A845-B2C79DDF36DE}" name="Sarake12308"/>
    <tableColumn id="12309" xr3:uid="{61F1A807-D465-4829-A88C-D45D46EC6ABC}" name="Sarake12309"/>
    <tableColumn id="12310" xr3:uid="{640F6AA3-8C6F-4969-A515-1A6AFAC596BD}" name="Sarake12310"/>
    <tableColumn id="12311" xr3:uid="{DFAD4292-882E-41FF-8A2C-B4EE3659AEDA}" name="Sarake12311"/>
    <tableColumn id="12312" xr3:uid="{BEEE021D-E8C2-44EC-A13B-6D94812A3D9A}" name="Sarake12312"/>
    <tableColumn id="12313" xr3:uid="{6CC6D9AB-6835-4680-8520-58D2F57C6441}" name="Sarake12313"/>
    <tableColumn id="12314" xr3:uid="{6876A3E8-8FD2-4F83-9337-2B4AAC502CE4}" name="Sarake12314"/>
    <tableColumn id="12315" xr3:uid="{07BD0F5E-3E6F-47D0-9579-684730CA6081}" name="Sarake12315"/>
    <tableColumn id="12316" xr3:uid="{10D1E2C6-047E-4FBE-AF39-22F15DA2B0A6}" name="Sarake12316"/>
    <tableColumn id="12317" xr3:uid="{8C4F0ABE-4AFD-4400-A276-78089B2C00BE}" name="Sarake12317"/>
    <tableColumn id="12318" xr3:uid="{7D41E14D-EFE2-4AA4-8F2B-1FC521ABD568}" name="Sarake12318"/>
    <tableColumn id="12319" xr3:uid="{39DF4A99-B6BA-449A-A6AB-190958F7F66E}" name="Sarake12319"/>
    <tableColumn id="12320" xr3:uid="{AD7370F5-B9D1-43FD-992F-89E248EF5E6A}" name="Sarake12320"/>
    <tableColumn id="12321" xr3:uid="{302B6F00-2843-4D19-8523-37DE355DC05F}" name="Sarake12321"/>
    <tableColumn id="12322" xr3:uid="{82D638B0-A305-4F0C-B753-AC140D7A5A7F}" name="Sarake12322"/>
    <tableColumn id="12323" xr3:uid="{7397BCD8-FB4A-4089-B78A-22638FDC0BB7}" name="Sarake12323"/>
    <tableColumn id="12324" xr3:uid="{594FB7DA-3F79-4346-8330-A442CE042632}" name="Sarake12324"/>
    <tableColumn id="12325" xr3:uid="{F4180528-0CC0-44F1-9252-665758A817F9}" name="Sarake12325"/>
    <tableColumn id="12326" xr3:uid="{88E3A4AE-F90B-4F75-9571-ADF4340FCD5A}" name="Sarake12326"/>
    <tableColumn id="12327" xr3:uid="{5AB7B8D3-227F-49AA-9CD4-2E871F9E854E}" name="Sarake12327"/>
    <tableColumn id="12328" xr3:uid="{4D16D99D-AED4-4C01-9E53-0878482F976B}" name="Sarake12328"/>
    <tableColumn id="12329" xr3:uid="{7801A136-C684-4B7C-BDB3-5B15424683D2}" name="Sarake12329"/>
    <tableColumn id="12330" xr3:uid="{252C9129-C573-4CB3-9E25-41648FE694EA}" name="Sarake12330"/>
    <tableColumn id="12331" xr3:uid="{72233C1D-E9AD-4844-97B6-EA427E95C909}" name="Sarake12331"/>
    <tableColumn id="12332" xr3:uid="{71228DAF-A90F-4FE4-98AC-D3BC2D89414B}" name="Sarake12332"/>
    <tableColumn id="12333" xr3:uid="{FC357CCF-1AE1-4940-BFBE-5A0BF22320B9}" name="Sarake12333"/>
    <tableColumn id="12334" xr3:uid="{A698E5DC-1EE7-4DB0-ADD0-527F14EC12BC}" name="Sarake12334"/>
    <tableColumn id="12335" xr3:uid="{3348661C-FF84-4902-93F6-F0F9EDD7FADC}" name="Sarake12335"/>
    <tableColumn id="12336" xr3:uid="{D99008FE-49FF-443C-9342-DB643523635A}" name="Sarake12336"/>
    <tableColumn id="12337" xr3:uid="{043FB1B1-7E90-4CE6-830F-E73EE01B5289}" name="Sarake12337"/>
    <tableColumn id="12338" xr3:uid="{F4142081-FC35-42F5-8AEA-7081ABCB3F10}" name="Sarake12338"/>
    <tableColumn id="12339" xr3:uid="{B9956F64-0038-4D9B-9540-16AE29C2E845}" name="Sarake12339"/>
    <tableColumn id="12340" xr3:uid="{F56A7E11-860B-47D1-88B2-95188E718466}" name="Sarake12340"/>
    <tableColumn id="12341" xr3:uid="{0E687601-9059-4236-BAFC-7A12ACD58D0D}" name="Sarake12341"/>
    <tableColumn id="12342" xr3:uid="{CEC99BCD-F755-4B53-8B07-BC34696FC430}" name="Sarake12342"/>
    <tableColumn id="12343" xr3:uid="{70C3C3B5-D35E-4D37-8C68-94CFDFCDC5E5}" name="Sarake12343"/>
    <tableColumn id="12344" xr3:uid="{B2AF596A-5FC1-4688-B508-48CEB3277AFD}" name="Sarake12344"/>
    <tableColumn id="12345" xr3:uid="{B801610C-C902-44D5-9C37-D428292D1367}" name="Sarake12345"/>
    <tableColumn id="12346" xr3:uid="{B09DE6AE-48E4-4E02-8B6B-A97386042952}" name="Sarake12346"/>
    <tableColumn id="12347" xr3:uid="{57F3CFD3-D450-4321-B296-41D3A77D177A}" name="Sarake12347"/>
    <tableColumn id="12348" xr3:uid="{DD016994-4121-4207-B74F-4C852A49334B}" name="Sarake12348"/>
    <tableColumn id="12349" xr3:uid="{07A36E83-B89E-40D4-8588-B27DB3FD519A}" name="Sarake12349"/>
    <tableColumn id="12350" xr3:uid="{DC354B11-FE3E-4144-81D5-918D88E92D7A}" name="Sarake12350"/>
    <tableColumn id="12351" xr3:uid="{0092DF98-63A4-4BEE-B949-7E4F189E359A}" name="Sarake12351"/>
    <tableColumn id="12352" xr3:uid="{19DAA420-E226-4D80-9E99-377B8561ED7D}" name="Sarake12352"/>
    <tableColumn id="12353" xr3:uid="{31CF150C-9E3E-4016-AF54-0235344B97E8}" name="Sarake12353"/>
    <tableColumn id="12354" xr3:uid="{950E3356-FFEA-403F-A694-B6B70E9C941C}" name="Sarake12354"/>
    <tableColumn id="12355" xr3:uid="{3AA7A54F-C9EC-40C9-B58B-40E4D59D3459}" name="Sarake12355"/>
    <tableColumn id="12356" xr3:uid="{A34C14BE-FC9B-45D4-A49E-150851A0F3F6}" name="Sarake12356"/>
    <tableColumn id="12357" xr3:uid="{30770A3A-BD9E-4B98-B32C-2FD11C5211A9}" name="Sarake12357"/>
    <tableColumn id="12358" xr3:uid="{B87107AE-930A-4EB8-9B4D-6F3757CE6C11}" name="Sarake12358"/>
    <tableColumn id="12359" xr3:uid="{752776B9-AFB7-4008-9E22-572FAE33498C}" name="Sarake12359"/>
    <tableColumn id="12360" xr3:uid="{3E9CCC53-D010-4E36-A866-229252DF189E}" name="Sarake12360"/>
    <tableColumn id="12361" xr3:uid="{FFA7199E-8E95-4723-905A-56A685C600A5}" name="Sarake12361"/>
    <tableColumn id="12362" xr3:uid="{612AB08A-A6C4-4CDF-9F79-59E2EEB95EE9}" name="Sarake12362"/>
    <tableColumn id="12363" xr3:uid="{2F2EF50D-4FA3-448E-AA90-3E0E5021DBBB}" name="Sarake12363"/>
    <tableColumn id="12364" xr3:uid="{69202802-A0DE-40C3-B3FF-38FC3BCBEE22}" name="Sarake12364"/>
    <tableColumn id="12365" xr3:uid="{E442A441-493B-4968-B803-FD99A4E451BB}" name="Sarake12365"/>
    <tableColumn id="12366" xr3:uid="{9D7C96BF-851B-4AB6-86E0-9A12F9E93A2D}" name="Sarake12366"/>
    <tableColumn id="12367" xr3:uid="{A2B536FE-744C-4A4D-8EB2-6BFC6BD3FDD4}" name="Sarake12367"/>
    <tableColumn id="12368" xr3:uid="{06B0928B-9F75-4109-8C21-FA4CEAA9AE5C}" name="Sarake12368"/>
    <tableColumn id="12369" xr3:uid="{706BAB79-0D3A-4E8A-BE84-3513C0040000}" name="Sarake12369"/>
    <tableColumn id="12370" xr3:uid="{3030C252-BD3F-4B5C-B680-D6DEE8A4FE8F}" name="Sarake12370"/>
    <tableColumn id="12371" xr3:uid="{EEC4AD78-63D8-4124-9310-9EA394D22DE0}" name="Sarake12371"/>
    <tableColumn id="12372" xr3:uid="{A41FFA16-598E-4970-99D1-DC4F02730387}" name="Sarake12372"/>
    <tableColumn id="12373" xr3:uid="{1C66EC89-BDFD-4ABD-8FAF-2E6C13FBB81D}" name="Sarake12373"/>
    <tableColumn id="12374" xr3:uid="{FEEFDC85-4F5A-415D-B43A-A38FCB4C0EC7}" name="Sarake12374"/>
    <tableColumn id="12375" xr3:uid="{73BF52EB-0E22-4CA1-8FCA-C34D87A636F8}" name="Sarake12375"/>
    <tableColumn id="12376" xr3:uid="{D41109B5-714C-4AEF-80C3-3CB1BA34B48C}" name="Sarake12376"/>
    <tableColumn id="12377" xr3:uid="{8FC69B2A-7696-47B3-A918-8D8226CB4DA0}" name="Sarake12377"/>
    <tableColumn id="12378" xr3:uid="{C4E8A38B-D311-4BE9-8CB5-1463B0633ED6}" name="Sarake12378"/>
    <tableColumn id="12379" xr3:uid="{135C8D3D-B487-4BEA-893D-E6FA759E1F13}" name="Sarake12379"/>
    <tableColumn id="12380" xr3:uid="{6603BBE9-3D57-44BD-96EA-2E0B25D11FDE}" name="Sarake12380"/>
    <tableColumn id="12381" xr3:uid="{54294410-903F-4015-9526-8E09A9920201}" name="Sarake12381"/>
    <tableColumn id="12382" xr3:uid="{20650D9F-FC5C-433E-BF33-500572EB0D7D}" name="Sarake12382"/>
    <tableColumn id="12383" xr3:uid="{84D97C4B-BF4C-4752-874E-38660E21AC01}" name="Sarake12383"/>
    <tableColumn id="12384" xr3:uid="{97A5BF0D-BAB7-425C-A8A7-99B8BF8E5FA3}" name="Sarake12384"/>
    <tableColumn id="12385" xr3:uid="{0492ADC0-4DE2-495F-AC0D-5824FDFF723B}" name="Sarake12385"/>
    <tableColumn id="12386" xr3:uid="{2FFD15A4-1C94-4C41-89A6-4E829905CA20}" name="Sarake12386"/>
    <tableColumn id="12387" xr3:uid="{18AF46E6-9E6E-4037-BCFE-2C1697251CE9}" name="Sarake12387"/>
    <tableColumn id="12388" xr3:uid="{E406B038-DB1C-4029-A892-61F84110A4DC}" name="Sarake12388"/>
    <tableColumn id="12389" xr3:uid="{91A72E6E-1AC3-49E1-8323-FC44907824DB}" name="Sarake12389"/>
    <tableColumn id="12390" xr3:uid="{9AEF8A7A-71FB-4E76-AB65-4799C7415D75}" name="Sarake12390"/>
    <tableColumn id="12391" xr3:uid="{E07A6BFE-7729-4AD3-A795-375A172DF91C}" name="Sarake12391"/>
    <tableColumn id="12392" xr3:uid="{31020195-C04F-495C-8FD1-5A4FC386E0F4}" name="Sarake12392"/>
    <tableColumn id="12393" xr3:uid="{3291B6D1-BDD8-4FD9-AF72-4BF9DCB830F9}" name="Sarake12393"/>
    <tableColumn id="12394" xr3:uid="{D4773818-1EAF-48A1-9563-F45D965255CF}" name="Sarake12394"/>
    <tableColumn id="12395" xr3:uid="{1D50F3EB-7AA0-48C0-BFF3-55970DCB92E6}" name="Sarake12395"/>
    <tableColumn id="12396" xr3:uid="{07057318-5017-431A-9CE5-77304E0D42F2}" name="Sarake12396"/>
    <tableColumn id="12397" xr3:uid="{FB7E5CC1-969A-47EE-A7C6-76D4855AF97A}" name="Sarake12397"/>
    <tableColumn id="12398" xr3:uid="{DFEA19D6-60E0-47F6-A71A-E750AAA8268D}" name="Sarake12398"/>
    <tableColumn id="12399" xr3:uid="{4FA33A11-A796-4D5F-8684-2DA721E5BE6F}" name="Sarake12399"/>
    <tableColumn id="12400" xr3:uid="{A9CF75F2-BC76-4765-B0AC-E6C9EBD9F17E}" name="Sarake12400"/>
    <tableColumn id="12401" xr3:uid="{50055C82-A381-4E3C-8070-20D2D0D5822C}" name="Sarake12401"/>
    <tableColumn id="12402" xr3:uid="{9DFC147C-8298-4D26-9758-378D61D233CE}" name="Sarake12402"/>
    <tableColumn id="12403" xr3:uid="{ACCCC8ED-854F-47C0-B926-9596673A1E59}" name="Sarake12403"/>
    <tableColumn id="12404" xr3:uid="{8E6E84DA-E7C6-4CA4-AF02-4639D87884C5}" name="Sarake12404"/>
    <tableColumn id="12405" xr3:uid="{35AAEC07-DA69-457F-B066-ACC1A8D4CAEB}" name="Sarake12405"/>
    <tableColumn id="12406" xr3:uid="{07D62417-F9AA-4503-8957-E63807489370}" name="Sarake12406"/>
    <tableColumn id="12407" xr3:uid="{2A13DFA4-A831-4CD5-8CE5-766A64DCAB15}" name="Sarake12407"/>
    <tableColumn id="12408" xr3:uid="{B7869CE7-615C-4A8D-8519-266DD58A986A}" name="Sarake12408"/>
    <tableColumn id="12409" xr3:uid="{608A9E7E-0A47-4FD9-8AB1-89012C8DDDEA}" name="Sarake12409"/>
    <tableColumn id="12410" xr3:uid="{F2D6D7B1-8F1F-4D77-B535-83B085E7C6FE}" name="Sarake12410"/>
    <tableColumn id="12411" xr3:uid="{01CDEC56-D98A-4431-B6B7-070282B8BBE4}" name="Sarake12411"/>
    <tableColumn id="12412" xr3:uid="{476BE8FF-A841-49DF-99F7-8FF4525F2026}" name="Sarake12412"/>
    <tableColumn id="12413" xr3:uid="{3522E352-90EB-4B15-84CA-A96023A3F61C}" name="Sarake12413"/>
    <tableColumn id="12414" xr3:uid="{C5B177DC-D1E2-4CD0-85E6-DB59B2C14320}" name="Sarake12414"/>
    <tableColumn id="12415" xr3:uid="{17AF6AFB-79E8-4FFD-B3FC-2EEF235D534F}" name="Sarake12415"/>
    <tableColumn id="12416" xr3:uid="{DE55C394-532E-43E0-9214-4DFA1086276F}" name="Sarake12416"/>
    <tableColumn id="12417" xr3:uid="{2A880755-BC97-416B-9426-C32BB7D3284F}" name="Sarake12417"/>
    <tableColumn id="12418" xr3:uid="{8F1CD589-85D8-4641-B338-AC2723C6E1D5}" name="Sarake12418"/>
    <tableColumn id="12419" xr3:uid="{93065706-AB8A-49D2-8434-C03056526EF6}" name="Sarake12419"/>
    <tableColumn id="12420" xr3:uid="{C7BC9CCE-C4E5-4B70-ACB5-59E30DAB9B65}" name="Sarake12420"/>
    <tableColumn id="12421" xr3:uid="{99AF397A-0FFF-4041-8686-6FAFDC8D5967}" name="Sarake12421"/>
    <tableColumn id="12422" xr3:uid="{76E1AE2C-0AF9-450F-B978-F0A89F1A547D}" name="Sarake12422"/>
    <tableColumn id="12423" xr3:uid="{CD42DB95-9C4D-46E2-B38E-33606F0A9F0C}" name="Sarake12423"/>
    <tableColumn id="12424" xr3:uid="{F7ABAF1D-6A11-4681-A256-B9DF7CCF9F41}" name="Sarake12424"/>
    <tableColumn id="12425" xr3:uid="{31713E24-04FF-4120-ABAE-310512B6633A}" name="Sarake12425"/>
    <tableColumn id="12426" xr3:uid="{A92B0CCF-7BA6-4A06-89C5-86CE590CEA8B}" name="Sarake12426"/>
    <tableColumn id="12427" xr3:uid="{E8B64F35-228E-4B30-842D-682ACA4F3690}" name="Sarake12427"/>
    <tableColumn id="12428" xr3:uid="{64E9E358-2923-4FFF-A04B-FFB29399DFC7}" name="Sarake12428"/>
    <tableColumn id="12429" xr3:uid="{9F7BA627-5B72-4C28-9A8E-813450D8BB8B}" name="Sarake12429"/>
    <tableColumn id="12430" xr3:uid="{6B76FA04-5799-4B00-9AA0-B0ED64F38A6F}" name="Sarake12430"/>
    <tableColumn id="12431" xr3:uid="{610FFC6B-2D9E-426B-99F7-92EA460D7BF5}" name="Sarake12431"/>
    <tableColumn id="12432" xr3:uid="{4E2D7241-ACC8-4D7F-9139-AB88C9B4D099}" name="Sarake12432"/>
    <tableColumn id="12433" xr3:uid="{00F2CC50-8219-4BFF-8267-16149EB581AF}" name="Sarake12433"/>
    <tableColumn id="12434" xr3:uid="{4D0F5E43-9F20-41FC-A5AA-F95A1A2C6210}" name="Sarake12434"/>
    <tableColumn id="12435" xr3:uid="{B5060ACE-72BF-4C10-A41B-C35EB577484B}" name="Sarake12435"/>
    <tableColumn id="12436" xr3:uid="{A3ACEE9B-25FF-42C2-9B78-CB3289488852}" name="Sarake12436"/>
    <tableColumn id="12437" xr3:uid="{8F8CA562-2A21-424B-B6C2-BC3BA499003F}" name="Sarake12437"/>
    <tableColumn id="12438" xr3:uid="{7E5153A1-4DBD-419C-B22F-6085346DDEAA}" name="Sarake12438"/>
    <tableColumn id="12439" xr3:uid="{04941AD1-83D9-4D9B-B51B-25EEDB9711B0}" name="Sarake12439"/>
    <tableColumn id="12440" xr3:uid="{A54C55C9-7F23-4A5F-924C-E3E8C9D71CDE}" name="Sarake12440"/>
    <tableColumn id="12441" xr3:uid="{07A009B2-DC6B-46D9-858A-CC92A0DC9877}" name="Sarake12441"/>
    <tableColumn id="12442" xr3:uid="{30DD568E-5111-48F6-91D7-BA10626C18C6}" name="Sarake12442"/>
    <tableColumn id="12443" xr3:uid="{EFB6A765-100E-47EC-9882-78DA4FB1AE16}" name="Sarake12443"/>
    <tableColumn id="12444" xr3:uid="{03AC1217-DBD1-41D9-8939-0A7176AD58DD}" name="Sarake12444"/>
    <tableColumn id="12445" xr3:uid="{E9003339-097E-4E42-A5ED-2030B37DFAEA}" name="Sarake12445"/>
    <tableColumn id="12446" xr3:uid="{E5120175-3025-48DC-BA76-55D0009B9FF0}" name="Sarake12446"/>
    <tableColumn id="12447" xr3:uid="{50ABD609-0F06-4AB5-B879-B4C8B0EDB641}" name="Sarake12447"/>
    <tableColumn id="12448" xr3:uid="{869AE7F1-6888-43B9-9D2A-A55CF734E55D}" name="Sarake12448"/>
    <tableColumn id="12449" xr3:uid="{D7F4A6E8-7F27-4924-B915-7512E0204BDC}" name="Sarake12449"/>
    <tableColumn id="12450" xr3:uid="{046915BB-7DF4-4C01-89DF-2824172837FB}" name="Sarake12450"/>
    <tableColumn id="12451" xr3:uid="{BF6914D4-903B-4E6B-8FEC-291A0130D781}" name="Sarake12451"/>
    <tableColumn id="12452" xr3:uid="{2DDCD32A-D7A7-4224-B398-8D7581720503}" name="Sarake12452"/>
    <tableColumn id="12453" xr3:uid="{2C32655E-7B37-4C16-A63F-FF115A51F6AE}" name="Sarake12453"/>
    <tableColumn id="12454" xr3:uid="{E19C5718-4828-41A5-9A38-E8D660FF1A20}" name="Sarake12454"/>
    <tableColumn id="12455" xr3:uid="{2D0C821D-72B8-4855-87E5-D4D914984B6B}" name="Sarake12455"/>
    <tableColumn id="12456" xr3:uid="{58950DBB-C7BA-4330-A68C-74CC9808AEEF}" name="Sarake12456"/>
    <tableColumn id="12457" xr3:uid="{90A11EDC-3956-4BAE-A2BF-416EAF10A937}" name="Sarake12457"/>
    <tableColumn id="12458" xr3:uid="{4CA86724-506B-4E08-A830-595753DBD733}" name="Sarake12458"/>
    <tableColumn id="12459" xr3:uid="{F6AEC33E-9A32-4093-8F57-7B0B5905444D}" name="Sarake12459"/>
    <tableColumn id="12460" xr3:uid="{F2F20321-F665-47C3-9153-85472A21846C}" name="Sarake12460"/>
    <tableColumn id="12461" xr3:uid="{879CEC59-3E3C-443D-A97B-A8C5C99B4B5C}" name="Sarake12461"/>
    <tableColumn id="12462" xr3:uid="{DB1449B2-557B-4CAA-8F63-EEC17C6B4433}" name="Sarake12462"/>
    <tableColumn id="12463" xr3:uid="{6FBF0747-D911-4B29-AA5C-F87ED1A03DBA}" name="Sarake12463"/>
    <tableColumn id="12464" xr3:uid="{E7616799-9F88-4556-9163-5EEEB6B1F96E}" name="Sarake12464"/>
    <tableColumn id="12465" xr3:uid="{6AB72940-8993-40FC-BC6B-48317A632A2E}" name="Sarake12465"/>
    <tableColumn id="12466" xr3:uid="{EA48F020-4558-4774-9E71-91AD32D0FB4E}" name="Sarake12466"/>
    <tableColumn id="12467" xr3:uid="{38DFCF77-1801-4118-8BE1-7D9E90E7D38D}" name="Sarake12467"/>
    <tableColumn id="12468" xr3:uid="{F6AD357D-BCE3-4D82-A220-057A716E6C4F}" name="Sarake12468"/>
    <tableColumn id="12469" xr3:uid="{EE45895F-80F9-4021-8BC1-9DD817188941}" name="Sarake12469"/>
    <tableColumn id="12470" xr3:uid="{5FF31ACA-F5DE-40A7-8223-A66D1D0B648E}" name="Sarake12470"/>
    <tableColumn id="12471" xr3:uid="{F3AD76B4-6A24-476E-91CE-091CC1E0849C}" name="Sarake12471"/>
    <tableColumn id="12472" xr3:uid="{990038B6-1EBF-480E-87EF-906164C01BCB}" name="Sarake12472"/>
    <tableColumn id="12473" xr3:uid="{FA898235-431B-4258-9F57-BDDAE3976032}" name="Sarake12473"/>
    <tableColumn id="12474" xr3:uid="{EE48E5AF-3AA0-4A8F-8CD9-E990862269A1}" name="Sarake12474"/>
    <tableColumn id="12475" xr3:uid="{9261E250-92C6-4354-84BD-A8F1875A73BE}" name="Sarake12475"/>
    <tableColumn id="12476" xr3:uid="{0D720E15-DD13-4058-A5F7-557F4E98DC9E}" name="Sarake12476"/>
    <tableColumn id="12477" xr3:uid="{F7F2766A-4C6B-49A2-94E9-34BC25AF6FD6}" name="Sarake12477"/>
    <tableColumn id="12478" xr3:uid="{953CAF72-A83C-457F-B6AE-435D25384703}" name="Sarake12478"/>
    <tableColumn id="12479" xr3:uid="{0AE348A1-DAC7-47ED-BCB1-577FD355FEA0}" name="Sarake12479"/>
    <tableColumn id="12480" xr3:uid="{7957E1D9-0F21-458B-B0DA-C50E85DEF021}" name="Sarake12480"/>
    <tableColumn id="12481" xr3:uid="{2E232689-3C22-4B6A-9505-F51555B512DF}" name="Sarake12481"/>
    <tableColumn id="12482" xr3:uid="{CCD9F589-B937-4A80-A8B3-AC8B1AF18F0C}" name="Sarake12482"/>
    <tableColumn id="12483" xr3:uid="{70254760-A69E-4A47-8F15-17AB4FCA30AE}" name="Sarake12483"/>
    <tableColumn id="12484" xr3:uid="{6BC8E799-7DE8-4AF9-868D-7D5DAB735352}" name="Sarake12484"/>
    <tableColumn id="12485" xr3:uid="{AEF78F5F-1469-4B02-8E86-6866883BE8BA}" name="Sarake12485"/>
    <tableColumn id="12486" xr3:uid="{1DFD8120-DBC7-454F-87A3-27159403DD55}" name="Sarake12486"/>
    <tableColumn id="12487" xr3:uid="{1E17567B-F977-4858-9C84-91A497228857}" name="Sarake12487"/>
    <tableColumn id="12488" xr3:uid="{161F7E55-3188-425A-B1F5-6439C43332DF}" name="Sarake12488"/>
    <tableColumn id="12489" xr3:uid="{2EE9D30E-A43B-4731-A5BF-8792BC5D57CD}" name="Sarake12489"/>
    <tableColumn id="12490" xr3:uid="{44281296-CF65-40BE-BEAE-E72AC07E706C}" name="Sarake12490"/>
    <tableColumn id="12491" xr3:uid="{5BD1A325-18A6-4DBC-ACB2-C7FC8F500C42}" name="Sarake12491"/>
    <tableColumn id="12492" xr3:uid="{DA5A9E8D-ADFA-42D7-8B27-37AC8C31E0B4}" name="Sarake12492"/>
    <tableColumn id="12493" xr3:uid="{21C4004B-2B7A-4A06-8C54-4047C389570E}" name="Sarake12493"/>
    <tableColumn id="12494" xr3:uid="{FC84ECCD-6632-4889-9F0D-C02BD5CDA6DF}" name="Sarake12494"/>
    <tableColumn id="12495" xr3:uid="{22CC3A42-5B9F-42D9-8F3D-B34A662895A5}" name="Sarake12495"/>
    <tableColumn id="12496" xr3:uid="{613FDDC2-8E2A-419C-BEE7-28012055DF85}" name="Sarake12496"/>
    <tableColumn id="12497" xr3:uid="{454E68FB-F305-4822-A61E-16E7665ABD67}" name="Sarake12497"/>
    <tableColumn id="12498" xr3:uid="{2A277572-D85B-46D9-90FE-6D4B61AE9598}" name="Sarake12498"/>
    <tableColumn id="12499" xr3:uid="{89BCCC81-021F-4B5C-9593-F20B5077E615}" name="Sarake12499"/>
    <tableColumn id="12500" xr3:uid="{F156B021-2650-47AB-B40B-BC2E3D41B24C}" name="Sarake12500"/>
    <tableColumn id="12501" xr3:uid="{3ACB310F-E29F-4AC4-B1AE-BD822301CA1D}" name="Sarake12501"/>
    <tableColumn id="12502" xr3:uid="{104E7330-C8B5-4AD4-9302-70A046D6FE11}" name="Sarake12502"/>
    <tableColumn id="12503" xr3:uid="{6D58D3A9-FB32-420F-8B5B-4F048525803C}" name="Sarake12503"/>
    <tableColumn id="12504" xr3:uid="{65E836AA-530A-4063-B5A2-834334892410}" name="Sarake12504"/>
    <tableColumn id="12505" xr3:uid="{ED59C84F-A869-4635-8DF1-BA16FDBA5081}" name="Sarake12505"/>
    <tableColumn id="12506" xr3:uid="{9BEFDF0B-BF57-43F3-9376-FD83C0684E9A}" name="Sarake12506"/>
    <tableColumn id="12507" xr3:uid="{8E044EBF-FEFA-4AFD-95C0-94054D6AF4F6}" name="Sarake12507"/>
    <tableColumn id="12508" xr3:uid="{B6A2E9AC-50CA-4B59-B321-D8FA3A933295}" name="Sarake12508"/>
    <tableColumn id="12509" xr3:uid="{F56FB59B-7B2E-493E-9195-AE351FA6A89B}" name="Sarake12509"/>
    <tableColumn id="12510" xr3:uid="{396E51B8-C687-4147-A0CF-8FB35EF2674C}" name="Sarake12510"/>
    <tableColumn id="12511" xr3:uid="{FEC7519E-2F35-48D4-A98D-FA41C6A4C65D}" name="Sarake12511"/>
    <tableColumn id="12512" xr3:uid="{CD364633-21B5-47DF-930F-0BC8F33736D0}" name="Sarake12512"/>
    <tableColumn id="12513" xr3:uid="{E2F84EB7-9434-4CAB-88D1-1FF46E8DAF9E}" name="Sarake12513"/>
    <tableColumn id="12514" xr3:uid="{D56EB47B-AD0C-4152-9E62-2022F8655490}" name="Sarake12514"/>
    <tableColumn id="12515" xr3:uid="{5687174C-8AC0-45D6-9C1A-43DE8EF6C636}" name="Sarake12515"/>
    <tableColumn id="12516" xr3:uid="{999046D8-A665-43C4-9326-4DB770AF5EC5}" name="Sarake12516"/>
    <tableColumn id="12517" xr3:uid="{7D1396BF-C5B1-4412-A609-372CFFE55385}" name="Sarake12517"/>
    <tableColumn id="12518" xr3:uid="{D61F838E-04E7-4476-9BAA-DF48CA8F23ED}" name="Sarake12518"/>
    <tableColumn id="12519" xr3:uid="{E17694EB-C7D0-4141-A2C9-BC6E47802825}" name="Sarake12519"/>
    <tableColumn id="12520" xr3:uid="{2C440F36-2B8B-413F-9F8E-A000035B188F}" name="Sarake12520"/>
    <tableColumn id="12521" xr3:uid="{B2BAB8DF-8B0F-405C-A014-6E3DAF141062}" name="Sarake12521"/>
    <tableColumn id="12522" xr3:uid="{1D11A9DE-9172-44CB-B80E-574140025CB9}" name="Sarake12522"/>
    <tableColumn id="12523" xr3:uid="{34246B5E-A553-462C-B250-18A7D454D84C}" name="Sarake12523"/>
    <tableColumn id="12524" xr3:uid="{992D053E-6A0A-47C1-9E26-343411069BEF}" name="Sarake12524"/>
    <tableColumn id="12525" xr3:uid="{3AA1DEEF-F486-4054-A92A-525542EE065B}" name="Sarake12525"/>
    <tableColumn id="12526" xr3:uid="{CE5EA7B5-A5D6-4648-95E2-DB6D972C42F3}" name="Sarake12526"/>
    <tableColumn id="12527" xr3:uid="{5E40701E-323B-4FBF-A1B4-1D8A9638CE36}" name="Sarake12527"/>
    <tableColumn id="12528" xr3:uid="{49D01038-E529-47C9-8A84-91737C6A7C72}" name="Sarake12528"/>
    <tableColumn id="12529" xr3:uid="{61B97589-6CD4-4566-8D90-C75830D062E6}" name="Sarake12529"/>
    <tableColumn id="12530" xr3:uid="{48BF5766-B6E0-4568-A9CF-379E658373E0}" name="Sarake12530"/>
    <tableColumn id="12531" xr3:uid="{32021B4E-6AFE-4C58-A396-D544C6062525}" name="Sarake12531"/>
    <tableColumn id="12532" xr3:uid="{DA3F86EF-B637-4FFF-B7C4-0B87B97FCC1C}" name="Sarake12532"/>
    <tableColumn id="12533" xr3:uid="{8CF03291-F082-4E11-99BD-95222752F751}" name="Sarake12533"/>
    <tableColumn id="12534" xr3:uid="{7F5D16A1-1179-4314-B897-B6E270507028}" name="Sarake12534"/>
    <tableColumn id="12535" xr3:uid="{81E70503-70BA-49D0-95CF-0C972DBA2CD8}" name="Sarake12535"/>
    <tableColumn id="12536" xr3:uid="{A0A05B93-1058-436B-BCFF-8B53BF3B42EA}" name="Sarake12536"/>
    <tableColumn id="12537" xr3:uid="{C54129CA-3B8D-44B4-95B9-D8E9744D62B8}" name="Sarake12537"/>
    <tableColumn id="12538" xr3:uid="{24E38040-9CCD-4C24-877B-A7FBB6E48963}" name="Sarake12538"/>
    <tableColumn id="12539" xr3:uid="{3F5BF28A-2AE5-48C2-A1A7-A949E9C4EEC1}" name="Sarake12539"/>
    <tableColumn id="12540" xr3:uid="{18090B8D-E79E-4436-9C4B-1085D79E874F}" name="Sarake12540"/>
    <tableColumn id="12541" xr3:uid="{112F88DA-8779-4A2F-929F-5C298F629BD5}" name="Sarake12541"/>
    <tableColumn id="12542" xr3:uid="{DDCF2A32-537C-4A67-A8AA-6A876C7CA640}" name="Sarake12542"/>
    <tableColumn id="12543" xr3:uid="{5162AD81-2ADB-4E64-98CE-F0F1346BF608}" name="Sarake12543"/>
    <tableColumn id="12544" xr3:uid="{7E45BCF0-9B89-43A4-82F5-CCF14EBC5828}" name="Sarake12544"/>
    <tableColumn id="12545" xr3:uid="{C6F5E7AE-C668-4966-A21A-39603CD9AD71}" name="Sarake12545"/>
    <tableColumn id="12546" xr3:uid="{CAC562F3-204F-4AD2-B31A-6D91C89F469C}" name="Sarake12546"/>
    <tableColumn id="12547" xr3:uid="{5E714BB4-9B6F-40CB-8225-32DF3F3146ED}" name="Sarake12547"/>
    <tableColumn id="12548" xr3:uid="{135CE3A6-C97A-48F3-86FF-C302194133DD}" name="Sarake12548"/>
    <tableColumn id="12549" xr3:uid="{3AC93F67-4C84-4878-863F-FAC82D1088EB}" name="Sarake12549"/>
    <tableColumn id="12550" xr3:uid="{F35F479D-A844-4364-BD3E-2E39E795AABA}" name="Sarake12550"/>
    <tableColumn id="12551" xr3:uid="{0C2BEA13-15B3-4038-AB1C-9F4AC817B088}" name="Sarake12551"/>
    <tableColumn id="12552" xr3:uid="{68BCA1B1-19F5-4180-985A-90B14FD9A006}" name="Sarake12552"/>
    <tableColumn id="12553" xr3:uid="{7BDBA43E-82D2-4E22-B7BB-85114980A2A0}" name="Sarake12553"/>
    <tableColumn id="12554" xr3:uid="{037F7328-AD66-4C60-9861-5010ACBCCA58}" name="Sarake12554"/>
    <tableColumn id="12555" xr3:uid="{44390A7D-F097-4AB5-8CCC-000F6FFA6C01}" name="Sarake12555"/>
    <tableColumn id="12556" xr3:uid="{D5F86616-203D-4272-A701-1EFF92282E9B}" name="Sarake12556"/>
    <tableColumn id="12557" xr3:uid="{C57E049D-26C4-479C-A0C4-EB61BBD392DD}" name="Sarake12557"/>
    <tableColumn id="12558" xr3:uid="{51CC6BF1-22AD-44E9-9A94-8AAFD349EB5A}" name="Sarake12558"/>
    <tableColumn id="12559" xr3:uid="{ADCACF55-F2E6-4608-9850-4D767C2DDB2C}" name="Sarake12559"/>
    <tableColumn id="12560" xr3:uid="{14F73058-1D12-4CDF-A544-709ED6C9A411}" name="Sarake12560"/>
    <tableColumn id="12561" xr3:uid="{8C9478CB-5600-416A-A0B5-FD55B99DC5F9}" name="Sarake12561"/>
    <tableColumn id="12562" xr3:uid="{62775A81-612E-4B5C-9E52-11128351226F}" name="Sarake12562"/>
    <tableColumn id="12563" xr3:uid="{97313A88-33EA-436E-9671-865E8D4D67CC}" name="Sarake12563"/>
    <tableColumn id="12564" xr3:uid="{D48FF940-BEE0-4008-BFE9-957627F02ECF}" name="Sarake12564"/>
    <tableColumn id="12565" xr3:uid="{538E2B81-07CC-406B-9B3D-2A395A157D18}" name="Sarake12565"/>
    <tableColumn id="12566" xr3:uid="{F2EEDDF6-9CB3-4CD2-9B98-61982C72A570}" name="Sarake12566"/>
    <tableColumn id="12567" xr3:uid="{29BC85F8-116E-419F-A08C-03455D865EF5}" name="Sarake12567"/>
    <tableColumn id="12568" xr3:uid="{3B77518C-55D2-4155-B55B-228CA80AD35C}" name="Sarake12568"/>
    <tableColumn id="12569" xr3:uid="{8DF4D218-8451-4A04-8D97-3A09DC3A2B71}" name="Sarake12569"/>
    <tableColumn id="12570" xr3:uid="{B10F1729-A13C-40CF-96FC-183CD07B0495}" name="Sarake12570"/>
    <tableColumn id="12571" xr3:uid="{EE3B524F-F9B1-4BE5-985B-C016917426E9}" name="Sarake12571"/>
    <tableColumn id="12572" xr3:uid="{1906718E-EAAC-401D-8CC8-2DBD029861BA}" name="Sarake12572"/>
    <tableColumn id="12573" xr3:uid="{6F55F260-CDE3-4AE3-9BC9-08C0BABEF380}" name="Sarake12573"/>
    <tableColumn id="12574" xr3:uid="{861EC660-ED20-49B5-8E39-BE95DD49C250}" name="Sarake12574"/>
    <tableColumn id="12575" xr3:uid="{4C648AE3-D978-44DF-A123-456F1913B9D6}" name="Sarake12575"/>
    <tableColumn id="12576" xr3:uid="{50E8A9AD-BE83-4E83-80A4-1795A50DA361}" name="Sarake12576"/>
    <tableColumn id="12577" xr3:uid="{9DD3C574-EBD2-4FBB-A7DA-C175D7E54369}" name="Sarake12577"/>
    <tableColumn id="12578" xr3:uid="{04380FF2-60C2-4691-B748-2E30401CFCA5}" name="Sarake12578"/>
    <tableColumn id="12579" xr3:uid="{DEF2ACAD-6FE6-447B-B919-632E1AAC2F0A}" name="Sarake12579"/>
    <tableColumn id="12580" xr3:uid="{B543795F-EA0C-44AE-B84B-1B12A7123644}" name="Sarake12580"/>
    <tableColumn id="12581" xr3:uid="{28549518-843F-4EC1-AD08-F985E34F7736}" name="Sarake12581"/>
    <tableColumn id="12582" xr3:uid="{D06E531E-A1D3-4C6F-AEE4-65501741A3A2}" name="Sarake12582"/>
    <tableColumn id="12583" xr3:uid="{96F85BCA-850C-4ED8-BE23-94A272BE9120}" name="Sarake12583"/>
    <tableColumn id="12584" xr3:uid="{10B13D45-6680-406F-BB59-5B8C655FC3AA}" name="Sarake12584"/>
    <tableColumn id="12585" xr3:uid="{E6280DBD-E090-4F96-B3F7-E3A155A71402}" name="Sarake12585"/>
    <tableColumn id="12586" xr3:uid="{25FD7C8C-C027-4618-907F-15C383B01910}" name="Sarake12586"/>
    <tableColumn id="12587" xr3:uid="{105D7E5B-0FF7-4FC6-97A8-31CDCF37EE3B}" name="Sarake12587"/>
    <tableColumn id="12588" xr3:uid="{E17B5F2E-0637-42C9-9F19-6033720E8A57}" name="Sarake12588"/>
    <tableColumn id="12589" xr3:uid="{706469BB-617A-4155-ADD6-A1F24128325A}" name="Sarake12589"/>
    <tableColumn id="12590" xr3:uid="{FFC5567B-419A-40E7-ADC2-E400BF28ABFD}" name="Sarake12590"/>
    <tableColumn id="12591" xr3:uid="{830276B0-8DF6-4D60-8455-3C190E9F7DA5}" name="Sarake12591"/>
    <tableColumn id="12592" xr3:uid="{C33E3CE9-351E-4F77-BA9A-DC7B3B1556BF}" name="Sarake12592"/>
    <tableColumn id="12593" xr3:uid="{A9636B7E-9FF4-41A5-87D8-ED971F14E644}" name="Sarake12593"/>
    <tableColumn id="12594" xr3:uid="{0CF43C97-8C95-46EE-AF22-2ED3E939F6DC}" name="Sarake12594"/>
    <tableColumn id="12595" xr3:uid="{14FBD5DD-AF3F-4ADB-94FF-0E355AFAB9A3}" name="Sarake12595"/>
    <tableColumn id="12596" xr3:uid="{30608743-1491-40BB-BA90-FB7C3A87CB21}" name="Sarake12596"/>
    <tableColumn id="12597" xr3:uid="{574FAE22-DA7A-4619-9A01-EF692E7A9515}" name="Sarake12597"/>
    <tableColumn id="12598" xr3:uid="{B70D5FE6-9663-4085-AD51-1E807F0D4CC3}" name="Sarake12598"/>
    <tableColumn id="12599" xr3:uid="{E7FD4CC4-58E3-4D44-84AE-04E0C5B7D684}" name="Sarake12599"/>
    <tableColumn id="12600" xr3:uid="{C2D03529-BB2E-4CBC-A554-43F40B55F95E}" name="Sarake12600"/>
    <tableColumn id="12601" xr3:uid="{736FF604-84C1-457C-BBDF-27AEEB57D11B}" name="Sarake12601"/>
    <tableColumn id="12602" xr3:uid="{062B0A92-96B5-434A-9F00-800348BE0042}" name="Sarake12602"/>
    <tableColumn id="12603" xr3:uid="{E9A940EE-0637-42D7-BDAC-6615C44F4FDE}" name="Sarake12603"/>
    <tableColumn id="12604" xr3:uid="{F159B550-23DC-4071-9652-EB7DB0893DD1}" name="Sarake12604"/>
    <tableColumn id="12605" xr3:uid="{EA27B528-6C27-46FF-BBB3-25D7C158DC5A}" name="Sarake12605"/>
    <tableColumn id="12606" xr3:uid="{69AAFC18-E1E5-4A14-9090-85746D56675D}" name="Sarake12606"/>
    <tableColumn id="12607" xr3:uid="{125B196F-BA70-4288-94D0-899DE66AD6B9}" name="Sarake12607"/>
    <tableColumn id="12608" xr3:uid="{826A6D0F-D42B-4BBC-AB13-4445C1DD9DD6}" name="Sarake12608"/>
    <tableColumn id="12609" xr3:uid="{C4A2E901-C465-4D21-9309-92C01C3A45B4}" name="Sarake12609"/>
    <tableColumn id="12610" xr3:uid="{A9F92579-8942-4A81-B3BF-771707EA3188}" name="Sarake12610"/>
    <tableColumn id="12611" xr3:uid="{CE106729-7591-4B92-AF6F-598C5B564D5B}" name="Sarake12611"/>
    <tableColumn id="12612" xr3:uid="{567BE06C-9009-407A-8F45-1739F9F9CB05}" name="Sarake12612"/>
    <tableColumn id="12613" xr3:uid="{F3F7B403-D4C7-4F2F-99CB-347BCBF67B86}" name="Sarake12613"/>
    <tableColumn id="12614" xr3:uid="{DFBFC29E-171F-4CA2-BB00-207E062AE69D}" name="Sarake12614"/>
    <tableColumn id="12615" xr3:uid="{22BE4A02-86EB-405D-8E23-8DF944D7E016}" name="Sarake12615"/>
    <tableColumn id="12616" xr3:uid="{3ADF1012-ED23-497C-988E-B48977661273}" name="Sarake12616"/>
    <tableColumn id="12617" xr3:uid="{0D15BE95-75A3-483A-ADC6-5AB632E6DEC3}" name="Sarake12617"/>
    <tableColumn id="12618" xr3:uid="{D7862B75-EF2D-46F7-8128-AC868063DDD2}" name="Sarake12618"/>
    <tableColumn id="12619" xr3:uid="{D10494DC-6C01-4E34-8AA2-7AD06ECCDF69}" name="Sarake12619"/>
    <tableColumn id="12620" xr3:uid="{D1C1CA0A-790E-40B1-8BBA-3760195C0104}" name="Sarake12620"/>
    <tableColumn id="12621" xr3:uid="{817C30CD-DDC0-40A4-988E-FDE97FD79E20}" name="Sarake12621"/>
    <tableColumn id="12622" xr3:uid="{4B60C954-16AE-44CF-8E1A-33D9B978369E}" name="Sarake12622"/>
    <tableColumn id="12623" xr3:uid="{2B2183E4-82A2-48BC-B2DA-1033E7CC059B}" name="Sarake12623"/>
    <tableColumn id="12624" xr3:uid="{A2128DE6-9431-43C2-9743-3F4FAC1FAC4E}" name="Sarake12624"/>
    <tableColumn id="12625" xr3:uid="{FD93BFB7-12FA-480B-A4D4-364A17D8EB41}" name="Sarake12625"/>
    <tableColumn id="12626" xr3:uid="{2A6713CD-C50A-4311-8B56-B2F6401C0DDC}" name="Sarake12626"/>
    <tableColumn id="12627" xr3:uid="{FE41B108-ECB1-4D32-ABA4-88D0835CFA7E}" name="Sarake12627"/>
    <tableColumn id="12628" xr3:uid="{5CD4294C-6407-48D7-AA54-637FB7E45A13}" name="Sarake12628"/>
    <tableColumn id="12629" xr3:uid="{530E2CC5-DED6-47C5-A9B9-9323F6898BA6}" name="Sarake12629"/>
    <tableColumn id="12630" xr3:uid="{DDEED472-2D23-48B3-9826-5C948F100508}" name="Sarake12630"/>
    <tableColumn id="12631" xr3:uid="{13486F00-9EF6-48FF-8584-059019CE8885}" name="Sarake12631"/>
    <tableColumn id="12632" xr3:uid="{58E1ED5E-5B3F-4F36-AB1E-BD4DF511D9F4}" name="Sarake12632"/>
    <tableColumn id="12633" xr3:uid="{40EAE305-1152-4B2F-9C18-0C27D286FE14}" name="Sarake12633"/>
    <tableColumn id="12634" xr3:uid="{8F22C24B-78FC-4A72-9834-DCC69F368033}" name="Sarake12634"/>
    <tableColumn id="12635" xr3:uid="{9624F7E6-8F2E-4EE9-A836-AF542E6FE74A}" name="Sarake12635"/>
    <tableColumn id="12636" xr3:uid="{D31F4DE0-1CBA-4B38-8BB9-3BFC32EDA5F6}" name="Sarake12636"/>
    <tableColumn id="12637" xr3:uid="{C1E107DB-B66E-404A-8A56-F9E53A43105B}" name="Sarake12637"/>
    <tableColumn id="12638" xr3:uid="{72C03703-037F-4FD4-B13E-B4D7E5F5FEBC}" name="Sarake12638"/>
    <tableColumn id="12639" xr3:uid="{B9AC2EC7-7BCE-4729-92B0-111E55CA97CF}" name="Sarake12639"/>
    <tableColumn id="12640" xr3:uid="{D5DC986A-2D87-464A-8A7A-E821EA5FC53D}" name="Sarake12640"/>
    <tableColumn id="12641" xr3:uid="{4DADC685-F171-4FF0-AE92-B463E236EC6E}" name="Sarake12641"/>
    <tableColumn id="12642" xr3:uid="{5E893016-7226-4E93-A7CE-BF348602BE7E}" name="Sarake12642"/>
    <tableColumn id="12643" xr3:uid="{FEFC024A-F8E7-49C8-8280-D0B61344DD2F}" name="Sarake12643"/>
    <tableColumn id="12644" xr3:uid="{66A3E683-1733-4EC1-ABED-45EDD5CCC6BB}" name="Sarake12644"/>
    <tableColumn id="12645" xr3:uid="{DE9FDC9B-00D9-4E43-A67D-664CF2390D77}" name="Sarake12645"/>
    <tableColumn id="12646" xr3:uid="{6F5B476B-948B-406D-AE9E-2BC41A457974}" name="Sarake12646"/>
    <tableColumn id="12647" xr3:uid="{DDBFF555-9F98-44AC-934C-1527B0FF111A}" name="Sarake12647"/>
    <tableColumn id="12648" xr3:uid="{A4C19977-DD43-48A2-9EF8-CDE343BE7331}" name="Sarake12648"/>
    <tableColumn id="12649" xr3:uid="{1385C992-4C7A-445D-AEC4-7C53D905417D}" name="Sarake12649"/>
    <tableColumn id="12650" xr3:uid="{92A40F9B-9CE7-4BF5-B6D6-E134F0646941}" name="Sarake12650"/>
    <tableColumn id="12651" xr3:uid="{5E53ECB7-825E-4C65-9B87-5F3AAC6ACAF5}" name="Sarake12651"/>
    <tableColumn id="12652" xr3:uid="{F17D0043-E9C4-4F86-B547-8A7E3BEA0131}" name="Sarake12652"/>
    <tableColumn id="12653" xr3:uid="{757FD56A-E67F-4FB2-8FA8-4F3E6F6D700A}" name="Sarake12653"/>
    <tableColumn id="12654" xr3:uid="{A80A1DBC-51AC-4A7B-B643-56395BE4D78C}" name="Sarake12654"/>
    <tableColumn id="12655" xr3:uid="{1C08AD54-CB9B-4B88-ADAA-EFF017BD976F}" name="Sarake12655"/>
    <tableColumn id="12656" xr3:uid="{E08666BA-72FB-44FD-AACA-33FA1F51D3FA}" name="Sarake12656"/>
    <tableColumn id="12657" xr3:uid="{0019D148-73D5-49D2-9FD8-A65820659B5D}" name="Sarake12657"/>
    <tableColumn id="12658" xr3:uid="{FA2BEA12-0677-489C-94FB-597929D27218}" name="Sarake12658"/>
    <tableColumn id="12659" xr3:uid="{1844AF63-CD1D-4CFC-B48F-51BDE9CDFE01}" name="Sarake12659"/>
    <tableColumn id="12660" xr3:uid="{4FCD0041-0A2F-4D07-8872-AF2250E90028}" name="Sarake12660"/>
    <tableColumn id="12661" xr3:uid="{13C40B1F-10A5-4ABD-B11B-4CC605EE437D}" name="Sarake12661"/>
    <tableColumn id="12662" xr3:uid="{FB97CB66-5E7A-4B19-8211-F2CEF8B4D7D3}" name="Sarake12662"/>
    <tableColumn id="12663" xr3:uid="{7A947685-4E5B-47C7-8F3E-A17E35C98056}" name="Sarake12663"/>
    <tableColumn id="12664" xr3:uid="{D6B39EC0-661E-4453-9C2B-6EDD2B3B3119}" name="Sarake12664"/>
    <tableColumn id="12665" xr3:uid="{FF213D87-8709-4D0C-874D-9C5A1DEB65B2}" name="Sarake12665"/>
    <tableColumn id="12666" xr3:uid="{C7EC230D-55C3-41DA-80F4-2E103D244982}" name="Sarake12666"/>
    <tableColumn id="12667" xr3:uid="{6EFB8A8C-9BAE-40FE-B726-3099AD250CA7}" name="Sarake12667"/>
    <tableColumn id="12668" xr3:uid="{A7319035-C6E6-45CA-AFC3-D5228EEB14A4}" name="Sarake12668"/>
    <tableColumn id="12669" xr3:uid="{C663A50E-6DC2-44DC-B6C9-B93DE6FC30C6}" name="Sarake12669"/>
    <tableColumn id="12670" xr3:uid="{9268AA94-06F5-4168-B2DC-C8DD227832F1}" name="Sarake12670"/>
    <tableColumn id="12671" xr3:uid="{FA209551-283F-440D-9868-C52F435BC2C3}" name="Sarake12671"/>
    <tableColumn id="12672" xr3:uid="{9936DADC-6DAE-4E06-B934-377C6EF441BC}" name="Sarake12672"/>
    <tableColumn id="12673" xr3:uid="{8F17FD26-E7FE-4140-B8AE-D4C1766392CD}" name="Sarake12673"/>
    <tableColumn id="12674" xr3:uid="{776F272A-14C4-4176-8A93-610F68EA2F96}" name="Sarake12674"/>
    <tableColumn id="12675" xr3:uid="{5E2030EE-F125-4686-86D0-45F5F2820C84}" name="Sarake12675"/>
    <tableColumn id="12676" xr3:uid="{D37EEE5D-71AB-4D03-89B7-877586FEEC42}" name="Sarake12676"/>
    <tableColumn id="12677" xr3:uid="{765E2570-F95F-41F0-8BD2-C45C65E8822F}" name="Sarake12677"/>
    <tableColumn id="12678" xr3:uid="{D6CA5592-8A64-4D01-9816-87236574061D}" name="Sarake12678"/>
    <tableColumn id="12679" xr3:uid="{8AA76CEC-1F03-4329-A407-749492D4618E}" name="Sarake12679"/>
    <tableColumn id="12680" xr3:uid="{47979E1F-7A4F-454D-96AB-11195E7995AD}" name="Sarake12680"/>
    <tableColumn id="12681" xr3:uid="{20867266-ACB1-415D-AEDB-B8F892F92CFD}" name="Sarake12681"/>
    <tableColumn id="12682" xr3:uid="{096F7B9F-5AF3-4B54-8175-C385F5ACDE2B}" name="Sarake12682"/>
    <tableColumn id="12683" xr3:uid="{571935B4-ED5A-4D27-8690-7E1BAF6F4259}" name="Sarake12683"/>
    <tableColumn id="12684" xr3:uid="{01689B6F-8D21-4FE2-A413-3E9015F9A6EE}" name="Sarake12684"/>
    <tableColumn id="12685" xr3:uid="{A052B626-7566-4995-AAB0-A7D2E14A2D3A}" name="Sarake12685"/>
    <tableColumn id="12686" xr3:uid="{F4B31C11-F990-4C76-A98E-568DBE244F9B}" name="Sarake12686"/>
    <tableColumn id="12687" xr3:uid="{3482674B-93EE-4F22-8E68-C3E61CF2FFDE}" name="Sarake12687"/>
    <tableColumn id="12688" xr3:uid="{49996873-6E6C-4CAC-BB4D-2F1FF78428E8}" name="Sarake12688"/>
    <tableColumn id="12689" xr3:uid="{542D10A0-8620-429D-82BB-8C76CE72D012}" name="Sarake12689"/>
    <tableColumn id="12690" xr3:uid="{3AC33A7B-4B1B-4881-923B-4B4346EBDD5F}" name="Sarake12690"/>
    <tableColumn id="12691" xr3:uid="{257AAF4C-CC59-439A-B40A-9827BC869492}" name="Sarake12691"/>
    <tableColumn id="12692" xr3:uid="{342366FA-8F74-4AC0-83DB-8486D259697F}" name="Sarake12692"/>
    <tableColumn id="12693" xr3:uid="{FA8DEEE6-F4C0-48B9-AA91-9EF418B4F72B}" name="Sarake12693"/>
    <tableColumn id="12694" xr3:uid="{0A129E3E-91B4-40A9-8434-8A3266EDB259}" name="Sarake12694"/>
    <tableColumn id="12695" xr3:uid="{DECE2C32-68A1-4B75-89EF-6EDD50F00E27}" name="Sarake12695"/>
    <tableColumn id="12696" xr3:uid="{5AC9497B-678D-47E6-8EF6-12C8CB29B8DE}" name="Sarake12696"/>
    <tableColumn id="12697" xr3:uid="{524A7C94-968B-48C3-ADA2-AE644228F078}" name="Sarake12697"/>
    <tableColumn id="12698" xr3:uid="{A29F736F-61CB-4776-90E3-911BE31FAC48}" name="Sarake12698"/>
    <tableColumn id="12699" xr3:uid="{295BBFFD-9554-4A14-B3EE-E173073B1616}" name="Sarake12699"/>
    <tableColumn id="12700" xr3:uid="{F5AAD89C-9678-45B4-9F01-485E75268937}" name="Sarake12700"/>
    <tableColumn id="12701" xr3:uid="{EAAC6326-08A1-41CD-9534-E629DB77B39F}" name="Sarake12701"/>
    <tableColumn id="12702" xr3:uid="{1F0F65E6-C057-434E-81B9-16D260252AB4}" name="Sarake12702"/>
    <tableColumn id="12703" xr3:uid="{D3482B69-910E-4517-800E-D016C57AA430}" name="Sarake12703"/>
    <tableColumn id="12704" xr3:uid="{5EECFDE8-27E6-4464-8764-05C285D24382}" name="Sarake12704"/>
    <tableColumn id="12705" xr3:uid="{2D39C47A-4E10-41BB-A17A-D105905DD4E0}" name="Sarake12705"/>
    <tableColumn id="12706" xr3:uid="{1A10E719-2783-4196-8E1D-41AFAF9EAB28}" name="Sarake12706"/>
    <tableColumn id="12707" xr3:uid="{D636C868-20F6-44C0-AD57-15FEAADFB9A0}" name="Sarake12707"/>
    <tableColumn id="12708" xr3:uid="{7CB42A16-F886-42D8-984E-782E5726D3CD}" name="Sarake12708"/>
    <tableColumn id="12709" xr3:uid="{E46309A8-2F24-4648-B174-0D62CBBBFDFA}" name="Sarake12709"/>
    <tableColumn id="12710" xr3:uid="{435E879C-6C56-4511-9EDA-CB8ECABAA4D1}" name="Sarake12710"/>
    <tableColumn id="12711" xr3:uid="{1836EC2E-3E82-4B4A-B7B8-4BCC05531254}" name="Sarake12711"/>
    <tableColumn id="12712" xr3:uid="{CAF40B03-2FEA-4B03-8A05-3DF0AD7594DE}" name="Sarake12712"/>
    <tableColumn id="12713" xr3:uid="{79C8BBED-5E9B-453A-B9E7-7499BBF33056}" name="Sarake12713"/>
    <tableColumn id="12714" xr3:uid="{15408EDA-96ED-4D90-B0DD-4C44DEBDF3E5}" name="Sarake12714"/>
    <tableColumn id="12715" xr3:uid="{25F9DB7F-16A1-422F-8117-AD9AE3E070A1}" name="Sarake12715"/>
    <tableColumn id="12716" xr3:uid="{07C2D451-22FC-4104-A61D-9AD6CC7E905C}" name="Sarake12716"/>
    <tableColumn id="12717" xr3:uid="{2B5C1259-E6F8-422C-8589-BA0EFFEBD613}" name="Sarake12717"/>
    <tableColumn id="12718" xr3:uid="{01EEA170-4B43-4321-BB99-C45D0FC49CA3}" name="Sarake12718"/>
    <tableColumn id="12719" xr3:uid="{1A9EDDE8-34B0-4907-B19D-C3BFAF9D7338}" name="Sarake12719"/>
    <tableColumn id="12720" xr3:uid="{18D014C1-FEDC-4BC0-A55E-5F927438FCB1}" name="Sarake12720"/>
    <tableColumn id="12721" xr3:uid="{F2BC6EA7-FC63-423D-9447-6C0F6FFA7894}" name="Sarake12721"/>
    <tableColumn id="12722" xr3:uid="{13761D7A-ECF3-4820-ADB0-DA47E6211540}" name="Sarake12722"/>
    <tableColumn id="12723" xr3:uid="{DD327BDA-D2B6-458C-B792-CC4B6CCB4F57}" name="Sarake12723"/>
    <tableColumn id="12724" xr3:uid="{BD027143-DA5F-4B41-A626-4DC8E89BF422}" name="Sarake12724"/>
    <tableColumn id="12725" xr3:uid="{1785F802-F528-4D74-8467-A5047DE56BF7}" name="Sarake12725"/>
    <tableColumn id="12726" xr3:uid="{DE853822-6920-4D8D-8E4F-AC00F8F71D19}" name="Sarake12726"/>
    <tableColumn id="12727" xr3:uid="{B952BB1F-403A-4DC4-AF2B-2EC57100892E}" name="Sarake12727"/>
    <tableColumn id="12728" xr3:uid="{B00CF5B9-4B43-4D30-A61C-CBD709566592}" name="Sarake12728"/>
    <tableColumn id="12729" xr3:uid="{F96EE118-6BEE-49F8-A56F-7B522902E417}" name="Sarake12729"/>
    <tableColumn id="12730" xr3:uid="{B2A5C251-F956-45DC-9DF4-A21ACED3AAD6}" name="Sarake12730"/>
    <tableColumn id="12731" xr3:uid="{FB9DB9B0-76C5-410E-A609-7A3C3718E860}" name="Sarake12731"/>
    <tableColumn id="12732" xr3:uid="{69886ECB-5539-4124-AAE5-5D5B51723188}" name="Sarake12732"/>
    <tableColumn id="12733" xr3:uid="{94CA69DE-E871-4E98-94BD-349502288EEE}" name="Sarake12733"/>
    <tableColumn id="12734" xr3:uid="{3235DD5F-250E-4BFE-94AB-4EA23215A435}" name="Sarake12734"/>
    <tableColumn id="12735" xr3:uid="{92A14283-9D51-45B4-AECC-04161297E21A}" name="Sarake12735"/>
    <tableColumn id="12736" xr3:uid="{E9D1621A-E343-4818-9248-89239F1AA333}" name="Sarake12736"/>
    <tableColumn id="12737" xr3:uid="{3B21FBF8-29B9-4514-AA78-BD269C099621}" name="Sarake12737"/>
    <tableColumn id="12738" xr3:uid="{9D0E53F2-5BFA-4A15-B489-AC5C3E0CCC27}" name="Sarake12738"/>
    <tableColumn id="12739" xr3:uid="{41740A6E-FE2C-42C7-9FB5-1E53253518FE}" name="Sarake12739"/>
    <tableColumn id="12740" xr3:uid="{FCC6F8CB-8A87-4E14-9E14-5B33D53D0B0C}" name="Sarake12740"/>
    <tableColumn id="12741" xr3:uid="{C8775B18-292C-4FBC-ADF7-DABF6C24BF23}" name="Sarake12741"/>
    <tableColumn id="12742" xr3:uid="{2F1BC151-0EF1-46A2-B5CF-62A9EF188391}" name="Sarake12742"/>
    <tableColumn id="12743" xr3:uid="{BFA1E85A-DBB8-41E1-99C3-A30EE17A99EC}" name="Sarake12743"/>
    <tableColumn id="12744" xr3:uid="{F126E2CB-DA90-4460-BFE0-E62B263F5FB9}" name="Sarake12744"/>
    <tableColumn id="12745" xr3:uid="{39B4C49C-A016-47F1-8C1E-5AD9EA660EB7}" name="Sarake12745"/>
    <tableColumn id="12746" xr3:uid="{09264B3A-FE55-457E-A4EE-F9741FE968D4}" name="Sarake12746"/>
    <tableColumn id="12747" xr3:uid="{C6D0B0FF-D1DD-4089-A9BF-E33EF43A8D81}" name="Sarake12747"/>
    <tableColumn id="12748" xr3:uid="{549C041B-A42B-4025-AED2-FDABA26CB130}" name="Sarake12748"/>
    <tableColumn id="12749" xr3:uid="{2DF57ECB-96C7-4B38-B7E4-D6F62BB5CF86}" name="Sarake12749"/>
    <tableColumn id="12750" xr3:uid="{F88123B5-D0E5-4FCE-A765-6D1BD4EC50B4}" name="Sarake12750"/>
    <tableColumn id="12751" xr3:uid="{BB030393-8937-4CCC-8656-05163DAD9D8E}" name="Sarake12751"/>
    <tableColumn id="12752" xr3:uid="{B18E76C7-257E-478E-B152-75896CF387BB}" name="Sarake12752"/>
    <tableColumn id="12753" xr3:uid="{0BC9D34A-49B0-42D0-9887-541999620964}" name="Sarake12753"/>
    <tableColumn id="12754" xr3:uid="{A4BADB00-8E24-413A-BC68-61D416A2B077}" name="Sarake12754"/>
    <tableColumn id="12755" xr3:uid="{95E01DA0-178F-4FF4-9698-B102078753C1}" name="Sarake12755"/>
    <tableColumn id="12756" xr3:uid="{4FCF59E2-52B7-4442-9D6D-54C5D9AB945F}" name="Sarake12756"/>
    <tableColumn id="12757" xr3:uid="{D7C8AE06-8F8D-4FF5-BAF0-6C7AA38637FE}" name="Sarake12757"/>
    <tableColumn id="12758" xr3:uid="{6624EDD3-AC74-4311-9431-D3B8A376A171}" name="Sarake12758"/>
    <tableColumn id="12759" xr3:uid="{D5217D04-E98D-47AA-B87E-A8F4BC53F84E}" name="Sarake12759"/>
    <tableColumn id="12760" xr3:uid="{0501809D-5094-4BC2-AA8F-1BFD1F1FB909}" name="Sarake12760"/>
    <tableColumn id="12761" xr3:uid="{D20CF962-8B1B-4B23-AE27-19ED83849341}" name="Sarake12761"/>
    <tableColumn id="12762" xr3:uid="{804AD9BF-8378-4112-A534-7957DA6E5D69}" name="Sarake12762"/>
    <tableColumn id="12763" xr3:uid="{5EEAC964-5D09-49AB-97D6-D093D66A2F2A}" name="Sarake12763"/>
    <tableColumn id="12764" xr3:uid="{5261E966-4775-4E4B-B4F8-9DC1394D7D18}" name="Sarake12764"/>
    <tableColumn id="12765" xr3:uid="{F4647A5D-D4CB-4B67-ACD5-B7EF529F6C7F}" name="Sarake12765"/>
    <tableColumn id="12766" xr3:uid="{A1218317-0947-438D-B715-C6ED8E0A6D65}" name="Sarake12766"/>
    <tableColumn id="12767" xr3:uid="{7AB2D40E-031C-42FF-8078-A81999A70A66}" name="Sarake12767"/>
    <tableColumn id="12768" xr3:uid="{31491F98-40A0-4EB7-A9DF-83DC3C04DD21}" name="Sarake12768"/>
    <tableColumn id="12769" xr3:uid="{A978D543-FF9C-4DB9-A9CE-E1D58D1725EF}" name="Sarake12769"/>
    <tableColumn id="12770" xr3:uid="{B93A114C-07CB-45A7-8042-A17233F33659}" name="Sarake12770"/>
    <tableColumn id="12771" xr3:uid="{1B97F7C3-D525-4F4B-B0A4-76F274962085}" name="Sarake12771"/>
    <tableColumn id="12772" xr3:uid="{B148A899-3636-4A24-B170-38B1605A3373}" name="Sarake12772"/>
    <tableColumn id="12773" xr3:uid="{3D30DAA5-7A66-49BD-89F5-BAC2B944771E}" name="Sarake12773"/>
    <tableColumn id="12774" xr3:uid="{A65B6193-30B2-40EF-8AC3-B05FA3EEC8BB}" name="Sarake12774"/>
    <tableColumn id="12775" xr3:uid="{63A435B7-079F-40B9-B264-8A048C3480C1}" name="Sarake12775"/>
    <tableColumn id="12776" xr3:uid="{4D5F0EA7-5C98-4A68-B96E-D46BA43A740E}" name="Sarake12776"/>
    <tableColumn id="12777" xr3:uid="{9F5C3540-1EDD-4E96-9FE2-21ABB1D62DC9}" name="Sarake12777"/>
    <tableColumn id="12778" xr3:uid="{CA84FC8C-F709-48B6-97BC-70E331DC9C51}" name="Sarake12778"/>
    <tableColumn id="12779" xr3:uid="{3C82A576-7796-4BA7-8DDD-437B2E2BA87D}" name="Sarake12779"/>
    <tableColumn id="12780" xr3:uid="{1F4893AE-2C60-4606-9300-001D6FD7E24C}" name="Sarake12780"/>
    <tableColumn id="12781" xr3:uid="{E7AAC7CC-7391-4DF5-BEBC-E53E4E142532}" name="Sarake12781"/>
    <tableColumn id="12782" xr3:uid="{315236DA-9179-4D7F-9028-F663FC829C7A}" name="Sarake12782"/>
    <tableColumn id="12783" xr3:uid="{B1EB8021-CA93-4883-A33F-5FE62EF7F5FA}" name="Sarake12783"/>
    <tableColumn id="12784" xr3:uid="{9FDD3B4D-F088-4FC6-86CF-FB31DA59CBD3}" name="Sarake12784"/>
    <tableColumn id="12785" xr3:uid="{42C75D33-A6FF-45E1-A9E2-A3DBCB4B0B1B}" name="Sarake12785"/>
    <tableColumn id="12786" xr3:uid="{FEE4562E-9842-4FE8-A7F5-B0DF97E89A1E}" name="Sarake12786"/>
    <tableColumn id="12787" xr3:uid="{A1E14518-B68F-409D-B603-1B10363A9AC6}" name="Sarake12787"/>
    <tableColumn id="12788" xr3:uid="{0647B625-AC20-42D0-81E5-8C1C450F10EF}" name="Sarake12788"/>
    <tableColumn id="12789" xr3:uid="{C8E3814E-09C7-4B9B-A5FF-8C63D211BBB3}" name="Sarake12789"/>
    <tableColumn id="12790" xr3:uid="{9B49EC4C-6A1F-4EE4-8ADD-35089587FEBC}" name="Sarake12790"/>
    <tableColumn id="12791" xr3:uid="{3C5C7B42-ED29-413C-813E-A91B1B072FE0}" name="Sarake12791"/>
    <tableColumn id="12792" xr3:uid="{1C28BE97-F1FD-4123-B436-AB3DE3E1F365}" name="Sarake12792"/>
    <tableColumn id="12793" xr3:uid="{3F2B6C1E-9298-44D1-8993-5A984553C4BA}" name="Sarake12793"/>
    <tableColumn id="12794" xr3:uid="{47D0FF62-1472-45C3-A5E5-A97898F56116}" name="Sarake12794"/>
    <tableColumn id="12795" xr3:uid="{3A455031-C30D-4EC2-AC81-10B35E17E425}" name="Sarake12795"/>
    <tableColumn id="12796" xr3:uid="{32B80A6F-53C9-405F-931B-FD1DAD871C6B}" name="Sarake12796"/>
    <tableColumn id="12797" xr3:uid="{FB4E8921-F82F-4657-B8BB-FE235F6E09E7}" name="Sarake12797"/>
    <tableColumn id="12798" xr3:uid="{8691D108-3CEA-4B3F-AA34-A0FA05DAD22D}" name="Sarake12798"/>
    <tableColumn id="12799" xr3:uid="{2B12565B-4370-4872-BD99-1D14AABA820E}" name="Sarake12799"/>
    <tableColumn id="12800" xr3:uid="{C933E664-CC5F-464C-BF40-5C43EA983AEE}" name="Sarake12800"/>
    <tableColumn id="12801" xr3:uid="{B6E2EB92-EED3-4573-A37C-02C0E924B94D}" name="Sarake12801"/>
    <tableColumn id="12802" xr3:uid="{484E5579-D1C1-42EC-BDF6-90584E48660D}" name="Sarake12802"/>
    <tableColumn id="12803" xr3:uid="{E173A133-1245-47BB-9B32-568BEDA33BF7}" name="Sarake12803"/>
    <tableColumn id="12804" xr3:uid="{3CF069A2-CB93-4FBC-827A-86AD5599EF87}" name="Sarake12804"/>
    <tableColumn id="12805" xr3:uid="{EF9FCD6E-949F-4AA6-8414-18853107A676}" name="Sarake12805"/>
    <tableColumn id="12806" xr3:uid="{90E3334D-6E0C-4321-A907-8E9408F60E2B}" name="Sarake12806"/>
    <tableColumn id="12807" xr3:uid="{A7308FBD-0DEE-4FF5-A4D1-AB1DEFCEA4A6}" name="Sarake12807"/>
    <tableColumn id="12808" xr3:uid="{00FF3BEC-3C45-49E0-8A27-9CC359118597}" name="Sarake12808"/>
    <tableColumn id="12809" xr3:uid="{A45D0939-9213-4DFE-89EF-0BB01BF85FDA}" name="Sarake12809"/>
    <tableColumn id="12810" xr3:uid="{DCAE923B-F32F-4A38-A938-F68ED1B3533D}" name="Sarake12810"/>
    <tableColumn id="12811" xr3:uid="{A0F79674-9C13-464B-A471-96EEC4842F62}" name="Sarake12811"/>
    <tableColumn id="12812" xr3:uid="{684CFB4F-6F51-4195-A6E8-8415C4778C67}" name="Sarake12812"/>
    <tableColumn id="12813" xr3:uid="{C36EAA0C-DED8-4BFF-ABB9-6D7C55700D6B}" name="Sarake12813"/>
    <tableColumn id="12814" xr3:uid="{13EB1A4A-5CD4-4DAC-852D-320C3F9C66B8}" name="Sarake12814"/>
    <tableColumn id="12815" xr3:uid="{EFE1C497-FE1A-4BC5-A874-994565805B6B}" name="Sarake12815"/>
    <tableColumn id="12816" xr3:uid="{8E6A8FF0-65A8-41C4-82DB-717BB8BEB77C}" name="Sarake12816"/>
    <tableColumn id="12817" xr3:uid="{65A8F9F2-1793-42D8-BA4E-FDC940BBBC11}" name="Sarake12817"/>
    <tableColumn id="12818" xr3:uid="{DABF5DD0-A39D-4A43-B449-A8C74E71F407}" name="Sarake12818"/>
    <tableColumn id="12819" xr3:uid="{59A50300-950C-49BA-866D-629D4030709D}" name="Sarake12819"/>
    <tableColumn id="12820" xr3:uid="{D1BB88CA-A852-46CF-A932-AEC8DDD270DF}" name="Sarake12820"/>
    <tableColumn id="12821" xr3:uid="{E1852C84-1337-466B-848D-F6DB9A302C53}" name="Sarake12821"/>
    <tableColumn id="12822" xr3:uid="{D2C55E10-6711-4EF6-9023-3498A26883BD}" name="Sarake12822"/>
    <tableColumn id="12823" xr3:uid="{807B82CD-69F8-4F13-B243-585119B078D4}" name="Sarake12823"/>
    <tableColumn id="12824" xr3:uid="{870F90FE-E10F-4DCF-B2DA-24B0CC20F447}" name="Sarake12824"/>
    <tableColumn id="12825" xr3:uid="{6A270E10-D651-4F94-82D4-555987B38BF2}" name="Sarake12825"/>
    <tableColumn id="12826" xr3:uid="{83738949-E375-4305-B49A-B65589EBD362}" name="Sarake12826"/>
    <tableColumn id="12827" xr3:uid="{2D46FB97-428E-48E2-B25A-4DCED424CA15}" name="Sarake12827"/>
    <tableColumn id="12828" xr3:uid="{57FE3556-561D-43B7-833D-4B6FE414096B}" name="Sarake12828"/>
    <tableColumn id="12829" xr3:uid="{D8A12844-48CF-4C89-96FF-C642E6C281CA}" name="Sarake12829"/>
    <tableColumn id="12830" xr3:uid="{14CF1AD2-E4E2-4062-8A67-29D9663BF602}" name="Sarake12830"/>
    <tableColumn id="12831" xr3:uid="{B89A9BF4-71D4-457F-B891-9AA3BAF06A1A}" name="Sarake12831"/>
    <tableColumn id="12832" xr3:uid="{C5C2A21E-1B06-4E2E-9914-C4AF07844C36}" name="Sarake12832"/>
    <tableColumn id="12833" xr3:uid="{1AD58D23-0236-47F3-9B21-32983990D054}" name="Sarake12833"/>
    <tableColumn id="12834" xr3:uid="{FB800C49-34AC-48AC-8FB9-282063FDC210}" name="Sarake12834"/>
    <tableColumn id="12835" xr3:uid="{490A7B14-F505-4168-913D-DDAB0C10FB62}" name="Sarake12835"/>
    <tableColumn id="12836" xr3:uid="{9822B76D-49B0-4DF2-931F-A05A7436CE79}" name="Sarake12836"/>
    <tableColumn id="12837" xr3:uid="{1E988F8B-DE47-4429-A0FF-85DD9D317A40}" name="Sarake12837"/>
    <tableColumn id="12838" xr3:uid="{298262AB-5C3A-4926-ACA6-53AF4683B527}" name="Sarake12838"/>
    <tableColumn id="12839" xr3:uid="{1BFA01B2-4057-4160-9B50-E244D4932D3C}" name="Sarake12839"/>
    <tableColumn id="12840" xr3:uid="{8686C384-288A-4472-852F-75749323AA7E}" name="Sarake12840"/>
    <tableColumn id="12841" xr3:uid="{0B2B8217-AA1F-408B-9353-B32B6D0F848E}" name="Sarake12841"/>
    <tableColumn id="12842" xr3:uid="{17D1D97D-9567-4B73-9B94-041B60205188}" name="Sarake12842"/>
    <tableColumn id="12843" xr3:uid="{3D0D28AC-71BB-4409-BD5F-01557323F676}" name="Sarake12843"/>
    <tableColumn id="12844" xr3:uid="{6D4D8EB3-6774-4E50-90DE-4945BF2EA251}" name="Sarake12844"/>
    <tableColumn id="12845" xr3:uid="{6C61FD50-160E-4547-97F4-55FF379009F8}" name="Sarake12845"/>
    <tableColumn id="12846" xr3:uid="{4FC2F84E-06D4-4CD8-9D66-5261B8019940}" name="Sarake12846"/>
    <tableColumn id="12847" xr3:uid="{8F24FC8C-1FDB-494E-AA32-0453A3B43BFE}" name="Sarake12847"/>
    <tableColumn id="12848" xr3:uid="{206DCA68-E700-462F-B0B3-F0B4FDD81007}" name="Sarake12848"/>
    <tableColumn id="12849" xr3:uid="{F01D739D-7250-4D1E-A4C4-7D96BE8F0A32}" name="Sarake12849"/>
    <tableColumn id="12850" xr3:uid="{28743571-4A9F-406B-B2F5-1B3CA0F9AE54}" name="Sarake12850"/>
    <tableColumn id="12851" xr3:uid="{BFA78BF6-BC5B-4486-A281-1EC6F5E120E3}" name="Sarake12851"/>
    <tableColumn id="12852" xr3:uid="{8674139A-E996-4CF0-A697-DA752AF24F2C}" name="Sarake12852"/>
    <tableColumn id="12853" xr3:uid="{3597D294-0A99-44A0-8980-760AE925700F}" name="Sarake12853"/>
    <tableColumn id="12854" xr3:uid="{84E7C23F-96D1-44F0-A657-DF9111CA4D64}" name="Sarake12854"/>
    <tableColumn id="12855" xr3:uid="{FA8B7052-DD02-4167-BDD8-B42C8E700A81}" name="Sarake12855"/>
    <tableColumn id="12856" xr3:uid="{42DE2E99-4B38-4D41-A0FD-3D51B6DC439A}" name="Sarake12856"/>
    <tableColumn id="12857" xr3:uid="{0D870E83-DA97-43B5-AFD7-8F44C90A9CF4}" name="Sarake12857"/>
    <tableColumn id="12858" xr3:uid="{70DAEAD8-7FFC-4382-8DFB-64A109714D29}" name="Sarake12858"/>
    <tableColumn id="12859" xr3:uid="{C0789457-B926-4669-900A-D5074F2C7DF2}" name="Sarake12859"/>
    <tableColumn id="12860" xr3:uid="{2F130B82-924B-456E-AB68-779537B8C034}" name="Sarake12860"/>
    <tableColumn id="12861" xr3:uid="{0C0907F9-F3C8-406E-83DD-476ABBAFB646}" name="Sarake12861"/>
    <tableColumn id="12862" xr3:uid="{D84BCD63-FB2F-4660-B391-89E90FECCED2}" name="Sarake12862"/>
    <tableColumn id="12863" xr3:uid="{DC6933D9-DC69-4480-B1F9-93C9080E811B}" name="Sarake12863"/>
    <tableColumn id="12864" xr3:uid="{D579BB94-9F3A-4C7E-916A-0F849AE6A2A8}" name="Sarake12864"/>
    <tableColumn id="12865" xr3:uid="{ACA8DCD6-F77B-4FBD-9A5A-EAE102C62667}" name="Sarake12865"/>
    <tableColumn id="12866" xr3:uid="{2A1C8DCD-0F82-4747-9103-79765C5F08B8}" name="Sarake12866"/>
    <tableColumn id="12867" xr3:uid="{B55A0692-E8DE-4C83-9166-DD7835B5CA79}" name="Sarake12867"/>
    <tableColumn id="12868" xr3:uid="{F85FBA98-E866-4516-BF27-A6CF6CA4C702}" name="Sarake12868"/>
    <tableColumn id="12869" xr3:uid="{8F785C9B-EFBE-402C-AAD0-22ACBFB5E5C7}" name="Sarake12869"/>
    <tableColumn id="12870" xr3:uid="{CAE9B7DC-FDAE-47DF-93C7-38028BFBD8B6}" name="Sarake12870"/>
    <tableColumn id="12871" xr3:uid="{647E3880-8563-4E43-88BB-A7B340A1D68B}" name="Sarake12871"/>
    <tableColumn id="12872" xr3:uid="{33A10C80-1C05-49AB-BBA1-42FF1394787F}" name="Sarake12872"/>
    <tableColumn id="12873" xr3:uid="{69FF36EC-3EE5-4318-916C-A156E5B4D40C}" name="Sarake12873"/>
    <tableColumn id="12874" xr3:uid="{376FCD75-865B-49A0-BF9C-7CA8B7DC616C}" name="Sarake12874"/>
    <tableColumn id="12875" xr3:uid="{A998C184-D21A-46D0-96C5-7050A112E309}" name="Sarake12875"/>
    <tableColumn id="12876" xr3:uid="{95A991EB-1F66-4986-8306-4F858A52D738}" name="Sarake12876"/>
    <tableColumn id="12877" xr3:uid="{89D62363-DE3F-45D5-885A-D8728A0B8E39}" name="Sarake12877"/>
    <tableColumn id="12878" xr3:uid="{5B6850E5-E8A1-4331-89A0-1C961E844E15}" name="Sarake12878"/>
    <tableColumn id="12879" xr3:uid="{91D86FA2-FBFF-4A77-8552-D0ABFA54F5BC}" name="Sarake12879"/>
    <tableColumn id="12880" xr3:uid="{3F6EFC76-AEC9-4432-A2AA-3F373FE93E81}" name="Sarake12880"/>
    <tableColumn id="12881" xr3:uid="{667ADB68-BA4E-4411-8917-802C529829C2}" name="Sarake12881"/>
    <tableColumn id="12882" xr3:uid="{8877E182-21D5-411A-A376-972834969F62}" name="Sarake12882"/>
    <tableColumn id="12883" xr3:uid="{73ED5B6F-E1CD-42E5-AB1D-CCB3F3422842}" name="Sarake12883"/>
    <tableColumn id="12884" xr3:uid="{174E963B-7DE7-4A49-80AA-546BED602ACE}" name="Sarake12884"/>
    <tableColumn id="12885" xr3:uid="{E4E73B9F-2711-4422-9A0F-D30F14F89CF5}" name="Sarake12885"/>
    <tableColumn id="12886" xr3:uid="{00D828F7-56F1-4F93-81FD-F24F72DBBE9E}" name="Sarake12886"/>
    <tableColumn id="12887" xr3:uid="{1EEC8BB8-0CAE-403A-889E-CCDC3E5BE408}" name="Sarake12887"/>
    <tableColumn id="12888" xr3:uid="{8BC4FE87-D9CF-4253-BE3A-11A1EBDAC727}" name="Sarake12888"/>
    <tableColumn id="12889" xr3:uid="{21FC0B50-291F-4242-9131-4D3647C8D70D}" name="Sarake12889"/>
    <tableColumn id="12890" xr3:uid="{EC6A5BF8-563F-4382-A25C-3CB031722064}" name="Sarake12890"/>
    <tableColumn id="12891" xr3:uid="{0CC31D44-74AA-43D6-A834-4975DA9071AA}" name="Sarake12891"/>
    <tableColumn id="12892" xr3:uid="{C0B32853-6B0F-4FE1-8E42-75817A484B48}" name="Sarake12892"/>
    <tableColumn id="12893" xr3:uid="{E605011C-F6DF-448D-8D44-B3129BE3CE7D}" name="Sarake12893"/>
    <tableColumn id="12894" xr3:uid="{228E0348-5CD7-419B-BB96-0AFED49E145F}" name="Sarake12894"/>
    <tableColumn id="12895" xr3:uid="{F9E922F2-F2D1-4926-80EF-12B7CD5E76CF}" name="Sarake12895"/>
    <tableColumn id="12896" xr3:uid="{026623EF-92C1-4168-AB8F-9B8AB27EC320}" name="Sarake12896"/>
    <tableColumn id="12897" xr3:uid="{C3E6E2A7-ADE1-4F7C-B71A-51905B24809F}" name="Sarake12897"/>
    <tableColumn id="12898" xr3:uid="{B7E8997A-EB8A-4F84-9734-61FEA66DC3B9}" name="Sarake12898"/>
    <tableColumn id="12899" xr3:uid="{7149AF15-AEAD-41A5-9245-1BB3608C039F}" name="Sarake12899"/>
    <tableColumn id="12900" xr3:uid="{6709B289-FBFB-4F68-84F3-F14BE3217799}" name="Sarake12900"/>
    <tableColumn id="12901" xr3:uid="{68E1D313-631A-4BFE-9E1D-A518D0A59ED0}" name="Sarake12901"/>
    <tableColumn id="12902" xr3:uid="{A75B080E-8F79-47DB-ACA0-7C6CAD903C18}" name="Sarake12902"/>
    <tableColumn id="12903" xr3:uid="{E97E260E-22FC-4A4D-BCFA-5A6D08E175AA}" name="Sarake12903"/>
    <tableColumn id="12904" xr3:uid="{A0862E33-6861-40C9-B5D0-13ACFBC8E4CB}" name="Sarake12904"/>
    <tableColumn id="12905" xr3:uid="{AFE7828E-0273-4548-843A-693068BCD528}" name="Sarake12905"/>
    <tableColumn id="12906" xr3:uid="{142EB6E9-2130-4DC7-BECB-BA89E9FC1149}" name="Sarake12906"/>
    <tableColumn id="12907" xr3:uid="{B1665C06-9DDA-479A-9063-4D07E4499424}" name="Sarake12907"/>
    <tableColumn id="12908" xr3:uid="{A08CB276-269E-469F-BEF2-D3360147C004}" name="Sarake12908"/>
    <tableColumn id="12909" xr3:uid="{3FFFFB67-8413-4F18-A59A-47B0F8334D90}" name="Sarake12909"/>
    <tableColumn id="12910" xr3:uid="{6AA76397-6942-4371-B279-15B48CC818B6}" name="Sarake12910"/>
    <tableColumn id="12911" xr3:uid="{58411A6E-2A09-409C-A9D9-FBF5CF9DB92D}" name="Sarake12911"/>
    <tableColumn id="12912" xr3:uid="{61233E65-0E0A-44AC-9FA3-771EE516CA77}" name="Sarake12912"/>
    <tableColumn id="12913" xr3:uid="{725D45E1-4B9C-4F2D-8322-F7E435D2CECE}" name="Sarake12913"/>
    <tableColumn id="12914" xr3:uid="{5838FED5-6D76-40E9-A243-B6406323E5D7}" name="Sarake12914"/>
    <tableColumn id="12915" xr3:uid="{CC4F6F74-5E84-4D73-9839-4A43F3104314}" name="Sarake12915"/>
    <tableColumn id="12916" xr3:uid="{1153DC09-F76C-40FC-88C7-32F80365613A}" name="Sarake12916"/>
    <tableColumn id="12917" xr3:uid="{42EFF2FC-E8B2-407A-87A3-B2713D075316}" name="Sarake12917"/>
    <tableColumn id="12918" xr3:uid="{45F0A549-6CF1-45F7-862C-321928BEE126}" name="Sarake12918"/>
    <tableColumn id="12919" xr3:uid="{954A9165-916B-4314-ABBB-69AB0C7C86A6}" name="Sarake12919"/>
    <tableColumn id="12920" xr3:uid="{CE30B812-A47D-4C62-8879-B64995568F68}" name="Sarake12920"/>
    <tableColumn id="12921" xr3:uid="{7CF0FB46-14E2-4F6A-8003-EE5A1ACC8028}" name="Sarake12921"/>
    <tableColumn id="12922" xr3:uid="{D4A8B08C-1615-4C04-AA78-E10FDB3A4975}" name="Sarake12922"/>
    <tableColumn id="12923" xr3:uid="{5108635F-AC85-4B94-B2C3-F39505EAC648}" name="Sarake12923"/>
    <tableColumn id="12924" xr3:uid="{C14A3B0A-889B-4BC1-99BF-AD0AB6A482A8}" name="Sarake12924"/>
    <tableColumn id="12925" xr3:uid="{1AF91F8F-2295-4E45-9C9B-A10912582339}" name="Sarake12925"/>
    <tableColumn id="12926" xr3:uid="{B5314632-40B9-45AF-8E51-F4F6DAE3CF35}" name="Sarake12926"/>
    <tableColumn id="12927" xr3:uid="{54F98025-CC7D-41AC-B31C-4C574253E4B6}" name="Sarake12927"/>
    <tableColumn id="12928" xr3:uid="{B45DBF83-7D30-4408-90B8-29947BACE119}" name="Sarake12928"/>
    <tableColumn id="12929" xr3:uid="{F6917D34-60C4-4ABF-B6BB-AB08E9635A0C}" name="Sarake12929"/>
    <tableColumn id="12930" xr3:uid="{442D4B02-FAA3-4EC4-AD0B-0FFDD21EE282}" name="Sarake12930"/>
    <tableColumn id="12931" xr3:uid="{23F1C2A1-5595-4C55-AD43-08C9DA611D0A}" name="Sarake12931"/>
    <tableColumn id="12932" xr3:uid="{96A2CD47-5721-4AF6-B78B-24F6BC4D5BF4}" name="Sarake12932"/>
    <tableColumn id="12933" xr3:uid="{4567B557-B955-4C02-856A-94E8947C3AFF}" name="Sarake12933"/>
    <tableColumn id="12934" xr3:uid="{029D30DD-B6C0-406E-BDE1-9C7C72984DB7}" name="Sarake12934"/>
    <tableColumn id="12935" xr3:uid="{1ABC2676-478C-4C9A-A096-C775174405C8}" name="Sarake12935"/>
    <tableColumn id="12936" xr3:uid="{0B5C8FD4-0361-49D7-8BA7-90FA9A4F6C8B}" name="Sarake12936"/>
    <tableColumn id="12937" xr3:uid="{061847E3-139E-4745-9AC7-5B06CBFDD9AB}" name="Sarake12937"/>
    <tableColumn id="12938" xr3:uid="{5B831E37-D55F-43EA-A9E4-16DE01D5687F}" name="Sarake12938"/>
    <tableColumn id="12939" xr3:uid="{B919BE62-B935-4CCB-B5DA-5111992A925C}" name="Sarake12939"/>
    <tableColumn id="12940" xr3:uid="{060782A1-2F07-4670-A556-8A67673177C3}" name="Sarake12940"/>
    <tableColumn id="12941" xr3:uid="{D2C22AA1-B318-4F58-A5AE-7A2047863D84}" name="Sarake12941"/>
    <tableColumn id="12942" xr3:uid="{BF4CA6D0-06E3-401C-A0A0-7723F2B8EEE8}" name="Sarake12942"/>
    <tableColumn id="12943" xr3:uid="{786E9989-48DC-428F-9323-A875FA1E1304}" name="Sarake12943"/>
    <tableColumn id="12944" xr3:uid="{19283777-F3B2-4A93-9659-C41F47146672}" name="Sarake12944"/>
    <tableColumn id="12945" xr3:uid="{B1653DFC-2739-49A6-8A23-48C3D8CE180E}" name="Sarake12945"/>
    <tableColumn id="12946" xr3:uid="{DF5CDA60-F260-4BBD-82B4-9E599525F03D}" name="Sarake12946"/>
    <tableColumn id="12947" xr3:uid="{EFFB679C-40D1-49C6-A1B2-31D9370B391B}" name="Sarake12947"/>
    <tableColumn id="12948" xr3:uid="{3B82D7D0-B5F9-496C-BB3B-8A605C91A6FE}" name="Sarake12948"/>
    <tableColumn id="12949" xr3:uid="{38D819C5-9BA1-48B6-A8CE-9AFB6FC1DFC0}" name="Sarake12949"/>
    <tableColumn id="12950" xr3:uid="{CB6C6974-A2B2-4BA3-9B34-7E39A033F22B}" name="Sarake12950"/>
    <tableColumn id="12951" xr3:uid="{18218892-5792-4341-99B1-74335B77FAA8}" name="Sarake12951"/>
    <tableColumn id="12952" xr3:uid="{35AE9820-EE98-4031-993D-58D7611D3AC3}" name="Sarake12952"/>
    <tableColumn id="12953" xr3:uid="{349E3910-CC8A-4BBE-BCCE-D115D40D107B}" name="Sarake12953"/>
    <tableColumn id="12954" xr3:uid="{EC0B0F59-8F0F-48E4-BDA6-66378F6E3C9E}" name="Sarake12954"/>
    <tableColumn id="12955" xr3:uid="{0B44C99A-E92F-4D47-9847-86E283A3841E}" name="Sarake12955"/>
    <tableColumn id="12956" xr3:uid="{12162D99-FB72-4286-99C4-ED4E7B20A9CD}" name="Sarake12956"/>
    <tableColumn id="12957" xr3:uid="{3504643C-610F-4D01-8BDD-951A66E9B9C4}" name="Sarake12957"/>
    <tableColumn id="12958" xr3:uid="{24DD2774-E16F-44AC-8E74-511D0D2F9C71}" name="Sarake12958"/>
    <tableColumn id="12959" xr3:uid="{27482F4E-05AB-4897-B9E3-809AF0CC59AD}" name="Sarake12959"/>
    <tableColumn id="12960" xr3:uid="{1767621E-BFBD-40A6-8003-E77578CC8727}" name="Sarake12960"/>
    <tableColumn id="12961" xr3:uid="{22DE3678-505D-434C-85F1-0BA78A9FEEC5}" name="Sarake12961"/>
    <tableColumn id="12962" xr3:uid="{3EF9D506-7F1B-4E83-9917-A5B2F88590CA}" name="Sarake12962"/>
    <tableColumn id="12963" xr3:uid="{37D7B0E8-9AEA-4B88-AE7C-D24C0FCF8F1B}" name="Sarake12963"/>
    <tableColumn id="12964" xr3:uid="{9C5C182D-5195-442F-A546-CC7B4203ACCA}" name="Sarake12964"/>
    <tableColumn id="12965" xr3:uid="{ADB9F3C6-817B-4374-8AC8-84B7CAC09F8B}" name="Sarake12965"/>
    <tableColumn id="12966" xr3:uid="{314B7193-B033-4EC0-9625-36071C8FF926}" name="Sarake12966"/>
    <tableColumn id="12967" xr3:uid="{EEF47F63-FB6C-484C-A0C9-A2ABD1A46811}" name="Sarake12967"/>
    <tableColumn id="12968" xr3:uid="{2DD85E8F-11DD-47B9-82AB-BE6E5174C805}" name="Sarake12968"/>
    <tableColumn id="12969" xr3:uid="{9DA80662-4329-400F-94A1-47EB00D8082C}" name="Sarake12969"/>
    <tableColumn id="12970" xr3:uid="{4D3DAF07-C924-42A8-A3D4-58906646A84F}" name="Sarake12970"/>
    <tableColumn id="12971" xr3:uid="{1A150A6A-0A6D-40C8-A6BD-59A615817AB6}" name="Sarake12971"/>
    <tableColumn id="12972" xr3:uid="{1F942040-2CCB-421F-95A4-67A75166761C}" name="Sarake12972"/>
    <tableColumn id="12973" xr3:uid="{5FB54759-C163-48DD-AD2A-E59C7CECA20C}" name="Sarake12973"/>
    <tableColumn id="12974" xr3:uid="{63A0F124-D0F7-47EF-8801-F3CF38099DF4}" name="Sarake12974"/>
    <tableColumn id="12975" xr3:uid="{6B5E6F88-CECB-406E-9DF6-61D894BE86C5}" name="Sarake12975"/>
    <tableColumn id="12976" xr3:uid="{B116FD62-9D6E-4898-9FFF-1B985B8C121A}" name="Sarake12976"/>
    <tableColumn id="12977" xr3:uid="{4D30FB22-3B31-4A16-9984-0E31E74EE8C7}" name="Sarake12977"/>
    <tableColumn id="12978" xr3:uid="{A3B20C8B-141D-4EA3-9BF5-95F7C5BD5A54}" name="Sarake12978"/>
    <tableColumn id="12979" xr3:uid="{516BB714-C9AC-45CE-85C1-2A76791987D7}" name="Sarake12979"/>
    <tableColumn id="12980" xr3:uid="{EDE1B223-1873-416B-BE2E-9DD9143653D7}" name="Sarake12980"/>
    <tableColumn id="12981" xr3:uid="{DDC6D4C9-05B6-4B12-8C89-72D1519AE5FA}" name="Sarake12981"/>
    <tableColumn id="12982" xr3:uid="{7F00A2C1-EEC6-40CB-973F-B865D054E207}" name="Sarake12982"/>
    <tableColumn id="12983" xr3:uid="{BC45E517-9C48-4D57-A1A6-884FE2AC735A}" name="Sarake12983"/>
    <tableColumn id="12984" xr3:uid="{65E08633-1E9B-4B18-B1DD-A4180FB8779B}" name="Sarake12984"/>
    <tableColumn id="12985" xr3:uid="{B23B5217-CE12-4FC6-9746-DD6A82FFE331}" name="Sarake12985"/>
    <tableColumn id="12986" xr3:uid="{D43F7466-FBD9-4E1A-A0C1-1FD5CF6C5981}" name="Sarake12986"/>
    <tableColumn id="12987" xr3:uid="{EE04447A-83E6-4033-936B-7764DD4E56C0}" name="Sarake12987"/>
    <tableColumn id="12988" xr3:uid="{F4241E09-53D5-49B6-BE57-E29250D033F9}" name="Sarake12988"/>
    <tableColumn id="12989" xr3:uid="{6D9BC046-6611-44F1-A84A-32940724D807}" name="Sarake12989"/>
    <tableColumn id="12990" xr3:uid="{69BEB098-119A-4CF3-B87A-FD5674A08122}" name="Sarake12990"/>
    <tableColumn id="12991" xr3:uid="{7FC6CA04-C6AF-49EC-9D19-EB2779088536}" name="Sarake12991"/>
    <tableColumn id="12992" xr3:uid="{7B67FC6B-00C7-4B72-B64D-DAAEFD8D08B5}" name="Sarake12992"/>
    <tableColumn id="12993" xr3:uid="{F2950D2A-E620-4953-9C6A-2602AF3C4560}" name="Sarake12993"/>
    <tableColumn id="12994" xr3:uid="{C27DCC2F-CDAC-4A54-B5F7-66BA9BCF1A2A}" name="Sarake12994"/>
    <tableColumn id="12995" xr3:uid="{4CB722C1-B305-455F-B700-23972C767549}" name="Sarake12995"/>
    <tableColumn id="12996" xr3:uid="{5425CF88-CD5D-4FB0-A286-F7A2CD4DFFE6}" name="Sarake12996"/>
    <tableColumn id="12997" xr3:uid="{8F8269C9-EA7C-4366-B7E0-A3B3E70BBE4B}" name="Sarake12997"/>
    <tableColumn id="12998" xr3:uid="{EA99D40B-D941-4996-80BC-382608A9C9DF}" name="Sarake12998"/>
    <tableColumn id="12999" xr3:uid="{64A13893-6BE5-4499-8285-6B26E05A584C}" name="Sarake12999"/>
    <tableColumn id="13000" xr3:uid="{1525F06C-FC48-4988-B2FB-6E0CC1C2679D}" name="Sarake13000"/>
    <tableColumn id="13001" xr3:uid="{F46EB7E3-4551-4A72-B941-7056C54D6438}" name="Sarake13001"/>
    <tableColumn id="13002" xr3:uid="{F8D556AC-46CC-4FA5-A0FE-102247576E65}" name="Sarake13002"/>
    <tableColumn id="13003" xr3:uid="{20A30119-E3AB-4B3F-8AEF-E68696F651B4}" name="Sarake13003"/>
    <tableColumn id="13004" xr3:uid="{86264C65-503F-4231-94D3-FF4897D918C7}" name="Sarake13004"/>
    <tableColumn id="13005" xr3:uid="{8C376AA3-9F95-4CAE-842A-49C755E1F6A1}" name="Sarake13005"/>
    <tableColumn id="13006" xr3:uid="{EFF23650-4DC9-41D2-ADB2-4D7740E35102}" name="Sarake13006"/>
    <tableColumn id="13007" xr3:uid="{D3812CFB-C3F1-4D20-85E9-41550D5477AD}" name="Sarake13007"/>
    <tableColumn id="13008" xr3:uid="{0C01717A-8A60-45D8-BEBA-E8DDE73D3B95}" name="Sarake13008"/>
    <tableColumn id="13009" xr3:uid="{CCBAFF0D-7260-44D9-9951-20BCFA9EDB73}" name="Sarake13009"/>
    <tableColumn id="13010" xr3:uid="{BB23FA93-9CCE-4884-806A-F91E258A64A8}" name="Sarake13010"/>
    <tableColumn id="13011" xr3:uid="{6823978A-73AB-43F1-BC90-AC825261C240}" name="Sarake13011"/>
    <tableColumn id="13012" xr3:uid="{00A6890A-E0D4-473A-A7CB-29594D493853}" name="Sarake13012"/>
    <tableColumn id="13013" xr3:uid="{0238B960-7A26-425F-8389-2D21D56EA269}" name="Sarake13013"/>
    <tableColumn id="13014" xr3:uid="{E8C92F96-99D2-48C2-9045-4D1DC242E22E}" name="Sarake13014"/>
    <tableColumn id="13015" xr3:uid="{55B64EB1-9AB4-41DC-B5D2-FAB4F268B9C8}" name="Sarake13015"/>
    <tableColumn id="13016" xr3:uid="{411675C8-93E0-4990-B3D4-AABE4383CBA2}" name="Sarake13016"/>
    <tableColumn id="13017" xr3:uid="{1E8F93D6-2243-4E53-B20A-27A62524BFDA}" name="Sarake13017"/>
    <tableColumn id="13018" xr3:uid="{6C822CB5-4CD5-41AC-ADD6-403379FB255D}" name="Sarake13018"/>
    <tableColumn id="13019" xr3:uid="{75E535A8-5342-4B6C-BE5D-240F768CA59C}" name="Sarake13019"/>
    <tableColumn id="13020" xr3:uid="{D8264C4C-EA76-44C7-BD65-BCBB655D7834}" name="Sarake13020"/>
    <tableColumn id="13021" xr3:uid="{A014DC2C-1015-4472-B201-86B3D5A7B5BC}" name="Sarake13021"/>
    <tableColumn id="13022" xr3:uid="{040E2A53-F5A6-4672-9E04-D4B9ECC28D73}" name="Sarake13022"/>
    <tableColumn id="13023" xr3:uid="{35B7BA75-088C-4DA2-99FD-F604BCFAB385}" name="Sarake13023"/>
    <tableColumn id="13024" xr3:uid="{B37C2672-6752-49F4-98FE-784897AD8A8F}" name="Sarake13024"/>
    <tableColumn id="13025" xr3:uid="{658751D1-17DA-404C-9A38-A2A69DA067A4}" name="Sarake13025"/>
    <tableColumn id="13026" xr3:uid="{1ED15C94-B0DB-437D-8B4A-D5E05D9079C6}" name="Sarake13026"/>
    <tableColumn id="13027" xr3:uid="{42DDEC17-1D75-469A-9A4F-FFE5E148C881}" name="Sarake13027"/>
    <tableColumn id="13028" xr3:uid="{18596600-F5BE-4C72-912D-1D0B4FA99820}" name="Sarake13028"/>
    <tableColumn id="13029" xr3:uid="{0AA798BD-6ADE-4988-BC32-C523C42A17A2}" name="Sarake13029"/>
    <tableColumn id="13030" xr3:uid="{C9CB5305-4E02-4CB1-B3E9-EABE9D529691}" name="Sarake13030"/>
    <tableColumn id="13031" xr3:uid="{8110D2DD-269E-4278-AB9C-C2F70F9D0FD3}" name="Sarake13031"/>
    <tableColumn id="13032" xr3:uid="{5C9DE27A-E8EC-41B0-8413-C3BEA4B209C2}" name="Sarake13032"/>
    <tableColumn id="13033" xr3:uid="{13035C33-D441-4DBA-BEF8-BAB20CFF0CBF}" name="Sarake13033"/>
    <tableColumn id="13034" xr3:uid="{AD57D08C-90B4-4498-89C0-F1DD62F9A065}" name="Sarake13034"/>
    <tableColumn id="13035" xr3:uid="{7A9C979E-91D8-41AF-9883-2825C4D75B09}" name="Sarake13035"/>
    <tableColumn id="13036" xr3:uid="{AE834A9D-C91D-4D94-B71C-34F698F07E5E}" name="Sarake13036"/>
    <tableColumn id="13037" xr3:uid="{BAD30C7F-69A6-4D9E-8E4C-DAD46B5131DC}" name="Sarake13037"/>
    <tableColumn id="13038" xr3:uid="{16316A71-E685-4078-84E9-3C2B5FE1B9F2}" name="Sarake13038"/>
    <tableColumn id="13039" xr3:uid="{E698A640-279D-481F-9703-89F4EA2B523A}" name="Sarake13039"/>
    <tableColumn id="13040" xr3:uid="{03EC3E07-CF19-42D1-B9BF-C209DD9E2ABC}" name="Sarake13040"/>
    <tableColumn id="13041" xr3:uid="{BB234476-D12B-4382-965B-8AB13FD2AC7E}" name="Sarake13041"/>
    <tableColumn id="13042" xr3:uid="{E255F103-6360-484D-8011-0BBFF705849A}" name="Sarake13042"/>
    <tableColumn id="13043" xr3:uid="{ED8485F2-2AE1-4B68-B8B7-1F5E04F28B1A}" name="Sarake13043"/>
    <tableColumn id="13044" xr3:uid="{ACD9FA44-6740-4162-8816-F86800F7F240}" name="Sarake13044"/>
    <tableColumn id="13045" xr3:uid="{BD8A2629-BD59-4BC4-8E67-D13E7258CED6}" name="Sarake13045"/>
    <tableColumn id="13046" xr3:uid="{C63A581F-2B9B-48F5-82C3-1C1E07CEF25B}" name="Sarake13046"/>
    <tableColumn id="13047" xr3:uid="{8F776BFC-D140-4EE8-9AD1-8BE21E3CACD0}" name="Sarake13047"/>
    <tableColumn id="13048" xr3:uid="{2134FD43-7B6E-4316-B5F9-11605D920CF4}" name="Sarake13048"/>
    <tableColumn id="13049" xr3:uid="{93FA7224-0DA0-41DA-97ED-7F40FB839379}" name="Sarake13049"/>
    <tableColumn id="13050" xr3:uid="{6258D064-3596-45C4-ACA1-5285EB4F2D30}" name="Sarake13050"/>
    <tableColumn id="13051" xr3:uid="{6BCD45D3-34EF-4F51-A121-36A0951A1199}" name="Sarake13051"/>
    <tableColumn id="13052" xr3:uid="{48AE7D6D-FC1C-4969-8049-730F55011496}" name="Sarake13052"/>
    <tableColumn id="13053" xr3:uid="{9C22C9BB-19A6-4FC2-99D2-9D4CB92FF63C}" name="Sarake13053"/>
    <tableColumn id="13054" xr3:uid="{F7D77A1F-9E69-48BE-A501-D06AEFABA87D}" name="Sarake13054"/>
    <tableColumn id="13055" xr3:uid="{EB1201EF-21C7-4FCD-BF32-5756FD9D9C37}" name="Sarake13055"/>
    <tableColumn id="13056" xr3:uid="{869E402B-9E8A-456A-A67E-9255C489BD03}" name="Sarake13056"/>
    <tableColumn id="13057" xr3:uid="{D38BEEB4-D20B-489D-902B-97B3530446E0}" name="Sarake13057"/>
    <tableColumn id="13058" xr3:uid="{3354BD3F-3863-4B71-AE5B-456C134B27CB}" name="Sarake13058"/>
    <tableColumn id="13059" xr3:uid="{E78053E8-16AF-492E-8D5B-DBA10D0BB34A}" name="Sarake13059"/>
    <tableColumn id="13060" xr3:uid="{ABD9B859-F9A0-49C6-A2E3-B7B5A17476A2}" name="Sarake13060"/>
    <tableColumn id="13061" xr3:uid="{BF40868C-7424-4777-A84E-C071993524AE}" name="Sarake13061"/>
    <tableColumn id="13062" xr3:uid="{68438027-BD46-44B7-A1CD-5EC98F4430E4}" name="Sarake13062"/>
    <tableColumn id="13063" xr3:uid="{DBB5BFC6-F4C0-4EC5-BF84-3D00334BDF23}" name="Sarake13063"/>
    <tableColumn id="13064" xr3:uid="{E07561A5-5F1C-423B-9C07-848178666476}" name="Sarake13064"/>
    <tableColumn id="13065" xr3:uid="{ED882280-47DD-48AD-977E-26E13CAB1112}" name="Sarake13065"/>
    <tableColumn id="13066" xr3:uid="{290FB390-A348-4727-B627-C03720D4BC94}" name="Sarake13066"/>
    <tableColumn id="13067" xr3:uid="{B4B26DA5-F377-4AF3-9093-EE13225DCF65}" name="Sarake13067"/>
    <tableColumn id="13068" xr3:uid="{D905B5B1-8B45-4CFE-8ACC-06A193F10205}" name="Sarake13068"/>
    <tableColumn id="13069" xr3:uid="{0C983095-AEE5-4BD3-904C-8A58EA4FAEDF}" name="Sarake13069"/>
    <tableColumn id="13070" xr3:uid="{F20C5A40-3319-467B-AB55-AD5BA44E310B}" name="Sarake13070"/>
    <tableColumn id="13071" xr3:uid="{D80FE9E0-A6C1-4995-AEA9-058C2E0CF51B}" name="Sarake13071"/>
    <tableColumn id="13072" xr3:uid="{62784BEB-CF8E-488C-9309-CA2A1519BF73}" name="Sarake13072"/>
    <tableColumn id="13073" xr3:uid="{6D51C8C1-E5DC-436E-B818-BC495AC56D80}" name="Sarake13073"/>
    <tableColumn id="13074" xr3:uid="{CE75CDFA-25E6-4C53-A655-F4052BB77AE9}" name="Sarake13074"/>
    <tableColumn id="13075" xr3:uid="{18823D70-9FED-41F5-A73E-D35F7DBB2C06}" name="Sarake13075"/>
    <tableColumn id="13076" xr3:uid="{0D23EB2D-A8F7-4C14-A6CA-F1CD6AD304DE}" name="Sarake13076"/>
    <tableColumn id="13077" xr3:uid="{163EF050-48C7-4EED-914D-91F358EA5E59}" name="Sarake13077"/>
    <tableColumn id="13078" xr3:uid="{05A018CE-2B94-48F0-91AA-379B5E17CC58}" name="Sarake13078"/>
    <tableColumn id="13079" xr3:uid="{8775AC08-B767-45AD-BF86-C8968F2A9E8B}" name="Sarake13079"/>
    <tableColumn id="13080" xr3:uid="{E62FA96D-7686-492C-B9B2-5BB8D3A2A774}" name="Sarake13080"/>
    <tableColumn id="13081" xr3:uid="{A9EA8D73-C2F6-4E0F-877D-D88AFC27BF5D}" name="Sarake13081"/>
    <tableColumn id="13082" xr3:uid="{6CD6AC82-A74A-4C04-B6DC-FF285DEB1101}" name="Sarake13082"/>
    <tableColumn id="13083" xr3:uid="{9C0FD294-35B5-42F2-A00D-934A73774C0C}" name="Sarake13083"/>
    <tableColumn id="13084" xr3:uid="{73368AE3-F61B-4159-8B8A-3E9FD1066AAF}" name="Sarake13084"/>
    <tableColumn id="13085" xr3:uid="{291FCDD0-ECF0-4816-9FAA-F54FD1EF2025}" name="Sarake13085"/>
    <tableColumn id="13086" xr3:uid="{7E20766E-D6CB-4C49-9F61-5698BDDF0A20}" name="Sarake13086"/>
    <tableColumn id="13087" xr3:uid="{22850FFA-59EE-4D22-9D3E-AABDDFC0B4CA}" name="Sarake13087"/>
    <tableColumn id="13088" xr3:uid="{3930284B-6399-476F-9D57-597E59AB7626}" name="Sarake13088"/>
    <tableColumn id="13089" xr3:uid="{BDBFF8A1-74EE-4CCE-AA50-CDD2545A1A77}" name="Sarake13089"/>
    <tableColumn id="13090" xr3:uid="{6DA1C7FB-9110-407E-80F8-C1E6275C5DAC}" name="Sarake13090"/>
    <tableColumn id="13091" xr3:uid="{B93E02D1-12E2-4BAE-A9B3-2EDD900A980A}" name="Sarake13091"/>
    <tableColumn id="13092" xr3:uid="{0B5AC8BB-77A5-4932-8F38-47DA8B4DA0F6}" name="Sarake13092"/>
    <tableColumn id="13093" xr3:uid="{86F4A3DE-1F2D-4B11-B07E-A142F2D05849}" name="Sarake13093"/>
    <tableColumn id="13094" xr3:uid="{1D05CD79-1FB4-4CC0-A579-D4836B8B45B5}" name="Sarake13094"/>
    <tableColumn id="13095" xr3:uid="{969809DF-CDB9-441D-A898-97BE201EA1BF}" name="Sarake13095"/>
    <tableColumn id="13096" xr3:uid="{75B7B6DC-85B6-4EB7-98E4-751D50FE385C}" name="Sarake13096"/>
    <tableColumn id="13097" xr3:uid="{FC02C3A5-0B1E-4130-8D15-3D89EB8FACDC}" name="Sarake13097"/>
    <tableColumn id="13098" xr3:uid="{2B9505ED-2981-4DA8-B011-CDDEC76A798F}" name="Sarake13098"/>
    <tableColumn id="13099" xr3:uid="{F7AE5A35-FDFE-494C-940E-7BBCF443B02C}" name="Sarake13099"/>
    <tableColumn id="13100" xr3:uid="{866917AB-7AA4-4A76-84A5-76214387C815}" name="Sarake13100"/>
    <tableColumn id="13101" xr3:uid="{467865E1-E746-4461-B909-D3928D50BD1E}" name="Sarake13101"/>
    <tableColumn id="13102" xr3:uid="{78099AEA-ED9A-4C4C-B293-BA203902FCDB}" name="Sarake13102"/>
    <tableColumn id="13103" xr3:uid="{B7B39F0D-5B7F-48CA-903D-81D06E332C70}" name="Sarake13103"/>
    <tableColumn id="13104" xr3:uid="{DEF37BE7-FDFF-4A9E-ADBE-5F6BE6B48A5A}" name="Sarake13104"/>
    <tableColumn id="13105" xr3:uid="{9F2F8E68-B7F9-424B-93BC-DD9455798E6A}" name="Sarake13105"/>
    <tableColumn id="13106" xr3:uid="{D202E511-18D1-41A7-B2BB-DB42C3329E8D}" name="Sarake13106"/>
    <tableColumn id="13107" xr3:uid="{1A17EE7B-6920-4258-B646-9BBA2386C4A0}" name="Sarake13107"/>
    <tableColumn id="13108" xr3:uid="{4439B241-605B-4D1B-8B5B-5D6CED3DE95D}" name="Sarake13108"/>
    <tableColumn id="13109" xr3:uid="{F300AE5C-AF6D-4911-8F81-E67F27432F64}" name="Sarake13109"/>
    <tableColumn id="13110" xr3:uid="{78129268-4D2D-4889-9DDB-EC6FB7549F8C}" name="Sarake13110"/>
    <tableColumn id="13111" xr3:uid="{7478780D-2729-460E-9271-D67C0513E1D3}" name="Sarake13111"/>
    <tableColumn id="13112" xr3:uid="{09689A88-D944-4100-AD73-3ADADEFA64B2}" name="Sarake13112"/>
    <tableColumn id="13113" xr3:uid="{79AB2378-098A-4EE3-9F23-892BEAAA18F0}" name="Sarake13113"/>
    <tableColumn id="13114" xr3:uid="{D309B8C1-C3C8-4CA4-9288-275D716A8238}" name="Sarake13114"/>
    <tableColumn id="13115" xr3:uid="{C203125A-99D6-4E7E-8232-9C8CA7F98371}" name="Sarake13115"/>
    <tableColumn id="13116" xr3:uid="{50C000D6-B961-42FA-B2AB-4983DAA3564C}" name="Sarake13116"/>
    <tableColumn id="13117" xr3:uid="{65416AE8-2E80-47AE-ACA5-65AB05B6584A}" name="Sarake13117"/>
    <tableColumn id="13118" xr3:uid="{C8EE083D-4E25-455F-9A6E-84E723E9882E}" name="Sarake13118"/>
    <tableColumn id="13119" xr3:uid="{7408EE05-EFE5-4CBA-91FE-73F85CD96D3A}" name="Sarake13119"/>
    <tableColumn id="13120" xr3:uid="{50AD8A1B-57ED-46F2-8272-CABB46C0D0EB}" name="Sarake13120"/>
    <tableColumn id="13121" xr3:uid="{A7A635D5-4054-4A76-8E9B-6E8F6CF499C0}" name="Sarake13121"/>
    <tableColumn id="13122" xr3:uid="{BF3A35E7-336E-42D4-B484-B330865E3E1D}" name="Sarake13122"/>
    <tableColumn id="13123" xr3:uid="{E688B4A8-EDD0-48F5-8CDF-5B1876D01752}" name="Sarake13123"/>
    <tableColumn id="13124" xr3:uid="{90A93AC1-6F7A-4C41-AECD-7359D6B92458}" name="Sarake13124"/>
    <tableColumn id="13125" xr3:uid="{2A7E18AB-9B59-4E37-9E48-3AD204A0432D}" name="Sarake13125"/>
    <tableColumn id="13126" xr3:uid="{D55B14A4-5C81-4852-AE78-7AFE709DB8F4}" name="Sarake13126"/>
    <tableColumn id="13127" xr3:uid="{5E8137DB-73A8-484A-A034-7F46218BC168}" name="Sarake13127"/>
    <tableColumn id="13128" xr3:uid="{72EDB621-3ADA-48D7-B3A9-768F560E7832}" name="Sarake13128"/>
    <tableColumn id="13129" xr3:uid="{2E1CE847-42A6-439C-AD69-E69A57E1BFF2}" name="Sarake13129"/>
    <tableColumn id="13130" xr3:uid="{7DA01B01-1EA2-41C9-82AF-DF96F7FF946D}" name="Sarake13130"/>
    <tableColumn id="13131" xr3:uid="{AA75142E-5CB9-4583-8BB6-5670CCB48F1D}" name="Sarake13131"/>
    <tableColumn id="13132" xr3:uid="{A9F38B94-538D-4B26-B6EA-7C3E72DD0723}" name="Sarake13132"/>
    <tableColumn id="13133" xr3:uid="{4C6B8749-3188-4133-BC3E-CE456AB2EE50}" name="Sarake13133"/>
    <tableColumn id="13134" xr3:uid="{7DA5CEE4-BDFD-4978-BC82-C237DB25F802}" name="Sarake13134"/>
    <tableColumn id="13135" xr3:uid="{F4FB4432-8157-4AA3-B72C-FDA40B98728E}" name="Sarake13135"/>
    <tableColumn id="13136" xr3:uid="{3D2A4444-F13A-4E3F-9A39-F762135336F6}" name="Sarake13136"/>
    <tableColumn id="13137" xr3:uid="{0B0F637F-9A8D-4963-8693-5F7EF19D0629}" name="Sarake13137"/>
    <tableColumn id="13138" xr3:uid="{EDF774F0-D375-463B-9A29-8B31D2285A31}" name="Sarake13138"/>
    <tableColumn id="13139" xr3:uid="{9F35990E-B54A-44C7-B19E-CE8F5C1D4D53}" name="Sarake13139"/>
    <tableColumn id="13140" xr3:uid="{52A889ED-3E5C-4409-A1E0-CB8C0848B55F}" name="Sarake13140"/>
    <tableColumn id="13141" xr3:uid="{77A5374B-403D-4C46-8EF4-93F4C40F48B9}" name="Sarake13141"/>
    <tableColumn id="13142" xr3:uid="{10BD39A8-5DC2-4B3B-9A0C-50BA3595A1F3}" name="Sarake13142"/>
    <tableColumn id="13143" xr3:uid="{0778267C-487D-4D53-A845-CDBF067E626E}" name="Sarake13143"/>
    <tableColumn id="13144" xr3:uid="{92ECAED2-00F1-422C-8C87-4263A57DA677}" name="Sarake13144"/>
    <tableColumn id="13145" xr3:uid="{CC68F86A-E7EE-4D24-8069-83B6250C9E6D}" name="Sarake13145"/>
    <tableColumn id="13146" xr3:uid="{D4D17215-65A9-4B16-AADE-6E4B9DF61EDA}" name="Sarake13146"/>
    <tableColumn id="13147" xr3:uid="{8C182F79-1285-4AE1-9615-549CB5BDE78B}" name="Sarake13147"/>
    <tableColumn id="13148" xr3:uid="{C133C3B4-DA3E-44EB-9522-136EC822C4A7}" name="Sarake13148"/>
    <tableColumn id="13149" xr3:uid="{C5513D96-DEBB-4C6E-A302-FE6C5C5CC02B}" name="Sarake13149"/>
    <tableColumn id="13150" xr3:uid="{A560C537-6FB8-4377-8019-E11B31659E41}" name="Sarake13150"/>
    <tableColumn id="13151" xr3:uid="{BF9B1D50-E698-467D-B2EC-44BB9CB417C9}" name="Sarake13151"/>
    <tableColumn id="13152" xr3:uid="{DD8FD235-4BE1-4259-8F65-4E9F7BBE84D8}" name="Sarake13152"/>
    <tableColumn id="13153" xr3:uid="{79B3CA74-91F9-4334-A661-2BD3BA536E6A}" name="Sarake13153"/>
    <tableColumn id="13154" xr3:uid="{BAF32533-8821-4007-B18B-DE9F4DD76757}" name="Sarake13154"/>
    <tableColumn id="13155" xr3:uid="{919C0FCA-BF17-4699-834A-556445EFFFC3}" name="Sarake13155"/>
    <tableColumn id="13156" xr3:uid="{9D891E35-A05A-4C58-9488-090F6A232980}" name="Sarake13156"/>
    <tableColumn id="13157" xr3:uid="{C0F72D32-D749-4EE2-9803-E8A03DB3B6BE}" name="Sarake13157"/>
    <tableColumn id="13158" xr3:uid="{621A9F56-B5B3-419D-AC0B-247D7B1250FB}" name="Sarake13158"/>
    <tableColumn id="13159" xr3:uid="{D97EB54D-9642-4340-A396-C8FAF7388B5E}" name="Sarake13159"/>
    <tableColumn id="13160" xr3:uid="{362C6035-D30A-4BBC-825E-8B46D1F4BBDE}" name="Sarake13160"/>
    <tableColumn id="13161" xr3:uid="{6B77D162-8A27-4784-9630-8BFC2D13C6BD}" name="Sarake13161"/>
    <tableColumn id="13162" xr3:uid="{B214F79B-B1B0-4A7D-8FEB-46B881ADCD65}" name="Sarake13162"/>
    <tableColumn id="13163" xr3:uid="{ED08F9D8-AC02-4EDA-B99C-5033143C589E}" name="Sarake13163"/>
    <tableColumn id="13164" xr3:uid="{F2F66B23-5B66-4E70-A727-11B349A70E5A}" name="Sarake13164"/>
    <tableColumn id="13165" xr3:uid="{79EF43D3-2909-4920-A81C-25761B3CD54B}" name="Sarake13165"/>
    <tableColumn id="13166" xr3:uid="{2D17537E-B6C9-435D-ADC3-3135299F2579}" name="Sarake13166"/>
    <tableColumn id="13167" xr3:uid="{F5AD9721-150B-4C2A-94ED-0E94EDDAFDDF}" name="Sarake13167"/>
    <tableColumn id="13168" xr3:uid="{55979727-918C-43F7-8423-F41154B31049}" name="Sarake13168"/>
    <tableColumn id="13169" xr3:uid="{E026F7F7-CEE1-4A35-A41C-8730019EDBB6}" name="Sarake13169"/>
    <tableColumn id="13170" xr3:uid="{C1B94B0C-1016-47BF-8107-D7B0F24003C4}" name="Sarake13170"/>
    <tableColumn id="13171" xr3:uid="{3E1B39D7-B06C-4D04-AF68-E2F91FF33A67}" name="Sarake13171"/>
    <tableColumn id="13172" xr3:uid="{6910C3B4-8E76-4211-8294-7F48E1F31028}" name="Sarake13172"/>
    <tableColumn id="13173" xr3:uid="{6177DDF9-DB0A-4EC0-ACA9-D5BF4F32E7D7}" name="Sarake13173"/>
    <tableColumn id="13174" xr3:uid="{B6272CBE-5956-415B-8B9F-FFD517298CFB}" name="Sarake13174"/>
    <tableColumn id="13175" xr3:uid="{C64FF4A7-A0B8-4F54-BA4A-21D250359BE1}" name="Sarake13175"/>
    <tableColumn id="13176" xr3:uid="{85756780-0278-404C-BC1E-BC1CE8D48792}" name="Sarake13176"/>
    <tableColumn id="13177" xr3:uid="{72D91B32-EB09-42EE-819B-35DA2BA54759}" name="Sarake13177"/>
    <tableColumn id="13178" xr3:uid="{6EE2D4BD-3FB7-4564-99AA-F867B76D2958}" name="Sarake13178"/>
    <tableColumn id="13179" xr3:uid="{8BDA7738-367F-44E4-8C99-FB5D220DAA6F}" name="Sarake13179"/>
    <tableColumn id="13180" xr3:uid="{4EBFAEC1-02CC-434B-936C-DFD696C291C5}" name="Sarake13180"/>
    <tableColumn id="13181" xr3:uid="{6F58B70E-CBE4-4A2E-973D-EA92CE5AFF06}" name="Sarake13181"/>
    <tableColumn id="13182" xr3:uid="{38259CE7-AA84-40EB-8437-D33CB03814D8}" name="Sarake13182"/>
    <tableColumn id="13183" xr3:uid="{8F7877E1-EAAE-4E8F-AEC9-1CC79E32252E}" name="Sarake13183"/>
    <tableColumn id="13184" xr3:uid="{819DCFA3-7DDA-4A3D-9195-6CCEFB9F9A6A}" name="Sarake13184"/>
    <tableColumn id="13185" xr3:uid="{7E696D03-63BC-463F-8445-100968630C5D}" name="Sarake13185"/>
    <tableColumn id="13186" xr3:uid="{25709C69-6B95-40B6-B4D2-E613A88D02CB}" name="Sarake13186"/>
    <tableColumn id="13187" xr3:uid="{0536013B-122F-4606-9B41-EC2D0C50FC92}" name="Sarake13187"/>
    <tableColumn id="13188" xr3:uid="{63D40188-615C-440F-A859-CEC3BE792915}" name="Sarake13188"/>
    <tableColumn id="13189" xr3:uid="{34173903-211B-44C7-BC32-9A011ED02F7A}" name="Sarake13189"/>
    <tableColumn id="13190" xr3:uid="{2B7F4574-F703-4BB9-B772-597524D1AEE4}" name="Sarake13190"/>
    <tableColumn id="13191" xr3:uid="{0D836D5B-2697-4EAC-991A-266B86138ED9}" name="Sarake13191"/>
    <tableColumn id="13192" xr3:uid="{C84481BF-09F0-445D-8B6B-5CB2CB117EFD}" name="Sarake13192"/>
    <tableColumn id="13193" xr3:uid="{35421200-EDC2-4963-A12A-184CA013887F}" name="Sarake13193"/>
    <tableColumn id="13194" xr3:uid="{C521045B-66F5-44E5-B06C-EDB6679FF444}" name="Sarake13194"/>
    <tableColumn id="13195" xr3:uid="{9C6C3DEF-168E-47E6-A1FB-EAA349C4FD83}" name="Sarake13195"/>
    <tableColumn id="13196" xr3:uid="{B3147F89-3373-42EB-B982-972810E93434}" name="Sarake13196"/>
    <tableColumn id="13197" xr3:uid="{8738BA4E-10D5-447C-9843-81F870A801BB}" name="Sarake13197"/>
    <tableColumn id="13198" xr3:uid="{69AFE3CE-09AF-47B3-83D1-5EE2C199B594}" name="Sarake13198"/>
    <tableColumn id="13199" xr3:uid="{724A6909-7FBD-4411-AF2C-5CD0F148D076}" name="Sarake13199"/>
    <tableColumn id="13200" xr3:uid="{F652AAF3-F8C1-4703-8644-B485E41EDC65}" name="Sarake13200"/>
    <tableColumn id="13201" xr3:uid="{ADD34E0E-D012-406C-807F-6A8920060454}" name="Sarake13201"/>
    <tableColumn id="13202" xr3:uid="{C0F60F8B-9DB9-497D-BA6C-EDA72A1AFF32}" name="Sarake13202"/>
    <tableColumn id="13203" xr3:uid="{91A8787C-D044-41BB-929E-D56C20EFB54A}" name="Sarake13203"/>
    <tableColumn id="13204" xr3:uid="{D2EE1D86-EBBB-4B49-A8FB-C7BF7FE4886A}" name="Sarake13204"/>
    <tableColumn id="13205" xr3:uid="{DDD8BB61-390B-421C-A5D5-7AA90BFABA23}" name="Sarake13205"/>
    <tableColumn id="13206" xr3:uid="{74235AC1-652E-4835-9F99-6B7282B81C1F}" name="Sarake13206"/>
    <tableColumn id="13207" xr3:uid="{A5302CF3-88EC-4EE0-8FA2-7E4B95FF710E}" name="Sarake13207"/>
    <tableColumn id="13208" xr3:uid="{CCC6E600-4798-4FE0-B30B-A9F45B3D637F}" name="Sarake13208"/>
    <tableColumn id="13209" xr3:uid="{0C19B4AE-57B8-4FD8-9908-C4BE5ADE8111}" name="Sarake13209"/>
    <tableColumn id="13210" xr3:uid="{BD3C502C-60C9-4F39-865A-5ABD50EA2A2F}" name="Sarake13210"/>
    <tableColumn id="13211" xr3:uid="{8219E7C1-8698-4244-AF33-BEB5EBFA271D}" name="Sarake13211"/>
    <tableColumn id="13212" xr3:uid="{6FE7B4CD-A403-445C-A68B-6216CFEE0011}" name="Sarake13212"/>
    <tableColumn id="13213" xr3:uid="{1DB45FC3-3AF4-49FB-82EA-866B6D6A9AA9}" name="Sarake13213"/>
    <tableColumn id="13214" xr3:uid="{55118F64-1304-4C04-B562-A767466A3FD1}" name="Sarake13214"/>
    <tableColumn id="13215" xr3:uid="{2105B94E-C03B-4271-BDA7-2F7E3CE762D6}" name="Sarake13215"/>
    <tableColumn id="13216" xr3:uid="{AF3B49D2-C32C-4252-A94C-EA36A6796AD3}" name="Sarake13216"/>
    <tableColumn id="13217" xr3:uid="{1B5BCA74-53A1-4762-AB8C-0FBA6F02E97D}" name="Sarake13217"/>
    <tableColumn id="13218" xr3:uid="{704C55F8-C4A4-444C-93E9-312C46442BE6}" name="Sarake13218"/>
    <tableColumn id="13219" xr3:uid="{671F04BB-E500-4A34-9BEE-544123AFD424}" name="Sarake13219"/>
    <tableColumn id="13220" xr3:uid="{91BB240E-3D22-4B3E-B58B-CC1D7EA1FE95}" name="Sarake13220"/>
    <tableColumn id="13221" xr3:uid="{39E2E4EC-6C3F-4703-9E0F-B4CC7C548D36}" name="Sarake13221"/>
    <tableColumn id="13222" xr3:uid="{33A7BEE3-679D-434B-91A8-207C15DBDABA}" name="Sarake13222"/>
    <tableColumn id="13223" xr3:uid="{7B1C9045-0384-4E8A-BD36-D3118EBCBB2A}" name="Sarake13223"/>
    <tableColumn id="13224" xr3:uid="{B65DC960-C9BD-4493-A163-FED8C23CFCE1}" name="Sarake13224"/>
    <tableColumn id="13225" xr3:uid="{45A7CE2C-B0CB-4502-9B8C-0DD8CD4FC5D3}" name="Sarake13225"/>
    <tableColumn id="13226" xr3:uid="{71B32828-EA96-4A4A-97DA-073C11D910EE}" name="Sarake13226"/>
    <tableColumn id="13227" xr3:uid="{E04241CD-D072-4978-BFF2-60EAB31E8A73}" name="Sarake13227"/>
    <tableColumn id="13228" xr3:uid="{9A907B22-D41B-4D48-9BAA-9DB37714FB48}" name="Sarake13228"/>
    <tableColumn id="13229" xr3:uid="{8A00A58A-217D-4BFD-9306-DE77472D7031}" name="Sarake13229"/>
    <tableColumn id="13230" xr3:uid="{B62A91EA-833E-4130-AEFC-43C35DDEF427}" name="Sarake13230"/>
    <tableColumn id="13231" xr3:uid="{E553C5CC-E5B8-4015-B2A5-CC0F02B6FCEA}" name="Sarake13231"/>
    <tableColumn id="13232" xr3:uid="{20BB2D60-5A94-4747-A498-7A46268BD834}" name="Sarake13232"/>
    <tableColumn id="13233" xr3:uid="{1001C466-52A6-42A9-AC4A-A9115AFFA4AE}" name="Sarake13233"/>
    <tableColumn id="13234" xr3:uid="{C73A953A-D3D8-46BB-979A-8635FA37EED0}" name="Sarake13234"/>
    <tableColumn id="13235" xr3:uid="{067FDC87-52C5-4BD2-9697-0719D0CC1429}" name="Sarake13235"/>
    <tableColumn id="13236" xr3:uid="{DEF6BD18-E147-4966-A6A9-BC8C304DBFB6}" name="Sarake13236"/>
    <tableColumn id="13237" xr3:uid="{BF7462FF-C927-4C6C-A58A-84AC09EA7C09}" name="Sarake13237"/>
    <tableColumn id="13238" xr3:uid="{BBB10488-37AA-471F-A625-482F7CA1B4A2}" name="Sarake13238"/>
    <tableColumn id="13239" xr3:uid="{73379F6B-18AA-40CD-9C23-96E3DB1532CA}" name="Sarake13239"/>
    <tableColumn id="13240" xr3:uid="{30FDB1E8-3DD6-40F3-8684-0F8DD531384A}" name="Sarake13240"/>
    <tableColumn id="13241" xr3:uid="{86B2504A-4FC6-4911-992B-BD66B71170BD}" name="Sarake13241"/>
    <tableColumn id="13242" xr3:uid="{0A2A02C6-AF4E-4F43-B998-1A3DEED216F3}" name="Sarake13242"/>
    <tableColumn id="13243" xr3:uid="{F97C62F3-6E0D-4011-A44A-AAFDFBC1E0C2}" name="Sarake13243"/>
    <tableColumn id="13244" xr3:uid="{A8186A75-DAC7-4776-921D-A6F700A1DE77}" name="Sarake13244"/>
    <tableColumn id="13245" xr3:uid="{8BC99EAA-D5D9-42F5-8A6F-6889F418D8BA}" name="Sarake13245"/>
    <tableColumn id="13246" xr3:uid="{7CFB3E15-D93E-4C7B-A331-613AE4E11EAE}" name="Sarake13246"/>
    <tableColumn id="13247" xr3:uid="{D8FF8C5E-DC8B-47D5-8E7F-0DA132DA6FC0}" name="Sarake13247"/>
    <tableColumn id="13248" xr3:uid="{15601381-05B5-4118-9B00-B41DBAC92E59}" name="Sarake13248"/>
    <tableColumn id="13249" xr3:uid="{6A6D8C29-A454-437D-B9A0-72059D14239A}" name="Sarake13249"/>
    <tableColumn id="13250" xr3:uid="{E598E1DC-46E9-4C78-973F-904ED5074B3A}" name="Sarake13250"/>
    <tableColumn id="13251" xr3:uid="{C3D73E45-9F31-49B4-9891-9C7884E1C149}" name="Sarake13251"/>
    <tableColumn id="13252" xr3:uid="{221E73C3-7458-4F6E-A609-5E065D40F04C}" name="Sarake13252"/>
    <tableColumn id="13253" xr3:uid="{BE0F63C2-E03A-41EF-BE1C-B89F912A2100}" name="Sarake13253"/>
    <tableColumn id="13254" xr3:uid="{1098B25C-1474-4E3A-AEBD-23764FFD0B56}" name="Sarake13254"/>
    <tableColumn id="13255" xr3:uid="{9E8DFC8C-7592-4C8E-9502-83AD39AF43DE}" name="Sarake13255"/>
    <tableColumn id="13256" xr3:uid="{867A0DDD-8BD4-4F3D-9C48-E806EF9C36BF}" name="Sarake13256"/>
    <tableColumn id="13257" xr3:uid="{5B481BD2-ABAB-45DD-AE10-E598B92F8351}" name="Sarake13257"/>
    <tableColumn id="13258" xr3:uid="{56099528-84F9-4FFC-BABC-A7754D73C19B}" name="Sarake13258"/>
    <tableColumn id="13259" xr3:uid="{831AB519-1A25-406A-9CE5-B7F649A02948}" name="Sarake13259"/>
    <tableColumn id="13260" xr3:uid="{FECCEE36-0136-4B32-BD52-BF991B42EB2B}" name="Sarake13260"/>
    <tableColumn id="13261" xr3:uid="{386BC762-5807-4433-B57B-2400C875F227}" name="Sarake13261"/>
    <tableColumn id="13262" xr3:uid="{943A166A-4171-4879-8FD6-83026408CCDB}" name="Sarake13262"/>
    <tableColumn id="13263" xr3:uid="{56BFA9AA-D209-4CC2-92E9-A8B0987B52B3}" name="Sarake13263"/>
    <tableColumn id="13264" xr3:uid="{45BDC279-127D-4A66-A016-8EC4DA371DDC}" name="Sarake13264"/>
    <tableColumn id="13265" xr3:uid="{9B417316-9AFD-4ED0-B4FF-25341AB5D28A}" name="Sarake13265"/>
    <tableColumn id="13266" xr3:uid="{BF989BBE-CC44-4A1F-8959-2F869B454DD4}" name="Sarake13266"/>
    <tableColumn id="13267" xr3:uid="{99B37126-7217-434A-85DD-B44A70E1E4C8}" name="Sarake13267"/>
    <tableColumn id="13268" xr3:uid="{31F5DE9E-2BF0-403E-93E5-030040E97782}" name="Sarake13268"/>
    <tableColumn id="13269" xr3:uid="{F2884ABF-3055-49DB-8745-56F0B72B1E59}" name="Sarake13269"/>
    <tableColumn id="13270" xr3:uid="{E1F5DA04-D0DC-4458-BCDF-23ABE25A7AE0}" name="Sarake13270"/>
    <tableColumn id="13271" xr3:uid="{C21E529E-6621-4B6B-BB0B-14B08C2945BB}" name="Sarake13271"/>
    <tableColumn id="13272" xr3:uid="{983D217D-0CA4-4CCE-9E9B-A88849D6552A}" name="Sarake13272"/>
    <tableColumn id="13273" xr3:uid="{557354A4-92E6-47EB-9AC6-B8C016E601C9}" name="Sarake13273"/>
    <tableColumn id="13274" xr3:uid="{290B9289-ED62-4DBE-8488-83FD38BBAA64}" name="Sarake13274"/>
    <tableColumn id="13275" xr3:uid="{3B729065-8118-4842-9527-E56ED7AAB6E6}" name="Sarake13275"/>
    <tableColumn id="13276" xr3:uid="{AE641818-6342-4E4F-9BFC-B9CA9CF27F1F}" name="Sarake13276"/>
    <tableColumn id="13277" xr3:uid="{09010C2E-74EE-43A6-9DDE-CAA0CDCBDA8A}" name="Sarake13277"/>
    <tableColumn id="13278" xr3:uid="{A668B8C9-6691-4DA9-B768-FFD87E921677}" name="Sarake13278"/>
    <tableColumn id="13279" xr3:uid="{B6B7DD24-F60D-4F01-AD2B-D2DA3D4A4391}" name="Sarake13279"/>
    <tableColumn id="13280" xr3:uid="{AF110EEF-22E9-4D39-A6BE-3279D4849516}" name="Sarake13280"/>
    <tableColumn id="13281" xr3:uid="{A0DA3D31-EA8F-4F5A-8AAF-CAA195D1C640}" name="Sarake13281"/>
    <tableColumn id="13282" xr3:uid="{5D2182A9-E0F5-4A84-948F-D1F079C05EB7}" name="Sarake13282"/>
    <tableColumn id="13283" xr3:uid="{09FCC8EF-ED6C-423A-8C39-138D1741F860}" name="Sarake13283"/>
    <tableColumn id="13284" xr3:uid="{E7391F4C-6A5A-4D34-A91F-894808A4A602}" name="Sarake13284"/>
    <tableColumn id="13285" xr3:uid="{F62C1FF7-843F-4C9A-A419-3EA4A87DA1D1}" name="Sarake13285"/>
    <tableColumn id="13286" xr3:uid="{E5A4EE74-7CE9-432D-85CC-C00461866D96}" name="Sarake13286"/>
    <tableColumn id="13287" xr3:uid="{F2BFA657-055E-47DE-9290-CE7946A74032}" name="Sarake13287"/>
    <tableColumn id="13288" xr3:uid="{CC09C338-BFE4-4534-88C7-5AFCFFC94421}" name="Sarake13288"/>
    <tableColumn id="13289" xr3:uid="{70779585-4371-4338-819C-21EF65D547ED}" name="Sarake13289"/>
    <tableColumn id="13290" xr3:uid="{C275CD1E-9633-430D-B64D-AFCAAB61A82E}" name="Sarake13290"/>
    <tableColumn id="13291" xr3:uid="{7F8D9B71-B3B9-4516-9A59-990EE101312E}" name="Sarake13291"/>
    <tableColumn id="13292" xr3:uid="{6DD83A02-533D-4877-A671-CBCBD3616600}" name="Sarake13292"/>
    <tableColumn id="13293" xr3:uid="{1143F42A-485C-41BA-96F8-5F12BD996A4B}" name="Sarake13293"/>
    <tableColumn id="13294" xr3:uid="{0800DEF7-6066-49DF-8A1F-90F4F02631EB}" name="Sarake13294"/>
    <tableColumn id="13295" xr3:uid="{85FFC513-91C9-4F3D-B0E7-0257A4B8E210}" name="Sarake13295"/>
    <tableColumn id="13296" xr3:uid="{A84423A1-F4CC-495D-80A4-3122FEB45E53}" name="Sarake13296"/>
    <tableColumn id="13297" xr3:uid="{4D574EB9-AAAC-466E-92AA-4C5831DE8AF9}" name="Sarake13297"/>
    <tableColumn id="13298" xr3:uid="{13549DCA-C3BD-4201-9239-1DB583F6C253}" name="Sarake13298"/>
    <tableColumn id="13299" xr3:uid="{48331637-39B3-4F1B-A6F7-8FFE5F16C349}" name="Sarake13299"/>
    <tableColumn id="13300" xr3:uid="{A3ADC87D-67A9-4250-8036-1877B0D32448}" name="Sarake13300"/>
    <tableColumn id="13301" xr3:uid="{AE77B47B-29C0-40D7-BB89-396D70E4B17D}" name="Sarake13301"/>
    <tableColumn id="13302" xr3:uid="{7CDC93C6-8269-4068-A105-35939E044968}" name="Sarake13302"/>
    <tableColumn id="13303" xr3:uid="{337CF860-DED7-4274-85A2-479BFB5E0D87}" name="Sarake13303"/>
    <tableColumn id="13304" xr3:uid="{7746D076-C439-4236-96C5-EF3E6131B711}" name="Sarake13304"/>
    <tableColumn id="13305" xr3:uid="{462AD2EE-800B-4195-9B51-77C1E108C0BC}" name="Sarake13305"/>
    <tableColumn id="13306" xr3:uid="{7C516278-E51F-4820-B3CC-BC2D65C787F7}" name="Sarake13306"/>
    <tableColumn id="13307" xr3:uid="{2A370038-0453-4675-88CD-26557EE8BD28}" name="Sarake13307"/>
    <tableColumn id="13308" xr3:uid="{56DF6C16-D96B-4CAE-A537-8ACBD1211CCB}" name="Sarake13308"/>
    <tableColumn id="13309" xr3:uid="{50A71C8D-FEE4-4B60-AE48-5328F5BCEA63}" name="Sarake13309"/>
    <tableColumn id="13310" xr3:uid="{60AB5D72-322E-4D0C-B77B-EB53622863E8}" name="Sarake13310"/>
    <tableColumn id="13311" xr3:uid="{362BDCC0-C4A5-4FC8-B0BA-5E9AC21F6B17}" name="Sarake13311"/>
    <tableColumn id="13312" xr3:uid="{444B63B6-94AF-47C9-8CA4-EC2B13105920}" name="Sarake13312"/>
    <tableColumn id="13313" xr3:uid="{F9D2A339-FD51-4E4B-A56D-D143169A827F}" name="Sarake13313"/>
    <tableColumn id="13314" xr3:uid="{63B93635-B547-45DE-9358-B339A6787854}" name="Sarake13314"/>
    <tableColumn id="13315" xr3:uid="{55CC1D85-4219-4706-910B-095096F63907}" name="Sarake13315"/>
    <tableColumn id="13316" xr3:uid="{A5D7F8A7-EF88-459A-A35A-B4C947152E45}" name="Sarake13316"/>
    <tableColumn id="13317" xr3:uid="{EBEDEF9A-D587-48F0-B089-512A2467C227}" name="Sarake13317"/>
    <tableColumn id="13318" xr3:uid="{71559DD9-0207-474A-9808-2A538FD61688}" name="Sarake13318"/>
    <tableColumn id="13319" xr3:uid="{C6E6B770-30B8-497A-A27F-86D0087BD786}" name="Sarake13319"/>
    <tableColumn id="13320" xr3:uid="{9C83218B-F8CA-4BD5-9E20-0DCFB3D3A8FA}" name="Sarake13320"/>
    <tableColumn id="13321" xr3:uid="{9D6043C6-190A-4337-B7E6-D39BAAE1D481}" name="Sarake13321"/>
    <tableColumn id="13322" xr3:uid="{F26EB9A1-0963-4296-AB61-39A6858B1603}" name="Sarake13322"/>
    <tableColumn id="13323" xr3:uid="{A233B1E9-2619-4F85-A2E1-035D8C21DB6F}" name="Sarake13323"/>
    <tableColumn id="13324" xr3:uid="{45E87A8F-F1B2-4137-80E5-46BAAB895F61}" name="Sarake13324"/>
    <tableColumn id="13325" xr3:uid="{2A2C282C-8918-49D2-AC45-9DC15A4C9647}" name="Sarake13325"/>
    <tableColumn id="13326" xr3:uid="{9DD25ACE-7376-4AFB-B471-809659E9C0CA}" name="Sarake13326"/>
    <tableColumn id="13327" xr3:uid="{605E9435-16B9-4E7E-9042-6C489DBA82A4}" name="Sarake13327"/>
    <tableColumn id="13328" xr3:uid="{33A5CB23-39A9-4499-9289-AD86DC201786}" name="Sarake13328"/>
    <tableColumn id="13329" xr3:uid="{EA4DAD7D-8104-4A84-8730-6AA79AF5D0E3}" name="Sarake13329"/>
    <tableColumn id="13330" xr3:uid="{DE873D0A-5718-4C97-BA37-A473C676DD97}" name="Sarake13330"/>
    <tableColumn id="13331" xr3:uid="{7A37CF23-65D6-405E-B644-9FBF355AF4BE}" name="Sarake13331"/>
    <tableColumn id="13332" xr3:uid="{B862BC12-458C-4B35-A3B9-BFA6628C20AC}" name="Sarake13332"/>
    <tableColumn id="13333" xr3:uid="{63FD43AB-437D-4ED7-8BB3-E393CDC3EE68}" name="Sarake13333"/>
    <tableColumn id="13334" xr3:uid="{A8AB9A58-0461-4EA1-A6A0-E87B57BD1DDB}" name="Sarake13334"/>
    <tableColumn id="13335" xr3:uid="{18433565-4AB0-4A36-AFA1-71C4DD050124}" name="Sarake13335"/>
    <tableColumn id="13336" xr3:uid="{971914FB-6E6D-4A57-AB24-03709EACA2B2}" name="Sarake13336"/>
    <tableColumn id="13337" xr3:uid="{46939E63-873B-4B43-9009-569CCB55F1C7}" name="Sarake13337"/>
    <tableColumn id="13338" xr3:uid="{F4A03FAC-A1E2-44BA-B3A0-7CD735FD40A6}" name="Sarake13338"/>
    <tableColumn id="13339" xr3:uid="{FFA342AE-16F1-4A7A-9A5F-7C1E5E87A00E}" name="Sarake13339"/>
    <tableColumn id="13340" xr3:uid="{75D443BB-A493-4215-9D7A-61EEC1CEA706}" name="Sarake13340"/>
    <tableColumn id="13341" xr3:uid="{0BE4FD12-6BD1-474E-B4DE-880B1EC204D3}" name="Sarake13341"/>
    <tableColumn id="13342" xr3:uid="{FB75BFEB-FA13-469C-B997-AF8C0B417E6C}" name="Sarake13342"/>
    <tableColumn id="13343" xr3:uid="{9A8BBCC2-FA7B-48B4-9C2D-BE913E1134DF}" name="Sarake13343"/>
    <tableColumn id="13344" xr3:uid="{74DEA7DE-6851-4C4B-BDFD-188B7265BB7B}" name="Sarake13344"/>
    <tableColumn id="13345" xr3:uid="{31063E0F-2BF3-4897-866C-47BF7DB6A464}" name="Sarake13345"/>
    <tableColumn id="13346" xr3:uid="{F3A6F872-6A77-44A7-B816-F5C900E969C6}" name="Sarake13346"/>
    <tableColumn id="13347" xr3:uid="{5BC9D140-F100-4D0F-861C-4C405A2E8EFA}" name="Sarake13347"/>
    <tableColumn id="13348" xr3:uid="{AC923E86-DDA9-4AC5-8B3A-9EF1EFB3997B}" name="Sarake13348"/>
    <tableColumn id="13349" xr3:uid="{9D2F9DB1-88B3-4F69-B478-F2FDA8813B36}" name="Sarake13349"/>
    <tableColumn id="13350" xr3:uid="{E46CBA0F-30F4-4A9E-9D38-B01E208E4DA6}" name="Sarake13350"/>
    <tableColumn id="13351" xr3:uid="{990A24DC-CE05-41AE-BCF6-E639E0F800AB}" name="Sarake13351"/>
    <tableColumn id="13352" xr3:uid="{D1302C71-AE46-4731-B208-E4E0C02F836F}" name="Sarake13352"/>
    <tableColumn id="13353" xr3:uid="{5329910C-0FAB-4C79-A2C5-74B248F52543}" name="Sarake13353"/>
    <tableColumn id="13354" xr3:uid="{91DDFCC7-41F6-4DF7-89F0-1009E207279A}" name="Sarake13354"/>
    <tableColumn id="13355" xr3:uid="{F210AE17-4F73-4270-B3AA-29895F6C2810}" name="Sarake13355"/>
    <tableColumn id="13356" xr3:uid="{2079C3B0-2554-45DA-AA39-4846D10C614B}" name="Sarake13356"/>
    <tableColumn id="13357" xr3:uid="{3F7DAC49-76F8-4496-9724-088BBFAB6868}" name="Sarake13357"/>
    <tableColumn id="13358" xr3:uid="{14077AD3-695F-4E87-9596-6F6973F15BE6}" name="Sarake13358"/>
    <tableColumn id="13359" xr3:uid="{7E8F12BD-5857-4416-AB90-AA8AA749990C}" name="Sarake13359"/>
    <tableColumn id="13360" xr3:uid="{F29789AC-D6CC-40F7-B29B-388DF1123792}" name="Sarake13360"/>
    <tableColumn id="13361" xr3:uid="{3DE14675-12B8-4DE9-BDC2-5662A3373397}" name="Sarake13361"/>
    <tableColumn id="13362" xr3:uid="{1E06908C-A4A1-4E78-AD55-30DCE5EBBAB7}" name="Sarake13362"/>
    <tableColumn id="13363" xr3:uid="{E3079A2F-5C38-457B-B1BE-ADF36F3F6523}" name="Sarake13363"/>
    <tableColumn id="13364" xr3:uid="{8AED16B0-D336-4BB7-BB9E-470DAE220F32}" name="Sarake13364"/>
    <tableColumn id="13365" xr3:uid="{E6B2BAF5-668F-44B3-90AF-7DF7F4FE6180}" name="Sarake13365"/>
    <tableColumn id="13366" xr3:uid="{9D4CE1E3-E202-4580-BDE4-5916DA198AC2}" name="Sarake13366"/>
    <tableColumn id="13367" xr3:uid="{0F7C9AA3-10E2-48BA-A284-A9D65AA02F27}" name="Sarake13367"/>
    <tableColumn id="13368" xr3:uid="{12D40C81-8BE2-41D3-9D7F-CDC1312FDFB7}" name="Sarake13368"/>
    <tableColumn id="13369" xr3:uid="{9617FFF0-A05A-4A58-9120-C44F3302A344}" name="Sarake13369"/>
    <tableColumn id="13370" xr3:uid="{3A54C22E-B85C-434F-81E3-B5A6440764EE}" name="Sarake13370"/>
    <tableColumn id="13371" xr3:uid="{117A2C1B-1314-49CD-A09F-B2D2F6DB749A}" name="Sarake13371"/>
    <tableColumn id="13372" xr3:uid="{8B8A5B71-F637-48C9-90FC-30E216ACA476}" name="Sarake13372"/>
    <tableColumn id="13373" xr3:uid="{272EE299-6D92-4138-BAD9-695E4C0E4C02}" name="Sarake13373"/>
    <tableColumn id="13374" xr3:uid="{9D18405E-1FBD-4B25-B3A3-32467DE202B5}" name="Sarake13374"/>
    <tableColumn id="13375" xr3:uid="{3631066D-F3AE-4ED6-AE6F-9C6951CF8305}" name="Sarake13375"/>
    <tableColumn id="13376" xr3:uid="{64B0575A-6420-496E-81FC-2EE62748ECE5}" name="Sarake13376"/>
    <tableColumn id="13377" xr3:uid="{ECA82E6D-B030-4AEC-A29C-0F208F0861A6}" name="Sarake13377"/>
    <tableColumn id="13378" xr3:uid="{BC83A346-1C7C-44BD-B09A-010395A2172B}" name="Sarake13378"/>
    <tableColumn id="13379" xr3:uid="{C299DF97-F84C-428E-84D0-9D65F807DE0A}" name="Sarake13379"/>
    <tableColumn id="13380" xr3:uid="{61A5371E-80A1-468F-BB8D-3FB84C405F38}" name="Sarake13380"/>
    <tableColumn id="13381" xr3:uid="{2AD104E7-2B62-4B2B-8F7D-1CE46E0581BB}" name="Sarake13381"/>
    <tableColumn id="13382" xr3:uid="{F0B6CD36-D317-403A-A051-47AAF7EA1F9A}" name="Sarake13382"/>
    <tableColumn id="13383" xr3:uid="{88E2570A-DAC2-4C1C-A42A-239458738422}" name="Sarake13383"/>
    <tableColumn id="13384" xr3:uid="{52E80ABB-373D-4276-9B0F-4C799872002A}" name="Sarake13384"/>
    <tableColumn id="13385" xr3:uid="{404D99CD-0D27-4002-B317-18EE336348FA}" name="Sarake13385"/>
    <tableColumn id="13386" xr3:uid="{4D6F9E34-1F30-47D5-91D8-9CB2FFE5B2FE}" name="Sarake13386"/>
    <tableColumn id="13387" xr3:uid="{0552B2F0-D55C-41B9-B252-3CFA0EBCF849}" name="Sarake13387"/>
    <tableColumn id="13388" xr3:uid="{8103CF4A-F7A6-4001-881B-2F024A34FF1A}" name="Sarake13388"/>
    <tableColumn id="13389" xr3:uid="{95045369-C192-4925-8DA1-8539CB7E202D}" name="Sarake13389"/>
    <tableColumn id="13390" xr3:uid="{8F95281A-7B01-46F1-A261-45FDE9A686F4}" name="Sarake13390"/>
    <tableColumn id="13391" xr3:uid="{CCC505EF-8933-460B-A59C-4421FCFC0715}" name="Sarake13391"/>
    <tableColumn id="13392" xr3:uid="{B063F9B4-7B66-4F39-B2C6-7E00838C5BCA}" name="Sarake13392"/>
    <tableColumn id="13393" xr3:uid="{15125492-026B-468E-8CE6-7144C80844DC}" name="Sarake13393"/>
    <tableColumn id="13394" xr3:uid="{23960057-DE72-428A-A9A1-9896E88F7610}" name="Sarake13394"/>
    <tableColumn id="13395" xr3:uid="{CB7580ED-E9FE-474B-BA3B-DE89C7004C41}" name="Sarake13395"/>
    <tableColumn id="13396" xr3:uid="{A817D076-9135-451D-B98B-70B78273E5CE}" name="Sarake13396"/>
    <tableColumn id="13397" xr3:uid="{AC0FED87-3EA7-490A-8E62-1B854747CBAB}" name="Sarake13397"/>
    <tableColumn id="13398" xr3:uid="{9437E95B-784F-447F-989E-9DA8466A2FB9}" name="Sarake13398"/>
    <tableColumn id="13399" xr3:uid="{B173734E-5F62-4F73-86E2-EF0BAB674574}" name="Sarake13399"/>
    <tableColumn id="13400" xr3:uid="{6FBA5060-08EA-4AF8-B84D-9EBB733B2A68}" name="Sarake13400"/>
    <tableColumn id="13401" xr3:uid="{C41A248A-D3B9-4D79-8E1F-CDC77A944EDE}" name="Sarake13401"/>
    <tableColumn id="13402" xr3:uid="{48BE6459-FB0B-4821-8B49-E96D0803DE16}" name="Sarake13402"/>
    <tableColumn id="13403" xr3:uid="{B9B921EF-EE27-4D31-AF31-49343E4BF092}" name="Sarake13403"/>
    <tableColumn id="13404" xr3:uid="{7F23EE12-44E4-48FA-9CB5-BE92A3D4F590}" name="Sarake13404"/>
    <tableColumn id="13405" xr3:uid="{5B07948D-08B8-40BB-AE43-292B22339932}" name="Sarake13405"/>
    <tableColumn id="13406" xr3:uid="{8057F734-55A7-4856-9DA9-60082343453A}" name="Sarake13406"/>
    <tableColumn id="13407" xr3:uid="{1E8E8B39-FDFA-4C44-A125-DBBCC9867DEB}" name="Sarake13407"/>
    <tableColumn id="13408" xr3:uid="{379677D6-EB0C-4564-8266-0E5D1607177B}" name="Sarake13408"/>
    <tableColumn id="13409" xr3:uid="{0856A678-1B63-415F-AD41-141350CD6D86}" name="Sarake13409"/>
    <tableColumn id="13410" xr3:uid="{B62FDB37-A531-46AA-9C9B-EBF3BB082D36}" name="Sarake13410"/>
    <tableColumn id="13411" xr3:uid="{C78947AE-5EB4-4209-AEB0-4F318DF95C5A}" name="Sarake13411"/>
    <tableColumn id="13412" xr3:uid="{C3F73818-4559-48F2-A982-1D55F5E2DE8C}" name="Sarake13412"/>
    <tableColumn id="13413" xr3:uid="{04EE6E18-53F0-4689-9447-509A2FDBDF2D}" name="Sarake13413"/>
    <tableColumn id="13414" xr3:uid="{558A595B-0537-43F3-B518-A38DC8AF8DB9}" name="Sarake13414"/>
    <tableColumn id="13415" xr3:uid="{517DACB7-9349-4375-B071-65BFD72DAF4E}" name="Sarake13415"/>
    <tableColumn id="13416" xr3:uid="{B7D95436-C9D2-40F6-97AB-3F59ECCEA3BF}" name="Sarake13416"/>
    <tableColumn id="13417" xr3:uid="{39DDAF7B-3887-4EB3-9663-287CE67A3E97}" name="Sarake13417"/>
    <tableColumn id="13418" xr3:uid="{FA3A0416-997F-49EF-AA99-DDE2328EBC56}" name="Sarake13418"/>
    <tableColumn id="13419" xr3:uid="{D108F9D6-0BE2-49AC-93F3-1ED591920F55}" name="Sarake13419"/>
    <tableColumn id="13420" xr3:uid="{C841F4DB-A478-4211-8523-40E9F30EEADA}" name="Sarake13420"/>
    <tableColumn id="13421" xr3:uid="{626371C5-91E3-44D4-866B-5B69DFE1AE83}" name="Sarake13421"/>
    <tableColumn id="13422" xr3:uid="{24D0FC0F-DCAE-429E-B7A5-AE9EE6849543}" name="Sarake13422"/>
    <tableColumn id="13423" xr3:uid="{51F76B1E-787C-4694-B140-9004FFF533E9}" name="Sarake13423"/>
    <tableColumn id="13424" xr3:uid="{2A6210BD-3841-46A8-A48E-4D26980E1F82}" name="Sarake13424"/>
    <tableColumn id="13425" xr3:uid="{FD371345-F506-4161-8783-D9E7FB16A2E8}" name="Sarake13425"/>
    <tableColumn id="13426" xr3:uid="{00C0FC80-DB3B-4A98-B343-E73FF0F06F3B}" name="Sarake13426"/>
    <tableColumn id="13427" xr3:uid="{0E75BACB-8B8B-4F0D-8E19-66A2F5C10B47}" name="Sarake13427"/>
    <tableColumn id="13428" xr3:uid="{4784C831-64F1-4772-B10F-4503C4F29256}" name="Sarake13428"/>
    <tableColumn id="13429" xr3:uid="{B494B9D9-A16C-4E0D-95FB-A512FA9E90B3}" name="Sarake13429"/>
    <tableColumn id="13430" xr3:uid="{C7F541A0-1C41-4E80-BE62-DF4DCC4F5A27}" name="Sarake13430"/>
    <tableColumn id="13431" xr3:uid="{DAEFE561-1D3C-45DF-8903-754AB4AC5B79}" name="Sarake13431"/>
    <tableColumn id="13432" xr3:uid="{1AA58810-7C57-478A-8FC4-E65C20F7E0CD}" name="Sarake13432"/>
    <tableColumn id="13433" xr3:uid="{1D330DDD-01BC-4ED5-9712-59FCFE57D9F6}" name="Sarake13433"/>
    <tableColumn id="13434" xr3:uid="{4EED1381-E7C4-4851-9753-4B4BCEEBA1A5}" name="Sarake13434"/>
    <tableColumn id="13435" xr3:uid="{31244B6C-9BC4-4DEE-A0F6-62BE79DDA226}" name="Sarake13435"/>
    <tableColumn id="13436" xr3:uid="{1FD65467-5872-4725-91E6-0776D3967887}" name="Sarake13436"/>
    <tableColumn id="13437" xr3:uid="{23961430-D7DB-4EF5-B0A4-4E1BEF9FB424}" name="Sarake13437"/>
    <tableColumn id="13438" xr3:uid="{B194FFC6-5F90-43D1-A2A0-C35458D26765}" name="Sarake13438"/>
    <tableColumn id="13439" xr3:uid="{3F60C8D1-94E3-40CD-B976-004BA5775F25}" name="Sarake13439"/>
    <tableColumn id="13440" xr3:uid="{1E6FA80D-B6F1-45B5-B18E-597553774BAA}" name="Sarake13440"/>
    <tableColumn id="13441" xr3:uid="{90B88349-953B-4BC5-818E-95D008F10CA8}" name="Sarake13441"/>
    <tableColumn id="13442" xr3:uid="{01D274D7-A6CD-400B-85D9-370F8557589F}" name="Sarake13442"/>
    <tableColumn id="13443" xr3:uid="{5A189B53-6AA4-496A-9288-C25AF2D5A5B4}" name="Sarake13443"/>
    <tableColumn id="13444" xr3:uid="{4CAAFF5C-753A-4715-B610-07A8E092ED6F}" name="Sarake13444"/>
    <tableColumn id="13445" xr3:uid="{48063091-620F-4EA8-86F8-2F7785A8DD64}" name="Sarake13445"/>
    <tableColumn id="13446" xr3:uid="{87610F7C-D931-4140-8DB6-AA4DB463D458}" name="Sarake13446"/>
    <tableColumn id="13447" xr3:uid="{9A0E646C-66B3-4EE2-B89E-245AFE661A42}" name="Sarake13447"/>
    <tableColumn id="13448" xr3:uid="{D36743F0-EB55-4670-97DD-D85F49CF5CEF}" name="Sarake13448"/>
    <tableColumn id="13449" xr3:uid="{0ECDFA60-981B-403C-9C0F-84E543A0D416}" name="Sarake13449"/>
    <tableColumn id="13450" xr3:uid="{60C5C0D1-DDDD-4092-BD0A-162BCAD5B90C}" name="Sarake13450"/>
    <tableColumn id="13451" xr3:uid="{08C5355D-63A7-464F-BE9C-9176AFDECF91}" name="Sarake13451"/>
    <tableColumn id="13452" xr3:uid="{D7D03790-2D87-4F96-B4B3-9773A0604E63}" name="Sarake13452"/>
    <tableColumn id="13453" xr3:uid="{7B4FE3CE-93B0-4C4A-8D40-DD5D8D6CEF67}" name="Sarake13453"/>
    <tableColumn id="13454" xr3:uid="{8EE8CBDE-56FB-4304-A30C-39E2EE1755A2}" name="Sarake13454"/>
    <tableColumn id="13455" xr3:uid="{198B4ACE-E148-4DC9-B449-C497A091E500}" name="Sarake13455"/>
    <tableColumn id="13456" xr3:uid="{720028B5-80BA-436C-94DE-4875786525AB}" name="Sarake13456"/>
    <tableColumn id="13457" xr3:uid="{2B6D9DDB-6E6A-48D3-96D2-BBF67B12DEE2}" name="Sarake13457"/>
    <tableColumn id="13458" xr3:uid="{75153F86-3839-43C7-93E5-13E67928929D}" name="Sarake13458"/>
    <tableColumn id="13459" xr3:uid="{2CF9A95C-A293-4FFE-98AA-7B898399032A}" name="Sarake13459"/>
    <tableColumn id="13460" xr3:uid="{13D661A1-9A03-477B-BE00-57DB1468F6F4}" name="Sarake13460"/>
    <tableColumn id="13461" xr3:uid="{BC95B740-1E05-47B2-B4D6-D533B6DCE921}" name="Sarake13461"/>
    <tableColumn id="13462" xr3:uid="{89DD091C-B894-4167-B797-20A131BDD707}" name="Sarake13462"/>
    <tableColumn id="13463" xr3:uid="{2DF42C05-B7E8-42DD-BAD8-147BA55FF51B}" name="Sarake13463"/>
    <tableColumn id="13464" xr3:uid="{110C8E28-6053-4B77-A73C-28EBF70B1325}" name="Sarake13464"/>
    <tableColumn id="13465" xr3:uid="{9DF81D5B-34A3-4DB8-852C-4E357884E1ED}" name="Sarake13465"/>
    <tableColumn id="13466" xr3:uid="{D988381D-9870-4810-ACBE-A0FCE3EE177F}" name="Sarake13466"/>
    <tableColumn id="13467" xr3:uid="{328DE646-A07E-48CD-8120-E195B6785F4E}" name="Sarake13467"/>
    <tableColumn id="13468" xr3:uid="{F0405B04-AEA0-4C70-AE51-88A03DF38D80}" name="Sarake13468"/>
    <tableColumn id="13469" xr3:uid="{C8BB5105-350A-4D1A-A399-31C962068CBC}" name="Sarake13469"/>
    <tableColumn id="13470" xr3:uid="{BF5304FE-2BBC-4F52-BA84-90F019323168}" name="Sarake13470"/>
    <tableColumn id="13471" xr3:uid="{A3325A60-A7D6-4ED5-B0EA-CD69E6620CEC}" name="Sarake13471"/>
    <tableColumn id="13472" xr3:uid="{85DF596A-95D4-4888-83E6-17A0224F4B55}" name="Sarake13472"/>
    <tableColumn id="13473" xr3:uid="{30FF0D33-A163-4EA0-80EA-FC93CB629344}" name="Sarake13473"/>
    <tableColumn id="13474" xr3:uid="{05DDD874-7C15-4688-BB73-E3D62E124B48}" name="Sarake13474"/>
    <tableColumn id="13475" xr3:uid="{9887780F-101E-44DB-8B6C-0159BF113745}" name="Sarake13475"/>
    <tableColumn id="13476" xr3:uid="{647A6E09-C015-4E34-8E8B-7DB40BCCBE4F}" name="Sarake13476"/>
    <tableColumn id="13477" xr3:uid="{93351F65-46E2-47E9-8759-7A4485060F0E}" name="Sarake13477"/>
    <tableColumn id="13478" xr3:uid="{250BCD35-B3D4-4F73-99B5-943A6C9E758E}" name="Sarake13478"/>
    <tableColumn id="13479" xr3:uid="{D236ED48-A140-48ED-9DA3-D71985AF2DB1}" name="Sarake13479"/>
    <tableColumn id="13480" xr3:uid="{6A0D3FFA-9E8E-4E93-A854-5A4A4F11F6DD}" name="Sarake13480"/>
    <tableColumn id="13481" xr3:uid="{CB9DC324-3CDD-4B78-A615-7A15E1C0CCE3}" name="Sarake13481"/>
    <tableColumn id="13482" xr3:uid="{6A17FBE3-BAC9-48AC-9FC9-DB6C1C980838}" name="Sarake13482"/>
    <tableColumn id="13483" xr3:uid="{A527F5B5-1C48-45CD-B56A-773E9E595812}" name="Sarake13483"/>
    <tableColumn id="13484" xr3:uid="{A38744ED-9049-406A-AF44-8CD24AB7350E}" name="Sarake13484"/>
    <tableColumn id="13485" xr3:uid="{055ADA3C-6A0A-4F9C-81DC-051ACD5F2703}" name="Sarake13485"/>
    <tableColumn id="13486" xr3:uid="{B60A97A4-272F-42C1-9642-C2E73B269374}" name="Sarake13486"/>
    <tableColumn id="13487" xr3:uid="{A8AA8954-80BE-449C-B633-CD75D93770AF}" name="Sarake13487"/>
    <tableColumn id="13488" xr3:uid="{6437543F-C3C9-4044-A6BA-B336FAA66414}" name="Sarake13488"/>
    <tableColumn id="13489" xr3:uid="{AB357EF2-F234-407C-BF87-3C9C2A815176}" name="Sarake13489"/>
    <tableColumn id="13490" xr3:uid="{B5F48D7E-C0F4-481B-BC7D-515DB28C31D3}" name="Sarake13490"/>
    <tableColumn id="13491" xr3:uid="{8F88544B-786E-41B4-9D42-C55E75DA11CB}" name="Sarake13491"/>
    <tableColumn id="13492" xr3:uid="{5075EAFA-6B85-4D51-A145-068BE487C32A}" name="Sarake13492"/>
    <tableColumn id="13493" xr3:uid="{49CDC675-57A0-4C87-82A5-70C2AE386D6B}" name="Sarake13493"/>
    <tableColumn id="13494" xr3:uid="{CCC64FF3-FC6C-4B93-9657-5A72112B1D06}" name="Sarake13494"/>
    <tableColumn id="13495" xr3:uid="{848D47AB-822E-42EC-AFED-9635AD7F23AB}" name="Sarake13495"/>
    <tableColumn id="13496" xr3:uid="{BE40B95E-EB3C-4DBF-9DF2-239698DADC44}" name="Sarake13496"/>
    <tableColumn id="13497" xr3:uid="{9B9AF611-41C9-42F6-8C7E-EE11D7F7E773}" name="Sarake13497"/>
    <tableColumn id="13498" xr3:uid="{9891D2A6-8938-4187-B852-5337A5B562C7}" name="Sarake13498"/>
    <tableColumn id="13499" xr3:uid="{9DB86AB2-81E5-4CC1-97CA-772A91565929}" name="Sarake13499"/>
    <tableColumn id="13500" xr3:uid="{C5655681-AB58-4D9A-AEE1-3B39B1BF7A6E}" name="Sarake13500"/>
    <tableColumn id="13501" xr3:uid="{828639C9-5747-4AE7-B66F-F3FFBF5CC950}" name="Sarake13501"/>
    <tableColumn id="13502" xr3:uid="{D80668D3-B841-4E4D-A850-2F845AD12992}" name="Sarake13502"/>
    <tableColumn id="13503" xr3:uid="{033BAD82-BC9F-4C2B-A423-92BFED39F626}" name="Sarake13503"/>
    <tableColumn id="13504" xr3:uid="{89B72D1E-6848-43AC-8469-2876E5C7BEE8}" name="Sarake13504"/>
    <tableColumn id="13505" xr3:uid="{6469C929-63C1-4804-BDE3-62BC9F3FA681}" name="Sarake13505"/>
    <tableColumn id="13506" xr3:uid="{990760FF-2510-4603-8E0B-4CB72D6FC13F}" name="Sarake13506"/>
    <tableColumn id="13507" xr3:uid="{B50D77E2-3FE6-49A2-829E-244004F3C8C9}" name="Sarake13507"/>
    <tableColumn id="13508" xr3:uid="{4DD828DD-D1A4-40AD-AAB3-19418FF45645}" name="Sarake13508"/>
    <tableColumn id="13509" xr3:uid="{8566E6A1-CE07-47DB-B4AC-ACC9CE621494}" name="Sarake13509"/>
    <tableColumn id="13510" xr3:uid="{ADA0CB37-AFBC-4FD3-8410-63C525FE7491}" name="Sarake13510"/>
    <tableColumn id="13511" xr3:uid="{B0A027B3-F5EA-4923-8D73-A1677F5A59B2}" name="Sarake13511"/>
    <tableColumn id="13512" xr3:uid="{A1B1875F-8908-447C-A908-A11D03EB56E3}" name="Sarake13512"/>
    <tableColumn id="13513" xr3:uid="{B400D65B-8F64-4C6C-9E20-86772B133825}" name="Sarake13513"/>
    <tableColumn id="13514" xr3:uid="{217635EE-52F2-4C72-ACB6-33A8ED7313EF}" name="Sarake13514"/>
    <tableColumn id="13515" xr3:uid="{83A2AD76-B69A-41AB-B027-CAB670AEC4EE}" name="Sarake13515"/>
    <tableColumn id="13516" xr3:uid="{FD5CA725-FF60-4118-B221-B0CC82ACB231}" name="Sarake13516"/>
    <tableColumn id="13517" xr3:uid="{BB4932CC-1296-4476-B4B4-519188422000}" name="Sarake13517"/>
    <tableColumn id="13518" xr3:uid="{175B0783-6138-475A-BE04-B244FB02CD1F}" name="Sarake13518"/>
    <tableColumn id="13519" xr3:uid="{7A58DF97-8FC4-4B0D-AE64-86E59FA54B2D}" name="Sarake13519"/>
    <tableColumn id="13520" xr3:uid="{FCCACD9F-FA36-47F6-ACB9-525CEDAD5B7A}" name="Sarake13520"/>
    <tableColumn id="13521" xr3:uid="{6A9CBE77-ABC2-481F-A155-03D6C015B722}" name="Sarake13521"/>
    <tableColumn id="13522" xr3:uid="{BD540D7A-AF93-40D9-A147-F19FEE1E9ACD}" name="Sarake13522"/>
    <tableColumn id="13523" xr3:uid="{C6B1A39A-E94C-455A-BE4B-C37FD0843994}" name="Sarake13523"/>
    <tableColumn id="13524" xr3:uid="{B654B1EC-848A-4759-B386-EA1C60966BD9}" name="Sarake13524"/>
    <tableColumn id="13525" xr3:uid="{1E229592-D587-4EE6-81C8-D23E89EADDE4}" name="Sarake13525"/>
    <tableColumn id="13526" xr3:uid="{BD135FCA-8376-428E-BC1C-8DCC5103BFE8}" name="Sarake13526"/>
    <tableColumn id="13527" xr3:uid="{A5ABF70D-1182-409B-AB7C-A66B73FE8E8A}" name="Sarake13527"/>
    <tableColumn id="13528" xr3:uid="{0312CC7F-570B-447D-A2BD-27C013542D92}" name="Sarake13528"/>
    <tableColumn id="13529" xr3:uid="{B9DBB16B-9D85-4764-AE6E-AA076113EE04}" name="Sarake13529"/>
    <tableColumn id="13530" xr3:uid="{839180B9-5C84-42E7-8CA0-4539F81EA7DC}" name="Sarake13530"/>
    <tableColumn id="13531" xr3:uid="{B49BF86E-A049-4630-9B35-1A5BEEFA544C}" name="Sarake13531"/>
    <tableColumn id="13532" xr3:uid="{6F1371FE-8527-4D52-BAD6-C62C6A20B6BE}" name="Sarake13532"/>
    <tableColumn id="13533" xr3:uid="{59953739-4DCB-44D6-AF7B-9B6054B1A005}" name="Sarake13533"/>
    <tableColumn id="13534" xr3:uid="{2CCA107E-42FF-40F4-92BE-6B0276C4B63E}" name="Sarake13534"/>
    <tableColumn id="13535" xr3:uid="{CC8CBAB3-CB4B-4721-9B8E-1279C7E5D17F}" name="Sarake13535"/>
    <tableColumn id="13536" xr3:uid="{72661C80-2381-4CE4-86AA-0E3F981FAF0A}" name="Sarake13536"/>
    <tableColumn id="13537" xr3:uid="{AE6D9689-F4EB-4872-9542-520523337653}" name="Sarake13537"/>
    <tableColumn id="13538" xr3:uid="{B25771E3-AFDB-4BD2-AF21-2AB181B6F845}" name="Sarake13538"/>
    <tableColumn id="13539" xr3:uid="{BCD3D6B4-A2E5-4581-B19C-725C0C30F355}" name="Sarake13539"/>
    <tableColumn id="13540" xr3:uid="{F036EE52-38D4-4640-A4DD-AC1A55471BAA}" name="Sarake13540"/>
    <tableColumn id="13541" xr3:uid="{EFDCB3CA-0F14-41DC-83BC-E33CBFD6204D}" name="Sarake13541"/>
    <tableColumn id="13542" xr3:uid="{7DC58A7E-06F7-4B31-BEB3-5775C3B61EFF}" name="Sarake13542"/>
    <tableColumn id="13543" xr3:uid="{9C9C015F-9803-402E-8F5A-89B0E0357C06}" name="Sarake13543"/>
    <tableColumn id="13544" xr3:uid="{F5428DA9-2B6C-41AC-91ED-B20450FFCC16}" name="Sarake13544"/>
    <tableColumn id="13545" xr3:uid="{57C99813-C989-4CEA-B735-52305681D6B9}" name="Sarake13545"/>
    <tableColumn id="13546" xr3:uid="{7F10EBF9-BEDE-411D-BDEF-2CCCA1997DEF}" name="Sarake13546"/>
    <tableColumn id="13547" xr3:uid="{E1A9D77C-9B15-4F93-8DF9-041575A2281E}" name="Sarake13547"/>
    <tableColumn id="13548" xr3:uid="{CF8B3C4E-3D60-4A8D-B385-FB65E7BAAD8D}" name="Sarake13548"/>
    <tableColumn id="13549" xr3:uid="{C5019CE6-DED5-4198-960B-4B99510DDEA4}" name="Sarake13549"/>
    <tableColumn id="13550" xr3:uid="{A415FB4C-44D6-45A7-B4AC-2F4EBD48AE01}" name="Sarake13550"/>
    <tableColumn id="13551" xr3:uid="{C36C1447-9DF7-477A-8C7C-6C4625620335}" name="Sarake13551"/>
    <tableColumn id="13552" xr3:uid="{C7CD8BEA-0B36-4571-91DB-7AB79904889A}" name="Sarake13552"/>
    <tableColumn id="13553" xr3:uid="{33FE0712-3180-4CBD-8EE0-231859791EFA}" name="Sarake13553"/>
    <tableColumn id="13554" xr3:uid="{85575223-A504-4272-A3C6-6262C537B3C6}" name="Sarake13554"/>
    <tableColumn id="13555" xr3:uid="{775B9E5F-04C0-42E1-965D-91D09D57CE82}" name="Sarake13555"/>
    <tableColumn id="13556" xr3:uid="{B040490C-2437-40EE-A1BB-87AF61454E5C}" name="Sarake13556"/>
    <tableColumn id="13557" xr3:uid="{0D3F8A70-2374-45D5-BC40-F9F30172CBF0}" name="Sarake13557"/>
    <tableColumn id="13558" xr3:uid="{2DB6BCD9-2D77-44BC-ADEF-783BD2288FA9}" name="Sarake13558"/>
    <tableColumn id="13559" xr3:uid="{02D47A7E-02D0-49BF-A808-0D7C7F8A2852}" name="Sarake13559"/>
    <tableColumn id="13560" xr3:uid="{FB7C2FE1-DB77-4B54-9186-4BBC6410847B}" name="Sarake13560"/>
    <tableColumn id="13561" xr3:uid="{0E751478-EA16-4B88-BE4C-4BB52F395900}" name="Sarake13561"/>
    <tableColumn id="13562" xr3:uid="{471B8083-1783-4A75-9231-2E25E78419B2}" name="Sarake13562"/>
    <tableColumn id="13563" xr3:uid="{855C008B-5E47-45D0-AF77-3F60AFFA68D9}" name="Sarake13563"/>
    <tableColumn id="13564" xr3:uid="{88AD966F-003D-44C1-AED1-DBB00841DCF9}" name="Sarake13564"/>
    <tableColumn id="13565" xr3:uid="{EA8795A4-1AEE-4C6E-9F10-EC3FD5AA8F80}" name="Sarake13565"/>
    <tableColumn id="13566" xr3:uid="{322B039F-EC06-4CF8-96EA-5255DA64BC9A}" name="Sarake13566"/>
    <tableColumn id="13567" xr3:uid="{B1996609-98C9-4E23-B45B-B37A888807FC}" name="Sarake13567"/>
    <tableColumn id="13568" xr3:uid="{63C23DB7-31E3-4EA5-B93F-5937BC56A28D}" name="Sarake13568"/>
    <tableColumn id="13569" xr3:uid="{CBD87F3A-FA45-42AE-982B-D7DC928F4AC4}" name="Sarake13569"/>
    <tableColumn id="13570" xr3:uid="{5A2885BA-0102-4281-9CDE-B8EC7D68CA50}" name="Sarake13570"/>
    <tableColumn id="13571" xr3:uid="{EA259C66-49A9-4573-A24D-2B2813ED0219}" name="Sarake13571"/>
    <tableColumn id="13572" xr3:uid="{B95B5B1B-6E8D-48CF-92C8-397CB5E49907}" name="Sarake13572"/>
    <tableColumn id="13573" xr3:uid="{BBAA4D5C-A80B-428D-8B5C-60A0AD1EB23B}" name="Sarake13573"/>
    <tableColumn id="13574" xr3:uid="{3F914B8B-036D-4ABA-9858-EF60F7A9A91B}" name="Sarake13574"/>
    <tableColumn id="13575" xr3:uid="{F109B1B3-3002-4574-8DAC-75406A95A0DF}" name="Sarake13575"/>
    <tableColumn id="13576" xr3:uid="{3F43C66B-ACB6-4A70-B52E-3CBFB4B64957}" name="Sarake13576"/>
    <tableColumn id="13577" xr3:uid="{7A300DA2-774B-42D6-B377-D2DDF4654D6E}" name="Sarake13577"/>
    <tableColumn id="13578" xr3:uid="{AF54C821-4B01-4EC2-ACB5-20B7380FE663}" name="Sarake13578"/>
    <tableColumn id="13579" xr3:uid="{EF1C9700-1CD2-4C03-B0A8-99C6908CB870}" name="Sarake13579"/>
    <tableColumn id="13580" xr3:uid="{F9686F8C-F39D-4D3A-9460-29921FC6F1D1}" name="Sarake13580"/>
    <tableColumn id="13581" xr3:uid="{9195E93A-36B8-443A-BB82-BE4E2672E44D}" name="Sarake13581"/>
    <tableColumn id="13582" xr3:uid="{4FB71AD8-7E8F-48BE-AEEB-971237FCEF4F}" name="Sarake13582"/>
    <tableColumn id="13583" xr3:uid="{18E2D818-1D39-4513-8499-D712CFEE584A}" name="Sarake13583"/>
    <tableColumn id="13584" xr3:uid="{B0E9564C-0734-4684-9DBB-F3A419755A2F}" name="Sarake13584"/>
    <tableColumn id="13585" xr3:uid="{6D852B92-7FC9-424A-AD21-C66F4E7614BA}" name="Sarake13585"/>
    <tableColumn id="13586" xr3:uid="{FB971C5C-6370-4B2D-A9F8-BAB0F7E31E00}" name="Sarake13586"/>
    <tableColumn id="13587" xr3:uid="{4CB7D6BD-C28C-4CE4-8D99-AED47AE5C7D4}" name="Sarake13587"/>
    <tableColumn id="13588" xr3:uid="{30D1D37E-6E5C-45BA-86FB-5E5ABDFB0C6B}" name="Sarake13588"/>
    <tableColumn id="13589" xr3:uid="{D0DE88B2-E1E2-4779-96C6-04E9222DB260}" name="Sarake13589"/>
    <tableColumn id="13590" xr3:uid="{B50AE267-AA91-422C-BF99-8834940A3B1D}" name="Sarake13590"/>
    <tableColumn id="13591" xr3:uid="{E78A3B59-1E9C-4AF2-BA5E-3A88C9E9BDFA}" name="Sarake13591"/>
    <tableColumn id="13592" xr3:uid="{CCAF4A50-93F4-412A-ABD4-124AA451A61D}" name="Sarake13592"/>
    <tableColumn id="13593" xr3:uid="{35DBDF27-4CD3-4FD1-8D36-9E37A6A47664}" name="Sarake13593"/>
    <tableColumn id="13594" xr3:uid="{AAD90350-E6E7-4EFC-B099-8AD094242CB8}" name="Sarake13594"/>
    <tableColumn id="13595" xr3:uid="{054501E0-5F56-489F-B668-FF6730B5B874}" name="Sarake13595"/>
    <tableColumn id="13596" xr3:uid="{87618A24-597B-4185-80E9-9C6D36539B14}" name="Sarake13596"/>
    <tableColumn id="13597" xr3:uid="{46596D7C-EA2C-4938-8B38-66BDBBC534B5}" name="Sarake13597"/>
    <tableColumn id="13598" xr3:uid="{E339A8B5-2018-4771-AA69-CD82E6F39679}" name="Sarake13598"/>
    <tableColumn id="13599" xr3:uid="{FA38FE2E-5F1B-464C-8977-D2E74C0F014B}" name="Sarake13599"/>
    <tableColumn id="13600" xr3:uid="{C9D211E3-D7BC-46A1-9408-8A2F47467A55}" name="Sarake13600"/>
    <tableColumn id="13601" xr3:uid="{1DB433B8-3EF4-485F-B457-89310219FDC6}" name="Sarake13601"/>
    <tableColumn id="13602" xr3:uid="{E3FF181D-DE6E-4C0A-A1DC-6785A5DC8F76}" name="Sarake13602"/>
    <tableColumn id="13603" xr3:uid="{0A5EB66A-3D36-4D6C-B0FB-3AEEAECA264F}" name="Sarake13603"/>
    <tableColumn id="13604" xr3:uid="{18862588-3CF5-483C-9915-88B29722DE02}" name="Sarake13604"/>
    <tableColumn id="13605" xr3:uid="{DA277AD8-BC1E-40C7-AE02-47D7979AEB3A}" name="Sarake13605"/>
    <tableColumn id="13606" xr3:uid="{DEFC9ADF-8EFE-426F-9EEB-4C2AEA44CB52}" name="Sarake13606"/>
    <tableColumn id="13607" xr3:uid="{25EB1E11-B68A-4EAF-BD57-3F4DD67FCA55}" name="Sarake13607"/>
    <tableColumn id="13608" xr3:uid="{2BB86F49-8DD6-4ED6-8CEA-1DA80FAEDE20}" name="Sarake13608"/>
    <tableColumn id="13609" xr3:uid="{6CB681B8-AF96-4807-8024-082A0E5E258D}" name="Sarake13609"/>
    <tableColumn id="13610" xr3:uid="{BE6D816B-A251-4584-8C7B-4F92275F19B9}" name="Sarake13610"/>
    <tableColumn id="13611" xr3:uid="{6C002147-81C9-43BE-B9C1-C87217197D18}" name="Sarake13611"/>
    <tableColumn id="13612" xr3:uid="{BEBAA359-6398-4F73-982A-2C735DB002BD}" name="Sarake13612"/>
    <tableColumn id="13613" xr3:uid="{DF8ECAE1-42DA-4159-8FFE-D4CE49867E63}" name="Sarake13613"/>
    <tableColumn id="13614" xr3:uid="{78B1FE2F-8866-45BB-BFED-3A52193E46E3}" name="Sarake13614"/>
    <tableColumn id="13615" xr3:uid="{78AA83AE-404A-4D82-B565-165F09C532F1}" name="Sarake13615"/>
    <tableColumn id="13616" xr3:uid="{81DC5D5E-5A72-4947-8642-2EB56CE5C6CF}" name="Sarake13616"/>
    <tableColumn id="13617" xr3:uid="{5B867FA1-09B7-41D8-BAD9-5E8E8BEFB72F}" name="Sarake13617"/>
    <tableColumn id="13618" xr3:uid="{C5A3348F-D064-4498-8758-153A58EE14E4}" name="Sarake13618"/>
    <tableColumn id="13619" xr3:uid="{5C769508-69DD-46B7-A6D0-6268F0A5A99D}" name="Sarake13619"/>
    <tableColumn id="13620" xr3:uid="{AF886775-E2C1-4927-AAC1-2BAF5F7823D7}" name="Sarake13620"/>
    <tableColumn id="13621" xr3:uid="{F45B40A5-90BF-41A8-9600-F1ABDC1A9ABF}" name="Sarake13621"/>
    <tableColumn id="13622" xr3:uid="{69905356-B684-42E5-A6A5-EC107430E6BC}" name="Sarake13622"/>
    <tableColumn id="13623" xr3:uid="{64C331C8-0BB7-4C1D-A0F0-CAB03108A40E}" name="Sarake13623"/>
    <tableColumn id="13624" xr3:uid="{A5EFC6A5-7E74-4BE7-ACF7-6850CDF9D5A3}" name="Sarake13624"/>
    <tableColumn id="13625" xr3:uid="{0247DA4E-CF24-4572-9766-A28285B1B2D2}" name="Sarake13625"/>
    <tableColumn id="13626" xr3:uid="{D17594FF-F2B5-4812-87AD-4883474E568D}" name="Sarake13626"/>
    <tableColumn id="13627" xr3:uid="{BF904969-F171-44D0-A9FA-88E1663EFBC3}" name="Sarake13627"/>
    <tableColumn id="13628" xr3:uid="{168C5BD7-30A1-4F3D-BA19-232E6CED9A0B}" name="Sarake13628"/>
    <tableColumn id="13629" xr3:uid="{96A5897E-326F-405B-B337-4E2962A53B77}" name="Sarake13629"/>
    <tableColumn id="13630" xr3:uid="{68F2CCE7-0402-4F6A-8F11-F0038CFB387F}" name="Sarake13630"/>
    <tableColumn id="13631" xr3:uid="{04E2F0DE-6817-4457-8630-354EB6D87CF7}" name="Sarake13631"/>
    <tableColumn id="13632" xr3:uid="{9F32FFF5-383A-42E3-95FA-8DC00103C7F7}" name="Sarake13632"/>
    <tableColumn id="13633" xr3:uid="{DAD81F9A-954A-49AF-8334-A2048AE460AD}" name="Sarake13633"/>
    <tableColumn id="13634" xr3:uid="{DD305292-EBCE-4102-A110-0FF25EFF7FF8}" name="Sarake13634"/>
    <tableColumn id="13635" xr3:uid="{9B880418-5635-48C6-9943-BD680F560267}" name="Sarake13635"/>
    <tableColumn id="13636" xr3:uid="{5891D906-2CEA-4C4F-836C-DA8F4E091237}" name="Sarake13636"/>
    <tableColumn id="13637" xr3:uid="{23C75860-1C56-4EB6-8936-F9902550E719}" name="Sarake13637"/>
    <tableColumn id="13638" xr3:uid="{3DE31A3F-CBC0-4B55-9AB2-3AB1010C767F}" name="Sarake13638"/>
    <tableColumn id="13639" xr3:uid="{D4B03FB9-62BA-4E01-B094-E3C5B9DB2667}" name="Sarake13639"/>
    <tableColumn id="13640" xr3:uid="{76F58DF2-E0FC-4E95-8636-743C26BA6E1D}" name="Sarake13640"/>
    <tableColumn id="13641" xr3:uid="{001135FB-795C-4179-BEA3-94BC6944386E}" name="Sarake13641"/>
    <tableColumn id="13642" xr3:uid="{981DD95B-81A6-4602-91BD-3F39BD772953}" name="Sarake13642"/>
    <tableColumn id="13643" xr3:uid="{700B76EC-F78A-4293-B194-E2E699FEBFE0}" name="Sarake13643"/>
    <tableColumn id="13644" xr3:uid="{2B77E7D8-E6AB-4516-9A39-B83C6EC8BA0D}" name="Sarake13644"/>
    <tableColumn id="13645" xr3:uid="{2B07242A-6814-4AD9-BF76-F35786B4C8F7}" name="Sarake13645"/>
    <tableColumn id="13646" xr3:uid="{F31CC495-D500-45B0-BEE4-F7BEF57E3E27}" name="Sarake13646"/>
    <tableColumn id="13647" xr3:uid="{D9C848A5-257E-42F2-A37F-E97F4D07B5C1}" name="Sarake13647"/>
    <tableColumn id="13648" xr3:uid="{7D58F2ED-D0AD-4E01-A44F-534B8F87B0CD}" name="Sarake13648"/>
    <tableColumn id="13649" xr3:uid="{86A4945A-4424-476C-AAF3-10903A811DC3}" name="Sarake13649"/>
    <tableColumn id="13650" xr3:uid="{35508CC0-BB2F-47BC-9049-8C9914BD8FD9}" name="Sarake13650"/>
    <tableColumn id="13651" xr3:uid="{466E1B32-9050-40F6-9FE8-E1505937A6BE}" name="Sarake13651"/>
    <tableColumn id="13652" xr3:uid="{DEEABB72-4E5C-43F0-BD76-B5AA3FAA34E1}" name="Sarake13652"/>
    <tableColumn id="13653" xr3:uid="{59B04A6B-AB45-4668-8CF5-57ACA8A3049F}" name="Sarake13653"/>
    <tableColumn id="13654" xr3:uid="{617EB72D-1B80-4AEC-853E-4B1D6DEB45D5}" name="Sarake13654"/>
    <tableColumn id="13655" xr3:uid="{40B71077-7596-424A-B4B4-AC14E6480BDE}" name="Sarake13655"/>
    <tableColumn id="13656" xr3:uid="{DD7C83E3-8952-4628-97E8-7C367A2D2B3C}" name="Sarake13656"/>
    <tableColumn id="13657" xr3:uid="{1D78AFDA-066A-4DCB-A36B-DFF6E1FC620C}" name="Sarake13657"/>
    <tableColumn id="13658" xr3:uid="{1872D4BB-DC10-482F-8FBC-1024C612CAD8}" name="Sarake13658"/>
    <tableColumn id="13659" xr3:uid="{76FDCBC1-73D9-45E7-A61C-21EE0B0C26E6}" name="Sarake13659"/>
    <tableColumn id="13660" xr3:uid="{B040E9CA-A97A-4F3C-8ED3-F57D1D55FE5D}" name="Sarake13660"/>
    <tableColumn id="13661" xr3:uid="{A24BC689-DA66-424D-9A44-77A0AFD4F99D}" name="Sarake13661"/>
    <tableColumn id="13662" xr3:uid="{6ED6D454-FB6D-4A77-963B-78DA20CB364E}" name="Sarake13662"/>
    <tableColumn id="13663" xr3:uid="{61BBB864-EFFF-4B37-9922-B3B43FD0B384}" name="Sarake13663"/>
    <tableColumn id="13664" xr3:uid="{E486C012-36FA-4718-A574-6F693A23DDFB}" name="Sarake13664"/>
    <tableColumn id="13665" xr3:uid="{9A15777F-C43D-4468-8EDD-A0BBFFA2909A}" name="Sarake13665"/>
    <tableColumn id="13666" xr3:uid="{040ACCEC-6AF9-4D23-B632-E9D1DE443314}" name="Sarake13666"/>
    <tableColumn id="13667" xr3:uid="{702C89DC-09E3-4CD3-A5C9-3E6102746F40}" name="Sarake13667"/>
    <tableColumn id="13668" xr3:uid="{B7797E42-C499-4FDB-AB96-FC0B04C8F114}" name="Sarake13668"/>
    <tableColumn id="13669" xr3:uid="{9B5BC8F9-93F5-410D-806D-2DD867235A9B}" name="Sarake13669"/>
    <tableColumn id="13670" xr3:uid="{B5EB760A-E680-417A-B869-78812407E085}" name="Sarake13670"/>
    <tableColumn id="13671" xr3:uid="{77632D3F-5211-4C73-961D-1D8182623ABB}" name="Sarake13671"/>
    <tableColumn id="13672" xr3:uid="{86EF028A-8CC7-4F6A-B174-290A7CDD7B8E}" name="Sarake13672"/>
    <tableColumn id="13673" xr3:uid="{B94291D6-87DD-4C6A-AEF0-2E31C1D1C3E4}" name="Sarake13673"/>
    <tableColumn id="13674" xr3:uid="{9E6993B1-B666-46FF-8140-8FFBF3F87177}" name="Sarake13674"/>
    <tableColumn id="13675" xr3:uid="{4219B842-5652-4AD2-B8E0-95AD8EF2BDAA}" name="Sarake13675"/>
    <tableColumn id="13676" xr3:uid="{FC6946CC-B8EB-493F-B4FC-0808E4498C46}" name="Sarake13676"/>
    <tableColumn id="13677" xr3:uid="{84D94628-9383-41B4-B3A5-D80BA01652B3}" name="Sarake13677"/>
    <tableColumn id="13678" xr3:uid="{6133D81B-C7CA-416C-8CAC-1461940632CF}" name="Sarake13678"/>
    <tableColumn id="13679" xr3:uid="{327CFF8D-B814-4436-AA1A-64E33107031B}" name="Sarake13679"/>
    <tableColumn id="13680" xr3:uid="{3737DC10-BA7A-416F-A8FA-88B6CF6AFCB1}" name="Sarake13680"/>
    <tableColumn id="13681" xr3:uid="{78859C9A-DB84-49FA-B266-CFBE5FA48CF4}" name="Sarake13681"/>
    <tableColumn id="13682" xr3:uid="{A43672FA-8CE3-424C-A96A-65826F3F7CE5}" name="Sarake13682"/>
    <tableColumn id="13683" xr3:uid="{E21447E3-B7BA-499B-A1C1-41B47CD69B4A}" name="Sarake13683"/>
    <tableColumn id="13684" xr3:uid="{C70F889F-068B-4249-BC00-65CD0FFCC069}" name="Sarake13684"/>
    <tableColumn id="13685" xr3:uid="{0E6DC7AD-D27F-4F14-A58A-4095883CA5C1}" name="Sarake13685"/>
    <tableColumn id="13686" xr3:uid="{017E09BC-CB34-4C95-84F3-A76E161DC5D3}" name="Sarake13686"/>
    <tableColumn id="13687" xr3:uid="{0DC643DC-DEA1-4907-AC3A-18C57AB6D9F2}" name="Sarake13687"/>
    <tableColumn id="13688" xr3:uid="{D23CDB0E-C203-4572-860E-31129E2E1B40}" name="Sarake13688"/>
    <tableColumn id="13689" xr3:uid="{6DA26A2E-786F-4DC2-A7A2-D54FD7A0C6B5}" name="Sarake13689"/>
    <tableColumn id="13690" xr3:uid="{81C0AA75-E9A7-4621-991A-5E8C4DFDC371}" name="Sarake13690"/>
    <tableColumn id="13691" xr3:uid="{62D71D09-3A7A-4CCE-BC61-FAE631F711DE}" name="Sarake13691"/>
    <tableColumn id="13692" xr3:uid="{3EAADEDA-9FCE-4879-8775-B58FE58DF0AD}" name="Sarake13692"/>
    <tableColumn id="13693" xr3:uid="{581E4BA8-BF3A-4DBF-97E1-1467B6DFC85C}" name="Sarake13693"/>
    <tableColumn id="13694" xr3:uid="{3FE9817B-FC95-449D-B9C2-82C6A9D79306}" name="Sarake13694"/>
    <tableColumn id="13695" xr3:uid="{D6D52C1F-FDFE-4BD8-AF3C-2B653FCAE0A1}" name="Sarake13695"/>
    <tableColumn id="13696" xr3:uid="{6A862CDE-CABD-4063-929D-B633DC340333}" name="Sarake13696"/>
    <tableColumn id="13697" xr3:uid="{099BAE07-E388-42EE-9A2B-33418CC1A933}" name="Sarake13697"/>
    <tableColumn id="13698" xr3:uid="{9FD9E954-FCF7-4BE7-8E4C-AFBD77189FE6}" name="Sarake13698"/>
    <tableColumn id="13699" xr3:uid="{D728E9D8-E743-4456-AA78-A99AAFE088E1}" name="Sarake13699"/>
    <tableColumn id="13700" xr3:uid="{D2B114A3-3D68-4110-B664-4E2DD974472E}" name="Sarake13700"/>
    <tableColumn id="13701" xr3:uid="{0B18A659-C792-433C-9BC3-9AAEA6061E53}" name="Sarake13701"/>
    <tableColumn id="13702" xr3:uid="{C0D020D9-CC83-4201-9E75-4BC046D02A30}" name="Sarake13702"/>
    <tableColumn id="13703" xr3:uid="{AE511EF1-7EB4-404F-9B35-BD42BF3023A9}" name="Sarake13703"/>
    <tableColumn id="13704" xr3:uid="{21E23951-7C9E-4A1C-ADD1-B857F3A87B0A}" name="Sarake13704"/>
    <tableColumn id="13705" xr3:uid="{EE96E611-701D-48A1-9B62-47C96F19581F}" name="Sarake13705"/>
    <tableColumn id="13706" xr3:uid="{276AE4D5-7177-4671-91E8-9741A2DCF755}" name="Sarake13706"/>
    <tableColumn id="13707" xr3:uid="{14A97BCF-E450-4266-82EB-B3BA103D66FF}" name="Sarake13707"/>
    <tableColumn id="13708" xr3:uid="{CBD5177D-609C-4B16-BC2B-3345FEF3ABDB}" name="Sarake13708"/>
    <tableColumn id="13709" xr3:uid="{EF2F0A29-5BB4-46AA-A43C-618F8E16662B}" name="Sarake13709"/>
    <tableColumn id="13710" xr3:uid="{97CC66BD-8F2A-4B4E-A50F-67A552A464DB}" name="Sarake13710"/>
    <tableColumn id="13711" xr3:uid="{44DE8807-6470-4D5E-AEF0-FBC81C4C3D8E}" name="Sarake13711"/>
    <tableColumn id="13712" xr3:uid="{B1BDA8F3-2898-450B-B2E7-3968331D8854}" name="Sarake13712"/>
    <tableColumn id="13713" xr3:uid="{A30C54A3-FC83-4EB4-A44E-EC06F84E7D1B}" name="Sarake13713"/>
    <tableColumn id="13714" xr3:uid="{9F28B59D-FF65-4ECB-89DA-86764AC54FC3}" name="Sarake13714"/>
    <tableColumn id="13715" xr3:uid="{36C23AEA-BA73-4426-885A-331E2CE8DCB5}" name="Sarake13715"/>
    <tableColumn id="13716" xr3:uid="{84468C53-53EC-4137-9151-8B4D4781E55E}" name="Sarake13716"/>
    <tableColumn id="13717" xr3:uid="{95EAC667-280E-483E-94D1-199E5B111340}" name="Sarake13717"/>
    <tableColumn id="13718" xr3:uid="{DB41DBB8-734F-4930-8CCA-EF0C4BC78485}" name="Sarake13718"/>
    <tableColumn id="13719" xr3:uid="{D11FCFD3-6A87-4627-A7C6-B20AEA6FABFA}" name="Sarake13719"/>
    <tableColumn id="13720" xr3:uid="{3835CC6A-83F9-4A5F-A807-5DF9C590C965}" name="Sarake13720"/>
    <tableColumn id="13721" xr3:uid="{9901569D-B3D7-40AC-98AB-4A7D7D2FBC59}" name="Sarake13721"/>
    <tableColumn id="13722" xr3:uid="{131B23DE-F5A4-48BC-9960-95A0788FED5B}" name="Sarake13722"/>
    <tableColumn id="13723" xr3:uid="{7B3F713E-8ECC-4CC3-B415-6BE2EDFDF585}" name="Sarake13723"/>
    <tableColumn id="13724" xr3:uid="{9FF27CAE-CDCF-457C-BFC0-1E0E6FD1C8A4}" name="Sarake13724"/>
    <tableColumn id="13725" xr3:uid="{B741969F-026B-4F28-8D1E-2CAF908B1B44}" name="Sarake13725"/>
    <tableColumn id="13726" xr3:uid="{8DB7A446-A994-4C50-A7B2-B19D1878B567}" name="Sarake13726"/>
    <tableColumn id="13727" xr3:uid="{416B627C-1652-4C7A-8A32-E1D03428B8AA}" name="Sarake13727"/>
    <tableColumn id="13728" xr3:uid="{5AE3333A-8E37-4238-A7E6-3C2728A3C15A}" name="Sarake13728"/>
    <tableColumn id="13729" xr3:uid="{8A4049AA-AA3E-4677-BF56-3A7749B9DB6E}" name="Sarake13729"/>
    <tableColumn id="13730" xr3:uid="{8F6C6E2B-21A9-4DED-9405-DBC304ECAA34}" name="Sarake13730"/>
    <tableColumn id="13731" xr3:uid="{5829EC83-2EC6-431D-BD79-BF658D4B144E}" name="Sarake13731"/>
    <tableColumn id="13732" xr3:uid="{9215186B-C35D-4C90-BD43-27CAC460F056}" name="Sarake13732"/>
    <tableColumn id="13733" xr3:uid="{22FACD19-C137-4CCE-B610-91CC65E8E7A9}" name="Sarake13733"/>
    <tableColumn id="13734" xr3:uid="{EC31E828-00CB-4006-A9DA-96B6007253A0}" name="Sarake13734"/>
    <tableColumn id="13735" xr3:uid="{8D325E31-12DD-44FA-9B19-55AF7CE8C332}" name="Sarake13735"/>
    <tableColumn id="13736" xr3:uid="{7DA8017E-BC73-42CC-89F9-BCED5F2320A0}" name="Sarake13736"/>
    <tableColumn id="13737" xr3:uid="{565243CD-6F70-444F-9889-3672D5F7B2B5}" name="Sarake13737"/>
    <tableColumn id="13738" xr3:uid="{2246600D-F569-4250-BE9A-C6C2C9568765}" name="Sarake13738"/>
    <tableColumn id="13739" xr3:uid="{977BDD39-0CC5-4064-A43C-99029F0C595A}" name="Sarake13739"/>
    <tableColumn id="13740" xr3:uid="{C760C932-4C03-4164-B6E3-01E6E60B1AAB}" name="Sarake13740"/>
    <tableColumn id="13741" xr3:uid="{F70ADA45-6691-408A-A4BF-7BA10AF359DA}" name="Sarake13741"/>
    <tableColumn id="13742" xr3:uid="{41C33F3A-5319-43AA-BFAE-C4C8F254E02E}" name="Sarake13742"/>
    <tableColumn id="13743" xr3:uid="{A35B0397-936B-46DF-AC60-D3B20ACBD1AB}" name="Sarake13743"/>
    <tableColumn id="13744" xr3:uid="{494D25DA-E4CC-45BA-9489-BD38D43747FA}" name="Sarake13744"/>
    <tableColumn id="13745" xr3:uid="{12FFA3CB-99ED-4F4E-AE2E-183419DEF908}" name="Sarake13745"/>
    <tableColumn id="13746" xr3:uid="{6BE42BE3-5F31-4C53-854D-80056656AA54}" name="Sarake13746"/>
    <tableColumn id="13747" xr3:uid="{4D00308F-EB3C-4A06-9700-5C18B71B093C}" name="Sarake13747"/>
    <tableColumn id="13748" xr3:uid="{4D70EE86-FB81-4500-ADD6-3D56247F4972}" name="Sarake13748"/>
    <tableColumn id="13749" xr3:uid="{15E27B77-5242-4735-9C8E-094C622505D1}" name="Sarake13749"/>
    <tableColumn id="13750" xr3:uid="{6979FD90-5222-49EA-B5D7-F8CA8E64A9C2}" name="Sarake13750"/>
    <tableColumn id="13751" xr3:uid="{8D80A505-E7C8-437D-A50E-351A2164933A}" name="Sarake13751"/>
    <tableColumn id="13752" xr3:uid="{80240F0A-6673-4654-8517-CA2DF28F4320}" name="Sarake13752"/>
    <tableColumn id="13753" xr3:uid="{C771B9F4-745A-4A50-8165-0E6FB17A9989}" name="Sarake13753"/>
    <tableColumn id="13754" xr3:uid="{64BD67AE-7FDD-4FCE-9DC5-FE4470F95734}" name="Sarake13754"/>
    <tableColumn id="13755" xr3:uid="{39EE46BB-A9EB-4E06-8196-A3AF8ACA0C5A}" name="Sarake13755"/>
    <tableColumn id="13756" xr3:uid="{495F5D49-5F5B-4CDB-B893-0AA047D1D2BA}" name="Sarake13756"/>
    <tableColumn id="13757" xr3:uid="{8CD2823B-E439-4DF3-972F-EBF7876FCDD9}" name="Sarake13757"/>
    <tableColumn id="13758" xr3:uid="{E6676D55-7C0B-4DC0-8C8B-2D356A390EE3}" name="Sarake13758"/>
    <tableColumn id="13759" xr3:uid="{609DFA16-0547-4A69-9A47-356C971BB8E5}" name="Sarake13759"/>
    <tableColumn id="13760" xr3:uid="{D1E0E3DB-026C-4363-B454-5232B3AC880A}" name="Sarake13760"/>
    <tableColumn id="13761" xr3:uid="{F115C7B3-28F5-4C16-8FE6-84EAC62568C4}" name="Sarake13761"/>
    <tableColumn id="13762" xr3:uid="{2D47F657-07E9-4947-8349-97B4929708A5}" name="Sarake13762"/>
    <tableColumn id="13763" xr3:uid="{F99EFBA1-AC93-42A1-876D-03CFB5F8226B}" name="Sarake13763"/>
    <tableColumn id="13764" xr3:uid="{B23C3993-9F64-41D3-9CD5-4F6050AE8F97}" name="Sarake13764"/>
    <tableColumn id="13765" xr3:uid="{EA1E55FA-9525-4BB1-AED8-9CFFF7551E53}" name="Sarake13765"/>
    <tableColumn id="13766" xr3:uid="{32BBF3DA-A4E1-46A9-AFD9-6B6BF98FF6B7}" name="Sarake13766"/>
    <tableColumn id="13767" xr3:uid="{12F156C4-672D-4BEC-B7BF-9EA3BDF14A55}" name="Sarake13767"/>
    <tableColumn id="13768" xr3:uid="{D4998175-48D3-4C6D-90E1-94D4F0273744}" name="Sarake13768"/>
    <tableColumn id="13769" xr3:uid="{B6E81440-D202-466B-BECA-30BE8518AEFB}" name="Sarake13769"/>
    <tableColumn id="13770" xr3:uid="{73B614EF-1C70-4B93-B32F-B97980183E83}" name="Sarake13770"/>
    <tableColumn id="13771" xr3:uid="{33F3A7FC-5F10-4F34-8E7D-21B35651CB4D}" name="Sarake13771"/>
    <tableColumn id="13772" xr3:uid="{CDE7FBF3-248A-45B8-A68F-9EA0BC15241A}" name="Sarake13772"/>
    <tableColumn id="13773" xr3:uid="{1B57D7D0-D677-4BC3-82BE-0A38C284B09B}" name="Sarake13773"/>
    <tableColumn id="13774" xr3:uid="{19115F93-5EC5-4F3D-9271-0F8D1B3B497A}" name="Sarake13774"/>
    <tableColumn id="13775" xr3:uid="{DC9F9F1A-AD0E-4E96-86E5-9133F49E5866}" name="Sarake13775"/>
    <tableColumn id="13776" xr3:uid="{29BE3329-1EC4-4772-BECF-D3F466CC7736}" name="Sarake13776"/>
    <tableColumn id="13777" xr3:uid="{F33FDC5B-05BE-4422-9452-EBBBD25EE99C}" name="Sarake13777"/>
    <tableColumn id="13778" xr3:uid="{1740E82F-8DCB-4B51-A031-80A7A7960C2F}" name="Sarake13778"/>
    <tableColumn id="13779" xr3:uid="{F75EE12A-596B-4FF3-B2E0-9BC1E8224505}" name="Sarake13779"/>
    <tableColumn id="13780" xr3:uid="{BCB776FD-9431-4308-AD0F-61A07E7FBFC6}" name="Sarake13780"/>
    <tableColumn id="13781" xr3:uid="{BEF9A0BE-2F30-43F5-981A-25EC8633D8E4}" name="Sarake13781"/>
    <tableColumn id="13782" xr3:uid="{56F01174-826F-442E-A4D0-F23A08293123}" name="Sarake13782"/>
    <tableColumn id="13783" xr3:uid="{5DBCAE2E-585D-48FE-9FAD-892812498E29}" name="Sarake13783"/>
    <tableColumn id="13784" xr3:uid="{578D39AF-23AC-4829-AFE7-5D75EACA9C89}" name="Sarake13784"/>
    <tableColumn id="13785" xr3:uid="{2E79A62A-A3B7-4DF8-B262-177F8FA130BD}" name="Sarake13785"/>
    <tableColumn id="13786" xr3:uid="{40215E72-FAB7-4E9F-A2CC-28689FC0C1B5}" name="Sarake13786"/>
    <tableColumn id="13787" xr3:uid="{54325152-EB9E-4F42-80A7-C8E7D81F43BB}" name="Sarake13787"/>
    <tableColumn id="13788" xr3:uid="{C37EE1FF-1FDF-4443-9FA3-8ED18BD448A4}" name="Sarake13788"/>
    <tableColumn id="13789" xr3:uid="{44A95905-FEBB-48B3-A64D-B362894210B1}" name="Sarake13789"/>
    <tableColumn id="13790" xr3:uid="{2E8501AF-29F1-4B8A-9E43-8462AAA17BCE}" name="Sarake13790"/>
    <tableColumn id="13791" xr3:uid="{E2B278AD-6A76-468D-8AFB-3FEE3072D025}" name="Sarake13791"/>
    <tableColumn id="13792" xr3:uid="{B4E46600-6C86-43F3-9E25-6FD33A3CA78C}" name="Sarake13792"/>
    <tableColumn id="13793" xr3:uid="{3D21FBF0-9C8F-4AB9-B1AE-65A82445C5BF}" name="Sarake13793"/>
    <tableColumn id="13794" xr3:uid="{3131FC0F-DA97-42D3-AA9E-B522B5A6CF3D}" name="Sarake13794"/>
    <tableColumn id="13795" xr3:uid="{A92D5B3E-44C3-4145-83F0-B59874FCEC18}" name="Sarake13795"/>
    <tableColumn id="13796" xr3:uid="{CFBCBEE0-8683-4173-A7A2-8DC6A842C72E}" name="Sarake13796"/>
    <tableColumn id="13797" xr3:uid="{9B165964-46F2-4790-811B-F01BDADB5288}" name="Sarake13797"/>
    <tableColumn id="13798" xr3:uid="{77A4E3C8-46F5-4DEB-865D-AE8AD05F1913}" name="Sarake13798"/>
    <tableColumn id="13799" xr3:uid="{ACDBCED0-DDC3-4DB0-8426-F8F8E4EC4129}" name="Sarake13799"/>
    <tableColumn id="13800" xr3:uid="{9FBB2638-EA7D-46FE-AECF-5F89D01C8612}" name="Sarake13800"/>
    <tableColumn id="13801" xr3:uid="{3C8D72E0-1AB3-4028-9591-EF6162BFE0C2}" name="Sarake13801"/>
    <tableColumn id="13802" xr3:uid="{968AD69D-7B84-4CD2-AD8E-73F9BAA7814B}" name="Sarake13802"/>
    <tableColumn id="13803" xr3:uid="{BDAB8B0A-B922-42F4-945B-F88C723442DE}" name="Sarake13803"/>
    <tableColumn id="13804" xr3:uid="{C481C5FE-E240-43D2-926F-B70F484F8F24}" name="Sarake13804"/>
    <tableColumn id="13805" xr3:uid="{4958C2F1-1F34-4AFB-BF3D-B81F0D282A68}" name="Sarake13805"/>
    <tableColumn id="13806" xr3:uid="{71339FE8-1EE7-46DE-AACF-BA9469B3FB38}" name="Sarake13806"/>
    <tableColumn id="13807" xr3:uid="{D43B6446-809E-4CF6-A018-CCB2F3600901}" name="Sarake13807"/>
    <tableColumn id="13808" xr3:uid="{30197756-8CC4-42E6-A23C-03B6B91B8799}" name="Sarake13808"/>
    <tableColumn id="13809" xr3:uid="{508857BA-40D0-4B8A-9895-884EBAEAB9F3}" name="Sarake13809"/>
    <tableColumn id="13810" xr3:uid="{7C7D8214-112C-48C9-BAFB-82A66829A67E}" name="Sarake13810"/>
    <tableColumn id="13811" xr3:uid="{A94589C9-6DA4-4499-AEAF-06E39AFD6668}" name="Sarake13811"/>
    <tableColumn id="13812" xr3:uid="{44244EAB-681C-4B97-9931-232A93B3BD59}" name="Sarake13812"/>
    <tableColumn id="13813" xr3:uid="{5ECC27C4-8AB1-4187-99C1-21994A8B5D2F}" name="Sarake13813"/>
    <tableColumn id="13814" xr3:uid="{754068BD-1D66-478F-935C-C418E2955498}" name="Sarake13814"/>
    <tableColumn id="13815" xr3:uid="{B083E389-9B8A-486C-AE2F-228FC5E91879}" name="Sarake13815"/>
    <tableColumn id="13816" xr3:uid="{7BD64F6A-CC98-4C66-8C52-29753277A6B2}" name="Sarake13816"/>
    <tableColumn id="13817" xr3:uid="{A215D54E-7C0B-4DEA-AC95-6CE4406C4CEA}" name="Sarake13817"/>
    <tableColumn id="13818" xr3:uid="{34BDDE5D-0B60-419D-A3A9-A3ECCE4015B3}" name="Sarake13818"/>
    <tableColumn id="13819" xr3:uid="{E1D4CB30-E03D-4385-8889-B888B6B0D6D6}" name="Sarake13819"/>
    <tableColumn id="13820" xr3:uid="{B4533866-ADAC-491A-A047-D1C652987BC4}" name="Sarake13820"/>
    <tableColumn id="13821" xr3:uid="{1B612431-0008-4C2C-BA50-A3A9BBA26DF0}" name="Sarake13821"/>
    <tableColumn id="13822" xr3:uid="{3E234ECA-8590-4428-86E4-FEECCF329DF5}" name="Sarake13822"/>
    <tableColumn id="13823" xr3:uid="{A78EC1E8-59F9-4F90-AD66-D420BDF1A921}" name="Sarake13823"/>
    <tableColumn id="13824" xr3:uid="{4B8E2FE3-F1D0-4BD0-BCC0-4EBEC01F3580}" name="Sarake13824"/>
    <tableColumn id="13825" xr3:uid="{221D95B6-9A0E-4D77-A336-EC3614630A67}" name="Sarake13825"/>
    <tableColumn id="13826" xr3:uid="{2A005742-215C-4D56-9872-8BFDA1EDF869}" name="Sarake13826"/>
    <tableColumn id="13827" xr3:uid="{935DED29-8BBD-4516-9896-6F239F86B9BD}" name="Sarake13827"/>
    <tableColumn id="13828" xr3:uid="{CA706E10-4F33-49DE-BDDF-6047DEE2E6B5}" name="Sarake13828"/>
    <tableColumn id="13829" xr3:uid="{E48C71BA-960D-4286-9586-718F79B90503}" name="Sarake13829"/>
    <tableColumn id="13830" xr3:uid="{68332DBA-7E45-461B-8935-1E1D82ED6CDF}" name="Sarake13830"/>
    <tableColumn id="13831" xr3:uid="{A8A374CC-A4E1-458C-9F2C-787B2A0AC9AC}" name="Sarake13831"/>
    <tableColumn id="13832" xr3:uid="{DC58D50B-2FAC-4067-B3D2-611504ADC21E}" name="Sarake13832"/>
    <tableColumn id="13833" xr3:uid="{428EE9C2-40CB-4972-A35D-BCB3A7441548}" name="Sarake13833"/>
    <tableColumn id="13834" xr3:uid="{E08B9B85-8162-4A72-8E58-F5CE2E61993E}" name="Sarake13834"/>
    <tableColumn id="13835" xr3:uid="{02A6D0C6-B3A9-4833-89AF-EAC5016AF747}" name="Sarake13835"/>
    <tableColumn id="13836" xr3:uid="{2946176A-5839-4C26-BE23-9AE9E233F51B}" name="Sarake13836"/>
    <tableColumn id="13837" xr3:uid="{1EEE05C3-2878-4E92-94CC-885914B11AD4}" name="Sarake13837"/>
    <tableColumn id="13838" xr3:uid="{A85DD715-C1A1-4BEB-ADC6-BA0844DC544E}" name="Sarake13838"/>
    <tableColumn id="13839" xr3:uid="{4F0A3D24-E8B0-4A06-9F69-6C67C4AC1EF1}" name="Sarake13839"/>
    <tableColumn id="13840" xr3:uid="{052F7287-04C4-4F0A-A740-DE6C9BAA79F0}" name="Sarake13840"/>
    <tableColumn id="13841" xr3:uid="{FED37274-8BE1-4D94-96DD-AC876D665947}" name="Sarake13841"/>
    <tableColumn id="13842" xr3:uid="{4AD504AE-2FD2-4ED6-9249-789BD46E8613}" name="Sarake13842"/>
    <tableColumn id="13843" xr3:uid="{18E40E10-B3E1-4D5A-90B7-4F5458865790}" name="Sarake13843"/>
    <tableColumn id="13844" xr3:uid="{E186E590-CB45-4BBF-A2B6-54E6ED2B9FF4}" name="Sarake13844"/>
    <tableColumn id="13845" xr3:uid="{D673FD99-90D3-4CB6-83DA-D784386FF58D}" name="Sarake13845"/>
    <tableColumn id="13846" xr3:uid="{5DA16971-54BB-4F1F-AE7E-153FA040747F}" name="Sarake13846"/>
    <tableColumn id="13847" xr3:uid="{7F00FC05-0D99-4814-9A92-84869594AB7B}" name="Sarake13847"/>
    <tableColumn id="13848" xr3:uid="{2CE6C3F9-D42A-4E13-BF62-3D3592FCBC9F}" name="Sarake13848"/>
    <tableColumn id="13849" xr3:uid="{CDFD9520-9799-479E-9032-1EB0460B2190}" name="Sarake13849"/>
    <tableColumn id="13850" xr3:uid="{7200DA94-BB0C-43AB-9E6A-2FF0FFE2FDBC}" name="Sarake13850"/>
    <tableColumn id="13851" xr3:uid="{E7C2B37D-3840-4518-B1BE-ECB1F3E4EC8B}" name="Sarake13851"/>
    <tableColumn id="13852" xr3:uid="{96C8243C-1A6A-4760-9FC9-3A05B1BD6C63}" name="Sarake13852"/>
    <tableColumn id="13853" xr3:uid="{1F150463-B577-4A42-AC76-3C4DD22D3171}" name="Sarake13853"/>
    <tableColumn id="13854" xr3:uid="{81CB114F-4655-47E4-AF0A-B26F7F277EC1}" name="Sarake13854"/>
    <tableColumn id="13855" xr3:uid="{08AF09E2-F3EA-4C18-A8B5-FB233D1904B8}" name="Sarake13855"/>
    <tableColumn id="13856" xr3:uid="{F04A4FA3-56A4-450F-945F-B2A529F03153}" name="Sarake13856"/>
    <tableColumn id="13857" xr3:uid="{2EBAE8FD-9F29-410E-A9CF-F17F4D89FE18}" name="Sarake13857"/>
    <tableColumn id="13858" xr3:uid="{47D04529-7E0B-4007-AD51-7B5954B32C7B}" name="Sarake13858"/>
    <tableColumn id="13859" xr3:uid="{9F6AF8EC-29EC-43E6-BEB2-D65697320C40}" name="Sarake13859"/>
    <tableColumn id="13860" xr3:uid="{811794F0-558B-4DCD-901D-9F7B18AC5210}" name="Sarake13860"/>
    <tableColumn id="13861" xr3:uid="{5619016F-6DAD-4EE2-83A2-5DAA36DB9204}" name="Sarake13861"/>
    <tableColumn id="13862" xr3:uid="{A262C73E-4F25-44DC-AC5E-254CBFEA24B7}" name="Sarake13862"/>
    <tableColumn id="13863" xr3:uid="{573573F2-F89D-4FA3-8B3D-26D604686FE8}" name="Sarake13863"/>
    <tableColumn id="13864" xr3:uid="{EB739100-737B-426E-B451-ECC28EA4A300}" name="Sarake13864"/>
    <tableColumn id="13865" xr3:uid="{BC5B4756-FD3B-4346-AC5D-EFABCFDF867B}" name="Sarake13865"/>
    <tableColumn id="13866" xr3:uid="{022FD1BE-1C38-406A-BEC6-3C6ADB541F2F}" name="Sarake13866"/>
    <tableColumn id="13867" xr3:uid="{B799CF2D-2C92-460B-A268-18CAD5608DDF}" name="Sarake13867"/>
    <tableColumn id="13868" xr3:uid="{9F7C7528-E00E-4A1E-ABDC-134C9CEFF3F8}" name="Sarake13868"/>
    <tableColumn id="13869" xr3:uid="{7DFD8919-A31B-495D-B3AE-A4F9A16D843E}" name="Sarake13869"/>
    <tableColumn id="13870" xr3:uid="{540076FF-002F-41BA-B769-3046399C897A}" name="Sarake13870"/>
    <tableColumn id="13871" xr3:uid="{4AB7C357-79D1-4DAA-BFCE-530368831653}" name="Sarake13871"/>
    <tableColumn id="13872" xr3:uid="{04EA78BE-F4BC-410B-93A4-F30C0094B54C}" name="Sarake13872"/>
    <tableColumn id="13873" xr3:uid="{1AB56AC8-9C48-4CB6-A2AF-399203F33931}" name="Sarake13873"/>
    <tableColumn id="13874" xr3:uid="{121BE483-C430-4C4B-9659-5C0D6A3FBC8A}" name="Sarake13874"/>
    <tableColumn id="13875" xr3:uid="{95982E9D-F9B1-4523-BD30-C1D67B43830D}" name="Sarake13875"/>
    <tableColumn id="13876" xr3:uid="{BDB89B0C-F962-46A8-B770-0B04E9D412E1}" name="Sarake13876"/>
    <tableColumn id="13877" xr3:uid="{D3BA8100-9478-445A-AA1F-147827879BA9}" name="Sarake13877"/>
    <tableColumn id="13878" xr3:uid="{2FC912AB-F257-4FC2-A471-3772C146C996}" name="Sarake13878"/>
    <tableColumn id="13879" xr3:uid="{E2333B60-BD3F-44B7-A9EA-08B1C0E09293}" name="Sarake13879"/>
    <tableColumn id="13880" xr3:uid="{8267B2D3-7383-4E08-B9F3-062E57AA114E}" name="Sarake13880"/>
    <tableColumn id="13881" xr3:uid="{6C540AFE-A58E-41E8-9E58-452D53FAA7CF}" name="Sarake13881"/>
    <tableColumn id="13882" xr3:uid="{19E6D63C-44F4-4C41-AC60-7EEF3141F11C}" name="Sarake13882"/>
    <tableColumn id="13883" xr3:uid="{9515A5B4-BB64-428A-9C64-41B28A3C94D6}" name="Sarake13883"/>
    <tableColumn id="13884" xr3:uid="{59E59CB8-C916-4329-BFF6-659C609537BE}" name="Sarake13884"/>
    <tableColumn id="13885" xr3:uid="{2778FB18-F5F9-470A-AEC4-DD33EE7C4C26}" name="Sarake13885"/>
    <tableColumn id="13886" xr3:uid="{0D8A1A49-761B-410B-A813-0D40B27F9A60}" name="Sarake13886"/>
    <tableColumn id="13887" xr3:uid="{90819041-290A-4D3E-8F2F-4C645206EA9C}" name="Sarake13887"/>
    <tableColumn id="13888" xr3:uid="{9F748380-7A45-43C3-84D0-D7A5D73DACA3}" name="Sarake13888"/>
    <tableColumn id="13889" xr3:uid="{B77E0455-24B3-4820-B409-3517CCC051C1}" name="Sarake13889"/>
    <tableColumn id="13890" xr3:uid="{5DDFB2A7-78E0-45FE-A961-F2992822624A}" name="Sarake13890"/>
    <tableColumn id="13891" xr3:uid="{D7D39425-F472-4353-B78F-610073879C7F}" name="Sarake13891"/>
    <tableColumn id="13892" xr3:uid="{01AC7DDF-DF2B-425A-B1A7-6CBB2188F820}" name="Sarake13892"/>
    <tableColumn id="13893" xr3:uid="{20B0F072-8143-4C09-8DC5-4CDBEEB464AA}" name="Sarake13893"/>
    <tableColumn id="13894" xr3:uid="{8354A456-232E-40AA-AF09-311EFFB32F75}" name="Sarake13894"/>
    <tableColumn id="13895" xr3:uid="{D64E5F97-8BC8-4BAA-A901-E96F85C884BA}" name="Sarake13895"/>
    <tableColumn id="13896" xr3:uid="{E803FF37-24C1-4AD6-A1C9-B85E5B1CA221}" name="Sarake13896"/>
    <tableColumn id="13897" xr3:uid="{0B30F4AF-62B2-4AA6-B4F1-E09F896E74EC}" name="Sarake13897"/>
    <tableColumn id="13898" xr3:uid="{91DF8B91-F678-4A65-84B5-717A5529AF7E}" name="Sarake13898"/>
    <tableColumn id="13899" xr3:uid="{DB8C2DEB-287F-4154-9D00-EB46A4DD0295}" name="Sarake13899"/>
    <tableColumn id="13900" xr3:uid="{EFDC6EF5-11FE-495B-80FA-72C9679B3924}" name="Sarake13900"/>
    <tableColumn id="13901" xr3:uid="{C6C24A09-38A4-46E7-9FBA-D59256C30CCB}" name="Sarake13901"/>
    <tableColumn id="13902" xr3:uid="{DDF5DA8C-1F37-494E-BBB4-9271AC64E16E}" name="Sarake13902"/>
    <tableColumn id="13903" xr3:uid="{CE051BE2-9F46-4533-92A9-1B4002F841F2}" name="Sarake13903"/>
    <tableColumn id="13904" xr3:uid="{78BE9CE2-BF58-404A-AC60-A6B660AA8B3A}" name="Sarake13904"/>
    <tableColumn id="13905" xr3:uid="{3816764C-47D5-435C-9FE2-7E1445D811D7}" name="Sarake13905"/>
    <tableColumn id="13906" xr3:uid="{FBB14C20-A5F2-42A9-87F1-C9A711012186}" name="Sarake13906"/>
    <tableColumn id="13907" xr3:uid="{33CC0C62-04F4-4CDD-A684-4277B06C0876}" name="Sarake13907"/>
    <tableColumn id="13908" xr3:uid="{AB312083-FD10-4BA0-A381-1ABA2F4A309C}" name="Sarake13908"/>
    <tableColumn id="13909" xr3:uid="{A667D6D0-F73F-43D8-8FE5-471905513D69}" name="Sarake13909"/>
    <tableColumn id="13910" xr3:uid="{1DA6C1E8-1D84-42E4-AD2E-C49D7A88E95E}" name="Sarake13910"/>
    <tableColumn id="13911" xr3:uid="{4D56A8CC-10F1-4FC3-8CB2-ED137EE88389}" name="Sarake13911"/>
    <tableColumn id="13912" xr3:uid="{C527350C-2F66-421D-96C7-47A45D4AFA65}" name="Sarake13912"/>
    <tableColumn id="13913" xr3:uid="{A55EBF8D-BC52-4B4C-8E61-15D3B223265F}" name="Sarake13913"/>
    <tableColumn id="13914" xr3:uid="{FD10AD04-F8AB-407D-BC2C-B420ED4F465C}" name="Sarake13914"/>
    <tableColumn id="13915" xr3:uid="{24A74048-C321-439E-98EA-11AFEB36C7EE}" name="Sarake13915"/>
    <tableColumn id="13916" xr3:uid="{107BE538-4A65-4025-9E74-3151428A9111}" name="Sarake13916"/>
    <tableColumn id="13917" xr3:uid="{13FDDC08-F282-40E5-BCC0-34CDB485142E}" name="Sarake13917"/>
    <tableColumn id="13918" xr3:uid="{4609C906-5BA6-470A-A377-AF688BD18BA8}" name="Sarake13918"/>
    <tableColumn id="13919" xr3:uid="{4EF1C27D-5133-495E-94E4-C0179A0EEF39}" name="Sarake13919"/>
    <tableColumn id="13920" xr3:uid="{AC0F37B7-20F8-462B-81BE-BC5B6B0F5432}" name="Sarake13920"/>
    <tableColumn id="13921" xr3:uid="{ED7B22EE-9FC4-44F3-8D16-82C5A188F6CE}" name="Sarake13921"/>
    <tableColumn id="13922" xr3:uid="{1A63F0EB-3771-4DDA-8A30-58458AEEB90B}" name="Sarake13922"/>
    <tableColumn id="13923" xr3:uid="{45DCCAA9-F77D-446B-B6DF-663A84607F39}" name="Sarake13923"/>
    <tableColumn id="13924" xr3:uid="{760D8BEE-4C89-44D9-8820-92C546CA07C8}" name="Sarake13924"/>
    <tableColumn id="13925" xr3:uid="{AC9DE211-B353-4D82-91B2-785F7DD21EA5}" name="Sarake13925"/>
    <tableColumn id="13926" xr3:uid="{DABA5CF2-02C9-496A-9FED-61CA3BB4F8BC}" name="Sarake13926"/>
    <tableColumn id="13927" xr3:uid="{E203E403-4BAB-4DA9-98B6-BC6F8A95F1D4}" name="Sarake13927"/>
    <tableColumn id="13928" xr3:uid="{80106BD3-BFD0-4938-B4BF-A6E7F6D0077E}" name="Sarake13928"/>
    <tableColumn id="13929" xr3:uid="{BE46E574-1614-4D87-BFA8-68851693A811}" name="Sarake13929"/>
    <tableColumn id="13930" xr3:uid="{7E50F469-D58F-4606-82C8-46E2F8184FE9}" name="Sarake13930"/>
    <tableColumn id="13931" xr3:uid="{776BB760-DA30-43A5-8D20-FBCF22045959}" name="Sarake13931"/>
    <tableColumn id="13932" xr3:uid="{D5AD4237-1EAF-405E-8EC6-F03709DF09BE}" name="Sarake13932"/>
    <tableColumn id="13933" xr3:uid="{D7DCE227-A43F-4A27-928A-E83F83A0470B}" name="Sarake13933"/>
    <tableColumn id="13934" xr3:uid="{47371F47-96FE-486B-97A1-E4289BDAB0CC}" name="Sarake13934"/>
    <tableColumn id="13935" xr3:uid="{0DD14307-F2CE-4850-B287-FE7DF138B02B}" name="Sarake13935"/>
    <tableColumn id="13936" xr3:uid="{709F8A01-51FE-4993-8CF2-B6099CBC5F96}" name="Sarake13936"/>
    <tableColumn id="13937" xr3:uid="{AF21074A-8EE9-4B9A-8259-B9673BBF4B52}" name="Sarake13937"/>
    <tableColumn id="13938" xr3:uid="{644B4208-C6F7-406F-A86E-7828E7721825}" name="Sarake13938"/>
    <tableColumn id="13939" xr3:uid="{3AF91C5A-4216-4913-B65B-572605237354}" name="Sarake13939"/>
    <tableColumn id="13940" xr3:uid="{B85DA7FE-326C-4066-B6AE-B7038A1F0E11}" name="Sarake13940"/>
    <tableColumn id="13941" xr3:uid="{6AF0FE6A-17F5-4DE9-A2A6-3EC50CCF6D2E}" name="Sarake13941"/>
    <tableColumn id="13942" xr3:uid="{A1B401E8-12BC-495A-9640-FF92E830648E}" name="Sarake13942"/>
    <tableColumn id="13943" xr3:uid="{F6910DE7-E444-415B-890B-9727A4675AF5}" name="Sarake13943"/>
    <tableColumn id="13944" xr3:uid="{8AFA0C12-8608-448C-891E-8EF5126174AF}" name="Sarake13944"/>
    <tableColumn id="13945" xr3:uid="{7EED4295-FF4F-4F41-B668-617F50E21BC8}" name="Sarake13945"/>
    <tableColumn id="13946" xr3:uid="{890E7865-AD7B-4041-8E31-8FDE9DEDDBC6}" name="Sarake13946"/>
    <tableColumn id="13947" xr3:uid="{ACB97110-035D-49E6-ABF9-81C17EFCF092}" name="Sarake13947"/>
    <tableColumn id="13948" xr3:uid="{85CFB8BB-5842-4388-AFA1-CF05FBA7B467}" name="Sarake13948"/>
    <tableColumn id="13949" xr3:uid="{8A864DE9-A3BB-4E34-825E-A8CB1B0D9C40}" name="Sarake13949"/>
    <tableColumn id="13950" xr3:uid="{67A26850-E1F5-4266-973B-9B34CA8A7F40}" name="Sarake13950"/>
    <tableColumn id="13951" xr3:uid="{D3E8C68B-E577-428F-BFCC-ECE572FDAA2F}" name="Sarake13951"/>
    <tableColumn id="13952" xr3:uid="{ACDEF25F-165C-4E96-B0F9-748B134CA7F0}" name="Sarake13952"/>
    <tableColumn id="13953" xr3:uid="{8D82705B-30D5-44DA-A872-5A990C1603E7}" name="Sarake13953"/>
    <tableColumn id="13954" xr3:uid="{57FFEF94-F0A4-4BC1-965C-E1A2787836D9}" name="Sarake13954"/>
    <tableColumn id="13955" xr3:uid="{3C53EB7D-2446-489F-B2A5-3269B3633506}" name="Sarake13955"/>
    <tableColumn id="13956" xr3:uid="{2147C62B-213A-4B5B-95B6-AAFA2844B031}" name="Sarake13956"/>
    <tableColumn id="13957" xr3:uid="{E783C248-081E-4AA8-8CF4-9BFF78B02048}" name="Sarake13957"/>
    <tableColumn id="13958" xr3:uid="{310AC838-951E-4FA7-B1B1-934F4EF50B8F}" name="Sarake13958"/>
    <tableColumn id="13959" xr3:uid="{AA0ED89C-510B-4892-ACE2-A57AC146F203}" name="Sarake13959"/>
    <tableColumn id="13960" xr3:uid="{768D4292-082E-41B2-B516-D2E05F1B642A}" name="Sarake13960"/>
    <tableColumn id="13961" xr3:uid="{DFE61FCF-FE0D-47BB-806B-A546FCD30C9C}" name="Sarake13961"/>
    <tableColumn id="13962" xr3:uid="{C0607A21-149F-46E6-BE5F-BBE473E6617D}" name="Sarake13962"/>
    <tableColumn id="13963" xr3:uid="{7BCEDC98-97C4-46E6-A1BA-B2247FB9F30C}" name="Sarake13963"/>
    <tableColumn id="13964" xr3:uid="{869834C1-2B58-45D4-81BA-5025F42398BC}" name="Sarake13964"/>
    <tableColumn id="13965" xr3:uid="{7B06AD1B-4A1D-4E74-B7C5-F85C63183A96}" name="Sarake13965"/>
    <tableColumn id="13966" xr3:uid="{FDFCB4CA-50AA-451F-9296-03F8CB54A403}" name="Sarake13966"/>
    <tableColumn id="13967" xr3:uid="{7BF70C95-5E8C-4E35-898A-13044171004F}" name="Sarake13967"/>
    <tableColumn id="13968" xr3:uid="{1296F90C-19F3-45D8-84CB-E58B3FE623F2}" name="Sarake13968"/>
    <tableColumn id="13969" xr3:uid="{85A7F2BA-76E1-46E8-BEE9-1A47E9D4CE1E}" name="Sarake13969"/>
    <tableColumn id="13970" xr3:uid="{01432209-D6A2-412E-A94D-6160F5ED28CA}" name="Sarake13970"/>
    <tableColumn id="13971" xr3:uid="{27E82CD1-4FD7-4844-BA39-F228D0D9CE17}" name="Sarake13971"/>
    <tableColumn id="13972" xr3:uid="{75E0AAA9-619E-4E89-B40B-67276A5F0FBB}" name="Sarake13972"/>
    <tableColumn id="13973" xr3:uid="{CFBF8B20-359F-484D-B6A2-27D1D95BB026}" name="Sarake13973"/>
    <tableColumn id="13974" xr3:uid="{A32B5662-AFE4-4634-852A-2EFA96AF5999}" name="Sarake13974"/>
    <tableColumn id="13975" xr3:uid="{45270952-D15D-4569-B09B-42B07DAEF693}" name="Sarake13975"/>
    <tableColumn id="13976" xr3:uid="{89A6AD90-6802-4535-85DF-A489E33F28B0}" name="Sarake13976"/>
    <tableColumn id="13977" xr3:uid="{7D0BC1FE-BEAB-4477-84EA-57102D63A4AA}" name="Sarake13977"/>
    <tableColumn id="13978" xr3:uid="{EF6D075B-0B7A-4E85-9575-F210ED095D73}" name="Sarake13978"/>
    <tableColumn id="13979" xr3:uid="{57B1619F-8188-4065-9D87-D46AFE1B2D49}" name="Sarake13979"/>
    <tableColumn id="13980" xr3:uid="{D2D2C82E-535E-4A18-84AB-017F5C6B8838}" name="Sarake13980"/>
    <tableColumn id="13981" xr3:uid="{B5E8BD3B-5FC2-4FEA-8F95-988464C60099}" name="Sarake13981"/>
    <tableColumn id="13982" xr3:uid="{4A813683-E345-4E19-8D33-C5827A7D714F}" name="Sarake13982"/>
    <tableColumn id="13983" xr3:uid="{8C8B2F22-C509-4387-90F2-928942020B81}" name="Sarake13983"/>
    <tableColumn id="13984" xr3:uid="{3ED2A0BD-FAB5-4FE8-B8E2-965EE83E23B4}" name="Sarake13984"/>
    <tableColumn id="13985" xr3:uid="{EC0C00A3-9306-4F7A-A62B-84D78E3ACB85}" name="Sarake13985"/>
    <tableColumn id="13986" xr3:uid="{8C520D40-E149-4758-A6A3-6815C9DA55AD}" name="Sarake13986"/>
    <tableColumn id="13987" xr3:uid="{AC3F8BDF-7231-4832-B1C2-F13713E9D56A}" name="Sarake13987"/>
    <tableColumn id="13988" xr3:uid="{3344E5C5-0BD8-4DA9-9EDB-8CAAEE18A61E}" name="Sarake13988"/>
    <tableColumn id="13989" xr3:uid="{CB81F789-E8C8-42F5-B9FB-0306745E2379}" name="Sarake13989"/>
    <tableColumn id="13990" xr3:uid="{0E16222F-EC24-4618-A396-5A2B888751BB}" name="Sarake13990"/>
    <tableColumn id="13991" xr3:uid="{A37FAB25-FB2B-4E60-A54D-9E51D20F6163}" name="Sarake13991"/>
    <tableColumn id="13992" xr3:uid="{44DEDDF6-A24D-45D5-B5B1-260FC579D949}" name="Sarake13992"/>
    <tableColumn id="13993" xr3:uid="{BDAA18F3-BA52-4F46-AED6-F14A69BF74AC}" name="Sarake13993"/>
    <tableColumn id="13994" xr3:uid="{0FBC9897-C022-41B4-BC16-070A548D61B2}" name="Sarake13994"/>
    <tableColumn id="13995" xr3:uid="{C7ACD164-F4F3-4BDF-A59F-F44BB729D7D2}" name="Sarake13995"/>
    <tableColumn id="13996" xr3:uid="{E479FE7B-1741-4A89-B32B-48092BF7BF0E}" name="Sarake13996"/>
    <tableColumn id="13997" xr3:uid="{2DE9F78B-1395-498B-907C-80B927EEDE45}" name="Sarake13997"/>
    <tableColumn id="13998" xr3:uid="{E493F8A5-8565-4705-811C-B7263BD6EBE2}" name="Sarake13998"/>
    <tableColumn id="13999" xr3:uid="{AC589E63-60B9-421D-8C47-612F0F870479}" name="Sarake13999"/>
    <tableColumn id="14000" xr3:uid="{90026F19-02EF-43D1-B56B-BD6C4661E0F7}" name="Sarake14000"/>
    <tableColumn id="14001" xr3:uid="{70FC245E-AFA1-4B82-960C-5AE8AD07E995}" name="Sarake14001"/>
    <tableColumn id="14002" xr3:uid="{247132C2-EA6A-4491-9970-AF0B22BDF6B4}" name="Sarake14002"/>
    <tableColumn id="14003" xr3:uid="{26A3F81C-03CA-4F88-A2E7-66CA0DE940C0}" name="Sarake14003"/>
    <tableColumn id="14004" xr3:uid="{7647C92A-64CA-46AE-B095-E7496D2DB23D}" name="Sarake14004"/>
    <tableColumn id="14005" xr3:uid="{BC2A973B-947D-40E8-B709-1A98163C8A4A}" name="Sarake14005"/>
    <tableColumn id="14006" xr3:uid="{2116FBBB-ED2A-4CE1-A939-D405BEF55E59}" name="Sarake14006"/>
    <tableColumn id="14007" xr3:uid="{7F9DA7D8-9031-4B64-A23E-AFE1A8EA95A9}" name="Sarake14007"/>
    <tableColumn id="14008" xr3:uid="{0208A24D-F23B-4265-9543-053144768C6B}" name="Sarake14008"/>
    <tableColumn id="14009" xr3:uid="{AA4F9D43-3045-4D83-B55B-3F8FAF5C354E}" name="Sarake14009"/>
    <tableColumn id="14010" xr3:uid="{A842A450-26E9-4610-828A-B513DCFC5711}" name="Sarake14010"/>
    <tableColumn id="14011" xr3:uid="{815EA531-39C8-44C9-A7C6-DB5FF27CB4A6}" name="Sarake14011"/>
    <tableColumn id="14012" xr3:uid="{9FF914EA-2C78-446A-9ACB-A8761E5AF26E}" name="Sarake14012"/>
    <tableColumn id="14013" xr3:uid="{278979BA-C496-43F2-A09B-0E33548DF1D7}" name="Sarake14013"/>
    <tableColumn id="14014" xr3:uid="{CE778743-5EC6-4CA7-A219-F02CDB001F1B}" name="Sarake14014"/>
    <tableColumn id="14015" xr3:uid="{B2525431-21B7-44CB-9970-4C0A89EF5552}" name="Sarake14015"/>
    <tableColumn id="14016" xr3:uid="{7204BB11-69BA-4AA9-B79F-DCF9DB567799}" name="Sarake14016"/>
    <tableColumn id="14017" xr3:uid="{59E8CB2F-5060-4620-907E-690B8E5AE80C}" name="Sarake14017"/>
    <tableColumn id="14018" xr3:uid="{2CFD7AB0-E60E-4D35-A295-84A027E599F1}" name="Sarake14018"/>
    <tableColumn id="14019" xr3:uid="{013C8B84-0986-4AD3-AC56-5EDC56136843}" name="Sarake14019"/>
    <tableColumn id="14020" xr3:uid="{6280B914-BB94-428F-A592-A30D19B99219}" name="Sarake14020"/>
    <tableColumn id="14021" xr3:uid="{24649FDD-A870-4027-891A-B993E66BAA20}" name="Sarake14021"/>
    <tableColumn id="14022" xr3:uid="{5F9B2A90-0DCC-4D58-8B36-EE0CBF20190A}" name="Sarake14022"/>
    <tableColumn id="14023" xr3:uid="{7976F8DE-2D66-4C9A-8832-ED62003DB898}" name="Sarake14023"/>
    <tableColumn id="14024" xr3:uid="{B9B032FD-0640-4974-B2BD-F549D1A6B4D6}" name="Sarake14024"/>
    <tableColumn id="14025" xr3:uid="{BF29BD08-E576-4C6B-BA6F-08F76A565676}" name="Sarake14025"/>
    <tableColumn id="14026" xr3:uid="{55F25C78-22E8-4F3E-ACDB-970D452EB848}" name="Sarake14026"/>
    <tableColumn id="14027" xr3:uid="{EEF25EAB-EFC7-402D-85F7-508772901259}" name="Sarake14027"/>
    <tableColumn id="14028" xr3:uid="{EE7AF6B9-9612-4BCB-9795-EF40D7CE1AB0}" name="Sarake14028"/>
    <tableColumn id="14029" xr3:uid="{32D8AED9-04A7-4C27-BE30-41164CB4FE3B}" name="Sarake14029"/>
    <tableColumn id="14030" xr3:uid="{EC933533-7D86-40EA-B6DA-5D11293A91A0}" name="Sarake14030"/>
    <tableColumn id="14031" xr3:uid="{F4E20B93-E64D-4893-A2FA-56F75D9B3816}" name="Sarake14031"/>
    <tableColumn id="14032" xr3:uid="{4B7C67E6-412F-453A-8CF1-25F082ADA883}" name="Sarake14032"/>
    <tableColumn id="14033" xr3:uid="{CC56A82D-D121-4C7C-A04F-574989E12AA8}" name="Sarake14033"/>
    <tableColumn id="14034" xr3:uid="{9B35F577-F42D-44BE-B12B-636C56B21061}" name="Sarake14034"/>
    <tableColumn id="14035" xr3:uid="{AE42161E-E748-4033-B8DD-E7EBD6906437}" name="Sarake14035"/>
    <tableColumn id="14036" xr3:uid="{439DD630-90B6-49C5-B2F3-A8F38C77CF4C}" name="Sarake14036"/>
    <tableColumn id="14037" xr3:uid="{0E4BDB88-BFD9-44A0-867E-53B3B42682A7}" name="Sarake14037"/>
    <tableColumn id="14038" xr3:uid="{18D3BFAF-C0B6-45B0-BEC4-7E4EEC7D5557}" name="Sarake14038"/>
    <tableColumn id="14039" xr3:uid="{F7E078A5-2CBA-4ED9-855F-44B16039834F}" name="Sarake14039"/>
    <tableColumn id="14040" xr3:uid="{2CB6AB1C-B1C3-4092-AD07-6EC7F5098C47}" name="Sarake14040"/>
    <tableColumn id="14041" xr3:uid="{8A55BF60-8404-42F2-9483-6D4941EE0AF8}" name="Sarake14041"/>
    <tableColumn id="14042" xr3:uid="{B8B9CB8C-3EA2-4439-AEEF-D9B067B93A45}" name="Sarake14042"/>
    <tableColumn id="14043" xr3:uid="{972F40DB-F4BF-4B01-9F65-43F885BBE1C5}" name="Sarake14043"/>
    <tableColumn id="14044" xr3:uid="{E5656156-C312-4A74-ADD8-B6C60AEE86EB}" name="Sarake14044"/>
    <tableColumn id="14045" xr3:uid="{E1C9AB56-CF65-45BD-AC33-8B04D05D2064}" name="Sarake14045"/>
    <tableColumn id="14046" xr3:uid="{95DAAEF3-80BC-466C-A7AA-FA75EAA1328F}" name="Sarake14046"/>
    <tableColumn id="14047" xr3:uid="{7A3239AB-98DC-411B-8D5C-97455B7A7199}" name="Sarake14047"/>
    <tableColumn id="14048" xr3:uid="{44A113D1-6166-43B0-8AC3-B2CD11AA64FD}" name="Sarake14048"/>
    <tableColumn id="14049" xr3:uid="{715A0FC8-93A9-4976-A2A3-1E547612C04C}" name="Sarake14049"/>
    <tableColumn id="14050" xr3:uid="{A1B844AF-2C54-4186-A5B7-7F733DA2127A}" name="Sarake14050"/>
    <tableColumn id="14051" xr3:uid="{7E29A129-5C90-485A-8CCF-6F6C5D78E4C7}" name="Sarake14051"/>
    <tableColumn id="14052" xr3:uid="{3A18D2B9-5C93-4046-B6F7-A56A6E9AE8A2}" name="Sarake14052"/>
    <tableColumn id="14053" xr3:uid="{85ED1882-DF62-4C33-83C3-DC75D8415C82}" name="Sarake14053"/>
    <tableColumn id="14054" xr3:uid="{E88C7C86-67CF-45C6-A44D-F217632873FA}" name="Sarake14054"/>
    <tableColumn id="14055" xr3:uid="{E98FF7B6-27B6-44AA-9BF1-980577EB4EF8}" name="Sarake14055"/>
    <tableColumn id="14056" xr3:uid="{0311E626-E173-445F-AF5D-50299CF20939}" name="Sarake14056"/>
    <tableColumn id="14057" xr3:uid="{82D13B93-57C7-4A0C-BAE5-FF98BBE433F5}" name="Sarake14057"/>
    <tableColumn id="14058" xr3:uid="{8D56DA07-8E3C-47E6-BD80-9A5036C80644}" name="Sarake14058"/>
    <tableColumn id="14059" xr3:uid="{82FAC2B1-613E-41C1-A24B-B3FC4615301D}" name="Sarake14059"/>
    <tableColumn id="14060" xr3:uid="{6B39AD59-05A4-4F31-8D71-D8851B9B7BC8}" name="Sarake14060"/>
    <tableColumn id="14061" xr3:uid="{53114250-2C92-4B9A-9B23-4CF3D352192F}" name="Sarake14061"/>
    <tableColumn id="14062" xr3:uid="{66D9A6B7-DFEC-4238-B754-155A0DDBB554}" name="Sarake14062"/>
    <tableColumn id="14063" xr3:uid="{6359475C-0E27-4DC2-BD43-F4F27E383A53}" name="Sarake14063"/>
    <tableColumn id="14064" xr3:uid="{A874F7D7-4F7C-45EB-9AC8-198E4BB14FDD}" name="Sarake14064"/>
    <tableColumn id="14065" xr3:uid="{41B2AEE5-8539-419B-91C3-C1565B9C6910}" name="Sarake14065"/>
    <tableColumn id="14066" xr3:uid="{768028CF-5036-4F69-BCF6-B8B4FD1DA530}" name="Sarake14066"/>
    <tableColumn id="14067" xr3:uid="{9CB31BC1-3AA6-4088-926E-AB5C9B8DC7D8}" name="Sarake14067"/>
    <tableColumn id="14068" xr3:uid="{829DC0DF-D15D-4580-A739-EC8CE0E54E2A}" name="Sarake14068"/>
    <tableColumn id="14069" xr3:uid="{58446645-A7FB-4180-B13A-186851BFC7B4}" name="Sarake14069"/>
    <tableColumn id="14070" xr3:uid="{01A68EA8-21EF-4EFC-AA65-5553F858F943}" name="Sarake14070"/>
    <tableColumn id="14071" xr3:uid="{EE65DE55-B7AA-4C45-9150-DF1F6DEFB2A7}" name="Sarake14071"/>
    <tableColumn id="14072" xr3:uid="{F2B91545-DBC1-43C8-B959-A8401C07AFAE}" name="Sarake14072"/>
    <tableColumn id="14073" xr3:uid="{A4DF4B09-B7D3-4F7F-A38A-259E9034E9A1}" name="Sarake14073"/>
    <tableColumn id="14074" xr3:uid="{804FBB7F-6602-4EE0-B558-74B1952269CD}" name="Sarake14074"/>
    <tableColumn id="14075" xr3:uid="{B69884B6-BA58-4BD7-A5E5-30B9BD04B362}" name="Sarake14075"/>
    <tableColumn id="14076" xr3:uid="{23ED708F-62E8-408C-B80F-3578108EDFD0}" name="Sarake14076"/>
    <tableColumn id="14077" xr3:uid="{37E5D1C1-98F6-44AB-8EDE-A04411BE47DD}" name="Sarake14077"/>
    <tableColumn id="14078" xr3:uid="{BF257D12-D56F-4DA6-B300-D2B32A62A8C4}" name="Sarake14078"/>
    <tableColumn id="14079" xr3:uid="{D69463FD-56C1-4800-8021-8C321B267660}" name="Sarake14079"/>
    <tableColumn id="14080" xr3:uid="{FAA1F402-04A9-4CFB-AB45-5151871A1B0B}" name="Sarake14080"/>
    <tableColumn id="14081" xr3:uid="{5FF735C7-8A22-4F85-B222-0120C62A6F28}" name="Sarake14081"/>
    <tableColumn id="14082" xr3:uid="{52BC133F-A720-4BA8-AB2C-544B5E4E36E6}" name="Sarake14082"/>
    <tableColumn id="14083" xr3:uid="{B2585730-B9AD-415D-B4D9-8F83798B4613}" name="Sarake14083"/>
    <tableColumn id="14084" xr3:uid="{95920256-F40C-42BF-8EE3-452367FB59E6}" name="Sarake14084"/>
    <tableColumn id="14085" xr3:uid="{9048BDBC-9713-4BEB-8386-942CC7AFD243}" name="Sarake14085"/>
    <tableColumn id="14086" xr3:uid="{105DD222-F0BB-4495-BA0B-8B32A39C924F}" name="Sarake14086"/>
    <tableColumn id="14087" xr3:uid="{34BD781B-3C62-4E80-B15A-84F25C4AAE9D}" name="Sarake14087"/>
    <tableColumn id="14088" xr3:uid="{C6C6B9BE-6052-482E-9C3F-1A3853576130}" name="Sarake14088"/>
    <tableColumn id="14089" xr3:uid="{9EF799EB-00A7-4FA4-A567-5BE37D29D28D}" name="Sarake14089"/>
    <tableColumn id="14090" xr3:uid="{04B58343-546B-4D30-B97A-48716D8FED64}" name="Sarake14090"/>
    <tableColumn id="14091" xr3:uid="{DB7A9603-0669-4F11-9049-710F975FEEB8}" name="Sarake14091"/>
    <tableColumn id="14092" xr3:uid="{CA588FD7-B53D-4E7E-9C22-608C20526F48}" name="Sarake14092"/>
    <tableColumn id="14093" xr3:uid="{9C2A1013-938E-4785-AEB8-5A716AD974AB}" name="Sarake14093"/>
    <tableColumn id="14094" xr3:uid="{549ED6A4-6112-45D6-B367-C995F7ECCBEA}" name="Sarake14094"/>
    <tableColumn id="14095" xr3:uid="{1E8D3F33-C960-4754-A617-2F47BF879F0E}" name="Sarake14095"/>
    <tableColumn id="14096" xr3:uid="{64637849-8751-4CAE-ADFD-07C65C7768DD}" name="Sarake14096"/>
    <tableColumn id="14097" xr3:uid="{CE6D1F03-D3AB-4EE5-B737-68F7F8F4BF01}" name="Sarake14097"/>
    <tableColumn id="14098" xr3:uid="{D55490FC-F891-4F32-9321-FE0277087E35}" name="Sarake14098"/>
    <tableColumn id="14099" xr3:uid="{878CA6D8-82D0-456F-A218-5F52A137EF5D}" name="Sarake14099"/>
    <tableColumn id="14100" xr3:uid="{617ABBE4-69AB-4C59-B406-81C5DCF41D9C}" name="Sarake14100"/>
    <tableColumn id="14101" xr3:uid="{A402F28B-8BBD-4458-9F96-CFB9A3701B47}" name="Sarake14101"/>
    <tableColumn id="14102" xr3:uid="{CF4D1EBA-244F-4A94-B73F-79513FC105D3}" name="Sarake14102"/>
    <tableColumn id="14103" xr3:uid="{B070A803-F6DE-47AD-BE72-7080EBD53876}" name="Sarake14103"/>
    <tableColumn id="14104" xr3:uid="{2A8289F6-9174-4E00-9FCA-B5322FB47578}" name="Sarake14104"/>
    <tableColumn id="14105" xr3:uid="{F5EC651E-02DC-4F63-9563-FE79C5CDF611}" name="Sarake14105"/>
    <tableColumn id="14106" xr3:uid="{A9A1A025-5112-460E-9241-CE6230CA82F5}" name="Sarake14106"/>
    <tableColumn id="14107" xr3:uid="{14AD02D0-13DC-4D4A-820A-CBB619D68C3E}" name="Sarake14107"/>
    <tableColumn id="14108" xr3:uid="{BC0FEF19-35E6-452F-84D2-CC7D483F9853}" name="Sarake14108"/>
    <tableColumn id="14109" xr3:uid="{4D353890-BE8C-42F1-9258-ED1C2DBCDFF1}" name="Sarake14109"/>
    <tableColumn id="14110" xr3:uid="{D9FD2353-9AB8-4AB0-9DEA-03F04DD2D442}" name="Sarake14110"/>
    <tableColumn id="14111" xr3:uid="{CD6E0FED-9D47-426F-B673-9C56721A51D9}" name="Sarake14111"/>
    <tableColumn id="14112" xr3:uid="{F2702C77-5708-48C6-B34F-0D188EDBB73B}" name="Sarake14112"/>
    <tableColumn id="14113" xr3:uid="{E4AC2FF7-D769-4C2A-9ABF-C5F02995D8FB}" name="Sarake14113"/>
    <tableColumn id="14114" xr3:uid="{E4E791FE-F719-4B99-97EA-98559A650A5E}" name="Sarake14114"/>
    <tableColumn id="14115" xr3:uid="{67BB3550-3E7E-4223-A691-E7E20DC70480}" name="Sarake14115"/>
    <tableColumn id="14116" xr3:uid="{D425BAD4-6EE7-49BE-B912-10A58603C832}" name="Sarake14116"/>
    <tableColumn id="14117" xr3:uid="{9D969B16-0428-4668-B621-7B3E357F2DF0}" name="Sarake14117"/>
    <tableColumn id="14118" xr3:uid="{E6E14DF0-EFD4-4441-A69B-DA277CEAA00E}" name="Sarake14118"/>
    <tableColumn id="14119" xr3:uid="{BBC518F0-74D0-43C1-A134-96CDE5C8BEA0}" name="Sarake14119"/>
    <tableColumn id="14120" xr3:uid="{8D6B1CB4-CEBD-4C79-914F-8BA3B012BD86}" name="Sarake14120"/>
    <tableColumn id="14121" xr3:uid="{97A0B634-90F4-45EE-975B-87EF448D6384}" name="Sarake14121"/>
    <tableColumn id="14122" xr3:uid="{AECE7916-4D67-446F-9B89-9942BBD0562D}" name="Sarake14122"/>
    <tableColumn id="14123" xr3:uid="{C583BBDF-6104-436D-938F-1F3FB6669D2C}" name="Sarake14123"/>
    <tableColumn id="14124" xr3:uid="{015FAF0A-C071-4956-9824-0EAE8E22116E}" name="Sarake14124"/>
    <tableColumn id="14125" xr3:uid="{850BCF3A-9604-496D-BDCB-E5269B9CFBDF}" name="Sarake14125"/>
    <tableColumn id="14126" xr3:uid="{0799A950-843F-4ABF-9240-C112072AEACC}" name="Sarake14126"/>
    <tableColumn id="14127" xr3:uid="{58564762-E7D2-407E-8618-DF7889524B57}" name="Sarake14127"/>
    <tableColumn id="14128" xr3:uid="{CD2A5586-7182-4FB8-987A-949E132468CD}" name="Sarake14128"/>
    <tableColumn id="14129" xr3:uid="{F1BBE05D-E710-4548-A39B-0D442CA57DF8}" name="Sarake14129"/>
    <tableColumn id="14130" xr3:uid="{7F577608-8B16-4954-807C-DB5B874B79DC}" name="Sarake14130"/>
    <tableColumn id="14131" xr3:uid="{25D1B192-2408-4F70-9AA4-0B7B569987C4}" name="Sarake14131"/>
    <tableColumn id="14132" xr3:uid="{255A949A-6020-42E6-A458-2BC249E791BF}" name="Sarake14132"/>
    <tableColumn id="14133" xr3:uid="{CC634F57-B3A3-4EE8-BE3D-BA1C7104AC31}" name="Sarake14133"/>
    <tableColumn id="14134" xr3:uid="{7CF06B91-276F-4C19-A2FB-B3540520050C}" name="Sarake14134"/>
    <tableColumn id="14135" xr3:uid="{4B9F8083-33D5-4AFC-9DBF-775F25F10FDF}" name="Sarake14135"/>
    <tableColumn id="14136" xr3:uid="{5D5315CB-5391-475F-A31A-3025BF9BA648}" name="Sarake14136"/>
    <tableColumn id="14137" xr3:uid="{39A7CED6-304B-47F6-A83A-C7C6BE78FF43}" name="Sarake14137"/>
    <tableColumn id="14138" xr3:uid="{D5EA20AA-9486-433F-87DB-FEA548E8FAE7}" name="Sarake14138"/>
    <tableColumn id="14139" xr3:uid="{B613ACD7-B704-4033-AFCD-2F08352D4246}" name="Sarake14139"/>
    <tableColumn id="14140" xr3:uid="{15D3CD42-8C41-4E47-B0D5-74A580005F2F}" name="Sarake14140"/>
    <tableColumn id="14141" xr3:uid="{A33DB3D2-8FD7-49E6-9819-0E1C317ADBD5}" name="Sarake14141"/>
    <tableColumn id="14142" xr3:uid="{254F14C3-BA0F-4C31-A248-EA1DCC9F7D16}" name="Sarake14142"/>
    <tableColumn id="14143" xr3:uid="{216D0E4E-3E02-41D6-9B12-E40B3DC87121}" name="Sarake14143"/>
    <tableColumn id="14144" xr3:uid="{8764EA88-CB05-4588-AD99-4E535986978C}" name="Sarake14144"/>
    <tableColumn id="14145" xr3:uid="{7604F371-3BD6-4D19-AD31-2DDDBAD5C91E}" name="Sarake14145"/>
    <tableColumn id="14146" xr3:uid="{BBA0DB24-D8AE-4E38-9276-EBA5A7479065}" name="Sarake14146"/>
    <tableColumn id="14147" xr3:uid="{853AD7B7-18F3-41D4-B4F6-8FACC3F1A100}" name="Sarake14147"/>
    <tableColumn id="14148" xr3:uid="{62E580FF-04A9-43D3-90DD-731913112172}" name="Sarake14148"/>
    <tableColumn id="14149" xr3:uid="{41D8DF9C-834B-4E86-96C4-3AAB5D075C1B}" name="Sarake14149"/>
    <tableColumn id="14150" xr3:uid="{6E52A71D-9B70-425E-8080-3D2E4F11B088}" name="Sarake14150"/>
    <tableColumn id="14151" xr3:uid="{3918F8A4-EC27-4106-8CD0-C8EEA53A5231}" name="Sarake14151"/>
    <tableColumn id="14152" xr3:uid="{DE64E09F-47A7-4729-B167-C4857E8F7429}" name="Sarake14152"/>
    <tableColumn id="14153" xr3:uid="{C49E9AD6-FDC0-467A-BA5E-71E778239574}" name="Sarake14153"/>
    <tableColumn id="14154" xr3:uid="{7A6C233D-D7DF-4C85-91AF-C350A8BCC01B}" name="Sarake14154"/>
    <tableColumn id="14155" xr3:uid="{8909C3B8-CD4E-4C61-9E84-345702C78F50}" name="Sarake14155"/>
    <tableColumn id="14156" xr3:uid="{BC1F012F-9C2D-44C3-8362-B84866C478D6}" name="Sarake14156"/>
    <tableColumn id="14157" xr3:uid="{F64E399B-646A-4563-9E57-E5832B61C003}" name="Sarake14157"/>
    <tableColumn id="14158" xr3:uid="{99A91A1D-72E5-4DC8-BCA7-DDD283B09AA2}" name="Sarake14158"/>
    <tableColumn id="14159" xr3:uid="{33EFD869-DB4C-4391-B92A-184B02BD4D63}" name="Sarake14159"/>
    <tableColumn id="14160" xr3:uid="{CB1F4A48-0D41-4C48-B50A-CC01E6579B2D}" name="Sarake14160"/>
    <tableColumn id="14161" xr3:uid="{9A4C45A7-0768-480D-878A-5B00E26B33EA}" name="Sarake14161"/>
    <tableColumn id="14162" xr3:uid="{AB0D7330-D418-482C-A15A-E1641754DA2F}" name="Sarake14162"/>
    <tableColumn id="14163" xr3:uid="{15EB94FA-8CD6-4993-9B61-32B5880D4A1A}" name="Sarake14163"/>
    <tableColumn id="14164" xr3:uid="{486520F9-682A-4207-ACCA-A3EF1A5ADFB1}" name="Sarake14164"/>
    <tableColumn id="14165" xr3:uid="{AE64382B-0898-4A27-8806-13979A66408A}" name="Sarake14165"/>
    <tableColumn id="14166" xr3:uid="{BA5BD99F-7183-48BC-8D2E-30890924461B}" name="Sarake14166"/>
    <tableColumn id="14167" xr3:uid="{3F5D9768-2067-4E19-A1D6-D67AB2BF0F23}" name="Sarake14167"/>
    <tableColumn id="14168" xr3:uid="{B66647F0-E8C4-449A-B3AE-D01F93F1730F}" name="Sarake14168"/>
    <tableColumn id="14169" xr3:uid="{4EE976EB-22CF-4325-8637-59F0E4E172AE}" name="Sarake14169"/>
    <tableColumn id="14170" xr3:uid="{CADDDAC2-200D-4B06-9ABE-F71F2B4BC973}" name="Sarake14170"/>
    <tableColumn id="14171" xr3:uid="{2CDF08F0-1610-4D74-8226-E5E055FC174C}" name="Sarake14171"/>
    <tableColumn id="14172" xr3:uid="{24AA12A3-CD0E-4FF4-A18B-4C09156C732B}" name="Sarake14172"/>
    <tableColumn id="14173" xr3:uid="{DB692995-95C5-461B-9C8B-049D1626AABE}" name="Sarake14173"/>
    <tableColumn id="14174" xr3:uid="{E7E5A004-C6CA-40E2-B75B-0B55D58C7C77}" name="Sarake14174"/>
    <tableColumn id="14175" xr3:uid="{3B074176-6D9F-4307-99EA-2B7377709A7B}" name="Sarake14175"/>
    <tableColumn id="14176" xr3:uid="{43A2B72D-7E53-4708-B423-A0A6C873F65E}" name="Sarake14176"/>
    <tableColumn id="14177" xr3:uid="{F1D7F720-7790-4BED-8E17-09D7CF8B3071}" name="Sarake14177"/>
    <tableColumn id="14178" xr3:uid="{453D9A7A-A836-440E-8DF0-E67D05A23B57}" name="Sarake14178"/>
    <tableColumn id="14179" xr3:uid="{563EB5DC-C30D-4638-9CCF-1F3F32F642A0}" name="Sarake14179"/>
    <tableColumn id="14180" xr3:uid="{84A90CD3-CE3C-4623-8DDD-78C8AB960BA1}" name="Sarake14180"/>
    <tableColumn id="14181" xr3:uid="{6895E194-F5B7-4115-ADEF-66E1C00D2B20}" name="Sarake14181"/>
    <tableColumn id="14182" xr3:uid="{FBB10B81-6109-4849-AA5F-F286672CD5C2}" name="Sarake14182"/>
    <tableColumn id="14183" xr3:uid="{2F9CDD27-0AB9-46E8-8360-7CBEF9603DEE}" name="Sarake14183"/>
    <tableColumn id="14184" xr3:uid="{BA56CE9E-69E7-48C8-B188-CDA30593E0BC}" name="Sarake14184"/>
    <tableColumn id="14185" xr3:uid="{32C5C24F-4E91-456A-955C-6CD033C01CA7}" name="Sarake14185"/>
    <tableColumn id="14186" xr3:uid="{2340DB06-3361-42A0-BCE6-1E7A87208F2D}" name="Sarake14186"/>
    <tableColumn id="14187" xr3:uid="{D46995BC-232F-4115-BD78-12CA904EA2F2}" name="Sarake14187"/>
    <tableColumn id="14188" xr3:uid="{A55436DD-C9A8-4AA6-8A55-C276A9272310}" name="Sarake14188"/>
    <tableColumn id="14189" xr3:uid="{6659301D-8F0F-4A50-85B4-5AD758CA1D21}" name="Sarake14189"/>
    <tableColumn id="14190" xr3:uid="{4C5D5569-9658-4566-B331-1515DF8B8F59}" name="Sarake14190"/>
    <tableColumn id="14191" xr3:uid="{05DCDCC4-E2FC-46D5-91AD-1BDEB858A247}" name="Sarake14191"/>
    <tableColumn id="14192" xr3:uid="{13673E14-7CAB-4F9C-8F96-F6A7C925E8DA}" name="Sarake14192"/>
    <tableColumn id="14193" xr3:uid="{2D9F9321-7BB5-4EE3-ACC9-2CC7C37D593B}" name="Sarake14193"/>
    <tableColumn id="14194" xr3:uid="{946C34B8-59E1-4C0A-85B8-C0ABB65A5839}" name="Sarake14194"/>
    <tableColumn id="14195" xr3:uid="{0011A2A2-CAC2-4B9D-99DC-60877040EF11}" name="Sarake14195"/>
    <tableColumn id="14196" xr3:uid="{2014F371-90FF-44A8-B159-B401D3187D39}" name="Sarake14196"/>
    <tableColumn id="14197" xr3:uid="{40DD0870-DF17-4B69-B739-C930115C2510}" name="Sarake14197"/>
    <tableColumn id="14198" xr3:uid="{B985200A-EBAD-41EB-835E-B12CC7B709D9}" name="Sarake14198"/>
    <tableColumn id="14199" xr3:uid="{C0C788DE-CC10-485E-BE46-3822A9306B7C}" name="Sarake14199"/>
    <tableColumn id="14200" xr3:uid="{6EC981AD-9BB1-4A20-B9CB-34105A04A593}" name="Sarake14200"/>
    <tableColumn id="14201" xr3:uid="{4F99752B-31EB-434A-837B-F9A4B36C2291}" name="Sarake14201"/>
    <tableColumn id="14202" xr3:uid="{E248ED50-A093-4C23-A349-3A5C3F84B0AE}" name="Sarake14202"/>
    <tableColumn id="14203" xr3:uid="{CDDA9AB7-BF89-475C-826D-0DFC50DAF9AE}" name="Sarake14203"/>
    <tableColumn id="14204" xr3:uid="{AA348702-6EA1-4324-A0FD-48FFFF60CD62}" name="Sarake14204"/>
    <tableColumn id="14205" xr3:uid="{58493D85-A395-475F-8BCC-1FFFF6B40CA0}" name="Sarake14205"/>
    <tableColumn id="14206" xr3:uid="{417888BC-1EDD-45CB-94BC-D6FCD8DFF4FF}" name="Sarake14206"/>
    <tableColumn id="14207" xr3:uid="{E25C1F73-4B04-441B-A5D8-06FBC4BA5F73}" name="Sarake14207"/>
    <tableColumn id="14208" xr3:uid="{78A1CB65-9C49-46DC-B5E5-7AFA3FE8C586}" name="Sarake14208"/>
    <tableColumn id="14209" xr3:uid="{AF733E0F-D038-4904-AD26-E8C44FF8F425}" name="Sarake14209"/>
    <tableColumn id="14210" xr3:uid="{AAA8B822-E266-4A25-98EF-47A579F4CFAD}" name="Sarake14210"/>
    <tableColumn id="14211" xr3:uid="{F0F553EB-13A5-4850-B604-95F0650D1FFA}" name="Sarake14211"/>
    <tableColumn id="14212" xr3:uid="{D20E594F-80D5-4793-BDD3-6AF553F23FEC}" name="Sarake14212"/>
    <tableColumn id="14213" xr3:uid="{9DAEC1A5-4324-4EB0-8F05-3E0615C0FFE7}" name="Sarake14213"/>
    <tableColumn id="14214" xr3:uid="{C71C7686-F4CE-404A-9B97-8B33A461E114}" name="Sarake14214"/>
    <tableColumn id="14215" xr3:uid="{770BFC00-C74D-497C-A587-3865C01F1A0D}" name="Sarake14215"/>
    <tableColumn id="14216" xr3:uid="{28CE675C-1534-4C54-90D2-A9FB915C7CA6}" name="Sarake14216"/>
    <tableColumn id="14217" xr3:uid="{FF2E6DD0-2898-42FB-8D59-7373A0D4023A}" name="Sarake14217"/>
    <tableColumn id="14218" xr3:uid="{5D4AC5CB-5BC0-4596-8233-50E03D08CDF5}" name="Sarake14218"/>
    <tableColumn id="14219" xr3:uid="{13744601-643B-4291-9484-9F0F8696A008}" name="Sarake14219"/>
    <tableColumn id="14220" xr3:uid="{3607F9EC-9D1F-44E6-8676-6B4E75236452}" name="Sarake14220"/>
    <tableColumn id="14221" xr3:uid="{055CB56D-A8B4-4720-9EA0-86A3FC4A2FE9}" name="Sarake14221"/>
    <tableColumn id="14222" xr3:uid="{596C2592-6A13-4DAA-A38E-275C0B524539}" name="Sarake14222"/>
    <tableColumn id="14223" xr3:uid="{DEB91ED9-3574-4DAB-8323-9C37E7CE821E}" name="Sarake14223"/>
    <tableColumn id="14224" xr3:uid="{C278264F-1528-472B-81C0-16B390FA0267}" name="Sarake14224"/>
    <tableColumn id="14225" xr3:uid="{023DB48B-63C8-4BBD-BF4B-5C425F5848F2}" name="Sarake14225"/>
    <tableColumn id="14226" xr3:uid="{183460E1-3B49-4CA0-B294-F154521CDA46}" name="Sarake14226"/>
    <tableColumn id="14227" xr3:uid="{381E1D5D-5C77-45FA-B1C2-AE3339767382}" name="Sarake14227"/>
    <tableColumn id="14228" xr3:uid="{902EBDCA-1DDA-413F-8673-FEE3C7A07A76}" name="Sarake14228"/>
    <tableColumn id="14229" xr3:uid="{CF51FAD8-A623-4DFC-BBBE-1AB09A8C9428}" name="Sarake14229"/>
    <tableColumn id="14230" xr3:uid="{84CB26C0-C58B-46C0-9C48-B2A98F9811ED}" name="Sarake14230"/>
    <tableColumn id="14231" xr3:uid="{85ECC656-A34F-4924-AFC7-940A03D4D369}" name="Sarake14231"/>
    <tableColumn id="14232" xr3:uid="{586B1AFF-2037-42E5-9221-2B03444DE126}" name="Sarake14232"/>
    <tableColumn id="14233" xr3:uid="{1559A641-1493-43CF-8F9D-1DCCC400D2EC}" name="Sarake14233"/>
    <tableColumn id="14234" xr3:uid="{929C2B7D-530D-40D6-B935-3B670490D481}" name="Sarake14234"/>
    <tableColumn id="14235" xr3:uid="{C4C97DA1-BF9B-467A-A675-3199D9421B89}" name="Sarake14235"/>
    <tableColumn id="14236" xr3:uid="{04C02634-F43C-42C7-90D2-702BB27B7DF3}" name="Sarake14236"/>
    <tableColumn id="14237" xr3:uid="{77EE8D5B-BF54-457F-B931-88C63ED2BAEE}" name="Sarake14237"/>
    <tableColumn id="14238" xr3:uid="{02AC376A-1520-4E2D-8050-84C7F6432B76}" name="Sarake14238"/>
    <tableColumn id="14239" xr3:uid="{036F1ABA-17CB-473E-AE26-C9E8140E9C0E}" name="Sarake14239"/>
    <tableColumn id="14240" xr3:uid="{4F95CD90-E85C-442B-9D25-8C02105C06F3}" name="Sarake14240"/>
    <tableColumn id="14241" xr3:uid="{5C387288-6B3B-41B9-9985-E31203880459}" name="Sarake14241"/>
    <tableColumn id="14242" xr3:uid="{34D73BBF-538A-4A9B-B82F-E037D013E098}" name="Sarake14242"/>
    <tableColumn id="14243" xr3:uid="{19DD8590-788F-46EC-9FF0-E5A346188078}" name="Sarake14243"/>
    <tableColumn id="14244" xr3:uid="{05F109DE-6BE7-4DA9-B293-8E9CF2326A93}" name="Sarake14244"/>
    <tableColumn id="14245" xr3:uid="{98BC6EE8-3C60-4AC2-806E-16191379BAD0}" name="Sarake14245"/>
    <tableColumn id="14246" xr3:uid="{7ADAC02C-2E47-4482-8250-6C656DE32D5E}" name="Sarake14246"/>
    <tableColumn id="14247" xr3:uid="{A3E0EC2C-6F78-4161-84B5-4AF6A59D389F}" name="Sarake14247"/>
    <tableColumn id="14248" xr3:uid="{F13FE778-664E-4C7E-9153-4C4366B3F4EC}" name="Sarake14248"/>
    <tableColumn id="14249" xr3:uid="{758A2B7E-9AC8-4090-AB37-C3B451313E3A}" name="Sarake14249"/>
    <tableColumn id="14250" xr3:uid="{ACB3B427-91E6-490D-8D4A-DE63056D1E07}" name="Sarake14250"/>
    <tableColumn id="14251" xr3:uid="{C26A27C5-BEE2-4AF8-B8A9-766303B63AC4}" name="Sarake14251"/>
    <tableColumn id="14252" xr3:uid="{96DFF3C7-D22D-4C61-8206-349DB82D8DE5}" name="Sarake14252"/>
    <tableColumn id="14253" xr3:uid="{B5264EDB-287D-4B2B-A11F-B519BFA455D5}" name="Sarake14253"/>
    <tableColumn id="14254" xr3:uid="{A81D744C-89AA-4C01-8661-24D708DB1722}" name="Sarake14254"/>
    <tableColumn id="14255" xr3:uid="{770D8DC7-7425-420F-A1C7-3C3077A33D3A}" name="Sarake14255"/>
    <tableColumn id="14256" xr3:uid="{5FA301D5-8FC5-4504-A1CA-82AD4BBFB0D9}" name="Sarake14256"/>
    <tableColumn id="14257" xr3:uid="{C1F71DDC-435E-450F-B274-A08481FBD28C}" name="Sarake14257"/>
    <tableColumn id="14258" xr3:uid="{43101BE5-FCA5-4071-9C32-908DE9A998F7}" name="Sarake14258"/>
    <tableColumn id="14259" xr3:uid="{F3E936B3-9BF0-4A5B-8C73-DACFE73235C7}" name="Sarake14259"/>
    <tableColumn id="14260" xr3:uid="{A44E4CB5-D2ED-4AC9-974E-88F5FA1DECEB}" name="Sarake14260"/>
    <tableColumn id="14261" xr3:uid="{D118B3C2-481E-465D-9FE3-371DCC988539}" name="Sarake14261"/>
    <tableColumn id="14262" xr3:uid="{A2950384-0A15-4919-B778-087D6E820499}" name="Sarake14262"/>
    <tableColumn id="14263" xr3:uid="{BE159D84-D7CD-4931-9A7A-7615012EE7D0}" name="Sarake14263"/>
    <tableColumn id="14264" xr3:uid="{0C217166-A893-4316-B44A-AA0B674DCEB5}" name="Sarake14264"/>
    <tableColumn id="14265" xr3:uid="{D1BD4A00-E9F6-4023-AB81-C1953043286D}" name="Sarake14265"/>
    <tableColumn id="14266" xr3:uid="{BB1E4E1F-5235-4F6E-8659-2D5845928378}" name="Sarake14266"/>
    <tableColumn id="14267" xr3:uid="{4DFA74CB-B65A-4830-9367-D4D1FB05F9D1}" name="Sarake14267"/>
    <tableColumn id="14268" xr3:uid="{63317C7D-7ED8-4D7F-89C1-A6D6D510189C}" name="Sarake14268"/>
    <tableColumn id="14269" xr3:uid="{5179A739-C121-4AF5-8132-B456D5CD13CC}" name="Sarake14269"/>
    <tableColumn id="14270" xr3:uid="{7CD9361E-D60A-438F-BD3B-AA7DB50DC1DF}" name="Sarake14270"/>
    <tableColumn id="14271" xr3:uid="{490768B0-40FE-4914-9F06-6525D64EA661}" name="Sarake14271"/>
    <tableColumn id="14272" xr3:uid="{51410002-797C-44B8-B604-114127A0010E}" name="Sarake14272"/>
    <tableColumn id="14273" xr3:uid="{FD31658F-E313-4AFC-9DB6-66E81D2C654C}" name="Sarake14273"/>
    <tableColumn id="14274" xr3:uid="{82D8E46F-07EE-45CE-8938-B972948100D5}" name="Sarake14274"/>
    <tableColumn id="14275" xr3:uid="{A7C53587-CA96-4B98-B023-8348F1DDFF51}" name="Sarake14275"/>
    <tableColumn id="14276" xr3:uid="{006E7113-825C-4F2E-8582-6661135DB455}" name="Sarake14276"/>
    <tableColumn id="14277" xr3:uid="{F9C96C1E-6F5E-45A1-A368-AF688F690E9A}" name="Sarake14277"/>
    <tableColumn id="14278" xr3:uid="{4E729E84-7D00-493C-B1D3-3CF37714DA1F}" name="Sarake14278"/>
    <tableColumn id="14279" xr3:uid="{6F805BB8-7903-4A38-BCA3-8CD8D9841F88}" name="Sarake14279"/>
    <tableColumn id="14280" xr3:uid="{E7A3E50D-C2D0-4F0E-ADCD-CEA306958CF3}" name="Sarake14280"/>
    <tableColumn id="14281" xr3:uid="{A6897A0B-5CCE-40DD-9181-A9CB1907FAB6}" name="Sarake14281"/>
    <tableColumn id="14282" xr3:uid="{5D2FD262-148C-4702-816B-B53FF15DB14B}" name="Sarake14282"/>
    <tableColumn id="14283" xr3:uid="{39DD7878-C5DB-4252-A689-3A20E23A89E2}" name="Sarake14283"/>
    <tableColumn id="14284" xr3:uid="{2B9E40CE-AC9E-4BF7-B880-254BF4B22CB4}" name="Sarake14284"/>
    <tableColumn id="14285" xr3:uid="{C29CDA1A-2C81-45B0-835D-E6C5E327E37A}" name="Sarake14285"/>
    <tableColumn id="14286" xr3:uid="{3C29F3F3-EDCD-4BFF-8208-D97C42B2C735}" name="Sarake14286"/>
    <tableColumn id="14287" xr3:uid="{B1DD14D9-2026-433F-BF9F-E7D3DBE0E381}" name="Sarake14287"/>
    <tableColumn id="14288" xr3:uid="{361AEB82-5B93-4481-A344-8D8E11EAE6B7}" name="Sarake14288"/>
    <tableColumn id="14289" xr3:uid="{D182A560-59D5-4382-9DDB-F4F62645232A}" name="Sarake14289"/>
    <tableColumn id="14290" xr3:uid="{7D1C55F9-010D-40AF-BF3B-76F3423CBD54}" name="Sarake14290"/>
    <tableColumn id="14291" xr3:uid="{B239DA17-3C05-4B31-9CAB-5B10441B431A}" name="Sarake14291"/>
    <tableColumn id="14292" xr3:uid="{60A81298-FF67-46F2-A5EB-98655EE824D1}" name="Sarake14292"/>
    <tableColumn id="14293" xr3:uid="{A80E8628-7859-479B-8251-CE2EA4DA1667}" name="Sarake14293"/>
    <tableColumn id="14294" xr3:uid="{DC5964A8-74BD-4F1F-A5C2-FE7AFC70D1E4}" name="Sarake14294"/>
    <tableColumn id="14295" xr3:uid="{3232B7E7-E01D-46CA-8F3F-72A3C1A4C37E}" name="Sarake14295"/>
    <tableColumn id="14296" xr3:uid="{583A99CF-A5EC-475D-999D-D4FBCA371032}" name="Sarake14296"/>
    <tableColumn id="14297" xr3:uid="{BCF6327D-788D-467D-8E10-C857B59000C5}" name="Sarake14297"/>
    <tableColumn id="14298" xr3:uid="{D3348E6E-BD5E-4046-AE02-E49BF252AD0C}" name="Sarake14298"/>
    <tableColumn id="14299" xr3:uid="{D85A3B72-F6CA-4554-90C1-BF428BD859C4}" name="Sarake14299"/>
    <tableColumn id="14300" xr3:uid="{19467F6C-B5F5-4698-81B7-E890600E068C}" name="Sarake14300"/>
    <tableColumn id="14301" xr3:uid="{6CE8DD0A-DD04-43BA-A754-F0155D19E342}" name="Sarake14301"/>
    <tableColumn id="14302" xr3:uid="{70389B0B-CAA6-4CA9-8816-6E57F396ADCC}" name="Sarake14302"/>
    <tableColumn id="14303" xr3:uid="{669953B2-73C9-4555-A718-41A18B0649CC}" name="Sarake14303"/>
    <tableColumn id="14304" xr3:uid="{D0D7F912-F9A5-4828-8685-A3D1CBC84B7E}" name="Sarake14304"/>
    <tableColumn id="14305" xr3:uid="{65ADA2AF-BC9B-48DD-8370-C76D5F8AFAE2}" name="Sarake14305"/>
    <tableColumn id="14306" xr3:uid="{616957AC-A0B4-4671-B544-BCB44F68030D}" name="Sarake14306"/>
    <tableColumn id="14307" xr3:uid="{91E6A1E8-5AD8-4A02-9AF6-2E490A7A9300}" name="Sarake14307"/>
    <tableColumn id="14308" xr3:uid="{85231D6F-371D-4781-B84E-FA878C7A709D}" name="Sarake14308"/>
    <tableColumn id="14309" xr3:uid="{0362D77A-0065-491E-BA93-5ED29173F5A4}" name="Sarake14309"/>
    <tableColumn id="14310" xr3:uid="{BED42C7D-48A6-4AFD-9043-CDE2F10DBFA7}" name="Sarake14310"/>
    <tableColumn id="14311" xr3:uid="{4F2559D1-8F1E-45A8-AF84-9F21249854DE}" name="Sarake14311"/>
    <tableColumn id="14312" xr3:uid="{F238CBEB-D6A6-4F84-B4D3-001F54473541}" name="Sarake14312"/>
    <tableColumn id="14313" xr3:uid="{497B04F4-EEB3-4774-8F03-1FD9AEBA8471}" name="Sarake14313"/>
    <tableColumn id="14314" xr3:uid="{3489FA6A-183B-4613-8AA2-0D422D209FB3}" name="Sarake14314"/>
    <tableColumn id="14315" xr3:uid="{FA06C2B6-B0FA-4C12-92F1-80C6C87F7680}" name="Sarake14315"/>
    <tableColumn id="14316" xr3:uid="{4D87F064-9AB5-4924-BC48-CA60887670A5}" name="Sarake14316"/>
    <tableColumn id="14317" xr3:uid="{222DD5DA-43EF-45D0-812D-AC8F45161CAC}" name="Sarake14317"/>
    <tableColumn id="14318" xr3:uid="{B017A89E-F7D7-4EA1-B976-5988D3367488}" name="Sarake14318"/>
    <tableColumn id="14319" xr3:uid="{3FC1C48E-9A94-41C9-9F81-5A1876D64335}" name="Sarake14319"/>
    <tableColumn id="14320" xr3:uid="{6AB16E4D-8944-4D6F-9F2C-BC73FF8E3243}" name="Sarake14320"/>
    <tableColumn id="14321" xr3:uid="{AFF2B18A-2FEF-40D4-9EC4-D273B6AA1A8C}" name="Sarake14321"/>
    <tableColumn id="14322" xr3:uid="{60A406F5-6F9C-4E17-BAF8-C62D7C79837A}" name="Sarake14322"/>
    <tableColumn id="14323" xr3:uid="{87E62700-15B7-47AD-BDAD-E73D3148966E}" name="Sarake14323"/>
    <tableColumn id="14324" xr3:uid="{B68F08D7-CC5E-46BB-B6A1-BCAF9A97AB84}" name="Sarake14324"/>
    <tableColumn id="14325" xr3:uid="{067BB23C-9908-4675-A64F-25B232BBEC96}" name="Sarake14325"/>
    <tableColumn id="14326" xr3:uid="{775546DF-A080-4B36-8592-1848758D3F5A}" name="Sarake14326"/>
    <tableColumn id="14327" xr3:uid="{6CA822C0-0C49-463E-9351-D0D300C6753B}" name="Sarake14327"/>
    <tableColumn id="14328" xr3:uid="{9CC75F21-7C42-41D6-AB89-F9CB3F26DDE9}" name="Sarake14328"/>
    <tableColumn id="14329" xr3:uid="{66FD5B4C-4AD7-4E8C-BEB3-ED4F0D2CA105}" name="Sarake14329"/>
    <tableColumn id="14330" xr3:uid="{170B0533-E25E-46B1-9761-4E5BD77F09ED}" name="Sarake14330"/>
    <tableColumn id="14331" xr3:uid="{F5E50B5E-8AB2-440B-A86F-11CE267C40F7}" name="Sarake14331"/>
    <tableColumn id="14332" xr3:uid="{4F013402-03CF-43D3-9C30-C09A6988598F}" name="Sarake14332"/>
    <tableColumn id="14333" xr3:uid="{6803E926-B682-43FA-B7A7-6AEB4BB3EE00}" name="Sarake14333"/>
    <tableColumn id="14334" xr3:uid="{71FFD268-F383-4291-9317-D4AB6D568A09}" name="Sarake14334"/>
    <tableColumn id="14335" xr3:uid="{2436BC33-2091-4454-B409-ED554FD5BB15}" name="Sarake14335"/>
    <tableColumn id="14336" xr3:uid="{A7838821-7BFA-4432-B3FD-EDCF99336E78}" name="Sarake14336"/>
    <tableColumn id="14337" xr3:uid="{2F5CB14E-0AB6-4B10-A86A-DE49F1ECD11A}" name="Sarake14337"/>
    <tableColumn id="14338" xr3:uid="{1C9133AF-49E4-4C32-BF18-9792E7D7D108}" name="Sarake14338"/>
    <tableColumn id="14339" xr3:uid="{E9A32B4B-13A8-4589-8BE6-30D0DE260582}" name="Sarake14339"/>
    <tableColumn id="14340" xr3:uid="{773BCD97-EAB0-43C1-AAB8-2AAC7E542A73}" name="Sarake14340"/>
    <tableColumn id="14341" xr3:uid="{8B014305-C18C-4220-B863-745BDBC0F79F}" name="Sarake14341"/>
    <tableColumn id="14342" xr3:uid="{F4827A82-1D58-490F-87DE-0B32A506C737}" name="Sarake14342"/>
    <tableColumn id="14343" xr3:uid="{A654902B-0463-48A1-87E5-0AF50879326E}" name="Sarake14343"/>
    <tableColumn id="14344" xr3:uid="{3F045690-6EDF-4963-A808-D456C1E12C33}" name="Sarake14344"/>
    <tableColumn id="14345" xr3:uid="{CFF0D8C3-9F5B-4899-9223-77AFD68F9D44}" name="Sarake14345"/>
    <tableColumn id="14346" xr3:uid="{917EDBBE-2810-4D4A-B50C-9A319F0A6016}" name="Sarake14346"/>
    <tableColumn id="14347" xr3:uid="{BF11969C-0B5D-4D13-94D2-7CE7DC3B5712}" name="Sarake14347"/>
    <tableColumn id="14348" xr3:uid="{57C3BC46-D1E6-4F91-836F-04F5CD33280D}" name="Sarake14348"/>
    <tableColumn id="14349" xr3:uid="{5F97AF55-A907-4210-AE07-0A07B3F43084}" name="Sarake14349"/>
    <tableColumn id="14350" xr3:uid="{176E4A39-CBAE-4ED1-8A12-98E0EF957293}" name="Sarake14350"/>
    <tableColumn id="14351" xr3:uid="{71DB23E9-7F57-46FA-AA97-4A00BAF52CEF}" name="Sarake14351"/>
    <tableColumn id="14352" xr3:uid="{B38F178A-CBF0-4484-8429-A57F4F969B21}" name="Sarake14352"/>
    <tableColumn id="14353" xr3:uid="{14D78DC1-8A8C-4D27-A99F-621D686A3A22}" name="Sarake14353"/>
    <tableColumn id="14354" xr3:uid="{75E1D7B6-6547-4976-B12F-0DA29F564744}" name="Sarake14354"/>
    <tableColumn id="14355" xr3:uid="{EC782305-CAFC-40E4-A131-27521A797BD3}" name="Sarake14355"/>
    <tableColumn id="14356" xr3:uid="{B5A4FF9A-75DC-4104-A53B-824A9EA399C0}" name="Sarake14356"/>
    <tableColumn id="14357" xr3:uid="{0B715D3A-7F2F-4DD6-8CA4-3155F9A5EE84}" name="Sarake14357"/>
    <tableColumn id="14358" xr3:uid="{B42E0947-A627-4949-A880-0B53FB9845DF}" name="Sarake14358"/>
    <tableColumn id="14359" xr3:uid="{5AB05B0D-2ACC-47BA-8F23-472D456C29A9}" name="Sarake14359"/>
    <tableColumn id="14360" xr3:uid="{D6F38EF9-232C-4BE9-96C6-37A02A894EB8}" name="Sarake14360"/>
    <tableColumn id="14361" xr3:uid="{FB33A361-673A-4D14-8069-991226F6D43D}" name="Sarake14361"/>
    <tableColumn id="14362" xr3:uid="{4F922F52-A69E-4763-9F4C-F5055940DC41}" name="Sarake14362"/>
    <tableColumn id="14363" xr3:uid="{027DFAC9-3F33-4833-9E40-58A634A1B702}" name="Sarake14363"/>
    <tableColumn id="14364" xr3:uid="{E8EDBCD8-9B24-497B-81DE-7CDA5072A6B2}" name="Sarake14364"/>
    <tableColumn id="14365" xr3:uid="{83EC2967-79CC-4950-BC9B-B0A17FDC5DE2}" name="Sarake14365"/>
    <tableColumn id="14366" xr3:uid="{F2E3D233-E23E-42B0-916C-4DC666B0934A}" name="Sarake14366"/>
    <tableColumn id="14367" xr3:uid="{D3C94740-E952-4F3E-A03A-D410C4E7217B}" name="Sarake14367"/>
    <tableColumn id="14368" xr3:uid="{E4369D11-4A13-421E-B8FE-66093B39EDDE}" name="Sarake14368"/>
    <tableColumn id="14369" xr3:uid="{E30538EE-B9FC-4EB0-B1CF-9AC300E0FAAC}" name="Sarake14369"/>
    <tableColumn id="14370" xr3:uid="{E9892716-981A-4715-B96D-E05F85EFDA57}" name="Sarake14370"/>
    <tableColumn id="14371" xr3:uid="{CE84F6C8-AB6D-4778-97E7-D1676A57090B}" name="Sarake14371"/>
    <tableColumn id="14372" xr3:uid="{63928D1C-6A94-4C93-9D82-BA897649C550}" name="Sarake14372"/>
    <tableColumn id="14373" xr3:uid="{F67E2598-215E-4262-A4B9-20C24D6C49F3}" name="Sarake14373"/>
    <tableColumn id="14374" xr3:uid="{C81E2061-9D9F-4187-8737-7F58931275CC}" name="Sarake14374"/>
    <tableColumn id="14375" xr3:uid="{64056F13-6641-4D98-8FB0-4A5AC976C3A7}" name="Sarake14375"/>
    <tableColumn id="14376" xr3:uid="{28E47160-2EED-4D6C-BA62-0EEC7A4060A5}" name="Sarake14376"/>
    <tableColumn id="14377" xr3:uid="{CF4881FE-B80E-4E98-AA1B-BF6C644291AC}" name="Sarake14377"/>
    <tableColumn id="14378" xr3:uid="{3F106580-0F46-417E-A44F-78D745EDD3CE}" name="Sarake14378"/>
    <tableColumn id="14379" xr3:uid="{A969B787-DAE5-4501-AD7E-6A2B54EAF59C}" name="Sarake14379"/>
    <tableColumn id="14380" xr3:uid="{3EA2978C-146F-4936-A522-58CF2A64B5F3}" name="Sarake14380"/>
    <tableColumn id="14381" xr3:uid="{8100B420-7F14-4CD5-8AB3-A42814B64439}" name="Sarake14381"/>
    <tableColumn id="14382" xr3:uid="{50F124C0-8F80-4F57-942E-558C1B90126A}" name="Sarake14382"/>
    <tableColumn id="14383" xr3:uid="{B8C94CC3-3DD3-4C47-BE56-BAC766DD5D6C}" name="Sarake14383"/>
    <tableColumn id="14384" xr3:uid="{EA37B3C0-BBC5-4E03-9EFA-4001356560C0}" name="Sarake14384"/>
    <tableColumn id="14385" xr3:uid="{920A6D18-2BC1-4F5C-80FC-99319273E7EF}" name="Sarake14385"/>
    <tableColumn id="14386" xr3:uid="{3555DCE4-211B-4377-89B2-8C2E509451C4}" name="Sarake14386"/>
    <tableColumn id="14387" xr3:uid="{0192B5D0-D9F0-4A70-B038-7102A4908DC5}" name="Sarake14387"/>
    <tableColumn id="14388" xr3:uid="{29D7CE50-903C-4F71-840D-7D53C28D8A6B}" name="Sarake14388"/>
    <tableColumn id="14389" xr3:uid="{D843F700-C4AE-4095-94B7-9F4A565B4CB1}" name="Sarake14389"/>
    <tableColumn id="14390" xr3:uid="{9BEFAE97-1289-4E4D-812E-DBCFCC6D7FD7}" name="Sarake14390"/>
    <tableColumn id="14391" xr3:uid="{EE23E117-200B-4963-AA13-EB2B1984C8B3}" name="Sarake14391"/>
    <tableColumn id="14392" xr3:uid="{A4677CC8-5318-4022-A478-BE57D674DCC5}" name="Sarake14392"/>
    <tableColumn id="14393" xr3:uid="{22077497-4D9C-4B02-8A80-BB9EA5A0B8A8}" name="Sarake14393"/>
    <tableColumn id="14394" xr3:uid="{94D0D122-5CE0-45C6-B751-91B3FF8A3757}" name="Sarake14394"/>
    <tableColumn id="14395" xr3:uid="{47714024-276C-4433-9107-869C67F60C5B}" name="Sarake14395"/>
    <tableColumn id="14396" xr3:uid="{CDA8F87D-BDE8-4E6C-A11E-0E7C8643E3C3}" name="Sarake14396"/>
    <tableColumn id="14397" xr3:uid="{1CE486B3-B786-4F12-AABD-EF0A0E53A1F6}" name="Sarake14397"/>
    <tableColumn id="14398" xr3:uid="{922E5E44-0C18-4114-A140-19DE97D130BA}" name="Sarake14398"/>
    <tableColumn id="14399" xr3:uid="{525E32A6-EE1C-4908-9EC2-6BB7574CED71}" name="Sarake14399"/>
    <tableColumn id="14400" xr3:uid="{B11AFAF1-537F-461C-BB09-9E4E1DD31303}" name="Sarake14400"/>
    <tableColumn id="14401" xr3:uid="{6ACF5226-E304-487D-BA27-9799D19BFCB9}" name="Sarake14401"/>
    <tableColumn id="14402" xr3:uid="{1FC18CA9-8102-4DB9-83D3-509F553433D9}" name="Sarake14402"/>
    <tableColumn id="14403" xr3:uid="{41C57038-D543-4BC7-80C2-C53C6E8A4F04}" name="Sarake14403"/>
    <tableColumn id="14404" xr3:uid="{32E2662F-BA45-4D90-ADCA-47CBBA39DBBE}" name="Sarake14404"/>
    <tableColumn id="14405" xr3:uid="{C2AC0AB5-E950-4E1D-A2FB-D68247BFA149}" name="Sarake14405"/>
    <tableColumn id="14406" xr3:uid="{24B86A94-C302-4B13-A4BA-D5E6B36F4291}" name="Sarake14406"/>
    <tableColumn id="14407" xr3:uid="{12FB095E-11B3-4688-9424-0E68DD6915CB}" name="Sarake14407"/>
    <tableColumn id="14408" xr3:uid="{FE514D04-17E8-4FBC-B212-E8114DA6DB7D}" name="Sarake14408"/>
    <tableColumn id="14409" xr3:uid="{BC82D1E5-4EC2-48AA-AB2A-2EDE02AE54E6}" name="Sarake14409"/>
    <tableColumn id="14410" xr3:uid="{9B5FFCDA-D2C2-45E5-BCAF-CB44B995AEC3}" name="Sarake14410"/>
    <tableColumn id="14411" xr3:uid="{14C8D61D-8B8B-431B-9D5B-7F9CD21579DD}" name="Sarake14411"/>
    <tableColumn id="14412" xr3:uid="{D1AF5401-5DA5-4669-ACD9-CF97035EAE15}" name="Sarake14412"/>
    <tableColumn id="14413" xr3:uid="{B5AD89A1-7BD7-41BD-9AA7-D01F02EB04AD}" name="Sarake14413"/>
    <tableColumn id="14414" xr3:uid="{4052F2DC-060B-4558-8E67-58C87EE8078B}" name="Sarake14414"/>
    <tableColumn id="14415" xr3:uid="{62C8CEE2-2A25-457A-9651-3DF3C348837A}" name="Sarake14415"/>
    <tableColumn id="14416" xr3:uid="{29183053-902B-492C-BAA5-552291DC7D72}" name="Sarake14416"/>
    <tableColumn id="14417" xr3:uid="{6072E7CC-5809-4DE0-8870-51B798E0008D}" name="Sarake14417"/>
    <tableColumn id="14418" xr3:uid="{F847B1E7-195A-4550-A693-AA86F4A6475C}" name="Sarake14418"/>
    <tableColumn id="14419" xr3:uid="{9A687C95-C3F9-4810-B93B-11B2D9242B64}" name="Sarake14419"/>
    <tableColumn id="14420" xr3:uid="{7C011DF4-FD1C-45CE-84CA-491ABF32323F}" name="Sarake14420"/>
    <tableColumn id="14421" xr3:uid="{59D1AB70-F5D4-4522-B8E9-96FBD90A67D2}" name="Sarake14421"/>
    <tableColumn id="14422" xr3:uid="{F29344D4-E8B2-4C25-99FB-E66903631947}" name="Sarake14422"/>
    <tableColumn id="14423" xr3:uid="{B2A210DC-8E97-43EE-964D-E4F2FDE8F9B4}" name="Sarake14423"/>
    <tableColumn id="14424" xr3:uid="{DE13BDD8-9D5A-4E91-9491-ABB1E2EFA6D0}" name="Sarake14424"/>
    <tableColumn id="14425" xr3:uid="{3065D727-5353-4CA6-91D0-D8835662347A}" name="Sarake14425"/>
    <tableColumn id="14426" xr3:uid="{062466E8-D2F8-4332-9980-ECC0A956BF07}" name="Sarake14426"/>
    <tableColumn id="14427" xr3:uid="{A8AAD01E-1681-47B9-8895-59F3D1D4F4C1}" name="Sarake14427"/>
    <tableColumn id="14428" xr3:uid="{BF308970-2DC2-451E-B4C8-761D0D72DF6A}" name="Sarake14428"/>
    <tableColumn id="14429" xr3:uid="{9C4CA016-55FA-4D54-8BC7-257B56556EF4}" name="Sarake14429"/>
    <tableColumn id="14430" xr3:uid="{A83951EB-9584-4717-A1D0-6F76BED6D707}" name="Sarake14430"/>
    <tableColumn id="14431" xr3:uid="{CB8AAF5E-4121-46A6-9D98-31FE01E80190}" name="Sarake14431"/>
    <tableColumn id="14432" xr3:uid="{10FFA8C6-EA9D-4DF1-93F6-5521F72EAB70}" name="Sarake14432"/>
    <tableColumn id="14433" xr3:uid="{9F570335-83C8-4156-A0BE-120AA1A00427}" name="Sarake14433"/>
    <tableColumn id="14434" xr3:uid="{8A1475F5-1F59-44D2-83EA-ACB014CC0508}" name="Sarake14434"/>
    <tableColumn id="14435" xr3:uid="{4EE6FC7D-82A2-497D-A6FB-810CE27D0F3B}" name="Sarake14435"/>
    <tableColumn id="14436" xr3:uid="{B073054F-2DE6-4427-A760-273F4E0A8CD1}" name="Sarake14436"/>
    <tableColumn id="14437" xr3:uid="{27EE085B-EB5A-42B0-8766-A80D0E55F2D1}" name="Sarake14437"/>
    <tableColumn id="14438" xr3:uid="{0380C233-A201-4230-B726-EBFCE4C3575B}" name="Sarake14438"/>
    <tableColumn id="14439" xr3:uid="{D64EF47C-AF0A-4281-A9A7-211D9C9B591C}" name="Sarake14439"/>
    <tableColumn id="14440" xr3:uid="{76768A45-4C2F-4018-AD78-E12E6994CBDC}" name="Sarake14440"/>
    <tableColumn id="14441" xr3:uid="{DA33617F-512C-4908-ACAA-88F2B9112864}" name="Sarake14441"/>
    <tableColumn id="14442" xr3:uid="{CB0E7A68-C2FB-4E3D-8147-219E7991CFD3}" name="Sarake14442"/>
    <tableColumn id="14443" xr3:uid="{E34A4BD7-06F7-4BED-9B06-FF92CA0A986D}" name="Sarake14443"/>
    <tableColumn id="14444" xr3:uid="{80057CA1-361B-4173-94B8-BF07B900C76C}" name="Sarake14444"/>
    <tableColumn id="14445" xr3:uid="{68E1ED26-E0C1-41AF-A742-8116E600B182}" name="Sarake14445"/>
    <tableColumn id="14446" xr3:uid="{7F2F535E-C747-47F3-95DE-A2265144CFB0}" name="Sarake14446"/>
    <tableColumn id="14447" xr3:uid="{2EDFED39-8F01-47E0-AF58-7F7984C6E236}" name="Sarake14447"/>
    <tableColumn id="14448" xr3:uid="{81EF47B7-3DBA-407B-80D6-FA1C314781BE}" name="Sarake14448"/>
    <tableColumn id="14449" xr3:uid="{6E54B55C-44E9-47B5-95ED-FB75DE4AB792}" name="Sarake14449"/>
    <tableColumn id="14450" xr3:uid="{D1872F84-E3B3-4269-849E-30DC9539E7CB}" name="Sarake14450"/>
    <tableColumn id="14451" xr3:uid="{44ABAC1A-4C63-459F-974C-EA13ECE5AE96}" name="Sarake14451"/>
    <tableColumn id="14452" xr3:uid="{96E5AAC2-5CA8-47D2-AFFE-30BE817D120E}" name="Sarake14452"/>
    <tableColumn id="14453" xr3:uid="{50AC7709-F374-4B6A-B6DA-D4E207D2A8F3}" name="Sarake14453"/>
    <tableColumn id="14454" xr3:uid="{FE306048-3323-4EB4-A99F-3A91C33FB7B9}" name="Sarake14454"/>
    <tableColumn id="14455" xr3:uid="{71A7A997-7A9B-40F1-946E-21634F71750B}" name="Sarake14455"/>
    <tableColumn id="14456" xr3:uid="{AE5FF200-AB3C-4E2C-8227-78B20607AA37}" name="Sarake14456"/>
    <tableColumn id="14457" xr3:uid="{38466A40-8440-4E56-8892-9B1650E0AFE7}" name="Sarake14457"/>
    <tableColumn id="14458" xr3:uid="{A500C24F-079A-4AA6-B9E9-54614A13A1B2}" name="Sarake14458"/>
    <tableColumn id="14459" xr3:uid="{3B966C83-698F-46BF-BD7D-268FA348D246}" name="Sarake14459"/>
    <tableColumn id="14460" xr3:uid="{927A0E58-12C7-44F0-A37E-66AF8CC159DA}" name="Sarake14460"/>
    <tableColumn id="14461" xr3:uid="{0C3C290A-22A1-41EE-9869-9A0A885DF258}" name="Sarake14461"/>
    <tableColumn id="14462" xr3:uid="{20CD03E6-8ECF-47CF-BC8B-6161F264B58B}" name="Sarake14462"/>
    <tableColumn id="14463" xr3:uid="{6F098E4C-64F3-41D7-BD58-DE180935D475}" name="Sarake14463"/>
    <tableColumn id="14464" xr3:uid="{AA728937-8D77-4629-BB63-51B905C4DFFD}" name="Sarake14464"/>
    <tableColumn id="14465" xr3:uid="{5BCA8E61-986D-4685-8981-9BECA174C68C}" name="Sarake14465"/>
    <tableColumn id="14466" xr3:uid="{39B8B517-230C-44EF-AE6A-59824DD38CDA}" name="Sarake14466"/>
    <tableColumn id="14467" xr3:uid="{0010DC66-6F6F-4375-8956-D07CEA39C9A3}" name="Sarake14467"/>
    <tableColumn id="14468" xr3:uid="{DFB31105-E0FB-486D-8176-A234C816ADDA}" name="Sarake14468"/>
    <tableColumn id="14469" xr3:uid="{E5196A97-3B82-4048-AEC1-83C1E9A1A547}" name="Sarake14469"/>
    <tableColumn id="14470" xr3:uid="{941015C5-2B41-4AB4-A406-0B45A036B22D}" name="Sarake14470"/>
    <tableColumn id="14471" xr3:uid="{B0D3AEE0-FBA5-4691-9358-1879B4F38FC9}" name="Sarake14471"/>
    <tableColumn id="14472" xr3:uid="{91368671-FA8F-419C-8DEB-E477C9D2C3A6}" name="Sarake14472"/>
    <tableColumn id="14473" xr3:uid="{80CC60EE-59F2-4BB0-9C8C-BE4E2B0B8A98}" name="Sarake14473"/>
    <tableColumn id="14474" xr3:uid="{050E6634-5C3C-4772-8E8F-53282BC596D9}" name="Sarake14474"/>
    <tableColumn id="14475" xr3:uid="{23ED5D92-A1D8-4516-B937-786CF6AEEAD4}" name="Sarake14475"/>
    <tableColumn id="14476" xr3:uid="{23F0285D-EB0F-4BDF-BACD-8EB4AD85FF3E}" name="Sarake14476"/>
    <tableColumn id="14477" xr3:uid="{1B18755E-C02C-4664-8D53-1795261AB221}" name="Sarake14477"/>
    <tableColumn id="14478" xr3:uid="{7F3F79A6-A98A-4100-845B-5FAF199EC9C5}" name="Sarake14478"/>
    <tableColumn id="14479" xr3:uid="{8965E996-6766-4F1E-8881-574BACFE5814}" name="Sarake14479"/>
    <tableColumn id="14480" xr3:uid="{2F96668A-67DE-4FC6-B66B-7A1DF9C902AB}" name="Sarake14480"/>
    <tableColumn id="14481" xr3:uid="{BF47124E-79A9-4431-95DD-2AAD872186EB}" name="Sarake14481"/>
    <tableColumn id="14482" xr3:uid="{E26DD8F7-53CD-408A-B87A-314B796C74C1}" name="Sarake14482"/>
    <tableColumn id="14483" xr3:uid="{06203FC1-5655-4DB0-8C37-FD49BE3A23BF}" name="Sarake14483"/>
    <tableColumn id="14484" xr3:uid="{320E67CF-DF32-4583-ACB3-8ED03C7DA5EC}" name="Sarake14484"/>
    <tableColumn id="14485" xr3:uid="{6E6067FD-3A3E-42D2-B79C-441B691DD44D}" name="Sarake14485"/>
    <tableColumn id="14486" xr3:uid="{A76F899D-F4C4-4A1D-899A-2E5C4ED52FDC}" name="Sarake14486"/>
    <tableColumn id="14487" xr3:uid="{4943BBF9-36C1-4264-9604-81DF93D740A7}" name="Sarake14487"/>
    <tableColumn id="14488" xr3:uid="{522C9287-3FE6-4CB2-8FCE-C45CF90660D4}" name="Sarake14488"/>
    <tableColumn id="14489" xr3:uid="{95BA4DBA-4971-43EB-A219-06243997DF03}" name="Sarake14489"/>
    <tableColumn id="14490" xr3:uid="{10E6C80D-B90B-4D50-90E4-60F3D3CF62FB}" name="Sarake14490"/>
    <tableColumn id="14491" xr3:uid="{026DA8D7-51A7-40F4-9995-9C3AF6D3AC84}" name="Sarake14491"/>
    <tableColumn id="14492" xr3:uid="{1BE530A8-77C0-49F8-8E8C-B8C16EBF2A96}" name="Sarake14492"/>
    <tableColumn id="14493" xr3:uid="{5801F136-E840-4973-8D95-DAC96449F6B0}" name="Sarake14493"/>
    <tableColumn id="14494" xr3:uid="{496248F7-D5CB-4CFD-98B8-5A50D19DAEB3}" name="Sarake14494"/>
    <tableColumn id="14495" xr3:uid="{F49D1519-A1E4-401C-ADC1-DF2A0EDF0618}" name="Sarake14495"/>
    <tableColumn id="14496" xr3:uid="{6A574989-1A7C-4ABC-9591-2E82A4FD1C19}" name="Sarake14496"/>
    <tableColumn id="14497" xr3:uid="{9705B0CA-0B14-4E4C-B9CA-CA75F4448FDE}" name="Sarake14497"/>
    <tableColumn id="14498" xr3:uid="{40815357-60AA-4543-B135-F5DFC20384E8}" name="Sarake14498"/>
    <tableColumn id="14499" xr3:uid="{1C3880A3-B2BD-4255-B795-6F2011C5F5A6}" name="Sarake14499"/>
    <tableColumn id="14500" xr3:uid="{D03EFA1D-896D-4B6E-9456-602AD0A8AE51}" name="Sarake14500"/>
    <tableColumn id="14501" xr3:uid="{97CDFB6E-4244-4C40-B00D-FEEA48634A88}" name="Sarake14501"/>
    <tableColumn id="14502" xr3:uid="{18B0F815-3382-4F64-BC65-DB4BA80F0DFA}" name="Sarake14502"/>
    <tableColumn id="14503" xr3:uid="{EE8CDDF0-FEBD-4EBD-9218-E54618999A7E}" name="Sarake14503"/>
    <tableColumn id="14504" xr3:uid="{594EC076-D877-4D50-B4EF-1CB92D51DBE3}" name="Sarake14504"/>
    <tableColumn id="14505" xr3:uid="{A6104F8F-4F85-4862-BC43-68EA0CC1163A}" name="Sarake14505"/>
    <tableColumn id="14506" xr3:uid="{073031B8-F3E9-4563-AE6B-08984980D704}" name="Sarake14506"/>
    <tableColumn id="14507" xr3:uid="{7E08EFB2-FE72-49F1-8BB5-CF6FC5D4A88D}" name="Sarake14507"/>
    <tableColumn id="14508" xr3:uid="{B9D7E19A-52D0-4984-866E-B0BC8987FB78}" name="Sarake14508"/>
    <tableColumn id="14509" xr3:uid="{496AD1B6-9415-466F-A9DE-049CCD363C25}" name="Sarake14509"/>
    <tableColumn id="14510" xr3:uid="{40883ED9-F259-4BD8-B6E0-F04DCD92D27D}" name="Sarake14510"/>
    <tableColumn id="14511" xr3:uid="{6E9960F9-CA7C-4985-BA74-974F924DEF34}" name="Sarake14511"/>
    <tableColumn id="14512" xr3:uid="{9969B5C0-0D32-46D1-972A-E0628CB610AA}" name="Sarake14512"/>
    <tableColumn id="14513" xr3:uid="{06DC768B-456F-421C-90ED-930CFDD973E6}" name="Sarake14513"/>
    <tableColumn id="14514" xr3:uid="{197528B1-36FE-41A7-B986-704EA5375AF0}" name="Sarake14514"/>
    <tableColumn id="14515" xr3:uid="{BFAA6373-C495-4AA4-B18E-E756D6FC0A44}" name="Sarake14515"/>
    <tableColumn id="14516" xr3:uid="{59EC5B27-A022-4FFC-850D-15827AC6F4A0}" name="Sarake14516"/>
    <tableColumn id="14517" xr3:uid="{4BED323B-AA60-4CC1-8F84-55929B0B6D5F}" name="Sarake14517"/>
    <tableColumn id="14518" xr3:uid="{BA502F92-298E-41A5-A21D-6E42A83DD19F}" name="Sarake14518"/>
    <tableColumn id="14519" xr3:uid="{547E13FF-079D-4C22-B2B6-E97DBF268419}" name="Sarake14519"/>
    <tableColumn id="14520" xr3:uid="{0EB4F60A-2299-45E0-A3D7-EB93E6D2ACA2}" name="Sarake14520"/>
    <tableColumn id="14521" xr3:uid="{FEAB74FB-4DD1-435E-B8C1-DEFDB6CCEB55}" name="Sarake14521"/>
    <tableColumn id="14522" xr3:uid="{F69EB72B-F237-4A8F-A0BF-7FE5B419C069}" name="Sarake14522"/>
    <tableColumn id="14523" xr3:uid="{143983BF-0E15-467A-818F-34959141385F}" name="Sarake14523"/>
    <tableColumn id="14524" xr3:uid="{3C70D8F4-992F-4F6A-AA57-DA2757E013D9}" name="Sarake14524"/>
    <tableColumn id="14525" xr3:uid="{1CFAADB5-80A0-49E6-ADCD-C22C2D6C5547}" name="Sarake14525"/>
    <tableColumn id="14526" xr3:uid="{0FC8EB9E-739C-4772-A155-44AFB926FB2C}" name="Sarake14526"/>
    <tableColumn id="14527" xr3:uid="{22EED3ED-F406-45E6-A667-281D60EA61DF}" name="Sarake14527"/>
    <tableColumn id="14528" xr3:uid="{16AC76E4-66A8-46CD-8C4D-B0AED10B0FF9}" name="Sarake14528"/>
    <tableColumn id="14529" xr3:uid="{41DDF043-72CF-4231-B109-2BB16776B8F7}" name="Sarake14529"/>
    <tableColumn id="14530" xr3:uid="{2938E008-5C44-4154-A3A4-AF6E4A23F0B4}" name="Sarake14530"/>
    <tableColumn id="14531" xr3:uid="{19B77689-CB7F-4BDF-A903-E76F5E507120}" name="Sarake14531"/>
    <tableColumn id="14532" xr3:uid="{50ABF6CA-2356-4999-AF8E-D84C7BD14F05}" name="Sarake14532"/>
    <tableColumn id="14533" xr3:uid="{F7DE8DE7-F9D8-4DDC-97DD-C5C7FC127780}" name="Sarake14533"/>
    <tableColumn id="14534" xr3:uid="{2D73367A-B6B5-4FC3-93C2-4D46A9018117}" name="Sarake14534"/>
    <tableColumn id="14535" xr3:uid="{E31A8E96-761E-4303-9A75-D6A578214F39}" name="Sarake14535"/>
    <tableColumn id="14536" xr3:uid="{ACEBAB60-4B40-4CA5-8A10-3C418518BB8D}" name="Sarake14536"/>
    <tableColumn id="14537" xr3:uid="{E31FF0EC-623A-425F-A3C8-F4A579B1C41B}" name="Sarake14537"/>
    <tableColumn id="14538" xr3:uid="{311E5233-38D3-4F9A-98FA-9134FB58CB4C}" name="Sarake14538"/>
    <tableColumn id="14539" xr3:uid="{7E78A2E7-8A7D-4E96-8787-EAF9750EA214}" name="Sarake14539"/>
    <tableColumn id="14540" xr3:uid="{816C6247-4D5F-4CFA-BD95-7228C2937644}" name="Sarake14540"/>
    <tableColumn id="14541" xr3:uid="{2837ADC4-757B-453F-9075-331C9E2E2722}" name="Sarake14541"/>
    <tableColumn id="14542" xr3:uid="{A84E385B-10EB-4626-8D15-EA0F75007FB5}" name="Sarake14542"/>
    <tableColumn id="14543" xr3:uid="{26B3DFCB-3808-40B6-8162-AF1F01E8EA42}" name="Sarake14543"/>
    <tableColumn id="14544" xr3:uid="{AAB3A994-B25F-4D09-B27E-982D1C29DED2}" name="Sarake14544"/>
    <tableColumn id="14545" xr3:uid="{D2075DE7-9A5E-4864-B21B-320C56848C87}" name="Sarake14545"/>
    <tableColumn id="14546" xr3:uid="{F69F1749-4E79-4B9D-950F-B5EB6A26A668}" name="Sarake14546"/>
    <tableColumn id="14547" xr3:uid="{0BA8A5C0-BE3B-4A5C-A1F0-03F37FF153A0}" name="Sarake14547"/>
    <tableColumn id="14548" xr3:uid="{7AE8383B-C107-45FD-9E2B-0F4D78F9EAE1}" name="Sarake14548"/>
    <tableColumn id="14549" xr3:uid="{ED74641E-7E8C-44CA-B89E-6255A203A340}" name="Sarake14549"/>
    <tableColumn id="14550" xr3:uid="{F2B34A24-1BE2-46B3-95D0-AEA0A2A65203}" name="Sarake14550"/>
    <tableColumn id="14551" xr3:uid="{E6ED90A2-10E1-489F-92AF-86FD1AEF1B18}" name="Sarake14551"/>
    <tableColumn id="14552" xr3:uid="{485AD747-4B73-4083-988B-D6380AA95323}" name="Sarake14552"/>
    <tableColumn id="14553" xr3:uid="{3DC8CEE5-E707-4249-9F6F-41730F869D83}" name="Sarake14553"/>
    <tableColumn id="14554" xr3:uid="{167877F7-D614-4FBF-8BD2-95EAAE525A0C}" name="Sarake14554"/>
    <tableColumn id="14555" xr3:uid="{4F8A24D5-684B-4E6E-8AD1-16EB43E58717}" name="Sarake14555"/>
    <tableColumn id="14556" xr3:uid="{A6C3CF62-AFB6-4E56-A437-4A40FD21B9B7}" name="Sarake14556"/>
    <tableColumn id="14557" xr3:uid="{93703774-65D6-4549-946F-0E784E5C0981}" name="Sarake14557"/>
    <tableColumn id="14558" xr3:uid="{62CA551C-CCB0-4255-B750-4A3091E3E59B}" name="Sarake14558"/>
    <tableColumn id="14559" xr3:uid="{F0AE9361-0901-456B-8449-93E14AE65678}" name="Sarake14559"/>
    <tableColumn id="14560" xr3:uid="{EDC75045-2797-435F-B3C3-C0C2C87708DC}" name="Sarake14560"/>
    <tableColumn id="14561" xr3:uid="{3A205F9D-3659-43C5-87AB-58D6312D12D6}" name="Sarake14561"/>
    <tableColumn id="14562" xr3:uid="{510FD8C6-7E72-443B-B19F-199EB4582E27}" name="Sarake14562"/>
    <tableColumn id="14563" xr3:uid="{0326DEE3-633D-4958-832D-E8920FB0E910}" name="Sarake14563"/>
    <tableColumn id="14564" xr3:uid="{AB23176C-C9EC-4866-BD1C-633E0892904C}" name="Sarake14564"/>
    <tableColumn id="14565" xr3:uid="{D78C1F90-F274-4170-8FBE-B64C0A47FE0D}" name="Sarake14565"/>
    <tableColumn id="14566" xr3:uid="{896AA35F-93AE-495A-B25D-BABC5609DF0A}" name="Sarake14566"/>
    <tableColumn id="14567" xr3:uid="{AB721C3F-0148-4935-8FA2-FF0869C64DA5}" name="Sarake14567"/>
    <tableColumn id="14568" xr3:uid="{480161BD-30BF-4F3E-8EBF-C70A050412C4}" name="Sarake14568"/>
    <tableColumn id="14569" xr3:uid="{063ADB56-DCE7-427E-98F8-F9FB58208302}" name="Sarake14569"/>
    <tableColumn id="14570" xr3:uid="{6EE70EE7-4364-403D-AC52-7EDCC110BB42}" name="Sarake14570"/>
    <tableColumn id="14571" xr3:uid="{AC19AC9A-45C2-4308-ACFD-C031D7D5A731}" name="Sarake14571"/>
    <tableColumn id="14572" xr3:uid="{FA608576-8CDE-4988-891B-A345FF196B36}" name="Sarake14572"/>
    <tableColumn id="14573" xr3:uid="{18A62E7B-8C07-41C0-A395-E62219888EAC}" name="Sarake14573"/>
    <tableColumn id="14574" xr3:uid="{78868624-FE2A-447F-822D-4FA200D1CBAF}" name="Sarake14574"/>
    <tableColumn id="14575" xr3:uid="{84325B3A-0CA3-4E4B-BBA9-CEA68C006D76}" name="Sarake14575"/>
    <tableColumn id="14576" xr3:uid="{EE150097-D198-4954-84A0-127970FA0BAC}" name="Sarake14576"/>
    <tableColumn id="14577" xr3:uid="{AA463F74-BAE2-4F96-AFCE-5F041DB5890B}" name="Sarake14577"/>
    <tableColumn id="14578" xr3:uid="{52EAEE28-2D19-41FD-9A95-6FA2D6E7F3A0}" name="Sarake14578"/>
    <tableColumn id="14579" xr3:uid="{BCB512F8-84C7-4C5C-9562-BB55E08F226B}" name="Sarake14579"/>
    <tableColumn id="14580" xr3:uid="{2E62525E-8A85-4539-8B66-EB7041A82195}" name="Sarake14580"/>
    <tableColumn id="14581" xr3:uid="{FB84D793-70F3-442F-A6CA-76631910E720}" name="Sarake14581"/>
    <tableColumn id="14582" xr3:uid="{3D03D9FA-053A-403C-8DD0-316FCFF16E6F}" name="Sarake14582"/>
    <tableColumn id="14583" xr3:uid="{7839216A-DAD6-41E4-9CBB-9C848788895E}" name="Sarake14583"/>
    <tableColumn id="14584" xr3:uid="{921AAFD4-C636-4FBB-AFEB-B3DE6AE19D42}" name="Sarake14584"/>
    <tableColumn id="14585" xr3:uid="{A78D8D8B-EA4A-4E52-BB81-C1D594792073}" name="Sarake14585"/>
    <tableColumn id="14586" xr3:uid="{92E4AEC7-A372-4A5F-94AB-D5F2352C1DD8}" name="Sarake14586"/>
    <tableColumn id="14587" xr3:uid="{833E0545-13B7-48EA-81E3-1C079ABBC8C0}" name="Sarake14587"/>
    <tableColumn id="14588" xr3:uid="{2EA91422-9475-4331-839B-10E7CA5FEBD0}" name="Sarake14588"/>
    <tableColumn id="14589" xr3:uid="{9974A3E0-A064-48E8-A3CC-527C45C6E483}" name="Sarake14589"/>
    <tableColumn id="14590" xr3:uid="{9C487667-0E8C-454F-A6CF-1AE4239F17CE}" name="Sarake14590"/>
    <tableColumn id="14591" xr3:uid="{50E11CC6-0152-4A44-A4C0-29608807C84B}" name="Sarake14591"/>
    <tableColumn id="14592" xr3:uid="{E47C5D16-9A7A-480F-B2E7-ADC2F6C3CB0F}" name="Sarake14592"/>
    <tableColumn id="14593" xr3:uid="{DD4356A1-3C29-4502-96BE-4757F4B0CE08}" name="Sarake14593"/>
    <tableColumn id="14594" xr3:uid="{8EC5AAF1-071B-47B7-ABCC-A8359D0311F7}" name="Sarake14594"/>
    <tableColumn id="14595" xr3:uid="{B3FBEC65-B678-4281-B642-B26A449590BC}" name="Sarake14595"/>
    <tableColumn id="14596" xr3:uid="{B2DF212F-DCDD-4F0D-9408-93879BCF5EF1}" name="Sarake14596"/>
    <tableColumn id="14597" xr3:uid="{903F97B4-4A40-4FFD-9962-E075670A60AA}" name="Sarake14597"/>
    <tableColumn id="14598" xr3:uid="{E60D4EA9-A99D-46DD-8C6E-8ED71516BFFF}" name="Sarake14598"/>
    <tableColumn id="14599" xr3:uid="{96817752-64AE-4D1A-A04F-273DDD81F496}" name="Sarake14599"/>
    <tableColumn id="14600" xr3:uid="{EF253C85-345D-45DE-BE29-5C72AD42AAD6}" name="Sarake14600"/>
    <tableColumn id="14601" xr3:uid="{D685889D-1052-4475-89F7-E5FBB6D5F35F}" name="Sarake14601"/>
    <tableColumn id="14602" xr3:uid="{C5FA2D40-843A-4D19-B8A0-119986EC107E}" name="Sarake14602"/>
    <tableColumn id="14603" xr3:uid="{081BDA98-7CF9-4319-9E82-BD01C7DA1CB0}" name="Sarake14603"/>
    <tableColumn id="14604" xr3:uid="{E89DFD3F-E803-42BD-AD46-F4925875D840}" name="Sarake14604"/>
    <tableColumn id="14605" xr3:uid="{5EA99048-A8B4-48FE-8DAA-B9B3145B63B4}" name="Sarake14605"/>
    <tableColumn id="14606" xr3:uid="{8C8ACBE8-EE99-4482-A283-90E987511504}" name="Sarake14606"/>
    <tableColumn id="14607" xr3:uid="{A282DA3A-1E62-42AC-BB5F-D808E2663400}" name="Sarake14607"/>
    <tableColumn id="14608" xr3:uid="{ED8ABEB9-B889-4DD1-ADE6-80418C4DE42C}" name="Sarake14608"/>
    <tableColumn id="14609" xr3:uid="{ABAA68B9-9B1E-4DF2-B721-D6B73FCF86D0}" name="Sarake14609"/>
    <tableColumn id="14610" xr3:uid="{6C7EB805-C2D2-4BCD-9FED-755AABE7E556}" name="Sarake14610"/>
    <tableColumn id="14611" xr3:uid="{C432EB3F-9FED-40E8-AD35-BCE909C1C4D1}" name="Sarake14611"/>
    <tableColumn id="14612" xr3:uid="{1EA91604-778B-43B4-89D2-902F60BAB86F}" name="Sarake14612"/>
    <tableColumn id="14613" xr3:uid="{9069A44F-9808-4A7F-8842-6912E09C540C}" name="Sarake14613"/>
    <tableColumn id="14614" xr3:uid="{433B3656-9E0F-449A-83AD-16C0AEF8C68D}" name="Sarake14614"/>
    <tableColumn id="14615" xr3:uid="{8210AFBB-5AB6-4C64-9097-33DF37BFC1AE}" name="Sarake14615"/>
    <tableColumn id="14616" xr3:uid="{A4DCA972-2C83-4BE9-8E3F-B8F348FFF175}" name="Sarake14616"/>
    <tableColumn id="14617" xr3:uid="{2E5BC1D6-A80D-4A05-9BAE-A6F24F62A70C}" name="Sarake14617"/>
    <tableColumn id="14618" xr3:uid="{6EFF7F3B-459A-45A0-A3F5-D697C1866FBD}" name="Sarake14618"/>
    <tableColumn id="14619" xr3:uid="{E15B10F3-437B-401A-BFD9-4CC95A5BCB6B}" name="Sarake14619"/>
    <tableColumn id="14620" xr3:uid="{CF28E085-F1E5-4F91-AAFF-A1E21B5A68EA}" name="Sarake14620"/>
    <tableColumn id="14621" xr3:uid="{41DCE47F-D900-4C28-B54D-444302AEED11}" name="Sarake14621"/>
    <tableColumn id="14622" xr3:uid="{4C2BA5C1-BCA4-4CBC-9AFA-822C3DDA86CB}" name="Sarake14622"/>
    <tableColumn id="14623" xr3:uid="{14A70411-9BDD-4304-B813-4836617E3125}" name="Sarake14623"/>
    <tableColumn id="14624" xr3:uid="{429ADEA8-C116-4C75-ABB5-559142DC44CC}" name="Sarake14624"/>
    <tableColumn id="14625" xr3:uid="{F465C8AE-63F4-42C5-B987-8F277E7D5876}" name="Sarake14625"/>
    <tableColumn id="14626" xr3:uid="{365BF7F5-0AD1-4D53-BDD8-60382A989D20}" name="Sarake14626"/>
    <tableColumn id="14627" xr3:uid="{9EE4E30A-D8C1-4C97-B0DB-34106FF5C120}" name="Sarake14627"/>
    <tableColumn id="14628" xr3:uid="{A300A620-9C16-4190-96C5-B5499341B44F}" name="Sarake14628"/>
    <tableColumn id="14629" xr3:uid="{CBC7BA4C-18D3-49B8-B316-380978E0B184}" name="Sarake14629"/>
    <tableColumn id="14630" xr3:uid="{10E74747-9158-4365-9D3B-4829666100FC}" name="Sarake14630"/>
    <tableColumn id="14631" xr3:uid="{4D7CABDD-1639-469C-A67E-5A36C1875FB1}" name="Sarake14631"/>
    <tableColumn id="14632" xr3:uid="{0E26885D-32D2-49C6-A2BB-D5A632D72C6F}" name="Sarake14632"/>
    <tableColumn id="14633" xr3:uid="{5D77750A-9CFF-4B31-A011-B8D4A9987A11}" name="Sarake14633"/>
    <tableColumn id="14634" xr3:uid="{6EF5327E-C6E9-4332-8EDB-D74E869A6BA1}" name="Sarake14634"/>
    <tableColumn id="14635" xr3:uid="{0F9DBF10-2487-475B-950C-4CA376765A0A}" name="Sarake14635"/>
    <tableColumn id="14636" xr3:uid="{DE3E5E1B-30D2-4C5A-A35B-4CC81F1EFF03}" name="Sarake14636"/>
    <tableColumn id="14637" xr3:uid="{5DC0949A-D8FE-4DB6-AC6A-B39A2F1EFBCE}" name="Sarake14637"/>
    <tableColumn id="14638" xr3:uid="{140C30BB-BDCF-46F8-AA26-8E1B4D97015E}" name="Sarake14638"/>
    <tableColumn id="14639" xr3:uid="{FF869AD9-F1DA-4F18-A1E0-3AFE7020D587}" name="Sarake14639"/>
    <tableColumn id="14640" xr3:uid="{2761BF8D-7EB1-4BC7-A870-2681EF2DA607}" name="Sarake14640"/>
    <tableColumn id="14641" xr3:uid="{B76B50C9-D6B6-4055-8740-4B43C530F36A}" name="Sarake14641"/>
    <tableColumn id="14642" xr3:uid="{C81E59D2-8ACC-41A4-A908-777F78B1E6C7}" name="Sarake14642"/>
    <tableColumn id="14643" xr3:uid="{DB0CFA92-AD8F-4A87-90DD-84167EDA0747}" name="Sarake14643"/>
    <tableColumn id="14644" xr3:uid="{6E59BC22-3D10-4DB6-A748-7CECA058204D}" name="Sarake14644"/>
    <tableColumn id="14645" xr3:uid="{57CF4584-E755-4ABE-A7B5-3909D0B867D5}" name="Sarake14645"/>
    <tableColumn id="14646" xr3:uid="{544CA21E-AA01-49E7-9A19-EF89736E9947}" name="Sarake14646"/>
    <tableColumn id="14647" xr3:uid="{276EB39E-7648-41F7-8D55-092621E56D87}" name="Sarake14647"/>
    <tableColumn id="14648" xr3:uid="{63263AFB-051D-428F-8117-C2C20EDF3317}" name="Sarake14648"/>
    <tableColumn id="14649" xr3:uid="{D6607C77-4714-42C9-90FF-DFCA9E38DD86}" name="Sarake14649"/>
    <tableColumn id="14650" xr3:uid="{4DB68BF0-1BB4-40EB-B4DB-CDF363C79FDC}" name="Sarake14650"/>
    <tableColumn id="14651" xr3:uid="{92D63101-ADD1-494C-874E-4283EE39EB92}" name="Sarake14651"/>
    <tableColumn id="14652" xr3:uid="{4BABA6E6-F75A-4A60-B469-B3784EF3EB83}" name="Sarake14652"/>
    <tableColumn id="14653" xr3:uid="{923CCAF1-0D5C-4D60-82BE-F16913AEEB34}" name="Sarake14653"/>
    <tableColumn id="14654" xr3:uid="{CF34F33C-2B9C-4C8F-A934-9AAC4B01635B}" name="Sarake14654"/>
    <tableColumn id="14655" xr3:uid="{95EFFAC6-F7EE-4CE5-943E-35DAE9860A9B}" name="Sarake14655"/>
    <tableColumn id="14656" xr3:uid="{F3B4B8AA-2F62-4D1E-885F-8A41315F8FC6}" name="Sarake14656"/>
    <tableColumn id="14657" xr3:uid="{1B52D89C-42B9-418A-B480-4A535B59901B}" name="Sarake14657"/>
    <tableColumn id="14658" xr3:uid="{06B6250D-92AD-4490-856F-0CB5986EE24C}" name="Sarake14658"/>
    <tableColumn id="14659" xr3:uid="{50E9DB68-0C2A-4B4F-825C-9DD6BE866C95}" name="Sarake14659"/>
    <tableColumn id="14660" xr3:uid="{DECCDDB3-B2BE-408D-A7C3-CBB8363089F1}" name="Sarake14660"/>
    <tableColumn id="14661" xr3:uid="{E34AB82A-66D0-4564-B8B7-AD69E4A4480E}" name="Sarake14661"/>
    <tableColumn id="14662" xr3:uid="{A8599AD0-4DB2-43BC-8F51-762ED54EE27C}" name="Sarake14662"/>
    <tableColumn id="14663" xr3:uid="{AFEEA14C-917C-4B3A-95C4-CFD804871FBF}" name="Sarake14663"/>
    <tableColumn id="14664" xr3:uid="{32EE2BF3-53FA-41F5-AE2F-EB65EE4FD062}" name="Sarake14664"/>
    <tableColumn id="14665" xr3:uid="{A719AFB5-87FA-49B5-909B-933029CB7B55}" name="Sarake14665"/>
    <tableColumn id="14666" xr3:uid="{B48A78C9-D6BA-4B00-B140-52D75C8A85D6}" name="Sarake14666"/>
    <tableColumn id="14667" xr3:uid="{791FED93-0AD6-4A7D-9DAD-59C5BC5B6959}" name="Sarake14667"/>
    <tableColumn id="14668" xr3:uid="{8CC9EB60-70E6-4730-9FB8-2DCEF3797C8D}" name="Sarake14668"/>
    <tableColumn id="14669" xr3:uid="{5B55097F-8CC3-495E-A9B2-71BC6D955EE0}" name="Sarake14669"/>
    <tableColumn id="14670" xr3:uid="{D099CA40-DE4A-4DF5-8667-5C8F2BFE4240}" name="Sarake14670"/>
    <tableColumn id="14671" xr3:uid="{EE15E526-C916-40DD-B18F-583EB6ACD2FF}" name="Sarake14671"/>
    <tableColumn id="14672" xr3:uid="{C8C76593-BB9F-4D58-B149-9EBF2D34F482}" name="Sarake14672"/>
    <tableColumn id="14673" xr3:uid="{061F7FE1-BB38-4AD3-9418-DCBFBD6C9208}" name="Sarake14673"/>
    <tableColumn id="14674" xr3:uid="{C16C4352-89AE-4C33-A106-11A1A995811E}" name="Sarake14674"/>
    <tableColumn id="14675" xr3:uid="{B22AE541-6066-488C-BB85-DC5B33F993C4}" name="Sarake14675"/>
    <tableColumn id="14676" xr3:uid="{94FAD76F-89AC-41FC-BA92-DEC82E1AC9E6}" name="Sarake14676"/>
    <tableColumn id="14677" xr3:uid="{31EA4C73-0DA8-45CA-9AA5-23B90D3C1116}" name="Sarake14677"/>
    <tableColumn id="14678" xr3:uid="{C65CA664-E371-4FF1-8648-A8974BEC7CFF}" name="Sarake14678"/>
    <tableColumn id="14679" xr3:uid="{AFEB23FD-B933-48E7-9239-68F03552E262}" name="Sarake14679"/>
    <tableColumn id="14680" xr3:uid="{71D7740C-A313-4589-A572-B183A5BADB53}" name="Sarake14680"/>
    <tableColumn id="14681" xr3:uid="{6847C1F7-803D-430F-B8B0-A5C36BF8A029}" name="Sarake14681"/>
    <tableColumn id="14682" xr3:uid="{687AC6AC-6EF0-4428-B5C5-726802477D11}" name="Sarake14682"/>
    <tableColumn id="14683" xr3:uid="{2C882166-1C9D-4F9D-B017-CA4BCF3CC364}" name="Sarake14683"/>
    <tableColumn id="14684" xr3:uid="{61F487A7-2727-4460-8B7E-EBA75F83F837}" name="Sarake14684"/>
    <tableColumn id="14685" xr3:uid="{754AB040-9D16-436C-8670-8130603628A1}" name="Sarake14685"/>
    <tableColumn id="14686" xr3:uid="{C85DB703-EDDF-406A-9E98-67B0BF0B9156}" name="Sarake14686"/>
    <tableColumn id="14687" xr3:uid="{9244361D-8AF7-4650-89E1-6A33FE5E8426}" name="Sarake14687"/>
    <tableColumn id="14688" xr3:uid="{4E4FFFCA-12B1-452E-8FD7-2CB1819B1130}" name="Sarake14688"/>
    <tableColumn id="14689" xr3:uid="{308517A1-B2D0-44E5-9940-8DC081DAE79A}" name="Sarake14689"/>
    <tableColumn id="14690" xr3:uid="{F1199DCA-34BF-46D9-A21F-12DEF957A2F8}" name="Sarake14690"/>
    <tableColumn id="14691" xr3:uid="{99D46400-DE08-4F77-92F0-6292BA66FD96}" name="Sarake14691"/>
    <tableColumn id="14692" xr3:uid="{4857C0A8-0680-4FEF-98E9-B47D65C2B20A}" name="Sarake14692"/>
    <tableColumn id="14693" xr3:uid="{724FA655-4E7E-4581-8E92-08645F02D04C}" name="Sarake14693"/>
    <tableColumn id="14694" xr3:uid="{A52CB1E2-9C43-4402-B32B-4B5EF359FB61}" name="Sarake14694"/>
    <tableColumn id="14695" xr3:uid="{A99E6158-FFF8-4212-90D5-C3164945DEB4}" name="Sarake14695"/>
    <tableColumn id="14696" xr3:uid="{C9C3DA56-9B8A-4692-A587-800A0FB3A38C}" name="Sarake14696"/>
    <tableColumn id="14697" xr3:uid="{98D9DFC3-69F3-47F3-9103-9833A41ADC61}" name="Sarake14697"/>
    <tableColumn id="14698" xr3:uid="{6231A0C6-7043-432A-94D2-F55166C604D3}" name="Sarake14698"/>
    <tableColumn id="14699" xr3:uid="{E7186C08-64C1-4FF1-B47E-708A282224B8}" name="Sarake14699"/>
    <tableColumn id="14700" xr3:uid="{A53A33A9-B59C-486C-9016-F252459EF8B5}" name="Sarake14700"/>
    <tableColumn id="14701" xr3:uid="{9FA601D6-0989-4564-915F-7ABC1002F385}" name="Sarake14701"/>
    <tableColumn id="14702" xr3:uid="{65DF7C58-1C1D-435D-8CBC-1E81FA771305}" name="Sarake14702"/>
    <tableColumn id="14703" xr3:uid="{CE5BD1C2-60E8-433E-8B69-FDFA3C390E4D}" name="Sarake14703"/>
    <tableColumn id="14704" xr3:uid="{339BCBD1-8012-48D9-968A-28E5F1AA8768}" name="Sarake14704"/>
    <tableColumn id="14705" xr3:uid="{46F4E566-424B-4B5B-ACEF-D0A8208C88E2}" name="Sarake14705"/>
    <tableColumn id="14706" xr3:uid="{F881A365-7F30-4CA7-8EF7-ABE5EFE13765}" name="Sarake14706"/>
    <tableColumn id="14707" xr3:uid="{56F1CDAE-0378-4DC5-A418-E7F2A54BCA89}" name="Sarake14707"/>
    <tableColumn id="14708" xr3:uid="{22651B4C-3A54-4B75-8089-5E7690CE972F}" name="Sarake14708"/>
    <tableColumn id="14709" xr3:uid="{81903D78-ED67-493B-B08B-B8D4B9FADB66}" name="Sarake14709"/>
    <tableColumn id="14710" xr3:uid="{AA9371CC-1E98-4D32-B5E5-C381103829F5}" name="Sarake14710"/>
    <tableColumn id="14711" xr3:uid="{64341D99-88CD-4435-9864-D00A31972BEB}" name="Sarake14711"/>
    <tableColumn id="14712" xr3:uid="{25A20A97-6CE0-4FAD-86C9-84DB1A557A6B}" name="Sarake14712"/>
    <tableColumn id="14713" xr3:uid="{A5B71C61-1D47-4F3C-89E6-10530304959F}" name="Sarake14713"/>
    <tableColumn id="14714" xr3:uid="{9EA0AB71-9499-4969-B782-F2BD8EA1F552}" name="Sarake14714"/>
    <tableColumn id="14715" xr3:uid="{EDB50052-1570-4917-8D6B-7A8AC2E01E70}" name="Sarake14715"/>
    <tableColumn id="14716" xr3:uid="{80E038B7-99CC-41F5-A31D-20292A54277F}" name="Sarake14716"/>
    <tableColumn id="14717" xr3:uid="{C1F1F1DF-5E29-4191-8B3D-155CFF778EB7}" name="Sarake14717"/>
    <tableColumn id="14718" xr3:uid="{6E3FB665-9D33-4310-9579-D65DE7146F6E}" name="Sarake14718"/>
    <tableColumn id="14719" xr3:uid="{29E15C36-8862-4BF0-BD86-1EC7FC6411D7}" name="Sarake14719"/>
    <tableColumn id="14720" xr3:uid="{0DC00EF0-F3D2-4A4A-9405-C9E2F27B7E05}" name="Sarake14720"/>
    <tableColumn id="14721" xr3:uid="{AC400B7B-D9B2-4E91-9E5A-10E389BCD196}" name="Sarake14721"/>
    <tableColumn id="14722" xr3:uid="{7BD3EAF8-0527-4979-88E2-A9BC7D6FCF97}" name="Sarake14722"/>
    <tableColumn id="14723" xr3:uid="{452F688E-D2F7-4953-AAAF-1589F23C32B4}" name="Sarake14723"/>
    <tableColumn id="14724" xr3:uid="{F85AFEEF-5F4F-4819-8101-9920F4758B73}" name="Sarake14724"/>
    <tableColumn id="14725" xr3:uid="{601DBDEA-96DB-47E6-8D8D-3CDA3DB76CCA}" name="Sarake14725"/>
    <tableColumn id="14726" xr3:uid="{8BEEC316-12BF-45A6-A6D9-86B000EB2FB5}" name="Sarake14726"/>
    <tableColumn id="14727" xr3:uid="{6FE53415-722C-45AF-BB04-0F2EB97902C7}" name="Sarake14727"/>
    <tableColumn id="14728" xr3:uid="{A24D2AFF-1AFB-4945-9DA9-9CBA9157C75E}" name="Sarake14728"/>
    <tableColumn id="14729" xr3:uid="{329A06EA-9E0F-471F-9C8A-7E3AB6C21BCD}" name="Sarake14729"/>
    <tableColumn id="14730" xr3:uid="{C3D94FC4-DEA5-46DC-9B5D-3B9F7A756C3D}" name="Sarake14730"/>
    <tableColumn id="14731" xr3:uid="{FAE23ED6-983D-439E-B17D-C09FB6CB1497}" name="Sarake14731"/>
    <tableColumn id="14732" xr3:uid="{0C0E6C3A-03E9-4674-A4CA-53AA74A8735B}" name="Sarake14732"/>
    <tableColumn id="14733" xr3:uid="{6D592C10-D02C-4AFB-B31A-6EB5E580D90C}" name="Sarake14733"/>
    <tableColumn id="14734" xr3:uid="{F4D90789-8DE8-4107-8B2E-940B858E03B7}" name="Sarake14734"/>
    <tableColumn id="14735" xr3:uid="{8A856DA9-C30A-4785-8F75-4F7BBCA9E276}" name="Sarake14735"/>
    <tableColumn id="14736" xr3:uid="{621A0AFB-E2EF-472D-AA27-D9FE8A16D027}" name="Sarake14736"/>
    <tableColumn id="14737" xr3:uid="{3775C65E-C86D-4986-A9E4-3F538F17FA2A}" name="Sarake14737"/>
    <tableColumn id="14738" xr3:uid="{2CCBBFDD-3F9B-42BE-9822-A5C780418654}" name="Sarake14738"/>
    <tableColumn id="14739" xr3:uid="{4B56902C-1550-4E60-BE76-87E9BE26A467}" name="Sarake14739"/>
    <tableColumn id="14740" xr3:uid="{D135BB23-BD2B-4677-8088-C001C9891587}" name="Sarake14740"/>
    <tableColumn id="14741" xr3:uid="{06367545-74F5-4324-8F2C-61518A9DCB23}" name="Sarake14741"/>
    <tableColumn id="14742" xr3:uid="{D75B7BC4-47A0-4163-B53D-CD4B48A96FC4}" name="Sarake14742"/>
    <tableColumn id="14743" xr3:uid="{B2C1B71F-E9F3-41DA-BA5D-00073502AF6E}" name="Sarake14743"/>
    <tableColumn id="14744" xr3:uid="{1242A412-7001-4257-896F-F03006DB96FF}" name="Sarake14744"/>
    <tableColumn id="14745" xr3:uid="{03B2705E-58D8-44F8-BA52-6A4105D3C3FB}" name="Sarake14745"/>
    <tableColumn id="14746" xr3:uid="{E33D0F5D-5C90-42FB-AA13-4D4D36EFC34C}" name="Sarake14746"/>
    <tableColumn id="14747" xr3:uid="{1C75FAC1-80C0-43C5-B166-4A6ABF5ED181}" name="Sarake14747"/>
    <tableColumn id="14748" xr3:uid="{C323F43A-88A8-4179-8AA0-DDDE7AF9071B}" name="Sarake14748"/>
    <tableColumn id="14749" xr3:uid="{71BE4590-FBA3-40AF-9CE8-936B2570FCEE}" name="Sarake14749"/>
    <tableColumn id="14750" xr3:uid="{3B27E404-F8D7-4A57-8DD7-256A4F16EB14}" name="Sarake14750"/>
    <tableColumn id="14751" xr3:uid="{E6477C68-BEAE-4A46-88D3-F92860CC5259}" name="Sarake14751"/>
    <tableColumn id="14752" xr3:uid="{E9D138E6-030B-4FD6-9488-DAEC45022342}" name="Sarake14752"/>
    <tableColumn id="14753" xr3:uid="{73C5E4C0-6183-454F-8DB5-3A113487EAFC}" name="Sarake14753"/>
    <tableColumn id="14754" xr3:uid="{2FB482B7-52AB-49C2-A102-590F951880CD}" name="Sarake14754"/>
    <tableColumn id="14755" xr3:uid="{1DEA4B34-4BD3-4465-9385-4D932323BC65}" name="Sarake14755"/>
    <tableColumn id="14756" xr3:uid="{CFC4F644-EC6C-48FA-8715-8FFD0FBA9D70}" name="Sarake14756"/>
    <tableColumn id="14757" xr3:uid="{1B33DECF-8BE8-4231-8A72-2376D819F54D}" name="Sarake14757"/>
    <tableColumn id="14758" xr3:uid="{552DCB44-C543-436F-9996-A74B58DFBFF6}" name="Sarake14758"/>
    <tableColumn id="14759" xr3:uid="{E8A138BF-7215-4A74-84EC-A2EBE8D8A591}" name="Sarake14759"/>
    <tableColumn id="14760" xr3:uid="{C1839ADD-5BB1-4C72-BB75-5B88CB0FCDDD}" name="Sarake14760"/>
    <tableColumn id="14761" xr3:uid="{27EFEAC2-260C-4AF3-99BA-3D314DFA492A}" name="Sarake14761"/>
    <tableColumn id="14762" xr3:uid="{B6A89DB7-8E4B-4EA0-824A-DC91654F377C}" name="Sarake14762"/>
    <tableColumn id="14763" xr3:uid="{24C702DF-4129-458B-BE87-2E8BFF652ED8}" name="Sarake14763"/>
    <tableColumn id="14764" xr3:uid="{9DBCE31B-B0F1-44AD-A384-9C55F0618487}" name="Sarake14764"/>
    <tableColumn id="14765" xr3:uid="{4DDC409B-4BD7-46AB-BF51-13627D499E0D}" name="Sarake14765"/>
    <tableColumn id="14766" xr3:uid="{E0A1879D-B001-4E08-BAD6-EF9F51575BB2}" name="Sarake14766"/>
    <tableColumn id="14767" xr3:uid="{ECBA2797-DD22-4F79-883A-8473B5FA0B9D}" name="Sarake14767"/>
    <tableColumn id="14768" xr3:uid="{EFA84F7C-0E5F-462C-AE08-E4043B9F60E9}" name="Sarake14768"/>
    <tableColumn id="14769" xr3:uid="{99C8A21D-C9C2-48B2-AC3E-DDCA04C2D9AA}" name="Sarake14769"/>
    <tableColumn id="14770" xr3:uid="{EECF5F08-F379-4B89-A936-DD1322804DA6}" name="Sarake14770"/>
    <tableColumn id="14771" xr3:uid="{51841D55-0447-4166-AA5D-C11DE60ABF4B}" name="Sarake14771"/>
    <tableColumn id="14772" xr3:uid="{B7F8B50A-E625-48D3-AD79-2CE61C1391C7}" name="Sarake14772"/>
    <tableColumn id="14773" xr3:uid="{F086F766-5C53-4ADB-841E-1075FC203C6C}" name="Sarake14773"/>
    <tableColumn id="14774" xr3:uid="{9E621FB5-C5CE-4B7B-9FE5-29C887D17CC1}" name="Sarake14774"/>
    <tableColumn id="14775" xr3:uid="{F3554814-10FD-40A0-8581-609C84C99698}" name="Sarake14775"/>
    <tableColumn id="14776" xr3:uid="{61F42EB6-B08F-4FEC-BF01-BC2702FDEE64}" name="Sarake14776"/>
    <tableColumn id="14777" xr3:uid="{E7DF9AFC-B828-415C-ADE9-F7FAEDC3E187}" name="Sarake14777"/>
    <tableColumn id="14778" xr3:uid="{3DB7A3B0-E59B-429C-AECB-6149A9886E99}" name="Sarake14778"/>
    <tableColumn id="14779" xr3:uid="{F5AA0555-A583-4FBE-93D2-C36B849E2C10}" name="Sarake14779"/>
    <tableColumn id="14780" xr3:uid="{443EC9FC-06E4-4D0E-9CB8-E7CC26742A1E}" name="Sarake14780"/>
    <tableColumn id="14781" xr3:uid="{C5EDE1D5-810F-46D7-8E35-01CD941A99FF}" name="Sarake14781"/>
    <tableColumn id="14782" xr3:uid="{F5E7EC00-A293-49C2-ABD8-CD4E578AA49B}" name="Sarake14782"/>
    <tableColumn id="14783" xr3:uid="{8937EFE9-AEA3-48CD-A2D1-82488B571099}" name="Sarake14783"/>
    <tableColumn id="14784" xr3:uid="{AE489940-107B-4095-91E4-506ADEB27E71}" name="Sarake14784"/>
    <tableColumn id="14785" xr3:uid="{580706B0-F123-475F-AACB-070318CC61C8}" name="Sarake14785"/>
    <tableColumn id="14786" xr3:uid="{50D9BDF1-1EAE-42C9-94CF-A7B0A9B6B459}" name="Sarake14786"/>
    <tableColumn id="14787" xr3:uid="{7D387D12-40E1-4BF0-ADC4-03D444BC3F0A}" name="Sarake14787"/>
    <tableColumn id="14788" xr3:uid="{B7DD50C4-A0A2-4880-9556-6277C0986B0B}" name="Sarake14788"/>
    <tableColumn id="14789" xr3:uid="{425B6E26-25C0-4F86-9B59-800EE61773F8}" name="Sarake14789"/>
    <tableColumn id="14790" xr3:uid="{C7DD85C8-0AD9-4E89-B07B-DB9E3AE2C39A}" name="Sarake14790"/>
    <tableColumn id="14791" xr3:uid="{F8F5E1F6-75B6-4176-B2F1-1B5BEC46FAF1}" name="Sarake14791"/>
    <tableColumn id="14792" xr3:uid="{46D9630C-319E-4739-BD84-DC01FED8C994}" name="Sarake14792"/>
    <tableColumn id="14793" xr3:uid="{514EA6E8-BFD5-4063-95DC-F32B8253F1A1}" name="Sarake14793"/>
    <tableColumn id="14794" xr3:uid="{77BA33FA-FCF3-4823-B935-15F90380B109}" name="Sarake14794"/>
    <tableColumn id="14795" xr3:uid="{6D51870A-43D1-43AC-A126-B4CD96585CC4}" name="Sarake14795"/>
    <tableColumn id="14796" xr3:uid="{CE3BE0BE-910E-4894-921A-90763D9EDAC5}" name="Sarake14796"/>
    <tableColumn id="14797" xr3:uid="{6B184CA6-1336-4C46-BA0E-F56F76FA3148}" name="Sarake14797"/>
    <tableColumn id="14798" xr3:uid="{94999567-83B8-49E5-BC9A-525BBE97DC4A}" name="Sarake14798"/>
    <tableColumn id="14799" xr3:uid="{366BDE16-F6EF-442A-8135-2BE1EEF774C5}" name="Sarake14799"/>
    <tableColumn id="14800" xr3:uid="{EB2F5D64-9604-4BCA-AB5E-249FEC015952}" name="Sarake14800"/>
    <tableColumn id="14801" xr3:uid="{4E8EBCF2-02C8-46A8-80C8-510C58A7183C}" name="Sarake14801"/>
    <tableColumn id="14802" xr3:uid="{D83548AC-2190-4A38-9CFA-178E19FAA3FE}" name="Sarake14802"/>
    <tableColumn id="14803" xr3:uid="{28901033-F98F-4692-86CE-2787362F99F5}" name="Sarake14803"/>
    <tableColumn id="14804" xr3:uid="{C3E9BEB2-2144-487C-9CAB-2DA19F009C88}" name="Sarake14804"/>
    <tableColumn id="14805" xr3:uid="{CA296E1A-57E3-4CC1-84F9-FBB3929D2D2D}" name="Sarake14805"/>
    <tableColumn id="14806" xr3:uid="{41E122CE-2312-47E3-9C83-0EAF474D60BE}" name="Sarake14806"/>
    <tableColumn id="14807" xr3:uid="{BF795B81-4DDD-4E50-92F2-CEC3AFD89A0F}" name="Sarake14807"/>
    <tableColumn id="14808" xr3:uid="{EB1B759E-8CFA-438F-BF1E-33175847B073}" name="Sarake14808"/>
    <tableColumn id="14809" xr3:uid="{939E9C39-9129-43AE-B715-69858BA159F0}" name="Sarake14809"/>
    <tableColumn id="14810" xr3:uid="{E9E1138D-FBFC-4D5C-A220-BF3489093D6D}" name="Sarake14810"/>
    <tableColumn id="14811" xr3:uid="{3EC72AB7-C5B8-4083-939F-936791C5E5FC}" name="Sarake14811"/>
    <tableColumn id="14812" xr3:uid="{B223533C-F81B-447D-BAC3-6BE47E7E654E}" name="Sarake14812"/>
    <tableColumn id="14813" xr3:uid="{5CDB15C9-4CD1-4E77-A313-D714DAA36677}" name="Sarake14813"/>
    <tableColumn id="14814" xr3:uid="{CD620D73-E87A-47A7-A486-70B2D9F8FA36}" name="Sarake14814"/>
    <tableColumn id="14815" xr3:uid="{C89FCFB8-B17F-4549-ABD9-7BC669ABA92C}" name="Sarake14815"/>
    <tableColumn id="14816" xr3:uid="{4F5A0416-9D8E-44BB-89C0-491DCB245F82}" name="Sarake14816"/>
    <tableColumn id="14817" xr3:uid="{0EB3CFA1-8171-4DAB-8D57-8A2EDCAFFBB7}" name="Sarake14817"/>
    <tableColumn id="14818" xr3:uid="{17F3A901-C53A-4633-AD2E-E6DE4BCC83F7}" name="Sarake14818"/>
    <tableColumn id="14819" xr3:uid="{7B58F19F-B3E5-48F2-9844-0720042B72F5}" name="Sarake14819"/>
    <tableColumn id="14820" xr3:uid="{5612A807-3C47-4C61-896A-44B0F99DA177}" name="Sarake14820"/>
    <tableColumn id="14821" xr3:uid="{635109E0-1548-4457-9503-DB63A8AB8B34}" name="Sarake14821"/>
    <tableColumn id="14822" xr3:uid="{B53A4A4D-E246-4039-A9C7-08E29F3F9CC6}" name="Sarake14822"/>
    <tableColumn id="14823" xr3:uid="{030FDBBA-9A18-4A44-997F-4827DB6995C3}" name="Sarake14823"/>
    <tableColumn id="14824" xr3:uid="{0C6E116E-70EC-4C17-AA56-48EF7B4A7E9B}" name="Sarake14824"/>
    <tableColumn id="14825" xr3:uid="{4CCB5602-5F26-47BD-B60E-6FDAB32F5C8A}" name="Sarake14825"/>
    <tableColumn id="14826" xr3:uid="{28A6F60B-DAAA-4B39-8A20-77E0EF5EC930}" name="Sarake14826"/>
    <tableColumn id="14827" xr3:uid="{3B0AB8B3-D85A-4B1D-A8FD-9882652A64FC}" name="Sarake14827"/>
    <tableColumn id="14828" xr3:uid="{F455A120-6740-44B9-B4CE-A637C1F56ABE}" name="Sarake14828"/>
    <tableColumn id="14829" xr3:uid="{D4E108BC-4CD6-4CFE-A476-6AF1FB633CFA}" name="Sarake14829"/>
    <tableColumn id="14830" xr3:uid="{E2156B7B-2578-4B0A-8A4B-4290C7B63217}" name="Sarake14830"/>
    <tableColumn id="14831" xr3:uid="{25C9A0F7-C9F3-45CB-AEBB-EBFBFD82D276}" name="Sarake14831"/>
    <tableColumn id="14832" xr3:uid="{C495381E-DFC7-47A5-9D66-30FB99343C0B}" name="Sarake14832"/>
    <tableColumn id="14833" xr3:uid="{94602AFA-49C5-4D79-AAFC-39C625A2E50A}" name="Sarake14833"/>
    <tableColumn id="14834" xr3:uid="{324159CA-8134-4B5F-96BD-643775786740}" name="Sarake14834"/>
    <tableColumn id="14835" xr3:uid="{45F27428-4E65-4075-9725-EDC759CB7DC7}" name="Sarake14835"/>
    <tableColumn id="14836" xr3:uid="{20771F75-CF5B-4B0A-9846-1AA5CF9FCF04}" name="Sarake14836"/>
    <tableColumn id="14837" xr3:uid="{58834698-7B0C-4F09-B7C9-E4EDBD29CEA4}" name="Sarake14837"/>
    <tableColumn id="14838" xr3:uid="{F95036A5-776B-4A1A-8976-F5E83D57E38B}" name="Sarake14838"/>
    <tableColumn id="14839" xr3:uid="{E62A7C89-75A3-427B-BFCD-9E9711E27325}" name="Sarake14839"/>
    <tableColumn id="14840" xr3:uid="{350F1979-BF8B-445F-B832-1B2BB79F20E9}" name="Sarake14840"/>
    <tableColumn id="14841" xr3:uid="{91B980F7-9908-41F9-8916-19872D8F71E3}" name="Sarake14841"/>
    <tableColumn id="14842" xr3:uid="{59631390-BA8C-4D39-84F6-27DEEB1D2ECC}" name="Sarake14842"/>
    <tableColumn id="14843" xr3:uid="{4C77518B-32B9-4A43-9E7A-6CF17EB95FBE}" name="Sarake14843"/>
    <tableColumn id="14844" xr3:uid="{DB43D851-BAF3-47F1-B215-DD5D5EC65779}" name="Sarake14844"/>
    <tableColumn id="14845" xr3:uid="{4CACCC24-06D2-491F-8E30-258DB35ADAC2}" name="Sarake14845"/>
    <tableColumn id="14846" xr3:uid="{ADA49084-076E-4E28-A07A-B0BD7725B22C}" name="Sarake14846"/>
    <tableColumn id="14847" xr3:uid="{6A9F451C-383B-4A1E-8F54-F593968364D5}" name="Sarake14847"/>
    <tableColumn id="14848" xr3:uid="{67A9422D-E0F3-4755-B59F-55C8066162A8}" name="Sarake14848"/>
    <tableColumn id="14849" xr3:uid="{D58D7EAB-3FEC-414B-8C81-BDC63B17637B}" name="Sarake14849"/>
    <tableColumn id="14850" xr3:uid="{477EF56C-2D2F-4B0A-9931-D2312AA77298}" name="Sarake14850"/>
    <tableColumn id="14851" xr3:uid="{CEED7DE5-9F8A-4261-BAD5-032E66EEFFBA}" name="Sarake14851"/>
    <tableColumn id="14852" xr3:uid="{091AF0DB-FCB2-43EC-8671-17E4C26A34B1}" name="Sarake14852"/>
    <tableColumn id="14853" xr3:uid="{EA6EDBE2-993F-4DB7-847B-5BA35F05C20E}" name="Sarake14853"/>
    <tableColumn id="14854" xr3:uid="{FC59C8A0-B4DB-4090-B39F-58C986679092}" name="Sarake14854"/>
    <tableColumn id="14855" xr3:uid="{963FFFB9-BA85-46C4-A157-4EFCBB91D156}" name="Sarake14855"/>
    <tableColumn id="14856" xr3:uid="{582C5675-B578-40AC-9A68-AA89324E4900}" name="Sarake14856"/>
    <tableColumn id="14857" xr3:uid="{7D19069D-F9F4-4DCB-BC01-47D8CE4A6EFB}" name="Sarake14857"/>
    <tableColumn id="14858" xr3:uid="{C8CB8D69-8FDD-4891-8FB9-A919BD7B81A7}" name="Sarake14858"/>
    <tableColumn id="14859" xr3:uid="{E118DF59-7AAE-4298-A863-EFFE48512743}" name="Sarake14859"/>
    <tableColumn id="14860" xr3:uid="{F95D9462-F4A2-4903-A545-565593191D7D}" name="Sarake14860"/>
    <tableColumn id="14861" xr3:uid="{80491951-3B24-4F18-8040-0C5A6D16498F}" name="Sarake14861"/>
    <tableColumn id="14862" xr3:uid="{0180A0A3-72C1-49E3-B068-22ADF3A59AA8}" name="Sarake14862"/>
    <tableColumn id="14863" xr3:uid="{38A0143D-1075-4D81-A7B3-163D11241FFA}" name="Sarake14863"/>
    <tableColumn id="14864" xr3:uid="{23BDD7BA-AEF2-4651-91C5-2F2BF3AC19D2}" name="Sarake14864"/>
    <tableColumn id="14865" xr3:uid="{25073800-11C4-49B8-BEB7-614E5F8B5B55}" name="Sarake14865"/>
    <tableColumn id="14866" xr3:uid="{D10A66CA-2A4B-4B43-91B1-B29100398345}" name="Sarake14866"/>
    <tableColumn id="14867" xr3:uid="{54760101-640F-4B77-9B2E-3F805908C6C0}" name="Sarake14867"/>
    <tableColumn id="14868" xr3:uid="{B9261A29-9D2B-4814-B07C-4E6328439A70}" name="Sarake14868"/>
    <tableColumn id="14869" xr3:uid="{6C0DAEBC-DE14-492F-BAEA-7249DF10AA98}" name="Sarake14869"/>
    <tableColumn id="14870" xr3:uid="{289E64A0-20B1-4A94-9269-8422F565D9DC}" name="Sarake14870"/>
    <tableColumn id="14871" xr3:uid="{D715EFA9-ECEB-4FF9-9FF6-01A618DF39A7}" name="Sarake14871"/>
    <tableColumn id="14872" xr3:uid="{C06547C9-534D-405D-A0F5-DD6916B6178C}" name="Sarake14872"/>
    <tableColumn id="14873" xr3:uid="{F5C42921-C73F-4509-B76E-DCA6C5FFDB75}" name="Sarake14873"/>
    <tableColumn id="14874" xr3:uid="{32A700BB-EBFE-448E-9F5A-A263F2C5D0DA}" name="Sarake14874"/>
    <tableColumn id="14875" xr3:uid="{EAFD5266-D3B8-42DE-8E13-B8C826716F94}" name="Sarake14875"/>
    <tableColumn id="14876" xr3:uid="{98545C6C-0F33-4337-95A7-734C3D644506}" name="Sarake14876"/>
    <tableColumn id="14877" xr3:uid="{59E3A163-8E9C-404D-97B0-E85164A224B5}" name="Sarake14877"/>
    <tableColumn id="14878" xr3:uid="{193659DE-B818-4A5C-B4D0-B84051769024}" name="Sarake14878"/>
    <tableColumn id="14879" xr3:uid="{A0000A45-6C76-4139-BFD6-A001CA0C4F84}" name="Sarake14879"/>
    <tableColumn id="14880" xr3:uid="{A14B3932-429E-4E03-B461-8BEB7AEC1D62}" name="Sarake14880"/>
    <tableColumn id="14881" xr3:uid="{9FC45793-806D-4835-817F-56FFB774AF2C}" name="Sarake14881"/>
    <tableColumn id="14882" xr3:uid="{910DA927-B180-404A-92E5-87433E09221A}" name="Sarake14882"/>
    <tableColumn id="14883" xr3:uid="{378ED168-4694-4D17-A1D5-C1B8C39E07F5}" name="Sarake14883"/>
    <tableColumn id="14884" xr3:uid="{841C8F7D-BEF5-4E3D-B0BD-FDE5DC72F1E5}" name="Sarake14884"/>
    <tableColumn id="14885" xr3:uid="{6E38FF11-950B-4F44-BC0D-EE6CF8C16797}" name="Sarake14885"/>
    <tableColumn id="14886" xr3:uid="{5255F490-DFBB-48C3-807E-51619A6370B8}" name="Sarake14886"/>
    <tableColumn id="14887" xr3:uid="{E18EE943-B497-4883-A82D-F8164064E820}" name="Sarake14887"/>
    <tableColumn id="14888" xr3:uid="{56B70C65-76EF-46F6-B282-0941DB6F63C4}" name="Sarake14888"/>
    <tableColumn id="14889" xr3:uid="{5DA81B52-BCAE-4863-8370-17A4A6A0BC32}" name="Sarake14889"/>
    <tableColumn id="14890" xr3:uid="{FDB953F7-2B19-4F29-9E81-0F2508886650}" name="Sarake14890"/>
    <tableColumn id="14891" xr3:uid="{B8D440E5-1DEF-4070-984E-B2C1AFCCF04E}" name="Sarake14891"/>
    <tableColumn id="14892" xr3:uid="{A84377B6-9E18-487C-855E-2AC8882D62CD}" name="Sarake14892"/>
    <tableColumn id="14893" xr3:uid="{E3B8B7AD-2567-46DC-AFCD-F7CC24F4F4E3}" name="Sarake14893"/>
    <tableColumn id="14894" xr3:uid="{7B8981D7-246E-48F6-BCF7-F242540F4656}" name="Sarake14894"/>
    <tableColumn id="14895" xr3:uid="{BB092F17-92AF-42F7-B83A-7E8FA16FE033}" name="Sarake14895"/>
    <tableColumn id="14896" xr3:uid="{5EEB5D1E-EE8F-4B38-B82B-2B0B5A6723A5}" name="Sarake14896"/>
    <tableColumn id="14897" xr3:uid="{354A9DED-8776-4346-A0D7-254D29E340C6}" name="Sarake14897"/>
    <tableColumn id="14898" xr3:uid="{5A9FC43D-EC1B-46FB-8DD7-4603AC7DDBD7}" name="Sarake14898"/>
    <tableColumn id="14899" xr3:uid="{1BCEBF25-8871-42FA-9D43-2DAF49F4E489}" name="Sarake14899"/>
    <tableColumn id="14900" xr3:uid="{A6C9037B-DCAD-4BD3-9095-E66855688F1F}" name="Sarake14900"/>
    <tableColumn id="14901" xr3:uid="{0FA5EDCA-2CBC-41E1-905E-02D82E757B69}" name="Sarake14901"/>
    <tableColumn id="14902" xr3:uid="{5D962713-9965-4F99-8C7A-F5481CA017B1}" name="Sarake14902"/>
    <tableColumn id="14903" xr3:uid="{7BE890D2-5DF0-4365-AEDF-F906BEE10241}" name="Sarake14903"/>
    <tableColumn id="14904" xr3:uid="{43826B8A-1760-4940-A6E8-82FA04F0D09C}" name="Sarake14904"/>
    <tableColumn id="14905" xr3:uid="{23C5F77A-8D76-4A96-BF45-EF18235020BF}" name="Sarake14905"/>
    <tableColumn id="14906" xr3:uid="{2CB5B945-8DF0-46C2-908C-68335A9AC59D}" name="Sarake14906"/>
    <tableColumn id="14907" xr3:uid="{8B084B87-734F-4A87-B1D5-EC60A2974216}" name="Sarake14907"/>
    <tableColumn id="14908" xr3:uid="{2FE19F0D-3AB0-42D0-B76F-B43C02887A18}" name="Sarake14908"/>
    <tableColumn id="14909" xr3:uid="{D4FC8C3D-7D80-4541-ABAD-6CFEF1AFDA09}" name="Sarake14909"/>
    <tableColumn id="14910" xr3:uid="{1C70FB94-52B0-45BA-B2BB-8302C97E7780}" name="Sarake14910"/>
    <tableColumn id="14911" xr3:uid="{42EB1A7C-FC1C-482B-88A1-F1592A490898}" name="Sarake14911"/>
    <tableColumn id="14912" xr3:uid="{469DC923-1BCC-42AF-A3A2-D34E65325B01}" name="Sarake14912"/>
    <tableColumn id="14913" xr3:uid="{AA2AF245-2F16-472D-B53A-D91179CFFB32}" name="Sarake14913"/>
    <tableColumn id="14914" xr3:uid="{41AB641C-7C71-4526-A058-B5267829430A}" name="Sarake14914"/>
    <tableColumn id="14915" xr3:uid="{521D23A5-CFE2-4512-9DAF-1AC14E454D67}" name="Sarake14915"/>
    <tableColumn id="14916" xr3:uid="{68247323-6CDF-4A87-8BE4-B62009B8153C}" name="Sarake14916"/>
    <tableColumn id="14917" xr3:uid="{4D1A2F19-2D7B-4803-94B2-1274FEBF6651}" name="Sarake14917"/>
    <tableColumn id="14918" xr3:uid="{D1B203F5-AB11-4BBC-B2E6-798981833571}" name="Sarake14918"/>
    <tableColumn id="14919" xr3:uid="{4B4CEDC4-795C-4275-8645-60AB87BCDC14}" name="Sarake14919"/>
    <tableColumn id="14920" xr3:uid="{E2250265-6DF7-4747-9F9E-8EE38DC31133}" name="Sarake14920"/>
    <tableColumn id="14921" xr3:uid="{05173A11-5537-4F25-B08C-92216A8FAA7A}" name="Sarake14921"/>
    <tableColumn id="14922" xr3:uid="{97989721-07CC-4C9D-9C74-6DAE94186FDC}" name="Sarake14922"/>
    <tableColumn id="14923" xr3:uid="{DB9460E1-5B01-41B7-92EB-40EF00AA39ED}" name="Sarake14923"/>
    <tableColumn id="14924" xr3:uid="{97112A7B-D457-4F4E-B0E8-818DB3C4DA61}" name="Sarake14924"/>
    <tableColumn id="14925" xr3:uid="{9830F089-162D-45C5-A091-EB5C6571306F}" name="Sarake14925"/>
    <tableColumn id="14926" xr3:uid="{9234898F-6181-4A56-B11F-0D481A6C5F2B}" name="Sarake14926"/>
    <tableColumn id="14927" xr3:uid="{0327C935-A77E-4267-BFBB-765FAA9AC6DC}" name="Sarake14927"/>
    <tableColumn id="14928" xr3:uid="{B23FA46A-64CC-4600-81A6-EC4C2BF10DA9}" name="Sarake14928"/>
    <tableColumn id="14929" xr3:uid="{D2067DB1-3822-47E4-9584-296A5EA9DDEA}" name="Sarake14929"/>
    <tableColumn id="14930" xr3:uid="{015C608A-EF63-4034-9A46-2F1E4BF237C6}" name="Sarake14930"/>
    <tableColumn id="14931" xr3:uid="{D9C2729F-C735-4D32-B12E-5DC971D5AC63}" name="Sarake14931"/>
    <tableColumn id="14932" xr3:uid="{20D5DBCB-FD72-4F7B-BFB7-B18D7DECA7B3}" name="Sarake14932"/>
    <tableColumn id="14933" xr3:uid="{7B7C3B79-FF21-407A-8944-ABBF87C72DC4}" name="Sarake14933"/>
    <tableColumn id="14934" xr3:uid="{5BD2B8B8-D06C-4CF4-BD7E-1BB96A7A1476}" name="Sarake14934"/>
    <tableColumn id="14935" xr3:uid="{6145FCC7-5A9F-4380-9A0F-F321058D7EF4}" name="Sarake14935"/>
    <tableColumn id="14936" xr3:uid="{8B4390B2-3CFB-425D-82A4-CEE72557AF14}" name="Sarake14936"/>
    <tableColumn id="14937" xr3:uid="{8DA15DDD-D3E8-4966-AB69-74D1925F673B}" name="Sarake14937"/>
    <tableColumn id="14938" xr3:uid="{E88FBEE6-FE6C-47EA-86B1-FC7586970F18}" name="Sarake14938"/>
    <tableColumn id="14939" xr3:uid="{5C1C9BEF-218A-4C08-94B7-73B42A599A2D}" name="Sarake14939"/>
    <tableColumn id="14940" xr3:uid="{CF48BFC7-6EA8-4935-8B62-5BB6D274025E}" name="Sarake14940"/>
    <tableColumn id="14941" xr3:uid="{D59E663B-3CAB-4210-9796-8EDC0D674784}" name="Sarake14941"/>
    <tableColumn id="14942" xr3:uid="{98A236DF-62BE-4AD7-861D-7A33756B69C4}" name="Sarake14942"/>
    <tableColumn id="14943" xr3:uid="{5014492F-969E-4552-B95E-A3FF70C37158}" name="Sarake14943"/>
    <tableColumn id="14944" xr3:uid="{A29043AD-3CCF-4AEC-B75B-D3B0F8E491DA}" name="Sarake14944"/>
    <tableColumn id="14945" xr3:uid="{CB4FDE06-0245-4BBE-AE39-C89C12822AA8}" name="Sarake14945"/>
    <tableColumn id="14946" xr3:uid="{328485C3-C253-4C62-8680-B19A4E9C0146}" name="Sarake14946"/>
    <tableColumn id="14947" xr3:uid="{BEA76000-6D14-4C32-81C8-154C664298CA}" name="Sarake14947"/>
    <tableColumn id="14948" xr3:uid="{152AD061-3D95-4D3C-A071-2D8D81439375}" name="Sarake14948"/>
    <tableColumn id="14949" xr3:uid="{BEE1556D-CD59-4F7B-A4D1-045323BD10D4}" name="Sarake14949"/>
    <tableColumn id="14950" xr3:uid="{95BFF3FE-199D-46A7-ACD8-4502ADF7351A}" name="Sarake14950"/>
    <tableColumn id="14951" xr3:uid="{58912765-8578-4B75-81B7-3E8A04E4E5D8}" name="Sarake14951"/>
    <tableColumn id="14952" xr3:uid="{01F81387-BF2E-4177-AE58-C5AEE0446D1C}" name="Sarake14952"/>
    <tableColumn id="14953" xr3:uid="{D32A273C-CAD2-4CB8-ABA6-E6607C1C628E}" name="Sarake14953"/>
    <tableColumn id="14954" xr3:uid="{60DE4839-D6FA-4690-8D40-C4C8E4D68F2D}" name="Sarake14954"/>
    <tableColumn id="14955" xr3:uid="{05E5954A-9068-4FA8-A025-0ED672CE2907}" name="Sarake14955"/>
    <tableColumn id="14956" xr3:uid="{ED3CA4BA-BED8-4056-AD81-0234A345A357}" name="Sarake14956"/>
    <tableColumn id="14957" xr3:uid="{123B3B2B-63A3-403C-A100-2BB48A8D7B70}" name="Sarake14957"/>
    <tableColumn id="14958" xr3:uid="{F926D186-2F2B-4774-920B-606715667CB7}" name="Sarake14958"/>
    <tableColumn id="14959" xr3:uid="{81633D82-BBBD-4B94-BBF6-66467AF518ED}" name="Sarake14959"/>
    <tableColumn id="14960" xr3:uid="{8C39CD1B-709A-4647-9F9B-5EAA75B445AD}" name="Sarake14960"/>
    <tableColumn id="14961" xr3:uid="{CEFB5F65-FFF0-40F9-997F-501DBBC2EC82}" name="Sarake14961"/>
    <tableColumn id="14962" xr3:uid="{95B2248B-1B5F-4AB0-8DD3-AA272C54B22B}" name="Sarake14962"/>
    <tableColumn id="14963" xr3:uid="{984464C6-D1FF-481F-8AE4-DE7C3348EF7E}" name="Sarake14963"/>
    <tableColumn id="14964" xr3:uid="{650B0386-73B6-4C42-B331-FA4B0AF86EB9}" name="Sarake14964"/>
    <tableColumn id="14965" xr3:uid="{50FD136B-A574-455B-AB12-19D4CF19FC33}" name="Sarake14965"/>
    <tableColumn id="14966" xr3:uid="{621D9D8E-3BD2-4AE5-83EF-D42B5523431C}" name="Sarake14966"/>
    <tableColumn id="14967" xr3:uid="{491667DA-94C2-4620-BF23-2553EA8EED6C}" name="Sarake14967"/>
    <tableColumn id="14968" xr3:uid="{251A5124-2EF6-4456-B615-4DF02CE9B0FB}" name="Sarake14968"/>
    <tableColumn id="14969" xr3:uid="{302BCA5E-DD4E-47C8-A9AF-A63EC95FF98D}" name="Sarake14969"/>
    <tableColumn id="14970" xr3:uid="{ECEF8B6C-698E-4F55-A63F-1ECB15247420}" name="Sarake14970"/>
    <tableColumn id="14971" xr3:uid="{01AF0F36-8194-477D-8EE1-04F459A4267F}" name="Sarake14971"/>
    <tableColumn id="14972" xr3:uid="{A1F16D42-E233-4F85-9A64-850A2934DAAA}" name="Sarake14972"/>
    <tableColumn id="14973" xr3:uid="{9324DB68-5880-4E4C-9ECB-BC62DB9DD7B1}" name="Sarake14973"/>
    <tableColumn id="14974" xr3:uid="{BFA72C6D-0713-4C65-8DF6-9CA0C908E5CE}" name="Sarake14974"/>
    <tableColumn id="14975" xr3:uid="{54ECE29C-2609-4298-B6D4-09136E9B5D82}" name="Sarake14975"/>
    <tableColumn id="14976" xr3:uid="{23889060-A1D5-49DB-86FF-35212B38284D}" name="Sarake14976"/>
    <tableColumn id="14977" xr3:uid="{7BF98EB0-5A78-4F08-AA0F-6CF1CBE0E791}" name="Sarake14977"/>
    <tableColumn id="14978" xr3:uid="{081F1B1A-9122-4CD1-9A0B-16BBE6792FA7}" name="Sarake14978"/>
    <tableColumn id="14979" xr3:uid="{3C783428-5290-4B3C-926C-299B0E51F213}" name="Sarake14979"/>
    <tableColumn id="14980" xr3:uid="{40E210B2-E87C-4C81-B509-AAC63D73AEF6}" name="Sarake14980"/>
    <tableColumn id="14981" xr3:uid="{0089C206-80A4-4306-9B3A-59F576C9853D}" name="Sarake14981"/>
    <tableColumn id="14982" xr3:uid="{77F329D2-D7B5-4A24-9F72-B4534D2A14CD}" name="Sarake14982"/>
    <tableColumn id="14983" xr3:uid="{8EFC290E-93B9-467F-86A2-06C35FF345F2}" name="Sarake14983"/>
    <tableColumn id="14984" xr3:uid="{04D4C605-2C0A-47F1-8044-441A077CAA7B}" name="Sarake14984"/>
    <tableColumn id="14985" xr3:uid="{2FA44F31-48A9-4B07-ABFF-E27908FC5B38}" name="Sarake14985"/>
    <tableColumn id="14986" xr3:uid="{628294A2-DCB8-445F-BEB7-62544D883553}" name="Sarake14986"/>
    <tableColumn id="14987" xr3:uid="{2657BC9D-9EB8-4EC6-9CC6-C02E22CA6429}" name="Sarake14987"/>
    <tableColumn id="14988" xr3:uid="{F20EEA45-2EA0-4BA3-8621-A36F708DC0BE}" name="Sarake14988"/>
    <tableColumn id="14989" xr3:uid="{9F561F87-FCE5-4FBE-8CAC-89D1714E7651}" name="Sarake14989"/>
    <tableColumn id="14990" xr3:uid="{59F99BDC-1918-41FD-892A-DD9F29F9E3E1}" name="Sarake14990"/>
    <tableColumn id="14991" xr3:uid="{EE459F2C-CB62-4542-87BC-D9D0514DC74F}" name="Sarake14991"/>
    <tableColumn id="14992" xr3:uid="{5DD74E36-4709-4A02-9452-7378F767CFAD}" name="Sarake14992"/>
    <tableColumn id="14993" xr3:uid="{4BF934E5-3379-4978-8138-A8C1881857E9}" name="Sarake14993"/>
    <tableColumn id="14994" xr3:uid="{A784FDD0-5ED4-46B5-A1BC-C03FE9F1B2AC}" name="Sarake14994"/>
    <tableColumn id="14995" xr3:uid="{49887959-3BFC-441C-AC88-CA6A07B7D324}" name="Sarake14995"/>
    <tableColumn id="14996" xr3:uid="{9FAF4924-3113-487C-8394-D2C54BA8E540}" name="Sarake14996"/>
    <tableColumn id="14997" xr3:uid="{0EC6B6DF-C102-47E2-9E48-8D679F571CA7}" name="Sarake14997"/>
    <tableColumn id="14998" xr3:uid="{9947315B-63F8-40F9-A840-73F680622ED7}" name="Sarake14998"/>
    <tableColumn id="14999" xr3:uid="{F6D3F92D-D961-4625-A96B-815D7E732D2A}" name="Sarake14999"/>
    <tableColumn id="15000" xr3:uid="{AD11B36B-0473-46E2-B72D-B46B7CBA6CEA}" name="Sarake15000"/>
    <tableColumn id="15001" xr3:uid="{214A09BE-31FD-4C94-B30E-89315B1583A3}" name="Sarake15001"/>
    <tableColumn id="15002" xr3:uid="{B005B917-1E8D-4D30-A6D0-BD09051A1C73}" name="Sarake15002"/>
    <tableColumn id="15003" xr3:uid="{8F88447A-0528-48D7-A2CA-C65B6A19D6A6}" name="Sarake15003"/>
    <tableColumn id="15004" xr3:uid="{8F5C6C32-4234-428B-B537-EA2556D803F1}" name="Sarake15004"/>
    <tableColumn id="15005" xr3:uid="{7E5325D5-9F36-4838-A13D-F3E47DA8130C}" name="Sarake15005"/>
    <tableColumn id="15006" xr3:uid="{30E7C827-D880-41FF-A375-999336751DC5}" name="Sarake15006"/>
    <tableColumn id="15007" xr3:uid="{CBE4131D-B249-4B94-8A76-9E9C704745B8}" name="Sarake15007"/>
    <tableColumn id="15008" xr3:uid="{25B98B98-0033-49EB-B083-00127007FD0F}" name="Sarake15008"/>
    <tableColumn id="15009" xr3:uid="{C2C1B677-1BA4-4E91-898A-8A50E3D1A7D2}" name="Sarake15009"/>
    <tableColumn id="15010" xr3:uid="{A26D37B9-6E48-4919-A41B-1D56C2FC9FCA}" name="Sarake15010"/>
    <tableColumn id="15011" xr3:uid="{20416C37-84A8-492C-936E-46E89F969165}" name="Sarake15011"/>
    <tableColumn id="15012" xr3:uid="{E31C1285-8820-4B3D-97F9-BCE7BC33CFAE}" name="Sarake15012"/>
    <tableColumn id="15013" xr3:uid="{9B0DC450-E3CA-40EC-8888-3A26CF542F6B}" name="Sarake15013"/>
    <tableColumn id="15014" xr3:uid="{BE6072C8-041C-4481-9333-FC08E21AAAB8}" name="Sarake15014"/>
    <tableColumn id="15015" xr3:uid="{A73A61E2-BE80-48BB-8D1C-4DBE99BD9201}" name="Sarake15015"/>
    <tableColumn id="15016" xr3:uid="{2E16EE09-7343-4EFC-8875-02E5CEE168EC}" name="Sarake15016"/>
    <tableColumn id="15017" xr3:uid="{31FB1ABC-80C9-48BF-917F-7A99416E3800}" name="Sarake15017"/>
    <tableColumn id="15018" xr3:uid="{A235DA21-0A4C-4993-AE6D-6A76DB1B7A9D}" name="Sarake15018"/>
    <tableColumn id="15019" xr3:uid="{87A43EBC-FB74-4D65-9F13-B46A692917B1}" name="Sarake15019"/>
    <tableColumn id="15020" xr3:uid="{C30BAC03-EC44-45E6-A4C2-0AFB723224D1}" name="Sarake15020"/>
    <tableColumn id="15021" xr3:uid="{D1E3FD1E-9DE8-45E1-B637-8A9AB0DD9BD8}" name="Sarake15021"/>
    <tableColumn id="15022" xr3:uid="{D02E15E0-E3BA-4212-9611-172B0E73D9C0}" name="Sarake15022"/>
    <tableColumn id="15023" xr3:uid="{B3327F75-1553-4079-9952-2ED65F98B01E}" name="Sarake15023"/>
    <tableColumn id="15024" xr3:uid="{BBC27E3F-2F93-4942-BC5B-D447C0D6117D}" name="Sarake15024"/>
    <tableColumn id="15025" xr3:uid="{038FEF61-9379-4E54-A82C-2F1D32BEFE9C}" name="Sarake15025"/>
    <tableColumn id="15026" xr3:uid="{8D6E4BAB-1A9F-41EB-8DC1-ED78681B0BEE}" name="Sarake15026"/>
    <tableColumn id="15027" xr3:uid="{1848E924-CDEF-48DF-B670-220EC15438F1}" name="Sarake15027"/>
    <tableColumn id="15028" xr3:uid="{78965135-25ED-4910-8B28-3A8B5DF32AE0}" name="Sarake15028"/>
    <tableColumn id="15029" xr3:uid="{5118A5B4-0E78-445E-B250-95119B18D72A}" name="Sarake15029"/>
    <tableColumn id="15030" xr3:uid="{0F664D7E-1077-4E90-BEC0-94FB2708596A}" name="Sarake15030"/>
    <tableColumn id="15031" xr3:uid="{305E0B94-405B-42FB-86E1-2A4540C763F9}" name="Sarake15031"/>
    <tableColumn id="15032" xr3:uid="{DA350127-BBC8-4F47-98CA-B476B17DE08B}" name="Sarake15032"/>
    <tableColumn id="15033" xr3:uid="{31241A61-7FD2-4044-B01F-7D5D1CA267D2}" name="Sarake15033"/>
    <tableColumn id="15034" xr3:uid="{5C38335B-3FB4-4EC9-A1D7-918F5D0972C9}" name="Sarake15034"/>
    <tableColumn id="15035" xr3:uid="{EEB72BCA-3EBB-4DBF-AB68-7CCDB57B451C}" name="Sarake15035"/>
    <tableColumn id="15036" xr3:uid="{B2DAEA25-6BD3-4EFD-BBBA-2C7E09E6F714}" name="Sarake15036"/>
    <tableColumn id="15037" xr3:uid="{DA41E853-88BA-4615-B1E9-198BE8F0AB84}" name="Sarake15037"/>
    <tableColumn id="15038" xr3:uid="{CC821698-8FA0-4D35-B6FC-289F32DD68C7}" name="Sarake15038"/>
    <tableColumn id="15039" xr3:uid="{6589FE53-735B-45FE-9D07-BEACAE8E2275}" name="Sarake15039"/>
    <tableColumn id="15040" xr3:uid="{8A9A2BC9-8BDA-4F7E-BD9A-8CC586575A2C}" name="Sarake15040"/>
    <tableColumn id="15041" xr3:uid="{56DFF13B-EFAA-4CBC-B8DC-FF71648F32DB}" name="Sarake15041"/>
    <tableColumn id="15042" xr3:uid="{E25F96F9-8354-4BF3-BB06-CA12E9EB7EB7}" name="Sarake15042"/>
    <tableColumn id="15043" xr3:uid="{720ADFDC-0C79-40D3-985A-CBB27CD1ABC6}" name="Sarake15043"/>
    <tableColumn id="15044" xr3:uid="{C4A4ED73-DD03-4FBA-8519-CC0470F20FCF}" name="Sarake15044"/>
    <tableColumn id="15045" xr3:uid="{9D75D78E-A2DC-4731-A9EB-FA27A554DE15}" name="Sarake15045"/>
    <tableColumn id="15046" xr3:uid="{1CEFE7B6-E11B-4488-995A-9DB0EC5F9DFC}" name="Sarake15046"/>
    <tableColumn id="15047" xr3:uid="{990C2DE7-D40B-4E4C-AB3D-4B9C43FCF345}" name="Sarake15047"/>
    <tableColumn id="15048" xr3:uid="{439D7B8F-0A32-4A75-B08C-A86F7C239A88}" name="Sarake15048"/>
    <tableColumn id="15049" xr3:uid="{3530CE7E-BF73-4302-BC3D-047E3D92C683}" name="Sarake15049"/>
    <tableColumn id="15050" xr3:uid="{6BEBC423-4A2F-47F0-9CEA-C1B05AC3BB0A}" name="Sarake15050"/>
    <tableColumn id="15051" xr3:uid="{B250379B-E1D5-4081-BEA8-2063D1069BBE}" name="Sarake15051"/>
    <tableColumn id="15052" xr3:uid="{01BBE049-5C8E-4731-9D5C-8980AF668F59}" name="Sarake15052"/>
    <tableColumn id="15053" xr3:uid="{C81889F2-3FCB-4EE1-BA69-159AC00F5444}" name="Sarake15053"/>
    <tableColumn id="15054" xr3:uid="{440E1F76-2709-4DDA-AE56-24BF49046ACB}" name="Sarake15054"/>
    <tableColumn id="15055" xr3:uid="{E68C384D-74F9-4737-AE74-619037442C6A}" name="Sarake15055"/>
    <tableColumn id="15056" xr3:uid="{1BD814B0-B007-4950-B5C5-6067C1E34A25}" name="Sarake15056"/>
    <tableColumn id="15057" xr3:uid="{8ACF6312-4ADE-42BC-8518-CA925D7AB271}" name="Sarake15057"/>
    <tableColumn id="15058" xr3:uid="{8D1ACDD0-CCD7-4885-93CD-61F8AA487E01}" name="Sarake15058"/>
    <tableColumn id="15059" xr3:uid="{DEF159A1-D72E-40D6-ACE3-069AE9E32AFC}" name="Sarake15059"/>
    <tableColumn id="15060" xr3:uid="{A85D4EBC-B0AB-4D8D-ABCE-7C2ADAB9C6C1}" name="Sarake15060"/>
    <tableColumn id="15061" xr3:uid="{765D851F-41D8-4424-B7B4-D3433FC5B2AF}" name="Sarake15061"/>
    <tableColumn id="15062" xr3:uid="{60C6CF35-3024-40FF-9BD0-E881C6E776C0}" name="Sarake15062"/>
    <tableColumn id="15063" xr3:uid="{B6ACE333-751B-4AA6-81A2-1CDCC6977719}" name="Sarake15063"/>
    <tableColumn id="15064" xr3:uid="{8AFBEDEA-93CC-4B8B-AE5A-017F8BC230E2}" name="Sarake15064"/>
    <tableColumn id="15065" xr3:uid="{AF3565C4-83CF-4E1A-98B8-660EC115BC33}" name="Sarake15065"/>
    <tableColumn id="15066" xr3:uid="{E616038A-CFE4-4D6E-B707-C05F55CC52A8}" name="Sarake15066"/>
    <tableColumn id="15067" xr3:uid="{84D41AF9-5386-4999-8801-CC1DE4699BAB}" name="Sarake15067"/>
    <tableColumn id="15068" xr3:uid="{1CA07D91-D0B3-429E-A2E1-5EF279D675BD}" name="Sarake15068"/>
    <tableColumn id="15069" xr3:uid="{28DD01DC-1745-4054-941F-5B24B7B944A4}" name="Sarake15069"/>
    <tableColumn id="15070" xr3:uid="{74BB0A2F-7CCC-4741-B3C9-F6443AB50C7C}" name="Sarake15070"/>
    <tableColumn id="15071" xr3:uid="{EF38E8D4-0D1B-46FF-BFAA-753CD3386D88}" name="Sarake15071"/>
    <tableColumn id="15072" xr3:uid="{D8D36A07-6210-4C1D-B780-18328FD35D01}" name="Sarake15072"/>
    <tableColumn id="15073" xr3:uid="{7858A835-E23F-458C-8EF9-C91C50F4298D}" name="Sarake15073"/>
    <tableColumn id="15074" xr3:uid="{74E5DD22-2004-4537-A6EC-66050690D13B}" name="Sarake15074"/>
    <tableColumn id="15075" xr3:uid="{551ACE8E-B920-40F1-B520-2FA29120BF69}" name="Sarake15075"/>
    <tableColumn id="15076" xr3:uid="{37C2ED83-E05A-4779-BD27-ABCE3D7D0148}" name="Sarake15076"/>
    <tableColumn id="15077" xr3:uid="{73569AB6-E870-4938-9383-8C68A551A7BD}" name="Sarake15077"/>
    <tableColumn id="15078" xr3:uid="{A0EBCF0F-674D-4897-87AF-5C0D8A6B33D4}" name="Sarake15078"/>
    <tableColumn id="15079" xr3:uid="{E293549E-9AB2-43E8-A521-5060377FA3B9}" name="Sarake15079"/>
    <tableColumn id="15080" xr3:uid="{E6DF41F3-0033-41F1-B26C-6B440983CEE8}" name="Sarake15080"/>
    <tableColumn id="15081" xr3:uid="{5EE2F6CE-39E6-4F75-93EB-9810D9D118C8}" name="Sarake15081"/>
    <tableColumn id="15082" xr3:uid="{E0866386-3D95-49DF-8CAF-6ADFF198F3A7}" name="Sarake15082"/>
    <tableColumn id="15083" xr3:uid="{BAADE413-7A72-45EC-81C7-D7B984A0F48B}" name="Sarake15083"/>
    <tableColumn id="15084" xr3:uid="{40DF3669-7A40-4D99-B1F0-D3C1F14E167D}" name="Sarake15084"/>
    <tableColumn id="15085" xr3:uid="{818F9D95-0347-48F7-B68E-CABC285D36D8}" name="Sarake15085"/>
    <tableColumn id="15086" xr3:uid="{5422B004-D5FF-4560-BF10-133461C73EB2}" name="Sarake15086"/>
    <tableColumn id="15087" xr3:uid="{50331E1D-AECD-4BA8-95E4-74080E24394A}" name="Sarake15087"/>
    <tableColumn id="15088" xr3:uid="{B101E478-42AF-4E7E-B754-24ABE3C439CD}" name="Sarake15088"/>
    <tableColumn id="15089" xr3:uid="{CD8E6C06-C7F7-47BC-BABA-31A8DD948FBB}" name="Sarake15089"/>
    <tableColumn id="15090" xr3:uid="{52D3ED2C-6953-4A50-AE6A-8234DC92969F}" name="Sarake15090"/>
    <tableColumn id="15091" xr3:uid="{8AEB32BF-A4CF-4272-9DCA-A8983E4D8D67}" name="Sarake15091"/>
    <tableColumn id="15092" xr3:uid="{741AC9D2-FAF6-485A-8EC8-1C94F900E73C}" name="Sarake15092"/>
    <tableColumn id="15093" xr3:uid="{94795EED-CA02-4E25-9001-13BA85B053B0}" name="Sarake15093"/>
    <tableColumn id="15094" xr3:uid="{924D5B73-A431-4DC9-8CDC-638884D32D95}" name="Sarake15094"/>
    <tableColumn id="15095" xr3:uid="{BF4B1113-6A2F-48F8-B5B6-13DF5EAC731E}" name="Sarake15095"/>
    <tableColumn id="15096" xr3:uid="{C801A31E-952F-42B6-A64A-AE7E001BE7FF}" name="Sarake15096"/>
    <tableColumn id="15097" xr3:uid="{C5BC6B55-EDBC-4AED-9DFD-45A84651E716}" name="Sarake15097"/>
    <tableColumn id="15098" xr3:uid="{081F2F0B-B19A-47AC-A3A9-E217DDE79F64}" name="Sarake15098"/>
    <tableColumn id="15099" xr3:uid="{ADE3EC73-F03A-4757-A5CC-C6BD7A1864A0}" name="Sarake15099"/>
    <tableColumn id="15100" xr3:uid="{96909C83-4825-41B0-BF6B-F4F403438D1E}" name="Sarake15100"/>
    <tableColumn id="15101" xr3:uid="{B1554508-A638-477D-B865-355007CE0F72}" name="Sarake15101"/>
    <tableColumn id="15102" xr3:uid="{A2905E9D-D919-483F-88F9-D6CD5A4EA7A8}" name="Sarake15102"/>
    <tableColumn id="15103" xr3:uid="{42A16A45-098E-4F4A-B867-A4DE2396BD70}" name="Sarake15103"/>
    <tableColumn id="15104" xr3:uid="{FC54E22E-EBE4-43D3-B262-92D7E252BFEB}" name="Sarake15104"/>
    <tableColumn id="15105" xr3:uid="{AD9D37F3-B5B9-4157-BC72-75EB72499F85}" name="Sarake15105"/>
    <tableColumn id="15106" xr3:uid="{316BD116-11DD-4C0B-B7B7-BFA29D5E35CE}" name="Sarake15106"/>
    <tableColumn id="15107" xr3:uid="{5B8ED60E-819A-49D3-B876-0A9C7350BC99}" name="Sarake15107"/>
    <tableColumn id="15108" xr3:uid="{5D7630BA-EFB8-409E-8D65-3CB2544CA865}" name="Sarake15108"/>
    <tableColumn id="15109" xr3:uid="{0A3B5AA9-D350-44BE-BEEC-1FF1DAA80237}" name="Sarake15109"/>
    <tableColumn id="15110" xr3:uid="{560361E1-4591-4E3B-89A5-1AC9977AA94D}" name="Sarake15110"/>
    <tableColumn id="15111" xr3:uid="{6865FE2B-9B8B-48A4-81F7-C1C7D2A39FAC}" name="Sarake15111"/>
    <tableColumn id="15112" xr3:uid="{171206F0-2A08-4C2B-BC27-A2E093AAC799}" name="Sarake15112"/>
    <tableColumn id="15113" xr3:uid="{5E434062-6F82-4BB9-ACA0-97A0DE64F956}" name="Sarake15113"/>
    <tableColumn id="15114" xr3:uid="{08094B02-3EE7-4AF7-B48C-F5EE59BDF8CC}" name="Sarake15114"/>
    <tableColumn id="15115" xr3:uid="{824C1C49-23E2-46E7-A10B-31514A554CA7}" name="Sarake15115"/>
    <tableColumn id="15116" xr3:uid="{D86CC233-8E90-49DD-984A-5B790923B3B6}" name="Sarake15116"/>
    <tableColumn id="15117" xr3:uid="{1C146F2F-8578-4D7A-8581-D4DCE2607826}" name="Sarake15117"/>
    <tableColumn id="15118" xr3:uid="{6346195A-92D3-4182-B296-2E8FB3B8FA25}" name="Sarake15118"/>
    <tableColumn id="15119" xr3:uid="{0751469C-5FCE-4BB8-91D5-49DFB6CC4566}" name="Sarake15119"/>
    <tableColumn id="15120" xr3:uid="{49B953F4-F39E-4230-A9CA-52752790B34D}" name="Sarake15120"/>
    <tableColumn id="15121" xr3:uid="{35240D15-4B31-49B8-915D-7ED9A413195E}" name="Sarake15121"/>
    <tableColumn id="15122" xr3:uid="{1406A8A3-689A-4626-81ED-AE39EA5C9595}" name="Sarake15122"/>
    <tableColumn id="15123" xr3:uid="{312B8A90-2678-463E-BBAA-0EBC85FA4BE4}" name="Sarake15123"/>
    <tableColumn id="15124" xr3:uid="{78D060AB-C39E-4AFF-9C95-68A307BE23CA}" name="Sarake15124"/>
    <tableColumn id="15125" xr3:uid="{E8D117F7-CA75-4697-B5E4-1F9512740ACA}" name="Sarake15125"/>
    <tableColumn id="15126" xr3:uid="{F849CC0D-8CD7-4598-8E83-815D4ACED00B}" name="Sarake15126"/>
    <tableColumn id="15127" xr3:uid="{38641BCF-9BF0-47D3-98D3-03706EA321DB}" name="Sarake15127"/>
    <tableColumn id="15128" xr3:uid="{5B3F559B-EA16-440F-A843-BEBFB2F87825}" name="Sarake15128"/>
    <tableColumn id="15129" xr3:uid="{B2AAB2B2-C692-4941-9F02-8A7735DF88CF}" name="Sarake15129"/>
    <tableColumn id="15130" xr3:uid="{3786814F-2CD9-46DC-969B-EA2CB272FD36}" name="Sarake15130"/>
    <tableColumn id="15131" xr3:uid="{2477E373-E5BA-4265-996E-45B3C193BA83}" name="Sarake15131"/>
    <tableColumn id="15132" xr3:uid="{0BDC40C8-AC56-4C9D-9B69-F926B5E4C529}" name="Sarake15132"/>
    <tableColumn id="15133" xr3:uid="{DFF7A56D-D63D-40BE-9238-CB55352ABAB6}" name="Sarake15133"/>
    <tableColumn id="15134" xr3:uid="{F30F5AAD-DF52-4557-8958-4D067B81A62F}" name="Sarake15134"/>
    <tableColumn id="15135" xr3:uid="{6E093514-D999-4976-B7AA-86620FF0EE3D}" name="Sarake15135"/>
    <tableColumn id="15136" xr3:uid="{F794595F-B2D9-413A-8C88-BEEEAF4B4D02}" name="Sarake15136"/>
    <tableColumn id="15137" xr3:uid="{E6CE600B-E688-4591-96AA-E8545F16610C}" name="Sarake15137"/>
    <tableColumn id="15138" xr3:uid="{4E715C8C-E296-4348-804A-DBD59A2284B1}" name="Sarake15138"/>
    <tableColumn id="15139" xr3:uid="{3F26780B-AE1F-4DA6-B2E7-38ED2CADC1DD}" name="Sarake15139"/>
    <tableColumn id="15140" xr3:uid="{4FEB0A16-EED5-4C3F-AFFC-D988A6AAF835}" name="Sarake15140"/>
    <tableColumn id="15141" xr3:uid="{72437F74-9A2B-4997-98C9-067693ACA265}" name="Sarake15141"/>
    <tableColumn id="15142" xr3:uid="{A4F63D4E-6BEE-45D8-882C-54630D66BA1B}" name="Sarake15142"/>
    <tableColumn id="15143" xr3:uid="{F526D8E3-3E8E-45C0-980E-67B8C462CEC5}" name="Sarake15143"/>
    <tableColumn id="15144" xr3:uid="{CC94360C-4E6E-4AC5-B510-15D62B87E02D}" name="Sarake15144"/>
    <tableColumn id="15145" xr3:uid="{65D58E1F-E84A-40EE-A642-AA816590914C}" name="Sarake15145"/>
    <tableColumn id="15146" xr3:uid="{73F1A7C3-CB13-46B2-894B-07E0273EBC08}" name="Sarake15146"/>
    <tableColumn id="15147" xr3:uid="{319DF0EA-416F-4774-8212-612F80343219}" name="Sarake15147"/>
    <tableColumn id="15148" xr3:uid="{484F163A-2154-47AD-8C1A-6E89F31F594C}" name="Sarake15148"/>
    <tableColumn id="15149" xr3:uid="{08095CBE-98E0-4514-98E1-318A84C519BD}" name="Sarake15149"/>
    <tableColumn id="15150" xr3:uid="{ECE00E3C-D254-4A39-BEBC-2E8A9B4FA03E}" name="Sarake15150"/>
    <tableColumn id="15151" xr3:uid="{F7D39F51-6AC7-4F0F-A09F-0921D870BB95}" name="Sarake15151"/>
    <tableColumn id="15152" xr3:uid="{230EECBE-E1E4-405C-9E81-AA87E198921E}" name="Sarake15152"/>
    <tableColumn id="15153" xr3:uid="{E4FF8253-9DD2-4CEA-9514-9B8EFC7D9385}" name="Sarake15153"/>
    <tableColumn id="15154" xr3:uid="{CB806F32-D94B-4D41-8A11-C3D809AA2D70}" name="Sarake15154"/>
    <tableColumn id="15155" xr3:uid="{CE489685-A221-4B06-80B4-8F1E9D31BAE5}" name="Sarake15155"/>
    <tableColumn id="15156" xr3:uid="{02142E15-40A0-4926-9383-1788FB7EC5BD}" name="Sarake15156"/>
    <tableColumn id="15157" xr3:uid="{32C65706-363B-4507-AE43-472BF6BFFF4F}" name="Sarake15157"/>
    <tableColumn id="15158" xr3:uid="{F6DA16C0-E42F-4541-BA68-6DD224BA8C3F}" name="Sarake15158"/>
    <tableColumn id="15159" xr3:uid="{FDD9C1AB-0CFD-46A9-A56B-5E1FD9BCCFD4}" name="Sarake15159"/>
    <tableColumn id="15160" xr3:uid="{B66E65E1-B83D-4815-8B35-4FF5868D9395}" name="Sarake15160"/>
    <tableColumn id="15161" xr3:uid="{D639A43C-8A36-4A8F-8391-A41A80BBD30D}" name="Sarake15161"/>
    <tableColumn id="15162" xr3:uid="{FC410DA7-5344-481D-925C-BD17AD035B5D}" name="Sarake15162"/>
    <tableColumn id="15163" xr3:uid="{A8918240-0A03-41A3-B9B6-EBD5FAFF34E2}" name="Sarake15163"/>
    <tableColumn id="15164" xr3:uid="{F22F098D-AC9B-42FC-A347-23508EB4D9C0}" name="Sarake15164"/>
    <tableColumn id="15165" xr3:uid="{E0053228-D7BC-4074-AF01-EA838ADAAE36}" name="Sarake15165"/>
    <tableColumn id="15166" xr3:uid="{CEDFED42-2716-431E-AA4F-16BAE56CC9F4}" name="Sarake15166"/>
    <tableColumn id="15167" xr3:uid="{C0B671FF-1A0F-41F1-A746-35ED91F317D4}" name="Sarake15167"/>
    <tableColumn id="15168" xr3:uid="{586B5432-12D8-43A5-AEFA-1AAB5ECDD190}" name="Sarake15168"/>
    <tableColumn id="15169" xr3:uid="{AB6E1127-4DAD-4371-80BA-76A582F45A38}" name="Sarake15169"/>
    <tableColumn id="15170" xr3:uid="{6DD2A92F-6D1C-423E-9033-2B005554A794}" name="Sarake15170"/>
    <tableColumn id="15171" xr3:uid="{F17540DB-F323-432E-89CC-0065E82BD232}" name="Sarake15171"/>
    <tableColumn id="15172" xr3:uid="{A7F6FC88-52A3-4331-96C9-C747C901B8E8}" name="Sarake15172"/>
    <tableColumn id="15173" xr3:uid="{5B453EAD-54F6-4ECC-A533-941A8DE23CA6}" name="Sarake15173"/>
    <tableColumn id="15174" xr3:uid="{2FBE9970-5705-4077-A22B-F5A4A5BD2D2F}" name="Sarake15174"/>
    <tableColumn id="15175" xr3:uid="{3476718E-E7C8-4F54-B0CC-C37B6113F1C6}" name="Sarake15175"/>
    <tableColumn id="15176" xr3:uid="{9FDA380A-D2F2-4F2B-8FC3-42336117598C}" name="Sarake15176"/>
    <tableColumn id="15177" xr3:uid="{1A5C76B7-C230-4B18-AB16-5F54B18EA7FE}" name="Sarake15177"/>
    <tableColumn id="15178" xr3:uid="{A4D4778D-1995-4FBF-9C1F-7AB2BD439D6B}" name="Sarake15178"/>
    <tableColumn id="15179" xr3:uid="{16854AB5-4561-42BE-A757-584FAABBCB49}" name="Sarake15179"/>
    <tableColumn id="15180" xr3:uid="{F4733117-26DB-46F1-96B4-27AFE7C04875}" name="Sarake15180"/>
    <tableColumn id="15181" xr3:uid="{3D2A56BA-292A-41FE-999F-4919EFF2409F}" name="Sarake15181"/>
    <tableColumn id="15182" xr3:uid="{FDC10265-0AF3-4479-82E1-6BCAF641E200}" name="Sarake15182"/>
    <tableColumn id="15183" xr3:uid="{FBB42455-9E55-4B07-B32F-AB2B5E3BCBE0}" name="Sarake15183"/>
    <tableColumn id="15184" xr3:uid="{5969F44B-0404-4C4C-870C-E19E64B459E0}" name="Sarake15184"/>
    <tableColumn id="15185" xr3:uid="{087C6A29-5795-49EE-83B2-6823C9304DBD}" name="Sarake15185"/>
    <tableColumn id="15186" xr3:uid="{363CE7E6-0F0B-4421-92C7-594B35D07268}" name="Sarake15186"/>
    <tableColumn id="15187" xr3:uid="{F5C4B463-474A-4AF9-92FD-7B619339A3D6}" name="Sarake15187"/>
    <tableColumn id="15188" xr3:uid="{5B40CE51-C3AD-4341-97AE-55E7F0A37875}" name="Sarake15188"/>
    <tableColumn id="15189" xr3:uid="{440BF238-580E-4262-BAAB-1D6CC798F671}" name="Sarake15189"/>
    <tableColumn id="15190" xr3:uid="{ECBBC3D2-B121-4F62-83C1-797F42D11EB4}" name="Sarake15190"/>
    <tableColumn id="15191" xr3:uid="{A2095A36-68ED-4DDB-8BA2-335C55744A5C}" name="Sarake15191"/>
    <tableColumn id="15192" xr3:uid="{141F1E1E-BBE7-4E5B-9414-9D8DB072F423}" name="Sarake15192"/>
    <tableColumn id="15193" xr3:uid="{201F63AF-D64D-4CE6-9D4A-5503FFB2AEA8}" name="Sarake15193"/>
    <tableColumn id="15194" xr3:uid="{3908C168-000E-4D35-A29C-4C7B541110CB}" name="Sarake15194"/>
    <tableColumn id="15195" xr3:uid="{13B4424B-9655-4F44-AC96-329113934518}" name="Sarake15195"/>
    <tableColumn id="15196" xr3:uid="{7CA142B1-0EF9-49C8-A16E-557471FA17BB}" name="Sarake15196"/>
    <tableColumn id="15197" xr3:uid="{7D3153BF-9471-4F4B-8CF8-AAFED6878E2A}" name="Sarake15197"/>
    <tableColumn id="15198" xr3:uid="{290BA319-4089-49A6-BE87-FDB5B0744874}" name="Sarake15198"/>
    <tableColumn id="15199" xr3:uid="{6E8ECC72-09A1-40B2-94C3-6D92DAE54FEA}" name="Sarake15199"/>
    <tableColumn id="15200" xr3:uid="{35E4D561-8A8F-491A-AB6B-B0678B5D3D61}" name="Sarake15200"/>
    <tableColumn id="15201" xr3:uid="{7645365F-D8EE-4F22-A3DC-9798708FE02D}" name="Sarake15201"/>
    <tableColumn id="15202" xr3:uid="{F61C9895-01E3-4B41-83C7-32C132803820}" name="Sarake15202"/>
    <tableColumn id="15203" xr3:uid="{7FC76879-3D3D-404E-A624-D66A81AAA3DA}" name="Sarake15203"/>
    <tableColumn id="15204" xr3:uid="{2EB4235D-7C99-4EC1-9F05-A04ED2BEB14F}" name="Sarake15204"/>
    <tableColumn id="15205" xr3:uid="{E77A8717-813E-4436-9CCD-C3653C505482}" name="Sarake15205"/>
    <tableColumn id="15206" xr3:uid="{CE5D1498-53A7-402D-AAB8-F9E6F95C6A51}" name="Sarake15206"/>
    <tableColumn id="15207" xr3:uid="{119B0A9F-A09A-4120-9E3D-C7C7FCA3EF9A}" name="Sarake15207"/>
    <tableColumn id="15208" xr3:uid="{2E6F04E5-38CA-491D-9D49-68D2AF6FB1A4}" name="Sarake15208"/>
    <tableColumn id="15209" xr3:uid="{FB97F188-09A9-4A82-82E1-958104A13D1C}" name="Sarake15209"/>
    <tableColumn id="15210" xr3:uid="{660955F3-1659-4AC1-9E51-86B4CD63B2E1}" name="Sarake15210"/>
    <tableColumn id="15211" xr3:uid="{E1D4E9BD-C639-4275-B7A3-9D92374CBFA7}" name="Sarake15211"/>
    <tableColumn id="15212" xr3:uid="{23CCD1C7-E254-4737-9FC8-BFC05C3871AF}" name="Sarake15212"/>
    <tableColumn id="15213" xr3:uid="{4F877EDD-F434-4671-976C-FC6DF76AE460}" name="Sarake15213"/>
    <tableColumn id="15214" xr3:uid="{87881BAA-1EC7-48D4-B479-6D93CFA85752}" name="Sarake15214"/>
    <tableColumn id="15215" xr3:uid="{8CDFBB1D-69D3-44CA-BA7C-243553454B52}" name="Sarake15215"/>
    <tableColumn id="15216" xr3:uid="{F2D007FD-7E1A-4B48-9CF2-1E0411EE32DE}" name="Sarake15216"/>
    <tableColumn id="15217" xr3:uid="{0AE84638-E402-4724-AF86-47A8B11C0C5C}" name="Sarake15217"/>
    <tableColumn id="15218" xr3:uid="{E7245122-F7D2-4303-9444-7ED3151753E3}" name="Sarake15218"/>
    <tableColumn id="15219" xr3:uid="{586EB627-6ACD-40FE-A334-F7870A71F707}" name="Sarake15219"/>
    <tableColumn id="15220" xr3:uid="{49C3CE45-2B7D-4BAD-A37D-1FD8A510FE78}" name="Sarake15220"/>
    <tableColumn id="15221" xr3:uid="{77122E90-63A4-4172-BB7D-19C10B854734}" name="Sarake15221"/>
    <tableColumn id="15222" xr3:uid="{CEB70238-1E16-49A1-9C78-937D51730105}" name="Sarake15222"/>
    <tableColumn id="15223" xr3:uid="{E7402A91-AAEE-4961-8737-0E879588DCA4}" name="Sarake15223"/>
    <tableColumn id="15224" xr3:uid="{7DB7957E-F9F7-4164-9EF1-7FA87BB8A730}" name="Sarake15224"/>
    <tableColumn id="15225" xr3:uid="{BA8912E6-517C-43FA-B672-E7184AD817AA}" name="Sarake15225"/>
    <tableColumn id="15226" xr3:uid="{B88FFE17-AEBD-4958-BF16-3480EA151472}" name="Sarake15226"/>
    <tableColumn id="15227" xr3:uid="{CB863659-D380-484E-99A4-536B31982DD6}" name="Sarake15227"/>
    <tableColumn id="15228" xr3:uid="{FCC2CC49-CAF0-45CD-9CDA-0A289CFD68FD}" name="Sarake15228"/>
    <tableColumn id="15229" xr3:uid="{16B5F048-D1A4-4C7A-BD99-9BFE4E80E6E9}" name="Sarake15229"/>
    <tableColumn id="15230" xr3:uid="{92D7BCCC-2ABD-49F6-9F0B-DD1011AC3DF8}" name="Sarake15230"/>
    <tableColumn id="15231" xr3:uid="{16AB531C-8792-40ED-8D3A-7AA346B84194}" name="Sarake15231"/>
    <tableColumn id="15232" xr3:uid="{3E5EFBC3-8B38-405C-A616-EA21BBBB27C6}" name="Sarake15232"/>
    <tableColumn id="15233" xr3:uid="{811CF0A6-D7A1-4466-A3A3-540E943902ED}" name="Sarake15233"/>
    <tableColumn id="15234" xr3:uid="{EC6C7320-3AA9-479D-8E1A-9487F94C9A53}" name="Sarake15234"/>
    <tableColumn id="15235" xr3:uid="{E8DB5FA4-2E40-46FC-BCF2-F3211F79DAD5}" name="Sarake15235"/>
    <tableColumn id="15236" xr3:uid="{9F4D41EE-578D-45C7-9C85-2B9ACC8D4E73}" name="Sarake15236"/>
    <tableColumn id="15237" xr3:uid="{B080B951-2D8A-46F9-A798-D1017818A7AC}" name="Sarake15237"/>
    <tableColumn id="15238" xr3:uid="{BAD9D9EA-7483-4277-A8CF-0D743487684A}" name="Sarake15238"/>
    <tableColumn id="15239" xr3:uid="{63A1FB8E-A0DA-4DDF-B0AF-880E4C247A3A}" name="Sarake15239"/>
    <tableColumn id="15240" xr3:uid="{EF4C9CB7-158D-48BC-BF8F-9EEAEA34BB42}" name="Sarake15240"/>
    <tableColumn id="15241" xr3:uid="{70DB445A-A5DF-433A-8F25-D2934C7E1428}" name="Sarake15241"/>
    <tableColumn id="15242" xr3:uid="{3571644B-E8D4-45C6-9F80-5DECDE5ED9C3}" name="Sarake15242"/>
    <tableColumn id="15243" xr3:uid="{273EC31F-89FD-4EE6-B3BA-9A5A6756019F}" name="Sarake15243"/>
    <tableColumn id="15244" xr3:uid="{823F4BF9-0D77-44A5-AE59-A673C14F5720}" name="Sarake15244"/>
    <tableColumn id="15245" xr3:uid="{D210CE46-3AC5-4BE7-8D91-176BFCF8F211}" name="Sarake15245"/>
    <tableColumn id="15246" xr3:uid="{477A2D4B-C062-4615-AC56-494F75242DA6}" name="Sarake15246"/>
    <tableColumn id="15247" xr3:uid="{1E7C1689-70BC-4E10-A962-6AEBFFA250D7}" name="Sarake15247"/>
    <tableColumn id="15248" xr3:uid="{DCF44A62-12DB-4CEB-9AAC-E62523C0D690}" name="Sarake15248"/>
    <tableColumn id="15249" xr3:uid="{BD50C559-203C-4530-B46F-51FAAE12A569}" name="Sarake15249"/>
    <tableColumn id="15250" xr3:uid="{1B4B1D37-7DCF-4E1A-8C21-F17AF8FE34B4}" name="Sarake15250"/>
    <tableColumn id="15251" xr3:uid="{D6FC1C83-BF71-483D-A5FA-238B491F3C4E}" name="Sarake15251"/>
    <tableColumn id="15252" xr3:uid="{4CCAC5A2-2CB1-4A53-9E0C-605565FF66B1}" name="Sarake15252"/>
    <tableColumn id="15253" xr3:uid="{5BC58C33-346E-460D-9102-F87198E2C55F}" name="Sarake15253"/>
    <tableColumn id="15254" xr3:uid="{D1B5845E-EA1D-4F08-BE72-69B09C8EC414}" name="Sarake15254"/>
    <tableColumn id="15255" xr3:uid="{ECB140E1-FB05-4FC0-9C85-27B785CF4879}" name="Sarake15255"/>
    <tableColumn id="15256" xr3:uid="{E55AAC96-A7C0-4DEB-B541-F682F7B15107}" name="Sarake15256"/>
    <tableColumn id="15257" xr3:uid="{0DDF3469-4050-4218-B9AD-0570D961A59F}" name="Sarake15257"/>
    <tableColumn id="15258" xr3:uid="{168CD763-01C1-4928-869A-789E884201D6}" name="Sarake15258"/>
    <tableColumn id="15259" xr3:uid="{4968E998-9620-4D57-AD0B-09C2857E70BD}" name="Sarake15259"/>
    <tableColumn id="15260" xr3:uid="{F53F9797-163E-4746-90E4-40C51E6E5E0B}" name="Sarake15260"/>
    <tableColumn id="15261" xr3:uid="{95ADF6A8-C074-49B2-839E-8B60520BA8E0}" name="Sarake15261"/>
    <tableColumn id="15262" xr3:uid="{80711481-C3AF-4759-87DD-EA14D0EB9B59}" name="Sarake15262"/>
    <tableColumn id="15263" xr3:uid="{FBC3FD09-F3BF-41F8-9D05-525CC83EC647}" name="Sarake15263"/>
    <tableColumn id="15264" xr3:uid="{0FEAD9FD-9BD9-4ECB-8B6B-939B7C7CC34F}" name="Sarake15264"/>
    <tableColumn id="15265" xr3:uid="{A9CD95AE-4D27-4291-BD5E-A98242350AFF}" name="Sarake15265"/>
    <tableColumn id="15266" xr3:uid="{98104FEF-B82E-4739-B53C-1DED522B2FAF}" name="Sarake15266"/>
    <tableColumn id="15267" xr3:uid="{4E8894A4-5945-49F4-AD50-0F47DAECBF7B}" name="Sarake15267"/>
    <tableColumn id="15268" xr3:uid="{EFF82EE8-6A9F-46D3-BD51-66C2519D38D3}" name="Sarake15268"/>
    <tableColumn id="15269" xr3:uid="{409B0587-ABB5-4CB7-9B51-536ABFDC7F89}" name="Sarake15269"/>
    <tableColumn id="15270" xr3:uid="{BBCFFF77-B578-4890-A379-C70AB796106C}" name="Sarake15270"/>
    <tableColumn id="15271" xr3:uid="{5CC21023-31B9-4460-B608-39A2C9564156}" name="Sarake15271"/>
    <tableColumn id="15272" xr3:uid="{CB9EBA35-B611-4DC5-83D6-EC7D5DFD8F77}" name="Sarake15272"/>
    <tableColumn id="15273" xr3:uid="{66BE0845-A08B-4DA3-8444-0E942257C122}" name="Sarake15273"/>
    <tableColumn id="15274" xr3:uid="{13D6ADD5-68B5-49DF-9D60-80DAC400F51F}" name="Sarake15274"/>
    <tableColumn id="15275" xr3:uid="{B7A21549-8C41-429E-9D34-FC75CB6236B1}" name="Sarake15275"/>
    <tableColumn id="15276" xr3:uid="{219D8810-871E-4977-BAFC-556CCEEFF3CB}" name="Sarake15276"/>
    <tableColumn id="15277" xr3:uid="{7F4CF2AF-9D0C-4E09-8E72-1E471B7D2740}" name="Sarake15277"/>
    <tableColumn id="15278" xr3:uid="{CEB3C43C-AAAE-47E7-8E7F-82253BBD5BFF}" name="Sarake15278"/>
    <tableColumn id="15279" xr3:uid="{1953A124-A794-46D8-AB87-C13A50597AF9}" name="Sarake15279"/>
    <tableColumn id="15280" xr3:uid="{37EBA79F-BE98-4BC1-87DE-43B0D65067EC}" name="Sarake15280"/>
    <tableColumn id="15281" xr3:uid="{B62A1052-8AC5-4091-82FE-7ED9E13A2DFF}" name="Sarake15281"/>
    <tableColumn id="15282" xr3:uid="{7742BB4C-C22A-4D59-9C6C-F087C7CA2C6F}" name="Sarake15282"/>
    <tableColumn id="15283" xr3:uid="{5DD34599-35B1-4CE2-BB01-27604CD8E1E1}" name="Sarake15283"/>
    <tableColumn id="15284" xr3:uid="{7B067D23-9B2D-4A9D-A353-97729574C7E4}" name="Sarake15284"/>
    <tableColumn id="15285" xr3:uid="{742AE65F-31AA-48E4-965E-A34578089BDB}" name="Sarake15285"/>
    <tableColumn id="15286" xr3:uid="{2E9985AF-53A0-47FF-9BB3-F676D172BD0B}" name="Sarake15286"/>
    <tableColumn id="15287" xr3:uid="{E3BC7DB1-D1E0-4482-949A-760FC9A3DC67}" name="Sarake15287"/>
    <tableColumn id="15288" xr3:uid="{CB3E374F-8B7F-4369-9A39-3A5C47A6B577}" name="Sarake15288"/>
    <tableColumn id="15289" xr3:uid="{49CA345C-5B45-41B7-A9DB-21728C3658BD}" name="Sarake15289"/>
    <tableColumn id="15290" xr3:uid="{3E0EBADC-A93E-45DF-85CC-7CFB358F2B73}" name="Sarake15290"/>
    <tableColumn id="15291" xr3:uid="{26BE2E2E-1BB2-4759-B089-5AF8A50D66A6}" name="Sarake15291"/>
    <tableColumn id="15292" xr3:uid="{1D8F680D-4C2D-4FE3-A4EB-6B8DFA05A7F2}" name="Sarake15292"/>
    <tableColumn id="15293" xr3:uid="{EE5D0AA0-F1C1-4FFC-A647-337B09775BE1}" name="Sarake15293"/>
    <tableColumn id="15294" xr3:uid="{4C4C5771-50D4-4F78-960C-C271D4673506}" name="Sarake15294"/>
    <tableColumn id="15295" xr3:uid="{26EC2C3C-8855-4300-93DD-3FDD3E24847A}" name="Sarake15295"/>
    <tableColumn id="15296" xr3:uid="{6CA060FF-D730-4A4A-996C-FFC38B33042D}" name="Sarake15296"/>
    <tableColumn id="15297" xr3:uid="{9939DAE5-F106-4DB3-945E-FB465B163706}" name="Sarake15297"/>
    <tableColumn id="15298" xr3:uid="{0E72FEFA-A1C8-4B3B-B018-F33E7E3E796E}" name="Sarake15298"/>
    <tableColumn id="15299" xr3:uid="{BBC18641-FB18-490B-8168-79F12CCAE75F}" name="Sarake15299"/>
    <tableColumn id="15300" xr3:uid="{144DE8ED-E120-4CCE-BBBF-E9C00FB73731}" name="Sarake15300"/>
    <tableColumn id="15301" xr3:uid="{EE389697-1474-4DAC-871E-D84BF8EF47E3}" name="Sarake15301"/>
    <tableColumn id="15302" xr3:uid="{E7D0153C-8505-4677-9718-1A5ADCC3C087}" name="Sarake15302"/>
    <tableColumn id="15303" xr3:uid="{261F2E00-D0EA-4135-A506-4E5C5F313441}" name="Sarake15303"/>
    <tableColumn id="15304" xr3:uid="{D69CEDC4-6E3A-4D04-8D73-84F220BBF61F}" name="Sarake15304"/>
    <tableColumn id="15305" xr3:uid="{CAC01383-814A-4CCD-BC9A-B88DC7144C18}" name="Sarake15305"/>
    <tableColumn id="15306" xr3:uid="{E414C301-7647-42C3-BC01-12E67A99B7AE}" name="Sarake15306"/>
    <tableColumn id="15307" xr3:uid="{AA606176-FD7E-40D0-878D-FF4E819EBA36}" name="Sarake15307"/>
    <tableColumn id="15308" xr3:uid="{F3463B2B-23ED-4C50-8048-88BCBBC439E0}" name="Sarake15308"/>
    <tableColumn id="15309" xr3:uid="{99F4054B-C580-495F-BE75-D11639507768}" name="Sarake15309"/>
    <tableColumn id="15310" xr3:uid="{57E88DFE-FAC0-4AB2-AF31-847142BCD4FF}" name="Sarake15310"/>
    <tableColumn id="15311" xr3:uid="{F2EA9F56-861B-44C3-8552-0B3FD79ECC42}" name="Sarake15311"/>
    <tableColumn id="15312" xr3:uid="{54C2AB96-6557-455C-9F31-73572731A266}" name="Sarake15312"/>
    <tableColumn id="15313" xr3:uid="{D713BD53-4C8F-4EB1-BA0F-A4495C973A27}" name="Sarake15313"/>
    <tableColumn id="15314" xr3:uid="{6D94977E-98B2-4A64-A215-03A3BF81CB1F}" name="Sarake15314"/>
    <tableColumn id="15315" xr3:uid="{E04C64E3-8452-4BC3-BB26-94144E8342D0}" name="Sarake15315"/>
    <tableColumn id="15316" xr3:uid="{9C037F96-CE4A-4467-A78D-1BE71F90C882}" name="Sarake15316"/>
    <tableColumn id="15317" xr3:uid="{06423415-5793-4794-B999-7713A055B4CB}" name="Sarake15317"/>
    <tableColumn id="15318" xr3:uid="{07BA7E1D-69BF-44DE-B99E-4B91CAFC7261}" name="Sarake15318"/>
    <tableColumn id="15319" xr3:uid="{320AB32E-F604-4C74-B79D-F2727248BCE8}" name="Sarake15319"/>
    <tableColumn id="15320" xr3:uid="{C4C505D1-BCAE-4B48-98C3-DE3EC198C13E}" name="Sarake15320"/>
    <tableColumn id="15321" xr3:uid="{EB9805E4-406F-4B89-AC80-799F60BEDAC2}" name="Sarake15321"/>
    <tableColumn id="15322" xr3:uid="{DB03144D-28B0-49D6-9DD0-0FF22F13FCD2}" name="Sarake15322"/>
    <tableColumn id="15323" xr3:uid="{8AD75854-9BF2-42A9-BAA6-EF9773077C00}" name="Sarake15323"/>
    <tableColumn id="15324" xr3:uid="{0D0EB654-6345-4A3B-B163-892E8AB9970D}" name="Sarake15324"/>
    <tableColumn id="15325" xr3:uid="{9CE6F9D5-F51B-4617-95AD-F4C0CBAD23C5}" name="Sarake15325"/>
    <tableColumn id="15326" xr3:uid="{F6B987BE-0E3A-4226-A22F-A6AC40BBA0C7}" name="Sarake15326"/>
    <tableColumn id="15327" xr3:uid="{9736CD56-D87A-4803-9A27-7A1A470CBA2A}" name="Sarake15327"/>
    <tableColumn id="15328" xr3:uid="{218160AF-E3B6-47ED-B6B1-FF1BDF2E0C43}" name="Sarake15328"/>
    <tableColumn id="15329" xr3:uid="{BE8D5B0C-4FA8-4CE3-94FE-3D1F7D8DC843}" name="Sarake15329"/>
    <tableColumn id="15330" xr3:uid="{8F97EAD2-EF2C-411C-90C7-A8FDB2ECA558}" name="Sarake15330"/>
    <tableColumn id="15331" xr3:uid="{E5EFBB11-CD76-4888-9C55-D620D4373D3A}" name="Sarake15331"/>
    <tableColumn id="15332" xr3:uid="{728ACCF8-4B20-4F41-BD6A-2A04676160E0}" name="Sarake15332"/>
    <tableColumn id="15333" xr3:uid="{1D55B3F0-E771-4A98-8CEE-7512E72575E6}" name="Sarake15333"/>
    <tableColumn id="15334" xr3:uid="{FEF67BB9-AB48-4ACF-8673-0A7BDCD476F1}" name="Sarake15334"/>
    <tableColumn id="15335" xr3:uid="{28763758-D262-4322-B52D-C3F398C9B0BC}" name="Sarake15335"/>
    <tableColumn id="15336" xr3:uid="{4D544BE1-CDCF-4C05-B1F2-F6D614F46B8F}" name="Sarake15336"/>
    <tableColumn id="15337" xr3:uid="{6CFE098B-28C3-4F0A-9030-0C3FD8A60BD4}" name="Sarake15337"/>
    <tableColumn id="15338" xr3:uid="{8AF9FC97-2DE9-4643-960D-6AA8BAAE172A}" name="Sarake15338"/>
    <tableColumn id="15339" xr3:uid="{8A7DA71B-4432-45D0-A859-69243C6BAAC6}" name="Sarake15339"/>
    <tableColumn id="15340" xr3:uid="{F4485213-287B-49F2-888C-579C3C9C7DDE}" name="Sarake15340"/>
    <tableColumn id="15341" xr3:uid="{5C57E790-D8FA-4620-8FFA-8336A1D38A90}" name="Sarake15341"/>
    <tableColumn id="15342" xr3:uid="{01C71AD6-6EF1-47FB-B6C3-4C46D024B8B0}" name="Sarake15342"/>
    <tableColumn id="15343" xr3:uid="{221F276B-00DF-47C5-8E64-D4A12FA7955B}" name="Sarake15343"/>
    <tableColumn id="15344" xr3:uid="{BC328B95-844A-431F-961B-0C27CE5B0607}" name="Sarake15344"/>
    <tableColumn id="15345" xr3:uid="{5E68EDEF-4D41-48AB-BC6F-FC33C2002038}" name="Sarake15345"/>
    <tableColumn id="15346" xr3:uid="{350280FF-9ADD-40FD-A4C7-5FB47549F688}" name="Sarake15346"/>
    <tableColumn id="15347" xr3:uid="{433D1EE1-E086-478C-A215-860E6BA2345C}" name="Sarake15347"/>
    <tableColumn id="15348" xr3:uid="{F08B04F5-4396-4EF8-893E-CC482C43DEBB}" name="Sarake15348"/>
    <tableColumn id="15349" xr3:uid="{E2DC5334-1A33-48CD-88A4-D3AF83DA4911}" name="Sarake15349"/>
    <tableColumn id="15350" xr3:uid="{DD5AAE9C-ADEB-4D9B-9CD3-A95C002E0610}" name="Sarake15350"/>
    <tableColumn id="15351" xr3:uid="{7879DADB-B217-4D70-8C8B-76AEF1A3F838}" name="Sarake15351"/>
    <tableColumn id="15352" xr3:uid="{18290544-45F9-4595-9DC3-B8C877F08AFF}" name="Sarake15352"/>
    <tableColumn id="15353" xr3:uid="{CF562A67-F2F8-4809-828C-837842D610DD}" name="Sarake15353"/>
    <tableColumn id="15354" xr3:uid="{6B62D6FB-1C49-41D1-BA06-C6A0301C59B7}" name="Sarake15354"/>
    <tableColumn id="15355" xr3:uid="{2E1E57B0-87A0-435B-9E79-D7C88DAE12DE}" name="Sarake15355"/>
    <tableColumn id="15356" xr3:uid="{E27DD0D6-C9C1-47C6-832F-A67BC2A58107}" name="Sarake15356"/>
    <tableColumn id="15357" xr3:uid="{EA2BAB09-11C3-4851-9F18-00085AD3DAD9}" name="Sarake15357"/>
    <tableColumn id="15358" xr3:uid="{266193D6-CE9F-4AF8-A85B-A684213F6EA9}" name="Sarake15358"/>
    <tableColumn id="15359" xr3:uid="{60C54B1D-AA79-471B-BCE1-254B3CD19341}" name="Sarake15359"/>
    <tableColumn id="15360" xr3:uid="{DC3CADE0-170A-4886-AC22-06F9A6DCA98B}" name="Sarake15360"/>
    <tableColumn id="15361" xr3:uid="{79DCD7B2-050E-48B9-8E98-29CBD69407F4}" name="Sarake15361"/>
    <tableColumn id="15362" xr3:uid="{86007AF7-FBA3-45E3-AE1A-1C2A2659A793}" name="Sarake15362"/>
    <tableColumn id="15363" xr3:uid="{72F65FD2-37E1-4EEA-A042-868813C58489}" name="Sarake15363"/>
    <tableColumn id="15364" xr3:uid="{AC2D7EA0-CBB9-427B-A5BA-4ACDD048B620}" name="Sarake15364"/>
    <tableColumn id="15365" xr3:uid="{314E8141-CC54-486F-9146-4E3BF31BDEB7}" name="Sarake15365"/>
    <tableColumn id="15366" xr3:uid="{E85965D8-D7CE-496F-9020-718EBD38ACA5}" name="Sarake15366"/>
    <tableColumn id="15367" xr3:uid="{C53F37F9-12F5-4E5D-82F2-7CC04EF75A83}" name="Sarake15367"/>
    <tableColumn id="15368" xr3:uid="{DBF74B8B-FD91-46C6-A045-F58E53B38F43}" name="Sarake15368"/>
    <tableColumn id="15369" xr3:uid="{DA8D7340-D55D-4063-831B-48151887ED44}" name="Sarake15369"/>
    <tableColumn id="15370" xr3:uid="{25C8C961-9ACB-4714-9D02-E0AAB804C931}" name="Sarake15370"/>
    <tableColumn id="15371" xr3:uid="{477CB74F-DEC6-41D4-B297-A3088F48A1A5}" name="Sarake15371"/>
    <tableColumn id="15372" xr3:uid="{7CB6A409-D909-441D-82F8-BBD1E4CAED53}" name="Sarake15372"/>
    <tableColumn id="15373" xr3:uid="{DF88CD65-2015-4678-B1E5-FC962E9CB964}" name="Sarake15373"/>
    <tableColumn id="15374" xr3:uid="{C87AB118-7A10-45AA-BE32-0CC7D7E446AF}" name="Sarake15374"/>
    <tableColumn id="15375" xr3:uid="{FC49FABE-F8D4-46FE-89AC-0520BC06497D}" name="Sarake15375"/>
    <tableColumn id="15376" xr3:uid="{965934DD-1950-4B2F-B0A5-59D91EA92A95}" name="Sarake15376"/>
    <tableColumn id="15377" xr3:uid="{21B64B17-7654-429F-94B3-8BC91A70BBDD}" name="Sarake15377"/>
    <tableColumn id="15378" xr3:uid="{59FEE341-8BF2-454A-BCCE-CD41B1E1106B}" name="Sarake15378"/>
    <tableColumn id="15379" xr3:uid="{06557F2B-6708-4CAC-BC37-6AC2D0CE6A01}" name="Sarake15379"/>
    <tableColumn id="15380" xr3:uid="{131CFB84-74C2-4D41-B2E5-B67E0B0EF38C}" name="Sarake15380"/>
    <tableColumn id="15381" xr3:uid="{24937706-4C92-453A-ACE0-CCCCD45B3DE2}" name="Sarake15381"/>
    <tableColumn id="15382" xr3:uid="{4996E89F-3EE2-4354-B6BE-DD352086A303}" name="Sarake15382"/>
    <tableColumn id="15383" xr3:uid="{26BC59F3-78FA-47B5-BE36-3E3B53C7A20A}" name="Sarake15383"/>
    <tableColumn id="15384" xr3:uid="{44B6E76B-25B1-4E53-9DF0-0D9F72DECC2C}" name="Sarake15384"/>
    <tableColumn id="15385" xr3:uid="{D6C10EE4-BABE-4CD8-95C0-30948315ADA0}" name="Sarake15385"/>
    <tableColumn id="15386" xr3:uid="{A6B27D1F-B162-41E5-A6A1-DFFBFAAFB9C5}" name="Sarake15386"/>
    <tableColumn id="15387" xr3:uid="{92002863-253F-4FAC-9847-DAB1C3704D68}" name="Sarake15387"/>
    <tableColumn id="15388" xr3:uid="{4E430667-3940-4941-95EA-BF92DF64A725}" name="Sarake15388"/>
    <tableColumn id="15389" xr3:uid="{16EB678E-E42E-4AFD-879E-2C365757F0C5}" name="Sarake15389"/>
    <tableColumn id="15390" xr3:uid="{8E1FEA5E-1494-4F8A-ACF1-5CAEBA12F7D4}" name="Sarake15390"/>
    <tableColumn id="15391" xr3:uid="{C11FA9EC-F462-444A-8D72-E974C3D29AA2}" name="Sarake15391"/>
    <tableColumn id="15392" xr3:uid="{87481C6F-6EE0-42B6-99A1-DCE070311E22}" name="Sarake15392"/>
    <tableColumn id="15393" xr3:uid="{63D2491D-0E85-47B9-8D72-4E5454507554}" name="Sarake15393"/>
    <tableColumn id="15394" xr3:uid="{80E127B2-94C8-47DD-8D45-92443CC08AE0}" name="Sarake15394"/>
    <tableColumn id="15395" xr3:uid="{BF56D8CE-BB98-4B04-910D-53EF95BE3131}" name="Sarake15395"/>
    <tableColumn id="15396" xr3:uid="{8D6A1DD5-B203-43F3-A9C7-6B4247B3C71D}" name="Sarake15396"/>
    <tableColumn id="15397" xr3:uid="{BBFB22FB-7059-4B3D-B1FA-9CD5174CAFE7}" name="Sarake15397"/>
    <tableColumn id="15398" xr3:uid="{6C09F17C-AE8D-46EE-9059-3B8B21F672C1}" name="Sarake15398"/>
    <tableColumn id="15399" xr3:uid="{0D896FD4-9736-49B0-B6C5-90AB7A731387}" name="Sarake15399"/>
    <tableColumn id="15400" xr3:uid="{C9C54587-3586-4B2C-9C5D-D41A0BD72CE3}" name="Sarake15400"/>
    <tableColumn id="15401" xr3:uid="{01EEF8BB-2C43-4915-8E2D-AC1DB3AE0436}" name="Sarake15401"/>
    <tableColumn id="15402" xr3:uid="{14F007DF-E249-4490-AA68-C9DE54BEE410}" name="Sarake15402"/>
    <tableColumn id="15403" xr3:uid="{922C267D-A63C-49D8-8589-4E9A63FB0ECA}" name="Sarake15403"/>
    <tableColumn id="15404" xr3:uid="{2B6DD5C4-F369-4FB3-9554-9452F974C889}" name="Sarake15404"/>
    <tableColumn id="15405" xr3:uid="{DFC7C587-79E1-4B22-A1F9-F51BAFCABF8A}" name="Sarake15405"/>
    <tableColumn id="15406" xr3:uid="{8AACB722-B596-4A9D-89DE-119E330883D0}" name="Sarake15406"/>
    <tableColumn id="15407" xr3:uid="{01245517-CF05-4CC3-BB21-ED95DE527A07}" name="Sarake15407"/>
    <tableColumn id="15408" xr3:uid="{A01794AF-A8C8-4D3C-B067-3B875A2F3D53}" name="Sarake15408"/>
    <tableColumn id="15409" xr3:uid="{0849B1B1-3DA9-4D5A-B014-DC99E33166E4}" name="Sarake15409"/>
    <tableColumn id="15410" xr3:uid="{83560EF5-EC3B-4BAF-88E5-B6969B5ABF2D}" name="Sarake15410"/>
    <tableColumn id="15411" xr3:uid="{EF4065F6-DD23-4E16-8082-446F872354CD}" name="Sarake15411"/>
    <tableColumn id="15412" xr3:uid="{C5812F74-7C32-4034-8067-3301C560AEBC}" name="Sarake15412"/>
    <tableColumn id="15413" xr3:uid="{6FC41384-E54A-4D74-93C7-74720D750687}" name="Sarake15413"/>
    <tableColumn id="15414" xr3:uid="{090E976F-842D-4FC1-9D3A-EDDC63B1EBB0}" name="Sarake15414"/>
    <tableColumn id="15415" xr3:uid="{9A8ABB8D-98E6-4A71-B865-1E14E5B86791}" name="Sarake15415"/>
    <tableColumn id="15416" xr3:uid="{028BC0A3-435F-41A6-A8A9-23BADF1ABBD3}" name="Sarake15416"/>
    <tableColumn id="15417" xr3:uid="{03EACFF1-0845-4744-94BF-19B249A65D2C}" name="Sarake15417"/>
    <tableColumn id="15418" xr3:uid="{172140A6-BD07-458A-8096-90D9EE7F97BF}" name="Sarake15418"/>
    <tableColumn id="15419" xr3:uid="{611347B5-EAAD-4991-9816-61570B5F4FEF}" name="Sarake15419"/>
    <tableColumn id="15420" xr3:uid="{435EC475-CF76-4DCE-9B26-B3957C4C4E4E}" name="Sarake15420"/>
    <tableColumn id="15421" xr3:uid="{9BAE8A0C-F118-4F40-87CC-E4D52A044871}" name="Sarake15421"/>
    <tableColumn id="15422" xr3:uid="{E336816A-4CF8-4AAE-A90F-B5E7C0828638}" name="Sarake15422"/>
    <tableColumn id="15423" xr3:uid="{38E9A7B6-A5B7-449C-8D89-5E9AF234895F}" name="Sarake15423"/>
    <tableColumn id="15424" xr3:uid="{9D535668-49B7-4585-86B8-D68A9232BC6F}" name="Sarake15424"/>
    <tableColumn id="15425" xr3:uid="{B150B3DD-ACE1-4677-B337-3DE9AF94796B}" name="Sarake15425"/>
    <tableColumn id="15426" xr3:uid="{4B5CB0BC-408C-4220-8D00-B4976338F9AC}" name="Sarake15426"/>
    <tableColumn id="15427" xr3:uid="{EB7A088B-E34D-4867-8C3F-09ACA70F8EB5}" name="Sarake15427"/>
    <tableColumn id="15428" xr3:uid="{03F29D19-7B6E-4A59-951B-64A516A84C3C}" name="Sarake15428"/>
    <tableColumn id="15429" xr3:uid="{94F86B21-D2D8-4CAF-A7C7-DA1A821C5001}" name="Sarake15429"/>
    <tableColumn id="15430" xr3:uid="{B532AEDA-CB75-49D7-BD65-017E53C8BDF8}" name="Sarake15430"/>
    <tableColumn id="15431" xr3:uid="{3B2BBC7D-FBA8-4436-91A9-B1792560D484}" name="Sarake15431"/>
    <tableColumn id="15432" xr3:uid="{C7323B60-80AF-48EC-9976-07516C1319C6}" name="Sarake15432"/>
    <tableColumn id="15433" xr3:uid="{2CB4651F-896A-4387-95BD-21DA1942273C}" name="Sarake15433"/>
    <tableColumn id="15434" xr3:uid="{AF454D6F-F605-45CE-9313-597229858246}" name="Sarake15434"/>
    <tableColumn id="15435" xr3:uid="{4E9ADC2A-CD64-4998-BF9E-48140271D934}" name="Sarake15435"/>
    <tableColumn id="15436" xr3:uid="{35A61775-FA54-4DAB-9B95-71B6E2533957}" name="Sarake15436"/>
    <tableColumn id="15437" xr3:uid="{EB17C0AD-DFCF-43E1-A320-D959B8FF9FFA}" name="Sarake15437"/>
    <tableColumn id="15438" xr3:uid="{F252B027-5BC3-457A-BC59-6686267D74FD}" name="Sarake15438"/>
    <tableColumn id="15439" xr3:uid="{0F44509B-E1B8-40C4-BAF1-24AB8542E072}" name="Sarake15439"/>
    <tableColumn id="15440" xr3:uid="{899B3AB1-9008-46CE-8DFF-ECC6AED9D03C}" name="Sarake15440"/>
    <tableColumn id="15441" xr3:uid="{81ADF096-B293-4EAC-88EB-BAD639FC6E1F}" name="Sarake15441"/>
    <tableColumn id="15442" xr3:uid="{C7A3E19C-6A34-4B2C-BDC4-E41046516EA4}" name="Sarake15442"/>
    <tableColumn id="15443" xr3:uid="{0E02794D-CA1C-4185-8539-681C0EE50720}" name="Sarake15443"/>
    <tableColumn id="15444" xr3:uid="{80D801AA-4FC9-4F8C-8F08-F830F769C096}" name="Sarake15444"/>
    <tableColumn id="15445" xr3:uid="{7EF5D43C-505D-4085-A4DB-BAF50A7EA1E3}" name="Sarake15445"/>
    <tableColumn id="15446" xr3:uid="{E59BEF3F-57CF-4D3F-BF0E-21A32B9250F5}" name="Sarake15446"/>
    <tableColumn id="15447" xr3:uid="{BB1A6562-32A1-4FC6-8ABB-B527A52028D6}" name="Sarake15447"/>
    <tableColumn id="15448" xr3:uid="{9FD3B092-812A-4948-90C9-F5FF11AF270B}" name="Sarake15448"/>
    <tableColumn id="15449" xr3:uid="{8E80F162-4487-464B-A209-CD47609B3DB4}" name="Sarake15449"/>
    <tableColumn id="15450" xr3:uid="{8E2BE96C-EF65-440F-8365-F8443791B5C4}" name="Sarake15450"/>
    <tableColumn id="15451" xr3:uid="{FA477083-21B7-4779-B513-990090005380}" name="Sarake15451"/>
    <tableColumn id="15452" xr3:uid="{869C354E-BDC3-46E8-8D81-55040B2C7083}" name="Sarake15452"/>
    <tableColumn id="15453" xr3:uid="{042C1B5F-B03A-4C96-B807-CFDD58666D44}" name="Sarake15453"/>
    <tableColumn id="15454" xr3:uid="{2D988A17-049F-45CE-9D36-6246FBBED07F}" name="Sarake15454"/>
    <tableColumn id="15455" xr3:uid="{22A0E5D2-A02B-47F1-9B14-2A4D13DC5782}" name="Sarake15455"/>
    <tableColumn id="15456" xr3:uid="{AACF9605-ADF0-448A-817C-E784569449A6}" name="Sarake15456"/>
    <tableColumn id="15457" xr3:uid="{A17CE644-AF2E-4504-931A-323B7B850BC7}" name="Sarake15457"/>
    <tableColumn id="15458" xr3:uid="{8E65DAC9-6C10-4B12-B516-E54F50E86DAC}" name="Sarake15458"/>
    <tableColumn id="15459" xr3:uid="{54EAB8A7-7E65-45E0-922D-6CD8B1EC2CD1}" name="Sarake15459"/>
    <tableColumn id="15460" xr3:uid="{73C8A4E7-720E-4763-B6D8-843AA9380927}" name="Sarake15460"/>
    <tableColumn id="15461" xr3:uid="{2D705A8D-0518-4DF9-98FB-1595E55AD5F8}" name="Sarake15461"/>
    <tableColumn id="15462" xr3:uid="{54CB4AA3-85DB-4075-9F52-F39DFDF0FBF7}" name="Sarake15462"/>
    <tableColumn id="15463" xr3:uid="{6FCB5078-7552-48C3-9685-022ED1ED830E}" name="Sarake15463"/>
    <tableColumn id="15464" xr3:uid="{0F0EAF5F-18A7-418D-B7E0-FB57FA86A1CC}" name="Sarake15464"/>
    <tableColumn id="15465" xr3:uid="{955E7A59-A456-4B65-B027-52912FD52AA4}" name="Sarake15465"/>
    <tableColumn id="15466" xr3:uid="{35AB2404-2DCF-4316-BC85-08AA1A1B6897}" name="Sarake15466"/>
    <tableColumn id="15467" xr3:uid="{C1DA6940-B151-4E5E-B580-9BEA3633167A}" name="Sarake15467"/>
    <tableColumn id="15468" xr3:uid="{A74CC31C-362A-4AEC-AEF0-0FCEEA1E30D2}" name="Sarake15468"/>
    <tableColumn id="15469" xr3:uid="{5838AB70-B3B7-49D1-B270-ECDBFFB4DE28}" name="Sarake15469"/>
    <tableColumn id="15470" xr3:uid="{1946C616-22DB-4FB0-9431-A92FF9F990DA}" name="Sarake15470"/>
    <tableColumn id="15471" xr3:uid="{AE95E833-FDE9-44E5-B963-52C29A533374}" name="Sarake15471"/>
    <tableColumn id="15472" xr3:uid="{E22A88F0-FFF2-4872-8BE3-CEC4E89D0BE6}" name="Sarake15472"/>
    <tableColumn id="15473" xr3:uid="{3B000CD3-4485-4D0F-A701-3C3CDC548AA1}" name="Sarake15473"/>
    <tableColumn id="15474" xr3:uid="{A18124AF-3367-441E-8213-D3325AEF5B36}" name="Sarake15474"/>
    <tableColumn id="15475" xr3:uid="{3BD72458-D57C-40FA-9E5E-1C9672014242}" name="Sarake15475"/>
    <tableColumn id="15476" xr3:uid="{720D00C7-8AF5-4B8B-A668-5D236854602E}" name="Sarake15476"/>
    <tableColumn id="15477" xr3:uid="{E8224C65-620A-41D3-8BFE-F24185A64B41}" name="Sarake15477"/>
    <tableColumn id="15478" xr3:uid="{32252722-F7E8-4E8A-99CB-ABF3BE46AEB3}" name="Sarake15478"/>
    <tableColumn id="15479" xr3:uid="{987ABE28-8CC2-4A65-AE77-08C71FA06594}" name="Sarake15479"/>
    <tableColumn id="15480" xr3:uid="{EB900EFF-3FA8-4869-987A-146DF0B4C6D4}" name="Sarake15480"/>
    <tableColumn id="15481" xr3:uid="{830080A1-A077-466D-BF61-D4D3699F705C}" name="Sarake15481"/>
    <tableColumn id="15482" xr3:uid="{79D6E291-2E9A-430E-AB04-AF060734B174}" name="Sarake15482"/>
    <tableColumn id="15483" xr3:uid="{7DAA96F0-3C10-468D-9F9C-545C4D086009}" name="Sarake15483"/>
    <tableColumn id="15484" xr3:uid="{0BDECB8B-AF51-432F-997D-944B03DCCC37}" name="Sarake15484"/>
    <tableColumn id="15485" xr3:uid="{23C1E516-37DD-48B5-8153-A5F6A9CCF396}" name="Sarake15485"/>
    <tableColumn id="15486" xr3:uid="{358CA039-4ADC-4766-BB46-9ED6F630130C}" name="Sarake15486"/>
    <tableColumn id="15487" xr3:uid="{998AB27D-0A6A-4DE9-8929-EC5151CF1CB2}" name="Sarake15487"/>
    <tableColumn id="15488" xr3:uid="{6F23046C-CC7E-4201-8683-BE05A1500A0C}" name="Sarake15488"/>
    <tableColumn id="15489" xr3:uid="{D9888A58-4493-48B0-B843-AA42329D03DE}" name="Sarake15489"/>
    <tableColumn id="15490" xr3:uid="{CD1A3EC8-DDE8-4F0B-BA35-7E43FA72266F}" name="Sarake15490"/>
    <tableColumn id="15491" xr3:uid="{286A8E21-5C23-46FE-860D-41E18F313FB5}" name="Sarake15491"/>
    <tableColumn id="15492" xr3:uid="{32601572-6C28-4577-A748-5BED2E5F4E97}" name="Sarake15492"/>
    <tableColumn id="15493" xr3:uid="{5876FA53-064E-439C-8218-BFFFB3FD3BE8}" name="Sarake15493"/>
    <tableColumn id="15494" xr3:uid="{70634276-3CFA-44A8-BC6F-2C1A32A9C18C}" name="Sarake15494"/>
    <tableColumn id="15495" xr3:uid="{C4C85299-2F6D-4320-8B73-88C6EB4E487F}" name="Sarake15495"/>
    <tableColumn id="15496" xr3:uid="{24709BA1-0063-4E3C-A46C-AA8B2C3F4189}" name="Sarake15496"/>
    <tableColumn id="15497" xr3:uid="{F672DAF9-BABA-41F4-9A45-92C6ECA0A573}" name="Sarake15497"/>
    <tableColumn id="15498" xr3:uid="{D8C071C0-7994-4115-B597-D9DC351A0325}" name="Sarake15498"/>
    <tableColumn id="15499" xr3:uid="{85C76CA8-DEBF-4739-A074-2BA54B63D3DB}" name="Sarake15499"/>
    <tableColumn id="15500" xr3:uid="{C8FEC28B-EB9B-4FF3-8F3E-E06E980D7210}" name="Sarake15500"/>
    <tableColumn id="15501" xr3:uid="{AF92A7E6-FFAA-4DC6-9F9D-88E8E651D5A9}" name="Sarake15501"/>
    <tableColumn id="15502" xr3:uid="{EC2E602D-4366-422A-85DC-A9EA16E65CB2}" name="Sarake15502"/>
    <tableColumn id="15503" xr3:uid="{AF2C61E6-D45F-4016-9D9C-F37DD3A73E83}" name="Sarake15503"/>
    <tableColumn id="15504" xr3:uid="{FA832AFB-04AC-4428-B71A-224B19AB75BE}" name="Sarake15504"/>
    <tableColumn id="15505" xr3:uid="{BFEDD5FC-1679-4DEC-8AEE-80385610E14F}" name="Sarake15505"/>
    <tableColumn id="15506" xr3:uid="{5E831668-4BBF-4CAC-B414-DCD735EA1989}" name="Sarake15506"/>
    <tableColumn id="15507" xr3:uid="{E2EE446A-BEB1-4F92-87B4-448A46C5D0C2}" name="Sarake15507"/>
    <tableColumn id="15508" xr3:uid="{177184F6-721A-49A4-A7EF-AA0CC6382B90}" name="Sarake15508"/>
    <tableColumn id="15509" xr3:uid="{7396FE57-0088-4B38-B352-6A676B0FAB53}" name="Sarake15509"/>
    <tableColumn id="15510" xr3:uid="{DEC0EE5B-AC6D-4B50-BAE1-621B1A40BB8A}" name="Sarake15510"/>
    <tableColumn id="15511" xr3:uid="{487A0C6C-2045-4D0D-864E-CD3B3DF9ADA3}" name="Sarake15511"/>
    <tableColumn id="15512" xr3:uid="{32D73429-88F3-4FD2-840A-F2D922886758}" name="Sarake15512"/>
    <tableColumn id="15513" xr3:uid="{8B1506B6-0B12-4C81-9F2E-AB4CC1780FA5}" name="Sarake15513"/>
    <tableColumn id="15514" xr3:uid="{5BE099D8-72C5-4DA6-99B0-477DD3E5C209}" name="Sarake15514"/>
    <tableColumn id="15515" xr3:uid="{3DC4B1E7-7E6B-4256-A9F7-C0FAB9D5CC1C}" name="Sarake15515"/>
    <tableColumn id="15516" xr3:uid="{52911A13-41DD-4ACB-AD91-BBA27C24BA51}" name="Sarake15516"/>
    <tableColumn id="15517" xr3:uid="{16F47AAC-2A5F-4CF1-B78C-A30763A32491}" name="Sarake15517"/>
    <tableColumn id="15518" xr3:uid="{3B736B25-23C6-474B-9C3F-536F88A1474C}" name="Sarake15518"/>
    <tableColumn id="15519" xr3:uid="{EA7ABE83-48ED-4948-9741-6D5C9819BAB6}" name="Sarake15519"/>
    <tableColumn id="15520" xr3:uid="{907FBAF0-4887-4EB7-8FB9-9A1DD80F8E30}" name="Sarake15520"/>
    <tableColumn id="15521" xr3:uid="{102F3FAF-8BBD-4C01-87AC-0F416F8E51FB}" name="Sarake15521"/>
    <tableColumn id="15522" xr3:uid="{A4C9FE1E-7FB8-4C3E-BD7D-1FC225469978}" name="Sarake15522"/>
    <tableColumn id="15523" xr3:uid="{58C64AD7-B0D7-4C84-8E8F-4BEAE8668E9D}" name="Sarake15523"/>
    <tableColumn id="15524" xr3:uid="{0EB52033-BD84-4BE2-A2FD-5197F49DCFD5}" name="Sarake15524"/>
    <tableColumn id="15525" xr3:uid="{64AECCC7-7F9A-41E7-BE38-5D66C0B75D1F}" name="Sarake15525"/>
    <tableColumn id="15526" xr3:uid="{632CD7C2-0204-4804-A34E-E0F79B60FD96}" name="Sarake15526"/>
    <tableColumn id="15527" xr3:uid="{33FB834B-07D3-4E0A-AC8F-0C00FD9CDFED}" name="Sarake15527"/>
    <tableColumn id="15528" xr3:uid="{AEBFA017-FBA3-4BCF-A231-C926D24D755F}" name="Sarake15528"/>
    <tableColumn id="15529" xr3:uid="{FF4E7EC9-357D-4BF8-B385-3C8E2A1F628E}" name="Sarake15529"/>
    <tableColumn id="15530" xr3:uid="{BAB1E47B-2E6F-4FEE-A3C4-2153BF272A72}" name="Sarake15530"/>
    <tableColumn id="15531" xr3:uid="{75841B59-3665-4969-B737-EC26DC3523A8}" name="Sarake15531"/>
    <tableColumn id="15532" xr3:uid="{4911BD6F-57EF-437D-A4E3-B9E768A01DAD}" name="Sarake15532"/>
    <tableColumn id="15533" xr3:uid="{0ACEC04D-63C7-4BC7-A755-152B18093D2A}" name="Sarake15533"/>
    <tableColumn id="15534" xr3:uid="{7439EA47-AAB8-4D4E-9607-1F5DCC37C80B}" name="Sarake15534"/>
    <tableColumn id="15535" xr3:uid="{673B398D-5F37-44DB-B0A6-D5A4B0BEBC60}" name="Sarake15535"/>
    <tableColumn id="15536" xr3:uid="{7F73C670-0599-4CF7-99C1-894D987E7E7B}" name="Sarake15536"/>
    <tableColumn id="15537" xr3:uid="{2D9627E1-F17B-4B66-90D8-A84258FBDEAC}" name="Sarake15537"/>
    <tableColumn id="15538" xr3:uid="{E52280CE-CEF7-4E07-8E03-C1AC12A5EED3}" name="Sarake15538"/>
    <tableColumn id="15539" xr3:uid="{1A16C7A4-3798-46A6-80B9-A23556640F45}" name="Sarake15539"/>
    <tableColumn id="15540" xr3:uid="{94223D79-8312-471A-861F-EC841A0F91FE}" name="Sarake15540"/>
    <tableColumn id="15541" xr3:uid="{A487963D-57AC-42B3-A40E-3DC3C9D6AC8E}" name="Sarake15541"/>
    <tableColumn id="15542" xr3:uid="{FC7FB257-1181-4282-A15B-B518F11C4BA8}" name="Sarake15542"/>
    <tableColumn id="15543" xr3:uid="{D0BE2CCD-69A7-42A5-9EE9-FBAE304D6C0E}" name="Sarake15543"/>
    <tableColumn id="15544" xr3:uid="{0CAD4D03-72BC-4E75-8A76-0D56EC22D827}" name="Sarake15544"/>
    <tableColumn id="15545" xr3:uid="{AA2E964E-2FA5-4CFC-91B1-5C1C0E4EE03B}" name="Sarake15545"/>
    <tableColumn id="15546" xr3:uid="{D1320CE1-B745-4708-84AC-E0388AF3FCAE}" name="Sarake15546"/>
    <tableColumn id="15547" xr3:uid="{A7269F22-E951-40D8-8F26-CFC8C4F27B5B}" name="Sarake15547"/>
    <tableColumn id="15548" xr3:uid="{128AC1FA-48CC-4367-AD5F-0DD4F1C30562}" name="Sarake15548"/>
    <tableColumn id="15549" xr3:uid="{A3A36CB1-46F6-43E9-8922-E12F1429239D}" name="Sarake15549"/>
    <tableColumn id="15550" xr3:uid="{2368E454-9429-4312-91F3-C7585B4AAA09}" name="Sarake15550"/>
    <tableColumn id="15551" xr3:uid="{24FAFD69-ABD5-4643-B790-8249564D08C0}" name="Sarake15551"/>
    <tableColumn id="15552" xr3:uid="{8677E764-5D63-403B-9696-79F8674E42CB}" name="Sarake15552"/>
    <tableColumn id="15553" xr3:uid="{DA9E3E8A-FA52-4BD2-B6A2-6444F9EF83F7}" name="Sarake15553"/>
    <tableColumn id="15554" xr3:uid="{D0C16FE8-FE0A-4CE5-96FD-4512A342D316}" name="Sarake15554"/>
    <tableColumn id="15555" xr3:uid="{DCE77958-DE17-4C24-B2AA-40F21E8853BE}" name="Sarake15555"/>
    <tableColumn id="15556" xr3:uid="{FC5F1256-485D-4949-BD2D-D6934F21334D}" name="Sarake15556"/>
    <tableColumn id="15557" xr3:uid="{3F791561-05DB-4E2A-BCAD-EF4CA17D4C59}" name="Sarake15557"/>
    <tableColumn id="15558" xr3:uid="{09CEA7CA-B77E-4344-92BD-2180ABF32DFC}" name="Sarake15558"/>
    <tableColumn id="15559" xr3:uid="{FF25708A-5181-4333-A519-C8894F419C8D}" name="Sarake15559"/>
    <tableColumn id="15560" xr3:uid="{E583DCA0-9F2C-454F-8F7C-3CA6F94D5B57}" name="Sarake15560"/>
    <tableColumn id="15561" xr3:uid="{1CCA6F37-907C-43A3-B4DF-3B45A715BD14}" name="Sarake15561"/>
    <tableColumn id="15562" xr3:uid="{988EB296-A1AB-4533-9209-28CFD244D07F}" name="Sarake15562"/>
    <tableColumn id="15563" xr3:uid="{98BEBD2B-7271-446D-921C-A117AE546969}" name="Sarake15563"/>
    <tableColumn id="15564" xr3:uid="{EB055747-353B-4EF0-8467-6AB305A86DE4}" name="Sarake15564"/>
    <tableColumn id="15565" xr3:uid="{4B0A7D98-ABD6-424B-A264-5673C56E4603}" name="Sarake15565"/>
    <tableColumn id="15566" xr3:uid="{FB067C4B-10B2-4917-9A00-88F21D78175B}" name="Sarake15566"/>
    <tableColumn id="15567" xr3:uid="{E035E5E0-45A4-44B2-AFD4-59C7FA79961B}" name="Sarake15567"/>
    <tableColumn id="15568" xr3:uid="{6606BCEA-DAA2-46B0-A593-9A371379078B}" name="Sarake15568"/>
    <tableColumn id="15569" xr3:uid="{0F0CCC90-6E30-4CE3-A8A9-AE7C86C56BC3}" name="Sarake15569"/>
    <tableColumn id="15570" xr3:uid="{9FBB25D9-4D02-4C9E-BEC0-86BB4189DDA3}" name="Sarake15570"/>
    <tableColumn id="15571" xr3:uid="{12923A80-05B9-4F30-885B-BBC8A5106512}" name="Sarake15571"/>
    <tableColumn id="15572" xr3:uid="{E3B830EF-EF16-4F76-8CCE-9F1E6295777E}" name="Sarake15572"/>
    <tableColumn id="15573" xr3:uid="{8336945C-E6EF-4497-A650-C33FD1486B8C}" name="Sarake15573"/>
    <tableColumn id="15574" xr3:uid="{0E91CC3B-F38B-4A07-874D-03CB7D986E1F}" name="Sarake15574"/>
    <tableColumn id="15575" xr3:uid="{D0BC8261-9A1C-4AB4-B515-10F13AA58428}" name="Sarake15575"/>
    <tableColumn id="15576" xr3:uid="{24D475F2-9E80-4F79-9038-B42829F90C45}" name="Sarake15576"/>
    <tableColumn id="15577" xr3:uid="{3543CBA2-B4AD-4498-AD48-DAE8ABC5E19A}" name="Sarake15577"/>
    <tableColumn id="15578" xr3:uid="{CA323883-B8F1-4929-91D9-0BDCA2BE8161}" name="Sarake15578"/>
    <tableColumn id="15579" xr3:uid="{2526A85C-28E2-460C-A7B8-FFD61F7279D4}" name="Sarake15579"/>
    <tableColumn id="15580" xr3:uid="{BDA3CA9D-3552-429D-96CF-5AACCB45DBCE}" name="Sarake15580"/>
    <tableColumn id="15581" xr3:uid="{35C8BF07-3C7C-46C3-9D17-6A6164EB59AC}" name="Sarake15581"/>
    <tableColumn id="15582" xr3:uid="{1260B1C9-1113-4D73-A819-E4DB7F8B5250}" name="Sarake15582"/>
    <tableColumn id="15583" xr3:uid="{EE125479-1726-4AD6-B2D2-B74F2D30E889}" name="Sarake15583"/>
    <tableColumn id="15584" xr3:uid="{DAEFF8BB-D8C0-4CD2-9CE4-1BCA74A408A6}" name="Sarake15584"/>
    <tableColumn id="15585" xr3:uid="{47531274-E1AF-4BDF-B9A3-5B90A1083659}" name="Sarake15585"/>
    <tableColumn id="15586" xr3:uid="{ED6C35C9-1A32-486E-90EA-72630C52A042}" name="Sarake15586"/>
    <tableColumn id="15587" xr3:uid="{A69488D9-4E62-4154-A3EB-13C2654AB604}" name="Sarake15587"/>
    <tableColumn id="15588" xr3:uid="{CB2D3AD3-E141-4435-88EB-EE17C31C52A4}" name="Sarake15588"/>
    <tableColumn id="15589" xr3:uid="{3340EE69-2FF4-408E-BAEB-FCA24F8FA50F}" name="Sarake15589"/>
    <tableColumn id="15590" xr3:uid="{7CB9CCF3-DD63-4870-AD36-7194E81860BF}" name="Sarake15590"/>
    <tableColumn id="15591" xr3:uid="{738462D6-6333-4C65-BBF5-DC93D78CF136}" name="Sarake15591"/>
    <tableColumn id="15592" xr3:uid="{353392A1-A0FD-441E-85E8-D3FDD5128E41}" name="Sarake15592"/>
    <tableColumn id="15593" xr3:uid="{9F4D0AF6-74A1-4DB6-94EE-C32836F6B24D}" name="Sarake15593"/>
    <tableColumn id="15594" xr3:uid="{BD91E077-4759-4677-B47B-F511E14D3305}" name="Sarake15594"/>
    <tableColumn id="15595" xr3:uid="{D836B0D3-1746-49A3-9068-056A3B5CBE48}" name="Sarake15595"/>
    <tableColumn id="15596" xr3:uid="{CBA560B1-7110-42A4-A75E-516C4D702B53}" name="Sarake15596"/>
    <tableColumn id="15597" xr3:uid="{F11C5949-87B5-4B7D-B492-87CF7710AF9C}" name="Sarake15597"/>
    <tableColumn id="15598" xr3:uid="{E67C33A4-0599-48FA-AC14-E67DDB350329}" name="Sarake15598"/>
    <tableColumn id="15599" xr3:uid="{B3494ECE-3433-4A5C-ADB2-81253C916E24}" name="Sarake15599"/>
    <tableColumn id="15600" xr3:uid="{F37C3907-6148-42F8-AEA7-E6AF8FD46647}" name="Sarake15600"/>
    <tableColumn id="15601" xr3:uid="{86107383-8550-482C-B8E3-F1392E083F66}" name="Sarake15601"/>
    <tableColumn id="15602" xr3:uid="{7C0F5CDB-BAB3-47BA-86CC-68E6866EC2F6}" name="Sarake15602"/>
    <tableColumn id="15603" xr3:uid="{75C62533-E6D9-424F-B6E0-E233F3CE5588}" name="Sarake15603"/>
    <tableColumn id="15604" xr3:uid="{79019568-06DC-419D-B7F1-0A6C8E9E5F32}" name="Sarake15604"/>
    <tableColumn id="15605" xr3:uid="{B48A396D-9B19-4CE4-B8EF-CC24630E500C}" name="Sarake15605"/>
    <tableColumn id="15606" xr3:uid="{D71D5DCD-13E0-46CD-A0B5-C82A81AAE3AB}" name="Sarake15606"/>
    <tableColumn id="15607" xr3:uid="{C51CCC0B-424E-487F-A345-CFE6BECAA4F8}" name="Sarake15607"/>
    <tableColumn id="15608" xr3:uid="{BC0FCAF3-8F77-4D42-9FBD-3D1A4C1DD669}" name="Sarake15608"/>
    <tableColumn id="15609" xr3:uid="{73DE082B-080B-4404-975D-D8A56F2B4229}" name="Sarake15609"/>
    <tableColumn id="15610" xr3:uid="{019D9C15-F613-44DB-B5C5-AF324D9F164F}" name="Sarake15610"/>
    <tableColumn id="15611" xr3:uid="{8CEF9ADC-0DE5-4218-9F0E-C3773D5683CD}" name="Sarake15611"/>
    <tableColumn id="15612" xr3:uid="{3D38E3D3-0CFA-4D7C-B829-2895F91AE39E}" name="Sarake15612"/>
    <tableColumn id="15613" xr3:uid="{4F72AF09-A0B3-4377-90A7-953BD1B5B7A8}" name="Sarake15613"/>
    <tableColumn id="15614" xr3:uid="{E4001FB6-D53F-40E1-9DBC-AC90C6C188CA}" name="Sarake15614"/>
    <tableColumn id="15615" xr3:uid="{0ADAF588-C989-46BA-A6D9-38B10622555E}" name="Sarake15615"/>
    <tableColumn id="15616" xr3:uid="{C54D8317-6C08-4C89-90EF-12E77D44D535}" name="Sarake15616"/>
    <tableColumn id="15617" xr3:uid="{B06A11BD-9439-40C9-A11F-C1F7B92F15FD}" name="Sarake15617"/>
    <tableColumn id="15618" xr3:uid="{1B0A5E0B-F157-4335-8E4A-1FACB8FB628E}" name="Sarake15618"/>
    <tableColumn id="15619" xr3:uid="{749074A0-6514-4135-949E-0D8753748D87}" name="Sarake15619"/>
    <tableColumn id="15620" xr3:uid="{E9410DA4-AF47-46CD-921B-2D00066D6754}" name="Sarake15620"/>
    <tableColumn id="15621" xr3:uid="{96900823-3E90-4DBF-A551-3ED88124979A}" name="Sarake15621"/>
    <tableColumn id="15622" xr3:uid="{E2A97A66-CA25-4D95-B050-F8DD6ACE2638}" name="Sarake15622"/>
    <tableColumn id="15623" xr3:uid="{D7F733A6-0E2D-4577-885D-5B74E0D7014E}" name="Sarake15623"/>
    <tableColumn id="15624" xr3:uid="{C97F5F75-920F-437E-8E9F-A20B4979E54C}" name="Sarake15624"/>
    <tableColumn id="15625" xr3:uid="{FD1AD962-683A-4538-B007-328F45EEDE8A}" name="Sarake15625"/>
    <tableColumn id="15626" xr3:uid="{F8DDEC7A-C221-4C5B-8F45-9F55A453A39A}" name="Sarake15626"/>
    <tableColumn id="15627" xr3:uid="{AD5717E5-C98E-4CE0-9A45-4B275AC5B767}" name="Sarake15627"/>
    <tableColumn id="15628" xr3:uid="{D7CA708E-C311-4FF0-BEBB-9584A2A63AC7}" name="Sarake15628"/>
    <tableColumn id="15629" xr3:uid="{D52C9494-EE79-4ADD-BAC7-E5ACC4E10723}" name="Sarake15629"/>
    <tableColumn id="15630" xr3:uid="{08D4FEC6-9C7C-4F88-B154-090FE3CCCAC1}" name="Sarake15630"/>
    <tableColumn id="15631" xr3:uid="{CBC5B0B5-76F2-43A9-A62E-579864F64832}" name="Sarake15631"/>
    <tableColumn id="15632" xr3:uid="{108AD530-28EC-4A90-B6DD-B9C835E0CF89}" name="Sarake15632"/>
    <tableColumn id="15633" xr3:uid="{11ACEC32-C94F-40A2-B412-F04DC0C86E9D}" name="Sarake15633"/>
    <tableColumn id="15634" xr3:uid="{74FF9AD7-D6F5-42DA-8706-CB787E3135F7}" name="Sarake15634"/>
    <tableColumn id="15635" xr3:uid="{B2D54853-3A33-4E89-88FC-15A12989CA57}" name="Sarake15635"/>
    <tableColumn id="15636" xr3:uid="{7D5B46F5-8E27-47ED-8BC1-C0B99B46B185}" name="Sarake15636"/>
    <tableColumn id="15637" xr3:uid="{58709A6E-74CE-492D-A090-A315ADAED1A7}" name="Sarake15637"/>
    <tableColumn id="15638" xr3:uid="{878067C5-7E04-481F-A3E8-D09F0143FAA8}" name="Sarake15638"/>
    <tableColumn id="15639" xr3:uid="{7C596B65-B63F-4327-9DCF-F4B7B76441C4}" name="Sarake15639"/>
    <tableColumn id="15640" xr3:uid="{C53C611A-E794-4814-9A0D-17D33B32C393}" name="Sarake15640"/>
    <tableColumn id="15641" xr3:uid="{B631396D-7670-4D69-96F6-430AD7E5A753}" name="Sarake15641"/>
    <tableColumn id="15642" xr3:uid="{A5A1AA66-B091-49CF-8643-143A915E9789}" name="Sarake15642"/>
    <tableColumn id="15643" xr3:uid="{75317407-DF55-4E20-A1ED-E916657FE1AA}" name="Sarake15643"/>
    <tableColumn id="15644" xr3:uid="{D211AC2A-3A36-44CD-AAAE-9069D54729C0}" name="Sarake15644"/>
    <tableColumn id="15645" xr3:uid="{230A0076-B39B-4A69-AC38-E60FF9D1FC35}" name="Sarake15645"/>
    <tableColumn id="15646" xr3:uid="{039FE9A5-55BB-4EF4-B153-15143FDA923E}" name="Sarake15646"/>
    <tableColumn id="15647" xr3:uid="{8E327A60-0170-4CB7-B13F-C0CD955CA8EB}" name="Sarake15647"/>
    <tableColumn id="15648" xr3:uid="{E3201958-64FB-4EF4-AC48-4113DC3889F3}" name="Sarake15648"/>
    <tableColumn id="15649" xr3:uid="{D909696A-792B-490A-B6F7-CCE503A6D4A3}" name="Sarake15649"/>
    <tableColumn id="15650" xr3:uid="{3F61F548-D2DA-4E8D-ADF0-95F46D000ADA}" name="Sarake15650"/>
    <tableColumn id="15651" xr3:uid="{D190166A-C4E4-4F24-916A-389E36AD664E}" name="Sarake15651"/>
    <tableColumn id="15652" xr3:uid="{7E68D9AF-A037-448A-B077-32958E2F7F2B}" name="Sarake15652"/>
    <tableColumn id="15653" xr3:uid="{85F31669-F928-4965-8690-37E522C7C3A4}" name="Sarake15653"/>
    <tableColumn id="15654" xr3:uid="{2E6E9E1C-B39C-4AF2-9375-650FAEB2E3CC}" name="Sarake15654"/>
    <tableColumn id="15655" xr3:uid="{A1A063C1-2C39-460A-B46B-28E44CE48C31}" name="Sarake15655"/>
    <tableColumn id="15656" xr3:uid="{E70EDF71-A7C6-41E7-92D5-898E3680C8D8}" name="Sarake15656"/>
    <tableColumn id="15657" xr3:uid="{E796D1A0-6B95-4914-9D94-AAEFBED62D8D}" name="Sarake15657"/>
    <tableColumn id="15658" xr3:uid="{B26ABE20-D1CD-48CC-B35E-617CDFD90B18}" name="Sarake15658"/>
    <tableColumn id="15659" xr3:uid="{A541612E-0249-4EE8-B7C4-168F386BC810}" name="Sarake15659"/>
    <tableColumn id="15660" xr3:uid="{F4111AFA-E3B9-4110-B7EE-361E189A53D7}" name="Sarake15660"/>
    <tableColumn id="15661" xr3:uid="{A796FE42-66EB-4EC9-BF41-1715C4E2C77A}" name="Sarake15661"/>
    <tableColumn id="15662" xr3:uid="{FBA4109C-CF8C-4630-AAC8-BE0AEFA150D2}" name="Sarake15662"/>
    <tableColumn id="15663" xr3:uid="{05374DD3-EAF8-4334-910D-4336AB5248DB}" name="Sarake15663"/>
    <tableColumn id="15664" xr3:uid="{D78FE53C-C1E7-4304-8A34-4E7DBDC4CB68}" name="Sarake15664"/>
    <tableColumn id="15665" xr3:uid="{E824DFA6-91CB-4688-B80D-4CDBC96AB0EE}" name="Sarake15665"/>
    <tableColumn id="15666" xr3:uid="{2511D03B-1245-4EC8-8AA0-BE466D098FAB}" name="Sarake15666"/>
    <tableColumn id="15667" xr3:uid="{1525AE64-549F-4373-A006-1FE57EA07FE1}" name="Sarake15667"/>
    <tableColumn id="15668" xr3:uid="{3E28DDA6-5668-4F81-AAC1-394287F75243}" name="Sarake15668"/>
    <tableColumn id="15669" xr3:uid="{5B958B6C-3962-4381-8E21-9A2D3CA81957}" name="Sarake15669"/>
    <tableColumn id="15670" xr3:uid="{B2366BD5-78C6-4F5B-95AD-886533179709}" name="Sarake15670"/>
    <tableColumn id="15671" xr3:uid="{5D72A07F-D0AE-4293-B40C-3AA5D3D51317}" name="Sarake15671"/>
    <tableColumn id="15672" xr3:uid="{4D74F067-A69D-457E-8019-24E4A59E1E43}" name="Sarake15672"/>
    <tableColumn id="15673" xr3:uid="{027CEAEF-452D-41AB-9521-C70D8D5DFF9D}" name="Sarake15673"/>
    <tableColumn id="15674" xr3:uid="{E69B18CD-E46D-4BA8-AFE7-E190F018956A}" name="Sarake15674"/>
    <tableColumn id="15675" xr3:uid="{4068198A-3CA8-48BE-987A-FE980E21533E}" name="Sarake15675"/>
    <tableColumn id="15676" xr3:uid="{11B44E25-642F-427D-80CC-10C91F032CAE}" name="Sarake15676"/>
    <tableColumn id="15677" xr3:uid="{AC4729EA-7752-4004-9188-C4BEEB8D3979}" name="Sarake15677"/>
    <tableColumn id="15678" xr3:uid="{0CBBA22E-7200-4C18-8159-734300F1255C}" name="Sarake15678"/>
    <tableColumn id="15679" xr3:uid="{D8981C41-F8B9-45E1-A44E-4BD6308F8341}" name="Sarake15679"/>
    <tableColumn id="15680" xr3:uid="{DADCB512-1BFE-4D97-87A7-70CDE6B3CD96}" name="Sarake15680"/>
    <tableColumn id="15681" xr3:uid="{14A90BE5-0039-42F1-B2C0-B53AE28052E7}" name="Sarake15681"/>
    <tableColumn id="15682" xr3:uid="{0965FE8A-B99C-4BBE-91A5-B1AC80E7BA20}" name="Sarake15682"/>
    <tableColumn id="15683" xr3:uid="{FB6407C7-CD5C-4E00-BE1C-0782767E58FD}" name="Sarake15683"/>
    <tableColumn id="15684" xr3:uid="{C9FFE870-6A05-43B1-B81F-C35279C67F9E}" name="Sarake15684"/>
    <tableColumn id="15685" xr3:uid="{0032C781-73AB-46FD-AC66-8EC8A5FE0798}" name="Sarake15685"/>
    <tableColumn id="15686" xr3:uid="{5253A87D-25F8-4994-8E2A-270CC6B1B33F}" name="Sarake15686"/>
    <tableColumn id="15687" xr3:uid="{3C278584-401F-468C-8BF9-733790918001}" name="Sarake15687"/>
    <tableColumn id="15688" xr3:uid="{5E03A9FA-5F45-4BED-9CD0-84F64B30BFBF}" name="Sarake15688"/>
    <tableColumn id="15689" xr3:uid="{09A40CFA-D277-464F-A0EF-2E0C9C6FB51E}" name="Sarake15689"/>
    <tableColumn id="15690" xr3:uid="{7C68A278-6D19-44B1-8671-E34B3E89E7C1}" name="Sarake15690"/>
    <tableColumn id="15691" xr3:uid="{E9F98AFD-A299-4B4F-B186-5104E4B83A7C}" name="Sarake15691"/>
    <tableColumn id="15692" xr3:uid="{489E1B43-D762-483B-AA61-DA5DB9020C52}" name="Sarake15692"/>
    <tableColumn id="15693" xr3:uid="{7C34C949-D3A0-489D-B078-6E5D60504E43}" name="Sarake15693"/>
    <tableColumn id="15694" xr3:uid="{C4313245-9258-4A45-ACF7-2CCF8CB7193D}" name="Sarake15694"/>
    <tableColumn id="15695" xr3:uid="{D9DFF38F-BBDB-4AB1-80B0-9977EFED5C9C}" name="Sarake15695"/>
    <tableColumn id="15696" xr3:uid="{79382C7B-BEC3-48B1-9926-28BBC586B5B3}" name="Sarake15696"/>
    <tableColumn id="15697" xr3:uid="{05159BCC-831B-4C78-9553-48F2C0FD4419}" name="Sarake15697"/>
    <tableColumn id="15698" xr3:uid="{0AD7DD9F-A7C5-4496-B352-3833F92391D7}" name="Sarake15698"/>
    <tableColumn id="15699" xr3:uid="{42D01FF1-5C56-4182-9784-18660C455A07}" name="Sarake15699"/>
    <tableColumn id="15700" xr3:uid="{ED765E96-3B09-4AB1-833C-B6BAB31E33B8}" name="Sarake15700"/>
    <tableColumn id="15701" xr3:uid="{7F6A7109-734D-4A80-A7A0-312EC13548F7}" name="Sarake15701"/>
    <tableColumn id="15702" xr3:uid="{878F972E-6A56-4DCF-BFCC-ACCB56DCA0CC}" name="Sarake15702"/>
    <tableColumn id="15703" xr3:uid="{53F45A00-7998-4F68-BA4C-5685325ED522}" name="Sarake15703"/>
    <tableColumn id="15704" xr3:uid="{FA8EB9DF-5C40-414A-A67A-B6BC9986A866}" name="Sarake15704"/>
    <tableColumn id="15705" xr3:uid="{ECA80294-FD68-4549-A2CD-A82677F529BC}" name="Sarake15705"/>
    <tableColumn id="15706" xr3:uid="{0F943A74-DD95-436B-9C83-BCA39AF1E120}" name="Sarake15706"/>
    <tableColumn id="15707" xr3:uid="{20250B9E-06E1-453A-BECB-6B038FB2D795}" name="Sarake15707"/>
    <tableColumn id="15708" xr3:uid="{E4B46F75-4133-4C99-894C-85F26B0F97C1}" name="Sarake15708"/>
    <tableColumn id="15709" xr3:uid="{C5062F3B-EF38-47FF-A920-BE9CCC88A303}" name="Sarake15709"/>
    <tableColumn id="15710" xr3:uid="{D1D346E7-1C99-444B-BE00-C683DD5CE920}" name="Sarake15710"/>
    <tableColumn id="15711" xr3:uid="{45B8F0EE-ECA7-45AA-9967-D87AA9EF66EC}" name="Sarake15711"/>
    <tableColumn id="15712" xr3:uid="{D7573D16-4037-4F9D-BA2C-8797B7165D70}" name="Sarake15712"/>
    <tableColumn id="15713" xr3:uid="{4CF737C9-A0A9-498D-8BF0-E9EB2EEAB902}" name="Sarake15713"/>
    <tableColumn id="15714" xr3:uid="{62B333DF-4102-4A31-A793-A5AD47093F46}" name="Sarake15714"/>
    <tableColumn id="15715" xr3:uid="{C485EC0A-C656-45CF-B53A-2F7AE1760BDB}" name="Sarake15715"/>
    <tableColumn id="15716" xr3:uid="{AAB7CF37-7130-4971-A559-6A1B5B29686D}" name="Sarake15716"/>
    <tableColumn id="15717" xr3:uid="{A62B79A4-CC0A-4E13-8436-544383F024F2}" name="Sarake15717"/>
    <tableColumn id="15718" xr3:uid="{82C30F5C-C7F1-4CB2-8CD8-CB711FCC5CF3}" name="Sarake15718"/>
    <tableColumn id="15719" xr3:uid="{ED7038C9-400A-4EB3-AC69-DFC6E9AF79F0}" name="Sarake15719"/>
    <tableColumn id="15720" xr3:uid="{B2B6D6C9-7E7F-442E-8B5C-F96F59651742}" name="Sarake15720"/>
    <tableColumn id="15721" xr3:uid="{5175622E-CB29-47A9-A183-C3EEFB8FF073}" name="Sarake15721"/>
    <tableColumn id="15722" xr3:uid="{4C1684EC-2540-470E-A495-996C5E6986D9}" name="Sarake15722"/>
    <tableColumn id="15723" xr3:uid="{BC3E9F4A-20F0-438F-B0B0-7013DF15CD20}" name="Sarake15723"/>
    <tableColumn id="15724" xr3:uid="{2F5A8A35-AF79-49EA-8D0A-DD5BF3F57F44}" name="Sarake15724"/>
    <tableColumn id="15725" xr3:uid="{4836D778-D615-4966-92ED-C12E17FA6FC5}" name="Sarake15725"/>
    <tableColumn id="15726" xr3:uid="{D00387E1-FB35-4A04-9587-A0C6C24BDB21}" name="Sarake15726"/>
    <tableColumn id="15727" xr3:uid="{E8464967-D762-408B-8B7C-9F128F160AD9}" name="Sarake15727"/>
    <tableColumn id="15728" xr3:uid="{00DD4161-9511-4AFA-8C60-1728AE76C7A8}" name="Sarake15728"/>
    <tableColumn id="15729" xr3:uid="{4509E225-8F83-469C-B28C-90CE715E8040}" name="Sarake15729"/>
    <tableColumn id="15730" xr3:uid="{2F17022E-1999-4A69-991E-D49C3DD89E5C}" name="Sarake15730"/>
    <tableColumn id="15731" xr3:uid="{A9E2E4C6-C1E4-4625-98DF-9489EC7A12C2}" name="Sarake15731"/>
    <tableColumn id="15732" xr3:uid="{EB8E799D-0771-4D4C-9058-9D196CC0DC53}" name="Sarake15732"/>
    <tableColumn id="15733" xr3:uid="{02B6D0FF-13C8-4514-BB55-CD1ADC5D00C5}" name="Sarake15733"/>
    <tableColumn id="15734" xr3:uid="{C380FA68-121C-4866-9725-F5B67C790D1D}" name="Sarake15734"/>
    <tableColumn id="15735" xr3:uid="{98E9C410-F395-4E1C-A193-8FC33FF0EEF0}" name="Sarake15735"/>
    <tableColumn id="15736" xr3:uid="{48EB5B82-75FC-4CA2-80F7-1D4E534B81FB}" name="Sarake15736"/>
    <tableColumn id="15737" xr3:uid="{F569149D-2DE2-45F9-8E2F-B35337EDE510}" name="Sarake15737"/>
    <tableColumn id="15738" xr3:uid="{B4617D6E-E3A6-4753-954F-DD914235C028}" name="Sarake15738"/>
    <tableColumn id="15739" xr3:uid="{C6C1F35A-8452-4188-8927-F0120BDEBB63}" name="Sarake15739"/>
    <tableColumn id="15740" xr3:uid="{4C65A41D-27D1-4472-9FC1-797E4C0234E9}" name="Sarake15740"/>
    <tableColumn id="15741" xr3:uid="{90318F54-7146-45A4-B09E-FA9D27E8092E}" name="Sarake15741"/>
    <tableColumn id="15742" xr3:uid="{BC254EBF-C5E8-4B90-A8DB-CB584864632F}" name="Sarake15742"/>
    <tableColumn id="15743" xr3:uid="{BBEF5CD3-D720-40A2-A768-A09292206D4B}" name="Sarake15743"/>
    <tableColumn id="15744" xr3:uid="{99837D01-1FBF-4E84-B735-00A993A60687}" name="Sarake15744"/>
    <tableColumn id="15745" xr3:uid="{44A0F853-7087-49BE-B6C1-702D1DBE18D6}" name="Sarake15745"/>
    <tableColumn id="15746" xr3:uid="{CB19F8AC-BAC0-43F5-A11A-154D1B2A5756}" name="Sarake15746"/>
    <tableColumn id="15747" xr3:uid="{2FB184A9-9E17-4A47-9B84-78335845F79E}" name="Sarake15747"/>
    <tableColumn id="15748" xr3:uid="{C6AA0498-5C82-424E-B557-C8F1B2E93F11}" name="Sarake15748"/>
    <tableColumn id="15749" xr3:uid="{46324CA7-93B1-4E7A-8CC0-7A9D3D07E7E8}" name="Sarake15749"/>
    <tableColumn id="15750" xr3:uid="{8691E18B-F4E2-4A89-883C-BFE24A628999}" name="Sarake15750"/>
    <tableColumn id="15751" xr3:uid="{E1E3CB28-1010-494D-93E4-126172F5A242}" name="Sarake15751"/>
    <tableColumn id="15752" xr3:uid="{03D88BE4-E5DE-4C46-B832-E2BC1D8D1171}" name="Sarake15752"/>
    <tableColumn id="15753" xr3:uid="{A00549AA-6CD7-418E-A5F9-096CAE5F71DF}" name="Sarake15753"/>
    <tableColumn id="15754" xr3:uid="{D5248C38-765F-47B7-A64D-C3B4C3526EEA}" name="Sarake15754"/>
    <tableColumn id="15755" xr3:uid="{EB440D67-4E27-4AC9-BF9C-B052F8E63145}" name="Sarake15755"/>
    <tableColumn id="15756" xr3:uid="{B54CF880-3CFA-4920-A41B-DE65CE9A628C}" name="Sarake15756"/>
    <tableColumn id="15757" xr3:uid="{C40A501E-2918-4E2E-B15F-59194AF44B49}" name="Sarake15757"/>
    <tableColumn id="15758" xr3:uid="{EAFF0E45-DEF6-44F7-9CE0-BBFFE82CB0C1}" name="Sarake15758"/>
    <tableColumn id="15759" xr3:uid="{914B25FE-8D76-4F4B-8DCA-7E0B1DA0A8BB}" name="Sarake15759"/>
    <tableColumn id="15760" xr3:uid="{2329A076-2312-4DE0-B8B9-00A845E94A2A}" name="Sarake15760"/>
    <tableColumn id="15761" xr3:uid="{4AEC0194-3A18-4EDC-8F12-5E81F97F9E56}" name="Sarake15761"/>
    <tableColumn id="15762" xr3:uid="{2F53CD55-E794-4AA9-A433-6AC05569539E}" name="Sarake15762"/>
    <tableColumn id="15763" xr3:uid="{FBD4B791-F5DA-43B3-8C1D-5A055EC4264E}" name="Sarake15763"/>
    <tableColumn id="15764" xr3:uid="{BF448441-D67E-47A5-9A7C-0D4D21F5036C}" name="Sarake15764"/>
    <tableColumn id="15765" xr3:uid="{BABFD7AC-137A-4B98-8F10-7E48806FD819}" name="Sarake15765"/>
    <tableColumn id="15766" xr3:uid="{DC6E8898-0558-46F1-87BC-C32A95E8DFBB}" name="Sarake15766"/>
    <tableColumn id="15767" xr3:uid="{8B3F0B85-1A2E-4FC7-A40D-5C203960C12D}" name="Sarake15767"/>
    <tableColumn id="15768" xr3:uid="{A8B1679F-567B-4CBD-B445-4E41A4626209}" name="Sarake15768"/>
    <tableColumn id="15769" xr3:uid="{DA5157B9-C74D-45FC-9896-6EBB37FA9731}" name="Sarake15769"/>
    <tableColumn id="15770" xr3:uid="{492E357C-84D2-4C35-A547-03CCDBEC9ECC}" name="Sarake15770"/>
    <tableColumn id="15771" xr3:uid="{7DB8B01C-B8A5-4DEF-90ED-4EBFD818C215}" name="Sarake15771"/>
    <tableColumn id="15772" xr3:uid="{E5943D6B-837A-4C55-AD5B-DADE1132DB48}" name="Sarake15772"/>
    <tableColumn id="15773" xr3:uid="{AD7611F2-3E0C-4145-BEF8-3392D033F581}" name="Sarake15773"/>
    <tableColumn id="15774" xr3:uid="{AFC90413-992F-4A0C-A6E1-DBDE239640C1}" name="Sarake15774"/>
    <tableColumn id="15775" xr3:uid="{95472362-02E2-48AD-BEA8-08B4FE75B0A7}" name="Sarake15775"/>
    <tableColumn id="15776" xr3:uid="{9896BC39-C1AB-4DDE-B85D-628FDB09697D}" name="Sarake15776"/>
    <tableColumn id="15777" xr3:uid="{DCEF72C4-8BA1-42BE-ABAE-802CA852B622}" name="Sarake15777"/>
    <tableColumn id="15778" xr3:uid="{765BADD9-9F05-430E-B344-32E3C5308F81}" name="Sarake15778"/>
    <tableColumn id="15779" xr3:uid="{22043783-46E4-4907-B131-C10B8340A5CA}" name="Sarake15779"/>
    <tableColumn id="15780" xr3:uid="{DB5D1936-9F09-4360-ADE1-1CFBB773838B}" name="Sarake15780"/>
    <tableColumn id="15781" xr3:uid="{44C9322C-93B6-4B3A-8D71-35DE07BBD739}" name="Sarake15781"/>
    <tableColumn id="15782" xr3:uid="{763242A0-CBC5-4C13-80DE-29B81E0702BE}" name="Sarake15782"/>
    <tableColumn id="15783" xr3:uid="{DC2013BC-F1D8-45EF-9AEF-B763C7A13EEC}" name="Sarake15783"/>
    <tableColumn id="15784" xr3:uid="{D3765231-CDE5-4D1E-A939-7949BCA40B7A}" name="Sarake15784"/>
    <tableColumn id="15785" xr3:uid="{FFB7FDA1-5285-4536-A30E-2DB4FCA1BFC2}" name="Sarake15785"/>
    <tableColumn id="15786" xr3:uid="{DA4A0A47-134B-4F45-A7CE-3F936282718C}" name="Sarake15786"/>
    <tableColumn id="15787" xr3:uid="{93F8B2BD-F1F3-48E3-BA6C-AE1F3B562CFD}" name="Sarake15787"/>
    <tableColumn id="15788" xr3:uid="{A1AB69B6-FF07-4952-95D4-779FDF95585F}" name="Sarake15788"/>
    <tableColumn id="15789" xr3:uid="{CB191E6F-3979-4EB4-B22A-8B9733DDE151}" name="Sarake15789"/>
    <tableColumn id="15790" xr3:uid="{0F5F313B-16EB-4C39-A426-D6F46536E607}" name="Sarake15790"/>
    <tableColumn id="15791" xr3:uid="{536AF5DB-F363-4603-8D98-2AD00E685B8E}" name="Sarake15791"/>
    <tableColumn id="15792" xr3:uid="{BA1AC00A-AD28-424D-A1F0-585C05F60E64}" name="Sarake15792"/>
    <tableColumn id="15793" xr3:uid="{29CBD159-7300-4239-81EB-287B5428187B}" name="Sarake15793"/>
    <tableColumn id="15794" xr3:uid="{644D7423-A34D-4AB0-93AA-0429FCE18BD9}" name="Sarake15794"/>
    <tableColumn id="15795" xr3:uid="{53CA5BB8-2782-4C50-989C-C41D9BEA015C}" name="Sarake15795"/>
    <tableColumn id="15796" xr3:uid="{446A8337-6F4E-40FA-ADA7-FFE1C5397959}" name="Sarake15796"/>
    <tableColumn id="15797" xr3:uid="{A513EC30-3C80-49C8-B76E-E120CF776BD9}" name="Sarake15797"/>
    <tableColumn id="15798" xr3:uid="{48091303-A474-4A3B-8349-5BFDC1FEACCA}" name="Sarake15798"/>
    <tableColumn id="15799" xr3:uid="{341155E9-A185-43C3-AEA6-554156AE07E5}" name="Sarake15799"/>
    <tableColumn id="15800" xr3:uid="{062BA36C-986B-4F24-9C11-07417DE47AB1}" name="Sarake15800"/>
    <tableColumn id="15801" xr3:uid="{2CA6076D-134D-4ED0-A5D1-07C847A632B0}" name="Sarake15801"/>
    <tableColumn id="15802" xr3:uid="{BEA95940-DE49-49F1-BB06-8B8F01AFCD24}" name="Sarake15802"/>
    <tableColumn id="15803" xr3:uid="{CFA8C4BC-8B7A-4D08-A25E-19C74979374D}" name="Sarake15803"/>
    <tableColumn id="15804" xr3:uid="{E5E27BDE-8D75-4108-938E-33EC86281A21}" name="Sarake15804"/>
    <tableColumn id="15805" xr3:uid="{044639A6-A59A-43B4-8E07-7A7FD6B85608}" name="Sarake15805"/>
    <tableColumn id="15806" xr3:uid="{5A49A5E8-8197-48EE-A2A5-F9482C356F3D}" name="Sarake15806"/>
    <tableColumn id="15807" xr3:uid="{4C86F0B2-0F81-4978-81F9-068761704919}" name="Sarake15807"/>
    <tableColumn id="15808" xr3:uid="{1C77A5C4-7388-4C96-8913-37D9CD132BF1}" name="Sarake15808"/>
    <tableColumn id="15809" xr3:uid="{6990773C-6EFA-47CF-AF3B-E302D310C1DD}" name="Sarake15809"/>
    <tableColumn id="15810" xr3:uid="{C5D0D44F-4D9D-4AB2-9CDF-C7F326622611}" name="Sarake15810"/>
    <tableColumn id="15811" xr3:uid="{9377BAA9-71AB-41A9-97B7-B2F24B13458B}" name="Sarake15811"/>
    <tableColumn id="15812" xr3:uid="{96251F06-FE16-4BC1-A2FE-B286D018F715}" name="Sarake15812"/>
    <tableColumn id="15813" xr3:uid="{9F02EBC4-B92E-4772-BD95-59F851C8140D}" name="Sarake15813"/>
    <tableColumn id="15814" xr3:uid="{7D3FBA61-8D1E-4403-844C-AA63D9C46CDA}" name="Sarake15814"/>
    <tableColumn id="15815" xr3:uid="{EB284B6C-AE05-4EE6-B643-E554F6D9CE1B}" name="Sarake15815"/>
    <tableColumn id="15816" xr3:uid="{31C37566-CA6F-455C-9433-B1734D3A40C6}" name="Sarake15816"/>
    <tableColumn id="15817" xr3:uid="{D2660B44-577E-4BCF-9550-73013A7A5471}" name="Sarake15817"/>
    <tableColumn id="15818" xr3:uid="{6E0DFCDF-59B5-424F-8566-F1B39BE6D5A5}" name="Sarake15818"/>
    <tableColumn id="15819" xr3:uid="{6E72557E-C44C-476A-9311-1DF408B8AE9F}" name="Sarake15819"/>
    <tableColumn id="15820" xr3:uid="{E038B8B2-4C6E-40CA-849C-364EB61B25EE}" name="Sarake15820"/>
    <tableColumn id="15821" xr3:uid="{98366236-D1D8-41FE-B112-45B5D7EF35A2}" name="Sarake15821"/>
    <tableColumn id="15822" xr3:uid="{B03934D8-1D84-47F0-9561-59E527681C7D}" name="Sarake15822"/>
    <tableColumn id="15823" xr3:uid="{4B3DBFE5-D552-4C00-9073-149F7992563D}" name="Sarake15823"/>
    <tableColumn id="15824" xr3:uid="{0B094606-8BF7-4888-B1D8-B3FBEB01A067}" name="Sarake15824"/>
    <tableColumn id="15825" xr3:uid="{32FFC094-40C9-4E2B-A46F-03A3F9C3D9FC}" name="Sarake15825"/>
    <tableColumn id="15826" xr3:uid="{762C3636-9817-4C6E-8540-FEE96C998B9A}" name="Sarake15826"/>
    <tableColumn id="15827" xr3:uid="{C629ED1F-04A8-428D-8C30-F55A5D7EC9CE}" name="Sarake15827"/>
    <tableColumn id="15828" xr3:uid="{4174C451-4728-452F-B49F-82AA033D7147}" name="Sarake15828"/>
    <tableColumn id="15829" xr3:uid="{AB6D92FC-AA16-4E6A-9284-4A5C6899FBBA}" name="Sarake15829"/>
    <tableColumn id="15830" xr3:uid="{61AD9113-3A49-4A58-83DD-6BD1F9FBBF0F}" name="Sarake15830"/>
    <tableColumn id="15831" xr3:uid="{FD86D0A2-11C7-4C8A-8C12-CBEE65DBD97F}" name="Sarake15831"/>
    <tableColumn id="15832" xr3:uid="{0A85AA26-588F-4CBD-AB20-05C2F73DE9DA}" name="Sarake15832"/>
    <tableColumn id="15833" xr3:uid="{79C9C1A7-2226-436B-B290-766AF1BF51F0}" name="Sarake15833"/>
    <tableColumn id="15834" xr3:uid="{536987CA-26E9-45F2-83DF-4B051A6B2E6D}" name="Sarake15834"/>
    <tableColumn id="15835" xr3:uid="{F1FA3524-D176-4BED-8148-332FBA1DE1A4}" name="Sarake15835"/>
    <tableColumn id="15836" xr3:uid="{1887F0A3-5E43-4FBA-BEAF-D34C784190EB}" name="Sarake15836"/>
    <tableColumn id="15837" xr3:uid="{B3636C60-A0B2-4ED6-AB8C-3D8AD6FB9289}" name="Sarake15837"/>
    <tableColumn id="15838" xr3:uid="{6F9E142A-9E37-479B-8632-6DF6814ECD4E}" name="Sarake15838"/>
    <tableColumn id="15839" xr3:uid="{8DD249E6-4A2D-4C41-940A-9AE985AD4F71}" name="Sarake15839"/>
    <tableColumn id="15840" xr3:uid="{F9455754-D5A2-44CB-BF87-AB9044B51A14}" name="Sarake15840"/>
    <tableColumn id="15841" xr3:uid="{F7B54634-6C92-46E2-B742-4E4F783C6D37}" name="Sarake15841"/>
    <tableColumn id="15842" xr3:uid="{4FAD345F-92DA-44E2-82D5-D72BB16C524E}" name="Sarake15842"/>
    <tableColumn id="15843" xr3:uid="{916DCB81-5625-42E7-835D-F5BCD6D47BF5}" name="Sarake15843"/>
    <tableColumn id="15844" xr3:uid="{93E65DD3-20C0-4E86-B96B-492AD64A8A50}" name="Sarake15844"/>
    <tableColumn id="15845" xr3:uid="{685B4BEA-1964-436A-AFB2-5784DDB820A3}" name="Sarake15845"/>
    <tableColumn id="15846" xr3:uid="{15A7936B-8C5E-4D31-902A-0C9EB4B43E12}" name="Sarake15846"/>
    <tableColumn id="15847" xr3:uid="{6421E75C-EB6E-452A-9EAC-B8C959651FC5}" name="Sarake15847"/>
    <tableColumn id="15848" xr3:uid="{6861F8DB-2BD9-41A6-9684-22829019EBAA}" name="Sarake15848"/>
    <tableColumn id="15849" xr3:uid="{8B616E02-C1C5-4638-9417-56E3606CC960}" name="Sarake15849"/>
    <tableColumn id="15850" xr3:uid="{1B57D20C-72A8-42EE-9478-6641D5F03B27}" name="Sarake15850"/>
    <tableColumn id="15851" xr3:uid="{2D249915-C866-461A-9369-432F22CBF666}" name="Sarake15851"/>
    <tableColumn id="15852" xr3:uid="{C56622F2-8507-4E0D-A002-FCA5A7853570}" name="Sarake15852"/>
    <tableColumn id="15853" xr3:uid="{0A586050-BBA1-4866-B63A-37827273ED71}" name="Sarake15853"/>
    <tableColumn id="15854" xr3:uid="{91AD8D06-7CA8-4607-8F4C-49C948C69136}" name="Sarake15854"/>
    <tableColumn id="15855" xr3:uid="{BD369483-9D86-4012-AD2A-7B7BB135F18D}" name="Sarake15855"/>
    <tableColumn id="15856" xr3:uid="{334D2F04-C90E-43C1-BD87-2586EB219ABE}" name="Sarake15856"/>
    <tableColumn id="15857" xr3:uid="{09C58F06-D8F5-4ACE-A579-BA71C4263FEB}" name="Sarake15857"/>
    <tableColumn id="15858" xr3:uid="{091AD3C2-9237-402D-94D6-4846485DDA60}" name="Sarake15858"/>
    <tableColumn id="15859" xr3:uid="{B09B69F6-BB04-4DC2-9A77-CAA1EF74D855}" name="Sarake15859"/>
    <tableColumn id="15860" xr3:uid="{734914E2-5912-4CB2-B37D-0A2B760B30FD}" name="Sarake15860"/>
    <tableColumn id="15861" xr3:uid="{97027D87-2F8A-469C-8846-426B7848C5BF}" name="Sarake15861"/>
    <tableColumn id="15862" xr3:uid="{CDCC4A8D-E83B-4693-9C7D-31EDE304DB71}" name="Sarake15862"/>
    <tableColumn id="15863" xr3:uid="{B7FD810B-BBC2-49A1-98FD-C412838D8FC7}" name="Sarake15863"/>
    <tableColumn id="15864" xr3:uid="{2624C1BC-4983-4CAE-861F-9AF64C6DC4FC}" name="Sarake15864"/>
    <tableColumn id="15865" xr3:uid="{F3B4952F-4218-4A6A-92DD-1C1451D12B62}" name="Sarake15865"/>
    <tableColumn id="15866" xr3:uid="{177C93D5-4D67-48E7-8247-DB71DD2172BD}" name="Sarake15866"/>
    <tableColumn id="15867" xr3:uid="{A78DF34A-3FAA-4D4C-A48B-87F7A2BDBE70}" name="Sarake15867"/>
    <tableColumn id="15868" xr3:uid="{6E2D62C3-29A6-4543-818D-E916C5F153E7}" name="Sarake15868"/>
    <tableColumn id="15869" xr3:uid="{BD289AA9-38DB-4223-A9B7-FD99F0678BEB}" name="Sarake15869"/>
    <tableColumn id="15870" xr3:uid="{1627D27B-EDD5-480A-85C5-A36D99ADF7FF}" name="Sarake15870"/>
    <tableColumn id="15871" xr3:uid="{FD3CBDFE-F287-45D5-9348-5ECC93DFE6EF}" name="Sarake15871"/>
    <tableColumn id="15872" xr3:uid="{8D187F16-D922-4BA1-87DE-33503DC9C289}" name="Sarake15872"/>
    <tableColumn id="15873" xr3:uid="{A95D8D14-F896-4CC1-BC3F-0A0531CF9A58}" name="Sarake15873"/>
    <tableColumn id="15874" xr3:uid="{00DB2DD3-2CC4-491E-B7F0-272B487FD845}" name="Sarake15874"/>
    <tableColumn id="15875" xr3:uid="{931ABF23-0C7C-43EB-B750-AB3FC26112A7}" name="Sarake15875"/>
    <tableColumn id="15876" xr3:uid="{47324F4B-22B0-44C4-AFC0-6A7983AEC87F}" name="Sarake15876"/>
    <tableColumn id="15877" xr3:uid="{6036FD15-3990-4ACB-B957-CBCF836A95D2}" name="Sarake15877"/>
    <tableColumn id="15878" xr3:uid="{D594EC73-4D35-414C-BBC7-354F125A2677}" name="Sarake15878"/>
    <tableColumn id="15879" xr3:uid="{D4C3A9D0-8082-4354-AB48-8625AA4C3570}" name="Sarake15879"/>
    <tableColumn id="15880" xr3:uid="{71D3E231-3CAC-4E14-90B3-536E6AEB3D80}" name="Sarake15880"/>
    <tableColumn id="15881" xr3:uid="{00784088-BA72-4B13-84FB-7FC73471F1C6}" name="Sarake15881"/>
    <tableColumn id="15882" xr3:uid="{B5006E87-87D2-422C-9F70-82244619B07D}" name="Sarake15882"/>
    <tableColumn id="15883" xr3:uid="{11F53EF8-2EE9-44C7-B99F-94AB18152383}" name="Sarake15883"/>
    <tableColumn id="15884" xr3:uid="{631B2815-3713-4DDE-B1C8-0958BE9DDE44}" name="Sarake15884"/>
    <tableColumn id="15885" xr3:uid="{05995ECF-E627-449B-ACFF-B75E3FA94BAE}" name="Sarake15885"/>
    <tableColumn id="15886" xr3:uid="{92A9FF92-5072-4000-8E99-F0B2A106D4F2}" name="Sarake15886"/>
    <tableColumn id="15887" xr3:uid="{515C874F-2162-4A85-9DAF-31C9C9403F37}" name="Sarake15887"/>
    <tableColumn id="15888" xr3:uid="{F997C7E8-27B8-421F-9B20-CD390DE98ADD}" name="Sarake15888"/>
    <tableColumn id="15889" xr3:uid="{E6084123-D7B1-4665-850F-67EED86D451F}" name="Sarake15889"/>
    <tableColumn id="15890" xr3:uid="{0C409E71-6285-49B6-A325-C330A8F0BE20}" name="Sarake15890"/>
    <tableColumn id="15891" xr3:uid="{7F070B60-ECCC-46D2-B7DE-E137BA8D9854}" name="Sarake15891"/>
    <tableColumn id="15892" xr3:uid="{41CD1519-0966-4784-820E-1282EE5A6F54}" name="Sarake15892"/>
    <tableColumn id="15893" xr3:uid="{395C23E5-D0C0-42F5-BE77-C25CD756895D}" name="Sarake15893"/>
    <tableColumn id="15894" xr3:uid="{C5279D84-29FA-403A-9FDE-C1062C43411C}" name="Sarake15894"/>
    <tableColumn id="15895" xr3:uid="{9DC3DF5A-9C46-445C-B66B-6BF8A0E7666F}" name="Sarake15895"/>
    <tableColumn id="15896" xr3:uid="{798D7E61-720B-49AB-95E1-C734D61E8C60}" name="Sarake15896"/>
    <tableColumn id="15897" xr3:uid="{CFAF48CD-5FAF-4BB7-A354-A497831978F7}" name="Sarake15897"/>
    <tableColumn id="15898" xr3:uid="{C4B74172-65BA-4D35-A77E-A52205D71F59}" name="Sarake15898"/>
    <tableColumn id="15899" xr3:uid="{DA6C412F-9882-4914-96B5-E4FABC9BFBEE}" name="Sarake15899"/>
    <tableColumn id="15900" xr3:uid="{7213E01F-58AE-42BF-9532-78AA2B1C1373}" name="Sarake15900"/>
    <tableColumn id="15901" xr3:uid="{38256113-8142-40E9-928C-26D5FDD26BC5}" name="Sarake15901"/>
    <tableColumn id="15902" xr3:uid="{23CE0579-A7F3-4659-9EE2-285C9EB22BA5}" name="Sarake15902"/>
    <tableColumn id="15903" xr3:uid="{5CB76049-9BD0-47EE-8ED2-4370882B3A24}" name="Sarake15903"/>
    <tableColumn id="15904" xr3:uid="{B7EE9840-2070-4C7A-976C-D28F7E8A111C}" name="Sarake15904"/>
    <tableColumn id="15905" xr3:uid="{A042F6D6-2924-42A9-BD09-D51B3B7328E6}" name="Sarake15905"/>
    <tableColumn id="15906" xr3:uid="{77A25F2A-9A79-4557-8E37-CCCD840E678A}" name="Sarake15906"/>
    <tableColumn id="15907" xr3:uid="{5C7999E2-B8CA-41C5-B745-82D5B030A289}" name="Sarake15907"/>
    <tableColumn id="15908" xr3:uid="{C77925CD-6B92-4604-B57D-9BA5AC1E3D15}" name="Sarake15908"/>
    <tableColumn id="15909" xr3:uid="{808BC0E4-C66A-4BA4-A7C3-C43E44DEC251}" name="Sarake15909"/>
    <tableColumn id="15910" xr3:uid="{22FEFDAB-BBEA-4FC6-8BDE-E451CBD73526}" name="Sarake15910"/>
    <tableColumn id="15911" xr3:uid="{743467ED-6095-47E1-A4C9-44BB7B5332E0}" name="Sarake15911"/>
    <tableColumn id="15912" xr3:uid="{F95E3EAA-B32E-4447-9F4C-13F4734D4352}" name="Sarake15912"/>
    <tableColumn id="15913" xr3:uid="{E293A832-2D67-4E72-A4D3-3D07AB6C5505}" name="Sarake15913"/>
    <tableColumn id="15914" xr3:uid="{D0014D72-4881-4E35-8B8B-294E8C18D2C8}" name="Sarake15914"/>
    <tableColumn id="15915" xr3:uid="{E5604BC5-ED6D-43BD-B9CD-56E342888ED3}" name="Sarake15915"/>
    <tableColumn id="15916" xr3:uid="{F18DBC39-BB21-4C36-99BD-881431A56762}" name="Sarake15916"/>
    <tableColumn id="15917" xr3:uid="{2EC1B241-90D0-4664-9559-DAF21F050572}" name="Sarake15917"/>
    <tableColumn id="15918" xr3:uid="{DA2D60F5-1308-484C-9610-306536B9A669}" name="Sarake15918"/>
    <tableColumn id="15919" xr3:uid="{3FBC1A5D-1B0C-40A4-9122-5950CFECA3E7}" name="Sarake15919"/>
    <tableColumn id="15920" xr3:uid="{5DDF157E-A12B-4C6A-8341-7A29666BBE9E}" name="Sarake15920"/>
    <tableColumn id="15921" xr3:uid="{AE1412FB-57D8-4196-AAA8-49760666874E}" name="Sarake15921"/>
    <tableColumn id="15922" xr3:uid="{46BAF911-A7D9-4ACA-AFE2-7B46BA393C72}" name="Sarake15922"/>
    <tableColumn id="15923" xr3:uid="{699BA263-6A80-44FA-A166-D98682FC10E0}" name="Sarake15923"/>
    <tableColumn id="15924" xr3:uid="{A36C03EC-39DF-4708-9711-547E6513F4D5}" name="Sarake15924"/>
    <tableColumn id="15925" xr3:uid="{0477573B-EED5-495D-8259-E3FE45F76E6C}" name="Sarake15925"/>
    <tableColumn id="15926" xr3:uid="{040D180C-A4A9-47B9-B0B8-34353F9C299D}" name="Sarake15926"/>
    <tableColumn id="15927" xr3:uid="{8789B03B-6A01-4453-9426-B1D9ECF6311B}" name="Sarake15927"/>
    <tableColumn id="15928" xr3:uid="{51FAE44D-3217-4D74-BFD3-9397D7F656B3}" name="Sarake15928"/>
    <tableColumn id="15929" xr3:uid="{C050B026-CC91-4F1A-B144-065896C1EF6B}" name="Sarake15929"/>
    <tableColumn id="15930" xr3:uid="{2DDD999D-C587-450E-B730-56353C3CDDAB}" name="Sarake15930"/>
    <tableColumn id="15931" xr3:uid="{02105BBC-D1D1-43CF-B44B-A271A593B00F}" name="Sarake15931"/>
    <tableColumn id="15932" xr3:uid="{7ABE92F3-C660-470F-957D-BC19F5E052BE}" name="Sarake15932"/>
    <tableColumn id="15933" xr3:uid="{A521667F-22A3-4870-BF78-17E87E220BE2}" name="Sarake15933"/>
    <tableColumn id="15934" xr3:uid="{7C3C2F9D-E2C9-4EE8-9A37-9DAB83FD753F}" name="Sarake15934"/>
    <tableColumn id="15935" xr3:uid="{007C2202-3F38-48A3-BE8F-F0BAFE3E50FB}" name="Sarake15935"/>
    <tableColumn id="15936" xr3:uid="{4400C413-62AD-40F0-9103-13CE3D13CEBA}" name="Sarake15936"/>
    <tableColumn id="15937" xr3:uid="{2B4E420F-5CA7-401C-A7BC-7559680E7E23}" name="Sarake15937"/>
    <tableColumn id="15938" xr3:uid="{EF69EF62-AA96-473C-BB76-F271D2ABF537}" name="Sarake15938"/>
    <tableColumn id="15939" xr3:uid="{C8B79F85-846D-473E-BF70-59D6E83BEAF7}" name="Sarake15939"/>
    <tableColumn id="15940" xr3:uid="{B129E89A-6A1F-4F4B-9BDF-4B224F955F6B}" name="Sarake15940"/>
    <tableColumn id="15941" xr3:uid="{B6B219E5-E8F8-4F3F-A8B0-C9784DC3455E}" name="Sarake15941"/>
    <tableColumn id="15942" xr3:uid="{2D057CE8-FA75-4B01-9C70-32CC273768E0}" name="Sarake15942"/>
    <tableColumn id="15943" xr3:uid="{BB801850-5325-42E0-B63A-AD02F9EF5467}" name="Sarake15943"/>
    <tableColumn id="15944" xr3:uid="{EFD241D4-E291-4459-B32B-CC217ECA71DA}" name="Sarake15944"/>
    <tableColumn id="15945" xr3:uid="{014931EB-FE00-45C8-949B-39DD320AE891}" name="Sarake15945"/>
    <tableColumn id="15946" xr3:uid="{334A5569-337E-4DCE-AA05-196DFD36E1B5}" name="Sarake15946"/>
    <tableColumn id="15947" xr3:uid="{69505F7B-6F89-4CFB-ACC6-28A6DABA5CBE}" name="Sarake15947"/>
    <tableColumn id="15948" xr3:uid="{6A78AD15-84E2-47CC-9532-353F6DFB7AAC}" name="Sarake15948"/>
    <tableColumn id="15949" xr3:uid="{AE44E876-448F-4290-AC4A-99DF65E5741D}" name="Sarake15949"/>
    <tableColumn id="15950" xr3:uid="{7E52A277-502E-4826-AE0B-FD749411054F}" name="Sarake15950"/>
    <tableColumn id="15951" xr3:uid="{FC90B9C4-D46B-4133-AC4C-4FA584CC8C55}" name="Sarake15951"/>
    <tableColumn id="15952" xr3:uid="{8D16C873-055B-4C3B-A566-D26965649114}" name="Sarake15952"/>
    <tableColumn id="15953" xr3:uid="{2D9F6691-81C6-4297-A2B0-4567223563A8}" name="Sarake15953"/>
    <tableColumn id="15954" xr3:uid="{C3DCD42B-7BED-4FD5-AD95-91CBDD5296D2}" name="Sarake15954"/>
    <tableColumn id="15955" xr3:uid="{622853F4-F84A-4576-9EC1-8E1F9C94D003}" name="Sarake15955"/>
    <tableColumn id="15956" xr3:uid="{3490C5C3-0DC2-4F0B-9AE8-41C4E1128E71}" name="Sarake15956"/>
    <tableColumn id="15957" xr3:uid="{306BAB65-B5A9-40CB-870A-3E3B29D93B74}" name="Sarake15957"/>
    <tableColumn id="15958" xr3:uid="{D2E7D976-CBD9-49C5-B0B9-3A0EF7D169A0}" name="Sarake15958"/>
    <tableColumn id="15959" xr3:uid="{ECD95BC3-15EC-459A-9DD6-A3B3C4D0865F}" name="Sarake15959"/>
    <tableColumn id="15960" xr3:uid="{5229263B-2562-49C9-BDDC-8468DAB1A596}" name="Sarake15960"/>
    <tableColumn id="15961" xr3:uid="{F58B400C-A549-4D3D-A4D4-C0148056A991}" name="Sarake15961"/>
    <tableColumn id="15962" xr3:uid="{8CDCE877-E77B-46DC-99B6-D9629E16B67D}" name="Sarake15962"/>
    <tableColumn id="15963" xr3:uid="{63B2CAB9-8D80-437D-A348-B182E6297FD3}" name="Sarake15963"/>
    <tableColumn id="15964" xr3:uid="{DF24A140-BA23-427E-B90C-3EF740E73537}" name="Sarake15964"/>
    <tableColumn id="15965" xr3:uid="{7635000F-5862-4E43-83B7-D1FBACE41E7B}" name="Sarake15965"/>
    <tableColumn id="15966" xr3:uid="{1853E604-188B-48B6-8D92-06B1D9ED68B9}" name="Sarake15966"/>
    <tableColumn id="15967" xr3:uid="{8AD31B82-3B6C-41A4-B586-2E84FA85ABC3}" name="Sarake15967"/>
    <tableColumn id="15968" xr3:uid="{F0590C62-77CF-4F7D-B0EF-F1ED91FF4476}" name="Sarake15968"/>
    <tableColumn id="15969" xr3:uid="{5AAFB927-BD3B-4C42-90AD-B664C8CF00B6}" name="Sarake15969"/>
    <tableColumn id="15970" xr3:uid="{6754D599-6758-43B0-88A5-1ADE5797FE20}" name="Sarake15970"/>
    <tableColumn id="15971" xr3:uid="{C8643BD6-A534-4AB3-8C81-BBF123FF22AF}" name="Sarake15971"/>
    <tableColumn id="15972" xr3:uid="{9B4DCF9A-7455-4A89-A586-AE1615DD1050}" name="Sarake15972"/>
    <tableColumn id="15973" xr3:uid="{D48022A2-944F-478C-A427-E7B326A8376A}" name="Sarake15973"/>
    <tableColumn id="15974" xr3:uid="{61369742-4F2D-4473-BB74-369725C12104}" name="Sarake15974"/>
    <tableColumn id="15975" xr3:uid="{08F20E7B-3C1B-4330-A5BB-6E509CF9D94E}" name="Sarake15975"/>
    <tableColumn id="15976" xr3:uid="{71903E4F-DF49-4F15-9C60-FE27F689145F}" name="Sarake15976"/>
    <tableColumn id="15977" xr3:uid="{73BEDE6F-8B84-4F7F-BDD7-A26919182324}" name="Sarake15977"/>
    <tableColumn id="15978" xr3:uid="{828DE747-7C5F-4CE7-AB72-9F210C68EA84}" name="Sarake15978"/>
    <tableColumn id="15979" xr3:uid="{9E5147FC-6EE3-4538-ACB0-8151147122C9}" name="Sarake15979"/>
    <tableColumn id="15980" xr3:uid="{29FF2A63-5D5F-4790-AC1C-28D95C5086FC}" name="Sarake15980"/>
    <tableColumn id="15981" xr3:uid="{2C8C4CD4-F704-46A8-BD14-97C7CE49D2F2}" name="Sarake15981"/>
    <tableColumn id="15982" xr3:uid="{ED8E4201-72F0-4688-B60F-1E0256AD055D}" name="Sarake15982"/>
    <tableColumn id="15983" xr3:uid="{54B1E89D-3952-4CD8-A6DC-B09F79C217D8}" name="Sarake15983"/>
    <tableColumn id="15984" xr3:uid="{8A9F0A26-DB05-45C4-ACCE-026F628FD0C3}" name="Sarake15984"/>
    <tableColumn id="15985" xr3:uid="{3287867B-E16C-4F67-AC37-4E95F12FA23B}" name="Sarake15985"/>
    <tableColumn id="15986" xr3:uid="{880DE3D9-C5B0-456E-B939-EF74FDCDFCD3}" name="Sarake15986"/>
    <tableColumn id="15987" xr3:uid="{D6FBFB85-1ADD-424B-9660-34361C0DBFB7}" name="Sarake15987"/>
    <tableColumn id="15988" xr3:uid="{7E1DC483-C2AF-4333-9A89-48800EAAD8FE}" name="Sarake15988"/>
    <tableColumn id="15989" xr3:uid="{5AB86805-9828-4DDC-A526-D83F344A9D30}" name="Sarake15989"/>
    <tableColumn id="15990" xr3:uid="{E6D5A213-8736-4B2D-B143-B81609C2815B}" name="Sarake15990"/>
    <tableColumn id="15991" xr3:uid="{219F790F-9106-4E54-82CC-DFD5C40118F4}" name="Sarake15991"/>
    <tableColumn id="15992" xr3:uid="{899BC9CF-7CB8-403A-BCC9-CC4C3ABBF8B7}" name="Sarake15992"/>
    <tableColumn id="15993" xr3:uid="{9DA69A25-93E0-4E86-851A-BE2C472752EA}" name="Sarake15993"/>
    <tableColumn id="15994" xr3:uid="{A90F83CB-1871-41FF-8A30-A7B060B94A76}" name="Sarake15994"/>
    <tableColumn id="15995" xr3:uid="{3CF69A2C-906C-4E1F-9253-E59D7A9B8E9E}" name="Sarake15995"/>
    <tableColumn id="15996" xr3:uid="{F9249BE0-EE43-42B8-9E45-DB315D335F30}" name="Sarake15996"/>
    <tableColumn id="15997" xr3:uid="{584E2FE5-33DF-4515-8E03-B08FAF10E863}" name="Sarake15997"/>
    <tableColumn id="15998" xr3:uid="{DA26631E-C888-4DFD-AFFC-57451ADC1EAE}" name="Sarake15998"/>
    <tableColumn id="15999" xr3:uid="{7F080849-3704-4D93-826B-ED0BF58FE0CB}" name="Sarake15999"/>
    <tableColumn id="16000" xr3:uid="{0E96785C-0DD8-4832-8EED-73668452AEB0}" name="Sarake16000"/>
    <tableColumn id="16001" xr3:uid="{FE757908-411C-472C-9888-28910D75514C}" name="Sarake16001"/>
    <tableColumn id="16002" xr3:uid="{945E25D2-EB67-42B3-B960-809E7B1AD76E}" name="Sarake16002"/>
    <tableColumn id="16003" xr3:uid="{286A8788-CDE6-4537-AF9A-F4A2C4880218}" name="Sarake16003"/>
    <tableColumn id="16004" xr3:uid="{1A4AD27C-B572-4570-AE39-508B0B565C15}" name="Sarake16004"/>
    <tableColumn id="16005" xr3:uid="{25F92AC5-C28A-4F94-AFAD-1E17F2EEF796}" name="Sarake16005"/>
    <tableColumn id="16006" xr3:uid="{DFE9A334-1984-4150-AFC9-F839530B5BE6}" name="Sarake16006"/>
    <tableColumn id="16007" xr3:uid="{E361245D-1D18-46A5-9580-596871D3F2F6}" name="Sarake16007"/>
    <tableColumn id="16008" xr3:uid="{79960A40-A6A2-4445-A79B-E8091EE56233}" name="Sarake16008"/>
    <tableColumn id="16009" xr3:uid="{E4CF7339-B253-4D38-8859-B8E951D523F4}" name="Sarake16009"/>
    <tableColumn id="16010" xr3:uid="{ACEFD32E-95AD-48CB-AE5B-B5608095B52D}" name="Sarake16010"/>
    <tableColumn id="16011" xr3:uid="{A2616041-2C2E-42E4-9533-E4D917DEC4A1}" name="Sarake16011"/>
    <tableColumn id="16012" xr3:uid="{9BC1470D-271F-4158-915D-A3679D0711C3}" name="Sarake16012"/>
    <tableColumn id="16013" xr3:uid="{94E22332-26CD-4926-AD96-29E568C47664}" name="Sarake16013"/>
    <tableColumn id="16014" xr3:uid="{582C6C19-D8E0-4F6B-9059-8A7F24064819}" name="Sarake16014"/>
    <tableColumn id="16015" xr3:uid="{27C5C802-C8D4-4E21-8B61-028CCB752879}" name="Sarake16015"/>
    <tableColumn id="16016" xr3:uid="{6FC0B379-77D7-4570-B084-5B7AD6596D6F}" name="Sarake16016"/>
    <tableColumn id="16017" xr3:uid="{2611C612-F302-452F-A872-54EF36F07430}" name="Sarake16017"/>
    <tableColumn id="16018" xr3:uid="{6A685398-F103-4CD9-946C-95512E3C3406}" name="Sarake16018"/>
    <tableColumn id="16019" xr3:uid="{DD053C80-4F79-4681-9EDE-E0151E998222}" name="Sarake16019"/>
    <tableColumn id="16020" xr3:uid="{F1F0E445-DE39-4C58-87E8-3A441B02B1FA}" name="Sarake16020"/>
    <tableColumn id="16021" xr3:uid="{4724067E-8461-4661-925F-DAB1ECD8D36A}" name="Sarake16021"/>
    <tableColumn id="16022" xr3:uid="{E70A49B1-1453-483B-9D64-F206A10A8460}" name="Sarake16022"/>
    <tableColumn id="16023" xr3:uid="{C9A1FBC5-857C-4FCD-96CF-80164EFF4C72}" name="Sarake16023"/>
    <tableColumn id="16024" xr3:uid="{6E6DED09-C1FC-4465-9007-0A9AD0362814}" name="Sarake16024"/>
    <tableColumn id="16025" xr3:uid="{340D52A1-3D08-47A9-8BBD-1190A062573C}" name="Sarake16025"/>
    <tableColumn id="16026" xr3:uid="{62BDD6E0-EBA1-4139-9D0B-E6047388B5E2}" name="Sarake16026"/>
    <tableColumn id="16027" xr3:uid="{A05AFA4E-E09B-4557-881F-74027B762F1F}" name="Sarake16027"/>
    <tableColumn id="16028" xr3:uid="{9A567867-FAED-42E2-8234-63D8BD6D2AFD}" name="Sarake16028"/>
    <tableColumn id="16029" xr3:uid="{D1594E62-34E5-4778-8092-97791DD506EB}" name="Sarake16029"/>
    <tableColumn id="16030" xr3:uid="{9ABAA99F-9D22-4DE9-A7C2-F320A1986DD0}" name="Sarake16030"/>
    <tableColumn id="16031" xr3:uid="{B74D61FD-4E00-40CC-99A6-A5D6ECEE2ACA}" name="Sarake16031"/>
    <tableColumn id="16032" xr3:uid="{1A852B50-083A-4D18-9F21-3D8CC8A2052F}" name="Sarake16032"/>
    <tableColumn id="16033" xr3:uid="{AF57D5AE-E8FA-4AD1-9B20-1DDFE5F82E41}" name="Sarake16033"/>
    <tableColumn id="16034" xr3:uid="{682BDF3E-D197-4B16-A06E-A1B021786812}" name="Sarake16034"/>
    <tableColumn id="16035" xr3:uid="{B3600B82-4481-4236-A5EF-944F8A532C5F}" name="Sarake16035"/>
    <tableColumn id="16036" xr3:uid="{D7F8F2E2-54A3-4F00-9A09-34DF7FB9208C}" name="Sarake16036"/>
    <tableColumn id="16037" xr3:uid="{8363C841-4A5E-42AE-B30F-F30960D9E1CF}" name="Sarake16037"/>
    <tableColumn id="16038" xr3:uid="{61EB050D-B13A-43B7-B178-C1117F76A484}" name="Sarake16038"/>
    <tableColumn id="16039" xr3:uid="{591CDA04-022E-4480-9C36-A378CAB870C3}" name="Sarake16039"/>
    <tableColumn id="16040" xr3:uid="{28EBCB08-6429-4A7A-8217-3C0DA71AC0C1}" name="Sarake16040"/>
    <tableColumn id="16041" xr3:uid="{D63BE834-137C-43CB-BECF-6A2D80560486}" name="Sarake16041"/>
    <tableColumn id="16042" xr3:uid="{FF0A6342-0482-4F93-A4DD-F3A1324D346D}" name="Sarake16042"/>
    <tableColumn id="16043" xr3:uid="{C35F6947-10FB-45EC-A62A-FC16AC5F4CF2}" name="Sarake16043"/>
    <tableColumn id="16044" xr3:uid="{B20621B9-C3F2-4E6D-BA11-B16608324D81}" name="Sarake16044"/>
    <tableColumn id="16045" xr3:uid="{31B14358-AA0E-42A8-A51E-AA45CB4CA303}" name="Sarake16045"/>
    <tableColumn id="16046" xr3:uid="{D431451C-4247-4160-8ED6-6C1B84939915}" name="Sarake16046"/>
    <tableColumn id="16047" xr3:uid="{F6B83F7C-36E9-4938-8DEA-B0930E37C247}" name="Sarake16047"/>
    <tableColumn id="16048" xr3:uid="{90C77AD0-9C03-4D4A-87D5-3C1391334023}" name="Sarake16048"/>
    <tableColumn id="16049" xr3:uid="{0B0A3E18-E421-4B49-8CAC-2D3AD5F715DC}" name="Sarake16049"/>
    <tableColumn id="16050" xr3:uid="{974C1824-3EA9-4E23-95BD-01592938F8B0}" name="Sarake16050"/>
    <tableColumn id="16051" xr3:uid="{E2F75878-45A6-4A12-A0F4-DE59D9CE819D}" name="Sarake16051"/>
    <tableColumn id="16052" xr3:uid="{B147DF60-1C9D-4FE6-A7DD-044901A0FDAC}" name="Sarake16052"/>
    <tableColumn id="16053" xr3:uid="{64B55DFF-E496-4534-AF97-6233C459DD5D}" name="Sarake16053"/>
    <tableColumn id="16054" xr3:uid="{DD4130A1-9285-4DAF-B874-FBDB2172F3B3}" name="Sarake16054"/>
    <tableColumn id="16055" xr3:uid="{DF7EE600-EF1F-458A-B01D-05A448AADAC1}" name="Sarake16055"/>
    <tableColumn id="16056" xr3:uid="{071F3092-88D8-42F1-A3AB-4C3104E14B61}" name="Sarake16056"/>
    <tableColumn id="16057" xr3:uid="{5F769ADE-B3AE-41FD-91D3-E7C63471A9AE}" name="Sarake16057"/>
    <tableColumn id="16058" xr3:uid="{9AB1B6C0-A26A-4615-BEF2-F467775AA8A2}" name="Sarake16058"/>
    <tableColumn id="16059" xr3:uid="{5A12124C-AC8A-435A-BAC0-A9EE66EC6F3E}" name="Sarake16059"/>
    <tableColumn id="16060" xr3:uid="{94B63BDD-D277-41FB-B1EA-3D6D08DA7564}" name="Sarake16060"/>
    <tableColumn id="16061" xr3:uid="{92B20D60-5FD4-4873-B7D3-FB90DCE2BAA2}" name="Sarake16061"/>
    <tableColumn id="16062" xr3:uid="{9ADB552C-F52E-44E3-B3E6-2107D177AE33}" name="Sarake16062"/>
    <tableColumn id="16063" xr3:uid="{585C575A-699C-40C0-8450-2BBFFD383272}" name="Sarake16063"/>
    <tableColumn id="16064" xr3:uid="{E4236018-3D4B-49F5-B2D1-93176A9C7696}" name="Sarake16064"/>
    <tableColumn id="16065" xr3:uid="{91843E4D-BA3D-4F0F-B9D8-36A3CA561142}" name="Sarake16065"/>
    <tableColumn id="16066" xr3:uid="{4A83AD23-96B2-48E7-8FFE-3825117FC2C2}" name="Sarake16066"/>
    <tableColumn id="16067" xr3:uid="{CA2E1711-73B2-49F3-AB8E-D199F831B085}" name="Sarake16067"/>
    <tableColumn id="16068" xr3:uid="{2A85CE62-5A41-4A90-8257-1819000E59B1}" name="Sarake16068"/>
    <tableColumn id="16069" xr3:uid="{7EAE55CA-97D0-4EC8-8714-04C04976D4F5}" name="Sarake16069"/>
    <tableColumn id="16070" xr3:uid="{E1FB58C5-2AC4-49AF-9496-706BD6FB2F81}" name="Sarake16070"/>
    <tableColumn id="16071" xr3:uid="{9045835F-A937-4736-A94D-26987B4C561D}" name="Sarake16071"/>
    <tableColumn id="16072" xr3:uid="{39B0A9A2-026D-4478-A4F7-F493B4BE2E87}" name="Sarake16072"/>
    <tableColumn id="16073" xr3:uid="{9D1DA8A0-625D-43AD-9642-C4CD78E0B46A}" name="Sarake16073"/>
    <tableColumn id="16074" xr3:uid="{9CCD9F3E-E8FA-48E7-A048-1153E0A78456}" name="Sarake16074"/>
    <tableColumn id="16075" xr3:uid="{EA765D88-6135-4D4B-B16B-FC4C42F5B033}" name="Sarake16075"/>
    <tableColumn id="16076" xr3:uid="{BFAADA5E-7F1B-4060-B5DD-245236EC1B57}" name="Sarake16076"/>
    <tableColumn id="16077" xr3:uid="{584C56E9-3242-4D1D-843B-ECDEDA036A70}" name="Sarake16077"/>
    <tableColumn id="16078" xr3:uid="{702C595A-B309-46DC-A6D4-7013738B058C}" name="Sarake16078"/>
    <tableColumn id="16079" xr3:uid="{B330921C-5B4E-4A50-837B-3C35A7F5DEC6}" name="Sarake16079"/>
    <tableColumn id="16080" xr3:uid="{7D404F55-5253-4917-B92D-C91CBDAEEE97}" name="Sarake16080"/>
    <tableColumn id="16081" xr3:uid="{D3201834-D289-44BA-906B-464F5486A1DA}" name="Sarake16081"/>
    <tableColumn id="16082" xr3:uid="{0F8DB7CF-36EE-4EC7-87E6-82B8A61BAB32}" name="Sarake16082"/>
    <tableColumn id="16083" xr3:uid="{077F126D-47E5-4BB9-8D7B-02B4820C998D}" name="Sarake16083"/>
    <tableColumn id="16084" xr3:uid="{0C37E17B-021E-4594-9997-6791966EF9EC}" name="Sarake16084"/>
    <tableColumn id="16085" xr3:uid="{07A1C893-6972-4B52-A229-9382C545CD9D}" name="Sarake16085"/>
    <tableColumn id="16086" xr3:uid="{ACCE059C-23B5-476C-8875-05F6A422B52B}" name="Sarake16086"/>
    <tableColumn id="16087" xr3:uid="{84AE4F31-8B5A-4C78-8A50-0A11AE8BEE8E}" name="Sarake16087"/>
    <tableColumn id="16088" xr3:uid="{A0931284-A143-4DF5-B60B-3EC6D8660207}" name="Sarake16088"/>
    <tableColumn id="16089" xr3:uid="{A8F5630A-1367-470F-AB63-16CBE5CDC732}" name="Sarake16089"/>
    <tableColumn id="16090" xr3:uid="{542413C8-F338-4934-836A-B7FF455B316A}" name="Sarake16090"/>
    <tableColumn id="16091" xr3:uid="{83636055-BF43-4FE6-822E-3788FBF4E607}" name="Sarake16091"/>
    <tableColumn id="16092" xr3:uid="{ED419D12-9017-48FD-8016-69FDE9856F34}" name="Sarake16092"/>
    <tableColumn id="16093" xr3:uid="{9A61B0AD-1B01-4700-84E5-49486BBC7D8F}" name="Sarake16093"/>
    <tableColumn id="16094" xr3:uid="{A0374AE5-8E79-4F9C-A8C0-DBD3536A82BA}" name="Sarake16094"/>
    <tableColumn id="16095" xr3:uid="{6DE3BF93-2582-49BE-B0D9-586672268FE5}" name="Sarake16095"/>
    <tableColumn id="16096" xr3:uid="{26B32F98-DD19-45C0-99E3-434A76D961E6}" name="Sarake16096"/>
    <tableColumn id="16097" xr3:uid="{DA5AED91-CCAD-47B7-AD21-931840307EC9}" name="Sarake16097"/>
    <tableColumn id="16098" xr3:uid="{5FBC3D8D-5450-4A56-9DDA-CB08DE1A3082}" name="Sarake16098"/>
    <tableColumn id="16099" xr3:uid="{881F6691-CE8C-47DF-839F-3005809CE023}" name="Sarake16099"/>
    <tableColumn id="16100" xr3:uid="{5DCF665D-0A18-4AE6-A2F4-E115E7932452}" name="Sarake16100"/>
    <tableColumn id="16101" xr3:uid="{61E4C437-6214-4987-A9F3-CBE0F5E2FECC}" name="Sarake16101"/>
    <tableColumn id="16102" xr3:uid="{4C3BECFC-A82C-43C8-B2BB-E9980EAAA953}" name="Sarake16102"/>
    <tableColumn id="16103" xr3:uid="{EAF1AD47-3F5B-4BA3-94B6-D79741819B44}" name="Sarake16103"/>
    <tableColumn id="16104" xr3:uid="{188DF963-49B8-4ECD-9D8D-8DCDC30526C1}" name="Sarake16104"/>
    <tableColumn id="16105" xr3:uid="{6BD69D1C-5CD7-432F-B564-3A4ECD6851F9}" name="Sarake16105"/>
    <tableColumn id="16106" xr3:uid="{686E0ABC-9B22-40EF-B976-CD2C361C1233}" name="Sarake16106"/>
    <tableColumn id="16107" xr3:uid="{ECE87519-A3F9-449A-BAD2-EAD589ABEB3F}" name="Sarake16107"/>
    <tableColumn id="16108" xr3:uid="{0C10500B-441C-4C9A-8C32-684704C18D6C}" name="Sarake16108"/>
    <tableColumn id="16109" xr3:uid="{38F72FB2-3F26-49B3-A727-E3102A1288AF}" name="Sarake16109"/>
    <tableColumn id="16110" xr3:uid="{D3216799-7FC7-49DD-8A41-B0915310F993}" name="Sarake16110"/>
    <tableColumn id="16111" xr3:uid="{FF09A9D5-94BF-4720-81AD-CCB1108D57AD}" name="Sarake16111"/>
    <tableColumn id="16112" xr3:uid="{41993200-6056-42B6-ADBC-B638C97C7A5D}" name="Sarake16112"/>
    <tableColumn id="16113" xr3:uid="{3D40B066-B964-425A-AF2F-2E62A10C96BA}" name="Sarake16113"/>
    <tableColumn id="16114" xr3:uid="{0479F656-BA34-46F0-9757-F1AF552BFDCA}" name="Sarake16114"/>
    <tableColumn id="16115" xr3:uid="{46704973-A490-4A3F-8020-034B8694CDA2}" name="Sarake16115"/>
    <tableColumn id="16116" xr3:uid="{B22172D3-5BFD-4CD8-8806-46F4A78597A2}" name="Sarake16116"/>
    <tableColumn id="16117" xr3:uid="{C84926A0-CA93-4FC7-8417-C0E4C2148B69}" name="Sarake16117"/>
    <tableColumn id="16118" xr3:uid="{2FAD7697-88CC-4296-BA6F-24052114A41C}" name="Sarake16118"/>
    <tableColumn id="16119" xr3:uid="{8BD55451-ACAD-4DAB-8C96-F7251D3E9256}" name="Sarake16119"/>
    <tableColumn id="16120" xr3:uid="{4FA456EB-74B2-4521-A1DB-EBDF4461F9FC}" name="Sarake16120"/>
    <tableColumn id="16121" xr3:uid="{C15C6C09-6236-4FBD-BE15-80799CF31CEA}" name="Sarake16121"/>
    <tableColumn id="16122" xr3:uid="{905CC02B-3EC1-43C9-B31F-48E124C86199}" name="Sarake16122"/>
    <tableColumn id="16123" xr3:uid="{208D3429-F4FC-4E90-A5EE-054417BB36FE}" name="Sarake16123"/>
    <tableColumn id="16124" xr3:uid="{C40013DF-7F74-46A8-A418-583CD4CA4F69}" name="Sarake16124"/>
    <tableColumn id="16125" xr3:uid="{447C3A0C-26C7-4A83-84C6-F2DF44B551AD}" name="Sarake16125"/>
    <tableColumn id="16126" xr3:uid="{282428EA-6987-4E06-8064-5E28F7F4C777}" name="Sarake16126"/>
    <tableColumn id="16127" xr3:uid="{D16AB858-E20D-45DB-B233-54DCFCE5C2F6}" name="Sarake16127"/>
    <tableColumn id="16128" xr3:uid="{FDACD6C1-E3A2-4A77-AED7-270839C25D50}" name="Sarake16128"/>
    <tableColumn id="16129" xr3:uid="{C5DAEF3A-06FD-4EA6-A036-899F7FF77579}" name="Sarake16129"/>
    <tableColumn id="16130" xr3:uid="{9168F4E0-262B-4073-8AB2-294AFC86AA1E}" name="Sarake16130"/>
    <tableColumn id="16131" xr3:uid="{82940EC0-5F43-4E8F-ACE1-8D683FCF24C1}" name="Sarake16131"/>
    <tableColumn id="16132" xr3:uid="{DAA601DD-41A3-449A-A85D-38AA8A263D57}" name="Sarake16132"/>
    <tableColumn id="16133" xr3:uid="{F705A799-993D-4555-80F7-751E35C880DA}" name="Sarake16133"/>
    <tableColumn id="16134" xr3:uid="{5E8C8243-7BED-4F7C-BA73-7CE77F082AD1}" name="Sarake16134"/>
    <tableColumn id="16135" xr3:uid="{26D19D0D-82B6-4042-92EB-BD84DA0121C7}" name="Sarake16135"/>
    <tableColumn id="16136" xr3:uid="{50FAEC63-48B7-4C8D-AF82-9C8E2918BF2E}" name="Sarake16136"/>
    <tableColumn id="16137" xr3:uid="{9FA403BE-94BA-476C-B075-37711D908BAE}" name="Sarake16137"/>
    <tableColumn id="16138" xr3:uid="{C43E7169-C745-4595-8AFC-3E26A7391DC7}" name="Sarake16138"/>
    <tableColumn id="16139" xr3:uid="{D1D10022-5532-46BD-A075-3DA10416EFE0}" name="Sarake16139"/>
    <tableColumn id="16140" xr3:uid="{C9489C86-227A-443C-9AA6-A054815CFC91}" name="Sarake16140"/>
    <tableColumn id="16141" xr3:uid="{4E9EFCB5-E85E-4016-83F2-C8104E8A37B1}" name="Sarake16141"/>
    <tableColumn id="16142" xr3:uid="{9F50B867-3907-403D-9BCA-EB0257E13E12}" name="Sarake16142"/>
    <tableColumn id="16143" xr3:uid="{E7963BF5-6ED0-4F10-9CD7-A8B39F86BC51}" name="Sarake16143"/>
    <tableColumn id="16144" xr3:uid="{2545642F-A566-45F1-8862-999D5B6C475C}" name="Sarake16144"/>
    <tableColumn id="16145" xr3:uid="{8362706E-BA63-445C-92FD-80184541E6FE}" name="Sarake16145"/>
    <tableColumn id="16146" xr3:uid="{C14D958E-A17B-4140-903E-98B22F6244E5}" name="Sarake16146"/>
    <tableColumn id="16147" xr3:uid="{0E587DF2-7A74-48C4-AE0A-47E8685E8990}" name="Sarake16147"/>
    <tableColumn id="16148" xr3:uid="{E141E834-845F-4308-B689-B930756C325A}" name="Sarake16148"/>
    <tableColumn id="16149" xr3:uid="{F479B2CD-9FBD-42F2-AEF1-C4ECA67D6A1C}" name="Sarake16149"/>
    <tableColumn id="16150" xr3:uid="{CD2EAB4C-BDEF-4544-B874-2D9985322E66}" name="Sarake16150"/>
    <tableColumn id="16151" xr3:uid="{67084DDA-812C-4A11-9BCA-4DDACE8F4842}" name="Sarake16151"/>
    <tableColumn id="16152" xr3:uid="{C63A829E-ADE4-45C5-86F3-22CA0FA84C21}" name="Sarake16152"/>
    <tableColumn id="16153" xr3:uid="{8C459CC1-954B-43A0-94D3-2F3B3F6211D3}" name="Sarake16153"/>
    <tableColumn id="16154" xr3:uid="{F0AA2B9A-0B50-4E43-832F-7A2F68047E7A}" name="Sarake16154"/>
    <tableColumn id="16155" xr3:uid="{BF0EF770-E3A3-4D8E-80D3-4EC2938BE975}" name="Sarake16155"/>
    <tableColumn id="16156" xr3:uid="{1D9F75CE-1AC5-4861-9AA2-FF7E87693FE7}" name="Sarake16156"/>
    <tableColumn id="16157" xr3:uid="{A3927880-CA98-4AAA-93A2-B2C618CB3975}" name="Sarake16157"/>
    <tableColumn id="16158" xr3:uid="{9F059A18-1FBB-418B-AA0F-6BD4375EE396}" name="Sarake16158"/>
    <tableColumn id="16159" xr3:uid="{AF0FE81F-3D6D-4FE3-A231-EA64CE517D9A}" name="Sarake16159"/>
    <tableColumn id="16160" xr3:uid="{9726FE8F-43CF-40A1-845B-DADC2B42B1E4}" name="Sarake16160"/>
    <tableColumn id="16161" xr3:uid="{3980EEE0-DE3E-409E-82A8-0CCA8DFDA3A8}" name="Sarake16161"/>
    <tableColumn id="16162" xr3:uid="{DBC7F3C3-167F-431F-915D-8268D1BC26D4}" name="Sarake16162"/>
    <tableColumn id="16163" xr3:uid="{F984D33F-A8E9-4BD2-A259-42C8D62F4524}" name="Sarake16163"/>
    <tableColumn id="16164" xr3:uid="{E31EC2AA-840B-4804-91AB-5C076F988D30}" name="Sarake16164"/>
    <tableColumn id="16165" xr3:uid="{93CB61B8-ABD7-49C6-AEC5-35B2BB848A6C}" name="Sarake16165"/>
    <tableColumn id="16166" xr3:uid="{3FEDB797-C2AD-4227-97D2-766B5BD0B096}" name="Sarake16166"/>
    <tableColumn id="16167" xr3:uid="{C9113171-79C2-4C5F-86F9-60D3959CF2DA}" name="Sarake16167"/>
    <tableColumn id="16168" xr3:uid="{93270351-C4D2-45FE-A7BE-18D46F28B8AA}" name="Sarake16168"/>
    <tableColumn id="16169" xr3:uid="{C2E6E2F0-6460-47BA-A58B-1418BF22B8C3}" name="Sarake16169"/>
    <tableColumn id="16170" xr3:uid="{7D0A3AAC-2BAE-4105-A0C5-B031B76D1A58}" name="Sarake16170"/>
    <tableColumn id="16171" xr3:uid="{A38E7FD8-F73C-4F9E-952B-406A670FB349}" name="Sarake16171"/>
    <tableColumn id="16172" xr3:uid="{FCB8EB9A-A3A7-4F82-A4F7-9AD99CFC62FF}" name="Sarake16172"/>
    <tableColumn id="16173" xr3:uid="{A64E2D00-B057-44E0-BBEA-A335032EA1CF}" name="Sarake16173"/>
    <tableColumn id="16174" xr3:uid="{9E2F3B56-B682-49EF-A626-5B4B19A98CE2}" name="Sarake16174"/>
    <tableColumn id="16175" xr3:uid="{144921F7-DB90-4BDA-B98B-92B850CAA3B0}" name="Sarake16175"/>
    <tableColumn id="16176" xr3:uid="{766C36C4-8813-4543-AEBD-D676FEE557A0}" name="Sarake16176"/>
    <tableColumn id="16177" xr3:uid="{4E7EF202-2078-4BD8-BA3C-8376AFFB14DE}" name="Sarake16177"/>
    <tableColumn id="16178" xr3:uid="{595E600A-9510-497B-A753-DAF4B681B7B6}" name="Sarake16178"/>
    <tableColumn id="16179" xr3:uid="{7A6F60F4-1161-45A2-A4D4-8A96CCAF4392}" name="Sarake16179"/>
    <tableColumn id="16180" xr3:uid="{E5C6C075-5EEA-482B-A64F-E054BE8A7F30}" name="Sarake16180"/>
    <tableColumn id="16181" xr3:uid="{E31DD2CB-A49E-4756-B033-8C052E731814}" name="Sarake16181"/>
    <tableColumn id="16182" xr3:uid="{70796A45-FFEB-4FA2-85FE-4A1848435A0D}" name="Sarake16182"/>
    <tableColumn id="16183" xr3:uid="{1262EFE4-4C15-490C-9FF3-930D8032A129}" name="Sarake16183"/>
    <tableColumn id="16184" xr3:uid="{09277925-F320-445B-8E86-506BC2F7C128}" name="Sarake16184"/>
    <tableColumn id="16185" xr3:uid="{62243924-2C47-45C9-BEA7-D7DD0D9F7170}" name="Sarake16185"/>
    <tableColumn id="16186" xr3:uid="{D6DA189F-A3C4-46DB-BAC9-976096AB6F1F}" name="Sarake16186"/>
    <tableColumn id="16187" xr3:uid="{89961FDD-9933-4BD9-A5A7-90F8E5E4F7B2}" name="Sarake16187"/>
    <tableColumn id="16188" xr3:uid="{DCAA86C9-75D7-4A52-BF94-116D51A8F4B3}" name="Sarake16188"/>
    <tableColumn id="16189" xr3:uid="{BB955B29-BD72-4450-B0A3-5FFF13C688EB}" name="Sarake16189"/>
    <tableColumn id="16190" xr3:uid="{AA475499-DB89-45F0-8F51-5AA163D7B1B4}" name="Sarake16190"/>
    <tableColumn id="16191" xr3:uid="{C510B3C2-D5F0-4F1E-A7E7-E1B6E73931F2}" name="Sarake16191"/>
    <tableColumn id="16192" xr3:uid="{3BDE551F-481D-4E0D-87DE-66FA589C0656}" name="Sarake16192"/>
    <tableColumn id="16193" xr3:uid="{08992044-578A-42CF-871C-EFFA805C3AE4}" name="Sarake16193"/>
    <tableColumn id="16194" xr3:uid="{FF715A5D-0AF2-4ABB-B0F7-FC91E148034C}" name="Sarake16194"/>
    <tableColumn id="16195" xr3:uid="{9DAA25FB-F9FA-471A-B3B9-0CEC0AB50FEE}" name="Sarake16195"/>
    <tableColumn id="16196" xr3:uid="{0A4220D4-BFFC-4D02-9BD9-FD2814B7FAB5}" name="Sarake16196"/>
    <tableColumn id="16197" xr3:uid="{E52E8C43-CC3D-43A2-9DEF-4A24ED55E44A}" name="Sarake16197"/>
    <tableColumn id="16198" xr3:uid="{77FE40FA-2BA2-45E4-AD3B-F2D070990880}" name="Sarake16198"/>
    <tableColumn id="16199" xr3:uid="{1E90F5B3-2E01-4C82-BE32-F0C7566C23E7}" name="Sarake16199"/>
    <tableColumn id="16200" xr3:uid="{AF1AD438-F086-406F-9AEE-912AF1283E90}" name="Sarake16200"/>
    <tableColumn id="16201" xr3:uid="{686006D9-D9BC-414A-AA70-2CD6ADAAABA3}" name="Sarake16201"/>
    <tableColumn id="16202" xr3:uid="{584875FE-BA9D-470D-8A67-635FC2C0D940}" name="Sarake16202"/>
    <tableColumn id="16203" xr3:uid="{819D0B7D-67FB-4668-84AF-247E1E65C11D}" name="Sarake16203"/>
    <tableColumn id="16204" xr3:uid="{166ACB67-75BE-4FC7-B4B9-1608BEB63F67}" name="Sarake16204"/>
    <tableColumn id="16205" xr3:uid="{1174E6EC-76C6-4F65-9A2E-E5448C50913F}" name="Sarake16205"/>
    <tableColumn id="16206" xr3:uid="{28801A29-C9A0-429B-9A44-D7824BF61E13}" name="Sarake16206"/>
    <tableColumn id="16207" xr3:uid="{63A80196-8E83-4B57-AAAB-65EFFA71352C}" name="Sarake16207"/>
    <tableColumn id="16208" xr3:uid="{3D865309-B0FE-44CC-92A4-68D5517BAD4A}" name="Sarake16208"/>
    <tableColumn id="16209" xr3:uid="{934C92DE-3E52-45CE-A622-609474E04A1D}" name="Sarake16209"/>
    <tableColumn id="16210" xr3:uid="{B47DD568-F1F0-4DC6-BC32-A3869DDB4DE2}" name="Sarake16210"/>
    <tableColumn id="16211" xr3:uid="{84D1C8DD-55CD-452D-B784-3230F1F98805}" name="Sarake16211"/>
    <tableColumn id="16212" xr3:uid="{A8EC3B24-3BD8-4356-8EB9-D8EC02A2F361}" name="Sarake16212"/>
    <tableColumn id="16213" xr3:uid="{1EA6045B-753C-4B06-A694-3FB99F4C065F}" name="Sarake16213"/>
    <tableColumn id="16214" xr3:uid="{F3AA2EBE-FAF0-420B-8219-04086473121B}" name="Sarake16214"/>
    <tableColumn id="16215" xr3:uid="{9C9CCC0F-2A8F-47FD-92A6-939830278F7C}" name="Sarake16215"/>
    <tableColumn id="16216" xr3:uid="{E35708DA-8EE3-47B0-9BD6-E88657D6ABBE}" name="Sarake16216"/>
    <tableColumn id="16217" xr3:uid="{5A941087-EBF2-4C46-9297-4EC741554A53}" name="Sarake16217"/>
    <tableColumn id="16218" xr3:uid="{177887DC-AB0A-4008-83C2-D8D7E26A41CB}" name="Sarake16218"/>
    <tableColumn id="16219" xr3:uid="{08C561FC-655B-4147-B6D4-BDC8C8AEEEAD}" name="Sarake16219"/>
    <tableColumn id="16220" xr3:uid="{8A77108E-B0B2-4F60-8F69-5622CFF7F1B2}" name="Sarake16220"/>
    <tableColumn id="16221" xr3:uid="{8E679082-D235-4A8A-9E01-44AF70094FC5}" name="Sarake16221"/>
    <tableColumn id="16222" xr3:uid="{59771669-C915-4EEE-904E-6F5AD4D44FFD}" name="Sarake16222"/>
    <tableColumn id="16223" xr3:uid="{2EAA3533-B499-4773-93B1-B01242A015B7}" name="Sarake16223"/>
    <tableColumn id="16224" xr3:uid="{EFBAFA32-E0EC-42F9-8DFD-B01962047A11}" name="Sarake16224"/>
    <tableColumn id="16225" xr3:uid="{AE5D4B37-75CA-4EDB-B70F-0504F13CA96D}" name="Sarake16225"/>
    <tableColumn id="16226" xr3:uid="{2BFC93A9-CF05-445B-8FAD-3AF8183F8571}" name="Sarake16226"/>
    <tableColumn id="16227" xr3:uid="{A53818DF-0035-4E86-91C4-11C09093D0CF}" name="Sarake16227"/>
    <tableColumn id="16228" xr3:uid="{A10EB35B-33EF-457F-9966-7A09738C02D7}" name="Sarake16228"/>
    <tableColumn id="16229" xr3:uid="{50D2D134-A38E-4DE9-BD84-44443C9C530F}" name="Sarake16229"/>
    <tableColumn id="16230" xr3:uid="{790AAF9E-8BDC-45E4-8EEA-497E9FF58680}" name="Sarake16230"/>
    <tableColumn id="16231" xr3:uid="{4F2850F8-E5A0-4398-95EF-86CC781263F7}" name="Sarake16231"/>
    <tableColumn id="16232" xr3:uid="{A7496C4D-0172-4CD2-B170-8E37C15A07E1}" name="Sarake16232"/>
    <tableColumn id="16233" xr3:uid="{D614A2BD-FF44-41B0-A3D9-0866F5BC67EA}" name="Sarake16233"/>
    <tableColumn id="16234" xr3:uid="{8EB0A435-C448-48C4-88A8-DC3610A2D095}" name="Sarake16234"/>
    <tableColumn id="16235" xr3:uid="{10A93D64-86A1-48B0-A8B2-4D56D99F38DA}" name="Sarake16235"/>
    <tableColumn id="16236" xr3:uid="{4DC8854C-D1C8-4B88-B8AD-49BF4F91E26D}" name="Sarake16236"/>
    <tableColumn id="16237" xr3:uid="{DEC568E8-CA18-4129-AD76-0103F3F25BD4}" name="Sarake16237"/>
    <tableColumn id="16238" xr3:uid="{9522EF48-EC2E-4831-824F-4964BACACD1D}" name="Sarake16238"/>
    <tableColumn id="16239" xr3:uid="{B4B0980D-CC4A-4063-9F72-D892DD2859A6}" name="Sarake16239"/>
    <tableColumn id="16240" xr3:uid="{4E743D93-1186-456D-BE4B-D4CB3A225995}" name="Sarake16240"/>
    <tableColumn id="16241" xr3:uid="{B51810F1-FC6D-4754-A893-90ED71A93A12}" name="Sarake16241"/>
    <tableColumn id="16242" xr3:uid="{7BD02B78-038F-4B8B-875C-CEA5CCEC62C5}" name="Sarake16242"/>
    <tableColumn id="16243" xr3:uid="{E6BD16C6-E2E8-4C89-B210-B90D24C95541}" name="Sarake16243"/>
    <tableColumn id="16244" xr3:uid="{BB7E60E1-38BC-41B9-BC00-1CA47CAD2EC8}" name="Sarake16244"/>
    <tableColumn id="16245" xr3:uid="{7830B7C5-5AAB-4428-99BC-D2D324A74650}" name="Sarake16245"/>
    <tableColumn id="16246" xr3:uid="{6F180ED7-DE48-426F-A6FF-6987D77D2C14}" name="Sarake16246"/>
    <tableColumn id="16247" xr3:uid="{4556B6F3-525D-40BC-BDED-EFCBB4D1866C}" name="Sarake16247"/>
    <tableColumn id="16248" xr3:uid="{C8063736-8BAD-40D5-A86F-FCD78A629910}" name="Sarake16248"/>
    <tableColumn id="16249" xr3:uid="{D76C2E87-5B8A-4317-B658-5942686AA11A}" name="Sarake16249"/>
    <tableColumn id="16250" xr3:uid="{8238CCBD-3A48-4276-9324-9CF702D43B44}" name="Sarake16250"/>
    <tableColumn id="16251" xr3:uid="{4D60BA80-9B5E-40FE-B679-E4EBA96055C6}" name="Sarake16251"/>
    <tableColumn id="16252" xr3:uid="{4107A57B-82AA-474E-953E-C8C5A2553F2D}" name="Sarake16252"/>
    <tableColumn id="16253" xr3:uid="{AD90BA7F-5657-401D-B7A2-436226E385A3}" name="Sarake16253"/>
    <tableColumn id="16254" xr3:uid="{97F7A345-310B-49A3-9047-94DF953541C0}" name="Sarake16254"/>
    <tableColumn id="16255" xr3:uid="{F48850E0-8C4A-45D4-AA62-D5F31F6041ED}" name="Sarake16255"/>
    <tableColumn id="16256" xr3:uid="{B10A0196-A0D8-4B09-80B2-BB199A1F4EDE}" name="Sarake16256"/>
    <tableColumn id="16257" xr3:uid="{C609DBE2-54BC-4FEA-824E-75BAF22FDBC8}" name="Sarake16257"/>
    <tableColumn id="16258" xr3:uid="{761AEE62-ABE4-44C2-B3E7-021FD8D2AB68}" name="Sarake16258"/>
    <tableColumn id="16259" xr3:uid="{FA70D3F8-C4A7-4062-8F66-2B12DB564718}" name="Sarake16259"/>
    <tableColumn id="16260" xr3:uid="{E335D587-C5D6-4607-82CB-7A12F3544730}" name="Sarake16260"/>
    <tableColumn id="16261" xr3:uid="{B5124516-A897-44B1-8886-EFBEAB0AA033}" name="Sarake16261"/>
    <tableColumn id="16262" xr3:uid="{296461A2-126C-4860-B40B-34F93B27EB3E}" name="Sarake16262"/>
    <tableColumn id="16263" xr3:uid="{8892E3CD-8B5E-417A-B2E0-CBEC6FF1ED95}" name="Sarake16263"/>
    <tableColumn id="16264" xr3:uid="{02C66457-C97D-4F78-9CBB-AED269C836E8}" name="Sarake16264"/>
    <tableColumn id="16265" xr3:uid="{9FD47B64-2C36-4FA7-AC43-98637F107522}" name="Sarake16265"/>
    <tableColumn id="16266" xr3:uid="{9D08C48F-1B1D-4B44-A701-E4D0BCB37C82}" name="Sarake16266"/>
    <tableColumn id="16267" xr3:uid="{004D46F6-5CF3-496C-A1F3-F8B4D7861FD3}" name="Sarake16267"/>
    <tableColumn id="16268" xr3:uid="{6268A861-C8A4-456C-9BCA-CB8DAB905C9A}" name="Sarake16268"/>
    <tableColumn id="16269" xr3:uid="{AEF87A0A-5928-4B7A-A2D7-EE1FBB664A79}" name="Sarake16269"/>
    <tableColumn id="16270" xr3:uid="{9D0EB89C-CF09-46BC-96CE-CEB569F16D6A}" name="Sarake16270"/>
    <tableColumn id="16271" xr3:uid="{A441FC90-7756-4AC5-B59E-FC9F9ADA0093}" name="Sarake16271"/>
    <tableColumn id="16272" xr3:uid="{5F082465-BBFD-4E33-8AEB-F2294558ED72}" name="Sarake16272"/>
    <tableColumn id="16273" xr3:uid="{4199E71A-95A6-410B-80FF-46CA9AEC1D4C}" name="Sarake16273"/>
    <tableColumn id="16274" xr3:uid="{B054C82A-68E2-415F-BD37-E71065C8ED2F}" name="Sarake16274"/>
    <tableColumn id="16275" xr3:uid="{6E09EBE3-7C33-4604-A8F3-F0C262AAE3AD}" name="Sarake16275"/>
    <tableColumn id="16276" xr3:uid="{94FD2C94-9D7B-4847-9165-2E68B5249DCC}" name="Sarake16276"/>
    <tableColumn id="16277" xr3:uid="{BBD9E666-6897-4871-85ED-1A55834B657F}" name="Sarake16277"/>
    <tableColumn id="16278" xr3:uid="{56557397-F456-4F07-836F-21AD30E8D078}" name="Sarake16278"/>
    <tableColumn id="16279" xr3:uid="{1BB83300-C7FC-4644-91BD-96E37E9EAA14}" name="Sarake16279"/>
    <tableColumn id="16280" xr3:uid="{0E3432E5-FE18-456D-83AE-C6A528C60855}" name="Sarake16280"/>
    <tableColumn id="16281" xr3:uid="{D1A2B9FE-AB0F-407A-81B5-EB6E423EDE73}" name="Sarake16281"/>
    <tableColumn id="16282" xr3:uid="{AAFA1B60-DEC6-47FE-8305-557C69C0ACDE}" name="Sarake16282"/>
    <tableColumn id="16283" xr3:uid="{DBE63999-10E9-47C9-872C-E5C1045686CB}" name="Sarake16283"/>
    <tableColumn id="16284" xr3:uid="{431726C4-BD77-4774-AB94-F06414467E83}" name="Sarake16284"/>
    <tableColumn id="16285" xr3:uid="{914DF7BF-87C7-42D8-851F-2F2DEC891E35}" name="Sarake16285"/>
    <tableColumn id="16286" xr3:uid="{538DA6E9-5B7B-4C91-8FB8-FD120D5527D1}" name="Sarake16286"/>
    <tableColumn id="16287" xr3:uid="{D3E882A8-C721-4386-914C-7E4BCAD91C6F}" name="Sarake16287"/>
    <tableColumn id="16288" xr3:uid="{BC699B6F-A17A-409A-B3EB-FF5A558012F6}" name="Sarake16288"/>
    <tableColumn id="16289" xr3:uid="{FF538540-28BE-4EE4-A3E5-B65775347B67}" name="Sarake16289"/>
    <tableColumn id="16290" xr3:uid="{34BA9CE4-05F4-45D5-BB4D-1520F4E6C56D}" name="Sarake16290"/>
    <tableColumn id="16291" xr3:uid="{C6F0B559-AA6B-4573-BBAC-51FB2F299984}" name="Sarake16291"/>
    <tableColumn id="16292" xr3:uid="{64AF55AF-419F-46A3-B808-7B8B85D8C591}" name="Sarake16292"/>
    <tableColumn id="16293" xr3:uid="{6003B24E-07DF-4AA7-A416-C93B3A2E0E7A}" name="Sarake16293"/>
    <tableColumn id="16294" xr3:uid="{B8493DAE-C1C1-43AB-8BF7-CD252F1E9574}" name="Sarake16294"/>
    <tableColumn id="16295" xr3:uid="{EA7E742C-7BE1-440D-A46A-F6ECF78FCAD1}" name="Sarake16295"/>
    <tableColumn id="16296" xr3:uid="{948519E6-61CD-4D11-B3AF-3F1D11982486}" name="Sarake16296"/>
    <tableColumn id="16297" xr3:uid="{61209579-3B0F-4E7F-9246-FD0E5FABC2CD}" name="Sarake16297"/>
    <tableColumn id="16298" xr3:uid="{A2505864-9286-40EA-AB9A-D4AE03BDCB5D}" name="Sarake16298"/>
    <tableColumn id="16299" xr3:uid="{91711D50-E8A2-4449-AA1E-2608973B805A}" name="Sarake16299"/>
    <tableColumn id="16300" xr3:uid="{BF567674-DD43-4D44-A1FD-BA1D4B207383}" name="Sarake16300"/>
    <tableColumn id="16301" xr3:uid="{CED3F8A4-1E21-4CFC-9863-06056E362EFB}" name="Sarake16301"/>
    <tableColumn id="16302" xr3:uid="{7AC3C086-3824-4502-8C90-9B27C74BB818}" name="Sarake16302"/>
    <tableColumn id="16303" xr3:uid="{6341639B-BEA4-400D-B057-7822D1464BB8}" name="Sarake16303"/>
    <tableColumn id="16304" xr3:uid="{758C59DC-3D0B-4F42-9722-0ECFFFC57525}" name="Sarake16304"/>
    <tableColumn id="16305" xr3:uid="{28BCE166-98D5-4165-8550-E516055D8D78}" name="Sarake16305"/>
    <tableColumn id="16306" xr3:uid="{4B4CF805-41F6-4A21-A110-45DB8A171806}" name="Sarake16306"/>
    <tableColumn id="16307" xr3:uid="{3D8100CE-143A-466C-8F00-5D2B57384AB6}" name="Sarake16307"/>
    <tableColumn id="16308" xr3:uid="{F67437C1-808F-407B-8D19-2057C4D025C8}" name="Sarake16308"/>
    <tableColumn id="16309" xr3:uid="{395D91F2-7E39-46A9-9755-06AD9EC4E6F1}" name="Sarake16309"/>
    <tableColumn id="16310" xr3:uid="{F4C54A3E-9839-40E2-BB00-DBF14AACF0BD}" name="Sarake16310"/>
    <tableColumn id="16311" xr3:uid="{C2D7F046-B96E-455A-902B-EB95EC09C6CC}" name="Sarake16311"/>
    <tableColumn id="16312" xr3:uid="{6025158F-BE99-4397-8A93-BBD86075B69B}" name="Sarake16312"/>
    <tableColumn id="16313" xr3:uid="{33B1B742-C6C5-42F9-AEF5-7D477B506D49}" name="Sarake16313"/>
    <tableColumn id="16314" xr3:uid="{81DD5776-C8BC-4D92-A2F1-2FB7926C5E9A}" name="Sarake16314"/>
    <tableColumn id="16315" xr3:uid="{FDE3293E-94FE-4BF3-8A33-F7FDD9FE81CB}" name="Sarake16315"/>
    <tableColumn id="16316" xr3:uid="{3F20A986-46C2-427B-9B56-5C29A2065F17}" name="Sarake16316"/>
    <tableColumn id="16317" xr3:uid="{80235383-8C49-4B89-8C78-666F441353BF}" name="Sarake16317"/>
    <tableColumn id="16318" xr3:uid="{B5363384-3AE5-41EB-9B1A-AD934E01C66B}" name="Sarake16318"/>
    <tableColumn id="16319" xr3:uid="{ADEF787E-39CB-4522-8C99-05715597F380}" name="Sarake16319"/>
    <tableColumn id="16320" xr3:uid="{A321713C-16D2-46A2-B2A6-9B60B769EA4E}" name="Sarake16320"/>
    <tableColumn id="16321" xr3:uid="{8F1BB47C-5F57-4CE8-8191-AF442C692D6F}" name="Sarake16321"/>
    <tableColumn id="16322" xr3:uid="{9B1BAA0A-BF64-4570-90F5-5B2B9EAAE657}" name="Sarake16322"/>
    <tableColumn id="16323" xr3:uid="{E723F675-B70F-4252-B655-4A74BC878A57}" name="Sarake16323"/>
    <tableColumn id="16324" xr3:uid="{4AFE668D-1EBE-49CC-A36D-6FAAB9BEEAD1}" name="Sarake16324"/>
    <tableColumn id="16325" xr3:uid="{402B1595-459F-4613-951B-DDA6C1649F7C}" name="Sarake16325"/>
    <tableColumn id="16326" xr3:uid="{0B233940-C6A2-4C88-9055-4E4E9D487876}" name="Sarake16326"/>
    <tableColumn id="16327" xr3:uid="{CD10D7EF-99FB-4EBA-9BC9-AA757AE698E0}" name="Sarake16327"/>
    <tableColumn id="16328" xr3:uid="{A7B6407F-6715-463B-8395-8F052A54DB26}" name="Sarake16328"/>
    <tableColumn id="16329" xr3:uid="{F5639EC4-89B2-4853-89BD-CCE3D6AB5A6E}" name="Sarake16329"/>
    <tableColumn id="16330" xr3:uid="{51815F53-71C9-4DF2-B611-B8DB656570F3}" name="Sarake16330"/>
    <tableColumn id="16331" xr3:uid="{C9A838CE-0CE7-4D78-A3A1-D27AF96C6E68}" name="Sarake16331"/>
    <tableColumn id="16332" xr3:uid="{51F6CF67-21C5-414C-92F8-D95F9BEBE063}" name="Sarake16332"/>
    <tableColumn id="16333" xr3:uid="{319E82DD-C5B8-4C00-B954-12414C2CF86A}" name="Sarake16333"/>
    <tableColumn id="16334" xr3:uid="{B25A8327-E825-4434-8FD3-0068CEA4A603}" name="Sarake16334"/>
    <tableColumn id="16335" xr3:uid="{4ECDCCD8-42F3-4252-ACF7-7799969057CD}" name="Sarake16335"/>
    <tableColumn id="16336" xr3:uid="{59B7E7E3-AEE9-4EFC-9633-AEDC1CD4C5E7}" name="Sarake16336"/>
    <tableColumn id="16337" xr3:uid="{75C5BEC3-1CD3-451D-905E-5D398A666AF1}" name="Sarake16337"/>
    <tableColumn id="16338" xr3:uid="{D5EC36FC-8990-4828-8856-A00499C06BB9}" name="Sarake16338"/>
    <tableColumn id="16339" xr3:uid="{9E15AF8E-1A19-4B24-91CF-62AF226C4D20}" name="Sarake16339"/>
    <tableColumn id="16340" xr3:uid="{B9929342-0EA6-4882-A248-F3F5AAB1802F}" name="Sarake16340"/>
    <tableColumn id="16341" xr3:uid="{1F7A63C8-5167-4D80-B718-60D74D5C2779}" name="Sarake16341"/>
    <tableColumn id="16342" xr3:uid="{204E118A-397E-461A-84DB-666351526BF7}" name="Sarake16342"/>
    <tableColumn id="16343" xr3:uid="{17CB0047-6089-4C44-99EF-B9E457F4DE36}" name="Sarake16343"/>
    <tableColumn id="16344" xr3:uid="{01628FE8-5637-4AF5-9E2E-1488F4B1156A}" name="Sarake16344"/>
    <tableColumn id="16345" xr3:uid="{DBE78E92-1C45-4991-BE0C-1661C3749415}" name="Sarake16345"/>
    <tableColumn id="16346" xr3:uid="{018D8D68-E670-4220-91AB-778FEF8A838B}" name="Sarake16346"/>
    <tableColumn id="16347" xr3:uid="{07751197-60FB-4F9D-9CDF-DBE98CBA0398}" name="Sarake16347"/>
    <tableColumn id="16348" xr3:uid="{62BBDFB5-E667-4617-AA71-4801D84BB7EA}" name="Sarake16348"/>
    <tableColumn id="16349" xr3:uid="{B6A25FC2-F6DD-41CB-AB1E-001C87669B65}" name="Sarake16349"/>
    <tableColumn id="16350" xr3:uid="{91B867A2-718D-4E38-94E3-CF6974D78C86}" name="Sarake16350"/>
    <tableColumn id="16351" xr3:uid="{8E002B10-8AC9-40AC-9C6F-E7741E7EFE86}" name="Sarake16351"/>
    <tableColumn id="16352" xr3:uid="{3C2458CF-AC95-47F1-9C35-2F951EEF18AC}" name="Sarake16352"/>
    <tableColumn id="16353" xr3:uid="{37DC2CAB-295D-4D83-9259-00A25CCDB13A}" name="Sarake16353"/>
    <tableColumn id="16354" xr3:uid="{68B3352C-A7D2-4011-9C26-A0ABF11CDA22}" name="Sarake16354"/>
    <tableColumn id="16355" xr3:uid="{E2BEEE9D-A6FB-4A40-B415-60A380CDF655}" name="Sarake16355"/>
    <tableColumn id="16356" xr3:uid="{13D1CAE1-5179-4F89-9B9E-BD9DAFA354AD}" name="Sarake16356"/>
    <tableColumn id="16357" xr3:uid="{83F6A7FC-1BDF-49D3-A49E-D8086419D8E5}" name="Sarake16357"/>
    <tableColumn id="16358" xr3:uid="{F5498ED0-9DBF-4617-A5B2-D469B83D85C4}" name="Sarake16358"/>
    <tableColumn id="16359" xr3:uid="{B6F04A80-E98D-4610-9D53-A3EF30A3752F}" name="Sarake16359"/>
    <tableColumn id="16360" xr3:uid="{DECECEBE-7C93-4094-88D6-F6283DA27EB5}" name="Sarake16360"/>
    <tableColumn id="16361" xr3:uid="{6A21C604-6A5C-4713-96F1-706A288514E3}" name="Sarake16361"/>
    <tableColumn id="16362" xr3:uid="{7E1A2BC1-13A1-495E-9324-C7281B1B85C2}" name="Sarake16362"/>
    <tableColumn id="16363" xr3:uid="{550E064C-BED1-4A87-9758-2127358AC21C}" name="Sarake16363"/>
    <tableColumn id="16364" xr3:uid="{092E93BF-8A8F-4030-BDEC-2023AB622E8D}" name="Sarake16364"/>
    <tableColumn id="16365" xr3:uid="{5A1EA499-90BB-4A14-A2F9-8F7957F24E1B}" name="Sarake16365"/>
    <tableColumn id="16366" xr3:uid="{44E9111D-1745-4EE9-8618-3F3ABDF44EBF}" name="Sarake16366"/>
    <tableColumn id="16367" xr3:uid="{B2529E8E-878E-4288-946E-66A35B1E216B}" name="Sarake16367"/>
    <tableColumn id="16368" xr3:uid="{D73CB825-EE3A-42E4-AB0F-65763A5E4E2F}" name="Sarake16368"/>
    <tableColumn id="16369" xr3:uid="{7C4DE85F-6E95-467C-A2B2-BC8660A2F453}" name="Sarake16369"/>
    <tableColumn id="16370" xr3:uid="{4155DC3E-1707-4F32-82C7-6FCF89370526}" name="Sarake16370"/>
    <tableColumn id="16371" xr3:uid="{B108D79C-9370-44FA-A8CB-94043D73C257}" name="Sarake16371"/>
    <tableColumn id="16372" xr3:uid="{64BEDFDC-BFED-475B-BB6A-88F19BC2FF98}" name="Sarake16372"/>
    <tableColumn id="16373" xr3:uid="{85F2CAF4-79C0-4691-A7EF-AE29ED16999A}" name="Sarake16373"/>
    <tableColumn id="16374" xr3:uid="{29116EDE-2F34-4C4F-B720-A97094B0510A}" name="Sarake16374"/>
    <tableColumn id="16375" xr3:uid="{996BEB0E-8E55-48C7-BF77-C6A681D20620}" name="Sarake16375"/>
    <tableColumn id="16376" xr3:uid="{D2FEF7A9-0157-4B66-8E23-55D4620E7505}" name="Sarake16376"/>
    <tableColumn id="16377" xr3:uid="{AF0A7236-B13E-4008-A902-0F25AC74699E}" name="Sarake16377"/>
    <tableColumn id="16378" xr3:uid="{3E563E70-37AC-4EDD-B241-8CDB24261231}" name="Sarake16378"/>
    <tableColumn id="16379" xr3:uid="{890B3F21-E2B1-4C10-BEB5-B5C51FD9CCE3}" name="Sarake16379"/>
    <tableColumn id="16380" xr3:uid="{9CA5FE01-61FA-4B0C-8EA9-FEE684D68E2A}" name="Sarake16380"/>
    <tableColumn id="16381" xr3:uid="{E7F3F3A0-CCFB-46AC-8F27-87137462D83E}" name="Sarake16381"/>
    <tableColumn id="16382" xr3:uid="{B503AAFC-2736-4916-8DFA-3B376A19BA9F}" name="Sarake16382"/>
    <tableColumn id="16383" xr3:uid="{4397D817-0DEF-4A30-BF69-5CE82C31EDA3}" name="Sarake16383"/>
    <tableColumn id="16384" xr3:uid="{4CF178B7-3B4F-40EE-BAF6-F1DC4F2D1C75}" name="Sarake16384"/>
  </tableColumns>
  <tableStyleInfo showFirstColumn="0" showLastColumn="0" showRowStripes="1" showColumnStripes="0"/>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9F105-3536-4E22-AA54-49E1392D265F}">
  <dimension ref="A1:XFD1093"/>
  <sheetViews>
    <sheetView workbookViewId="0"/>
  </sheetViews>
  <sheetFormatPr defaultRowHeight="12.75"/>
  <cols>
    <col min="1" max="1" width="3.42578125" style="7" customWidth="1"/>
    <col min="2" max="2" width="5" style="5" customWidth="1"/>
    <col min="3" max="3" width="102.5703125" style="6" customWidth="1"/>
    <col min="4" max="4" width="11.28515625" style="5" customWidth="1"/>
    <col min="5" max="1024" width="9.42578125" style="5" customWidth="1"/>
  </cols>
  <sheetData>
    <row r="1" spans="1:5" s="2" customFormat="1" ht="45">
      <c r="A1" s="1" t="s">
        <v>0</v>
      </c>
      <c r="C1" s="3"/>
    </row>
    <row r="2" spans="1:5">
      <c r="A2" s="4" t="s">
        <v>1</v>
      </c>
      <c r="E2" s="5" t="s">
        <v>2</v>
      </c>
    </row>
    <row r="4" spans="1:5" s="9" customFormat="1" ht="11.25">
      <c r="A4" s="8" t="s">
        <v>3</v>
      </c>
      <c r="C4" s="10"/>
    </row>
    <row r="5" spans="1:5" s="9" customFormat="1" ht="11.25">
      <c r="A5" s="8" t="s">
        <v>4</v>
      </c>
      <c r="C5" s="10"/>
    </row>
    <row r="6" spans="1:5" s="9" customFormat="1" ht="11.25">
      <c r="A6" s="8" t="s">
        <v>5</v>
      </c>
      <c r="C6" s="10"/>
    </row>
    <row r="7" spans="1:5" s="9" customFormat="1" ht="11.25">
      <c r="A7" s="8"/>
      <c r="C7" s="10"/>
      <c r="D7" s="11"/>
      <c r="E7" s="12"/>
    </row>
    <row r="8" spans="1:5" s="15" customFormat="1">
      <c r="A8" s="13" t="s">
        <v>6</v>
      </c>
      <c r="B8" s="9"/>
      <c r="C8" s="10"/>
      <c r="D8" s="14"/>
      <c r="E8" s="9"/>
    </row>
    <row r="9" spans="1:5" s="15" customFormat="1">
      <c r="A9" s="16" t="s">
        <v>7</v>
      </c>
      <c r="B9" s="9"/>
      <c r="C9" s="10"/>
      <c r="D9" s="14"/>
      <c r="E9" s="9"/>
    </row>
    <row r="10" spans="1:5" s="15" customFormat="1">
      <c r="A10" s="17"/>
      <c r="B10" s="9"/>
      <c r="C10" s="10"/>
      <c r="D10" s="14"/>
      <c r="E10" s="9"/>
    </row>
    <row r="11" spans="1:5" s="15" customFormat="1" ht="18">
      <c r="A11" s="18" t="s">
        <v>8</v>
      </c>
      <c r="B11" s="9"/>
      <c r="C11" s="10"/>
      <c r="D11" s="14"/>
      <c r="E11" s="9"/>
    </row>
    <row r="12" spans="1:5" s="15" customFormat="1" ht="18">
      <c r="A12" s="18"/>
      <c r="B12" s="9" t="s">
        <v>9</v>
      </c>
      <c r="C12" s="10" t="s">
        <v>10</v>
      </c>
      <c r="D12" s="14"/>
      <c r="E12" s="9"/>
    </row>
    <row r="13" spans="1:5" s="15" customFormat="1" ht="18">
      <c r="A13" s="18"/>
      <c r="B13" s="9" t="s">
        <v>11</v>
      </c>
      <c r="C13" s="10" t="s">
        <v>12</v>
      </c>
      <c r="D13" s="14"/>
      <c r="E13" s="9"/>
    </row>
    <row r="14" spans="1:5" s="15" customFormat="1" ht="22.5">
      <c r="A14" s="18"/>
      <c r="B14" s="9" t="s">
        <v>13</v>
      </c>
      <c r="C14" s="10" t="s">
        <v>14</v>
      </c>
      <c r="D14" s="14"/>
      <c r="E14" s="9"/>
    </row>
    <row r="15" spans="1:5" s="15" customFormat="1" ht="22.5">
      <c r="A15" s="18"/>
      <c r="B15" s="9" t="s">
        <v>15</v>
      </c>
      <c r="C15" s="10" t="s">
        <v>16</v>
      </c>
      <c r="D15" s="19"/>
      <c r="E15" s="20"/>
    </row>
    <row r="16" spans="1:5" s="15" customFormat="1" ht="18">
      <c r="A16" s="18"/>
      <c r="B16" s="9" t="s">
        <v>17</v>
      </c>
      <c r="C16" s="10" t="s">
        <v>18</v>
      </c>
      <c r="D16" s="14"/>
      <c r="E16" s="9"/>
    </row>
    <row r="17" spans="1:5" s="15" customFormat="1" ht="18">
      <c r="A17" s="18"/>
      <c r="B17" s="9" t="s">
        <v>19</v>
      </c>
      <c r="C17" s="10" t="s">
        <v>20</v>
      </c>
      <c r="D17" s="14"/>
      <c r="E17" s="9"/>
    </row>
    <row r="18" spans="1:5" s="15" customFormat="1" ht="33.75">
      <c r="A18" s="18"/>
      <c r="B18" s="9" t="s">
        <v>21</v>
      </c>
      <c r="C18" s="10" t="s">
        <v>22</v>
      </c>
      <c r="D18" s="14"/>
      <c r="E18" s="9"/>
    </row>
    <row r="19" spans="1:5" s="15" customFormat="1" ht="18">
      <c r="A19" s="18"/>
      <c r="B19" s="9" t="s">
        <v>23</v>
      </c>
      <c r="C19" s="10" t="s">
        <v>24</v>
      </c>
      <c r="D19" s="14"/>
      <c r="E19" s="9"/>
    </row>
    <row r="20" spans="1:5" s="15" customFormat="1" ht="22.5">
      <c r="A20" s="18"/>
      <c r="B20" s="9" t="s">
        <v>25</v>
      </c>
      <c r="C20" s="10" t="s">
        <v>26</v>
      </c>
      <c r="D20" s="19"/>
      <c r="E20" s="20"/>
    </row>
    <row r="21" spans="1:5" s="15" customFormat="1" ht="18">
      <c r="A21" s="18"/>
      <c r="B21" s="9" t="s">
        <v>27</v>
      </c>
      <c r="C21" s="10" t="s">
        <v>28</v>
      </c>
      <c r="D21" s="14"/>
      <c r="E21" s="9"/>
    </row>
    <row r="22" spans="1:5" s="15" customFormat="1" ht="22.5">
      <c r="A22" s="18"/>
      <c r="B22" s="9" t="s">
        <v>29</v>
      </c>
      <c r="C22" s="10" t="s">
        <v>30</v>
      </c>
      <c r="D22" s="14"/>
      <c r="E22" s="9"/>
    </row>
    <row r="23" spans="1:5" s="15" customFormat="1" ht="22.5">
      <c r="A23" s="18"/>
      <c r="B23" s="9" t="s">
        <v>31</v>
      </c>
      <c r="C23" s="10" t="s">
        <v>32</v>
      </c>
      <c r="D23" s="14"/>
      <c r="E23" s="9"/>
    </row>
    <row r="24" spans="1:5" s="15" customFormat="1" ht="18">
      <c r="A24" s="18"/>
      <c r="B24" s="9" t="s">
        <v>33</v>
      </c>
      <c r="C24" s="10" t="s">
        <v>34</v>
      </c>
      <c r="D24" s="14"/>
      <c r="E24" s="9"/>
    </row>
    <row r="25" spans="1:5" s="15" customFormat="1" ht="33.75">
      <c r="A25" s="18"/>
      <c r="B25" s="9" t="s">
        <v>35</v>
      </c>
      <c r="C25" s="10" t="s">
        <v>36</v>
      </c>
      <c r="D25" s="19"/>
      <c r="E25" s="20"/>
    </row>
    <row r="26" spans="1:5" s="15" customFormat="1" ht="18">
      <c r="A26" s="18"/>
      <c r="B26" s="9" t="s">
        <v>37</v>
      </c>
      <c r="C26" s="10" t="s">
        <v>38</v>
      </c>
      <c r="D26" s="14"/>
      <c r="E26" s="9"/>
    </row>
    <row r="27" spans="1:5" s="15" customFormat="1" ht="33.75">
      <c r="A27" s="18"/>
      <c r="B27" s="9" t="s">
        <v>39</v>
      </c>
      <c r="C27" s="10" t="s">
        <v>40</v>
      </c>
      <c r="D27" s="14"/>
      <c r="E27" s="9"/>
    </row>
    <row r="28" spans="1:5" s="15" customFormat="1" ht="22.5">
      <c r="A28" s="18"/>
      <c r="B28" s="9" t="s">
        <v>41</v>
      </c>
      <c r="C28" s="10" t="s">
        <v>42</v>
      </c>
      <c r="D28" s="14"/>
      <c r="E28" s="9"/>
    </row>
    <row r="29" spans="1:5" s="15" customFormat="1" ht="22.5">
      <c r="A29" s="18"/>
      <c r="B29" s="9" t="s">
        <v>43</v>
      </c>
      <c r="C29" s="10" t="s">
        <v>44</v>
      </c>
      <c r="D29" s="14"/>
      <c r="E29" s="9"/>
    </row>
    <row r="30" spans="1:5" s="15" customFormat="1" ht="22.5">
      <c r="A30" s="18"/>
      <c r="B30" s="9" t="s">
        <v>45</v>
      </c>
      <c r="C30" s="10" t="s">
        <v>46</v>
      </c>
      <c r="D30" s="19"/>
      <c r="E30" s="20"/>
    </row>
    <row r="31" spans="1:5" s="15" customFormat="1" ht="18">
      <c r="A31" s="18"/>
      <c r="B31" s="9" t="s">
        <v>47</v>
      </c>
      <c r="C31" s="10" t="s">
        <v>48</v>
      </c>
      <c r="D31" s="14"/>
      <c r="E31" s="9"/>
    </row>
    <row r="32" spans="1:5" s="15" customFormat="1" ht="22.5">
      <c r="A32" s="18"/>
      <c r="B32" s="9" t="s">
        <v>49</v>
      </c>
      <c r="C32" s="10" t="s">
        <v>50</v>
      </c>
      <c r="D32" s="14"/>
      <c r="E32" s="9"/>
    </row>
    <row r="33" spans="1:5" s="15" customFormat="1" ht="22.5">
      <c r="A33" s="18"/>
      <c r="B33" s="9" t="s">
        <v>51</v>
      </c>
      <c r="C33" s="10" t="s">
        <v>52</v>
      </c>
      <c r="D33" s="14"/>
      <c r="E33" s="9"/>
    </row>
    <row r="34" spans="1:5" s="15" customFormat="1" ht="22.5">
      <c r="A34" s="18"/>
      <c r="B34" s="9" t="s">
        <v>53</v>
      </c>
      <c r="C34" s="10" t="s">
        <v>54</v>
      </c>
      <c r="D34" s="14"/>
      <c r="E34" s="9"/>
    </row>
    <row r="35" spans="1:5" s="15" customFormat="1" ht="18">
      <c r="A35" s="18"/>
      <c r="B35" s="9" t="s">
        <v>55</v>
      </c>
      <c r="C35" s="10" t="s">
        <v>56</v>
      </c>
      <c r="D35" s="19"/>
      <c r="E35" s="20"/>
    </row>
    <row r="36" spans="1:5" s="15" customFormat="1">
      <c r="A36" s="17"/>
      <c r="B36" s="9"/>
      <c r="C36" s="10"/>
      <c r="D36" s="14"/>
      <c r="E36" s="9"/>
    </row>
    <row r="37" spans="1:5" s="24" customFormat="1">
      <c r="A37" s="17"/>
      <c r="B37" s="21"/>
      <c r="C37" s="22"/>
      <c r="D37" s="23"/>
      <c r="E37" s="21"/>
    </row>
    <row r="38" spans="1:5" s="24" customFormat="1" ht="18">
      <c r="A38" s="18" t="s">
        <v>57</v>
      </c>
      <c r="B38" s="21"/>
      <c r="C38" s="22"/>
      <c r="D38" s="23"/>
      <c r="E38" s="21"/>
    </row>
    <row r="39" spans="1:5" s="24" customFormat="1">
      <c r="A39" s="20"/>
      <c r="B39" s="21"/>
      <c r="C39" s="22"/>
      <c r="D39" s="23"/>
      <c r="E39" s="21"/>
    </row>
    <row r="40" spans="1:5" s="24" customFormat="1">
      <c r="A40" s="25" t="s">
        <v>58</v>
      </c>
      <c r="B40" s="26"/>
      <c r="C40" s="22"/>
      <c r="D40" s="19"/>
      <c r="E40" s="20"/>
    </row>
    <row r="41" spans="1:5" s="24" customFormat="1" ht="63.75">
      <c r="A41" s="27"/>
      <c r="B41" s="27">
        <v>1</v>
      </c>
      <c r="C41" s="28" t="s">
        <v>59</v>
      </c>
      <c r="D41" s="23"/>
      <c r="E41" s="21"/>
    </row>
    <row r="42" spans="1:5" s="24" customFormat="1">
      <c r="A42" s="21"/>
      <c r="B42" s="27"/>
      <c r="C42" s="29"/>
      <c r="D42" s="23"/>
      <c r="E42" s="21"/>
    </row>
    <row r="43" spans="1:5" s="24" customFormat="1">
      <c r="A43" s="21"/>
      <c r="B43" s="21"/>
      <c r="C43" s="30" t="s">
        <v>60</v>
      </c>
      <c r="D43" s="23"/>
      <c r="E43" s="21"/>
    </row>
    <row r="44" spans="1:5" s="24" customFormat="1">
      <c r="A44" s="27"/>
      <c r="B44" s="26"/>
      <c r="C44" s="31" t="s">
        <v>61</v>
      </c>
      <c r="D44" s="23"/>
      <c r="E44" s="21"/>
    </row>
    <row r="45" spans="1:5" s="24" customFormat="1">
      <c r="A45" s="27"/>
      <c r="B45" s="21"/>
      <c r="C45" s="22"/>
      <c r="D45" s="19"/>
      <c r="E45" s="20"/>
    </row>
    <row r="46" spans="1:5" s="24" customFormat="1" ht="25.5">
      <c r="A46" s="27"/>
      <c r="B46" s="26"/>
      <c r="C46" s="28" t="s">
        <v>62</v>
      </c>
      <c r="D46" s="23"/>
      <c r="E46" s="21"/>
    </row>
    <row r="47" spans="1:5" s="24" customFormat="1">
      <c r="A47" s="27"/>
      <c r="B47" s="26"/>
      <c r="C47" s="31" t="s">
        <v>63</v>
      </c>
      <c r="D47" s="23"/>
      <c r="E47" s="21"/>
    </row>
    <row r="48" spans="1:5" s="24" customFormat="1">
      <c r="A48" s="27"/>
      <c r="B48" s="21"/>
      <c r="C48" s="22"/>
      <c r="D48" s="23"/>
      <c r="E48" s="21"/>
    </row>
    <row r="49" spans="1:5" s="24" customFormat="1" ht="25.5">
      <c r="A49" s="27"/>
      <c r="B49" s="26"/>
      <c r="C49" s="28" t="s">
        <v>64</v>
      </c>
      <c r="D49" s="23"/>
      <c r="E49" s="21"/>
    </row>
    <row r="50" spans="1:5" s="24" customFormat="1">
      <c r="A50" s="27"/>
      <c r="B50" s="21"/>
      <c r="C50" s="31" t="s">
        <v>65</v>
      </c>
      <c r="D50" s="19"/>
      <c r="E50" s="20"/>
    </row>
    <row r="51" spans="1:5" s="24" customFormat="1">
      <c r="A51" s="27"/>
      <c r="B51" s="26"/>
      <c r="C51" s="31" t="s">
        <v>66</v>
      </c>
      <c r="D51" s="23"/>
      <c r="E51" s="21"/>
    </row>
    <row r="52" spans="1:5" s="24" customFormat="1">
      <c r="A52" s="27"/>
      <c r="B52" s="21"/>
      <c r="C52" s="31" t="s">
        <v>67</v>
      </c>
      <c r="D52" s="23"/>
      <c r="E52" s="21"/>
    </row>
    <row r="53" spans="1:5" s="24" customFormat="1">
      <c r="A53" s="27"/>
      <c r="B53" s="21"/>
      <c r="C53" s="31" t="s">
        <v>68</v>
      </c>
      <c r="D53" s="23"/>
      <c r="E53" s="21"/>
    </row>
    <row r="54" spans="1:5" s="24" customFormat="1">
      <c r="A54" s="27"/>
      <c r="B54" s="26"/>
      <c r="C54" s="22"/>
      <c r="D54" s="23"/>
      <c r="E54" s="21"/>
    </row>
    <row r="55" spans="1:5" s="24" customFormat="1" ht="25.5">
      <c r="A55" s="27"/>
      <c r="B55" s="27">
        <f>B41+1</f>
        <v>2</v>
      </c>
      <c r="C55" s="32" t="s">
        <v>69</v>
      </c>
      <c r="D55" s="19"/>
      <c r="E55" s="20"/>
    </row>
    <row r="56" spans="1:5" s="24" customFormat="1">
      <c r="A56" s="27"/>
      <c r="B56" s="26"/>
      <c r="C56" s="22"/>
      <c r="D56" s="23"/>
      <c r="E56" s="21"/>
    </row>
    <row r="57" spans="1:5" s="24" customFormat="1" ht="38.25">
      <c r="A57" s="27"/>
      <c r="B57" s="27">
        <f>B55+1</f>
        <v>3</v>
      </c>
      <c r="C57" s="30" t="s">
        <v>70</v>
      </c>
      <c r="D57" s="23"/>
      <c r="E57" s="21"/>
    </row>
    <row r="58" spans="1:5" s="24" customFormat="1">
      <c r="A58" s="27"/>
      <c r="B58" s="26"/>
      <c r="C58" s="22"/>
      <c r="D58" s="23"/>
      <c r="E58" s="21"/>
    </row>
    <row r="59" spans="1:5" s="24" customFormat="1" ht="51">
      <c r="A59" s="27"/>
      <c r="B59" s="27">
        <f>B57+1</f>
        <v>4</v>
      </c>
      <c r="C59" s="30" t="s">
        <v>71</v>
      </c>
      <c r="D59" s="23"/>
      <c r="E59" s="21"/>
    </row>
    <row r="60" spans="1:5" s="24" customFormat="1">
      <c r="A60" s="27"/>
      <c r="B60" s="21"/>
      <c r="C60" s="22"/>
      <c r="D60" s="19"/>
      <c r="E60" s="20"/>
    </row>
    <row r="61" spans="1:5" s="24" customFormat="1" ht="25.5">
      <c r="A61" s="21"/>
      <c r="B61" s="27">
        <f>B59+1</f>
        <v>5</v>
      </c>
      <c r="C61" s="30" t="s">
        <v>72</v>
      </c>
      <c r="D61" s="23"/>
      <c r="E61" s="21"/>
    </row>
    <row r="62" spans="1:5" s="24" customFormat="1">
      <c r="A62" s="27"/>
      <c r="B62" s="26"/>
      <c r="C62" s="22"/>
      <c r="D62" s="23"/>
      <c r="E62" s="21"/>
    </row>
    <row r="63" spans="1:5" s="24" customFormat="1">
      <c r="A63" s="27"/>
      <c r="B63" s="26"/>
      <c r="C63" s="22"/>
      <c r="D63" s="23"/>
      <c r="E63" s="21"/>
    </row>
    <row r="64" spans="1:5" s="24" customFormat="1">
      <c r="A64" s="25" t="s">
        <v>73</v>
      </c>
      <c r="B64" s="26"/>
      <c r="C64" s="22"/>
      <c r="D64" s="23"/>
      <c r="E64" s="21"/>
    </row>
    <row r="65" spans="1:17" s="24" customFormat="1">
      <c r="A65" s="27"/>
      <c r="B65" s="33">
        <f>B61+1</f>
        <v>6</v>
      </c>
      <c r="C65" s="22" t="s">
        <v>74</v>
      </c>
      <c r="D65" s="19"/>
      <c r="E65" s="20"/>
      <c r="F65" s="15"/>
      <c r="G65" s="15"/>
      <c r="H65" s="15"/>
      <c r="I65" s="15"/>
      <c r="J65" s="15"/>
      <c r="K65" s="15"/>
      <c r="L65" s="15"/>
      <c r="M65" s="15"/>
      <c r="N65" s="15"/>
      <c r="O65" s="15"/>
      <c r="P65" s="15"/>
      <c r="Q65" s="15"/>
    </row>
    <row r="66" spans="1:17" s="15" customFormat="1" ht="25.5">
      <c r="A66" s="21"/>
      <c r="B66" s="34" t="s">
        <v>75</v>
      </c>
      <c r="C66" s="28" t="s">
        <v>76</v>
      </c>
      <c r="D66" s="35"/>
      <c r="E66" s="5"/>
    </row>
    <row r="67" spans="1:17" s="15" customFormat="1">
      <c r="A67" s="33"/>
      <c r="B67" s="5"/>
      <c r="C67" s="6"/>
      <c r="D67" s="35"/>
      <c r="E67" s="5"/>
    </row>
    <row r="68" spans="1:17" s="15" customFormat="1">
      <c r="A68" s="33"/>
      <c r="B68" s="33">
        <f>B65+1</f>
        <v>7</v>
      </c>
      <c r="C68" s="22" t="s">
        <v>77</v>
      </c>
      <c r="D68" s="35"/>
      <c r="E68" s="5"/>
    </row>
    <row r="69" spans="1:17" s="15" customFormat="1" ht="38.25">
      <c r="A69" s="5"/>
      <c r="B69" s="34" t="s">
        <v>75</v>
      </c>
      <c r="C69" s="6" t="s">
        <v>78</v>
      </c>
      <c r="D69" s="35"/>
      <c r="E69" s="5"/>
    </row>
    <row r="70" spans="1:17" s="15" customFormat="1" ht="38.25">
      <c r="A70" s="33"/>
      <c r="B70" s="34" t="s">
        <v>75</v>
      </c>
      <c r="C70" s="6" t="s">
        <v>79</v>
      </c>
      <c r="D70" s="19"/>
      <c r="E70" s="20"/>
    </row>
    <row r="71" spans="1:17" s="15" customFormat="1">
      <c r="A71" s="33"/>
      <c r="B71" s="34" t="s">
        <v>75</v>
      </c>
      <c r="C71" s="6" t="s">
        <v>80</v>
      </c>
      <c r="D71" s="35"/>
      <c r="E71" s="5"/>
    </row>
    <row r="72" spans="1:17" s="15" customFormat="1" ht="127.5">
      <c r="A72" s="33"/>
      <c r="B72" s="34" t="s">
        <v>75</v>
      </c>
      <c r="C72" s="28" t="s">
        <v>81</v>
      </c>
      <c r="D72" s="35"/>
      <c r="E72" s="5"/>
    </row>
    <row r="73" spans="1:17" s="15" customFormat="1">
      <c r="A73" s="33"/>
      <c r="B73" s="34"/>
      <c r="C73" s="31" t="s">
        <v>82</v>
      </c>
      <c r="D73" s="35"/>
      <c r="E73" s="5"/>
    </row>
    <row r="74" spans="1:17" s="15" customFormat="1">
      <c r="A74" s="33"/>
      <c r="B74" s="5"/>
      <c r="C74" s="6"/>
      <c r="D74" s="35"/>
      <c r="E74" s="5"/>
    </row>
    <row r="75" spans="1:17" s="15" customFormat="1">
      <c r="A75" s="33"/>
      <c r="B75" s="33">
        <f>B68+1</f>
        <v>8</v>
      </c>
      <c r="C75" s="22" t="s">
        <v>83</v>
      </c>
      <c r="D75" s="19"/>
      <c r="E75" s="20"/>
    </row>
    <row r="76" spans="1:17" s="15" customFormat="1">
      <c r="A76" s="33"/>
      <c r="B76" s="5"/>
      <c r="C76" s="22" t="s">
        <v>84</v>
      </c>
      <c r="D76" s="35"/>
      <c r="E76" s="5"/>
    </row>
    <row r="77" spans="1:17" s="15" customFormat="1" ht="51">
      <c r="A77" s="33"/>
      <c r="B77" s="34" t="s">
        <v>75</v>
      </c>
      <c r="C77" s="6" t="s">
        <v>85</v>
      </c>
      <c r="D77" s="35"/>
      <c r="E77" s="5"/>
    </row>
    <row r="78" spans="1:17" s="15" customFormat="1" ht="25.5">
      <c r="A78" s="33"/>
      <c r="B78" s="34" t="s">
        <v>75</v>
      </c>
      <c r="C78" s="6" t="s">
        <v>86</v>
      </c>
      <c r="D78" s="35"/>
      <c r="E78" s="5"/>
    </row>
    <row r="79" spans="1:17" s="15" customFormat="1" ht="63.75">
      <c r="A79" s="33"/>
      <c r="B79" s="34" t="s">
        <v>75</v>
      </c>
      <c r="C79" s="6" t="s">
        <v>87</v>
      </c>
      <c r="D79" s="35"/>
      <c r="E79" s="5"/>
    </row>
    <row r="80" spans="1:17" s="15" customFormat="1" ht="51">
      <c r="A80" s="33"/>
      <c r="B80" s="34" t="s">
        <v>75</v>
      </c>
      <c r="C80" s="6" t="s">
        <v>88</v>
      </c>
      <c r="D80" s="19"/>
      <c r="E80" s="20"/>
    </row>
    <row r="81" spans="1:5" s="15" customFormat="1" ht="25.5">
      <c r="A81" s="33"/>
      <c r="B81" s="34" t="s">
        <v>75</v>
      </c>
      <c r="C81" s="6" t="s">
        <v>89</v>
      </c>
      <c r="D81" s="35"/>
      <c r="E81" s="5"/>
    </row>
    <row r="82" spans="1:5" s="15" customFormat="1">
      <c r="A82" s="33"/>
      <c r="B82" s="5"/>
      <c r="C82" s="6"/>
      <c r="D82" s="35"/>
      <c r="E82" s="5"/>
    </row>
    <row r="83" spans="1:5" s="15" customFormat="1">
      <c r="A83" s="33"/>
      <c r="B83" s="33">
        <f>B75+1</f>
        <v>9</v>
      </c>
      <c r="C83" s="22" t="s">
        <v>90</v>
      </c>
      <c r="D83" s="35"/>
      <c r="E83" s="5"/>
    </row>
    <row r="84" spans="1:5" s="15" customFormat="1" ht="38.25">
      <c r="A84" s="5"/>
      <c r="B84" s="34" t="s">
        <v>75</v>
      </c>
      <c r="C84" s="6" t="s">
        <v>91</v>
      </c>
      <c r="D84" s="35"/>
      <c r="E84" s="5"/>
    </row>
    <row r="85" spans="1:5" s="15" customFormat="1">
      <c r="A85" s="33"/>
      <c r="B85" s="5"/>
      <c r="C85" s="6"/>
      <c r="D85" s="19"/>
      <c r="E85" s="20"/>
    </row>
    <row r="86" spans="1:5" s="15" customFormat="1">
      <c r="A86" s="33"/>
      <c r="B86" s="33">
        <f>B83+1</f>
        <v>10</v>
      </c>
      <c r="C86" s="22" t="s">
        <v>92</v>
      </c>
      <c r="D86" s="35"/>
      <c r="E86" s="5"/>
    </row>
    <row r="87" spans="1:5" s="15" customFormat="1" ht="51">
      <c r="A87" s="33"/>
      <c r="B87" s="34" t="s">
        <v>75</v>
      </c>
      <c r="C87" s="6" t="s">
        <v>93</v>
      </c>
      <c r="D87" s="35"/>
      <c r="E87" s="5"/>
    </row>
    <row r="88" spans="1:5" s="15" customFormat="1" ht="25.5">
      <c r="A88" s="33"/>
      <c r="B88" s="34" t="s">
        <v>75</v>
      </c>
      <c r="C88" s="6" t="s">
        <v>94</v>
      </c>
      <c r="D88" s="35"/>
      <c r="E88" s="5"/>
    </row>
    <row r="89" spans="1:5" s="15" customFormat="1" ht="38.25">
      <c r="A89" s="33"/>
      <c r="B89" s="34" t="s">
        <v>75</v>
      </c>
      <c r="C89" s="6" t="s">
        <v>95</v>
      </c>
      <c r="D89" s="35"/>
      <c r="E89" s="5"/>
    </row>
    <row r="90" spans="1:5" s="15" customFormat="1">
      <c r="A90" s="5"/>
      <c r="B90" s="34" t="s">
        <v>75</v>
      </c>
      <c r="C90" s="6" t="s">
        <v>96</v>
      </c>
      <c r="D90" s="19"/>
      <c r="E90" s="20"/>
    </row>
    <row r="91" spans="1:5" s="15" customFormat="1" ht="25.5">
      <c r="A91" s="33"/>
      <c r="B91" s="34" t="s">
        <v>75</v>
      </c>
      <c r="C91" s="6" t="s">
        <v>97</v>
      </c>
      <c r="D91" s="35"/>
      <c r="E91" s="5"/>
    </row>
    <row r="92" spans="1:5" s="15" customFormat="1" ht="38.25">
      <c r="A92" s="33"/>
      <c r="B92" s="34" t="s">
        <v>75</v>
      </c>
      <c r="C92" s="6" t="s">
        <v>98</v>
      </c>
      <c r="D92" s="35"/>
      <c r="E92" s="5"/>
    </row>
    <row r="93" spans="1:5" s="15" customFormat="1" ht="25.5">
      <c r="A93" s="33"/>
      <c r="B93" s="34" t="s">
        <v>75</v>
      </c>
      <c r="C93" s="6" t="s">
        <v>99</v>
      </c>
      <c r="D93" s="35"/>
      <c r="E93" s="5"/>
    </row>
    <row r="94" spans="1:5" s="15" customFormat="1" ht="25.5">
      <c r="A94" s="33"/>
      <c r="B94" s="34" t="s">
        <v>75</v>
      </c>
      <c r="C94" s="6" t="s">
        <v>100</v>
      </c>
      <c r="D94" s="35"/>
      <c r="E94" s="5"/>
    </row>
    <row r="95" spans="1:5" s="15" customFormat="1">
      <c r="A95" s="33"/>
      <c r="B95" s="5"/>
      <c r="C95" s="6"/>
      <c r="D95" s="19"/>
      <c r="E95" s="20"/>
    </row>
    <row r="96" spans="1:5" s="15" customFormat="1">
      <c r="A96" s="33"/>
      <c r="B96" s="33">
        <f>B86+1</f>
        <v>11</v>
      </c>
      <c r="C96" s="22" t="s">
        <v>101</v>
      </c>
      <c r="D96" s="35"/>
      <c r="E96" s="5"/>
    </row>
    <row r="97" spans="1:5" s="15" customFormat="1" ht="25.5">
      <c r="A97" s="5"/>
      <c r="B97" s="34" t="s">
        <v>75</v>
      </c>
      <c r="C97" s="6" t="s">
        <v>102</v>
      </c>
      <c r="D97" s="35"/>
      <c r="E97" s="5"/>
    </row>
    <row r="98" spans="1:5" s="15" customFormat="1" ht="51">
      <c r="A98" s="33"/>
      <c r="B98" s="34" t="s">
        <v>103</v>
      </c>
      <c r="C98" s="6" t="s">
        <v>104</v>
      </c>
      <c r="D98" s="35"/>
      <c r="E98" s="5"/>
    </row>
    <row r="99" spans="1:5" s="15" customFormat="1" ht="51">
      <c r="A99" s="33"/>
      <c r="B99" s="34" t="s">
        <v>105</v>
      </c>
      <c r="C99" s="6" t="s">
        <v>106</v>
      </c>
      <c r="D99" s="35"/>
      <c r="E99" s="5"/>
    </row>
    <row r="100" spans="1:5" s="15" customFormat="1">
      <c r="A100" s="33"/>
      <c r="B100" s="34" t="s">
        <v>75</v>
      </c>
      <c r="C100" s="6" t="s">
        <v>107</v>
      </c>
      <c r="D100" s="19"/>
      <c r="E100" s="20"/>
    </row>
    <row r="101" spans="1:5" s="15" customFormat="1">
      <c r="A101" s="33"/>
      <c r="B101" s="34" t="s">
        <v>75</v>
      </c>
      <c r="C101" s="6" t="s">
        <v>108</v>
      </c>
      <c r="D101" s="35"/>
      <c r="E101" s="5"/>
    </row>
    <row r="102" spans="1:5" s="15" customFormat="1">
      <c r="A102" s="33"/>
      <c r="B102" s="5"/>
      <c r="C102" s="6" t="s">
        <v>109</v>
      </c>
      <c r="D102" s="35"/>
      <c r="E102" s="5"/>
    </row>
    <row r="103" spans="1:5" s="15" customFormat="1">
      <c r="A103" s="33"/>
      <c r="B103" s="36"/>
      <c r="C103" s="6"/>
      <c r="D103" s="35"/>
      <c r="E103" s="5"/>
    </row>
    <row r="104" spans="1:5" s="15" customFormat="1">
      <c r="A104" s="33"/>
      <c r="B104" s="36"/>
      <c r="C104" s="6"/>
      <c r="D104" s="35"/>
      <c r="E104" s="5"/>
    </row>
    <row r="105" spans="1:5" s="15" customFormat="1">
      <c r="A105" s="37" t="s">
        <v>110</v>
      </c>
      <c r="B105" s="5"/>
      <c r="C105" s="6"/>
      <c r="D105" s="19"/>
      <c r="E105" s="20"/>
    </row>
    <row r="106" spans="1:5" s="15" customFormat="1">
      <c r="A106" s="33"/>
      <c r="B106" s="33">
        <f>B96+1</f>
        <v>12</v>
      </c>
      <c r="C106" s="22" t="s">
        <v>111</v>
      </c>
      <c r="D106" s="35"/>
      <c r="E106" s="5"/>
    </row>
    <row r="107" spans="1:5" s="15" customFormat="1" ht="51">
      <c r="A107" s="5"/>
      <c r="B107" s="34" t="s">
        <v>75</v>
      </c>
      <c r="C107" s="28" t="s">
        <v>112</v>
      </c>
      <c r="D107" s="35"/>
      <c r="E107" s="5"/>
    </row>
    <row r="108" spans="1:5" s="15" customFormat="1">
      <c r="A108" s="33"/>
      <c r="B108" s="5"/>
      <c r="C108" s="6"/>
      <c r="D108" s="35"/>
      <c r="E108" s="5"/>
    </row>
    <row r="109" spans="1:5" s="15" customFormat="1">
      <c r="A109" s="33"/>
      <c r="B109" s="33">
        <f>B106+1</f>
        <v>13</v>
      </c>
      <c r="C109" s="38" t="s">
        <v>113</v>
      </c>
      <c r="D109" s="35"/>
      <c r="E109" s="5"/>
    </row>
    <row r="110" spans="1:5" s="15" customFormat="1" ht="25.5">
      <c r="A110" s="33"/>
      <c r="B110" s="34" t="s">
        <v>75</v>
      </c>
      <c r="C110" s="6" t="s">
        <v>114</v>
      </c>
      <c r="D110" s="19"/>
      <c r="E110" s="20"/>
    </row>
    <row r="111" spans="1:5" s="15" customFormat="1" ht="51">
      <c r="A111" s="33"/>
      <c r="B111" s="34" t="s">
        <v>75</v>
      </c>
      <c r="C111" s="28" t="s">
        <v>115</v>
      </c>
      <c r="D111" s="35"/>
      <c r="E111" s="5"/>
    </row>
    <row r="112" spans="1:5" s="15" customFormat="1">
      <c r="A112" s="33"/>
      <c r="B112" s="21"/>
      <c r="C112" s="6"/>
      <c r="D112" s="35"/>
      <c r="E112" s="5"/>
    </row>
    <row r="113" spans="1:5" s="15" customFormat="1">
      <c r="A113" s="5"/>
      <c r="B113" s="33">
        <v>14</v>
      </c>
      <c r="C113" s="22" t="s">
        <v>116</v>
      </c>
      <c r="D113" s="35"/>
      <c r="E113" s="5"/>
    </row>
    <row r="114" spans="1:5" s="15" customFormat="1" ht="38.25">
      <c r="A114" s="33"/>
      <c r="B114" s="34" t="s">
        <v>75</v>
      </c>
      <c r="C114" s="39" t="s">
        <v>117</v>
      </c>
      <c r="D114" s="35"/>
      <c r="E114" s="5"/>
    </row>
    <row r="115" spans="1:5" s="15" customFormat="1">
      <c r="A115" s="5"/>
      <c r="B115" s="5"/>
      <c r="C115" s="6"/>
      <c r="D115" s="19"/>
      <c r="E115" s="20"/>
    </row>
    <row r="116" spans="1:5" s="15" customFormat="1">
      <c r="A116" s="33"/>
      <c r="B116" s="5"/>
      <c r="C116" s="6"/>
      <c r="D116" s="35"/>
      <c r="E116" s="5"/>
    </row>
    <row r="117" spans="1:5" s="15" customFormat="1">
      <c r="A117" s="33"/>
      <c r="B117" s="5"/>
      <c r="C117" s="6"/>
      <c r="D117" s="35"/>
      <c r="E117" s="5"/>
    </row>
    <row r="118" spans="1:5" s="15" customFormat="1">
      <c r="A118" s="33"/>
      <c r="B118" s="5"/>
      <c r="C118" s="6"/>
      <c r="D118" s="35"/>
      <c r="E118" s="5"/>
    </row>
    <row r="119" spans="1:5" s="15" customFormat="1">
      <c r="A119" s="33"/>
      <c r="B119" s="5"/>
      <c r="C119" s="6"/>
      <c r="D119" s="35"/>
      <c r="E119" s="5"/>
    </row>
    <row r="120" spans="1:5" s="15" customFormat="1">
      <c r="A120" s="33"/>
      <c r="B120" s="5"/>
      <c r="C120" s="6"/>
      <c r="D120" s="19"/>
      <c r="E120" s="20"/>
    </row>
    <row r="121" spans="1:5" s="15" customFormat="1">
      <c r="A121" s="33"/>
      <c r="B121" s="5"/>
      <c r="C121" s="6"/>
      <c r="D121" s="35"/>
      <c r="E121" s="5"/>
    </row>
    <row r="122" spans="1:5" s="15" customFormat="1">
      <c r="A122" s="33"/>
      <c r="B122" s="5"/>
      <c r="C122" s="6"/>
      <c r="D122" s="35"/>
      <c r="E122" s="5"/>
    </row>
    <row r="123" spans="1:5" s="15" customFormat="1">
      <c r="A123" s="33"/>
      <c r="B123" s="5"/>
      <c r="C123" s="6"/>
      <c r="D123" s="35"/>
      <c r="E123" s="5"/>
    </row>
    <row r="124" spans="1:5" s="15" customFormat="1">
      <c r="A124" s="33"/>
      <c r="B124" s="5"/>
      <c r="C124" s="6"/>
      <c r="D124" s="35"/>
      <c r="E124" s="5"/>
    </row>
    <row r="125" spans="1:5" s="15" customFormat="1">
      <c r="A125" s="33"/>
      <c r="B125" s="5"/>
      <c r="C125" s="6"/>
      <c r="D125" s="19"/>
      <c r="E125" s="20"/>
    </row>
    <row r="126" spans="1:5" s="15" customFormat="1">
      <c r="A126" s="33"/>
      <c r="B126" s="5"/>
      <c r="C126" s="6"/>
      <c r="D126" s="35"/>
      <c r="E126" s="5"/>
    </row>
    <row r="127" spans="1:5" s="15" customFormat="1">
      <c r="A127" s="33"/>
      <c r="B127" s="5"/>
      <c r="C127" s="6"/>
      <c r="D127" s="35"/>
      <c r="E127" s="5"/>
    </row>
    <row r="128" spans="1:5" s="15" customFormat="1">
      <c r="A128" s="33"/>
      <c r="B128" s="5"/>
      <c r="C128" s="6"/>
      <c r="D128" s="35"/>
      <c r="E128" s="5"/>
    </row>
    <row r="129" spans="1:5" s="15" customFormat="1">
      <c r="A129" s="33"/>
      <c r="B129" s="5"/>
      <c r="C129" s="6"/>
      <c r="D129" s="35"/>
      <c r="E129" s="5"/>
    </row>
    <row r="130" spans="1:5" s="15" customFormat="1">
      <c r="A130" s="33"/>
      <c r="B130" s="5"/>
      <c r="C130" s="6"/>
      <c r="D130" s="19"/>
      <c r="E130" s="20"/>
    </row>
    <row r="131" spans="1:5" s="15" customFormat="1">
      <c r="A131" s="33"/>
      <c r="B131" s="5"/>
      <c r="C131" s="6"/>
      <c r="D131" s="35"/>
      <c r="E131" s="5"/>
    </row>
    <row r="132" spans="1:5" s="15" customFormat="1">
      <c r="A132" s="33"/>
      <c r="B132" s="5"/>
      <c r="C132" s="6"/>
      <c r="D132" s="35"/>
      <c r="E132" s="5"/>
    </row>
    <row r="133" spans="1:5" s="15" customFormat="1">
      <c r="A133" s="33"/>
      <c r="B133" s="5"/>
      <c r="C133" s="6"/>
      <c r="D133" s="35"/>
      <c r="E133" s="5"/>
    </row>
    <row r="134" spans="1:5" s="15" customFormat="1">
      <c r="A134" s="33"/>
      <c r="B134" s="5"/>
      <c r="C134" s="6"/>
      <c r="D134" s="35"/>
      <c r="E134" s="5"/>
    </row>
    <row r="135" spans="1:5" s="15" customFormat="1">
      <c r="A135" s="33"/>
      <c r="B135" s="5"/>
      <c r="C135" s="6"/>
      <c r="D135" s="19"/>
      <c r="E135" s="20"/>
    </row>
    <row r="136" spans="1:5" s="15" customFormat="1">
      <c r="A136" s="33"/>
      <c r="B136" s="5"/>
      <c r="C136" s="6"/>
      <c r="D136" s="35"/>
      <c r="E136" s="5"/>
    </row>
    <row r="137" spans="1:5" s="15" customFormat="1">
      <c r="A137" s="33"/>
      <c r="B137" s="5"/>
      <c r="C137" s="6"/>
      <c r="D137" s="35"/>
      <c r="E137" s="5"/>
    </row>
    <row r="138" spans="1:5" s="15" customFormat="1">
      <c r="A138" s="33"/>
      <c r="B138" s="5"/>
      <c r="C138" s="6"/>
      <c r="D138" s="35"/>
      <c r="E138" s="5"/>
    </row>
    <row r="139" spans="1:5" s="15" customFormat="1">
      <c r="A139" s="33"/>
      <c r="B139" s="5"/>
      <c r="C139" s="6"/>
      <c r="D139" s="35"/>
      <c r="E139" s="5"/>
    </row>
    <row r="140" spans="1:5" s="15" customFormat="1">
      <c r="A140" s="33"/>
      <c r="B140" s="5"/>
      <c r="C140" s="6"/>
      <c r="D140" s="19"/>
      <c r="E140" s="20"/>
    </row>
    <row r="141" spans="1:5" s="15" customFormat="1">
      <c r="A141" s="33"/>
      <c r="B141" s="5"/>
      <c r="C141" s="6"/>
      <c r="D141" s="35"/>
      <c r="E141" s="5"/>
    </row>
    <row r="142" spans="1:5" s="15" customFormat="1">
      <c r="A142" s="33"/>
      <c r="B142" s="5"/>
      <c r="C142" s="6"/>
      <c r="D142" s="35"/>
      <c r="E142" s="5"/>
    </row>
    <row r="143" spans="1:5" s="15" customFormat="1">
      <c r="A143" s="33"/>
      <c r="B143" s="5"/>
      <c r="C143" s="6"/>
      <c r="D143" s="35"/>
      <c r="E143" s="5"/>
    </row>
    <row r="144" spans="1:5" s="15" customFormat="1">
      <c r="A144" s="33"/>
      <c r="B144" s="5"/>
      <c r="C144" s="6"/>
      <c r="D144" s="35"/>
      <c r="E144" s="5"/>
    </row>
    <row r="145" spans="1:5" s="15" customFormat="1">
      <c r="A145" s="33"/>
      <c r="B145" s="5"/>
      <c r="C145" s="6"/>
      <c r="D145" s="19"/>
      <c r="E145" s="20"/>
    </row>
    <row r="146" spans="1:5" s="15" customFormat="1">
      <c r="A146" s="33"/>
      <c r="B146" s="5"/>
      <c r="C146" s="6"/>
      <c r="D146" s="35"/>
      <c r="E146" s="5"/>
    </row>
    <row r="147" spans="1:5" s="15" customFormat="1">
      <c r="A147" s="33"/>
      <c r="B147" s="5"/>
      <c r="C147" s="6"/>
      <c r="D147" s="35"/>
      <c r="E147" s="5"/>
    </row>
    <row r="148" spans="1:5" s="15" customFormat="1">
      <c r="A148" s="33"/>
      <c r="B148" s="5"/>
      <c r="C148" s="6"/>
      <c r="D148" s="35"/>
      <c r="E148" s="5"/>
    </row>
    <row r="149" spans="1:5" s="15" customFormat="1">
      <c r="A149" s="33"/>
      <c r="B149" s="5"/>
      <c r="C149" s="6"/>
      <c r="D149" s="35"/>
      <c r="E149" s="5"/>
    </row>
    <row r="150" spans="1:5" s="15" customFormat="1">
      <c r="A150" s="33"/>
      <c r="B150" s="5"/>
      <c r="C150" s="6"/>
      <c r="D150" s="19"/>
      <c r="E150" s="20"/>
    </row>
    <row r="151" spans="1:5" s="15" customFormat="1">
      <c r="A151" s="33"/>
      <c r="B151" s="5"/>
      <c r="C151" s="6"/>
      <c r="D151" s="35"/>
      <c r="E151" s="5"/>
    </row>
    <row r="152" spans="1:5" s="15" customFormat="1">
      <c r="A152" s="33"/>
      <c r="B152" s="5"/>
      <c r="C152" s="6"/>
      <c r="D152" s="35"/>
      <c r="E152" s="5"/>
    </row>
    <row r="153" spans="1:5" s="15" customFormat="1">
      <c r="A153" s="33"/>
      <c r="B153" s="5"/>
      <c r="C153" s="6"/>
      <c r="D153" s="35"/>
      <c r="E153" s="5"/>
    </row>
    <row r="154" spans="1:5" s="15" customFormat="1">
      <c r="A154" s="33"/>
      <c r="B154" s="5"/>
      <c r="C154" s="6"/>
      <c r="D154" s="35"/>
      <c r="E154" s="5"/>
    </row>
    <row r="155" spans="1:5" s="15" customFormat="1">
      <c r="A155" s="33"/>
      <c r="B155" s="5"/>
      <c r="C155" s="6"/>
      <c r="D155" s="19"/>
      <c r="E155" s="20"/>
    </row>
    <row r="156" spans="1:5" s="15" customFormat="1">
      <c r="A156" s="33"/>
      <c r="B156" s="5"/>
      <c r="C156" s="6"/>
      <c r="D156" s="35"/>
      <c r="E156" s="5"/>
    </row>
    <row r="157" spans="1:5" s="15" customFormat="1">
      <c r="A157" s="33"/>
      <c r="B157" s="5"/>
      <c r="C157" s="6"/>
      <c r="D157" s="35"/>
      <c r="E157" s="5"/>
    </row>
    <row r="158" spans="1:5" s="15" customFormat="1">
      <c r="A158" s="33"/>
      <c r="B158" s="5"/>
      <c r="C158" s="6"/>
      <c r="D158" s="35"/>
      <c r="E158" s="5"/>
    </row>
    <row r="159" spans="1:5" s="15" customFormat="1">
      <c r="A159" s="33"/>
      <c r="B159" s="5"/>
      <c r="C159" s="6"/>
      <c r="D159" s="35"/>
      <c r="E159" s="5"/>
    </row>
    <row r="160" spans="1:5" s="15" customFormat="1">
      <c r="A160" s="33"/>
      <c r="B160" s="5"/>
      <c r="C160" s="6"/>
      <c r="D160" s="19"/>
      <c r="E160" s="20"/>
    </row>
    <row r="161" spans="1:5" s="15" customFormat="1">
      <c r="A161" s="33"/>
      <c r="B161" s="5"/>
      <c r="C161" s="6"/>
      <c r="D161" s="35"/>
      <c r="E161" s="5"/>
    </row>
    <row r="162" spans="1:5" s="15" customFormat="1">
      <c r="A162" s="33"/>
      <c r="B162" s="5"/>
      <c r="C162" s="6"/>
      <c r="D162" s="35"/>
      <c r="E162" s="5"/>
    </row>
    <row r="163" spans="1:5" s="15" customFormat="1">
      <c r="A163" s="33"/>
      <c r="B163" s="5"/>
      <c r="C163" s="6"/>
      <c r="D163" s="35"/>
      <c r="E163" s="5"/>
    </row>
    <row r="164" spans="1:5" s="15" customFormat="1">
      <c r="A164" s="33"/>
      <c r="B164" s="5"/>
      <c r="C164" s="6"/>
      <c r="D164" s="35"/>
      <c r="E164" s="5"/>
    </row>
    <row r="165" spans="1:5" s="15" customFormat="1">
      <c r="A165" s="33"/>
      <c r="B165" s="5"/>
      <c r="C165" s="6"/>
      <c r="D165" s="19"/>
      <c r="E165" s="20"/>
    </row>
    <row r="166" spans="1:5" s="15" customFormat="1">
      <c r="A166" s="33"/>
      <c r="B166" s="5"/>
      <c r="C166" s="6"/>
      <c r="D166" s="35"/>
      <c r="E166" s="5"/>
    </row>
    <row r="167" spans="1:5" s="15" customFormat="1">
      <c r="A167" s="33"/>
      <c r="B167" s="5"/>
      <c r="C167" s="6"/>
      <c r="D167" s="35"/>
      <c r="E167" s="5"/>
    </row>
    <row r="168" spans="1:5" s="15" customFormat="1">
      <c r="A168" s="33"/>
      <c r="B168" s="5"/>
      <c r="C168" s="6"/>
      <c r="D168" s="35"/>
      <c r="E168" s="5"/>
    </row>
    <row r="169" spans="1:5" s="15" customFormat="1">
      <c r="A169" s="33"/>
      <c r="B169" s="5"/>
      <c r="C169" s="6"/>
      <c r="D169" s="35"/>
      <c r="E169" s="5"/>
    </row>
    <row r="170" spans="1:5" s="15" customFormat="1">
      <c r="A170" s="33"/>
      <c r="B170" s="5"/>
      <c r="C170" s="6"/>
      <c r="D170" s="19"/>
      <c r="E170" s="20"/>
    </row>
    <row r="171" spans="1:5" s="15" customFormat="1">
      <c r="A171" s="33"/>
      <c r="B171" s="5"/>
      <c r="C171" s="6"/>
      <c r="D171" s="35"/>
      <c r="E171" s="5"/>
    </row>
    <row r="172" spans="1:5" s="15" customFormat="1">
      <c r="A172" s="33"/>
      <c r="B172" s="5"/>
      <c r="C172" s="6"/>
      <c r="D172" s="35"/>
      <c r="E172" s="5"/>
    </row>
    <row r="173" spans="1:5" s="15" customFormat="1">
      <c r="A173" s="33"/>
      <c r="B173" s="5"/>
      <c r="C173" s="6"/>
      <c r="D173" s="35"/>
      <c r="E173" s="5"/>
    </row>
    <row r="174" spans="1:5" s="15" customFormat="1">
      <c r="A174" s="33"/>
      <c r="B174" s="5"/>
      <c r="C174" s="6"/>
      <c r="D174" s="35"/>
      <c r="E174" s="5"/>
    </row>
    <row r="175" spans="1:5" s="15" customFormat="1">
      <c r="A175" s="33"/>
      <c r="B175" s="5"/>
      <c r="C175" s="6"/>
      <c r="D175" s="19"/>
      <c r="E175" s="20"/>
    </row>
    <row r="176" spans="1:5" s="15" customFormat="1">
      <c r="A176" s="33"/>
      <c r="B176" s="5"/>
      <c r="C176" s="6"/>
      <c r="D176" s="35"/>
      <c r="E176" s="5"/>
    </row>
    <row r="177" spans="1:5" s="15" customFormat="1">
      <c r="A177" s="33"/>
      <c r="B177" s="5"/>
      <c r="C177" s="6"/>
      <c r="D177" s="35"/>
      <c r="E177" s="5"/>
    </row>
    <row r="178" spans="1:5" s="15" customFormat="1">
      <c r="A178" s="33"/>
      <c r="B178" s="5"/>
      <c r="C178" s="6"/>
      <c r="D178" s="35"/>
      <c r="E178" s="5"/>
    </row>
    <row r="179" spans="1:5" s="15" customFormat="1">
      <c r="A179" s="33"/>
      <c r="B179" s="5"/>
      <c r="C179" s="6"/>
      <c r="D179" s="35"/>
      <c r="E179" s="5"/>
    </row>
    <row r="180" spans="1:5" s="15" customFormat="1">
      <c r="A180" s="7"/>
      <c r="B180" s="5"/>
      <c r="C180" s="6"/>
      <c r="D180" s="19"/>
      <c r="E180" s="20"/>
    </row>
    <row r="181" spans="1:5" s="15" customFormat="1">
      <c r="A181" s="7"/>
      <c r="B181" s="5"/>
      <c r="C181" s="6"/>
      <c r="D181" s="35"/>
      <c r="E181" s="5"/>
    </row>
    <row r="182" spans="1:5" s="15" customFormat="1">
      <c r="A182" s="7"/>
      <c r="B182" s="5"/>
      <c r="C182" s="6"/>
      <c r="D182" s="35"/>
      <c r="E182" s="5"/>
    </row>
    <row r="183" spans="1:5" s="15" customFormat="1">
      <c r="A183" s="7"/>
      <c r="B183" s="5"/>
      <c r="C183" s="6"/>
      <c r="D183" s="35"/>
      <c r="E183" s="5"/>
    </row>
    <row r="184" spans="1:5" s="15" customFormat="1">
      <c r="A184" s="7"/>
      <c r="B184" s="5"/>
      <c r="C184" s="6"/>
      <c r="D184" s="35"/>
      <c r="E184" s="5"/>
    </row>
    <row r="185" spans="1:5" s="15" customFormat="1">
      <c r="A185" s="7"/>
      <c r="B185" s="5"/>
      <c r="C185" s="6"/>
      <c r="D185" s="19"/>
      <c r="E185" s="20"/>
    </row>
    <row r="186" spans="1:5" s="15" customFormat="1">
      <c r="A186" s="7"/>
      <c r="B186" s="5"/>
      <c r="C186" s="6"/>
      <c r="D186" s="35"/>
      <c r="E186" s="5"/>
    </row>
    <row r="187" spans="1:5" s="15" customFormat="1">
      <c r="A187" s="7"/>
      <c r="B187" s="5"/>
      <c r="C187" s="6"/>
      <c r="D187" s="35"/>
      <c r="E187" s="5"/>
    </row>
    <row r="188" spans="1:5" s="15" customFormat="1">
      <c r="A188" s="7"/>
      <c r="B188" s="5"/>
      <c r="C188" s="6"/>
      <c r="D188" s="35"/>
      <c r="E188" s="5"/>
    </row>
    <row r="189" spans="1:5" s="15" customFormat="1">
      <c r="A189" s="7"/>
      <c r="B189" s="5"/>
      <c r="C189" s="6"/>
      <c r="D189" s="35"/>
      <c r="E189" s="5"/>
    </row>
    <row r="190" spans="1:5" s="15" customFormat="1">
      <c r="A190" s="7"/>
      <c r="B190" s="5"/>
      <c r="C190" s="6"/>
      <c r="D190" s="19"/>
      <c r="E190" s="20"/>
    </row>
    <row r="191" spans="1:5" s="15" customFormat="1">
      <c r="A191" s="7"/>
      <c r="B191" s="5"/>
      <c r="C191" s="6"/>
      <c r="D191" s="35"/>
      <c r="E191" s="5"/>
    </row>
    <row r="192" spans="1:5" s="15" customFormat="1">
      <c r="A192" s="7"/>
      <c r="B192" s="5"/>
      <c r="C192" s="6"/>
      <c r="D192" s="35"/>
      <c r="E192" s="5"/>
    </row>
    <row r="193" spans="1:5" s="15" customFormat="1">
      <c r="A193" s="7"/>
      <c r="B193" s="5"/>
      <c r="C193" s="6"/>
      <c r="D193" s="35"/>
      <c r="E193" s="5"/>
    </row>
    <row r="194" spans="1:5" s="15" customFormat="1">
      <c r="A194" s="7"/>
      <c r="B194" s="5"/>
      <c r="C194" s="6"/>
      <c r="D194" s="35"/>
      <c r="E194" s="5"/>
    </row>
    <row r="195" spans="1:5" s="15" customFormat="1">
      <c r="A195" s="7"/>
      <c r="B195" s="5"/>
      <c r="C195" s="6"/>
      <c r="D195" s="19"/>
      <c r="E195" s="20"/>
    </row>
    <row r="196" spans="1:5" s="15" customFormat="1">
      <c r="A196" s="7"/>
      <c r="B196" s="5"/>
      <c r="C196" s="6"/>
      <c r="D196" s="35"/>
      <c r="E196" s="5"/>
    </row>
    <row r="197" spans="1:5" s="15" customFormat="1">
      <c r="A197" s="7"/>
      <c r="B197" s="5"/>
      <c r="C197" s="6"/>
      <c r="D197" s="35"/>
      <c r="E197" s="5"/>
    </row>
    <row r="198" spans="1:5" s="15" customFormat="1">
      <c r="A198" s="7"/>
      <c r="B198" s="5"/>
      <c r="C198" s="6"/>
      <c r="D198" s="35"/>
      <c r="E198" s="5"/>
    </row>
    <row r="199" spans="1:5" s="15" customFormat="1">
      <c r="A199" s="7"/>
      <c r="B199" s="5"/>
      <c r="C199" s="6"/>
      <c r="D199" s="35"/>
      <c r="E199" s="5"/>
    </row>
    <row r="200" spans="1:5" s="15" customFormat="1">
      <c r="A200" s="7"/>
      <c r="B200" s="5"/>
      <c r="C200" s="6"/>
      <c r="D200" s="19"/>
      <c r="E200" s="20"/>
    </row>
    <row r="201" spans="1:5" s="15" customFormat="1">
      <c r="A201" s="7"/>
      <c r="B201" s="5"/>
      <c r="C201" s="6"/>
      <c r="D201" s="35"/>
      <c r="E201" s="5"/>
    </row>
    <row r="202" spans="1:5" s="15" customFormat="1">
      <c r="A202" s="7"/>
      <c r="B202" s="5"/>
      <c r="C202" s="6"/>
      <c r="D202" s="35"/>
      <c r="E202" s="5"/>
    </row>
    <row r="203" spans="1:5" s="15" customFormat="1">
      <c r="A203" s="7"/>
      <c r="B203" s="5"/>
      <c r="C203" s="6"/>
      <c r="D203" s="35"/>
      <c r="E203" s="5"/>
    </row>
    <row r="204" spans="1:5" s="15" customFormat="1">
      <c r="A204" s="7"/>
      <c r="B204" s="5"/>
      <c r="C204" s="6"/>
      <c r="D204" s="35"/>
      <c r="E204" s="5"/>
    </row>
    <row r="205" spans="1:5" s="15" customFormat="1">
      <c r="A205" s="7"/>
      <c r="B205" s="5"/>
      <c r="C205" s="6"/>
      <c r="D205" s="19"/>
      <c r="E205" s="20"/>
    </row>
    <row r="206" spans="1:5" s="15" customFormat="1">
      <c r="A206" s="7"/>
      <c r="B206" s="5"/>
      <c r="C206" s="6"/>
      <c r="D206" s="35"/>
      <c r="E206" s="5"/>
    </row>
    <row r="207" spans="1:5" s="15" customFormat="1">
      <c r="A207" s="7"/>
      <c r="B207" s="5"/>
      <c r="C207" s="6"/>
      <c r="D207" s="35"/>
      <c r="E207" s="5"/>
    </row>
    <row r="208" spans="1:5" s="15" customFormat="1">
      <c r="A208" s="7"/>
      <c r="B208" s="5"/>
      <c r="C208" s="6"/>
      <c r="D208" s="35"/>
      <c r="E208" s="5"/>
    </row>
    <row r="209" spans="1:5" s="15" customFormat="1">
      <c r="A209" s="7"/>
      <c r="B209" s="5"/>
      <c r="C209" s="6"/>
      <c r="D209" s="35"/>
      <c r="E209" s="5"/>
    </row>
    <row r="210" spans="1:5" s="15" customFormat="1">
      <c r="A210" s="7"/>
      <c r="B210" s="5"/>
      <c r="C210" s="6"/>
      <c r="D210" s="19"/>
      <c r="E210" s="20"/>
    </row>
    <row r="211" spans="1:5" s="15" customFormat="1">
      <c r="A211" s="7"/>
      <c r="B211" s="5"/>
      <c r="C211" s="6"/>
      <c r="D211" s="35"/>
      <c r="E211" s="5"/>
    </row>
    <row r="212" spans="1:5" s="15" customFormat="1">
      <c r="A212" s="7"/>
      <c r="B212" s="5"/>
      <c r="C212" s="6"/>
      <c r="D212" s="35"/>
      <c r="E212" s="5"/>
    </row>
    <row r="213" spans="1:5" s="15" customFormat="1">
      <c r="A213" s="7"/>
      <c r="B213" s="5"/>
      <c r="C213" s="6"/>
      <c r="D213" s="35"/>
      <c r="E213" s="5"/>
    </row>
    <row r="214" spans="1:5" s="15" customFormat="1">
      <c r="A214" s="7"/>
      <c r="B214" s="5"/>
      <c r="C214" s="6"/>
      <c r="D214" s="35"/>
      <c r="E214" s="5"/>
    </row>
    <row r="215" spans="1:5" s="15" customFormat="1">
      <c r="A215" s="7"/>
      <c r="B215" s="5"/>
      <c r="C215" s="6"/>
      <c r="D215" s="19"/>
      <c r="E215" s="20"/>
    </row>
    <row r="216" spans="1:5" s="15" customFormat="1">
      <c r="A216" s="7"/>
      <c r="B216" s="5"/>
      <c r="C216" s="6"/>
      <c r="D216" s="35"/>
      <c r="E216" s="5"/>
    </row>
    <row r="217" spans="1:5" s="15" customFormat="1">
      <c r="A217" s="7"/>
      <c r="B217" s="5"/>
      <c r="C217" s="6"/>
      <c r="D217" s="35"/>
      <c r="E217" s="5"/>
    </row>
    <row r="218" spans="1:5" s="15" customFormat="1">
      <c r="A218" s="7"/>
      <c r="B218" s="5"/>
      <c r="C218" s="6"/>
      <c r="D218" s="35"/>
      <c r="E218" s="5"/>
    </row>
    <row r="219" spans="1:5" s="15" customFormat="1">
      <c r="A219" s="7"/>
      <c r="B219" s="5"/>
      <c r="C219" s="6"/>
      <c r="D219" s="35"/>
      <c r="E219" s="5"/>
    </row>
    <row r="220" spans="1:5" s="15" customFormat="1">
      <c r="A220" s="7"/>
      <c r="B220" s="5"/>
      <c r="C220" s="6"/>
      <c r="D220" s="19"/>
      <c r="E220" s="20"/>
    </row>
    <row r="221" spans="1:5" s="15" customFormat="1">
      <c r="A221" s="7"/>
      <c r="B221" s="5"/>
      <c r="C221" s="6"/>
      <c r="D221" s="35"/>
      <c r="E221" s="5"/>
    </row>
    <row r="222" spans="1:5" s="15" customFormat="1">
      <c r="A222" s="7"/>
      <c r="B222" s="5"/>
      <c r="C222" s="6"/>
      <c r="D222" s="35"/>
      <c r="E222" s="5"/>
    </row>
    <row r="223" spans="1:5" s="15" customFormat="1">
      <c r="A223" s="7"/>
      <c r="B223" s="5"/>
      <c r="C223" s="6"/>
      <c r="D223" s="35"/>
      <c r="E223" s="5"/>
    </row>
    <row r="224" spans="1:5" s="15" customFormat="1">
      <c r="A224" s="7"/>
      <c r="B224" s="5"/>
      <c r="C224" s="6"/>
      <c r="D224" s="35"/>
      <c r="E224" s="5"/>
    </row>
    <row r="225" spans="1:5" s="15" customFormat="1">
      <c r="A225" s="7"/>
      <c r="B225" s="5"/>
      <c r="C225" s="6"/>
      <c r="D225" s="19"/>
      <c r="E225" s="20"/>
    </row>
    <row r="226" spans="1:5" s="15" customFormat="1">
      <c r="A226" s="7"/>
      <c r="B226" s="5"/>
      <c r="C226" s="6"/>
      <c r="D226" s="35"/>
      <c r="E226" s="5"/>
    </row>
    <row r="227" spans="1:5" s="15" customFormat="1">
      <c r="A227" s="7"/>
      <c r="B227" s="5"/>
      <c r="C227" s="6"/>
      <c r="D227" s="35"/>
      <c r="E227" s="5"/>
    </row>
    <row r="228" spans="1:5" s="15" customFormat="1">
      <c r="A228" s="7"/>
      <c r="B228" s="5"/>
      <c r="C228" s="6"/>
      <c r="D228" s="35"/>
      <c r="E228" s="5"/>
    </row>
    <row r="229" spans="1:5" s="15" customFormat="1">
      <c r="A229" s="7"/>
      <c r="B229" s="5"/>
      <c r="C229" s="6"/>
      <c r="D229" s="35"/>
      <c r="E229" s="5"/>
    </row>
    <row r="230" spans="1:5" s="15" customFormat="1">
      <c r="A230" s="7"/>
      <c r="B230" s="5"/>
      <c r="C230" s="6"/>
      <c r="D230" s="19"/>
      <c r="E230" s="20"/>
    </row>
    <row r="231" spans="1:5" s="15" customFormat="1">
      <c r="A231" s="7"/>
      <c r="B231" s="5"/>
      <c r="C231" s="6"/>
      <c r="D231" s="35"/>
      <c r="E231" s="5"/>
    </row>
    <row r="232" spans="1:5" s="15" customFormat="1">
      <c r="A232" s="7"/>
      <c r="B232" s="5"/>
      <c r="C232" s="6"/>
      <c r="D232" s="35"/>
      <c r="E232" s="5"/>
    </row>
    <row r="233" spans="1:5" s="15" customFormat="1">
      <c r="A233" s="7"/>
      <c r="B233" s="5"/>
      <c r="C233" s="6"/>
      <c r="D233" s="35"/>
      <c r="E233" s="5"/>
    </row>
    <row r="234" spans="1:5" s="15" customFormat="1">
      <c r="A234" s="7"/>
      <c r="B234" s="5"/>
      <c r="C234" s="6"/>
      <c r="D234" s="35"/>
      <c r="E234" s="5"/>
    </row>
    <row r="235" spans="1:5" s="15" customFormat="1">
      <c r="A235" s="7"/>
      <c r="B235" s="5"/>
      <c r="C235" s="6"/>
      <c r="D235" s="19"/>
      <c r="E235" s="20"/>
    </row>
    <row r="236" spans="1:5" s="15" customFormat="1">
      <c r="A236" s="7"/>
      <c r="B236" s="5"/>
      <c r="C236" s="6"/>
      <c r="D236" s="35"/>
      <c r="E236" s="5"/>
    </row>
    <row r="237" spans="1:5" s="15" customFormat="1">
      <c r="A237" s="7"/>
      <c r="B237" s="5"/>
      <c r="C237" s="6"/>
      <c r="D237" s="35"/>
      <c r="E237" s="5"/>
    </row>
    <row r="238" spans="1:5" s="15" customFormat="1">
      <c r="A238" s="7"/>
      <c r="B238" s="5"/>
      <c r="C238" s="6"/>
      <c r="D238" s="35"/>
      <c r="E238" s="5"/>
    </row>
    <row r="239" spans="1:5" s="15" customFormat="1">
      <c r="A239" s="7"/>
      <c r="B239" s="5"/>
      <c r="C239" s="6"/>
      <c r="D239" s="35"/>
      <c r="E239" s="5"/>
    </row>
    <row r="240" spans="1:5" s="15" customFormat="1">
      <c r="A240" s="7"/>
      <c r="B240" s="5"/>
      <c r="C240" s="6"/>
      <c r="D240" s="19"/>
      <c r="E240" s="20"/>
    </row>
    <row r="241" spans="1:5" s="15" customFormat="1">
      <c r="A241" s="7"/>
      <c r="B241" s="5"/>
      <c r="C241" s="6"/>
      <c r="D241" s="35"/>
      <c r="E241" s="5"/>
    </row>
    <row r="242" spans="1:5" s="15" customFormat="1">
      <c r="A242" s="7"/>
      <c r="B242" s="5"/>
      <c r="C242" s="6"/>
      <c r="D242" s="35"/>
      <c r="E242" s="5"/>
    </row>
    <row r="243" spans="1:5" s="15" customFormat="1">
      <c r="A243" s="7"/>
      <c r="B243" s="5"/>
      <c r="C243" s="6"/>
      <c r="D243" s="35"/>
      <c r="E243" s="5"/>
    </row>
    <row r="244" spans="1:5" s="15" customFormat="1">
      <c r="A244" s="7"/>
      <c r="B244" s="5"/>
      <c r="C244" s="6"/>
      <c r="D244" s="35"/>
      <c r="E244" s="5"/>
    </row>
    <row r="245" spans="1:5" s="15" customFormat="1">
      <c r="A245" s="7"/>
      <c r="B245" s="5"/>
      <c r="C245" s="6"/>
      <c r="D245" s="19"/>
      <c r="E245" s="20"/>
    </row>
    <row r="246" spans="1:5" s="15" customFormat="1">
      <c r="A246" s="7"/>
      <c r="B246" s="5"/>
      <c r="C246" s="6"/>
      <c r="D246" s="35"/>
      <c r="E246" s="5"/>
    </row>
    <row r="247" spans="1:5" s="15" customFormat="1">
      <c r="A247" s="7"/>
      <c r="B247" s="5"/>
      <c r="C247" s="6"/>
      <c r="D247" s="35"/>
      <c r="E247" s="5"/>
    </row>
    <row r="248" spans="1:5" s="15" customFormat="1">
      <c r="A248" s="7"/>
      <c r="B248" s="5"/>
      <c r="C248" s="6"/>
      <c r="D248" s="35"/>
      <c r="E248" s="5"/>
    </row>
    <row r="249" spans="1:5" s="15" customFormat="1">
      <c r="A249" s="7"/>
      <c r="B249" s="5"/>
      <c r="C249" s="6"/>
      <c r="D249" s="35"/>
      <c r="E249" s="5"/>
    </row>
    <row r="250" spans="1:5" s="15" customFormat="1">
      <c r="A250" s="7"/>
      <c r="B250" s="5"/>
      <c r="C250" s="6"/>
      <c r="D250" s="19"/>
      <c r="E250" s="20"/>
    </row>
    <row r="251" spans="1:5" s="15" customFormat="1">
      <c r="A251" s="7"/>
      <c r="B251" s="5"/>
      <c r="C251" s="6"/>
      <c r="D251" s="35"/>
      <c r="E251" s="5"/>
    </row>
    <row r="252" spans="1:5" s="15" customFormat="1">
      <c r="A252" s="7"/>
      <c r="B252" s="5"/>
      <c r="C252" s="6"/>
      <c r="D252" s="35"/>
      <c r="E252" s="5"/>
    </row>
    <row r="253" spans="1:5" s="15" customFormat="1">
      <c r="A253" s="7"/>
      <c r="B253" s="5"/>
      <c r="C253" s="6"/>
      <c r="D253" s="35"/>
      <c r="E253" s="5"/>
    </row>
    <row r="254" spans="1:5" s="15" customFormat="1">
      <c r="A254" s="7"/>
      <c r="B254" s="5"/>
      <c r="C254" s="6"/>
      <c r="D254" s="35"/>
      <c r="E254" s="5"/>
    </row>
    <row r="255" spans="1:5" s="15" customFormat="1">
      <c r="A255" s="7"/>
      <c r="B255" s="5"/>
      <c r="C255" s="6"/>
      <c r="D255" s="19"/>
      <c r="E255" s="20"/>
    </row>
    <row r="256" spans="1:5" s="15" customFormat="1">
      <c r="A256" s="7"/>
      <c r="B256" s="5"/>
      <c r="C256" s="6"/>
      <c r="D256" s="35"/>
      <c r="E256" s="5"/>
    </row>
    <row r="257" spans="1:5" s="15" customFormat="1">
      <c r="A257" s="7"/>
      <c r="B257" s="5"/>
      <c r="C257" s="6"/>
      <c r="D257" s="35"/>
      <c r="E257" s="5"/>
    </row>
    <row r="258" spans="1:5" s="15" customFormat="1">
      <c r="A258" s="7"/>
      <c r="B258" s="5"/>
      <c r="C258" s="6"/>
      <c r="D258" s="35"/>
      <c r="E258" s="5"/>
    </row>
    <row r="259" spans="1:5" s="15" customFormat="1">
      <c r="A259" s="7"/>
      <c r="B259" s="5"/>
      <c r="C259" s="6"/>
      <c r="D259" s="35"/>
      <c r="E259" s="5"/>
    </row>
    <row r="260" spans="1:5" s="15" customFormat="1">
      <c r="A260" s="7"/>
      <c r="B260" s="5"/>
      <c r="C260" s="6"/>
      <c r="D260" s="19"/>
      <c r="E260" s="20"/>
    </row>
    <row r="261" spans="1:5" s="15" customFormat="1">
      <c r="A261" s="7"/>
      <c r="B261" s="5"/>
      <c r="C261" s="6"/>
      <c r="D261" s="35"/>
      <c r="E261" s="5"/>
    </row>
    <row r="262" spans="1:5" s="15" customFormat="1">
      <c r="A262" s="7"/>
      <c r="B262" s="5"/>
      <c r="C262" s="6"/>
      <c r="D262" s="35"/>
      <c r="E262" s="5"/>
    </row>
    <row r="263" spans="1:5" s="15" customFormat="1">
      <c r="A263" s="7"/>
      <c r="B263" s="5"/>
      <c r="C263" s="6"/>
      <c r="D263" s="35"/>
      <c r="E263" s="5"/>
    </row>
    <row r="264" spans="1:5" s="15" customFormat="1">
      <c r="A264" s="7"/>
      <c r="B264" s="5"/>
      <c r="C264" s="6"/>
      <c r="D264" s="35"/>
      <c r="E264" s="5"/>
    </row>
    <row r="265" spans="1:5" s="15" customFormat="1">
      <c r="A265" s="7"/>
      <c r="B265" s="5"/>
      <c r="C265" s="6"/>
      <c r="D265" s="19"/>
      <c r="E265" s="20"/>
    </row>
    <row r="266" spans="1:5" s="15" customFormat="1">
      <c r="A266" s="7"/>
      <c r="B266" s="5"/>
      <c r="C266" s="6"/>
      <c r="D266" s="35"/>
      <c r="E266" s="5"/>
    </row>
    <row r="267" spans="1:5" s="15" customFormat="1">
      <c r="A267" s="7"/>
      <c r="B267" s="5"/>
      <c r="C267" s="6"/>
      <c r="D267" s="35"/>
      <c r="E267" s="5"/>
    </row>
    <row r="268" spans="1:5" s="15" customFormat="1">
      <c r="A268" s="7"/>
      <c r="B268" s="5"/>
      <c r="C268" s="6"/>
      <c r="D268" s="35"/>
      <c r="E268" s="5"/>
    </row>
    <row r="269" spans="1:5" s="15" customFormat="1">
      <c r="A269" s="7"/>
      <c r="B269" s="5"/>
      <c r="C269" s="6"/>
      <c r="D269" s="35"/>
      <c r="E269" s="5"/>
    </row>
    <row r="270" spans="1:5" s="15" customFormat="1">
      <c r="A270" s="7"/>
      <c r="B270" s="5"/>
      <c r="C270" s="6"/>
      <c r="D270" s="19"/>
      <c r="E270" s="20"/>
    </row>
    <row r="271" spans="1:5" s="15" customFormat="1">
      <c r="A271" s="7"/>
      <c r="B271" s="5"/>
      <c r="C271" s="6"/>
      <c r="D271" s="35"/>
      <c r="E271" s="5"/>
    </row>
    <row r="272" spans="1:5" s="15" customFormat="1">
      <c r="A272" s="7"/>
      <c r="B272" s="5"/>
      <c r="C272" s="6"/>
      <c r="D272" s="35"/>
      <c r="E272" s="5"/>
    </row>
    <row r="273" spans="1:5" s="15" customFormat="1">
      <c r="A273" s="7"/>
      <c r="B273" s="5"/>
      <c r="C273" s="6"/>
      <c r="D273" s="35"/>
      <c r="E273" s="5"/>
    </row>
    <row r="274" spans="1:5" s="15" customFormat="1">
      <c r="A274" s="7"/>
      <c r="B274" s="5"/>
      <c r="C274" s="6"/>
      <c r="D274" s="35"/>
      <c r="E274" s="5"/>
    </row>
    <row r="275" spans="1:5" s="15" customFormat="1">
      <c r="A275" s="7"/>
      <c r="B275" s="5"/>
      <c r="C275" s="6"/>
      <c r="D275" s="19"/>
      <c r="E275" s="20"/>
    </row>
    <row r="276" spans="1:5" s="15" customFormat="1">
      <c r="A276" s="7"/>
      <c r="B276" s="5"/>
      <c r="C276" s="6"/>
      <c r="D276" s="35"/>
      <c r="E276" s="5"/>
    </row>
    <row r="277" spans="1:5" s="15" customFormat="1">
      <c r="A277" s="7"/>
      <c r="B277" s="5"/>
      <c r="C277" s="6"/>
      <c r="D277" s="35"/>
      <c r="E277" s="5"/>
    </row>
    <row r="278" spans="1:5" s="15" customFormat="1">
      <c r="A278" s="7"/>
      <c r="B278" s="5"/>
      <c r="C278" s="6"/>
      <c r="D278" s="35"/>
      <c r="E278" s="5"/>
    </row>
    <row r="279" spans="1:5" s="15" customFormat="1">
      <c r="A279" s="7"/>
      <c r="B279" s="5"/>
      <c r="C279" s="6"/>
      <c r="D279" s="35"/>
      <c r="E279" s="5"/>
    </row>
    <row r="280" spans="1:5" s="15" customFormat="1">
      <c r="A280" s="7"/>
      <c r="B280" s="5"/>
      <c r="C280" s="6"/>
      <c r="D280" s="19"/>
      <c r="E280" s="20"/>
    </row>
    <row r="281" spans="1:5" s="15" customFormat="1">
      <c r="A281" s="7"/>
      <c r="B281" s="5"/>
      <c r="C281" s="6"/>
      <c r="D281" s="35"/>
      <c r="E281" s="5"/>
    </row>
    <row r="282" spans="1:5" s="15" customFormat="1">
      <c r="A282" s="7"/>
      <c r="B282" s="5"/>
      <c r="C282" s="6"/>
      <c r="D282" s="35"/>
      <c r="E282" s="5"/>
    </row>
    <row r="283" spans="1:5" s="15" customFormat="1">
      <c r="A283" s="7"/>
      <c r="B283" s="5"/>
      <c r="C283" s="6"/>
      <c r="D283" s="35"/>
      <c r="E283" s="5"/>
    </row>
    <row r="284" spans="1:5" s="15" customFormat="1">
      <c r="A284" s="7"/>
      <c r="B284" s="5"/>
      <c r="C284" s="6"/>
      <c r="D284" s="35"/>
      <c r="E284" s="5"/>
    </row>
    <row r="285" spans="1:5" s="15" customFormat="1">
      <c r="A285" s="7"/>
      <c r="B285" s="5"/>
      <c r="C285" s="6"/>
      <c r="D285" s="19"/>
      <c r="E285" s="20"/>
    </row>
    <row r="286" spans="1:5" s="15" customFormat="1">
      <c r="A286" s="7"/>
      <c r="B286" s="5"/>
      <c r="C286" s="6"/>
      <c r="D286" s="35"/>
      <c r="E286" s="5"/>
    </row>
    <row r="287" spans="1:5" s="15" customFormat="1">
      <c r="A287" s="7"/>
      <c r="B287" s="5"/>
      <c r="C287" s="6"/>
      <c r="D287" s="35"/>
      <c r="E287" s="5"/>
    </row>
    <row r="288" spans="1:5" s="15" customFormat="1">
      <c r="A288" s="7"/>
      <c r="B288" s="5"/>
      <c r="C288" s="6"/>
      <c r="D288" s="35"/>
      <c r="E288" s="5"/>
    </row>
    <row r="289" spans="1:5" s="15" customFormat="1">
      <c r="A289" s="7"/>
      <c r="B289" s="5"/>
      <c r="C289" s="6"/>
      <c r="D289" s="35"/>
      <c r="E289" s="5"/>
    </row>
    <row r="290" spans="1:5" s="15" customFormat="1">
      <c r="A290" s="7"/>
      <c r="B290" s="5"/>
      <c r="C290" s="6"/>
      <c r="D290" s="19"/>
      <c r="E290" s="20"/>
    </row>
    <row r="291" spans="1:5" s="15" customFormat="1">
      <c r="A291" s="7"/>
      <c r="B291" s="5"/>
      <c r="C291" s="6"/>
      <c r="D291" s="35"/>
      <c r="E291" s="5"/>
    </row>
    <row r="292" spans="1:5" s="15" customFormat="1">
      <c r="A292" s="7"/>
      <c r="B292" s="5"/>
      <c r="C292" s="6"/>
      <c r="D292" s="35"/>
      <c r="E292" s="5"/>
    </row>
    <row r="293" spans="1:5" s="15" customFormat="1">
      <c r="A293" s="7"/>
      <c r="B293" s="5"/>
      <c r="C293" s="6"/>
      <c r="D293" s="35"/>
      <c r="E293" s="5"/>
    </row>
    <row r="294" spans="1:5" s="15" customFormat="1">
      <c r="A294" s="7"/>
      <c r="B294" s="5"/>
      <c r="C294" s="6"/>
      <c r="D294" s="35"/>
      <c r="E294" s="5"/>
    </row>
    <row r="295" spans="1:5" s="15" customFormat="1">
      <c r="A295" s="7"/>
      <c r="B295" s="5"/>
      <c r="C295" s="6"/>
      <c r="D295" s="19"/>
      <c r="E295" s="20"/>
    </row>
    <row r="296" spans="1:5" s="15" customFormat="1">
      <c r="A296" s="7"/>
      <c r="B296" s="5"/>
      <c r="C296" s="6"/>
      <c r="D296" s="35"/>
      <c r="E296" s="5"/>
    </row>
    <row r="297" spans="1:5" s="15" customFormat="1">
      <c r="A297" s="7"/>
      <c r="B297" s="5"/>
      <c r="C297" s="6"/>
      <c r="D297" s="35"/>
      <c r="E297" s="5"/>
    </row>
    <row r="298" spans="1:5" s="15" customFormat="1">
      <c r="A298" s="7"/>
      <c r="B298" s="5"/>
      <c r="C298" s="6"/>
      <c r="D298" s="35"/>
      <c r="E298" s="5"/>
    </row>
    <row r="299" spans="1:5" s="15" customFormat="1">
      <c r="A299" s="7"/>
      <c r="B299" s="5"/>
      <c r="C299" s="6"/>
      <c r="D299" s="35"/>
      <c r="E299" s="5"/>
    </row>
    <row r="300" spans="1:5" s="15" customFormat="1">
      <c r="A300" s="7"/>
      <c r="B300" s="5"/>
      <c r="C300" s="6"/>
      <c r="D300" s="19"/>
      <c r="E300" s="20"/>
    </row>
    <row r="301" spans="1:5" s="15" customFormat="1">
      <c r="A301" s="7"/>
      <c r="B301" s="5"/>
      <c r="C301" s="6"/>
      <c r="D301" s="35"/>
      <c r="E301" s="5"/>
    </row>
    <row r="302" spans="1:5" s="15" customFormat="1">
      <c r="A302" s="7"/>
      <c r="B302" s="5"/>
      <c r="C302" s="6"/>
      <c r="D302" s="35"/>
      <c r="E302" s="5"/>
    </row>
    <row r="303" spans="1:5" s="15" customFormat="1">
      <c r="A303" s="7"/>
      <c r="B303" s="5"/>
      <c r="C303" s="6"/>
      <c r="D303" s="35"/>
      <c r="E303" s="5"/>
    </row>
    <row r="304" spans="1:5" s="15" customFormat="1">
      <c r="A304" s="7"/>
      <c r="B304" s="5"/>
      <c r="C304" s="6"/>
      <c r="D304" s="35"/>
      <c r="E304" s="5"/>
    </row>
    <row r="305" spans="1:5" s="15" customFormat="1">
      <c r="A305" s="7"/>
      <c r="B305" s="5"/>
      <c r="C305" s="6"/>
      <c r="D305" s="19"/>
      <c r="E305" s="20"/>
    </row>
    <row r="306" spans="1:5" s="15" customFormat="1">
      <c r="A306" s="7"/>
      <c r="B306" s="5"/>
      <c r="C306" s="6"/>
      <c r="D306" s="35"/>
      <c r="E306" s="5"/>
    </row>
    <row r="307" spans="1:5" s="15" customFormat="1">
      <c r="A307" s="7"/>
      <c r="B307" s="5"/>
      <c r="C307" s="6"/>
      <c r="D307" s="35"/>
      <c r="E307" s="5"/>
    </row>
    <row r="308" spans="1:5" s="15" customFormat="1">
      <c r="A308" s="7"/>
      <c r="B308" s="5"/>
      <c r="C308" s="6"/>
      <c r="D308" s="35"/>
      <c r="E308" s="5"/>
    </row>
    <row r="309" spans="1:5" s="15" customFormat="1">
      <c r="A309" s="7"/>
      <c r="B309" s="5"/>
      <c r="C309" s="6"/>
      <c r="D309" s="35"/>
      <c r="E309" s="5"/>
    </row>
    <row r="310" spans="1:5" s="15" customFormat="1">
      <c r="A310" s="7"/>
      <c r="B310" s="5"/>
      <c r="C310" s="6"/>
      <c r="D310" s="19"/>
      <c r="E310" s="20"/>
    </row>
    <row r="311" spans="1:5" s="15" customFormat="1">
      <c r="A311" s="7"/>
      <c r="B311" s="5"/>
      <c r="C311" s="6"/>
      <c r="D311" s="35"/>
      <c r="E311" s="5"/>
    </row>
    <row r="312" spans="1:5" s="15" customFormat="1">
      <c r="A312" s="7"/>
      <c r="B312" s="5"/>
      <c r="C312" s="6"/>
      <c r="D312" s="35"/>
      <c r="E312" s="5"/>
    </row>
    <row r="313" spans="1:5" s="15" customFormat="1">
      <c r="A313" s="7"/>
      <c r="B313" s="5"/>
      <c r="C313" s="6"/>
      <c r="D313" s="35"/>
      <c r="E313" s="5"/>
    </row>
    <row r="314" spans="1:5" s="15" customFormat="1">
      <c r="A314" s="7"/>
      <c r="B314" s="5"/>
      <c r="C314" s="6"/>
      <c r="D314" s="35"/>
      <c r="E314" s="5"/>
    </row>
    <row r="315" spans="1:5" s="15" customFormat="1">
      <c r="A315" s="7"/>
      <c r="B315" s="5"/>
      <c r="C315" s="6"/>
      <c r="D315" s="19"/>
      <c r="E315" s="20"/>
    </row>
    <row r="316" spans="1:5" s="15" customFormat="1">
      <c r="A316" s="7"/>
      <c r="B316" s="5"/>
      <c r="C316" s="6"/>
      <c r="D316" s="35"/>
      <c r="E316" s="5"/>
    </row>
    <row r="317" spans="1:5" s="15" customFormat="1">
      <c r="A317" s="7"/>
      <c r="B317" s="5"/>
      <c r="C317" s="6"/>
      <c r="D317" s="35"/>
      <c r="E317" s="5"/>
    </row>
    <row r="318" spans="1:5" s="15" customFormat="1">
      <c r="A318" s="7"/>
      <c r="B318" s="5"/>
      <c r="C318" s="6"/>
      <c r="D318" s="35"/>
      <c r="E318" s="5"/>
    </row>
    <row r="319" spans="1:5" s="15" customFormat="1">
      <c r="A319" s="7"/>
      <c r="B319" s="5"/>
      <c r="C319" s="6"/>
      <c r="D319" s="35"/>
      <c r="E319" s="5"/>
    </row>
    <row r="320" spans="1:5" s="15" customFormat="1">
      <c r="A320" s="7"/>
      <c r="B320" s="5"/>
      <c r="C320" s="6"/>
      <c r="D320" s="19"/>
      <c r="E320" s="20"/>
    </row>
    <row r="321" spans="1:5" s="15" customFormat="1">
      <c r="A321" s="7"/>
      <c r="B321" s="5"/>
      <c r="C321" s="6"/>
      <c r="D321" s="35"/>
      <c r="E321" s="5"/>
    </row>
    <row r="322" spans="1:5" s="15" customFormat="1">
      <c r="A322" s="7"/>
      <c r="B322" s="5"/>
      <c r="C322" s="6"/>
      <c r="D322" s="35"/>
      <c r="E322" s="5"/>
    </row>
    <row r="323" spans="1:5" s="15" customFormat="1">
      <c r="A323" s="7"/>
      <c r="B323" s="5"/>
      <c r="C323" s="6"/>
      <c r="D323" s="35"/>
      <c r="E323" s="5"/>
    </row>
    <row r="324" spans="1:5" s="15" customFormat="1">
      <c r="A324" s="7"/>
      <c r="B324" s="5"/>
      <c r="C324" s="6"/>
      <c r="D324" s="35"/>
      <c r="E324" s="5"/>
    </row>
    <row r="325" spans="1:5" s="15" customFormat="1">
      <c r="A325" s="7"/>
      <c r="B325" s="5"/>
      <c r="C325" s="6"/>
      <c r="D325" s="19"/>
      <c r="E325" s="20"/>
    </row>
    <row r="326" spans="1:5" s="15" customFormat="1">
      <c r="A326" s="7"/>
      <c r="B326" s="5"/>
      <c r="C326" s="6"/>
      <c r="D326" s="35"/>
      <c r="E326" s="5"/>
    </row>
    <row r="327" spans="1:5" s="15" customFormat="1">
      <c r="A327" s="7"/>
      <c r="B327" s="5"/>
      <c r="C327" s="6"/>
      <c r="D327" s="35"/>
      <c r="E327" s="5"/>
    </row>
    <row r="328" spans="1:5" s="15" customFormat="1">
      <c r="A328" s="7"/>
      <c r="B328" s="5"/>
      <c r="C328" s="6"/>
      <c r="D328" s="35"/>
      <c r="E328" s="5"/>
    </row>
    <row r="329" spans="1:5" s="15" customFormat="1">
      <c r="A329" s="7"/>
      <c r="B329" s="5"/>
      <c r="C329" s="6"/>
      <c r="D329" s="35"/>
      <c r="E329" s="5"/>
    </row>
    <row r="330" spans="1:5" s="15" customFormat="1">
      <c r="A330" s="7"/>
      <c r="B330" s="5"/>
      <c r="C330" s="6"/>
      <c r="D330" s="19"/>
      <c r="E330" s="20"/>
    </row>
    <row r="331" spans="1:5" s="15" customFormat="1">
      <c r="A331" s="7"/>
      <c r="B331" s="5"/>
      <c r="C331" s="6"/>
      <c r="D331" s="35"/>
      <c r="E331" s="5"/>
    </row>
    <row r="332" spans="1:5" s="15" customFormat="1">
      <c r="A332" s="7"/>
      <c r="B332" s="5"/>
      <c r="C332" s="6"/>
      <c r="D332" s="35"/>
      <c r="E332" s="5"/>
    </row>
    <row r="333" spans="1:5" s="15" customFormat="1">
      <c r="A333" s="7"/>
      <c r="B333" s="5"/>
      <c r="C333" s="6"/>
      <c r="D333" s="35"/>
      <c r="E333" s="5"/>
    </row>
    <row r="334" spans="1:5" s="15" customFormat="1">
      <c r="A334" s="7"/>
      <c r="B334" s="5"/>
      <c r="C334" s="6"/>
      <c r="D334" s="35"/>
      <c r="E334" s="5"/>
    </row>
    <row r="335" spans="1:5" s="15" customFormat="1">
      <c r="A335" s="7"/>
      <c r="B335" s="5"/>
      <c r="C335" s="6"/>
      <c r="D335" s="19"/>
      <c r="E335" s="20"/>
    </row>
    <row r="336" spans="1:5" s="15" customFormat="1">
      <c r="A336" s="7"/>
      <c r="B336" s="5"/>
      <c r="C336" s="6"/>
      <c r="D336" s="35"/>
      <c r="E336" s="5"/>
    </row>
    <row r="337" spans="1:5" s="15" customFormat="1">
      <c r="A337" s="7"/>
      <c r="B337" s="5"/>
      <c r="C337" s="6"/>
      <c r="D337" s="35"/>
      <c r="E337" s="5"/>
    </row>
    <row r="338" spans="1:5" s="15" customFormat="1">
      <c r="A338" s="7"/>
      <c r="B338" s="5"/>
      <c r="C338" s="6"/>
      <c r="D338" s="35"/>
      <c r="E338" s="5"/>
    </row>
    <row r="339" spans="1:5" s="15" customFormat="1">
      <c r="A339" s="7"/>
      <c r="B339" s="5"/>
      <c r="C339" s="6"/>
      <c r="D339" s="35"/>
      <c r="E339" s="5"/>
    </row>
    <row r="340" spans="1:5" s="15" customFormat="1">
      <c r="A340" s="7"/>
      <c r="B340" s="5"/>
      <c r="C340" s="6"/>
      <c r="D340" s="19"/>
      <c r="E340" s="20"/>
    </row>
    <row r="341" spans="1:5" s="15" customFormat="1">
      <c r="A341" s="7"/>
      <c r="B341" s="5"/>
      <c r="C341" s="6"/>
      <c r="D341" s="35"/>
      <c r="E341" s="5"/>
    </row>
    <row r="342" spans="1:5" s="15" customFormat="1">
      <c r="A342" s="7"/>
      <c r="B342" s="5"/>
      <c r="C342" s="6"/>
      <c r="D342" s="35"/>
      <c r="E342" s="5"/>
    </row>
    <row r="343" spans="1:5" s="15" customFormat="1">
      <c r="A343" s="7"/>
      <c r="B343" s="5"/>
      <c r="C343" s="6"/>
      <c r="D343" s="35"/>
      <c r="E343" s="5"/>
    </row>
    <row r="344" spans="1:5" s="15" customFormat="1">
      <c r="A344" s="7"/>
      <c r="B344" s="5"/>
      <c r="C344" s="6"/>
      <c r="D344" s="35"/>
      <c r="E344" s="5"/>
    </row>
    <row r="345" spans="1:5" s="15" customFormat="1">
      <c r="A345" s="7"/>
      <c r="B345" s="5"/>
      <c r="C345" s="6"/>
      <c r="D345" s="19"/>
      <c r="E345" s="20"/>
    </row>
    <row r="346" spans="1:5" s="15" customFormat="1">
      <c r="A346" s="7"/>
      <c r="B346" s="5"/>
      <c r="C346" s="6"/>
      <c r="D346" s="35"/>
      <c r="E346" s="5"/>
    </row>
    <row r="347" spans="1:5" s="15" customFormat="1">
      <c r="A347" s="7"/>
      <c r="B347" s="5"/>
      <c r="C347" s="6"/>
      <c r="D347" s="35"/>
      <c r="E347" s="5"/>
    </row>
    <row r="348" spans="1:5" s="15" customFormat="1">
      <c r="A348" s="7"/>
      <c r="B348" s="5"/>
      <c r="C348" s="6"/>
      <c r="D348" s="35"/>
      <c r="E348" s="5"/>
    </row>
    <row r="349" spans="1:5" s="15" customFormat="1">
      <c r="A349" s="7"/>
      <c r="B349" s="5"/>
      <c r="C349" s="6"/>
      <c r="D349" s="35"/>
      <c r="E349" s="5"/>
    </row>
    <row r="350" spans="1:5" s="15" customFormat="1">
      <c r="A350" s="7"/>
      <c r="B350" s="5"/>
      <c r="C350" s="6"/>
      <c r="D350" s="19"/>
      <c r="E350" s="20"/>
    </row>
    <row r="351" spans="1:5" s="15" customFormat="1">
      <c r="A351" s="7"/>
      <c r="B351" s="5"/>
      <c r="C351" s="6"/>
      <c r="D351" s="35"/>
      <c r="E351" s="5"/>
    </row>
    <row r="352" spans="1:5" s="15" customFormat="1">
      <c r="A352" s="7"/>
      <c r="B352" s="5"/>
      <c r="C352" s="6"/>
      <c r="D352" s="35"/>
      <c r="E352" s="5"/>
    </row>
    <row r="353" spans="1:5" s="15" customFormat="1">
      <c r="A353" s="7"/>
      <c r="B353" s="5"/>
      <c r="C353" s="6"/>
      <c r="D353" s="35"/>
      <c r="E353" s="5"/>
    </row>
    <row r="354" spans="1:5" s="15" customFormat="1">
      <c r="A354" s="7"/>
      <c r="B354" s="5"/>
      <c r="C354" s="6"/>
      <c r="D354" s="35"/>
      <c r="E354" s="5"/>
    </row>
    <row r="355" spans="1:5" s="15" customFormat="1">
      <c r="A355" s="7"/>
      <c r="B355" s="5"/>
      <c r="C355" s="6"/>
      <c r="D355" s="19"/>
      <c r="E355" s="20"/>
    </row>
    <row r="356" spans="1:5" s="15" customFormat="1">
      <c r="A356" s="7"/>
      <c r="B356" s="5"/>
      <c r="C356" s="6"/>
      <c r="D356" s="35"/>
      <c r="E356" s="5"/>
    </row>
    <row r="357" spans="1:5" s="15" customFormat="1">
      <c r="A357" s="7"/>
      <c r="B357" s="5"/>
      <c r="C357" s="6"/>
      <c r="D357" s="35"/>
      <c r="E357" s="5"/>
    </row>
    <row r="358" spans="1:5" s="15" customFormat="1">
      <c r="A358" s="7"/>
      <c r="B358" s="5"/>
      <c r="C358" s="6"/>
      <c r="D358" s="35"/>
      <c r="E358" s="5"/>
    </row>
    <row r="359" spans="1:5" s="15" customFormat="1">
      <c r="A359" s="7"/>
      <c r="B359" s="5"/>
      <c r="C359" s="6"/>
      <c r="D359" s="35"/>
      <c r="E359" s="5"/>
    </row>
    <row r="360" spans="1:5" s="15" customFormat="1">
      <c r="A360" s="7"/>
      <c r="B360" s="5"/>
      <c r="C360" s="6"/>
      <c r="D360" s="19"/>
      <c r="E360" s="20"/>
    </row>
    <row r="361" spans="1:5" s="15" customFormat="1">
      <c r="A361" s="7"/>
      <c r="B361" s="5"/>
      <c r="C361" s="6"/>
      <c r="D361" s="35"/>
      <c r="E361" s="5"/>
    </row>
    <row r="362" spans="1:5" s="15" customFormat="1">
      <c r="A362" s="7"/>
      <c r="B362" s="5"/>
      <c r="C362" s="6"/>
      <c r="D362" s="35"/>
      <c r="E362" s="5"/>
    </row>
    <row r="363" spans="1:5" s="15" customFormat="1">
      <c r="A363" s="7"/>
      <c r="B363" s="5"/>
      <c r="C363" s="6"/>
      <c r="D363" s="35"/>
      <c r="E363" s="5"/>
    </row>
    <row r="364" spans="1:5" s="15" customFormat="1">
      <c r="A364" s="7"/>
      <c r="B364" s="5"/>
      <c r="C364" s="6"/>
      <c r="D364" s="35"/>
      <c r="E364" s="5"/>
    </row>
    <row r="365" spans="1:5" s="15" customFormat="1">
      <c r="A365" s="7"/>
      <c r="B365" s="5"/>
      <c r="C365" s="6"/>
      <c r="D365" s="19"/>
      <c r="E365" s="20"/>
    </row>
    <row r="366" spans="1:5" s="15" customFormat="1">
      <c r="A366" s="7"/>
      <c r="B366" s="5"/>
      <c r="C366" s="6"/>
      <c r="D366" s="35"/>
      <c r="E366" s="5"/>
    </row>
    <row r="367" spans="1:5" s="15" customFormat="1">
      <c r="A367" s="7"/>
      <c r="B367" s="5"/>
      <c r="C367" s="6"/>
      <c r="D367" s="35"/>
      <c r="E367" s="5"/>
    </row>
    <row r="368" spans="1:5" s="15" customFormat="1">
      <c r="A368" s="7"/>
      <c r="B368" s="5"/>
      <c r="C368" s="6"/>
      <c r="D368" s="35"/>
      <c r="E368" s="5"/>
    </row>
    <row r="369" spans="1:5" s="15" customFormat="1">
      <c r="A369" s="7"/>
      <c r="B369" s="5"/>
      <c r="C369" s="6"/>
      <c r="D369" s="35"/>
      <c r="E369" s="5"/>
    </row>
    <row r="370" spans="1:5" s="15" customFormat="1">
      <c r="A370" s="7"/>
      <c r="B370" s="5"/>
      <c r="C370" s="6"/>
      <c r="D370" s="19"/>
      <c r="E370" s="20"/>
    </row>
    <row r="371" spans="1:5" s="15" customFormat="1">
      <c r="A371" s="7"/>
      <c r="B371" s="5"/>
      <c r="C371" s="6"/>
      <c r="D371" s="35"/>
      <c r="E371" s="5"/>
    </row>
    <row r="372" spans="1:5" s="15" customFormat="1">
      <c r="A372" s="7"/>
      <c r="B372" s="5"/>
      <c r="C372" s="6"/>
      <c r="D372" s="35"/>
      <c r="E372" s="5"/>
    </row>
    <row r="373" spans="1:5" s="15" customFormat="1">
      <c r="A373" s="7"/>
      <c r="B373" s="5"/>
      <c r="C373" s="6"/>
      <c r="D373" s="35"/>
      <c r="E373" s="5"/>
    </row>
    <row r="374" spans="1:5" s="15" customFormat="1">
      <c r="A374" s="7"/>
      <c r="B374" s="5"/>
      <c r="C374" s="6"/>
      <c r="D374" s="35"/>
      <c r="E374" s="5"/>
    </row>
    <row r="375" spans="1:5" s="15" customFormat="1">
      <c r="A375" s="7"/>
      <c r="B375" s="5"/>
      <c r="C375" s="6"/>
      <c r="D375" s="19"/>
      <c r="E375" s="20"/>
    </row>
    <row r="376" spans="1:5" s="15" customFormat="1">
      <c r="A376" s="7"/>
      <c r="B376" s="5"/>
      <c r="C376" s="6"/>
      <c r="D376" s="35"/>
      <c r="E376" s="5"/>
    </row>
    <row r="377" spans="1:5" s="15" customFormat="1">
      <c r="A377" s="7"/>
      <c r="B377" s="5"/>
      <c r="C377" s="6"/>
      <c r="D377" s="35"/>
      <c r="E377" s="5"/>
    </row>
    <row r="378" spans="1:5" s="15" customFormat="1">
      <c r="A378" s="7"/>
      <c r="B378" s="5"/>
      <c r="C378" s="6"/>
      <c r="D378" s="35"/>
      <c r="E378" s="5"/>
    </row>
    <row r="379" spans="1:5" s="15" customFormat="1">
      <c r="A379" s="7"/>
      <c r="B379" s="5"/>
      <c r="C379" s="6"/>
      <c r="D379" s="35"/>
      <c r="E379" s="5"/>
    </row>
    <row r="380" spans="1:5" s="15" customFormat="1">
      <c r="A380" s="7"/>
      <c r="B380" s="5"/>
      <c r="C380" s="6"/>
      <c r="D380" s="19"/>
      <c r="E380" s="20"/>
    </row>
    <row r="381" spans="1:5" s="15" customFormat="1">
      <c r="A381" s="7"/>
      <c r="B381" s="5"/>
      <c r="C381" s="6"/>
      <c r="D381" s="35"/>
      <c r="E381" s="5"/>
    </row>
    <row r="382" spans="1:5" s="15" customFormat="1">
      <c r="A382" s="7"/>
      <c r="B382" s="5"/>
      <c r="C382" s="6"/>
      <c r="D382" s="35"/>
      <c r="E382" s="5"/>
    </row>
    <row r="383" spans="1:5" s="15" customFormat="1">
      <c r="A383" s="7"/>
      <c r="B383" s="5"/>
      <c r="C383" s="6"/>
      <c r="D383" s="35"/>
      <c r="E383" s="5"/>
    </row>
    <row r="384" spans="1:5" s="15" customFormat="1">
      <c r="A384" s="7"/>
      <c r="B384" s="5"/>
      <c r="C384" s="6"/>
      <c r="D384" s="35"/>
      <c r="E384" s="5"/>
    </row>
    <row r="385" spans="1:5" s="15" customFormat="1">
      <c r="A385" s="7"/>
      <c r="B385" s="5"/>
      <c r="C385" s="6"/>
      <c r="D385" s="19"/>
      <c r="E385" s="20"/>
    </row>
    <row r="386" spans="1:5" s="15" customFormat="1">
      <c r="A386" s="7"/>
      <c r="B386" s="5"/>
      <c r="C386" s="6"/>
      <c r="D386" s="35"/>
      <c r="E386" s="5"/>
    </row>
    <row r="387" spans="1:5" s="15" customFormat="1">
      <c r="A387" s="7"/>
      <c r="B387" s="5"/>
      <c r="C387" s="6"/>
      <c r="D387" s="35"/>
      <c r="E387" s="5"/>
    </row>
    <row r="388" spans="1:5" s="15" customFormat="1">
      <c r="A388" s="7"/>
      <c r="B388" s="5"/>
      <c r="C388" s="6"/>
      <c r="D388" s="35"/>
      <c r="E388" s="5"/>
    </row>
    <row r="389" spans="1:5" s="15" customFormat="1">
      <c r="A389" s="7"/>
      <c r="B389" s="5"/>
      <c r="C389" s="6"/>
      <c r="D389" s="35"/>
      <c r="E389" s="5"/>
    </row>
    <row r="390" spans="1:5" s="15" customFormat="1">
      <c r="A390" s="7"/>
      <c r="B390" s="5"/>
      <c r="C390" s="6"/>
      <c r="D390" s="19"/>
      <c r="E390" s="20"/>
    </row>
    <row r="391" spans="1:5" s="15" customFormat="1">
      <c r="A391" s="7"/>
      <c r="B391" s="5"/>
      <c r="C391" s="6"/>
      <c r="D391" s="35"/>
      <c r="E391" s="5"/>
    </row>
    <row r="392" spans="1:5" s="15" customFormat="1">
      <c r="A392" s="7"/>
      <c r="B392" s="5"/>
      <c r="C392" s="6"/>
      <c r="D392" s="35"/>
      <c r="E392" s="5"/>
    </row>
    <row r="393" spans="1:5" s="15" customFormat="1">
      <c r="A393" s="7"/>
      <c r="B393" s="5"/>
      <c r="C393" s="6"/>
      <c r="D393" s="35"/>
      <c r="E393" s="5"/>
    </row>
    <row r="394" spans="1:5" s="15" customFormat="1">
      <c r="A394" s="7"/>
      <c r="B394" s="5"/>
      <c r="C394" s="6"/>
      <c r="D394" s="35"/>
      <c r="E394" s="5"/>
    </row>
    <row r="395" spans="1:5" s="15" customFormat="1">
      <c r="A395" s="7"/>
      <c r="B395" s="5"/>
      <c r="C395" s="6"/>
      <c r="D395" s="19"/>
      <c r="E395" s="20"/>
    </row>
    <row r="396" spans="1:5" s="15" customFormat="1">
      <c r="A396" s="7"/>
      <c r="B396" s="5"/>
      <c r="C396" s="6"/>
      <c r="D396" s="35"/>
      <c r="E396" s="5"/>
    </row>
    <row r="397" spans="1:5" s="15" customFormat="1">
      <c r="A397" s="7"/>
      <c r="B397" s="5"/>
      <c r="C397" s="6"/>
      <c r="D397" s="35"/>
      <c r="E397" s="5"/>
    </row>
    <row r="398" spans="1:5" s="15" customFormat="1">
      <c r="A398" s="7"/>
      <c r="B398" s="5"/>
      <c r="C398" s="6"/>
      <c r="D398" s="35"/>
      <c r="E398" s="5"/>
    </row>
    <row r="399" spans="1:5" s="15" customFormat="1">
      <c r="A399" s="7"/>
      <c r="B399" s="5"/>
      <c r="C399" s="6"/>
      <c r="D399" s="35"/>
      <c r="E399" s="5"/>
    </row>
    <row r="400" spans="1:5" s="15" customFormat="1">
      <c r="A400" s="7"/>
      <c r="B400" s="5"/>
      <c r="C400" s="6"/>
      <c r="D400" s="19"/>
      <c r="E400" s="20"/>
    </row>
    <row r="401" spans="1:5" s="15" customFormat="1">
      <c r="A401" s="7"/>
      <c r="B401" s="5"/>
      <c r="C401" s="6"/>
      <c r="D401" s="35"/>
      <c r="E401" s="5"/>
    </row>
    <row r="402" spans="1:5" s="15" customFormat="1">
      <c r="A402" s="7"/>
      <c r="B402" s="5"/>
      <c r="C402" s="6"/>
      <c r="D402" s="35"/>
      <c r="E402" s="5"/>
    </row>
    <row r="403" spans="1:5" s="15" customFormat="1">
      <c r="A403" s="7"/>
      <c r="B403" s="5"/>
      <c r="C403" s="6"/>
      <c r="D403" s="35"/>
      <c r="E403" s="5"/>
    </row>
    <row r="404" spans="1:5" s="15" customFormat="1">
      <c r="A404" s="7"/>
      <c r="B404" s="5"/>
      <c r="C404" s="6"/>
      <c r="D404" s="35"/>
      <c r="E404" s="5"/>
    </row>
    <row r="405" spans="1:5" s="15" customFormat="1">
      <c r="A405" s="7"/>
      <c r="B405" s="5"/>
      <c r="C405" s="6"/>
      <c r="D405" s="19"/>
      <c r="E405" s="20"/>
    </row>
    <row r="406" spans="1:5" s="15" customFormat="1">
      <c r="A406" s="7"/>
      <c r="B406" s="5"/>
      <c r="C406" s="6"/>
      <c r="D406" s="35"/>
      <c r="E406" s="5"/>
    </row>
    <row r="407" spans="1:5" s="15" customFormat="1">
      <c r="A407" s="7"/>
      <c r="B407" s="5"/>
      <c r="C407" s="6"/>
      <c r="D407" s="35"/>
      <c r="E407" s="5"/>
    </row>
    <row r="408" spans="1:5" s="15" customFormat="1">
      <c r="A408" s="7"/>
      <c r="B408" s="5"/>
      <c r="C408" s="6"/>
      <c r="D408" s="35"/>
      <c r="E408" s="5"/>
    </row>
    <row r="409" spans="1:5" s="15" customFormat="1">
      <c r="A409" s="7"/>
      <c r="B409" s="5"/>
      <c r="C409" s="6"/>
      <c r="D409" s="35"/>
      <c r="E409" s="5"/>
    </row>
    <row r="410" spans="1:5" s="15" customFormat="1">
      <c r="A410" s="7"/>
      <c r="B410" s="5"/>
      <c r="C410" s="6"/>
      <c r="D410" s="19"/>
      <c r="E410" s="20"/>
    </row>
    <row r="411" spans="1:5" s="15" customFormat="1">
      <c r="A411" s="7"/>
      <c r="B411" s="5"/>
      <c r="C411" s="6"/>
      <c r="D411" s="35"/>
      <c r="E411" s="5"/>
    </row>
    <row r="412" spans="1:5" s="15" customFormat="1">
      <c r="A412" s="7"/>
      <c r="B412" s="5"/>
      <c r="C412" s="6"/>
      <c r="D412" s="35"/>
      <c r="E412" s="5"/>
    </row>
    <row r="413" spans="1:5" s="15" customFormat="1">
      <c r="A413" s="7"/>
      <c r="B413" s="5"/>
      <c r="C413" s="6"/>
      <c r="D413" s="35"/>
      <c r="E413" s="5"/>
    </row>
    <row r="414" spans="1:5" s="15" customFormat="1">
      <c r="A414" s="7"/>
      <c r="B414" s="5"/>
      <c r="C414" s="6"/>
      <c r="D414" s="35"/>
      <c r="E414" s="5"/>
    </row>
    <row r="415" spans="1:5" s="15" customFormat="1">
      <c r="A415" s="7"/>
      <c r="B415" s="5"/>
      <c r="C415" s="6"/>
      <c r="D415" s="19"/>
      <c r="E415" s="20"/>
    </row>
    <row r="416" spans="1:5" s="15" customFormat="1">
      <c r="A416" s="7"/>
      <c r="B416" s="5"/>
      <c r="C416" s="6"/>
      <c r="D416" s="35"/>
      <c r="E416" s="5"/>
    </row>
    <row r="417" spans="1:5" s="15" customFormat="1">
      <c r="A417" s="7"/>
      <c r="B417" s="5"/>
      <c r="C417" s="6"/>
      <c r="D417" s="35"/>
      <c r="E417" s="5"/>
    </row>
    <row r="418" spans="1:5" s="15" customFormat="1">
      <c r="A418" s="7"/>
      <c r="B418" s="5"/>
      <c r="C418" s="6"/>
      <c r="D418" s="35"/>
      <c r="E418" s="5"/>
    </row>
    <row r="419" spans="1:5" s="15" customFormat="1">
      <c r="A419" s="7"/>
      <c r="B419" s="5"/>
      <c r="C419" s="6"/>
      <c r="D419" s="35"/>
      <c r="E419" s="5"/>
    </row>
    <row r="420" spans="1:5" s="15" customFormat="1">
      <c r="A420" s="7"/>
      <c r="B420" s="5"/>
      <c r="C420" s="6"/>
      <c r="D420" s="19"/>
      <c r="E420" s="20"/>
    </row>
    <row r="421" spans="1:5" s="15" customFormat="1">
      <c r="A421" s="7"/>
      <c r="B421" s="5"/>
      <c r="C421" s="6"/>
      <c r="D421" s="35"/>
      <c r="E421" s="5"/>
    </row>
    <row r="422" spans="1:5" s="15" customFormat="1">
      <c r="A422" s="7"/>
      <c r="B422" s="5"/>
      <c r="C422" s="6"/>
      <c r="D422" s="35"/>
      <c r="E422" s="5"/>
    </row>
    <row r="423" spans="1:5" s="15" customFormat="1">
      <c r="A423" s="7"/>
      <c r="B423" s="5"/>
      <c r="C423" s="6"/>
      <c r="D423" s="35"/>
      <c r="E423" s="5"/>
    </row>
    <row r="424" spans="1:5" s="15" customFormat="1">
      <c r="A424" s="7"/>
      <c r="B424" s="5"/>
      <c r="C424" s="6"/>
      <c r="D424" s="35"/>
      <c r="E424" s="5"/>
    </row>
    <row r="425" spans="1:5" s="15" customFormat="1">
      <c r="A425" s="7"/>
      <c r="B425" s="5"/>
      <c r="C425" s="6"/>
      <c r="D425" s="19"/>
      <c r="E425" s="20"/>
    </row>
    <row r="426" spans="1:5" s="15" customFormat="1">
      <c r="A426" s="7"/>
      <c r="B426" s="5"/>
      <c r="C426" s="6"/>
      <c r="D426" s="35"/>
      <c r="E426" s="5"/>
    </row>
    <row r="427" spans="1:5" s="15" customFormat="1">
      <c r="A427" s="7"/>
      <c r="B427" s="5"/>
      <c r="C427" s="6"/>
      <c r="D427" s="35"/>
      <c r="E427" s="5"/>
    </row>
    <row r="428" spans="1:5" s="15" customFormat="1">
      <c r="A428" s="7"/>
      <c r="B428" s="5"/>
      <c r="C428" s="6"/>
      <c r="D428" s="35"/>
      <c r="E428" s="5"/>
    </row>
    <row r="429" spans="1:5" s="15" customFormat="1">
      <c r="A429" s="7"/>
      <c r="B429" s="5"/>
      <c r="C429" s="6"/>
      <c r="D429" s="35"/>
      <c r="E429" s="5"/>
    </row>
    <row r="430" spans="1:5" s="15" customFormat="1">
      <c r="A430" s="7"/>
      <c r="B430" s="5"/>
      <c r="C430" s="6"/>
      <c r="D430" s="19"/>
      <c r="E430" s="20"/>
    </row>
    <row r="431" spans="1:5" s="15" customFormat="1">
      <c r="A431" s="7"/>
      <c r="B431" s="5"/>
      <c r="C431" s="6"/>
      <c r="D431" s="35"/>
      <c r="E431" s="5"/>
    </row>
    <row r="432" spans="1:5" s="15" customFormat="1">
      <c r="A432" s="7"/>
      <c r="B432" s="5"/>
      <c r="C432" s="6"/>
      <c r="D432" s="35"/>
      <c r="E432" s="5"/>
    </row>
    <row r="433" spans="1:5" s="15" customFormat="1">
      <c r="A433" s="7"/>
      <c r="B433" s="5"/>
      <c r="C433" s="6"/>
      <c r="D433" s="35"/>
      <c r="E433" s="5"/>
    </row>
    <row r="434" spans="1:5" s="15" customFormat="1">
      <c r="A434" s="7"/>
      <c r="B434" s="5"/>
      <c r="C434" s="6"/>
      <c r="D434" s="35"/>
      <c r="E434" s="5"/>
    </row>
    <row r="435" spans="1:5" s="15" customFormat="1">
      <c r="A435" s="7"/>
      <c r="B435" s="5"/>
      <c r="C435" s="6"/>
      <c r="D435" s="19"/>
      <c r="E435" s="20"/>
    </row>
    <row r="436" spans="1:5" s="15" customFormat="1">
      <c r="A436" s="7"/>
      <c r="B436" s="5"/>
      <c r="C436" s="6"/>
      <c r="D436" s="35"/>
      <c r="E436" s="5"/>
    </row>
    <row r="437" spans="1:5" s="15" customFormat="1">
      <c r="A437" s="7"/>
      <c r="B437" s="5"/>
      <c r="C437" s="6"/>
      <c r="D437" s="35"/>
      <c r="E437" s="5"/>
    </row>
    <row r="438" spans="1:5" s="15" customFormat="1">
      <c r="A438" s="7"/>
      <c r="B438" s="5"/>
      <c r="C438" s="6"/>
      <c r="D438" s="35"/>
      <c r="E438" s="5"/>
    </row>
    <row r="439" spans="1:5" s="15" customFormat="1">
      <c r="A439" s="7"/>
      <c r="B439" s="5"/>
      <c r="C439" s="6"/>
      <c r="D439" s="35"/>
      <c r="E439" s="5"/>
    </row>
    <row r="440" spans="1:5" s="15" customFormat="1">
      <c r="A440" s="7"/>
      <c r="B440" s="5"/>
      <c r="C440" s="6"/>
      <c r="D440" s="19"/>
      <c r="E440" s="20"/>
    </row>
    <row r="441" spans="1:5" s="15" customFormat="1">
      <c r="A441" s="7"/>
      <c r="B441" s="5"/>
      <c r="C441" s="6"/>
      <c r="D441" s="35"/>
      <c r="E441" s="5"/>
    </row>
    <row r="442" spans="1:5" s="15" customFormat="1">
      <c r="A442" s="7"/>
      <c r="B442" s="5"/>
      <c r="C442" s="6"/>
      <c r="D442" s="35"/>
      <c r="E442" s="5"/>
    </row>
    <row r="443" spans="1:5" s="15" customFormat="1">
      <c r="A443" s="7"/>
      <c r="B443" s="5"/>
      <c r="C443" s="6"/>
      <c r="D443" s="35"/>
      <c r="E443" s="5"/>
    </row>
    <row r="444" spans="1:5" s="15" customFormat="1">
      <c r="A444" s="7"/>
      <c r="B444" s="5"/>
      <c r="C444" s="6"/>
      <c r="D444" s="35"/>
      <c r="E444" s="5"/>
    </row>
    <row r="445" spans="1:5" s="15" customFormat="1">
      <c r="A445" s="7"/>
      <c r="B445" s="5"/>
      <c r="C445" s="6"/>
      <c r="D445" s="19"/>
      <c r="E445" s="20"/>
    </row>
    <row r="446" spans="1:5" s="15" customFormat="1">
      <c r="A446" s="7"/>
      <c r="B446" s="5"/>
      <c r="C446" s="6"/>
      <c r="D446" s="35"/>
      <c r="E446" s="5"/>
    </row>
    <row r="447" spans="1:5" s="15" customFormat="1">
      <c r="A447" s="7"/>
      <c r="B447" s="5"/>
      <c r="C447" s="6"/>
      <c r="D447" s="35"/>
      <c r="E447" s="5"/>
    </row>
    <row r="448" spans="1:5" s="15" customFormat="1">
      <c r="A448" s="7"/>
      <c r="B448" s="5"/>
      <c r="C448" s="6"/>
      <c r="D448" s="35"/>
      <c r="E448" s="5"/>
    </row>
    <row r="449" spans="1:5" s="15" customFormat="1">
      <c r="A449" s="7"/>
      <c r="B449" s="5"/>
      <c r="C449" s="6"/>
      <c r="D449" s="35"/>
      <c r="E449" s="5"/>
    </row>
    <row r="450" spans="1:5" s="15" customFormat="1">
      <c r="A450" s="7"/>
      <c r="B450" s="5"/>
      <c r="C450" s="6"/>
      <c r="D450" s="19"/>
      <c r="E450" s="20"/>
    </row>
    <row r="451" spans="1:5" s="15" customFormat="1">
      <c r="A451" s="7"/>
      <c r="B451" s="5"/>
      <c r="C451" s="6"/>
      <c r="D451" s="35"/>
      <c r="E451" s="5"/>
    </row>
    <row r="452" spans="1:5" s="15" customFormat="1">
      <c r="A452" s="7"/>
      <c r="B452" s="5"/>
      <c r="C452" s="6"/>
      <c r="D452" s="35"/>
      <c r="E452" s="5"/>
    </row>
    <row r="453" spans="1:5" s="15" customFormat="1">
      <c r="A453" s="7"/>
      <c r="B453" s="5"/>
      <c r="C453" s="6"/>
      <c r="D453" s="35"/>
      <c r="E453" s="5"/>
    </row>
    <row r="454" spans="1:5" s="15" customFormat="1">
      <c r="A454" s="7"/>
      <c r="B454" s="5"/>
      <c r="C454" s="6"/>
      <c r="D454" s="35"/>
      <c r="E454" s="5"/>
    </row>
    <row r="455" spans="1:5" s="15" customFormat="1">
      <c r="A455" s="7"/>
      <c r="B455" s="5"/>
      <c r="C455" s="6"/>
      <c r="D455" s="19"/>
      <c r="E455" s="20"/>
    </row>
    <row r="456" spans="1:5" s="15" customFormat="1">
      <c r="A456" s="7"/>
      <c r="B456" s="5"/>
      <c r="C456" s="6"/>
      <c r="D456" s="35"/>
      <c r="E456" s="5"/>
    </row>
    <row r="457" spans="1:5" s="15" customFormat="1">
      <c r="A457" s="7"/>
      <c r="B457" s="5"/>
      <c r="C457" s="6"/>
      <c r="D457" s="35"/>
      <c r="E457" s="5"/>
    </row>
    <row r="458" spans="1:5" s="15" customFormat="1">
      <c r="A458" s="7"/>
      <c r="B458" s="5"/>
      <c r="C458" s="6"/>
      <c r="D458" s="35"/>
      <c r="E458" s="5"/>
    </row>
    <row r="459" spans="1:5" s="15" customFormat="1">
      <c r="A459" s="7"/>
      <c r="B459" s="5"/>
      <c r="C459" s="6"/>
      <c r="D459" s="35"/>
      <c r="E459" s="5"/>
    </row>
    <row r="460" spans="1:5" s="15" customFormat="1">
      <c r="A460" s="7"/>
      <c r="B460" s="5"/>
      <c r="C460" s="6"/>
      <c r="D460" s="19"/>
      <c r="E460" s="20"/>
    </row>
    <row r="461" spans="1:5" s="15" customFormat="1">
      <c r="A461" s="7"/>
      <c r="B461" s="5"/>
      <c r="C461" s="6"/>
      <c r="D461" s="35"/>
      <c r="E461" s="5"/>
    </row>
    <row r="462" spans="1:5" s="15" customFormat="1">
      <c r="A462" s="7"/>
      <c r="B462" s="5"/>
      <c r="C462" s="6"/>
      <c r="D462" s="35"/>
      <c r="E462" s="5"/>
    </row>
    <row r="463" spans="1:5" s="15" customFormat="1">
      <c r="A463" s="7"/>
      <c r="B463" s="5"/>
      <c r="C463" s="6"/>
      <c r="D463" s="35"/>
      <c r="E463" s="5"/>
    </row>
    <row r="464" spans="1:5" s="15" customFormat="1">
      <c r="A464" s="7"/>
      <c r="B464" s="5"/>
      <c r="C464" s="6"/>
      <c r="D464" s="35"/>
      <c r="E464" s="5"/>
    </row>
    <row r="465" spans="1:5" s="15" customFormat="1">
      <c r="A465" s="7"/>
      <c r="B465" s="5"/>
      <c r="C465" s="6"/>
      <c r="D465" s="19"/>
      <c r="E465" s="20"/>
    </row>
    <row r="466" spans="1:5" s="15" customFormat="1">
      <c r="A466" s="7"/>
      <c r="B466" s="5"/>
      <c r="C466" s="6"/>
      <c r="D466" s="35"/>
      <c r="E466" s="5"/>
    </row>
    <row r="467" spans="1:5" s="15" customFormat="1">
      <c r="A467" s="7"/>
      <c r="B467" s="5"/>
      <c r="C467" s="6"/>
      <c r="D467" s="35"/>
      <c r="E467" s="5"/>
    </row>
    <row r="468" spans="1:5" s="15" customFormat="1">
      <c r="A468" s="7"/>
      <c r="B468" s="5"/>
      <c r="C468" s="6"/>
      <c r="D468" s="35"/>
      <c r="E468" s="5"/>
    </row>
    <row r="469" spans="1:5" s="15" customFormat="1">
      <c r="A469" s="7"/>
      <c r="B469" s="5"/>
      <c r="C469" s="6"/>
      <c r="D469" s="35"/>
      <c r="E469" s="5"/>
    </row>
    <row r="470" spans="1:5" s="15" customFormat="1">
      <c r="A470" s="7"/>
      <c r="B470" s="5"/>
      <c r="C470" s="6"/>
      <c r="D470" s="19"/>
      <c r="E470" s="20"/>
    </row>
    <row r="471" spans="1:5" s="15" customFormat="1">
      <c r="A471" s="7"/>
      <c r="B471" s="5"/>
      <c r="C471" s="6"/>
      <c r="D471" s="35"/>
      <c r="E471" s="5"/>
    </row>
    <row r="472" spans="1:5" s="15" customFormat="1">
      <c r="A472" s="7"/>
      <c r="B472" s="5"/>
      <c r="C472" s="6"/>
      <c r="D472" s="35"/>
      <c r="E472" s="5"/>
    </row>
    <row r="473" spans="1:5" s="15" customFormat="1">
      <c r="A473" s="7"/>
      <c r="B473" s="5"/>
      <c r="C473" s="6"/>
      <c r="D473" s="35"/>
      <c r="E473" s="5"/>
    </row>
    <row r="474" spans="1:5" s="15" customFormat="1">
      <c r="A474" s="7"/>
      <c r="B474" s="5"/>
      <c r="C474" s="6"/>
      <c r="D474" s="35"/>
      <c r="E474" s="5"/>
    </row>
    <row r="475" spans="1:5" s="15" customFormat="1">
      <c r="A475" s="7"/>
      <c r="B475" s="5"/>
      <c r="C475" s="6"/>
      <c r="D475" s="19"/>
      <c r="E475" s="20"/>
    </row>
    <row r="476" spans="1:5" s="15" customFormat="1">
      <c r="A476" s="7"/>
      <c r="B476" s="5"/>
      <c r="C476" s="6"/>
      <c r="D476" s="35"/>
      <c r="E476" s="5"/>
    </row>
    <row r="477" spans="1:5" s="15" customFormat="1">
      <c r="A477" s="7"/>
      <c r="B477" s="5"/>
      <c r="C477" s="6"/>
      <c r="D477" s="35"/>
      <c r="E477" s="5"/>
    </row>
    <row r="478" spans="1:5" s="15" customFormat="1">
      <c r="A478" s="7"/>
      <c r="B478" s="5"/>
      <c r="C478" s="6"/>
      <c r="D478" s="35"/>
      <c r="E478" s="5"/>
    </row>
    <row r="479" spans="1:5" s="15" customFormat="1">
      <c r="A479" s="7"/>
      <c r="B479" s="5"/>
      <c r="C479" s="6"/>
      <c r="D479" s="35"/>
      <c r="E479" s="5"/>
    </row>
    <row r="480" spans="1:5" s="15" customFormat="1">
      <c r="A480" s="7"/>
      <c r="B480" s="5"/>
      <c r="C480" s="6"/>
      <c r="D480" s="19"/>
      <c r="E480" s="20"/>
    </row>
    <row r="481" spans="1:5" s="15" customFormat="1">
      <c r="A481" s="7"/>
      <c r="B481" s="5"/>
      <c r="C481" s="6"/>
      <c r="D481" s="35"/>
      <c r="E481" s="5"/>
    </row>
    <row r="482" spans="1:5" s="15" customFormat="1">
      <c r="A482" s="7"/>
      <c r="B482" s="5"/>
      <c r="C482" s="6"/>
      <c r="D482" s="35"/>
      <c r="E482" s="5"/>
    </row>
    <row r="483" spans="1:5" s="15" customFormat="1">
      <c r="A483" s="7"/>
      <c r="B483" s="5"/>
      <c r="C483" s="6"/>
      <c r="D483" s="35"/>
      <c r="E483" s="5"/>
    </row>
    <row r="484" spans="1:5" s="15" customFormat="1">
      <c r="A484" s="7"/>
      <c r="B484" s="5"/>
      <c r="C484" s="6"/>
      <c r="D484" s="35"/>
      <c r="E484" s="5"/>
    </row>
    <row r="485" spans="1:5" s="15" customFormat="1">
      <c r="A485" s="7"/>
      <c r="B485" s="5"/>
      <c r="C485" s="6"/>
      <c r="D485" s="19"/>
      <c r="E485" s="20"/>
    </row>
    <row r="486" spans="1:5" s="15" customFormat="1">
      <c r="A486" s="7"/>
      <c r="B486" s="5"/>
      <c r="C486" s="6"/>
      <c r="D486" s="35"/>
      <c r="E486" s="5"/>
    </row>
    <row r="487" spans="1:5" s="15" customFormat="1">
      <c r="A487" s="7"/>
      <c r="B487" s="5"/>
      <c r="C487" s="6"/>
      <c r="D487" s="35"/>
      <c r="E487" s="5"/>
    </row>
    <row r="488" spans="1:5" s="15" customFormat="1">
      <c r="A488" s="7"/>
      <c r="B488" s="5"/>
      <c r="C488" s="6"/>
      <c r="D488" s="35"/>
      <c r="E488" s="5"/>
    </row>
    <row r="489" spans="1:5" s="15" customFormat="1">
      <c r="A489" s="7"/>
      <c r="B489" s="5"/>
      <c r="C489" s="6"/>
      <c r="D489" s="35"/>
      <c r="E489" s="5"/>
    </row>
    <row r="490" spans="1:5" s="15" customFormat="1">
      <c r="A490" s="7"/>
      <c r="B490" s="5"/>
      <c r="C490" s="6"/>
      <c r="D490" s="19"/>
      <c r="E490" s="20"/>
    </row>
    <row r="491" spans="1:5" s="15" customFormat="1">
      <c r="A491" s="7"/>
      <c r="B491" s="5"/>
      <c r="C491" s="6"/>
      <c r="D491" s="35"/>
      <c r="E491" s="5"/>
    </row>
    <row r="492" spans="1:5" s="15" customFormat="1">
      <c r="A492" s="7"/>
      <c r="B492" s="5"/>
      <c r="C492" s="6"/>
      <c r="D492" s="35"/>
      <c r="E492" s="5"/>
    </row>
    <row r="493" spans="1:5" s="15" customFormat="1">
      <c r="A493" s="7"/>
      <c r="B493" s="5"/>
      <c r="C493" s="6"/>
      <c r="D493" s="35"/>
      <c r="E493" s="5"/>
    </row>
    <row r="494" spans="1:5" s="15" customFormat="1">
      <c r="A494" s="7"/>
      <c r="B494" s="5"/>
      <c r="C494" s="6"/>
      <c r="D494" s="35"/>
      <c r="E494" s="5"/>
    </row>
    <row r="495" spans="1:5" s="15" customFormat="1">
      <c r="A495" s="7"/>
      <c r="B495" s="5"/>
      <c r="C495" s="6"/>
      <c r="D495" s="19"/>
      <c r="E495" s="20"/>
    </row>
    <row r="496" spans="1:5" s="15" customFormat="1">
      <c r="A496" s="7"/>
      <c r="B496" s="5"/>
      <c r="C496" s="6"/>
      <c r="D496" s="35"/>
      <c r="E496" s="5"/>
    </row>
    <row r="497" spans="1:5" s="15" customFormat="1">
      <c r="A497" s="7"/>
      <c r="B497" s="5"/>
      <c r="C497" s="6"/>
      <c r="D497" s="35"/>
      <c r="E497" s="5"/>
    </row>
    <row r="498" spans="1:5" s="15" customFormat="1">
      <c r="A498" s="7"/>
      <c r="B498" s="5"/>
      <c r="C498" s="6"/>
      <c r="D498" s="35"/>
      <c r="E498" s="5"/>
    </row>
    <row r="499" spans="1:5" s="15" customFormat="1">
      <c r="A499" s="7"/>
      <c r="B499" s="5"/>
      <c r="C499" s="6"/>
      <c r="D499" s="35"/>
      <c r="E499" s="5"/>
    </row>
    <row r="500" spans="1:5" s="15" customFormat="1">
      <c r="A500" s="7"/>
      <c r="B500" s="5"/>
      <c r="C500" s="6"/>
      <c r="D500" s="19"/>
      <c r="E500" s="20"/>
    </row>
    <row r="501" spans="1:5" s="15" customFormat="1">
      <c r="A501" s="7"/>
      <c r="B501" s="5"/>
      <c r="C501" s="6"/>
      <c r="D501" s="35"/>
      <c r="E501" s="5"/>
    </row>
    <row r="502" spans="1:5" s="15" customFormat="1">
      <c r="A502" s="7"/>
      <c r="B502" s="5"/>
      <c r="C502" s="6"/>
      <c r="D502" s="35"/>
      <c r="E502" s="5"/>
    </row>
    <row r="503" spans="1:5" s="15" customFormat="1">
      <c r="A503" s="7"/>
      <c r="B503" s="5"/>
      <c r="C503" s="6"/>
      <c r="D503" s="35"/>
      <c r="E503" s="5"/>
    </row>
    <row r="504" spans="1:5" s="15" customFormat="1">
      <c r="A504" s="7"/>
      <c r="B504" s="5"/>
      <c r="C504" s="6"/>
      <c r="D504" s="35"/>
      <c r="E504" s="5"/>
    </row>
    <row r="505" spans="1:5" s="15" customFormat="1">
      <c r="A505" s="7"/>
      <c r="B505" s="5"/>
      <c r="C505" s="6"/>
      <c r="D505" s="19"/>
      <c r="E505" s="20"/>
    </row>
    <row r="506" spans="1:5" s="15" customFormat="1">
      <c r="A506" s="7"/>
      <c r="B506" s="5"/>
      <c r="C506" s="6"/>
      <c r="D506" s="35"/>
      <c r="E506" s="5"/>
    </row>
    <row r="507" spans="1:5" s="15" customFormat="1">
      <c r="A507" s="7"/>
      <c r="B507" s="5"/>
      <c r="C507" s="6"/>
      <c r="D507" s="35"/>
      <c r="E507" s="5"/>
    </row>
    <row r="508" spans="1:5" s="15" customFormat="1">
      <c r="A508" s="7"/>
      <c r="B508" s="5"/>
      <c r="C508" s="6"/>
      <c r="D508" s="35"/>
      <c r="E508" s="5"/>
    </row>
    <row r="509" spans="1:5" s="15" customFormat="1">
      <c r="A509" s="7"/>
      <c r="B509" s="5"/>
      <c r="C509" s="6"/>
      <c r="D509" s="35"/>
      <c r="E509" s="5"/>
    </row>
    <row r="510" spans="1:5" s="15" customFormat="1">
      <c r="A510" s="7"/>
      <c r="B510" s="5"/>
      <c r="C510" s="6"/>
      <c r="D510" s="19"/>
      <c r="E510" s="20"/>
    </row>
    <row r="511" spans="1:5" s="15" customFormat="1">
      <c r="A511" s="7"/>
      <c r="B511" s="5"/>
      <c r="C511" s="6"/>
      <c r="D511" s="35"/>
      <c r="E511" s="5"/>
    </row>
    <row r="512" spans="1:5" s="15" customFormat="1">
      <c r="A512" s="7"/>
      <c r="B512" s="5"/>
      <c r="C512" s="6"/>
      <c r="D512" s="35"/>
      <c r="E512" s="5"/>
    </row>
    <row r="513" spans="1:5" s="15" customFormat="1">
      <c r="A513" s="7"/>
      <c r="B513" s="5"/>
      <c r="C513" s="6"/>
      <c r="D513" s="35"/>
      <c r="E513" s="5"/>
    </row>
    <row r="514" spans="1:5" s="15" customFormat="1">
      <c r="A514" s="7"/>
      <c r="B514" s="5"/>
      <c r="C514" s="6"/>
      <c r="D514" s="35"/>
      <c r="E514" s="5"/>
    </row>
    <row r="515" spans="1:5" s="15" customFormat="1">
      <c r="A515" s="7"/>
      <c r="B515" s="5"/>
      <c r="C515" s="6"/>
      <c r="D515" s="19"/>
      <c r="E515" s="20"/>
    </row>
    <row r="516" spans="1:5" s="15" customFormat="1">
      <c r="A516" s="7"/>
      <c r="B516" s="5"/>
      <c r="C516" s="6"/>
      <c r="D516" s="35"/>
      <c r="E516" s="5"/>
    </row>
    <row r="517" spans="1:5" s="15" customFormat="1">
      <c r="A517" s="7"/>
      <c r="B517" s="5"/>
      <c r="C517" s="6"/>
      <c r="D517" s="35"/>
      <c r="E517" s="5"/>
    </row>
    <row r="518" spans="1:5" s="15" customFormat="1">
      <c r="A518" s="7"/>
      <c r="B518" s="5"/>
      <c r="C518" s="6"/>
      <c r="D518" s="35"/>
      <c r="E518" s="5"/>
    </row>
    <row r="519" spans="1:5" s="15" customFormat="1">
      <c r="A519" s="7"/>
      <c r="B519" s="5"/>
      <c r="C519" s="6"/>
      <c r="D519" s="35"/>
      <c r="E519" s="5"/>
    </row>
    <row r="520" spans="1:5" s="15" customFormat="1">
      <c r="A520" s="7"/>
      <c r="B520" s="5"/>
      <c r="C520" s="6"/>
      <c r="D520" s="19"/>
      <c r="E520" s="20"/>
    </row>
    <row r="521" spans="1:5" s="15" customFormat="1">
      <c r="A521" s="7"/>
      <c r="B521" s="5"/>
      <c r="C521" s="6"/>
      <c r="D521" s="35"/>
      <c r="E521" s="5"/>
    </row>
    <row r="522" spans="1:5" s="15" customFormat="1">
      <c r="A522" s="7"/>
      <c r="B522" s="5"/>
      <c r="C522" s="6"/>
      <c r="D522" s="35"/>
      <c r="E522" s="5"/>
    </row>
    <row r="523" spans="1:5" s="15" customFormat="1">
      <c r="A523" s="7"/>
      <c r="B523" s="5"/>
      <c r="C523" s="6"/>
      <c r="D523" s="35"/>
      <c r="E523" s="5"/>
    </row>
    <row r="524" spans="1:5" s="15" customFormat="1">
      <c r="A524" s="7"/>
      <c r="B524" s="5"/>
      <c r="C524" s="6"/>
      <c r="D524" s="35"/>
      <c r="E524" s="5"/>
    </row>
    <row r="525" spans="1:5" s="15" customFormat="1">
      <c r="A525" s="7"/>
      <c r="B525" s="5"/>
      <c r="C525" s="6"/>
      <c r="D525" s="19"/>
      <c r="E525" s="20"/>
    </row>
    <row r="526" spans="1:5" s="15" customFormat="1">
      <c r="A526" s="7"/>
      <c r="B526" s="5"/>
      <c r="C526" s="6"/>
      <c r="D526" s="35"/>
      <c r="E526" s="5"/>
    </row>
    <row r="527" spans="1:5" s="15" customFormat="1">
      <c r="A527" s="7"/>
      <c r="B527" s="5"/>
      <c r="C527" s="6"/>
      <c r="D527" s="35"/>
      <c r="E527" s="5"/>
    </row>
    <row r="528" spans="1:5" s="15" customFormat="1">
      <c r="A528" s="7"/>
      <c r="B528" s="5"/>
      <c r="C528" s="6"/>
      <c r="D528" s="35"/>
      <c r="E528" s="5"/>
    </row>
    <row r="529" spans="1:5" s="15" customFormat="1">
      <c r="A529" s="7"/>
      <c r="B529" s="5"/>
      <c r="C529" s="6"/>
      <c r="D529" s="35"/>
      <c r="E529" s="5"/>
    </row>
    <row r="530" spans="1:5" s="15" customFormat="1">
      <c r="A530" s="7"/>
      <c r="B530" s="5"/>
      <c r="C530" s="6"/>
      <c r="D530" s="19"/>
      <c r="E530" s="20"/>
    </row>
    <row r="531" spans="1:5" s="15" customFormat="1">
      <c r="A531" s="7"/>
      <c r="B531" s="5"/>
      <c r="C531" s="6"/>
      <c r="D531" s="35"/>
      <c r="E531" s="5"/>
    </row>
    <row r="532" spans="1:5" s="15" customFormat="1">
      <c r="A532" s="7"/>
      <c r="B532" s="5"/>
      <c r="C532" s="6"/>
      <c r="D532" s="35"/>
      <c r="E532" s="5"/>
    </row>
    <row r="533" spans="1:5" s="15" customFormat="1">
      <c r="A533" s="7"/>
      <c r="B533" s="5"/>
      <c r="C533" s="6"/>
      <c r="D533" s="35"/>
      <c r="E533" s="5"/>
    </row>
    <row r="534" spans="1:5" s="15" customFormat="1">
      <c r="A534" s="7"/>
      <c r="B534" s="5"/>
      <c r="C534" s="6"/>
      <c r="D534" s="35"/>
      <c r="E534" s="5"/>
    </row>
    <row r="535" spans="1:5" s="15" customFormat="1">
      <c r="A535" s="7"/>
      <c r="B535" s="5"/>
      <c r="C535" s="6"/>
      <c r="D535" s="19"/>
      <c r="E535" s="20"/>
    </row>
    <row r="536" spans="1:5" s="15" customFormat="1">
      <c r="A536" s="7"/>
      <c r="B536" s="5"/>
      <c r="C536" s="6"/>
      <c r="D536" s="35"/>
      <c r="E536" s="5"/>
    </row>
    <row r="537" spans="1:5" s="15" customFormat="1">
      <c r="A537" s="7"/>
      <c r="B537" s="5"/>
      <c r="C537" s="6"/>
      <c r="D537" s="35"/>
      <c r="E537" s="5"/>
    </row>
    <row r="538" spans="1:5" s="15" customFormat="1">
      <c r="A538" s="7"/>
      <c r="B538" s="5"/>
      <c r="C538" s="6"/>
      <c r="D538" s="35"/>
      <c r="E538" s="5"/>
    </row>
    <row r="539" spans="1:5" s="15" customFormat="1">
      <c r="A539" s="7"/>
      <c r="B539" s="5"/>
      <c r="C539" s="6"/>
      <c r="D539" s="35"/>
      <c r="E539" s="5"/>
    </row>
    <row r="540" spans="1:5" s="15" customFormat="1">
      <c r="A540" s="7"/>
      <c r="B540" s="5"/>
      <c r="C540" s="6"/>
      <c r="D540" s="19"/>
      <c r="E540" s="20"/>
    </row>
    <row r="541" spans="1:5" s="15" customFormat="1">
      <c r="A541" s="7"/>
      <c r="B541" s="5"/>
      <c r="C541" s="6"/>
      <c r="D541" s="35"/>
      <c r="E541" s="5"/>
    </row>
    <row r="542" spans="1:5" s="15" customFormat="1">
      <c r="A542" s="7"/>
      <c r="B542" s="5"/>
      <c r="C542" s="6"/>
      <c r="D542" s="35"/>
      <c r="E542" s="5"/>
    </row>
    <row r="543" spans="1:5" s="15" customFormat="1">
      <c r="A543" s="7"/>
      <c r="B543" s="5"/>
      <c r="C543" s="6"/>
      <c r="D543" s="35"/>
      <c r="E543" s="5"/>
    </row>
    <row r="544" spans="1:5" s="15" customFormat="1">
      <c r="A544" s="7"/>
      <c r="B544" s="5"/>
      <c r="C544" s="6"/>
      <c r="D544" s="35"/>
      <c r="E544" s="5"/>
    </row>
    <row r="545" spans="1:5" s="15" customFormat="1">
      <c r="A545" s="7"/>
      <c r="B545" s="5"/>
      <c r="C545" s="6"/>
      <c r="D545" s="19"/>
      <c r="E545" s="20"/>
    </row>
    <row r="546" spans="1:5" s="15" customFormat="1">
      <c r="A546" s="7"/>
      <c r="B546" s="5"/>
      <c r="C546" s="6"/>
      <c r="D546" s="35"/>
      <c r="E546" s="5"/>
    </row>
    <row r="547" spans="1:5" s="15" customFormat="1">
      <c r="A547" s="7"/>
      <c r="B547" s="5"/>
      <c r="C547" s="6"/>
      <c r="D547" s="35"/>
      <c r="E547" s="5"/>
    </row>
    <row r="548" spans="1:5" s="15" customFormat="1">
      <c r="A548" s="7"/>
      <c r="B548" s="5"/>
      <c r="C548" s="6"/>
      <c r="D548" s="35"/>
      <c r="E548" s="5"/>
    </row>
    <row r="549" spans="1:5" s="15" customFormat="1">
      <c r="A549" s="7"/>
      <c r="B549" s="5"/>
      <c r="C549" s="6"/>
      <c r="D549" s="35"/>
      <c r="E549" s="5"/>
    </row>
    <row r="550" spans="1:5" s="15" customFormat="1">
      <c r="A550" s="7"/>
      <c r="B550" s="5"/>
      <c r="C550" s="6"/>
      <c r="D550" s="19"/>
      <c r="E550" s="20"/>
    </row>
    <row r="551" spans="1:5" s="15" customFormat="1">
      <c r="A551" s="7"/>
      <c r="B551" s="5"/>
      <c r="C551" s="6"/>
      <c r="D551" s="35"/>
      <c r="E551" s="5"/>
    </row>
    <row r="552" spans="1:5" s="15" customFormat="1">
      <c r="A552" s="7"/>
      <c r="B552" s="5"/>
      <c r="C552" s="6"/>
      <c r="D552" s="35"/>
      <c r="E552" s="5"/>
    </row>
    <row r="553" spans="1:5" s="15" customFormat="1">
      <c r="A553" s="7"/>
      <c r="B553" s="5"/>
      <c r="C553" s="6"/>
      <c r="D553" s="35"/>
      <c r="E553" s="5"/>
    </row>
    <row r="554" spans="1:5" s="15" customFormat="1">
      <c r="A554" s="7"/>
      <c r="B554" s="5"/>
      <c r="C554" s="6"/>
      <c r="D554" s="35"/>
      <c r="E554" s="5"/>
    </row>
    <row r="555" spans="1:5" s="15" customFormat="1">
      <c r="A555" s="7"/>
      <c r="B555" s="5"/>
      <c r="C555" s="6"/>
      <c r="D555" s="19"/>
      <c r="E555" s="20"/>
    </row>
    <row r="556" spans="1:5" s="15" customFormat="1">
      <c r="A556" s="7"/>
      <c r="B556" s="5"/>
      <c r="C556" s="6"/>
      <c r="D556" s="35"/>
      <c r="E556" s="5"/>
    </row>
    <row r="557" spans="1:5" s="15" customFormat="1">
      <c r="A557" s="7"/>
      <c r="B557" s="5"/>
      <c r="C557" s="6"/>
      <c r="D557" s="35"/>
      <c r="E557" s="5"/>
    </row>
    <row r="558" spans="1:5" s="15" customFormat="1">
      <c r="A558" s="7"/>
      <c r="B558" s="5"/>
      <c r="C558" s="6"/>
      <c r="D558" s="35"/>
      <c r="E558" s="5"/>
    </row>
    <row r="559" spans="1:5" s="15" customFormat="1">
      <c r="A559" s="7"/>
      <c r="B559" s="5"/>
      <c r="C559" s="6"/>
      <c r="D559" s="35"/>
      <c r="E559" s="5"/>
    </row>
    <row r="560" spans="1:5" s="15" customFormat="1">
      <c r="A560" s="7"/>
      <c r="B560" s="5"/>
      <c r="C560" s="6"/>
      <c r="D560" s="19"/>
      <c r="E560" s="20"/>
    </row>
    <row r="561" spans="1:5" s="15" customFormat="1">
      <c r="A561" s="7"/>
      <c r="B561" s="5"/>
      <c r="C561" s="6"/>
      <c r="D561" s="35"/>
      <c r="E561" s="5"/>
    </row>
    <row r="562" spans="1:5" s="15" customFormat="1">
      <c r="A562" s="7"/>
      <c r="B562" s="5"/>
      <c r="C562" s="6"/>
      <c r="D562" s="35"/>
      <c r="E562" s="5"/>
    </row>
    <row r="563" spans="1:5" s="15" customFormat="1">
      <c r="A563" s="7"/>
      <c r="B563" s="5"/>
      <c r="C563" s="6"/>
      <c r="D563" s="35"/>
      <c r="E563" s="5"/>
    </row>
    <row r="564" spans="1:5" s="15" customFormat="1">
      <c r="A564" s="7"/>
      <c r="B564" s="5"/>
      <c r="C564" s="6"/>
      <c r="D564" s="35"/>
      <c r="E564" s="5"/>
    </row>
    <row r="565" spans="1:5" s="15" customFormat="1">
      <c r="A565" s="7"/>
      <c r="B565" s="5"/>
      <c r="C565" s="6"/>
      <c r="D565" s="19"/>
      <c r="E565" s="20"/>
    </row>
    <row r="566" spans="1:5" s="15" customFormat="1">
      <c r="A566" s="7"/>
      <c r="B566" s="5"/>
      <c r="C566" s="6"/>
      <c r="D566" s="35"/>
      <c r="E566" s="5"/>
    </row>
    <row r="567" spans="1:5" s="15" customFormat="1">
      <c r="A567" s="7"/>
      <c r="B567" s="5"/>
      <c r="C567" s="6"/>
      <c r="D567" s="35"/>
      <c r="E567" s="5"/>
    </row>
    <row r="568" spans="1:5" s="15" customFormat="1">
      <c r="A568" s="7"/>
      <c r="B568" s="5"/>
      <c r="C568" s="6"/>
      <c r="D568" s="35"/>
      <c r="E568" s="5"/>
    </row>
    <row r="569" spans="1:5" s="15" customFormat="1">
      <c r="A569" s="7"/>
      <c r="B569" s="5"/>
      <c r="C569" s="6"/>
      <c r="D569" s="35"/>
      <c r="E569" s="5"/>
    </row>
    <row r="570" spans="1:5" s="15" customFormat="1">
      <c r="A570" s="7"/>
      <c r="B570" s="5"/>
      <c r="C570" s="6"/>
      <c r="D570" s="19"/>
      <c r="E570" s="20"/>
    </row>
    <row r="571" spans="1:5" s="15" customFormat="1">
      <c r="A571" s="7"/>
      <c r="B571" s="5"/>
      <c r="C571" s="6"/>
      <c r="D571" s="35"/>
      <c r="E571" s="5"/>
    </row>
    <row r="572" spans="1:5" s="15" customFormat="1">
      <c r="A572" s="7"/>
      <c r="B572" s="5"/>
      <c r="C572" s="6"/>
      <c r="D572" s="35"/>
      <c r="E572" s="5"/>
    </row>
    <row r="573" spans="1:5" s="15" customFormat="1">
      <c r="A573" s="7"/>
      <c r="B573" s="5"/>
      <c r="C573" s="6"/>
      <c r="D573" s="35"/>
      <c r="E573" s="5"/>
    </row>
    <row r="574" spans="1:5" s="15" customFormat="1">
      <c r="A574" s="7"/>
      <c r="B574" s="5"/>
      <c r="C574" s="6"/>
      <c r="D574" s="35"/>
      <c r="E574" s="5"/>
    </row>
    <row r="575" spans="1:5" s="15" customFormat="1">
      <c r="A575" s="7"/>
      <c r="B575" s="5"/>
      <c r="C575" s="6"/>
      <c r="D575" s="19"/>
      <c r="E575" s="20"/>
    </row>
    <row r="576" spans="1:5" s="15" customFormat="1">
      <c r="A576" s="7"/>
      <c r="B576" s="5"/>
      <c r="C576" s="6"/>
      <c r="D576" s="35"/>
      <c r="E576" s="5"/>
    </row>
    <row r="577" spans="1:5" s="15" customFormat="1">
      <c r="A577" s="7"/>
      <c r="B577" s="5"/>
      <c r="C577" s="6"/>
      <c r="D577" s="35"/>
      <c r="E577" s="5"/>
    </row>
    <row r="578" spans="1:5" s="15" customFormat="1">
      <c r="A578" s="7"/>
      <c r="B578" s="5"/>
      <c r="C578" s="6"/>
      <c r="D578" s="35"/>
      <c r="E578" s="5"/>
    </row>
    <row r="579" spans="1:5" s="15" customFormat="1">
      <c r="A579" s="7"/>
      <c r="B579" s="5"/>
      <c r="C579" s="6"/>
      <c r="D579" s="35"/>
      <c r="E579" s="5"/>
    </row>
    <row r="580" spans="1:5" s="15" customFormat="1">
      <c r="A580" s="7"/>
      <c r="B580" s="5"/>
      <c r="C580" s="6"/>
      <c r="D580" s="19"/>
      <c r="E580" s="20"/>
    </row>
    <row r="581" spans="1:5" s="15" customFormat="1">
      <c r="A581" s="7"/>
      <c r="B581" s="5"/>
      <c r="C581" s="6"/>
      <c r="D581" s="35"/>
      <c r="E581" s="5"/>
    </row>
    <row r="582" spans="1:5" s="15" customFormat="1">
      <c r="A582" s="7"/>
      <c r="B582" s="5"/>
      <c r="C582" s="6"/>
      <c r="D582" s="35"/>
      <c r="E582" s="5"/>
    </row>
    <row r="583" spans="1:5" s="15" customFormat="1">
      <c r="A583" s="7"/>
      <c r="B583" s="5"/>
      <c r="C583" s="6"/>
      <c r="D583" s="35"/>
      <c r="E583" s="5"/>
    </row>
    <row r="584" spans="1:5" s="15" customFormat="1">
      <c r="A584" s="7"/>
      <c r="B584" s="5"/>
      <c r="C584" s="6"/>
      <c r="D584" s="35"/>
      <c r="E584" s="5"/>
    </row>
    <row r="585" spans="1:5" s="15" customFormat="1">
      <c r="A585" s="7"/>
      <c r="B585" s="5"/>
      <c r="C585" s="6"/>
      <c r="D585" s="19"/>
      <c r="E585" s="20"/>
    </row>
    <row r="586" spans="1:5" s="15" customFormat="1">
      <c r="A586" s="7"/>
      <c r="B586" s="5"/>
      <c r="C586" s="6"/>
      <c r="D586" s="35"/>
      <c r="E586" s="5"/>
    </row>
    <row r="587" spans="1:5" s="15" customFormat="1">
      <c r="A587" s="7"/>
      <c r="B587" s="5"/>
      <c r="C587" s="6"/>
      <c r="D587" s="35"/>
      <c r="E587" s="5"/>
    </row>
    <row r="588" spans="1:5" s="15" customFormat="1">
      <c r="A588" s="7"/>
      <c r="B588" s="5"/>
      <c r="C588" s="6"/>
      <c r="D588" s="35"/>
      <c r="E588" s="5"/>
    </row>
    <row r="589" spans="1:5" s="15" customFormat="1">
      <c r="A589" s="7"/>
      <c r="B589" s="5"/>
      <c r="C589" s="6"/>
      <c r="D589" s="35"/>
      <c r="E589" s="5"/>
    </row>
    <row r="590" spans="1:5" s="15" customFormat="1">
      <c r="A590" s="7"/>
      <c r="B590" s="5"/>
      <c r="C590" s="6"/>
      <c r="D590" s="19"/>
      <c r="E590" s="20"/>
    </row>
    <row r="591" spans="1:5" s="15" customFormat="1">
      <c r="A591" s="7"/>
      <c r="B591" s="5"/>
      <c r="C591" s="6"/>
      <c r="D591" s="35"/>
      <c r="E591" s="5"/>
    </row>
    <row r="592" spans="1:5" s="15" customFormat="1">
      <c r="A592" s="7"/>
      <c r="B592" s="5"/>
      <c r="C592" s="6"/>
      <c r="D592" s="35"/>
      <c r="E592" s="5"/>
    </row>
    <row r="593" spans="1:5" s="15" customFormat="1">
      <c r="A593" s="7"/>
      <c r="B593" s="5"/>
      <c r="C593" s="6"/>
      <c r="D593" s="35"/>
      <c r="E593" s="5"/>
    </row>
    <row r="594" spans="1:5" s="15" customFormat="1">
      <c r="A594" s="7"/>
      <c r="B594" s="5"/>
      <c r="C594" s="6"/>
      <c r="D594" s="35"/>
      <c r="E594" s="5"/>
    </row>
    <row r="595" spans="1:5" s="15" customFormat="1">
      <c r="A595" s="7"/>
      <c r="B595" s="5"/>
      <c r="C595" s="6"/>
      <c r="D595" s="19"/>
      <c r="E595" s="20"/>
    </row>
    <row r="596" spans="1:5" s="15" customFormat="1">
      <c r="A596" s="7"/>
      <c r="B596" s="5"/>
      <c r="C596" s="6"/>
      <c r="D596" s="35"/>
      <c r="E596" s="5"/>
    </row>
    <row r="597" spans="1:5" s="15" customFormat="1">
      <c r="A597" s="7"/>
      <c r="B597" s="5"/>
      <c r="C597" s="6"/>
      <c r="D597" s="35"/>
      <c r="E597" s="5"/>
    </row>
    <row r="598" spans="1:5" s="15" customFormat="1">
      <c r="A598" s="7"/>
      <c r="B598" s="5"/>
      <c r="C598" s="6"/>
      <c r="D598" s="35"/>
      <c r="E598" s="5"/>
    </row>
    <row r="599" spans="1:5" s="15" customFormat="1">
      <c r="A599" s="7"/>
      <c r="B599" s="5"/>
      <c r="C599" s="6"/>
      <c r="D599" s="35"/>
      <c r="E599" s="5"/>
    </row>
    <row r="600" spans="1:5" s="15" customFormat="1">
      <c r="A600" s="7"/>
      <c r="B600" s="5"/>
      <c r="C600" s="6"/>
      <c r="D600" s="19"/>
      <c r="E600" s="20"/>
    </row>
    <row r="601" spans="1:5" s="15" customFormat="1">
      <c r="A601" s="7"/>
      <c r="B601" s="5"/>
      <c r="C601" s="6"/>
      <c r="D601" s="35"/>
      <c r="E601" s="5"/>
    </row>
    <row r="602" spans="1:5" s="15" customFormat="1">
      <c r="A602" s="7"/>
      <c r="B602" s="5"/>
      <c r="C602" s="6"/>
      <c r="D602" s="35"/>
      <c r="E602" s="5"/>
    </row>
    <row r="603" spans="1:5" s="15" customFormat="1">
      <c r="A603" s="7"/>
      <c r="B603" s="5"/>
      <c r="C603" s="6"/>
      <c r="D603" s="35"/>
      <c r="E603" s="5"/>
    </row>
    <row r="604" spans="1:5" s="15" customFormat="1">
      <c r="A604" s="7"/>
      <c r="B604" s="5"/>
      <c r="C604" s="6"/>
      <c r="D604" s="35"/>
      <c r="E604" s="5"/>
    </row>
    <row r="605" spans="1:5" s="15" customFormat="1">
      <c r="A605" s="7"/>
      <c r="B605" s="5"/>
      <c r="C605" s="6"/>
      <c r="D605" s="19"/>
      <c r="E605" s="20"/>
    </row>
    <row r="606" spans="1:5" s="15" customFormat="1">
      <c r="A606" s="7"/>
      <c r="B606" s="5"/>
      <c r="C606" s="6"/>
      <c r="D606" s="35"/>
      <c r="E606" s="5"/>
    </row>
    <row r="607" spans="1:5" s="15" customFormat="1">
      <c r="A607" s="7"/>
      <c r="B607" s="5"/>
      <c r="C607" s="6"/>
      <c r="D607" s="35"/>
      <c r="E607" s="5"/>
    </row>
    <row r="608" spans="1:5" s="15" customFormat="1">
      <c r="A608" s="7"/>
      <c r="B608" s="5"/>
      <c r="C608" s="6"/>
      <c r="D608" s="35"/>
      <c r="E608" s="5"/>
    </row>
    <row r="609" spans="1:5" s="15" customFormat="1">
      <c r="A609" s="7"/>
      <c r="B609" s="5"/>
      <c r="C609" s="6"/>
      <c r="D609" s="35"/>
      <c r="E609" s="5"/>
    </row>
    <row r="610" spans="1:5" s="15" customFormat="1">
      <c r="A610" s="7"/>
      <c r="B610" s="5"/>
      <c r="C610" s="6"/>
      <c r="D610" s="19"/>
      <c r="E610" s="20"/>
    </row>
    <row r="611" spans="1:5" s="15" customFormat="1">
      <c r="A611" s="7"/>
      <c r="B611" s="5"/>
      <c r="C611" s="6"/>
      <c r="D611" s="35"/>
      <c r="E611" s="5"/>
    </row>
    <row r="612" spans="1:5" s="15" customFormat="1">
      <c r="A612" s="7"/>
      <c r="B612" s="5"/>
      <c r="C612" s="6"/>
      <c r="D612" s="35"/>
      <c r="E612" s="5"/>
    </row>
    <row r="613" spans="1:5" s="15" customFormat="1">
      <c r="A613" s="7"/>
      <c r="B613" s="5"/>
      <c r="C613" s="6"/>
      <c r="D613" s="35"/>
      <c r="E613" s="5"/>
    </row>
    <row r="614" spans="1:5" s="15" customFormat="1">
      <c r="A614" s="7"/>
      <c r="B614" s="5"/>
      <c r="C614" s="6"/>
      <c r="D614" s="35"/>
      <c r="E614" s="5"/>
    </row>
    <row r="615" spans="1:5" s="15" customFormat="1">
      <c r="A615" s="7"/>
      <c r="B615" s="5"/>
      <c r="C615" s="6"/>
      <c r="D615" s="19"/>
      <c r="E615" s="20"/>
    </row>
    <row r="616" spans="1:5" s="15" customFormat="1">
      <c r="A616" s="7"/>
      <c r="B616" s="5"/>
      <c r="C616" s="6"/>
      <c r="D616" s="35"/>
      <c r="E616" s="5"/>
    </row>
    <row r="617" spans="1:5" s="15" customFormat="1">
      <c r="A617" s="7"/>
      <c r="B617" s="5"/>
      <c r="C617" s="6"/>
      <c r="D617" s="35"/>
      <c r="E617" s="5"/>
    </row>
    <row r="618" spans="1:5" s="15" customFormat="1">
      <c r="A618" s="7"/>
      <c r="B618" s="5"/>
      <c r="C618" s="6"/>
      <c r="D618" s="35"/>
      <c r="E618" s="5"/>
    </row>
    <row r="619" spans="1:5" s="15" customFormat="1">
      <c r="A619" s="7"/>
      <c r="B619" s="5"/>
      <c r="C619" s="6"/>
      <c r="D619" s="35"/>
      <c r="E619" s="5"/>
    </row>
    <row r="620" spans="1:5" s="15" customFormat="1">
      <c r="A620" s="7"/>
      <c r="B620" s="5"/>
      <c r="C620" s="6"/>
      <c r="D620" s="19"/>
      <c r="E620" s="20"/>
    </row>
    <row r="621" spans="1:5" s="15" customFormat="1">
      <c r="A621" s="7"/>
      <c r="B621" s="5"/>
      <c r="C621" s="6"/>
      <c r="D621" s="35"/>
      <c r="E621" s="5"/>
    </row>
    <row r="622" spans="1:5" s="15" customFormat="1">
      <c r="A622" s="7"/>
      <c r="B622" s="5"/>
      <c r="C622" s="6"/>
      <c r="D622" s="35"/>
      <c r="E622" s="5"/>
    </row>
    <row r="623" spans="1:5" s="15" customFormat="1">
      <c r="A623" s="7"/>
      <c r="B623" s="5"/>
      <c r="C623" s="6"/>
      <c r="D623" s="35"/>
      <c r="E623" s="5"/>
    </row>
    <row r="624" spans="1:5" s="15" customFormat="1">
      <c r="A624" s="7"/>
      <c r="B624" s="5"/>
      <c r="C624" s="6"/>
      <c r="D624" s="35"/>
      <c r="E624" s="5"/>
    </row>
    <row r="625" spans="1:5" s="15" customFormat="1">
      <c r="A625" s="7"/>
      <c r="B625" s="5"/>
      <c r="C625" s="6"/>
      <c r="D625" s="19"/>
      <c r="E625" s="20"/>
    </row>
    <row r="626" spans="1:5" s="15" customFormat="1">
      <c r="A626" s="7"/>
      <c r="B626" s="5"/>
      <c r="C626" s="6"/>
      <c r="D626" s="35"/>
      <c r="E626" s="5"/>
    </row>
    <row r="627" spans="1:5" s="15" customFormat="1">
      <c r="A627" s="7"/>
      <c r="B627" s="5"/>
      <c r="C627" s="6"/>
      <c r="D627" s="35"/>
      <c r="E627" s="5"/>
    </row>
    <row r="628" spans="1:5" s="15" customFormat="1">
      <c r="A628" s="7"/>
      <c r="B628" s="5"/>
      <c r="C628" s="6"/>
      <c r="D628" s="35"/>
      <c r="E628" s="5"/>
    </row>
    <row r="629" spans="1:5" s="15" customFormat="1">
      <c r="A629" s="7"/>
      <c r="B629" s="5"/>
      <c r="C629" s="6"/>
      <c r="D629" s="35"/>
      <c r="E629" s="5"/>
    </row>
    <row r="630" spans="1:5" s="15" customFormat="1">
      <c r="A630" s="7"/>
      <c r="B630" s="5"/>
      <c r="C630" s="6"/>
      <c r="D630" s="19"/>
      <c r="E630" s="20"/>
    </row>
    <row r="631" spans="1:5" s="15" customFormat="1">
      <c r="A631" s="7"/>
      <c r="B631" s="5"/>
      <c r="C631" s="6"/>
      <c r="D631" s="35"/>
      <c r="E631" s="5"/>
    </row>
    <row r="632" spans="1:5" s="15" customFormat="1">
      <c r="A632" s="7"/>
      <c r="B632" s="5"/>
      <c r="C632" s="6"/>
      <c r="D632" s="35"/>
      <c r="E632" s="5"/>
    </row>
    <row r="633" spans="1:5" s="15" customFormat="1">
      <c r="A633" s="7"/>
      <c r="B633" s="5"/>
      <c r="C633" s="6"/>
      <c r="D633" s="35"/>
      <c r="E633" s="5"/>
    </row>
    <row r="634" spans="1:5" s="15" customFormat="1">
      <c r="A634" s="7"/>
      <c r="B634" s="5"/>
      <c r="C634" s="6"/>
      <c r="D634" s="35"/>
      <c r="E634" s="5"/>
    </row>
    <row r="635" spans="1:5" s="15" customFormat="1">
      <c r="A635" s="7"/>
      <c r="B635" s="5"/>
      <c r="C635" s="6"/>
      <c r="D635" s="19"/>
      <c r="E635" s="20"/>
    </row>
    <row r="636" spans="1:5" s="15" customFormat="1">
      <c r="A636" s="7"/>
      <c r="B636" s="5"/>
      <c r="C636" s="6"/>
      <c r="D636" s="35"/>
      <c r="E636" s="5"/>
    </row>
    <row r="637" spans="1:5" s="15" customFormat="1">
      <c r="A637" s="7"/>
      <c r="B637" s="5"/>
      <c r="C637" s="6"/>
      <c r="D637" s="35"/>
      <c r="E637" s="5"/>
    </row>
    <row r="638" spans="1:5" s="15" customFormat="1">
      <c r="A638" s="7"/>
      <c r="B638" s="5"/>
      <c r="C638" s="6"/>
      <c r="D638" s="35"/>
      <c r="E638" s="5"/>
    </row>
    <row r="639" spans="1:5" s="15" customFormat="1">
      <c r="A639" s="7"/>
      <c r="B639" s="5"/>
      <c r="C639" s="6"/>
      <c r="D639" s="35"/>
      <c r="E639" s="5"/>
    </row>
    <row r="640" spans="1:5" s="15" customFormat="1">
      <c r="A640" s="7"/>
      <c r="B640" s="5"/>
      <c r="C640" s="6"/>
      <c r="D640" s="19"/>
      <c r="E640" s="20"/>
    </row>
    <row r="641" spans="1:5" s="15" customFormat="1">
      <c r="A641" s="7"/>
      <c r="B641" s="5"/>
      <c r="C641" s="6"/>
      <c r="D641" s="35"/>
      <c r="E641" s="5"/>
    </row>
    <row r="642" spans="1:5" s="15" customFormat="1">
      <c r="A642" s="7"/>
      <c r="B642" s="5"/>
      <c r="C642" s="6"/>
      <c r="D642" s="35"/>
      <c r="E642" s="5"/>
    </row>
    <row r="643" spans="1:5" s="15" customFormat="1">
      <c r="A643" s="7"/>
      <c r="B643" s="5"/>
      <c r="C643" s="6"/>
      <c r="D643" s="35"/>
      <c r="E643" s="5"/>
    </row>
    <row r="644" spans="1:5" s="15" customFormat="1">
      <c r="A644" s="7"/>
      <c r="B644" s="5"/>
      <c r="C644" s="6"/>
      <c r="D644" s="35"/>
      <c r="E644" s="5"/>
    </row>
    <row r="645" spans="1:5" s="15" customFormat="1">
      <c r="A645" s="7"/>
      <c r="B645" s="5"/>
      <c r="C645" s="6"/>
      <c r="D645" s="19"/>
      <c r="E645" s="20"/>
    </row>
    <row r="646" spans="1:5" s="15" customFormat="1">
      <c r="A646" s="7"/>
      <c r="B646" s="5"/>
      <c r="C646" s="6"/>
      <c r="D646" s="35"/>
      <c r="E646" s="5"/>
    </row>
    <row r="647" spans="1:5" s="15" customFormat="1">
      <c r="A647" s="7"/>
      <c r="B647" s="5"/>
      <c r="C647" s="6"/>
      <c r="D647" s="35"/>
      <c r="E647" s="5"/>
    </row>
    <row r="648" spans="1:5" s="15" customFormat="1">
      <c r="A648" s="7"/>
      <c r="B648" s="5"/>
      <c r="C648" s="6"/>
      <c r="D648" s="35"/>
      <c r="E648" s="5"/>
    </row>
    <row r="649" spans="1:5" s="15" customFormat="1">
      <c r="A649" s="7"/>
      <c r="B649" s="5"/>
      <c r="C649" s="6"/>
      <c r="D649" s="35"/>
      <c r="E649" s="5"/>
    </row>
    <row r="650" spans="1:5" s="15" customFormat="1">
      <c r="A650" s="7"/>
      <c r="B650" s="5"/>
      <c r="C650" s="6"/>
      <c r="D650" s="19"/>
      <c r="E650" s="20"/>
    </row>
    <row r="651" spans="1:5" s="15" customFormat="1">
      <c r="A651" s="7"/>
      <c r="B651" s="5"/>
      <c r="C651" s="6"/>
      <c r="D651" s="35"/>
      <c r="E651" s="5"/>
    </row>
    <row r="652" spans="1:5" s="15" customFormat="1">
      <c r="A652" s="7"/>
      <c r="B652" s="5"/>
      <c r="C652" s="6"/>
      <c r="D652" s="35"/>
      <c r="E652" s="5"/>
    </row>
    <row r="653" spans="1:5" s="15" customFormat="1">
      <c r="A653" s="7"/>
      <c r="B653" s="5"/>
      <c r="C653" s="6"/>
      <c r="D653" s="35"/>
      <c r="E653" s="5"/>
    </row>
    <row r="654" spans="1:5" s="15" customFormat="1">
      <c r="A654" s="7"/>
      <c r="B654" s="5"/>
      <c r="C654" s="6"/>
      <c r="D654" s="35"/>
      <c r="E654" s="5"/>
    </row>
    <row r="655" spans="1:5" s="15" customFormat="1">
      <c r="A655" s="7"/>
      <c r="B655" s="5"/>
      <c r="C655" s="6"/>
      <c r="D655" s="19"/>
      <c r="E655" s="20"/>
    </row>
    <row r="656" spans="1:5" s="15" customFormat="1">
      <c r="A656" s="7"/>
      <c r="B656" s="5"/>
      <c r="C656" s="6"/>
      <c r="D656" s="35"/>
      <c r="E656" s="5"/>
    </row>
    <row r="657" spans="1:5" s="15" customFormat="1">
      <c r="A657" s="7"/>
      <c r="B657" s="5"/>
      <c r="C657" s="6"/>
      <c r="D657" s="35"/>
      <c r="E657" s="5"/>
    </row>
    <row r="658" spans="1:5" s="15" customFormat="1">
      <c r="A658" s="7"/>
      <c r="B658" s="5"/>
      <c r="C658" s="6"/>
      <c r="D658" s="35"/>
      <c r="E658" s="5"/>
    </row>
    <row r="659" spans="1:5" s="15" customFormat="1">
      <c r="A659" s="7"/>
      <c r="B659" s="5"/>
      <c r="C659" s="6"/>
      <c r="D659" s="35"/>
      <c r="E659" s="5"/>
    </row>
    <row r="660" spans="1:5" s="15" customFormat="1">
      <c r="A660" s="7"/>
      <c r="B660" s="5"/>
      <c r="C660" s="6"/>
      <c r="D660" s="19"/>
      <c r="E660" s="20"/>
    </row>
    <row r="661" spans="1:5" s="15" customFormat="1">
      <c r="A661" s="7"/>
      <c r="B661" s="5"/>
      <c r="C661" s="6"/>
      <c r="D661" s="35"/>
      <c r="E661" s="5"/>
    </row>
    <row r="662" spans="1:5" s="15" customFormat="1">
      <c r="A662" s="7"/>
      <c r="B662" s="5"/>
      <c r="C662" s="6"/>
      <c r="D662" s="35"/>
      <c r="E662" s="5"/>
    </row>
    <row r="663" spans="1:5" s="15" customFormat="1">
      <c r="A663" s="7"/>
      <c r="B663" s="5"/>
      <c r="C663" s="6"/>
      <c r="D663" s="35"/>
      <c r="E663" s="5"/>
    </row>
    <row r="664" spans="1:5" s="15" customFormat="1">
      <c r="A664" s="7"/>
      <c r="B664" s="5"/>
      <c r="C664" s="6"/>
      <c r="D664" s="35"/>
      <c r="E664" s="5"/>
    </row>
    <row r="665" spans="1:5" s="15" customFormat="1">
      <c r="A665" s="7"/>
      <c r="B665" s="5"/>
      <c r="C665" s="6"/>
      <c r="D665" s="19"/>
      <c r="E665" s="20"/>
    </row>
    <row r="666" spans="1:5" s="15" customFormat="1">
      <c r="A666" s="7"/>
      <c r="B666" s="5"/>
      <c r="C666" s="6"/>
      <c r="D666" s="35"/>
      <c r="E666" s="5"/>
    </row>
    <row r="667" spans="1:5" s="15" customFormat="1">
      <c r="A667" s="7"/>
      <c r="B667" s="5"/>
      <c r="C667" s="6"/>
      <c r="D667" s="35"/>
      <c r="E667" s="5"/>
    </row>
    <row r="668" spans="1:5" s="15" customFormat="1">
      <c r="A668" s="7"/>
      <c r="B668" s="5"/>
      <c r="C668" s="6"/>
      <c r="D668" s="35"/>
      <c r="E668" s="5"/>
    </row>
    <row r="669" spans="1:5" s="15" customFormat="1">
      <c r="A669" s="7"/>
      <c r="B669" s="5"/>
      <c r="C669" s="6"/>
      <c r="D669" s="35"/>
      <c r="E669" s="5"/>
    </row>
    <row r="670" spans="1:5" s="15" customFormat="1">
      <c r="A670" s="7"/>
      <c r="B670" s="5"/>
      <c r="C670" s="6"/>
      <c r="D670" s="19"/>
      <c r="E670" s="20"/>
    </row>
    <row r="671" spans="1:5" s="15" customFormat="1">
      <c r="A671" s="7"/>
      <c r="B671" s="5"/>
      <c r="C671" s="6"/>
      <c r="D671" s="35"/>
      <c r="E671" s="5"/>
    </row>
    <row r="672" spans="1:5" s="15" customFormat="1">
      <c r="A672" s="7"/>
      <c r="B672" s="5"/>
      <c r="C672" s="6"/>
      <c r="D672" s="35"/>
      <c r="E672" s="5"/>
    </row>
    <row r="673" spans="1:5" s="15" customFormat="1">
      <c r="A673" s="7"/>
      <c r="B673" s="5"/>
      <c r="C673" s="6"/>
      <c r="D673" s="35"/>
      <c r="E673" s="5"/>
    </row>
    <row r="674" spans="1:5" s="15" customFormat="1">
      <c r="A674" s="7"/>
      <c r="B674" s="5"/>
      <c r="C674" s="6"/>
      <c r="D674" s="35"/>
      <c r="E674" s="5"/>
    </row>
    <row r="675" spans="1:5" s="15" customFormat="1">
      <c r="A675" s="7"/>
      <c r="B675" s="5"/>
      <c r="C675" s="6"/>
      <c r="D675" s="19"/>
      <c r="E675" s="20"/>
    </row>
    <row r="676" spans="1:5" s="15" customFormat="1">
      <c r="A676" s="7"/>
      <c r="B676" s="5"/>
      <c r="C676" s="6"/>
      <c r="D676" s="35"/>
      <c r="E676" s="5"/>
    </row>
    <row r="677" spans="1:5" s="15" customFormat="1">
      <c r="A677" s="7"/>
      <c r="B677" s="5"/>
      <c r="C677" s="6"/>
      <c r="D677" s="35"/>
      <c r="E677" s="5"/>
    </row>
    <row r="678" spans="1:5" s="15" customFormat="1">
      <c r="A678" s="7"/>
      <c r="B678" s="5"/>
      <c r="C678" s="6"/>
      <c r="D678" s="35"/>
      <c r="E678" s="5"/>
    </row>
    <row r="679" spans="1:5" s="15" customFormat="1">
      <c r="A679" s="7"/>
      <c r="B679" s="5"/>
      <c r="C679" s="6"/>
      <c r="D679" s="35"/>
      <c r="E679" s="5"/>
    </row>
    <row r="680" spans="1:5" s="15" customFormat="1">
      <c r="A680" s="7"/>
      <c r="B680" s="5"/>
      <c r="C680" s="6"/>
      <c r="D680" s="19"/>
      <c r="E680" s="20"/>
    </row>
    <row r="681" spans="1:5" s="15" customFormat="1">
      <c r="A681" s="7"/>
      <c r="B681" s="5"/>
      <c r="C681" s="6"/>
      <c r="D681" s="35"/>
      <c r="E681" s="5"/>
    </row>
    <row r="682" spans="1:5" s="15" customFormat="1">
      <c r="A682" s="7"/>
      <c r="B682" s="5"/>
      <c r="C682" s="6"/>
      <c r="D682" s="35"/>
      <c r="E682" s="5"/>
    </row>
    <row r="683" spans="1:5" s="15" customFormat="1">
      <c r="A683" s="7"/>
      <c r="B683" s="5"/>
      <c r="C683" s="6"/>
      <c r="D683" s="35"/>
      <c r="E683" s="5"/>
    </row>
    <row r="684" spans="1:5" s="15" customFormat="1">
      <c r="A684" s="7"/>
      <c r="B684" s="5"/>
      <c r="C684" s="6"/>
      <c r="D684" s="35"/>
      <c r="E684" s="5"/>
    </row>
    <row r="685" spans="1:5" s="15" customFormat="1">
      <c r="A685" s="7"/>
      <c r="B685" s="5"/>
      <c r="C685" s="6"/>
      <c r="D685" s="19"/>
      <c r="E685" s="20"/>
    </row>
    <row r="686" spans="1:5" s="15" customFormat="1">
      <c r="A686" s="7"/>
      <c r="B686" s="5"/>
      <c r="C686" s="6"/>
      <c r="D686" s="35"/>
      <c r="E686" s="5"/>
    </row>
    <row r="687" spans="1:5" s="15" customFormat="1">
      <c r="A687" s="7"/>
      <c r="B687" s="5"/>
      <c r="C687" s="6"/>
      <c r="D687" s="35"/>
      <c r="E687" s="5"/>
    </row>
    <row r="688" spans="1:5" s="15" customFormat="1">
      <c r="A688" s="7"/>
      <c r="B688" s="5"/>
      <c r="C688" s="6"/>
      <c r="D688" s="35"/>
      <c r="E688" s="5"/>
    </row>
    <row r="689" spans="1:5" s="15" customFormat="1">
      <c r="A689" s="7"/>
      <c r="B689" s="5"/>
      <c r="C689" s="6"/>
      <c r="D689" s="35"/>
      <c r="E689" s="5"/>
    </row>
    <row r="690" spans="1:5" s="15" customFormat="1">
      <c r="A690" s="7"/>
      <c r="B690" s="5"/>
      <c r="C690" s="6"/>
      <c r="D690" s="19"/>
      <c r="E690" s="20"/>
    </row>
    <row r="691" spans="1:5" s="15" customFormat="1">
      <c r="A691" s="7"/>
      <c r="B691" s="5"/>
      <c r="C691" s="6"/>
      <c r="D691" s="35"/>
      <c r="E691" s="5"/>
    </row>
    <row r="692" spans="1:5" s="15" customFormat="1">
      <c r="A692" s="7"/>
      <c r="B692" s="5"/>
      <c r="C692" s="6"/>
      <c r="D692" s="35"/>
      <c r="E692" s="5"/>
    </row>
    <row r="693" spans="1:5" s="15" customFormat="1">
      <c r="A693" s="7"/>
      <c r="B693" s="5"/>
      <c r="C693" s="6"/>
      <c r="D693" s="35"/>
      <c r="E693" s="5"/>
    </row>
    <row r="694" spans="1:5" s="15" customFormat="1">
      <c r="A694" s="7"/>
      <c r="B694" s="5"/>
      <c r="C694" s="6"/>
      <c r="D694" s="35"/>
      <c r="E694" s="5"/>
    </row>
    <row r="695" spans="1:5" s="15" customFormat="1">
      <c r="A695" s="7"/>
      <c r="B695" s="5"/>
      <c r="C695" s="6"/>
      <c r="D695" s="19"/>
      <c r="E695" s="20"/>
    </row>
    <row r="696" spans="1:5" s="15" customFormat="1">
      <c r="A696" s="7"/>
      <c r="B696" s="5"/>
      <c r="C696" s="6"/>
      <c r="D696" s="35"/>
      <c r="E696" s="5"/>
    </row>
    <row r="697" spans="1:5" s="15" customFormat="1">
      <c r="A697" s="7"/>
      <c r="B697" s="5"/>
      <c r="C697" s="6"/>
      <c r="D697" s="35"/>
      <c r="E697" s="5"/>
    </row>
    <row r="698" spans="1:5" s="15" customFormat="1">
      <c r="A698" s="7"/>
      <c r="B698" s="5"/>
      <c r="C698" s="6"/>
      <c r="D698" s="35"/>
      <c r="E698" s="5"/>
    </row>
    <row r="699" spans="1:5" s="15" customFormat="1">
      <c r="A699" s="7"/>
      <c r="B699" s="5"/>
      <c r="C699" s="6"/>
      <c r="D699" s="35"/>
      <c r="E699" s="5"/>
    </row>
    <row r="700" spans="1:5" s="15" customFormat="1">
      <c r="A700" s="7"/>
      <c r="B700" s="5"/>
      <c r="C700" s="6"/>
      <c r="D700" s="19"/>
      <c r="E700" s="20"/>
    </row>
    <row r="701" spans="1:5" s="15" customFormat="1">
      <c r="A701" s="7"/>
      <c r="B701" s="5"/>
      <c r="C701" s="6"/>
      <c r="D701" s="35"/>
      <c r="E701" s="5"/>
    </row>
    <row r="702" spans="1:5" s="15" customFormat="1">
      <c r="A702" s="7"/>
      <c r="B702" s="5"/>
      <c r="C702" s="6"/>
      <c r="D702" s="35"/>
      <c r="E702" s="5"/>
    </row>
    <row r="703" spans="1:5" s="15" customFormat="1">
      <c r="A703" s="7"/>
      <c r="B703" s="5"/>
      <c r="C703" s="6"/>
      <c r="D703" s="35"/>
      <c r="E703" s="5"/>
    </row>
    <row r="704" spans="1:5" s="15" customFormat="1">
      <c r="A704" s="7"/>
      <c r="B704" s="5"/>
      <c r="C704" s="6"/>
      <c r="D704" s="35"/>
      <c r="E704" s="5"/>
    </row>
    <row r="705" spans="1:5" s="15" customFormat="1">
      <c r="A705" s="7"/>
      <c r="B705" s="5"/>
      <c r="C705" s="6"/>
      <c r="D705" s="19"/>
      <c r="E705" s="20"/>
    </row>
    <row r="706" spans="1:5" s="15" customFormat="1">
      <c r="A706" s="7"/>
      <c r="B706" s="5"/>
      <c r="C706" s="6"/>
      <c r="D706" s="35"/>
      <c r="E706" s="5"/>
    </row>
    <row r="707" spans="1:5" s="15" customFormat="1">
      <c r="A707" s="7"/>
      <c r="B707" s="5"/>
      <c r="C707" s="6"/>
      <c r="D707" s="35"/>
      <c r="E707" s="5"/>
    </row>
    <row r="708" spans="1:5" s="15" customFormat="1">
      <c r="A708" s="7"/>
      <c r="B708" s="5"/>
      <c r="C708" s="6"/>
      <c r="D708" s="35"/>
      <c r="E708" s="5"/>
    </row>
    <row r="709" spans="1:5" s="15" customFormat="1">
      <c r="A709" s="7"/>
      <c r="B709" s="5"/>
      <c r="C709" s="6"/>
      <c r="D709" s="35"/>
      <c r="E709" s="5"/>
    </row>
    <row r="710" spans="1:5" s="15" customFormat="1">
      <c r="A710" s="7"/>
      <c r="B710" s="5"/>
      <c r="C710" s="6"/>
      <c r="D710" s="19"/>
      <c r="E710" s="20"/>
    </row>
    <row r="711" spans="1:5" s="15" customFormat="1">
      <c r="A711" s="7"/>
      <c r="B711" s="5"/>
      <c r="C711" s="6"/>
      <c r="D711" s="35"/>
      <c r="E711" s="5"/>
    </row>
    <row r="712" spans="1:5" s="15" customFormat="1">
      <c r="A712" s="7"/>
      <c r="B712" s="5"/>
      <c r="C712" s="6"/>
      <c r="D712" s="35"/>
      <c r="E712" s="5"/>
    </row>
    <row r="713" spans="1:5" s="15" customFormat="1">
      <c r="A713" s="7"/>
      <c r="B713" s="5"/>
      <c r="C713" s="6"/>
      <c r="D713" s="35"/>
      <c r="E713" s="5"/>
    </row>
    <row r="714" spans="1:5" s="15" customFormat="1">
      <c r="A714" s="7"/>
      <c r="B714" s="5"/>
      <c r="C714" s="6"/>
      <c r="D714" s="35"/>
      <c r="E714" s="5"/>
    </row>
    <row r="715" spans="1:5" s="15" customFormat="1">
      <c r="A715" s="7"/>
      <c r="B715" s="5"/>
      <c r="C715" s="6"/>
      <c r="D715" s="19"/>
      <c r="E715" s="20"/>
    </row>
    <row r="716" spans="1:5" s="15" customFormat="1">
      <c r="A716" s="7"/>
      <c r="B716" s="5"/>
      <c r="C716" s="6"/>
      <c r="D716" s="35"/>
      <c r="E716" s="5"/>
    </row>
    <row r="717" spans="1:5" s="15" customFormat="1">
      <c r="A717" s="7"/>
      <c r="B717" s="5"/>
      <c r="C717" s="6"/>
      <c r="D717" s="35"/>
      <c r="E717" s="5"/>
    </row>
    <row r="718" spans="1:5" s="15" customFormat="1">
      <c r="A718" s="7"/>
      <c r="B718" s="5"/>
      <c r="C718" s="6"/>
      <c r="D718" s="35"/>
      <c r="E718" s="5"/>
    </row>
    <row r="719" spans="1:5" s="15" customFormat="1">
      <c r="A719" s="7"/>
      <c r="B719" s="5"/>
      <c r="C719" s="6"/>
      <c r="D719" s="35"/>
      <c r="E719" s="5"/>
    </row>
    <row r="720" spans="1:5" s="15" customFormat="1">
      <c r="A720" s="7"/>
      <c r="B720" s="5"/>
      <c r="C720" s="6"/>
      <c r="D720" s="19"/>
      <c r="E720" s="20"/>
    </row>
    <row r="721" spans="1:5" s="15" customFormat="1">
      <c r="A721" s="7"/>
      <c r="B721" s="5"/>
      <c r="C721" s="6"/>
      <c r="D721" s="35"/>
      <c r="E721" s="5"/>
    </row>
    <row r="722" spans="1:5" s="15" customFormat="1">
      <c r="A722" s="7"/>
      <c r="B722" s="5"/>
      <c r="C722" s="6"/>
      <c r="D722" s="35"/>
      <c r="E722" s="5"/>
    </row>
    <row r="723" spans="1:5" s="15" customFormat="1">
      <c r="A723" s="7"/>
      <c r="B723" s="5"/>
      <c r="C723" s="6"/>
      <c r="D723" s="35"/>
      <c r="E723" s="5"/>
    </row>
    <row r="724" spans="1:5" s="15" customFormat="1">
      <c r="A724" s="7"/>
      <c r="B724" s="5"/>
      <c r="C724" s="6"/>
      <c r="D724" s="35"/>
      <c r="E724" s="5"/>
    </row>
    <row r="725" spans="1:5" s="15" customFormat="1">
      <c r="A725" s="7"/>
      <c r="B725" s="5"/>
      <c r="C725" s="6"/>
      <c r="D725" s="19"/>
      <c r="E725" s="20"/>
    </row>
    <row r="726" spans="1:5" s="15" customFormat="1">
      <c r="A726" s="7"/>
      <c r="B726" s="5"/>
      <c r="C726" s="6"/>
      <c r="D726" s="35"/>
      <c r="E726" s="5"/>
    </row>
    <row r="727" spans="1:5" s="15" customFormat="1">
      <c r="A727" s="7"/>
      <c r="B727" s="5"/>
      <c r="C727" s="6"/>
      <c r="D727" s="35"/>
      <c r="E727" s="5"/>
    </row>
    <row r="728" spans="1:5" s="15" customFormat="1">
      <c r="A728" s="7"/>
      <c r="B728" s="5"/>
      <c r="C728" s="6"/>
      <c r="D728" s="35"/>
      <c r="E728" s="5"/>
    </row>
    <row r="729" spans="1:5" s="15" customFormat="1">
      <c r="A729" s="7"/>
      <c r="B729" s="5"/>
      <c r="C729" s="6"/>
      <c r="D729" s="35"/>
      <c r="E729" s="5"/>
    </row>
    <row r="730" spans="1:5" s="15" customFormat="1">
      <c r="A730" s="7"/>
      <c r="B730" s="5"/>
      <c r="C730" s="6"/>
      <c r="D730" s="19"/>
      <c r="E730" s="20"/>
    </row>
    <row r="731" spans="1:5" s="15" customFormat="1">
      <c r="A731" s="7"/>
      <c r="B731" s="5"/>
      <c r="C731" s="6"/>
      <c r="D731" s="35"/>
      <c r="E731" s="5"/>
    </row>
    <row r="732" spans="1:5" s="15" customFormat="1">
      <c r="A732" s="7"/>
      <c r="B732" s="5"/>
      <c r="C732" s="6"/>
      <c r="D732" s="35"/>
      <c r="E732" s="5"/>
    </row>
    <row r="733" spans="1:5" s="15" customFormat="1">
      <c r="A733" s="7"/>
      <c r="B733" s="5"/>
      <c r="C733" s="6"/>
      <c r="D733" s="35"/>
      <c r="E733" s="5"/>
    </row>
    <row r="734" spans="1:5" s="15" customFormat="1">
      <c r="A734" s="7"/>
      <c r="B734" s="5"/>
      <c r="C734" s="6"/>
      <c r="D734" s="35"/>
      <c r="E734" s="5"/>
    </row>
    <row r="735" spans="1:5" s="15" customFormat="1">
      <c r="A735" s="7"/>
      <c r="B735" s="5"/>
      <c r="C735" s="6"/>
      <c r="D735" s="19"/>
      <c r="E735" s="20"/>
    </row>
    <row r="736" spans="1:5" s="15" customFormat="1">
      <c r="A736" s="7"/>
      <c r="B736" s="5"/>
      <c r="C736" s="6"/>
      <c r="D736" s="35"/>
      <c r="E736" s="5"/>
    </row>
    <row r="737" spans="1:5" s="15" customFormat="1">
      <c r="A737" s="7"/>
      <c r="B737" s="5"/>
      <c r="C737" s="6"/>
      <c r="D737" s="35"/>
      <c r="E737" s="5"/>
    </row>
    <row r="738" spans="1:5" s="15" customFormat="1">
      <c r="A738" s="7"/>
      <c r="B738" s="5"/>
      <c r="C738" s="6"/>
      <c r="D738" s="35"/>
      <c r="E738" s="5"/>
    </row>
    <row r="739" spans="1:5" s="15" customFormat="1">
      <c r="A739" s="7"/>
      <c r="B739" s="5"/>
      <c r="C739" s="6"/>
      <c r="D739" s="35"/>
      <c r="E739" s="5"/>
    </row>
    <row r="740" spans="1:5" s="15" customFormat="1">
      <c r="A740" s="7"/>
      <c r="B740" s="5"/>
      <c r="C740" s="6"/>
      <c r="D740" s="19"/>
      <c r="E740" s="40"/>
    </row>
    <row r="741" spans="1:5" s="15" customFormat="1">
      <c r="A741" s="7"/>
      <c r="B741" s="5"/>
      <c r="C741" s="6"/>
      <c r="D741" s="35"/>
      <c r="E741" s="5"/>
    </row>
    <row r="742" spans="1:5" s="15" customFormat="1">
      <c r="A742" s="7"/>
      <c r="B742" s="5"/>
      <c r="C742" s="6"/>
      <c r="D742" s="35"/>
      <c r="E742" s="5"/>
    </row>
    <row r="743" spans="1:5" s="15" customFormat="1">
      <c r="A743" s="7"/>
      <c r="B743" s="5"/>
      <c r="C743" s="6"/>
      <c r="D743" s="35"/>
      <c r="E743" s="5"/>
    </row>
    <row r="744" spans="1:5" s="15" customFormat="1">
      <c r="A744" s="7"/>
      <c r="B744" s="5"/>
      <c r="C744" s="6"/>
      <c r="D744" s="35"/>
      <c r="E744" s="5"/>
    </row>
    <row r="745" spans="1:5" s="15" customFormat="1">
      <c r="A745" s="7"/>
      <c r="B745" s="5"/>
      <c r="C745" s="6"/>
      <c r="D745" s="19"/>
      <c r="E745" s="20"/>
    </row>
    <row r="746" spans="1:5" s="15" customFormat="1">
      <c r="A746" s="7"/>
      <c r="B746" s="5"/>
      <c r="C746" s="6"/>
      <c r="D746" s="35"/>
      <c r="E746" s="5"/>
    </row>
    <row r="747" spans="1:5" s="15" customFormat="1">
      <c r="A747" s="7"/>
      <c r="B747" s="5"/>
      <c r="C747" s="6"/>
      <c r="D747" s="35"/>
      <c r="E747" s="5"/>
    </row>
    <row r="748" spans="1:5" s="15" customFormat="1">
      <c r="A748" s="7"/>
      <c r="B748" s="5"/>
      <c r="C748" s="6"/>
      <c r="D748" s="35"/>
      <c r="E748" s="5"/>
    </row>
    <row r="749" spans="1:5" s="15" customFormat="1">
      <c r="A749" s="7"/>
      <c r="B749" s="5"/>
      <c r="C749" s="6"/>
      <c r="D749" s="35"/>
      <c r="E749" s="5"/>
    </row>
    <row r="750" spans="1:5" s="15" customFormat="1">
      <c r="A750" s="7"/>
      <c r="B750" s="5"/>
      <c r="C750" s="6"/>
      <c r="D750" s="19"/>
      <c r="E750" s="20"/>
    </row>
    <row r="751" spans="1:5" s="15" customFormat="1">
      <c r="A751" s="7"/>
      <c r="B751" s="5"/>
      <c r="C751" s="6"/>
      <c r="D751" s="35"/>
      <c r="E751" s="5"/>
    </row>
    <row r="752" spans="1:5" s="15" customFormat="1">
      <c r="A752" s="7"/>
      <c r="B752" s="5"/>
      <c r="C752" s="6"/>
      <c r="D752" s="35"/>
      <c r="E752" s="5"/>
    </row>
    <row r="753" spans="1:5" s="15" customFormat="1">
      <c r="A753" s="7"/>
      <c r="B753" s="5"/>
      <c r="C753" s="6"/>
      <c r="D753" s="35"/>
      <c r="E753" s="5"/>
    </row>
    <row r="754" spans="1:5" s="15" customFormat="1">
      <c r="A754" s="7"/>
      <c r="B754" s="5"/>
      <c r="C754" s="6"/>
      <c r="D754" s="35"/>
      <c r="E754" s="5"/>
    </row>
    <row r="755" spans="1:5" s="15" customFormat="1">
      <c r="A755" s="7"/>
      <c r="B755" s="5"/>
      <c r="C755" s="6"/>
      <c r="D755" s="19"/>
      <c r="E755" s="20"/>
    </row>
    <row r="756" spans="1:5" s="15" customFormat="1">
      <c r="A756" s="7"/>
      <c r="B756" s="5"/>
      <c r="C756" s="6"/>
      <c r="D756" s="35"/>
      <c r="E756" s="5"/>
    </row>
    <row r="757" spans="1:5" s="15" customFormat="1">
      <c r="A757" s="7"/>
      <c r="B757" s="5"/>
      <c r="C757" s="6"/>
      <c r="D757" s="35"/>
      <c r="E757" s="5"/>
    </row>
    <row r="758" spans="1:5" s="15" customFormat="1">
      <c r="A758" s="7"/>
      <c r="B758" s="5"/>
      <c r="C758" s="6"/>
      <c r="D758" s="35"/>
      <c r="E758" s="5"/>
    </row>
    <row r="759" spans="1:5" s="15" customFormat="1">
      <c r="A759" s="7"/>
      <c r="B759" s="5"/>
      <c r="C759" s="6"/>
      <c r="D759" s="35"/>
      <c r="E759" s="5"/>
    </row>
    <row r="760" spans="1:5" s="15" customFormat="1">
      <c r="A760" s="7"/>
      <c r="B760" s="5"/>
      <c r="C760" s="6"/>
      <c r="D760" s="19"/>
      <c r="E760" s="20"/>
    </row>
    <row r="761" spans="1:5" s="15" customFormat="1">
      <c r="A761" s="7"/>
      <c r="B761" s="5"/>
      <c r="C761" s="6"/>
      <c r="D761" s="35"/>
      <c r="E761" s="5"/>
    </row>
    <row r="762" spans="1:5" s="15" customFormat="1">
      <c r="A762" s="7"/>
      <c r="B762" s="5"/>
      <c r="C762" s="6"/>
      <c r="D762" s="35"/>
      <c r="E762" s="5"/>
    </row>
    <row r="763" spans="1:5" s="15" customFormat="1">
      <c r="A763" s="7"/>
      <c r="B763" s="5"/>
      <c r="C763" s="6"/>
      <c r="D763" s="35"/>
      <c r="E763" s="5"/>
    </row>
    <row r="764" spans="1:5" s="15" customFormat="1">
      <c r="A764" s="7"/>
      <c r="B764" s="5"/>
      <c r="C764" s="6"/>
      <c r="D764" s="35"/>
      <c r="E764" s="5"/>
    </row>
    <row r="765" spans="1:5" s="15" customFormat="1">
      <c r="A765" s="7"/>
      <c r="B765" s="5"/>
      <c r="C765" s="6"/>
      <c r="D765" s="19"/>
      <c r="E765" s="20"/>
    </row>
    <row r="766" spans="1:5" s="15" customFormat="1">
      <c r="A766" s="7"/>
      <c r="B766" s="5"/>
      <c r="C766" s="6"/>
      <c r="D766" s="35"/>
      <c r="E766" s="5"/>
    </row>
    <row r="767" spans="1:5" s="15" customFormat="1">
      <c r="A767" s="7"/>
      <c r="B767" s="5"/>
      <c r="C767" s="6"/>
      <c r="D767" s="35"/>
      <c r="E767" s="5"/>
    </row>
    <row r="768" spans="1:5" s="15" customFormat="1">
      <c r="A768" s="7"/>
      <c r="B768" s="5"/>
      <c r="C768" s="6"/>
      <c r="D768" s="35"/>
      <c r="E768" s="5"/>
    </row>
    <row r="769" spans="1:5" s="15" customFormat="1">
      <c r="A769" s="7"/>
      <c r="B769" s="5"/>
      <c r="C769" s="6"/>
      <c r="D769" s="35"/>
      <c r="E769" s="5"/>
    </row>
    <row r="770" spans="1:5" s="15" customFormat="1">
      <c r="A770" s="7"/>
      <c r="B770" s="5"/>
      <c r="C770" s="6"/>
      <c r="D770" s="19"/>
      <c r="E770" s="20"/>
    </row>
    <row r="771" spans="1:5" s="15" customFormat="1">
      <c r="A771" s="7"/>
      <c r="B771" s="5"/>
      <c r="C771" s="6"/>
      <c r="D771" s="35"/>
      <c r="E771" s="5"/>
    </row>
    <row r="772" spans="1:5" s="15" customFormat="1">
      <c r="A772" s="7"/>
      <c r="B772" s="5"/>
      <c r="C772" s="6"/>
      <c r="D772" s="35"/>
      <c r="E772" s="5"/>
    </row>
    <row r="773" spans="1:5" s="15" customFormat="1">
      <c r="A773" s="7"/>
      <c r="B773" s="5"/>
      <c r="C773" s="6"/>
      <c r="D773" s="35"/>
      <c r="E773" s="5"/>
    </row>
    <row r="774" spans="1:5" s="15" customFormat="1">
      <c r="A774" s="7"/>
      <c r="B774" s="5"/>
      <c r="C774" s="6"/>
      <c r="D774" s="35"/>
      <c r="E774" s="5"/>
    </row>
    <row r="775" spans="1:5" s="15" customFormat="1">
      <c r="A775" s="7"/>
      <c r="B775" s="5"/>
      <c r="C775" s="6"/>
      <c r="D775" s="19"/>
      <c r="E775" s="20"/>
    </row>
    <row r="776" spans="1:5" s="15" customFormat="1">
      <c r="A776" s="7"/>
      <c r="B776" s="5"/>
      <c r="C776" s="6"/>
      <c r="D776" s="35"/>
      <c r="E776" s="5"/>
    </row>
    <row r="777" spans="1:5" s="15" customFormat="1">
      <c r="A777" s="7"/>
      <c r="B777" s="5"/>
      <c r="C777" s="6"/>
      <c r="D777" s="35"/>
      <c r="E777" s="5"/>
    </row>
    <row r="778" spans="1:5" s="15" customFormat="1">
      <c r="A778" s="7"/>
      <c r="B778" s="5"/>
      <c r="C778" s="6"/>
      <c r="D778" s="35"/>
      <c r="E778" s="5"/>
    </row>
    <row r="779" spans="1:5" s="15" customFormat="1">
      <c r="A779" s="7"/>
      <c r="B779" s="5"/>
      <c r="C779" s="6"/>
      <c r="D779" s="35"/>
      <c r="E779" s="5"/>
    </row>
    <row r="780" spans="1:5" s="15" customFormat="1">
      <c r="A780" s="7"/>
      <c r="B780" s="5"/>
      <c r="C780" s="6"/>
      <c r="D780" s="19"/>
      <c r="E780" s="20"/>
    </row>
    <row r="781" spans="1:5" s="15" customFormat="1">
      <c r="A781" s="7"/>
      <c r="B781" s="5"/>
      <c r="C781" s="6"/>
      <c r="D781" s="35"/>
      <c r="E781" s="5"/>
    </row>
    <row r="782" spans="1:5" s="15" customFormat="1">
      <c r="A782" s="7"/>
      <c r="B782" s="5"/>
      <c r="C782" s="6"/>
      <c r="D782" s="35"/>
      <c r="E782" s="5"/>
    </row>
    <row r="783" spans="1:5" s="15" customFormat="1">
      <c r="A783" s="7"/>
      <c r="B783" s="5"/>
      <c r="C783" s="6"/>
      <c r="D783" s="35"/>
      <c r="E783" s="5"/>
    </row>
    <row r="784" spans="1:5" s="15" customFormat="1">
      <c r="A784" s="7"/>
      <c r="B784" s="5"/>
      <c r="C784" s="6"/>
      <c r="D784" s="35"/>
      <c r="E784" s="5"/>
    </row>
    <row r="785" spans="1:5" s="15" customFormat="1">
      <c r="A785" s="7"/>
      <c r="B785" s="5"/>
      <c r="C785" s="6"/>
      <c r="D785" s="19"/>
      <c r="E785" s="20"/>
    </row>
    <row r="786" spans="1:5" s="15" customFormat="1">
      <c r="A786" s="7"/>
      <c r="B786" s="5"/>
      <c r="C786" s="6"/>
      <c r="D786" s="35"/>
      <c r="E786" s="5"/>
    </row>
    <row r="787" spans="1:5" s="15" customFormat="1">
      <c r="A787" s="7"/>
      <c r="B787" s="5"/>
      <c r="C787" s="6"/>
      <c r="D787" s="35"/>
      <c r="E787" s="5"/>
    </row>
    <row r="788" spans="1:5" s="15" customFormat="1">
      <c r="A788" s="7"/>
      <c r="B788" s="5"/>
      <c r="C788" s="6"/>
      <c r="D788" s="35"/>
      <c r="E788" s="5"/>
    </row>
    <row r="789" spans="1:5" s="15" customFormat="1">
      <c r="A789" s="7"/>
      <c r="B789" s="5"/>
      <c r="C789" s="6"/>
      <c r="D789" s="35"/>
      <c r="E789" s="5"/>
    </row>
    <row r="790" spans="1:5" s="15" customFormat="1">
      <c r="A790" s="7"/>
      <c r="B790" s="5"/>
      <c r="C790" s="6"/>
      <c r="D790" s="19"/>
      <c r="E790" s="20"/>
    </row>
    <row r="791" spans="1:5" s="15" customFormat="1">
      <c r="A791" s="7"/>
      <c r="B791" s="5"/>
      <c r="C791" s="6"/>
      <c r="D791" s="35"/>
      <c r="E791" s="5"/>
    </row>
    <row r="792" spans="1:5" s="15" customFormat="1">
      <c r="A792" s="7"/>
      <c r="B792" s="5"/>
      <c r="C792" s="6"/>
      <c r="D792" s="35"/>
      <c r="E792" s="5"/>
    </row>
    <row r="793" spans="1:5" s="15" customFormat="1">
      <c r="A793" s="7"/>
      <c r="B793" s="5"/>
      <c r="C793" s="6"/>
      <c r="D793" s="35"/>
      <c r="E793" s="5"/>
    </row>
    <row r="794" spans="1:5" s="15" customFormat="1">
      <c r="A794" s="7"/>
      <c r="B794" s="5"/>
      <c r="C794" s="6"/>
      <c r="D794" s="35"/>
      <c r="E794" s="5"/>
    </row>
    <row r="795" spans="1:5" s="15" customFormat="1">
      <c r="A795" s="7"/>
      <c r="B795" s="5"/>
      <c r="C795" s="6"/>
      <c r="D795" s="19"/>
      <c r="E795" s="20"/>
    </row>
    <row r="796" spans="1:5" s="15" customFormat="1">
      <c r="A796" s="7"/>
      <c r="B796" s="5"/>
      <c r="C796" s="6"/>
      <c r="D796" s="35"/>
      <c r="E796" s="5"/>
    </row>
    <row r="797" spans="1:5" s="15" customFormat="1">
      <c r="A797" s="7"/>
      <c r="B797" s="5"/>
      <c r="C797" s="6"/>
      <c r="D797" s="35"/>
      <c r="E797" s="5"/>
    </row>
    <row r="798" spans="1:5" s="15" customFormat="1">
      <c r="A798" s="7"/>
      <c r="B798" s="5"/>
      <c r="C798" s="6"/>
      <c r="D798" s="35"/>
      <c r="E798" s="5"/>
    </row>
    <row r="799" spans="1:5" s="15" customFormat="1">
      <c r="A799" s="7"/>
      <c r="B799" s="5"/>
      <c r="C799" s="6"/>
      <c r="D799" s="35"/>
      <c r="E799" s="5"/>
    </row>
    <row r="800" spans="1:5" s="15" customFormat="1">
      <c r="A800" s="7"/>
      <c r="B800" s="5"/>
      <c r="C800" s="6"/>
      <c r="D800" s="19"/>
      <c r="E800" s="20"/>
    </row>
    <row r="801" spans="1:5" s="15" customFormat="1">
      <c r="A801" s="7"/>
      <c r="B801" s="5"/>
      <c r="C801" s="6"/>
      <c r="D801" s="35"/>
      <c r="E801" s="5"/>
    </row>
    <row r="802" spans="1:5" s="15" customFormat="1">
      <c r="A802" s="7"/>
      <c r="B802" s="5"/>
      <c r="C802" s="6"/>
      <c r="D802" s="35"/>
      <c r="E802" s="5"/>
    </row>
    <row r="803" spans="1:5" s="15" customFormat="1">
      <c r="A803" s="7"/>
      <c r="B803" s="5"/>
      <c r="C803" s="6"/>
      <c r="D803" s="35"/>
      <c r="E803" s="5"/>
    </row>
    <row r="804" spans="1:5" s="15" customFormat="1">
      <c r="A804" s="7"/>
      <c r="B804" s="5"/>
      <c r="C804" s="6"/>
      <c r="D804" s="35"/>
      <c r="E804" s="5"/>
    </row>
    <row r="805" spans="1:5" s="15" customFormat="1">
      <c r="A805" s="7"/>
      <c r="B805" s="5"/>
      <c r="C805" s="6"/>
      <c r="D805" s="19"/>
      <c r="E805" s="20"/>
    </row>
    <row r="806" spans="1:5" s="15" customFormat="1">
      <c r="A806" s="7"/>
      <c r="B806" s="5"/>
      <c r="C806" s="6"/>
      <c r="D806" s="35"/>
      <c r="E806" s="5"/>
    </row>
    <row r="807" spans="1:5" s="15" customFormat="1">
      <c r="A807" s="7"/>
      <c r="B807" s="5"/>
      <c r="C807" s="6"/>
      <c r="D807" s="35"/>
      <c r="E807" s="5"/>
    </row>
    <row r="808" spans="1:5" s="15" customFormat="1">
      <c r="A808" s="7"/>
      <c r="B808" s="5"/>
      <c r="C808" s="6"/>
      <c r="D808" s="35"/>
      <c r="E808" s="5"/>
    </row>
    <row r="809" spans="1:5" s="15" customFormat="1">
      <c r="A809" s="7"/>
      <c r="B809" s="5"/>
      <c r="C809" s="6"/>
      <c r="D809" s="35"/>
      <c r="E809" s="5"/>
    </row>
    <row r="810" spans="1:5" s="15" customFormat="1">
      <c r="A810" s="7"/>
      <c r="B810" s="5"/>
      <c r="C810" s="6"/>
      <c r="D810" s="19"/>
      <c r="E810" s="20"/>
    </row>
    <row r="811" spans="1:5" s="15" customFormat="1">
      <c r="A811" s="7"/>
      <c r="B811" s="5"/>
      <c r="C811" s="6"/>
      <c r="D811" s="35"/>
      <c r="E811" s="5"/>
    </row>
    <row r="812" spans="1:5" s="15" customFormat="1">
      <c r="A812" s="7"/>
      <c r="B812" s="5"/>
      <c r="C812" s="6"/>
      <c r="D812" s="35"/>
      <c r="E812" s="5"/>
    </row>
    <row r="813" spans="1:5" s="15" customFormat="1">
      <c r="A813" s="7"/>
      <c r="B813" s="5"/>
      <c r="C813" s="6"/>
      <c r="D813" s="35"/>
      <c r="E813" s="5"/>
    </row>
    <row r="814" spans="1:5" s="15" customFormat="1">
      <c r="A814" s="7"/>
      <c r="B814" s="5"/>
      <c r="C814" s="6"/>
      <c r="D814" s="35"/>
      <c r="E814" s="5"/>
    </row>
    <row r="815" spans="1:5" s="15" customFormat="1">
      <c r="A815" s="7"/>
      <c r="B815" s="5"/>
      <c r="C815" s="6"/>
      <c r="D815" s="19"/>
      <c r="E815" s="20"/>
    </row>
    <row r="816" spans="1:5" s="15" customFormat="1">
      <c r="A816" s="7"/>
      <c r="B816" s="5"/>
      <c r="C816" s="6"/>
      <c r="D816" s="35"/>
      <c r="E816" s="5"/>
    </row>
    <row r="817" spans="1:5" s="15" customFormat="1">
      <c r="A817" s="7"/>
      <c r="B817" s="5"/>
      <c r="C817" s="6"/>
      <c r="D817" s="35"/>
      <c r="E817" s="5"/>
    </row>
    <row r="818" spans="1:5" s="15" customFormat="1">
      <c r="A818" s="7"/>
      <c r="B818" s="5"/>
      <c r="C818" s="6"/>
      <c r="D818" s="35"/>
      <c r="E818" s="5"/>
    </row>
    <row r="819" spans="1:5" s="15" customFormat="1">
      <c r="A819" s="7"/>
      <c r="B819" s="5"/>
      <c r="C819" s="6"/>
      <c r="D819" s="35"/>
      <c r="E819" s="5"/>
    </row>
    <row r="820" spans="1:5" s="15" customFormat="1">
      <c r="A820" s="7"/>
      <c r="B820" s="5"/>
      <c r="C820" s="6"/>
      <c r="D820" s="19"/>
      <c r="E820" s="20"/>
    </row>
    <row r="821" spans="1:5" s="15" customFormat="1">
      <c r="A821" s="7"/>
      <c r="B821" s="5"/>
      <c r="C821" s="6"/>
      <c r="D821" s="35"/>
      <c r="E821" s="5"/>
    </row>
    <row r="822" spans="1:5" s="15" customFormat="1">
      <c r="A822" s="7"/>
      <c r="B822" s="5"/>
      <c r="C822" s="6"/>
      <c r="D822" s="35"/>
      <c r="E822" s="5"/>
    </row>
    <row r="823" spans="1:5" s="15" customFormat="1">
      <c r="A823" s="7"/>
      <c r="B823" s="5"/>
      <c r="C823" s="6"/>
      <c r="D823" s="35"/>
      <c r="E823" s="5"/>
    </row>
    <row r="824" spans="1:5" s="15" customFormat="1">
      <c r="A824" s="7"/>
      <c r="B824" s="5"/>
      <c r="C824" s="6"/>
      <c r="D824" s="35"/>
      <c r="E824" s="5"/>
    </row>
    <row r="825" spans="1:5" s="15" customFormat="1">
      <c r="A825" s="7"/>
      <c r="B825" s="5"/>
      <c r="C825" s="6"/>
      <c r="D825" s="19"/>
      <c r="E825" s="20"/>
    </row>
    <row r="826" spans="1:5" s="15" customFormat="1">
      <c r="A826" s="7"/>
      <c r="B826" s="5"/>
      <c r="C826" s="6"/>
      <c r="D826" s="35"/>
      <c r="E826" s="5"/>
    </row>
    <row r="827" spans="1:5" s="15" customFormat="1">
      <c r="A827" s="7"/>
      <c r="B827" s="5"/>
      <c r="C827" s="6"/>
      <c r="D827" s="35"/>
      <c r="E827" s="5"/>
    </row>
    <row r="828" spans="1:5" s="15" customFormat="1">
      <c r="A828" s="7"/>
      <c r="B828" s="5"/>
      <c r="C828" s="6"/>
      <c r="D828" s="35"/>
      <c r="E828" s="5"/>
    </row>
    <row r="829" spans="1:5" s="15" customFormat="1">
      <c r="A829" s="7"/>
      <c r="B829" s="5"/>
      <c r="C829" s="6"/>
      <c r="D829" s="35"/>
      <c r="E829" s="5"/>
    </row>
    <row r="830" spans="1:5" s="15" customFormat="1">
      <c r="A830" s="7"/>
      <c r="B830" s="5"/>
      <c r="C830" s="6"/>
      <c r="D830" s="19"/>
      <c r="E830" s="20"/>
    </row>
    <row r="831" spans="1:5" s="15" customFormat="1">
      <c r="A831" s="7"/>
      <c r="B831" s="5"/>
      <c r="C831" s="6"/>
      <c r="D831" s="35"/>
      <c r="E831" s="5"/>
    </row>
    <row r="832" spans="1:5" s="15" customFormat="1">
      <c r="A832" s="7"/>
      <c r="B832" s="5"/>
      <c r="C832" s="6"/>
      <c r="D832" s="35"/>
      <c r="E832" s="5"/>
    </row>
    <row r="833" spans="1:5" s="15" customFormat="1">
      <c r="A833" s="7"/>
      <c r="B833" s="5"/>
      <c r="C833" s="6"/>
      <c r="D833" s="35"/>
      <c r="E833" s="5"/>
    </row>
    <row r="834" spans="1:5" s="15" customFormat="1">
      <c r="A834" s="7"/>
      <c r="B834" s="5"/>
      <c r="C834" s="6"/>
      <c r="D834" s="35"/>
      <c r="E834" s="5"/>
    </row>
    <row r="835" spans="1:5" s="15" customFormat="1">
      <c r="A835" s="7"/>
      <c r="B835" s="5"/>
      <c r="C835" s="6"/>
      <c r="D835" s="19"/>
      <c r="E835" s="20"/>
    </row>
    <row r="836" spans="1:5" s="15" customFormat="1">
      <c r="A836" s="7"/>
      <c r="B836" s="5"/>
      <c r="C836" s="6"/>
      <c r="D836" s="35"/>
      <c r="E836" s="5"/>
    </row>
    <row r="837" spans="1:5" s="15" customFormat="1">
      <c r="A837" s="7"/>
      <c r="B837" s="5"/>
      <c r="C837" s="6"/>
      <c r="D837" s="35"/>
      <c r="E837" s="5"/>
    </row>
    <row r="838" spans="1:5" s="15" customFormat="1">
      <c r="A838" s="7"/>
      <c r="B838" s="5"/>
      <c r="C838" s="6"/>
      <c r="D838" s="35"/>
      <c r="E838" s="5"/>
    </row>
    <row r="839" spans="1:5" s="15" customFormat="1">
      <c r="A839" s="7"/>
      <c r="B839" s="5"/>
      <c r="C839" s="6"/>
      <c r="D839" s="35"/>
      <c r="E839" s="5"/>
    </row>
    <row r="840" spans="1:5" s="15" customFormat="1">
      <c r="A840" s="7"/>
      <c r="B840" s="5"/>
      <c r="C840" s="6"/>
      <c r="D840" s="19"/>
      <c r="E840" s="20"/>
    </row>
    <row r="841" spans="1:5" s="15" customFormat="1">
      <c r="A841" s="7"/>
      <c r="B841" s="5"/>
      <c r="C841" s="6"/>
      <c r="D841" s="35"/>
      <c r="E841" s="5"/>
    </row>
    <row r="842" spans="1:5" s="15" customFormat="1">
      <c r="A842" s="7"/>
      <c r="B842" s="5"/>
      <c r="C842" s="6"/>
      <c r="D842" s="35"/>
      <c r="E842" s="5"/>
    </row>
    <row r="843" spans="1:5" s="15" customFormat="1">
      <c r="A843" s="7"/>
      <c r="B843" s="5"/>
      <c r="C843" s="6"/>
      <c r="D843" s="35"/>
      <c r="E843" s="5"/>
    </row>
    <row r="844" spans="1:5" s="15" customFormat="1">
      <c r="A844" s="7"/>
      <c r="B844" s="5"/>
      <c r="C844" s="6"/>
      <c r="D844" s="35"/>
      <c r="E844" s="5"/>
    </row>
    <row r="845" spans="1:5" s="15" customFormat="1">
      <c r="A845" s="7"/>
      <c r="B845" s="5"/>
      <c r="C845" s="6"/>
      <c r="D845" s="19"/>
      <c r="E845" s="20"/>
    </row>
    <row r="846" spans="1:5" s="15" customFormat="1">
      <c r="A846" s="7"/>
      <c r="B846" s="5"/>
      <c r="C846" s="6"/>
      <c r="D846" s="35"/>
      <c r="E846" s="5"/>
    </row>
    <row r="847" spans="1:5" s="15" customFormat="1">
      <c r="A847" s="7"/>
      <c r="B847" s="5"/>
      <c r="C847" s="6"/>
      <c r="D847" s="35"/>
      <c r="E847" s="5"/>
    </row>
    <row r="848" spans="1:5" s="15" customFormat="1">
      <c r="A848" s="7"/>
      <c r="B848" s="5"/>
      <c r="C848" s="6"/>
      <c r="D848" s="35"/>
      <c r="E848" s="5"/>
    </row>
    <row r="849" spans="1:5" s="15" customFormat="1">
      <c r="A849" s="7"/>
      <c r="B849" s="5"/>
      <c r="C849" s="6"/>
      <c r="D849" s="35"/>
      <c r="E849" s="5"/>
    </row>
    <row r="850" spans="1:5" s="15" customFormat="1">
      <c r="A850" s="7"/>
      <c r="B850" s="5"/>
      <c r="C850" s="6"/>
      <c r="D850" s="19"/>
      <c r="E850" s="20"/>
    </row>
    <row r="851" spans="1:5" s="15" customFormat="1">
      <c r="A851" s="7"/>
      <c r="B851" s="5"/>
      <c r="C851" s="6"/>
      <c r="D851" s="35"/>
      <c r="E851" s="5"/>
    </row>
    <row r="852" spans="1:5" s="15" customFormat="1">
      <c r="A852" s="7"/>
      <c r="B852" s="5"/>
      <c r="C852" s="6"/>
      <c r="D852" s="35"/>
      <c r="E852" s="5"/>
    </row>
    <row r="853" spans="1:5" s="15" customFormat="1">
      <c r="A853" s="7"/>
      <c r="B853" s="5"/>
      <c r="C853" s="6"/>
      <c r="D853" s="35"/>
      <c r="E853" s="5"/>
    </row>
    <row r="854" spans="1:5" s="15" customFormat="1">
      <c r="A854" s="7"/>
      <c r="B854" s="5"/>
      <c r="C854" s="6"/>
      <c r="D854" s="35"/>
      <c r="E854" s="5"/>
    </row>
    <row r="855" spans="1:5" s="15" customFormat="1">
      <c r="A855" s="7"/>
      <c r="B855" s="5"/>
      <c r="C855" s="6"/>
      <c r="D855" s="19"/>
      <c r="E855" s="20"/>
    </row>
    <row r="856" spans="1:5" s="15" customFormat="1">
      <c r="A856" s="7"/>
      <c r="B856" s="5"/>
      <c r="C856" s="6"/>
      <c r="D856" s="35"/>
      <c r="E856" s="5"/>
    </row>
    <row r="857" spans="1:5" s="15" customFormat="1">
      <c r="A857" s="7"/>
      <c r="B857" s="5"/>
      <c r="C857" s="6"/>
      <c r="D857" s="35"/>
      <c r="E857" s="5"/>
    </row>
    <row r="858" spans="1:5" s="15" customFormat="1">
      <c r="A858" s="7"/>
      <c r="B858" s="5"/>
      <c r="C858" s="6"/>
      <c r="D858" s="35"/>
      <c r="E858" s="5"/>
    </row>
    <row r="859" spans="1:5" s="15" customFormat="1">
      <c r="A859" s="7"/>
      <c r="B859" s="5"/>
      <c r="C859" s="6"/>
      <c r="D859" s="35"/>
      <c r="E859" s="5"/>
    </row>
    <row r="860" spans="1:5" s="15" customFormat="1">
      <c r="A860" s="7"/>
      <c r="B860" s="5"/>
      <c r="C860" s="6"/>
      <c r="D860" s="19"/>
      <c r="E860" s="20"/>
    </row>
    <row r="861" spans="1:5" s="15" customFormat="1">
      <c r="A861" s="7"/>
      <c r="B861" s="5"/>
      <c r="C861" s="6"/>
      <c r="D861" s="35"/>
      <c r="E861" s="5"/>
    </row>
    <row r="862" spans="1:5" s="15" customFormat="1">
      <c r="A862" s="7"/>
      <c r="B862" s="5"/>
      <c r="C862" s="6"/>
      <c r="D862" s="35"/>
      <c r="E862" s="5"/>
    </row>
    <row r="863" spans="1:5" s="15" customFormat="1">
      <c r="A863" s="7"/>
      <c r="B863" s="5"/>
      <c r="C863" s="6"/>
      <c r="D863" s="35"/>
      <c r="E863" s="5"/>
    </row>
    <row r="864" spans="1:5" s="15" customFormat="1">
      <c r="A864" s="7"/>
      <c r="B864" s="5"/>
      <c r="C864" s="6"/>
      <c r="D864" s="35"/>
      <c r="E864" s="5"/>
    </row>
    <row r="865" spans="1:5" s="15" customFormat="1">
      <c r="A865" s="7"/>
      <c r="B865" s="5"/>
      <c r="C865" s="6"/>
      <c r="D865" s="19"/>
      <c r="E865" s="20"/>
    </row>
    <row r="866" spans="1:5" s="15" customFormat="1">
      <c r="A866" s="7"/>
      <c r="B866" s="5"/>
      <c r="C866" s="6"/>
      <c r="D866" s="35"/>
      <c r="E866" s="5"/>
    </row>
    <row r="867" spans="1:5" s="15" customFormat="1">
      <c r="A867" s="7"/>
      <c r="B867" s="5"/>
      <c r="C867" s="6"/>
      <c r="D867" s="35"/>
      <c r="E867" s="5"/>
    </row>
    <row r="868" spans="1:5" s="15" customFormat="1">
      <c r="A868" s="7"/>
      <c r="B868" s="5"/>
      <c r="C868" s="6"/>
      <c r="D868" s="35"/>
      <c r="E868" s="5"/>
    </row>
    <row r="869" spans="1:5" s="15" customFormat="1">
      <c r="A869" s="7"/>
      <c r="B869" s="5"/>
      <c r="C869" s="6"/>
      <c r="D869" s="35"/>
      <c r="E869" s="5"/>
    </row>
    <row r="870" spans="1:5" s="15" customFormat="1">
      <c r="A870" s="7"/>
      <c r="B870" s="5"/>
      <c r="C870" s="6"/>
      <c r="D870" s="19"/>
      <c r="E870" s="20"/>
    </row>
    <row r="871" spans="1:5" s="15" customFormat="1">
      <c r="A871" s="7"/>
      <c r="B871" s="5"/>
      <c r="C871" s="6"/>
      <c r="D871" s="35"/>
      <c r="E871" s="5"/>
    </row>
    <row r="872" spans="1:5" s="15" customFormat="1">
      <c r="A872" s="7"/>
      <c r="B872" s="5"/>
      <c r="C872" s="6"/>
      <c r="D872" s="35"/>
      <c r="E872" s="5"/>
    </row>
    <row r="873" spans="1:5" s="15" customFormat="1">
      <c r="A873" s="7"/>
      <c r="B873" s="5"/>
      <c r="C873" s="6"/>
      <c r="D873" s="35"/>
      <c r="E873" s="5"/>
    </row>
    <row r="874" spans="1:5" s="15" customFormat="1">
      <c r="A874" s="7"/>
      <c r="B874" s="5"/>
      <c r="C874" s="6"/>
      <c r="D874" s="35"/>
      <c r="E874" s="5"/>
    </row>
    <row r="875" spans="1:5" s="15" customFormat="1">
      <c r="A875" s="7"/>
      <c r="B875" s="5"/>
      <c r="C875" s="6"/>
      <c r="D875" s="19"/>
      <c r="E875" s="20"/>
    </row>
    <row r="876" spans="1:5" s="15" customFormat="1">
      <c r="A876" s="7"/>
      <c r="B876" s="5"/>
      <c r="C876" s="6"/>
      <c r="D876" s="35"/>
      <c r="E876" s="5"/>
    </row>
    <row r="877" spans="1:5" s="15" customFormat="1">
      <c r="A877" s="7"/>
      <c r="B877" s="5"/>
      <c r="C877" s="6"/>
      <c r="D877" s="35"/>
      <c r="E877" s="5"/>
    </row>
    <row r="878" spans="1:5" s="15" customFormat="1">
      <c r="A878" s="7"/>
      <c r="B878" s="5"/>
      <c r="C878" s="6"/>
      <c r="D878" s="35"/>
      <c r="E878" s="5"/>
    </row>
    <row r="879" spans="1:5" s="15" customFormat="1">
      <c r="A879" s="7"/>
      <c r="B879" s="5"/>
      <c r="C879" s="6"/>
      <c r="D879" s="35"/>
      <c r="E879" s="5"/>
    </row>
    <row r="880" spans="1:5" s="15" customFormat="1">
      <c r="A880" s="7"/>
      <c r="B880" s="5"/>
      <c r="C880" s="6"/>
      <c r="D880" s="19"/>
      <c r="E880" s="20"/>
    </row>
    <row r="881" spans="1:5" s="15" customFormat="1">
      <c r="A881" s="7"/>
      <c r="B881" s="5"/>
      <c r="C881" s="6"/>
      <c r="D881" s="35"/>
      <c r="E881" s="5"/>
    </row>
    <row r="882" spans="1:5" s="15" customFormat="1">
      <c r="A882" s="7"/>
      <c r="B882" s="5"/>
      <c r="C882" s="6"/>
      <c r="D882" s="35"/>
      <c r="E882" s="5"/>
    </row>
    <row r="883" spans="1:5" s="15" customFormat="1">
      <c r="A883" s="7"/>
      <c r="B883" s="5"/>
      <c r="C883" s="6"/>
      <c r="D883" s="35"/>
      <c r="E883" s="5"/>
    </row>
    <row r="884" spans="1:5" s="15" customFormat="1">
      <c r="A884" s="7"/>
      <c r="B884" s="5"/>
      <c r="C884" s="6"/>
      <c r="D884" s="35"/>
      <c r="E884" s="5"/>
    </row>
    <row r="885" spans="1:5" s="15" customFormat="1">
      <c r="A885" s="7"/>
      <c r="B885" s="5"/>
      <c r="C885" s="6"/>
      <c r="D885" s="19"/>
      <c r="E885" s="20"/>
    </row>
    <row r="886" spans="1:5" s="15" customFormat="1">
      <c r="A886" s="7"/>
      <c r="B886" s="5"/>
      <c r="C886" s="6"/>
      <c r="D886" s="35"/>
      <c r="E886" s="5"/>
    </row>
    <row r="887" spans="1:5" s="15" customFormat="1">
      <c r="A887" s="7"/>
      <c r="B887" s="5"/>
      <c r="C887" s="6"/>
      <c r="D887" s="35"/>
      <c r="E887" s="5"/>
    </row>
    <row r="888" spans="1:5" s="15" customFormat="1">
      <c r="A888" s="7"/>
      <c r="B888" s="5"/>
      <c r="C888" s="6"/>
      <c r="D888" s="35"/>
      <c r="E888" s="5"/>
    </row>
    <row r="889" spans="1:5" s="15" customFormat="1">
      <c r="A889" s="7"/>
      <c r="B889" s="5"/>
      <c r="C889" s="6"/>
      <c r="D889" s="35"/>
      <c r="E889" s="5"/>
    </row>
    <row r="890" spans="1:5" s="15" customFormat="1">
      <c r="A890" s="7"/>
      <c r="B890" s="5"/>
      <c r="C890" s="6"/>
      <c r="D890" s="19"/>
      <c r="E890" s="20"/>
    </row>
    <row r="891" spans="1:5" s="15" customFormat="1">
      <c r="A891" s="7"/>
      <c r="B891" s="5"/>
      <c r="C891" s="6"/>
      <c r="D891" s="35"/>
      <c r="E891" s="5"/>
    </row>
    <row r="892" spans="1:5" s="15" customFormat="1">
      <c r="A892" s="7"/>
      <c r="B892" s="5"/>
      <c r="C892" s="6"/>
      <c r="D892" s="35"/>
      <c r="E892" s="5"/>
    </row>
    <row r="893" spans="1:5" s="15" customFormat="1">
      <c r="A893" s="7"/>
      <c r="B893" s="5"/>
      <c r="C893" s="6"/>
      <c r="D893" s="35"/>
      <c r="E893" s="5"/>
    </row>
    <row r="894" spans="1:5" s="15" customFormat="1">
      <c r="A894" s="7"/>
      <c r="B894" s="5"/>
      <c r="C894" s="6"/>
      <c r="D894" s="35"/>
      <c r="E894" s="5"/>
    </row>
    <row r="895" spans="1:5" s="15" customFormat="1">
      <c r="A895" s="7"/>
      <c r="B895" s="5"/>
      <c r="C895" s="6"/>
      <c r="D895" s="19"/>
      <c r="E895" s="20"/>
    </row>
    <row r="896" spans="1:5" s="15" customFormat="1">
      <c r="A896" s="7"/>
      <c r="B896" s="5"/>
      <c r="C896" s="6"/>
      <c r="D896" s="35"/>
      <c r="E896" s="5"/>
    </row>
    <row r="897" spans="1:5" s="15" customFormat="1">
      <c r="A897" s="7"/>
      <c r="B897" s="5"/>
      <c r="C897" s="6"/>
      <c r="D897" s="35"/>
      <c r="E897" s="5"/>
    </row>
    <row r="898" spans="1:5" s="15" customFormat="1">
      <c r="A898" s="7"/>
      <c r="B898" s="5"/>
      <c r="C898" s="6"/>
      <c r="D898" s="35"/>
      <c r="E898" s="5"/>
    </row>
    <row r="899" spans="1:5" s="15" customFormat="1">
      <c r="A899" s="7"/>
      <c r="B899" s="5"/>
      <c r="C899" s="6"/>
      <c r="D899" s="35"/>
      <c r="E899" s="5"/>
    </row>
    <row r="900" spans="1:5" s="15" customFormat="1">
      <c r="A900" s="7"/>
      <c r="B900" s="5"/>
      <c r="C900" s="6"/>
      <c r="D900" s="19"/>
      <c r="E900" s="20"/>
    </row>
    <row r="901" spans="1:5" s="15" customFormat="1">
      <c r="A901" s="7"/>
      <c r="B901" s="5"/>
      <c r="C901" s="6"/>
      <c r="D901" s="35"/>
      <c r="E901" s="5"/>
    </row>
    <row r="902" spans="1:5" s="15" customFormat="1">
      <c r="A902" s="7"/>
      <c r="B902" s="5"/>
      <c r="C902" s="6"/>
      <c r="D902" s="35"/>
      <c r="E902" s="5"/>
    </row>
    <row r="903" spans="1:5" s="15" customFormat="1">
      <c r="A903" s="7"/>
      <c r="B903" s="5"/>
      <c r="C903" s="6"/>
      <c r="D903" s="35"/>
      <c r="E903" s="5"/>
    </row>
    <row r="904" spans="1:5" s="15" customFormat="1">
      <c r="A904" s="7"/>
      <c r="B904" s="5"/>
      <c r="C904" s="6"/>
      <c r="D904" s="35"/>
      <c r="E904" s="5"/>
    </row>
    <row r="905" spans="1:5" s="15" customFormat="1">
      <c r="A905" s="7"/>
      <c r="B905" s="5"/>
      <c r="C905" s="6"/>
      <c r="D905" s="19"/>
      <c r="E905" s="20"/>
    </row>
    <row r="906" spans="1:5" s="15" customFormat="1">
      <c r="A906" s="7"/>
      <c r="B906" s="5"/>
      <c r="C906" s="6"/>
      <c r="D906" s="35"/>
      <c r="E906" s="5"/>
    </row>
    <row r="907" spans="1:5" s="15" customFormat="1">
      <c r="A907" s="7"/>
      <c r="B907" s="5"/>
      <c r="C907" s="6"/>
      <c r="D907" s="35"/>
      <c r="E907" s="5"/>
    </row>
    <row r="908" spans="1:5" s="15" customFormat="1">
      <c r="A908" s="7"/>
      <c r="B908" s="5"/>
      <c r="C908" s="6"/>
      <c r="D908" s="35"/>
      <c r="E908" s="5"/>
    </row>
    <row r="909" spans="1:5" s="15" customFormat="1">
      <c r="A909" s="7"/>
      <c r="B909" s="5"/>
      <c r="C909" s="6"/>
      <c r="D909" s="35"/>
      <c r="E909" s="5"/>
    </row>
    <row r="910" spans="1:5" s="15" customFormat="1">
      <c r="A910" s="7"/>
      <c r="B910" s="5"/>
      <c r="C910" s="6"/>
      <c r="D910" s="19"/>
      <c r="E910" s="20"/>
    </row>
    <row r="911" spans="1:5" s="15" customFormat="1">
      <c r="A911" s="7"/>
      <c r="B911" s="5"/>
      <c r="C911" s="6"/>
      <c r="D911" s="35"/>
      <c r="E911" s="5"/>
    </row>
    <row r="912" spans="1:5" s="15" customFormat="1">
      <c r="A912" s="7"/>
      <c r="B912" s="5"/>
      <c r="C912" s="6"/>
      <c r="D912" s="35"/>
      <c r="E912" s="5"/>
    </row>
    <row r="913" spans="1:5" s="15" customFormat="1">
      <c r="A913" s="7"/>
      <c r="B913" s="5"/>
      <c r="C913" s="6"/>
      <c r="D913" s="35"/>
      <c r="E913" s="5"/>
    </row>
    <row r="914" spans="1:5" s="15" customFormat="1">
      <c r="A914" s="7"/>
      <c r="B914" s="5"/>
      <c r="C914" s="6"/>
      <c r="D914" s="35"/>
      <c r="E914" s="5"/>
    </row>
    <row r="915" spans="1:5" s="15" customFormat="1">
      <c r="A915" s="7"/>
      <c r="B915" s="5"/>
      <c r="C915" s="6"/>
      <c r="D915" s="19"/>
      <c r="E915" s="20"/>
    </row>
    <row r="916" spans="1:5" s="15" customFormat="1">
      <c r="A916" s="7"/>
      <c r="B916" s="5"/>
      <c r="C916" s="6"/>
      <c r="D916" s="35"/>
      <c r="E916" s="5"/>
    </row>
    <row r="917" spans="1:5" s="15" customFormat="1">
      <c r="A917" s="7"/>
      <c r="B917" s="5"/>
      <c r="C917" s="6"/>
      <c r="D917" s="35"/>
      <c r="E917" s="5"/>
    </row>
    <row r="918" spans="1:5" s="15" customFormat="1">
      <c r="A918" s="7"/>
      <c r="B918" s="5"/>
      <c r="C918" s="6"/>
      <c r="D918" s="35"/>
      <c r="E918" s="5"/>
    </row>
    <row r="919" spans="1:5" s="15" customFormat="1">
      <c r="A919" s="7"/>
      <c r="B919" s="5"/>
      <c r="C919" s="6"/>
      <c r="D919" s="35"/>
      <c r="E919" s="5"/>
    </row>
    <row r="920" spans="1:5" s="15" customFormat="1">
      <c r="A920" s="7"/>
      <c r="B920" s="5"/>
      <c r="C920" s="6"/>
      <c r="D920" s="19"/>
      <c r="E920" s="20"/>
    </row>
    <row r="921" spans="1:5" s="15" customFormat="1">
      <c r="A921" s="7"/>
      <c r="B921" s="5"/>
      <c r="C921" s="6"/>
      <c r="D921" s="35"/>
      <c r="E921" s="5"/>
    </row>
    <row r="922" spans="1:5" s="15" customFormat="1">
      <c r="A922" s="7"/>
      <c r="B922" s="5"/>
      <c r="C922" s="6"/>
      <c r="D922" s="35"/>
      <c r="E922" s="5"/>
    </row>
    <row r="923" spans="1:5" s="15" customFormat="1">
      <c r="A923" s="7"/>
      <c r="B923" s="5"/>
      <c r="C923" s="6"/>
      <c r="D923" s="35"/>
      <c r="E923" s="5"/>
    </row>
    <row r="924" spans="1:5" s="15" customFormat="1">
      <c r="A924" s="7"/>
      <c r="B924" s="5"/>
      <c r="C924" s="6"/>
      <c r="D924" s="35"/>
      <c r="E924" s="5"/>
    </row>
    <row r="925" spans="1:5" s="15" customFormat="1">
      <c r="A925" s="7"/>
      <c r="B925" s="5"/>
      <c r="C925" s="6"/>
      <c r="D925" s="19"/>
      <c r="E925" s="20"/>
    </row>
    <row r="926" spans="1:5" s="15" customFormat="1">
      <c r="A926" s="7"/>
      <c r="B926" s="5"/>
      <c r="C926" s="6"/>
      <c r="D926" s="35"/>
      <c r="E926" s="5"/>
    </row>
    <row r="927" spans="1:5" s="15" customFormat="1">
      <c r="A927" s="7"/>
      <c r="B927" s="5"/>
      <c r="C927" s="6"/>
      <c r="D927" s="35"/>
      <c r="E927" s="5"/>
    </row>
    <row r="928" spans="1:5" s="15" customFormat="1">
      <c r="A928" s="7"/>
      <c r="B928" s="5"/>
      <c r="C928" s="6"/>
      <c r="D928" s="35"/>
      <c r="E928" s="5"/>
    </row>
    <row r="929" spans="1:5" s="15" customFormat="1">
      <c r="A929" s="7"/>
      <c r="B929" s="5"/>
      <c r="C929" s="6"/>
      <c r="D929" s="35"/>
      <c r="E929" s="5"/>
    </row>
    <row r="930" spans="1:5" s="15" customFormat="1">
      <c r="A930" s="7"/>
      <c r="B930" s="5"/>
      <c r="C930" s="6"/>
      <c r="D930" s="19"/>
      <c r="E930" s="20"/>
    </row>
    <row r="931" spans="1:5" s="15" customFormat="1">
      <c r="A931" s="7"/>
      <c r="B931" s="5"/>
      <c r="C931" s="6"/>
      <c r="D931" s="35"/>
      <c r="E931" s="5"/>
    </row>
    <row r="932" spans="1:5" s="15" customFormat="1">
      <c r="A932" s="7"/>
      <c r="B932" s="5"/>
      <c r="C932" s="6"/>
      <c r="D932" s="35"/>
      <c r="E932" s="5"/>
    </row>
    <row r="933" spans="1:5" s="15" customFormat="1">
      <c r="A933" s="7"/>
      <c r="B933" s="5"/>
      <c r="C933" s="6"/>
      <c r="D933" s="35"/>
      <c r="E933" s="5"/>
    </row>
    <row r="934" spans="1:5" s="15" customFormat="1">
      <c r="A934" s="7"/>
      <c r="B934" s="5"/>
      <c r="C934" s="6"/>
      <c r="D934" s="35"/>
      <c r="E934" s="5"/>
    </row>
    <row r="935" spans="1:5" s="15" customFormat="1">
      <c r="A935" s="7"/>
      <c r="B935" s="5"/>
      <c r="C935" s="6"/>
      <c r="D935" s="19"/>
      <c r="E935" s="20"/>
    </row>
    <row r="936" spans="1:5" s="15" customFormat="1">
      <c r="A936" s="7"/>
      <c r="B936" s="5"/>
      <c r="C936" s="6"/>
      <c r="D936" s="35"/>
      <c r="E936" s="5"/>
    </row>
    <row r="937" spans="1:5" s="15" customFormat="1">
      <c r="A937" s="7"/>
      <c r="B937" s="5"/>
      <c r="C937" s="6"/>
      <c r="D937" s="35"/>
      <c r="E937" s="5"/>
    </row>
    <row r="938" spans="1:5" s="15" customFormat="1">
      <c r="A938" s="7"/>
      <c r="B938" s="5"/>
      <c r="C938" s="6"/>
      <c r="D938" s="35"/>
      <c r="E938" s="5"/>
    </row>
    <row r="939" spans="1:5" s="15" customFormat="1">
      <c r="A939" s="7"/>
      <c r="B939" s="5"/>
      <c r="C939" s="6"/>
      <c r="D939" s="35"/>
      <c r="E939" s="5"/>
    </row>
    <row r="940" spans="1:5" s="15" customFormat="1">
      <c r="A940" s="7"/>
      <c r="B940" s="5"/>
      <c r="C940" s="6"/>
      <c r="D940" s="19"/>
      <c r="E940" s="20"/>
    </row>
    <row r="941" spans="1:5" s="15" customFormat="1">
      <c r="A941" s="7"/>
      <c r="B941" s="5"/>
      <c r="C941" s="6"/>
      <c r="D941" s="35"/>
      <c r="E941" s="5"/>
    </row>
    <row r="942" spans="1:5" s="15" customFormat="1">
      <c r="A942" s="7"/>
      <c r="B942" s="5"/>
      <c r="C942" s="6"/>
      <c r="D942" s="35"/>
      <c r="E942" s="5"/>
    </row>
    <row r="943" spans="1:5" s="15" customFormat="1">
      <c r="A943" s="7"/>
      <c r="B943" s="5"/>
      <c r="C943" s="6"/>
      <c r="D943" s="35"/>
      <c r="E943" s="5"/>
    </row>
    <row r="944" spans="1:5" s="15" customFormat="1">
      <c r="A944" s="7"/>
      <c r="B944" s="5"/>
      <c r="C944" s="6"/>
      <c r="D944" s="35"/>
      <c r="E944" s="5"/>
    </row>
    <row r="945" spans="1:5" s="15" customFormat="1">
      <c r="A945" s="7"/>
      <c r="B945" s="5"/>
      <c r="C945" s="6"/>
      <c r="D945" s="19"/>
      <c r="E945" s="20"/>
    </row>
    <row r="946" spans="1:5" s="15" customFormat="1">
      <c r="A946" s="7"/>
      <c r="B946" s="5"/>
      <c r="C946" s="6"/>
      <c r="D946" s="35"/>
      <c r="E946" s="5"/>
    </row>
    <row r="947" spans="1:5" s="15" customFormat="1">
      <c r="A947" s="7"/>
      <c r="B947" s="5"/>
      <c r="C947" s="6"/>
      <c r="D947" s="35"/>
      <c r="E947" s="5"/>
    </row>
    <row r="948" spans="1:5" s="15" customFormat="1">
      <c r="A948" s="7"/>
      <c r="B948" s="5"/>
      <c r="C948" s="6"/>
      <c r="D948" s="35"/>
      <c r="E948" s="5"/>
    </row>
    <row r="949" spans="1:5" s="15" customFormat="1">
      <c r="A949" s="7"/>
      <c r="B949" s="5"/>
      <c r="C949" s="6"/>
      <c r="D949" s="35"/>
      <c r="E949" s="5"/>
    </row>
    <row r="950" spans="1:5" s="15" customFormat="1">
      <c r="A950" s="7"/>
      <c r="B950" s="5"/>
      <c r="C950" s="6"/>
      <c r="D950" s="19"/>
      <c r="E950" s="20"/>
    </row>
    <row r="951" spans="1:5" s="15" customFormat="1">
      <c r="A951" s="7"/>
      <c r="B951" s="5"/>
      <c r="C951" s="6"/>
      <c r="D951" s="35"/>
      <c r="E951" s="5"/>
    </row>
    <row r="952" spans="1:5" s="15" customFormat="1">
      <c r="A952" s="7"/>
      <c r="B952" s="5"/>
      <c r="C952" s="6"/>
      <c r="D952" s="35"/>
      <c r="E952" s="5"/>
    </row>
    <row r="953" spans="1:5" s="15" customFormat="1">
      <c r="A953" s="7"/>
      <c r="B953" s="5"/>
      <c r="C953" s="6"/>
      <c r="D953" s="35"/>
      <c r="E953" s="5"/>
    </row>
    <row r="954" spans="1:5" s="15" customFormat="1">
      <c r="A954" s="7"/>
      <c r="B954" s="5"/>
      <c r="C954" s="6"/>
      <c r="D954" s="35"/>
      <c r="E954" s="5"/>
    </row>
    <row r="955" spans="1:5" s="15" customFormat="1">
      <c r="A955" s="7"/>
      <c r="B955" s="5"/>
      <c r="C955" s="6"/>
      <c r="D955" s="19"/>
      <c r="E955" s="20"/>
    </row>
    <row r="956" spans="1:5" s="15" customFormat="1">
      <c r="A956" s="7"/>
      <c r="B956" s="5"/>
      <c r="C956" s="6"/>
      <c r="D956" s="35"/>
      <c r="E956" s="5"/>
    </row>
    <row r="957" spans="1:5" s="15" customFormat="1">
      <c r="A957" s="7"/>
      <c r="B957" s="5"/>
      <c r="C957" s="6"/>
      <c r="D957" s="35"/>
      <c r="E957" s="5"/>
    </row>
    <row r="958" spans="1:5" s="15" customFormat="1">
      <c r="A958" s="7"/>
      <c r="B958" s="5"/>
      <c r="C958" s="6"/>
      <c r="D958" s="35"/>
      <c r="E958" s="5"/>
    </row>
    <row r="959" spans="1:5" s="15" customFormat="1">
      <c r="A959" s="7"/>
      <c r="B959" s="5"/>
      <c r="C959" s="6"/>
      <c r="D959" s="35"/>
      <c r="E959" s="5"/>
    </row>
    <row r="960" spans="1:5" s="15" customFormat="1">
      <c r="A960" s="7"/>
      <c r="B960" s="5"/>
      <c r="C960" s="6"/>
      <c r="D960" s="19"/>
      <c r="E960" s="20"/>
    </row>
    <row r="961" spans="1:5" s="15" customFormat="1">
      <c r="A961" s="7"/>
      <c r="B961" s="5"/>
      <c r="C961" s="6"/>
      <c r="D961" s="35"/>
      <c r="E961" s="5"/>
    </row>
    <row r="962" spans="1:5" s="15" customFormat="1">
      <c r="A962" s="7"/>
      <c r="B962" s="5"/>
      <c r="C962" s="6"/>
      <c r="D962" s="35"/>
      <c r="E962" s="5"/>
    </row>
    <row r="963" spans="1:5" s="15" customFormat="1">
      <c r="A963" s="7"/>
      <c r="B963" s="5"/>
      <c r="C963" s="6"/>
      <c r="D963" s="35"/>
      <c r="E963" s="5"/>
    </row>
    <row r="964" spans="1:5" s="15" customFormat="1">
      <c r="A964" s="7"/>
      <c r="B964" s="5"/>
      <c r="C964" s="6"/>
      <c r="D964" s="35"/>
      <c r="E964" s="5"/>
    </row>
    <row r="965" spans="1:5" s="15" customFormat="1">
      <c r="A965" s="7"/>
      <c r="B965" s="5"/>
      <c r="C965" s="6"/>
      <c r="D965" s="19"/>
      <c r="E965" s="20"/>
    </row>
    <row r="966" spans="1:5" s="15" customFormat="1">
      <c r="A966" s="7"/>
      <c r="B966" s="5"/>
      <c r="C966" s="6"/>
      <c r="D966" s="35"/>
      <c r="E966" s="5"/>
    </row>
    <row r="967" spans="1:5" s="15" customFormat="1">
      <c r="A967" s="7"/>
      <c r="B967" s="5"/>
      <c r="C967" s="6"/>
      <c r="D967" s="35"/>
      <c r="E967" s="5"/>
    </row>
    <row r="968" spans="1:5" s="15" customFormat="1">
      <c r="A968" s="7"/>
      <c r="B968" s="5"/>
      <c r="C968" s="6"/>
      <c r="D968" s="35"/>
      <c r="E968" s="5"/>
    </row>
    <row r="969" spans="1:5" s="15" customFormat="1">
      <c r="A969" s="7"/>
      <c r="B969" s="5"/>
      <c r="C969" s="6"/>
      <c r="D969" s="35"/>
      <c r="E969" s="5"/>
    </row>
    <row r="970" spans="1:5" s="15" customFormat="1">
      <c r="A970" s="7"/>
      <c r="B970" s="5"/>
      <c r="C970" s="6"/>
      <c r="D970" s="19"/>
      <c r="E970" s="20"/>
    </row>
    <row r="971" spans="1:5" s="15" customFormat="1">
      <c r="A971" s="7"/>
      <c r="B971" s="5"/>
      <c r="C971" s="6"/>
      <c r="D971" s="35"/>
      <c r="E971" s="5"/>
    </row>
    <row r="972" spans="1:5" s="15" customFormat="1">
      <c r="A972" s="7"/>
      <c r="B972" s="5"/>
      <c r="C972" s="6"/>
      <c r="D972" s="35"/>
      <c r="E972" s="5"/>
    </row>
    <row r="973" spans="1:5" s="15" customFormat="1">
      <c r="A973" s="7"/>
      <c r="B973" s="5"/>
      <c r="C973" s="6"/>
      <c r="D973" s="35"/>
      <c r="E973" s="5"/>
    </row>
    <row r="974" spans="1:5" s="15" customFormat="1">
      <c r="A974" s="7"/>
      <c r="B974" s="5"/>
      <c r="C974" s="6"/>
      <c r="D974" s="35"/>
      <c r="E974" s="5"/>
    </row>
    <row r="975" spans="1:5" s="15" customFormat="1">
      <c r="A975" s="7"/>
      <c r="B975" s="5"/>
      <c r="C975" s="6"/>
      <c r="D975" s="19"/>
      <c r="E975" s="20"/>
    </row>
    <row r="976" spans="1:5" s="15" customFormat="1">
      <c r="A976" s="7"/>
      <c r="B976" s="5"/>
      <c r="C976" s="6"/>
      <c r="D976" s="35"/>
      <c r="E976" s="5"/>
    </row>
    <row r="977" spans="1:5" s="15" customFormat="1">
      <c r="A977" s="7"/>
      <c r="B977" s="5"/>
      <c r="C977" s="6"/>
      <c r="D977" s="35"/>
      <c r="E977" s="5"/>
    </row>
    <row r="978" spans="1:5" s="15" customFormat="1">
      <c r="A978" s="7"/>
      <c r="B978" s="5"/>
      <c r="C978" s="6"/>
      <c r="D978" s="35"/>
      <c r="E978" s="5"/>
    </row>
    <row r="979" spans="1:5" s="15" customFormat="1">
      <c r="A979" s="7"/>
      <c r="B979" s="5"/>
      <c r="C979" s="6"/>
      <c r="D979" s="35"/>
      <c r="E979" s="5"/>
    </row>
    <row r="980" spans="1:5" s="15" customFormat="1">
      <c r="A980" s="7"/>
      <c r="B980" s="5"/>
      <c r="C980" s="6"/>
      <c r="D980" s="19"/>
      <c r="E980" s="20"/>
    </row>
    <row r="981" spans="1:5" s="15" customFormat="1">
      <c r="A981" s="7"/>
      <c r="B981" s="5"/>
      <c r="C981" s="6"/>
      <c r="D981" s="35"/>
      <c r="E981" s="5"/>
    </row>
    <row r="982" spans="1:5" s="15" customFormat="1">
      <c r="A982" s="7"/>
      <c r="B982" s="5"/>
      <c r="C982" s="6"/>
      <c r="D982" s="35"/>
      <c r="E982" s="5"/>
    </row>
    <row r="983" spans="1:5" s="15" customFormat="1">
      <c r="A983" s="7"/>
      <c r="B983" s="5"/>
      <c r="C983" s="6"/>
      <c r="D983" s="35"/>
      <c r="E983" s="5"/>
    </row>
    <row r="984" spans="1:5" s="15" customFormat="1">
      <c r="A984" s="7"/>
      <c r="B984" s="5"/>
      <c r="C984" s="6"/>
      <c r="D984" s="35"/>
      <c r="E984" s="5"/>
    </row>
    <row r="985" spans="1:5" s="15" customFormat="1">
      <c r="A985" s="7"/>
      <c r="B985" s="5"/>
      <c r="C985" s="6"/>
      <c r="D985" s="19"/>
      <c r="E985" s="20"/>
    </row>
    <row r="986" spans="1:5" s="15" customFormat="1">
      <c r="A986" s="7"/>
      <c r="B986" s="5"/>
      <c r="C986" s="6"/>
      <c r="D986" s="35"/>
      <c r="E986" s="5"/>
    </row>
    <row r="987" spans="1:5" s="15" customFormat="1">
      <c r="A987" s="7"/>
      <c r="B987" s="5"/>
      <c r="C987" s="6"/>
      <c r="D987" s="35"/>
      <c r="E987" s="5"/>
    </row>
    <row r="988" spans="1:5" s="15" customFormat="1">
      <c r="A988" s="7"/>
      <c r="B988" s="5"/>
      <c r="C988" s="6"/>
      <c r="D988" s="35"/>
      <c r="E988" s="5"/>
    </row>
    <row r="989" spans="1:5" s="15" customFormat="1">
      <c r="A989" s="7"/>
      <c r="B989" s="5"/>
      <c r="C989" s="6"/>
      <c r="D989" s="35"/>
      <c r="E989" s="5"/>
    </row>
    <row r="990" spans="1:5" s="15" customFormat="1">
      <c r="A990" s="7"/>
      <c r="B990" s="5"/>
      <c r="C990" s="6"/>
      <c r="D990" s="19"/>
      <c r="E990" s="20"/>
    </row>
    <row r="991" spans="1:5" s="15" customFormat="1">
      <c r="A991" s="7"/>
      <c r="B991" s="5"/>
      <c r="C991" s="6"/>
      <c r="D991" s="35"/>
      <c r="E991" s="5"/>
    </row>
    <row r="992" spans="1:5" s="15" customFormat="1">
      <c r="A992" s="7"/>
      <c r="B992" s="5"/>
      <c r="C992" s="6"/>
      <c r="D992" s="35"/>
      <c r="E992" s="5"/>
    </row>
    <row r="993" spans="1:5" s="15" customFormat="1">
      <c r="A993" s="7"/>
      <c r="B993" s="5"/>
      <c r="C993" s="6"/>
      <c r="D993" s="35"/>
      <c r="E993" s="5"/>
    </row>
    <row r="994" spans="1:5" s="15" customFormat="1">
      <c r="A994" s="7"/>
      <c r="B994" s="5"/>
      <c r="C994" s="6"/>
      <c r="D994" s="35"/>
      <c r="E994" s="5"/>
    </row>
    <row r="995" spans="1:5" s="15" customFormat="1">
      <c r="A995" s="7"/>
      <c r="B995" s="5"/>
      <c r="C995" s="6"/>
      <c r="D995" s="19"/>
      <c r="E995" s="20"/>
    </row>
    <row r="996" spans="1:5" s="15" customFormat="1">
      <c r="A996" s="7"/>
      <c r="B996" s="5"/>
      <c r="C996" s="6"/>
      <c r="D996" s="35"/>
      <c r="E996" s="5"/>
    </row>
    <row r="997" spans="1:5" s="15" customFormat="1">
      <c r="A997" s="7"/>
      <c r="B997" s="5"/>
      <c r="C997" s="6"/>
      <c r="D997" s="35"/>
      <c r="E997" s="5"/>
    </row>
    <row r="998" spans="1:5" s="15" customFormat="1">
      <c r="A998" s="7"/>
      <c r="B998" s="5"/>
      <c r="C998" s="6"/>
      <c r="D998" s="35"/>
      <c r="E998" s="5"/>
    </row>
    <row r="999" spans="1:5" s="15" customFormat="1">
      <c r="A999" s="7"/>
      <c r="B999" s="5"/>
      <c r="C999" s="6"/>
      <c r="D999" s="35"/>
      <c r="E999" s="5"/>
    </row>
    <row r="1000" spans="1:5" s="15" customFormat="1">
      <c r="A1000" s="7"/>
      <c r="B1000" s="5"/>
      <c r="C1000" s="6"/>
      <c r="D1000" s="19"/>
      <c r="E1000" s="20"/>
    </row>
    <row r="1001" spans="1:5" s="15" customFormat="1">
      <c r="A1001" s="7"/>
      <c r="B1001" s="5"/>
      <c r="C1001" s="6"/>
      <c r="D1001" s="35"/>
      <c r="E1001" s="5"/>
    </row>
    <row r="1002" spans="1:5" s="15" customFormat="1">
      <c r="A1002" s="7"/>
      <c r="B1002" s="5"/>
      <c r="C1002" s="6"/>
      <c r="D1002" s="35"/>
      <c r="E1002" s="5"/>
    </row>
    <row r="1003" spans="1:5" s="15" customFormat="1">
      <c r="A1003" s="7"/>
      <c r="B1003" s="5"/>
      <c r="C1003" s="6"/>
      <c r="D1003" s="35"/>
      <c r="E1003" s="5"/>
    </row>
    <row r="1004" spans="1:5" s="15" customFormat="1">
      <c r="A1004" s="7"/>
      <c r="B1004" s="5"/>
      <c r="C1004" s="6"/>
      <c r="D1004" s="35"/>
      <c r="E1004" s="5"/>
    </row>
    <row r="1005" spans="1:5" s="15" customFormat="1">
      <c r="A1005" s="7"/>
      <c r="B1005" s="5"/>
      <c r="C1005" s="6"/>
      <c r="D1005" s="19"/>
      <c r="E1005" s="20"/>
    </row>
    <row r="1006" spans="1:5" s="15" customFormat="1">
      <c r="A1006" s="7"/>
      <c r="B1006" s="5"/>
      <c r="C1006" s="6"/>
      <c r="D1006" s="35"/>
      <c r="E1006" s="5"/>
    </row>
    <row r="1007" spans="1:5" s="15" customFormat="1">
      <c r="A1007" s="7"/>
      <c r="B1007" s="5"/>
      <c r="C1007" s="6"/>
      <c r="D1007" s="35"/>
      <c r="E1007" s="5"/>
    </row>
    <row r="1008" spans="1:5" s="15" customFormat="1">
      <c r="A1008" s="7"/>
      <c r="B1008" s="5"/>
      <c r="C1008" s="6"/>
      <c r="D1008" s="35"/>
      <c r="E1008" s="5"/>
    </row>
    <row r="1009" spans="1:5" s="15" customFormat="1">
      <c r="A1009" s="7"/>
      <c r="B1009" s="5"/>
      <c r="C1009" s="6"/>
      <c r="D1009" s="35"/>
      <c r="E1009" s="5"/>
    </row>
    <row r="1010" spans="1:5" s="15" customFormat="1">
      <c r="A1010" s="7"/>
      <c r="B1010" s="5"/>
      <c r="C1010" s="6"/>
      <c r="D1010" s="19"/>
      <c r="E1010" s="20"/>
    </row>
    <row r="1011" spans="1:5" s="15" customFormat="1">
      <c r="A1011" s="7"/>
      <c r="B1011" s="5"/>
      <c r="C1011" s="6"/>
      <c r="D1011" s="35"/>
      <c r="E1011" s="5"/>
    </row>
    <row r="1012" spans="1:5" s="15" customFormat="1">
      <c r="A1012" s="7"/>
      <c r="B1012" s="5"/>
      <c r="C1012" s="6"/>
      <c r="D1012" s="35"/>
      <c r="E1012" s="5"/>
    </row>
    <row r="1013" spans="1:5" s="15" customFormat="1">
      <c r="A1013" s="7"/>
      <c r="B1013" s="5"/>
      <c r="C1013" s="6"/>
      <c r="D1013" s="35"/>
      <c r="E1013" s="5"/>
    </row>
    <row r="1014" spans="1:5" s="15" customFormat="1">
      <c r="A1014" s="7"/>
      <c r="B1014" s="5"/>
      <c r="C1014" s="6"/>
      <c r="D1014" s="35"/>
      <c r="E1014" s="5"/>
    </row>
    <row r="1015" spans="1:5" s="15" customFormat="1">
      <c r="A1015" s="7"/>
      <c r="B1015" s="5"/>
      <c r="C1015" s="6"/>
      <c r="D1015" s="19"/>
      <c r="E1015" s="20"/>
    </row>
    <row r="1016" spans="1:5" s="15" customFormat="1">
      <c r="A1016" s="7"/>
      <c r="B1016" s="5"/>
      <c r="C1016" s="6"/>
      <c r="D1016" s="35"/>
      <c r="E1016" s="5"/>
    </row>
    <row r="1017" spans="1:5" s="15" customFormat="1">
      <c r="A1017" s="7"/>
      <c r="B1017" s="5"/>
      <c r="C1017" s="6"/>
      <c r="D1017" s="35"/>
      <c r="E1017" s="5"/>
    </row>
    <row r="1018" spans="1:5" s="15" customFormat="1">
      <c r="A1018" s="7"/>
      <c r="B1018" s="5"/>
      <c r="C1018" s="6"/>
      <c r="D1018" s="35"/>
      <c r="E1018" s="5"/>
    </row>
    <row r="1019" spans="1:5" s="15" customFormat="1">
      <c r="A1019" s="7"/>
      <c r="B1019" s="5"/>
      <c r="C1019" s="6"/>
      <c r="D1019" s="35"/>
      <c r="E1019" s="5"/>
    </row>
    <row r="1020" spans="1:5" s="15" customFormat="1">
      <c r="A1020" s="7"/>
      <c r="B1020" s="5"/>
      <c r="C1020" s="6"/>
      <c r="D1020" s="19"/>
      <c r="E1020" s="20"/>
    </row>
    <row r="1021" spans="1:5" s="15" customFormat="1">
      <c r="A1021" s="7"/>
      <c r="B1021" s="5"/>
      <c r="C1021" s="6"/>
      <c r="D1021" s="35"/>
      <c r="E1021" s="5"/>
    </row>
    <row r="1022" spans="1:5" s="15" customFormat="1">
      <c r="A1022" s="7"/>
      <c r="B1022" s="5"/>
      <c r="C1022" s="6"/>
      <c r="D1022" s="35"/>
      <c r="E1022" s="5"/>
    </row>
    <row r="1023" spans="1:5" s="15" customFormat="1">
      <c r="A1023" s="7"/>
      <c r="B1023" s="5"/>
      <c r="C1023" s="6"/>
      <c r="D1023" s="35"/>
      <c r="E1023" s="5"/>
    </row>
    <row r="1024" spans="1:5" s="15" customFormat="1">
      <c r="A1024" s="7"/>
      <c r="B1024" s="5"/>
      <c r="C1024" s="6"/>
      <c r="D1024" s="35"/>
      <c r="E1024" s="5"/>
    </row>
    <row r="1025" spans="1:5" s="15" customFormat="1">
      <c r="A1025" s="7"/>
      <c r="B1025" s="5"/>
      <c r="C1025" s="6"/>
      <c r="D1025" s="19"/>
      <c r="E1025" s="20"/>
    </row>
    <row r="1026" spans="1:5" s="15" customFormat="1">
      <c r="A1026" s="7"/>
      <c r="B1026" s="5"/>
      <c r="C1026" s="6"/>
      <c r="D1026" s="35"/>
      <c r="E1026" s="5"/>
    </row>
    <row r="1027" spans="1:5" s="15" customFormat="1">
      <c r="A1027" s="7"/>
      <c r="B1027" s="5"/>
      <c r="C1027" s="6"/>
      <c r="D1027" s="35"/>
      <c r="E1027" s="5"/>
    </row>
    <row r="1028" spans="1:5" s="15" customFormat="1">
      <c r="A1028" s="7"/>
      <c r="B1028" s="5"/>
      <c r="C1028" s="6"/>
      <c r="D1028" s="35"/>
      <c r="E1028" s="5"/>
    </row>
    <row r="1029" spans="1:5" s="15" customFormat="1">
      <c r="A1029" s="7"/>
      <c r="B1029" s="5"/>
      <c r="C1029" s="6"/>
      <c r="D1029" s="35"/>
      <c r="E1029" s="5"/>
    </row>
    <row r="1030" spans="1:5" s="15" customFormat="1">
      <c r="A1030" s="7"/>
      <c r="B1030" s="5"/>
      <c r="C1030" s="6"/>
      <c r="D1030" s="19"/>
      <c r="E1030" s="20"/>
    </row>
    <row r="1031" spans="1:5" s="15" customFormat="1">
      <c r="A1031" s="7"/>
      <c r="B1031" s="5"/>
      <c r="C1031" s="6"/>
      <c r="D1031" s="35"/>
      <c r="E1031" s="5"/>
    </row>
    <row r="1032" spans="1:5" s="15" customFormat="1">
      <c r="A1032" s="7"/>
      <c r="B1032" s="5"/>
      <c r="C1032" s="6"/>
      <c r="D1032" s="35"/>
      <c r="E1032" s="5"/>
    </row>
    <row r="1033" spans="1:5" s="15" customFormat="1">
      <c r="A1033" s="7"/>
      <c r="B1033" s="5"/>
      <c r="C1033" s="6"/>
      <c r="D1033" s="35"/>
      <c r="E1033" s="5"/>
    </row>
    <row r="1034" spans="1:5" s="15" customFormat="1">
      <c r="A1034" s="7"/>
      <c r="B1034" s="5"/>
      <c r="C1034" s="6"/>
      <c r="D1034" s="35"/>
      <c r="E1034" s="5"/>
    </row>
    <row r="1035" spans="1:5" s="15" customFormat="1">
      <c r="A1035" s="7"/>
      <c r="B1035" s="5"/>
      <c r="C1035" s="6"/>
      <c r="D1035" s="19"/>
      <c r="E1035" s="20"/>
    </row>
    <row r="1036" spans="1:5" s="15" customFormat="1">
      <c r="A1036" s="7"/>
      <c r="B1036" s="5"/>
      <c r="C1036" s="6"/>
      <c r="D1036" s="35"/>
      <c r="E1036" s="5"/>
    </row>
    <row r="1037" spans="1:5" s="15" customFormat="1">
      <c r="A1037" s="7"/>
      <c r="B1037" s="5"/>
      <c r="C1037" s="6"/>
      <c r="D1037" s="35"/>
      <c r="E1037" s="5"/>
    </row>
    <row r="1038" spans="1:5" s="15" customFormat="1">
      <c r="A1038" s="7"/>
      <c r="B1038" s="5"/>
      <c r="C1038" s="6"/>
      <c r="D1038" s="35"/>
      <c r="E1038" s="5"/>
    </row>
    <row r="1039" spans="1:5" s="15" customFormat="1">
      <c r="A1039" s="7"/>
      <c r="B1039" s="5"/>
      <c r="C1039" s="6"/>
      <c r="D1039" s="35"/>
      <c r="E1039" s="5"/>
    </row>
    <row r="1040" spans="1:5" s="15" customFormat="1">
      <c r="A1040" s="7"/>
      <c r="B1040" s="5"/>
      <c r="C1040" s="6"/>
      <c r="D1040" s="19"/>
      <c r="E1040" s="20"/>
    </row>
    <row r="1041" spans="1:5" s="15" customFormat="1">
      <c r="A1041" s="7"/>
      <c r="B1041" s="5"/>
      <c r="C1041" s="6"/>
      <c r="D1041" s="35"/>
      <c r="E1041" s="5"/>
    </row>
    <row r="1042" spans="1:5" s="15" customFormat="1">
      <c r="A1042" s="7"/>
      <c r="B1042" s="5"/>
      <c r="C1042" s="6"/>
      <c r="D1042" s="35"/>
      <c r="E1042" s="5"/>
    </row>
    <row r="1043" spans="1:5" s="15" customFormat="1">
      <c r="A1043" s="7"/>
      <c r="B1043" s="5"/>
      <c r="C1043" s="6"/>
      <c r="D1043" s="35"/>
      <c r="E1043" s="5"/>
    </row>
    <row r="1044" spans="1:5" s="15" customFormat="1">
      <c r="A1044" s="7"/>
      <c r="B1044" s="5"/>
      <c r="C1044" s="6"/>
      <c r="D1044" s="35"/>
      <c r="E1044" s="5"/>
    </row>
    <row r="1045" spans="1:5" s="15" customFormat="1">
      <c r="A1045" s="7"/>
      <c r="B1045" s="5"/>
      <c r="C1045" s="6"/>
      <c r="D1045" s="19"/>
      <c r="E1045" s="20"/>
    </row>
    <row r="1046" spans="1:5" s="15" customFormat="1">
      <c r="A1046" s="7"/>
      <c r="B1046" s="5"/>
      <c r="C1046" s="6"/>
      <c r="D1046" s="35"/>
      <c r="E1046" s="5"/>
    </row>
    <row r="1047" spans="1:5" s="15" customFormat="1">
      <c r="A1047" s="7"/>
      <c r="B1047" s="5"/>
      <c r="C1047" s="6"/>
      <c r="D1047" s="35"/>
      <c r="E1047" s="5"/>
    </row>
    <row r="1048" spans="1:5" s="15" customFormat="1">
      <c r="A1048" s="7"/>
      <c r="B1048" s="5"/>
      <c r="C1048" s="6"/>
      <c r="D1048" s="35"/>
      <c r="E1048" s="5"/>
    </row>
    <row r="1049" spans="1:5" s="15" customFormat="1">
      <c r="A1049" s="7"/>
      <c r="B1049" s="5"/>
      <c r="C1049" s="6"/>
      <c r="D1049" s="35"/>
      <c r="E1049" s="5"/>
    </row>
    <row r="1050" spans="1:5" s="15" customFormat="1">
      <c r="A1050" s="7"/>
      <c r="B1050" s="5"/>
      <c r="C1050" s="6"/>
      <c r="D1050" s="19"/>
      <c r="E1050" s="20"/>
    </row>
    <row r="1051" spans="1:5" s="15" customFormat="1">
      <c r="A1051" s="7"/>
      <c r="B1051" s="5"/>
      <c r="C1051" s="6"/>
      <c r="D1051" s="35"/>
      <c r="E1051" s="5"/>
    </row>
    <row r="1052" spans="1:5" s="15" customFormat="1">
      <c r="A1052" s="7"/>
      <c r="B1052" s="5"/>
      <c r="C1052" s="6"/>
      <c r="D1052" s="35"/>
      <c r="E1052" s="5"/>
    </row>
    <row r="1053" spans="1:5" s="15" customFormat="1">
      <c r="A1053" s="7"/>
      <c r="B1053" s="5"/>
      <c r="C1053" s="6"/>
      <c r="D1053" s="35"/>
      <c r="E1053" s="5"/>
    </row>
    <row r="1054" spans="1:5" s="15" customFormat="1">
      <c r="A1054" s="7"/>
      <c r="B1054" s="5"/>
      <c r="C1054" s="6"/>
      <c r="D1054" s="35"/>
      <c r="E1054" s="5"/>
    </row>
    <row r="1055" spans="1:5" s="15" customFormat="1">
      <c r="A1055" s="7"/>
      <c r="B1055" s="5"/>
      <c r="C1055" s="6"/>
      <c r="D1055" s="19"/>
      <c r="E1055" s="20"/>
    </row>
    <row r="1056" spans="1:5" s="15" customFormat="1">
      <c r="A1056" s="7"/>
      <c r="B1056" s="5"/>
      <c r="C1056" s="6"/>
      <c r="D1056" s="35"/>
      <c r="E1056" s="5"/>
    </row>
    <row r="1057" spans="1:5" s="15" customFormat="1">
      <c r="A1057" s="7"/>
      <c r="B1057" s="5"/>
      <c r="C1057" s="6"/>
      <c r="D1057" s="35"/>
      <c r="E1057" s="5"/>
    </row>
    <row r="1058" spans="1:5" s="15" customFormat="1">
      <c r="A1058" s="7"/>
      <c r="B1058" s="5"/>
      <c r="C1058" s="6"/>
      <c r="D1058" s="35"/>
      <c r="E1058" s="5"/>
    </row>
    <row r="1059" spans="1:5" s="15" customFormat="1">
      <c r="A1059" s="7"/>
      <c r="B1059" s="5"/>
      <c r="C1059" s="6"/>
      <c r="D1059" s="35"/>
      <c r="E1059" s="5"/>
    </row>
    <row r="1060" spans="1:5" s="15" customFormat="1">
      <c r="A1060" s="7"/>
      <c r="B1060" s="5"/>
      <c r="C1060" s="6"/>
      <c r="D1060" s="19"/>
      <c r="E1060" s="20"/>
    </row>
    <row r="1061" spans="1:5" s="15" customFormat="1">
      <c r="A1061" s="7"/>
      <c r="B1061" s="5"/>
      <c r="C1061" s="6"/>
      <c r="D1061" s="35"/>
      <c r="E1061" s="5"/>
    </row>
    <row r="1062" spans="1:5" s="15" customFormat="1">
      <c r="A1062" s="7"/>
      <c r="B1062" s="5"/>
      <c r="C1062" s="6"/>
      <c r="D1062" s="35"/>
      <c r="E1062" s="5"/>
    </row>
    <row r="1063" spans="1:5" s="15" customFormat="1">
      <c r="A1063" s="7"/>
      <c r="B1063" s="5"/>
      <c r="C1063" s="6"/>
      <c r="D1063" s="35"/>
      <c r="E1063" s="5"/>
    </row>
    <row r="1064" spans="1:5" s="15" customFormat="1">
      <c r="A1064" s="7"/>
      <c r="B1064" s="5"/>
      <c r="C1064" s="6"/>
      <c r="D1064" s="35"/>
      <c r="E1064" s="5"/>
    </row>
    <row r="1065" spans="1:5" s="15" customFormat="1">
      <c r="A1065" s="7"/>
      <c r="B1065" s="5"/>
      <c r="C1065" s="6"/>
      <c r="D1065" s="19"/>
      <c r="E1065" s="20"/>
    </row>
    <row r="1066" spans="1:5" s="15" customFormat="1">
      <c r="A1066" s="7"/>
      <c r="B1066" s="5"/>
      <c r="C1066" s="6"/>
      <c r="D1066" s="35"/>
      <c r="E1066" s="5"/>
    </row>
    <row r="1067" spans="1:5" s="15" customFormat="1">
      <c r="A1067" s="7"/>
      <c r="B1067" s="5"/>
      <c r="C1067" s="6"/>
      <c r="D1067" s="35"/>
      <c r="E1067" s="5"/>
    </row>
    <row r="1068" spans="1:5" s="15" customFormat="1">
      <c r="A1068" s="7"/>
      <c r="B1068" s="5"/>
      <c r="C1068" s="6"/>
      <c r="D1068" s="35"/>
      <c r="E1068" s="5"/>
    </row>
    <row r="1069" spans="1:5" s="15" customFormat="1">
      <c r="A1069" s="7"/>
      <c r="B1069" s="5"/>
      <c r="C1069" s="6"/>
      <c r="D1069" s="35"/>
      <c r="E1069" s="5"/>
    </row>
    <row r="1070" spans="1:5" s="15" customFormat="1">
      <c r="A1070" s="7"/>
      <c r="B1070" s="5"/>
      <c r="C1070" s="6"/>
      <c r="D1070" s="19"/>
      <c r="E1070" s="20"/>
    </row>
    <row r="1071" spans="1:5" s="15" customFormat="1">
      <c r="A1071" s="7"/>
      <c r="B1071" s="5"/>
      <c r="C1071" s="6"/>
      <c r="D1071" s="35"/>
      <c r="E1071" s="5"/>
    </row>
    <row r="1072" spans="1:5" s="15" customFormat="1">
      <c r="A1072" s="7"/>
      <c r="B1072" s="5"/>
      <c r="C1072" s="6"/>
      <c r="D1072" s="35"/>
      <c r="E1072" s="5"/>
    </row>
    <row r="1073" spans="1:5" s="15" customFormat="1">
      <c r="A1073" s="7"/>
      <c r="B1073" s="5"/>
      <c r="C1073" s="6"/>
      <c r="D1073" s="35"/>
      <c r="E1073" s="5"/>
    </row>
    <row r="1074" spans="1:5" s="15" customFormat="1">
      <c r="A1074" s="7"/>
      <c r="B1074" s="5"/>
      <c r="C1074" s="6"/>
      <c r="D1074" s="35"/>
      <c r="E1074" s="5"/>
    </row>
    <row r="1075" spans="1:5" s="15" customFormat="1">
      <c r="A1075" s="7"/>
      <c r="B1075" s="5"/>
      <c r="C1075" s="6"/>
      <c r="D1075" s="19"/>
      <c r="E1075" s="20"/>
    </row>
    <row r="1076" spans="1:5" s="15" customFormat="1">
      <c r="A1076" s="7"/>
      <c r="B1076" s="5"/>
      <c r="C1076" s="6"/>
      <c r="D1076" s="35"/>
      <c r="E1076" s="5"/>
    </row>
    <row r="1077" spans="1:5" s="15" customFormat="1">
      <c r="A1077" s="7"/>
      <c r="B1077" s="5"/>
      <c r="C1077" s="6"/>
      <c r="D1077" s="35"/>
      <c r="E1077" s="5"/>
    </row>
    <row r="1078" spans="1:5" s="15" customFormat="1">
      <c r="A1078" s="7"/>
      <c r="B1078" s="5"/>
      <c r="C1078" s="6"/>
      <c r="D1078" s="35"/>
      <c r="E1078" s="5"/>
    </row>
    <row r="1079" spans="1:5" s="15" customFormat="1">
      <c r="A1079" s="7"/>
      <c r="B1079" s="5"/>
      <c r="C1079" s="6"/>
      <c r="D1079" s="35"/>
      <c r="E1079" s="5"/>
    </row>
    <row r="1080" spans="1:5" s="15" customFormat="1">
      <c r="A1080" s="7"/>
      <c r="B1080" s="5"/>
      <c r="C1080" s="6"/>
      <c r="D1080" s="19"/>
      <c r="E1080" s="20"/>
    </row>
    <row r="1081" spans="1:5" s="15" customFormat="1">
      <c r="A1081" s="7"/>
      <c r="B1081" s="5"/>
      <c r="C1081" s="6"/>
      <c r="D1081" s="35"/>
      <c r="E1081" s="5"/>
    </row>
    <row r="1082" spans="1:5" s="15" customFormat="1">
      <c r="A1082" s="7"/>
      <c r="B1082" s="5"/>
      <c r="C1082" s="6"/>
      <c r="D1082" s="35"/>
      <c r="E1082" s="5"/>
    </row>
    <row r="1083" spans="1:5" s="15" customFormat="1">
      <c r="A1083" s="7"/>
      <c r="B1083" s="5"/>
      <c r="C1083" s="6"/>
      <c r="D1083" s="35"/>
      <c r="E1083" s="5"/>
    </row>
    <row r="1084" spans="1:5" s="15" customFormat="1">
      <c r="A1084" s="7"/>
      <c r="B1084" s="5"/>
      <c r="C1084" s="6"/>
      <c r="D1084" s="35"/>
      <c r="E1084" s="5"/>
    </row>
    <row r="1085" spans="1:5" s="15" customFormat="1">
      <c r="A1085" s="7"/>
      <c r="B1085" s="5"/>
      <c r="C1085" s="6"/>
      <c r="D1085" s="19"/>
      <c r="E1085" s="20"/>
    </row>
    <row r="1086" spans="1:5" s="15" customFormat="1">
      <c r="A1086" s="7"/>
      <c r="B1086" s="5"/>
      <c r="C1086" s="6"/>
      <c r="D1086" s="35"/>
      <c r="E1086" s="5"/>
    </row>
    <row r="1087" spans="1:5" s="15" customFormat="1">
      <c r="A1087" s="7"/>
      <c r="B1087" s="5"/>
      <c r="C1087" s="6"/>
      <c r="D1087" s="35"/>
      <c r="E1087" s="5"/>
    </row>
    <row r="1088" spans="1:5" s="15" customFormat="1">
      <c r="A1088" s="7"/>
      <c r="B1088" s="5"/>
      <c r="C1088" s="6"/>
      <c r="D1088" s="35"/>
      <c r="E1088" s="5"/>
    </row>
    <row r="1089" spans="1:5" s="15" customFormat="1">
      <c r="A1089" s="7"/>
      <c r="B1089" s="5"/>
      <c r="C1089" s="6"/>
      <c r="D1089" s="35"/>
      <c r="E1089" s="5"/>
    </row>
    <row r="1090" spans="1:5" s="15" customFormat="1">
      <c r="A1090" s="7"/>
      <c r="B1090" s="5"/>
      <c r="C1090" s="6"/>
      <c r="D1090" s="19"/>
      <c r="E1090" s="20"/>
    </row>
    <row r="1091" spans="1:5" s="15" customFormat="1">
      <c r="A1091" s="7"/>
      <c r="B1091" s="5"/>
      <c r="C1091" s="6"/>
      <c r="D1091" s="5"/>
      <c r="E1091" s="5"/>
    </row>
    <row r="1092" spans="1:5" s="15" customFormat="1">
      <c r="A1092" s="7"/>
      <c r="B1092" s="5"/>
      <c r="C1092" s="6"/>
      <c r="D1092" s="5"/>
      <c r="E1092" s="5"/>
    </row>
    <row r="1093" spans="1:5" s="15" customFormat="1">
      <c r="A1093" s="7"/>
      <c r="B1093" s="5"/>
      <c r="C1093" s="6"/>
      <c r="D1093" s="5"/>
      <c r="E1093" s="5"/>
    </row>
  </sheetData>
  <sheetProtection sheet="1" objects="1" scenarios="1"/>
  <hyperlinks>
    <hyperlink ref="A9" r:id="rId1" xr:uid="{30E6C16A-2513-4BB0-A26D-DE756FF49300}"/>
    <hyperlink ref="C44" r:id="rId2" xr:uid="{ED4572C0-9A52-4247-BDD9-0789D01B38C4}"/>
    <hyperlink ref="C47" r:id="rId3" xr:uid="{B83E6546-2C6C-470B-8892-E7AA8D9630E0}"/>
    <hyperlink ref="C50" r:id="rId4" xr:uid="{EC55ECA2-E80C-4BE2-A7F5-BAC27FC783C7}"/>
    <hyperlink ref="C51" r:id="rId5" xr:uid="{11CE7253-6872-422D-91AE-1FDB94CB3239}"/>
    <hyperlink ref="C52" r:id="rId6" xr:uid="{2526C06E-F85A-4EC9-B6A7-6ACC17B853BC}"/>
    <hyperlink ref="C53" r:id="rId7" xr:uid="{3EA86BEE-E6A6-4273-B627-9D8EACAEA2D4}"/>
    <hyperlink ref="C73" r:id="rId8" xr:uid="{B22ED635-D9F6-49F6-810B-D0CAC3156B1B}"/>
  </hyperlinks>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AAC7-C385-4E09-A2B5-B0E5A7360DE2}">
  <dimension ref="A1:XFD26"/>
  <sheetViews>
    <sheetView workbookViewId="0"/>
  </sheetViews>
  <sheetFormatPr defaultRowHeight="12.75"/>
  <cols>
    <col min="1" max="1" width="47.7109375" style="43" customWidth="1"/>
    <col min="2" max="2" width="45.140625" style="43" customWidth="1"/>
    <col min="3" max="3" width="9.42578125" style="43" customWidth="1"/>
    <col min="4" max="13" width="9.42578125" style="43" hidden="1" customWidth="1"/>
    <col min="14" max="1024" width="9.42578125" style="43" customWidth="1"/>
  </cols>
  <sheetData>
    <row r="1" spans="1:13" ht="25.5">
      <c r="A1" s="41" t="str">
        <f>IF(ISBLANK(B3),"Vampire: The Eternal Struggle Tournament",B3)</f>
        <v>Week of Nightmares 2024 - Day 2</v>
      </c>
      <c r="B1" s="42"/>
    </row>
    <row r="2" spans="1:13" ht="6.6" customHeight="1" thickBot="1">
      <c r="A2" s="44"/>
      <c r="B2" s="45"/>
    </row>
    <row r="3" spans="1:13">
      <c r="A3" s="46" t="s">
        <v>118</v>
      </c>
      <c r="B3" s="47" t="s">
        <v>119</v>
      </c>
      <c r="C3" s="48"/>
    </row>
    <row r="4" spans="1:13">
      <c r="A4" s="49" t="s">
        <v>120</v>
      </c>
      <c r="B4" s="50">
        <v>45560</v>
      </c>
      <c r="C4" s="51"/>
    </row>
    <row r="5" spans="1:13" s="42" customFormat="1">
      <c r="A5" s="52" t="s">
        <v>121</v>
      </c>
      <c r="B5" s="53">
        <f>IF(B4="","",B4+8)</f>
        <v>45568</v>
      </c>
      <c r="C5" s="51"/>
    </row>
    <row r="6" spans="1:13">
      <c r="A6" s="49" t="s">
        <v>122</v>
      </c>
      <c r="B6" s="54" t="s">
        <v>123</v>
      </c>
      <c r="C6" s="55">
        <v>6980004</v>
      </c>
      <c r="D6" s="42"/>
      <c r="E6" s="42"/>
      <c r="F6" s="42"/>
    </row>
    <row r="7" spans="1:13">
      <c r="A7" s="56" t="s">
        <v>124</v>
      </c>
      <c r="B7" s="57" t="s">
        <v>125</v>
      </c>
      <c r="C7" s="51"/>
    </row>
    <row r="8" spans="1:13">
      <c r="A8" s="49" t="s">
        <v>126</v>
      </c>
      <c r="B8" s="54" t="s">
        <v>127</v>
      </c>
      <c r="C8" s="51"/>
      <c r="D8" s="43" t="s">
        <v>127</v>
      </c>
      <c r="E8" s="43" t="s">
        <v>128</v>
      </c>
    </row>
    <row r="9" spans="1:13">
      <c r="A9" s="56" t="s">
        <v>129</v>
      </c>
      <c r="B9" s="58" t="s">
        <v>130</v>
      </c>
      <c r="C9" s="51"/>
      <c r="D9" s="42" t="s">
        <v>130</v>
      </c>
      <c r="E9" s="43" t="s">
        <v>131</v>
      </c>
      <c r="F9" s="43" t="s">
        <v>132</v>
      </c>
      <c r="G9" s="43" t="s">
        <v>133</v>
      </c>
      <c r="H9" s="43" t="s">
        <v>134</v>
      </c>
      <c r="I9" s="43" t="s">
        <v>135</v>
      </c>
      <c r="J9" s="43" t="s">
        <v>136</v>
      </c>
      <c r="K9" s="43" t="s">
        <v>128</v>
      </c>
      <c r="L9" s="43" t="s">
        <v>137</v>
      </c>
      <c r="M9" s="43" t="s">
        <v>138</v>
      </c>
    </row>
    <row r="10" spans="1:13">
      <c r="A10" s="59" t="s">
        <v>139</v>
      </c>
      <c r="B10" s="60">
        <f>Methuselahs!$A$4</f>
        <v>32</v>
      </c>
      <c r="C10" s="51"/>
      <c r="D10" s="42">
        <v>0</v>
      </c>
      <c r="E10" s="43">
        <v>0</v>
      </c>
      <c r="F10" s="43">
        <v>0.25</v>
      </c>
      <c r="G10" s="43">
        <v>0.25</v>
      </c>
      <c r="H10" s="43">
        <v>1</v>
      </c>
      <c r="I10" s="43">
        <v>0</v>
      </c>
      <c r="J10" s="43">
        <v>0</v>
      </c>
      <c r="K10" s="43">
        <v>0</v>
      </c>
      <c r="L10" s="43">
        <v>0</v>
      </c>
      <c r="M10" s="43">
        <v>0</v>
      </c>
    </row>
    <row r="11" spans="1:13">
      <c r="A11" s="56" t="s">
        <v>140</v>
      </c>
      <c r="B11" s="58">
        <v>4</v>
      </c>
      <c r="C11" s="51"/>
      <c r="D11" s="43">
        <v>3</v>
      </c>
      <c r="E11" s="43">
        <v>4</v>
      </c>
    </row>
    <row r="12" spans="1:13">
      <c r="A12" s="59" t="s">
        <v>141</v>
      </c>
      <c r="B12" s="60">
        <f ca="1">MAX('Round 1'!D7:D206)+MAX('Round 2'!D7:D206)+MAX('Round 3'!D7:D206)+1</f>
        <v>22</v>
      </c>
      <c r="C12" s="51"/>
      <c r="D12" s="42"/>
    </row>
    <row r="13" spans="1:13">
      <c r="A13" s="56" t="s">
        <v>142</v>
      </c>
      <c r="B13" s="57">
        <v>0</v>
      </c>
      <c r="C13" s="51"/>
    </row>
    <row r="14" spans="1:13" s="42" customFormat="1">
      <c r="A14" s="49" t="s">
        <v>143</v>
      </c>
      <c r="B14" s="54">
        <v>0</v>
      </c>
      <c r="C14" s="51"/>
      <c r="D14" s="43"/>
    </row>
    <row r="15" spans="1:13" s="42" customFormat="1">
      <c r="A15" s="56" t="s">
        <v>144</v>
      </c>
      <c r="B15" s="57">
        <v>0</v>
      </c>
      <c r="C15" s="51"/>
    </row>
    <row r="16" spans="1:13">
      <c r="A16" s="49" t="s">
        <v>145</v>
      </c>
      <c r="B16" s="54" t="s">
        <v>146</v>
      </c>
      <c r="C16" s="51"/>
    </row>
    <row r="17" spans="1:3">
      <c r="A17" s="56" t="s">
        <v>147</v>
      </c>
      <c r="B17" s="57" t="s">
        <v>148</v>
      </c>
      <c r="C17" s="61">
        <v>8549008</v>
      </c>
    </row>
    <row r="18" spans="1:3">
      <c r="A18" s="49" t="s">
        <v>149</v>
      </c>
      <c r="B18" s="54"/>
      <c r="C18" s="55" t="str">
        <f t="shared" ref="C18:C26" si="0">IF(ISBLANK(B18),"","VEKN id")</f>
        <v/>
      </c>
    </row>
    <row r="19" spans="1:3">
      <c r="A19" s="56"/>
      <c r="B19" s="57"/>
      <c r="C19" s="61" t="str">
        <f t="shared" si="0"/>
        <v/>
      </c>
    </row>
    <row r="20" spans="1:3">
      <c r="A20" s="49"/>
      <c r="B20" s="54"/>
      <c r="C20" s="55" t="str">
        <f t="shared" si="0"/>
        <v/>
      </c>
    </row>
    <row r="21" spans="1:3">
      <c r="A21" s="56"/>
      <c r="B21" s="57"/>
      <c r="C21" s="61" t="str">
        <f t="shared" si="0"/>
        <v/>
      </c>
    </row>
    <row r="22" spans="1:3">
      <c r="A22" s="49"/>
      <c r="B22" s="54"/>
      <c r="C22" s="55" t="str">
        <f t="shared" si="0"/>
        <v/>
      </c>
    </row>
    <row r="23" spans="1:3">
      <c r="A23" s="56"/>
      <c r="B23" s="57"/>
      <c r="C23" s="61" t="str">
        <f t="shared" si="0"/>
        <v/>
      </c>
    </row>
    <row r="24" spans="1:3">
      <c r="A24" s="49"/>
      <c r="B24" s="54"/>
      <c r="C24" s="55" t="str">
        <f t="shared" si="0"/>
        <v/>
      </c>
    </row>
    <row r="25" spans="1:3">
      <c r="A25" s="56"/>
      <c r="B25" s="57"/>
      <c r="C25" s="61" t="str">
        <f t="shared" si="0"/>
        <v/>
      </c>
    </row>
    <row r="26" spans="1:3" thickBot="1">
      <c r="A26" s="62"/>
      <c r="B26" s="63"/>
      <c r="C26" s="64" t="str">
        <f t="shared" si="0"/>
        <v/>
      </c>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5E765-3042-4C0C-8317-E418C7FFCA98}">
  <dimension ref="A1:XFD208"/>
  <sheetViews>
    <sheetView tabSelected="1" workbookViewId="0">
      <selection activeCell="E26" sqref="E26"/>
    </sheetView>
  </sheetViews>
  <sheetFormatPr defaultRowHeight="12.75"/>
  <cols>
    <col min="1" max="1" width="7.28515625" style="163" customWidth="1"/>
    <col min="2" max="2" width="13" style="163" customWidth="1"/>
    <col min="3" max="3" width="17.28515625" style="163" customWidth="1"/>
    <col min="4" max="4" width="20.42578125" style="163" customWidth="1"/>
    <col min="5" max="5" width="11.5703125" style="164" customWidth="1"/>
    <col min="6" max="6" width="8.140625" style="71" customWidth="1"/>
    <col min="7" max="7" width="6.140625" style="80" customWidth="1"/>
    <col min="8" max="11" width="8.140625" style="71" customWidth="1"/>
    <col min="12" max="12" width="8.140625" style="70" customWidth="1"/>
    <col min="13" max="13" width="8.140625" style="71" customWidth="1"/>
    <col min="14" max="14" width="8.140625" style="70" customWidth="1"/>
    <col min="15" max="20" width="8.140625" style="71" hidden="1" customWidth="1"/>
    <col min="21" max="21" width="8.140625" style="70" customWidth="1"/>
    <col min="22" max="24" width="9.7109375" style="71" hidden="1" customWidth="1"/>
    <col min="25" max="27" width="9.42578125" style="71" hidden="1" customWidth="1"/>
    <col min="28" max="28" width="8.140625" style="73" customWidth="1"/>
    <col min="29" max="1024" width="9.42578125" style="71" customWidth="1"/>
  </cols>
  <sheetData>
    <row r="1" spans="1:28" ht="25.5">
      <c r="A1" s="65" t="str">
        <f>IF(ISBLANK('Tournament Info'!B3),"Vampire: The Eternal Struggle Tournament",'Tournament Info'!B3)</f>
        <v>Week of Nightmares 2024 - Day 2</v>
      </c>
      <c r="B1" s="66"/>
      <c r="C1" s="66"/>
      <c r="D1" s="66"/>
      <c r="E1" s="67"/>
      <c r="F1" s="68"/>
      <c r="G1" s="69"/>
      <c r="H1" s="68"/>
      <c r="I1" s="68"/>
      <c r="J1" s="68"/>
      <c r="K1" s="68"/>
      <c r="Z1" s="72">
        <f>HLOOKUP('Tournament Info'!$B$9,'Tournament Info'!$D$9:$M$10,2,FALSE())</f>
        <v>0</v>
      </c>
      <c r="AA1" s="71">
        <v>90</v>
      </c>
    </row>
    <row r="2" spans="1:28" ht="12.95" customHeight="1">
      <c r="A2" s="74"/>
      <c r="B2" s="74"/>
      <c r="C2" s="74"/>
      <c r="D2" s="74"/>
      <c r="E2" s="75"/>
      <c r="F2" s="76"/>
      <c r="G2" s="76"/>
      <c r="H2" s="76"/>
      <c r="I2" s="76"/>
      <c r="J2" s="76"/>
      <c r="K2" s="76"/>
      <c r="P2" s="71" t="s">
        <v>150</v>
      </c>
      <c r="Q2" s="71" t="s">
        <v>151</v>
      </c>
      <c r="R2" s="71" t="s">
        <v>152</v>
      </c>
      <c r="S2" s="71" t="s">
        <v>153</v>
      </c>
      <c r="T2" s="71" t="s">
        <v>154</v>
      </c>
      <c r="Y2" s="71" t="s">
        <v>155</v>
      </c>
      <c r="Z2" s="72">
        <f>LOG(MAX($A$4*$A$4,1),15)-1+$Z$1</f>
        <v>1.5595802480981549</v>
      </c>
      <c r="AA2" s="71">
        <v>30</v>
      </c>
    </row>
    <row r="3" spans="1:28" ht="18">
      <c r="A3" s="77" t="s">
        <v>156</v>
      </c>
      <c r="B3" s="71"/>
      <c r="C3" s="71"/>
      <c r="D3" s="78"/>
      <c r="E3" s="79"/>
      <c r="O3" s="71">
        <v>0</v>
      </c>
      <c r="P3" s="71">
        <v>1</v>
      </c>
      <c r="Q3" s="71">
        <v>0.25</v>
      </c>
      <c r="R3" s="71">
        <v>0</v>
      </c>
      <c r="S3" s="71">
        <v>0.25</v>
      </c>
      <c r="T3" s="71">
        <v>0</v>
      </c>
      <c r="AA3" s="71">
        <v>30</v>
      </c>
    </row>
    <row r="4" spans="1:28" ht="17.25" customHeight="1" thickBot="1">
      <c r="A4" s="68">
        <f>COUNT($A$7:$A$206)</f>
        <v>32</v>
      </c>
      <c r="B4" s="68" t="s">
        <v>157</v>
      </c>
      <c r="C4" s="71"/>
      <c r="D4" s="71"/>
      <c r="E4" s="81"/>
      <c r="AA4" s="71">
        <v>30</v>
      </c>
    </row>
    <row r="5" spans="1:28" s="97" customFormat="1" ht="15.75">
      <c r="A5" s="82" t="s">
        <v>158</v>
      </c>
      <c r="B5" s="83" t="s">
        <v>158</v>
      </c>
      <c r="C5" s="83" t="s">
        <v>158</v>
      </c>
      <c r="D5" s="83" t="s">
        <v>158</v>
      </c>
      <c r="E5" s="84" t="s">
        <v>159</v>
      </c>
      <c r="F5" s="85"/>
      <c r="G5" s="86" t="s">
        <v>160</v>
      </c>
      <c r="H5" s="87" t="s">
        <v>161</v>
      </c>
      <c r="I5" s="88"/>
      <c r="J5" s="89"/>
      <c r="K5" s="90"/>
      <c r="L5" s="91" t="s">
        <v>162</v>
      </c>
      <c r="M5" s="92" t="s">
        <v>163</v>
      </c>
      <c r="N5" s="93" t="s">
        <v>164</v>
      </c>
      <c r="O5" s="94" t="s">
        <v>165</v>
      </c>
      <c r="P5" s="94" t="s">
        <v>166</v>
      </c>
      <c r="Q5" s="94" t="s">
        <v>163</v>
      </c>
      <c r="R5" s="94" t="s">
        <v>167</v>
      </c>
      <c r="S5" s="94" t="s">
        <v>168</v>
      </c>
      <c r="T5" s="94" t="s">
        <v>158</v>
      </c>
      <c r="U5" s="93" t="s">
        <v>169</v>
      </c>
      <c r="V5" s="95" t="s">
        <v>170</v>
      </c>
      <c r="W5" s="95" t="s">
        <v>171</v>
      </c>
      <c r="X5" s="95" t="s">
        <v>172</v>
      </c>
      <c r="Y5" s="94" t="s">
        <v>158</v>
      </c>
      <c r="Z5" s="94" t="s">
        <v>169</v>
      </c>
      <c r="AA5" s="71">
        <v>30</v>
      </c>
      <c r="AB5" s="96" t="s">
        <v>173</v>
      </c>
    </row>
    <row r="6" spans="1:28" s="111" customFormat="1" ht="15" customHeight="1" thickBot="1">
      <c r="A6" s="98" t="s">
        <v>174</v>
      </c>
      <c r="B6" s="99" t="s">
        <v>175</v>
      </c>
      <c r="C6" s="99" t="s">
        <v>176</v>
      </c>
      <c r="D6" s="99" t="s">
        <v>177</v>
      </c>
      <c r="E6" s="100" t="s">
        <v>174</v>
      </c>
      <c r="F6" s="101" t="s">
        <v>178</v>
      </c>
      <c r="G6" s="102" t="s">
        <v>168</v>
      </c>
      <c r="H6" s="103" t="s">
        <v>179</v>
      </c>
      <c r="I6" s="104" t="s">
        <v>180</v>
      </c>
      <c r="J6" s="105" t="s">
        <v>181</v>
      </c>
      <c r="K6" s="106" t="s">
        <v>182</v>
      </c>
      <c r="L6" s="106" t="s">
        <v>183</v>
      </c>
      <c r="M6" s="107" t="s">
        <v>184</v>
      </c>
      <c r="N6" s="108" t="s">
        <v>182</v>
      </c>
      <c r="O6" s="109">
        <f ca="1">IF(ISERR(MAX($I$7:$I$206)),1,MAX($I$7:$I$206)+1)</f>
        <v>9</v>
      </c>
      <c r="P6" s="109">
        <f ca="1">IF(ISERR(MAX($J$7:$J$206)),1,MAX($J$7:$J$206)+1)</f>
        <v>175</v>
      </c>
      <c r="Q6" s="95">
        <f>IF(ISERR(MAX($M$7:$M$206)),1,MAX($M$7:$M$206)+1)</f>
        <v>1</v>
      </c>
      <c r="R6" s="109" t="s">
        <v>182</v>
      </c>
      <c r="S6" s="109" t="s">
        <v>185</v>
      </c>
      <c r="T6" s="109" t="s">
        <v>186</v>
      </c>
      <c r="U6" s="108" t="s">
        <v>182</v>
      </c>
      <c r="V6" s="95">
        <f ca="1">IF(ISERR(MAX($V$7:$V$206)),1,MAX($V$7:$V$206)+1)</f>
        <v>33</v>
      </c>
      <c r="W6" s="95">
        <f>MAX(MPlayerNo)+1</f>
        <v>33</v>
      </c>
      <c r="X6" s="95" t="s">
        <v>182</v>
      </c>
      <c r="Y6" s="109" t="s">
        <v>186</v>
      </c>
      <c r="Z6" s="109" t="s">
        <v>182</v>
      </c>
      <c r="AA6" s="109" t="s">
        <v>187</v>
      </c>
      <c r="AB6" s="110" t="s">
        <v>188</v>
      </c>
    </row>
    <row r="7" spans="1:28" customFormat="1" ht="12.95" customHeight="1">
      <c r="A7" s="112">
        <v>1</v>
      </c>
      <c r="B7" s="113" t="s">
        <v>189</v>
      </c>
      <c r="C7" s="113" t="s">
        <v>190</v>
      </c>
      <c r="D7" s="113" t="s">
        <v>191</v>
      </c>
      <c r="E7" s="114">
        <v>1006</v>
      </c>
      <c r="F7" s="115">
        <f ca="1">IF(ISBLANK($A7),"",SUM(IF(ISNA(IF(VLOOKUP($A7,'Round 1'!$A$7:$J$206,COLUMN('Round 1'!$H$7),FALSE()),1,NA())),0,1),IF(ISNA(IF(VLOOKUP($A7,'Round 2'!$A$7:$J$206,COLUMN('Round 1'!$H$7),FALSE()),1,NA())),0,1),IF(ISNA(IF(VLOOKUP($A7,'Round 3'!$A$7:$J$206,COLUMN('Round 1'!$H$7),FALSE()),1,NA())),0,1),IF(ISNA(IF(VLOOKUP($A7,'Final Round'!$A$14:$K$18,1,FALSE()),1,NA())),0,1)))</f>
        <v>3</v>
      </c>
      <c r="G7" s="116"/>
      <c r="H7" s="117">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1</v>
      </c>
      <c r="I7" s="117">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4.5</v>
      </c>
      <c r="J7" s="118">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138</v>
      </c>
      <c r="K7" s="117">
        <f t="shared" ref="K7:K38" ca="1" si="0">IF(ISBLANK(A7),"",_xlfn.RANK.EQ(P7,$P$7:$P$206))</f>
        <v>6</v>
      </c>
      <c r="L7" s="119" t="str">
        <f t="shared" ref="L7:L38" ca="1" si="1">IF(ISBLANK($G7),IF($K7&gt;5,"",IF(AND(ISNA(MATCH(K7+1,$K$7:$K$206,0)),$K7&lt;$A$4),"TIE","")),"DQ")</f>
        <v/>
      </c>
      <c r="M7" s="120"/>
      <c r="N7" s="121">
        <f t="shared" ref="N7:N38" ca="1" si="2">IF(ISBLANK($G7),$R7,"DQ")</f>
        <v>6</v>
      </c>
      <c r="O7" s="71">
        <f t="shared" ref="O7:O38" ca="1" si="3">IF(ISBLANK(A7),"",$H7*$O$6+$I7)</f>
        <v>13.5</v>
      </c>
      <c r="P7" s="71">
        <f t="shared" ref="P7:P38" ca="1" si="4">IF(ISBLANK(A7),"",$O7*10*$P$6+$J7)</f>
        <v>23763</v>
      </c>
      <c r="Q7" s="71">
        <f t="shared" ref="Q7:Q38" ca="1" si="5">IF(ISBLANK($G7),IF(ISBLANK($A7),-10,$P7*$Q$6+IF($M7&gt;0,$Q$6-1-$M7,0)),-1)</f>
        <v>23763</v>
      </c>
      <c r="R7" s="71">
        <f t="shared" ref="R7:R38" ca="1" si="6">IF(ISBLANK($A7),"",_xlfn.RANK.EQ($Q7,$Q$7:$Q$206))</f>
        <v>6</v>
      </c>
      <c r="S7" s="71">
        <f t="shared" ref="S7:S38" ca="1" si="7">IF(ISNA(MATCH($R7+1,$R$7:$R$206,0)),IF($R7=MAX($A$7:$A$206),$R7,-1),$R7)</f>
        <v>6</v>
      </c>
      <c r="T7" s="71">
        <f t="shared" ref="T7:T38" si="8">$A7</f>
        <v>1</v>
      </c>
      <c r="U7" s="121">
        <f ca="1">IF(N('Final Round'!$J$14)&gt;0,IF(ISBLANK($A7),"",IF($N7&gt;5,$N7,VLOOKUP($A7,'Final Round'!$A$14:$K$18,COLUMN('Final Round'!$J$1),FALSE()))),"")</f>
        <v>6</v>
      </c>
      <c r="V7" s="71">
        <f t="shared" ref="V7:V38" ca="1" si="9">IF(ISNUMBER($U7),$U7,$R7)</f>
        <v>6</v>
      </c>
      <c r="W7" s="71">
        <f t="shared" ref="W7:W38" ca="1" si="10">IF(ISBLANK($A7),"",($V$6-$V7)*$W$6+$W$6-$A7)</f>
        <v>923</v>
      </c>
      <c r="X7" s="71">
        <f t="shared" ref="X7:X38" ca="1" si="11">IF(ISBLANK($A7),"",_xlfn.RANK.EQ($W7,$W$7:$W$206))</f>
        <v>6</v>
      </c>
      <c r="Y7" s="71">
        <f t="shared" ref="Y7:Y38" si="12">$A7</f>
        <v>1</v>
      </c>
      <c r="Z7" s="71">
        <f t="shared" ref="Z7:Z38" ca="1" si="13">IF($U7="",$N7,$U7)</f>
        <v>6</v>
      </c>
      <c r="AA7" s="71">
        <f t="shared" ref="AA7:AA38" ca="1" si="14">IF($U7&lt;6,INDEX($AA$1:$AA$5,$Z7)*$Z$2,0)</f>
        <v>0</v>
      </c>
      <c r="AB7" s="122">
        <f ca="1">IF(ISBLANK($A7),"",5+4*(I7+IF(AA7=0,0,VLOOKUP($A7,'Final Round'!$A$14:$K$18,COLUMN('Final Round'!$G$1),FALSE())))+8*(H7+IF(AA7=0,0,IF(VLOOKUP($A7,'Final Round'!$A$14:$K$18,COLUMN('Final Round'!$J$1),FALSE())=1,1,0)))+$AA7)</f>
        <v>31</v>
      </c>
    </row>
    <row r="8" spans="1:28" customFormat="1" ht="12.95" customHeight="1">
      <c r="A8" s="123">
        <v>2</v>
      </c>
      <c r="B8" s="124" t="s">
        <v>192</v>
      </c>
      <c r="C8" s="124" t="s">
        <v>193</v>
      </c>
      <c r="D8" s="125" t="s">
        <v>194</v>
      </c>
      <c r="E8" s="114">
        <v>2</v>
      </c>
      <c r="F8" s="127">
        <f ca="1">IF(ISBLANK($A8),"",SUM(IF(ISNA(IF(VLOOKUP($A8,'Round 1'!$A$7:$J$206,COLUMN('Round 1'!$H$7),FALSE()),1,NA())),0,1),IF(ISNA(IF(VLOOKUP($A8,'Round 2'!$A$7:$J$206,COLUMN('Round 1'!$H$7),FALSE()),1,NA())),0,1),IF(ISNA(IF(VLOOKUP($A8,'Round 3'!$A$7:$J$206,COLUMN('Round 1'!$H$7),FALSE()),1,NA())),0,1),IF(ISNA(IF(VLOOKUP($A8,'Final Round'!$A$14:$K$18,1,FALSE()),1,NA())),0,1)))</f>
        <v>3</v>
      </c>
      <c r="G8" s="128"/>
      <c r="H8" s="129">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130">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2.5</v>
      </c>
      <c r="J8" s="129">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112</v>
      </c>
      <c r="K8" s="130">
        <f t="shared" ca="1" si="0"/>
        <v>14</v>
      </c>
      <c r="L8" s="131" t="str">
        <f t="shared" ca="1" si="1"/>
        <v/>
      </c>
      <c r="M8" s="132"/>
      <c r="N8" s="133">
        <f t="shared" ca="1" si="2"/>
        <v>14</v>
      </c>
      <c r="O8" s="134">
        <f t="shared" ca="1" si="3"/>
        <v>2.5</v>
      </c>
      <c r="P8" s="134">
        <f t="shared" ca="1" si="4"/>
        <v>4487</v>
      </c>
      <c r="Q8" s="134">
        <f t="shared" ca="1" si="5"/>
        <v>4487</v>
      </c>
      <c r="R8" s="134">
        <f t="shared" ca="1" si="6"/>
        <v>14</v>
      </c>
      <c r="S8" s="134">
        <f t="shared" ca="1" si="7"/>
        <v>14</v>
      </c>
      <c r="T8" s="134">
        <f t="shared" si="8"/>
        <v>2</v>
      </c>
      <c r="U8" s="133">
        <f ca="1">IF(N('Final Round'!$J$14)&gt;0,IF(ISBLANK($A8),"",IF($N8&gt;5,$N8,VLOOKUP($A8,'Final Round'!$A$14:$K$18,COLUMN('Final Round'!$J$1),FALSE()))),"")</f>
        <v>14</v>
      </c>
      <c r="V8" s="134">
        <f t="shared" ca="1" si="9"/>
        <v>14</v>
      </c>
      <c r="W8" s="134">
        <f t="shared" ca="1" si="10"/>
        <v>658</v>
      </c>
      <c r="X8" s="134">
        <f t="shared" ca="1" si="11"/>
        <v>14</v>
      </c>
      <c r="Y8" s="134">
        <f t="shared" si="12"/>
        <v>2</v>
      </c>
      <c r="Z8" s="134">
        <f t="shared" ca="1" si="13"/>
        <v>14</v>
      </c>
      <c r="AA8" s="134">
        <f t="shared" ca="1" si="14"/>
        <v>0</v>
      </c>
      <c r="AB8" s="133">
        <f ca="1">IF(ISBLANK($A8),"",5+4*(I8+IF(AA8=0,0,VLOOKUP($A8,'Final Round'!$A$14:$K$18,COLUMN('Final Round'!$G$1),FALSE())))+8*(H8+IF(AA8=0,0,IF(VLOOKUP($A8,'Final Round'!$A$14:$K$18,COLUMN('Final Round'!$J$1),FALSE())=1,1,0)))+$AA8)</f>
        <v>15</v>
      </c>
    </row>
    <row r="9" spans="1:28" customFormat="1" ht="12.95" customHeight="1">
      <c r="A9" s="123">
        <v>3</v>
      </c>
      <c r="B9" s="125" t="s">
        <v>195</v>
      </c>
      <c r="C9" s="125" t="s">
        <v>196</v>
      </c>
      <c r="D9" s="125" t="s">
        <v>197</v>
      </c>
      <c r="E9" s="114">
        <v>1009</v>
      </c>
      <c r="F9" s="135">
        <f ca="1">IF(ISBLANK($A9),"",SUM(IF(ISNA(IF(VLOOKUP($A9,'Round 1'!$A$7:$J$206,COLUMN('Round 1'!$H$7),FALSE()),1,NA())),0,1),IF(ISNA(IF(VLOOKUP($A9,'Round 2'!$A$7:$J$206,COLUMN('Round 1'!$H$7),FALSE()),1,NA())),0,1),IF(ISNA(IF(VLOOKUP($A9,'Round 3'!$A$7:$J$206,COLUMN('Round 1'!$H$7),FALSE()),1,NA())),0,1),IF(ISNA(IF(VLOOKUP($A9,'Final Round'!$A$14:$K$18,1,FALSE()),1,NA())),0,1)))</f>
        <v>3</v>
      </c>
      <c r="G9" s="128"/>
      <c r="H9" s="130">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1</v>
      </c>
      <c r="I9" s="130">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4</v>
      </c>
      <c r="J9" s="129">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120</v>
      </c>
      <c r="K9" s="130">
        <f t="shared" ca="1" si="0"/>
        <v>9</v>
      </c>
      <c r="L9" s="136" t="str">
        <f t="shared" ca="1" si="1"/>
        <v/>
      </c>
      <c r="M9" s="137"/>
      <c r="N9" s="138">
        <f t="shared" ca="1" si="2"/>
        <v>9</v>
      </c>
      <c r="O9" s="71">
        <f t="shared" ca="1" si="3"/>
        <v>13</v>
      </c>
      <c r="P9" s="71">
        <f t="shared" ca="1" si="4"/>
        <v>22870</v>
      </c>
      <c r="Q9" s="71">
        <f t="shared" ca="1" si="5"/>
        <v>22870</v>
      </c>
      <c r="R9" s="71">
        <f t="shared" ca="1" si="6"/>
        <v>9</v>
      </c>
      <c r="S9" s="71">
        <f t="shared" ca="1" si="7"/>
        <v>-1</v>
      </c>
      <c r="T9" s="71">
        <f t="shared" si="8"/>
        <v>3</v>
      </c>
      <c r="U9" s="138">
        <f ca="1">IF(N('Final Round'!$J$14)&gt;0,IF(ISBLANK($A9),"",IF($N9&gt;5,$N9,VLOOKUP($A9,'Final Round'!$A$14:$K$18,COLUMN('Final Round'!$J$1),FALSE()))),"")</f>
        <v>9</v>
      </c>
      <c r="V9" s="71">
        <f t="shared" ca="1" si="9"/>
        <v>9</v>
      </c>
      <c r="W9" s="71">
        <f t="shared" ca="1" si="10"/>
        <v>822</v>
      </c>
      <c r="X9" s="71">
        <f t="shared" ca="1" si="11"/>
        <v>9</v>
      </c>
      <c r="Y9" s="71">
        <f t="shared" si="12"/>
        <v>3</v>
      </c>
      <c r="Z9" s="71">
        <f t="shared" ca="1" si="13"/>
        <v>9</v>
      </c>
      <c r="AA9" s="71">
        <f t="shared" ca="1" si="14"/>
        <v>0</v>
      </c>
      <c r="AB9" s="133">
        <f ca="1">IF(ISBLANK($A9),"",5+4*(I9+IF(AA9=0,0,VLOOKUP($A9,'Final Round'!$A$14:$K$18,COLUMN('Final Round'!$G$1),FALSE())))+8*(H9+IF(AA9=0,0,IF(VLOOKUP($A9,'Final Round'!$A$14:$K$18,COLUMN('Final Round'!$J$1),FALSE())=1,1,0)))+$AA9)</f>
        <v>29</v>
      </c>
    </row>
    <row r="10" spans="1:28" customFormat="1" ht="12.95" customHeight="1">
      <c r="A10" s="112">
        <v>4</v>
      </c>
      <c r="B10" s="139" t="s">
        <v>198</v>
      </c>
      <c r="C10" s="139" t="s">
        <v>199</v>
      </c>
      <c r="D10" s="139" t="s">
        <v>200</v>
      </c>
      <c r="E10" s="114">
        <v>4</v>
      </c>
      <c r="F10" s="141">
        <f ca="1">IF(ISBLANK($A10),"",SUM(IF(ISNA(IF(VLOOKUP($A10,'Round 1'!$A$7:$J$206,COLUMN('Round 1'!$H$7),FALSE()),1,NA())),0,1),IF(ISNA(IF(VLOOKUP($A10,'Round 2'!$A$7:$J$206,COLUMN('Round 1'!$H$7),FALSE()),1,NA())),0,1),IF(ISNA(IF(VLOOKUP($A10,'Round 3'!$A$7:$J$206,COLUMN('Round 1'!$H$7),FALSE()),1,NA())),0,1),IF(ISNA(IF(VLOOKUP($A10,'Final Round'!$A$14:$K$18,1,FALSE()),1,NA())),0,1)))</f>
        <v>3</v>
      </c>
      <c r="G10" s="142"/>
      <c r="H10" s="143">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143">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v>
      </c>
      <c r="J10" s="144">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78</v>
      </c>
      <c r="K10" s="143">
        <f t="shared" ca="1" si="0"/>
        <v>23</v>
      </c>
      <c r="L10" s="145" t="str">
        <f t="shared" ca="1" si="1"/>
        <v/>
      </c>
      <c r="M10" s="146"/>
      <c r="N10" s="147">
        <f t="shared" ca="1" si="2"/>
        <v>23</v>
      </c>
      <c r="O10" s="71">
        <f t="shared" ca="1" si="3"/>
        <v>1</v>
      </c>
      <c r="P10" s="71">
        <f t="shared" ca="1" si="4"/>
        <v>1828</v>
      </c>
      <c r="Q10" s="71">
        <f t="shared" ca="1" si="5"/>
        <v>1828</v>
      </c>
      <c r="R10" s="71">
        <f t="shared" ca="1" si="6"/>
        <v>23</v>
      </c>
      <c r="S10" s="71">
        <f t="shared" ca="1" si="7"/>
        <v>23</v>
      </c>
      <c r="T10" s="71">
        <f t="shared" si="8"/>
        <v>4</v>
      </c>
      <c r="U10" s="147">
        <f ca="1">IF(N('Final Round'!$J$14)&gt;0,IF(ISBLANK($A10),"",IF($N10&gt;5,$N10,VLOOKUP($A10,'Final Round'!$A$14:$K$18,COLUMN('Final Round'!$J$1),FALSE()))),"")</f>
        <v>23</v>
      </c>
      <c r="V10" s="71">
        <f t="shared" ca="1" si="9"/>
        <v>23</v>
      </c>
      <c r="W10" s="71">
        <f t="shared" ca="1" si="10"/>
        <v>359</v>
      </c>
      <c r="X10" s="71">
        <f t="shared" ca="1" si="11"/>
        <v>23</v>
      </c>
      <c r="Y10" s="71">
        <f t="shared" si="12"/>
        <v>4</v>
      </c>
      <c r="Z10" s="71">
        <f t="shared" ca="1" si="13"/>
        <v>23</v>
      </c>
      <c r="AA10" s="71">
        <f t="shared" ca="1" si="14"/>
        <v>0</v>
      </c>
      <c r="AB10" s="148">
        <f ca="1">IF(ISBLANK($A10),"",5+4*(I10+IF(AA10=0,0,VLOOKUP($A10,'Final Round'!$A$14:$K$18,COLUMN('Final Round'!$G$1),FALSE())))+8*(H10+IF(AA10=0,0,IF(VLOOKUP($A10,'Final Round'!$A$14:$K$18,COLUMN('Final Round'!$J$1),FALSE())=1,1,0)))+$AA10)</f>
        <v>9</v>
      </c>
    </row>
    <row r="11" spans="1:28" customFormat="1" ht="12.95" customHeight="1">
      <c r="A11" s="112">
        <v>5</v>
      </c>
      <c r="B11" s="139" t="s">
        <v>201</v>
      </c>
      <c r="C11" s="139" t="s">
        <v>202</v>
      </c>
      <c r="D11" s="139" t="s">
        <v>203</v>
      </c>
      <c r="E11" s="114">
        <v>5</v>
      </c>
      <c r="F11" s="141">
        <f ca="1">IF(ISBLANK($A11),"",SUM(IF(ISNA(IF(VLOOKUP($A11,'Round 1'!$A$7:$J$206,COLUMN('Round 1'!$H$7),FALSE()),1,NA())),0,1),IF(ISNA(IF(VLOOKUP($A11,'Round 2'!$A$7:$J$206,COLUMN('Round 1'!$H$7),FALSE()),1,NA())),0,1),IF(ISNA(IF(VLOOKUP($A11,'Round 3'!$A$7:$J$206,COLUMN('Round 1'!$H$7),FALSE()),1,NA())),0,1),IF(ISNA(IF(VLOOKUP($A11,'Final Round'!$A$14:$K$18,1,FALSE()),1,NA())),0,1)))</f>
        <v>3</v>
      </c>
      <c r="G11" s="142"/>
      <c r="H11" s="143">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143">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4</v>
      </c>
      <c r="J11" s="144">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132</v>
      </c>
      <c r="K11" s="143">
        <f t="shared" ca="1" si="0"/>
        <v>8</v>
      </c>
      <c r="L11" s="145" t="str">
        <f t="shared" ca="1" si="1"/>
        <v/>
      </c>
      <c r="M11" s="146"/>
      <c r="N11" s="147">
        <f t="shared" ca="1" si="2"/>
        <v>8</v>
      </c>
      <c r="O11" s="71">
        <f t="shared" ca="1" si="3"/>
        <v>13</v>
      </c>
      <c r="P11" s="71">
        <f t="shared" ca="1" si="4"/>
        <v>22882</v>
      </c>
      <c r="Q11" s="71">
        <f t="shared" ca="1" si="5"/>
        <v>22882</v>
      </c>
      <c r="R11" s="71">
        <f t="shared" ca="1" si="6"/>
        <v>8</v>
      </c>
      <c r="S11" s="71">
        <f t="shared" ca="1" si="7"/>
        <v>8</v>
      </c>
      <c r="T11" s="71">
        <f t="shared" si="8"/>
        <v>5</v>
      </c>
      <c r="U11" s="147">
        <f ca="1">IF(N('Final Round'!$J$14)&gt;0,IF(ISBLANK($A11),"",IF($N11&gt;5,$N11,VLOOKUP($A11,'Final Round'!$A$14:$K$18,COLUMN('Final Round'!$J$1),FALSE()))),"")</f>
        <v>8</v>
      </c>
      <c r="V11" s="71">
        <f t="shared" ca="1" si="9"/>
        <v>8</v>
      </c>
      <c r="W11" s="71">
        <f t="shared" ca="1" si="10"/>
        <v>853</v>
      </c>
      <c r="X11" s="71">
        <f t="shared" ca="1" si="11"/>
        <v>8</v>
      </c>
      <c r="Y11" s="71">
        <f t="shared" si="12"/>
        <v>5</v>
      </c>
      <c r="Z11" s="71">
        <f t="shared" ca="1" si="13"/>
        <v>8</v>
      </c>
      <c r="AA11" s="71">
        <f t="shared" ca="1" si="14"/>
        <v>0</v>
      </c>
      <c r="AB11" s="148">
        <f ca="1">IF(ISBLANK($A11),"",5+4*(I11+IF(AA11=0,0,VLOOKUP($A11,'Final Round'!$A$14:$K$18,COLUMN('Final Round'!$G$1),FALSE())))+8*(H11+IF(AA11=0,0,IF(VLOOKUP($A11,'Final Round'!$A$14:$K$18,COLUMN('Final Round'!$J$1),FALSE())=1,1,0)))+$AA11)</f>
        <v>29</v>
      </c>
    </row>
    <row r="12" spans="1:28" customFormat="1" ht="12.95" customHeight="1">
      <c r="A12" s="112">
        <v>6</v>
      </c>
      <c r="B12" s="149" t="s">
        <v>204</v>
      </c>
      <c r="C12" s="149" t="s">
        <v>205</v>
      </c>
      <c r="D12" s="139" t="s">
        <v>206</v>
      </c>
      <c r="E12" s="114">
        <v>1002</v>
      </c>
      <c r="F12" s="141">
        <f ca="1">IF(ISBLANK($A12),"",SUM(IF(ISNA(IF(VLOOKUP($A12,'Round 1'!$A$7:$J$206,COLUMN('Round 1'!$H$7),FALSE()),1,NA())),0,1),IF(ISNA(IF(VLOOKUP($A12,'Round 2'!$A$7:$J$206,COLUMN('Round 1'!$H$7),FALSE()),1,NA())),0,1),IF(ISNA(IF(VLOOKUP($A12,'Round 3'!$A$7:$J$206,COLUMN('Round 1'!$H$7),FALSE()),1,NA())),0,1),IF(ISNA(IF(VLOOKUP($A12,'Final Round'!$A$14:$K$18,1,FALSE()),1,NA())),0,1)))</f>
        <v>4</v>
      </c>
      <c r="G12" s="142"/>
      <c r="H12" s="143">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1</v>
      </c>
      <c r="I12" s="143">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7</v>
      </c>
      <c r="J12" s="144">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156</v>
      </c>
      <c r="K12" s="143">
        <f t="shared" ca="1" si="0"/>
        <v>5</v>
      </c>
      <c r="L12" s="145" t="str">
        <f t="shared" ca="1" si="1"/>
        <v/>
      </c>
      <c r="M12" s="146"/>
      <c r="N12" s="147">
        <f t="shared" ca="1" si="2"/>
        <v>5</v>
      </c>
      <c r="O12" s="71">
        <f t="shared" ca="1" si="3"/>
        <v>16</v>
      </c>
      <c r="P12" s="71">
        <f t="shared" ca="1" si="4"/>
        <v>28156</v>
      </c>
      <c r="Q12" s="71">
        <f t="shared" ca="1" si="5"/>
        <v>28156</v>
      </c>
      <c r="R12" s="71">
        <f t="shared" ca="1" si="6"/>
        <v>5</v>
      </c>
      <c r="S12" s="71">
        <f t="shared" ca="1" si="7"/>
        <v>5</v>
      </c>
      <c r="T12" s="71">
        <f t="shared" si="8"/>
        <v>6</v>
      </c>
      <c r="U12" s="147">
        <f ca="1">IF(N('Final Round'!$J$14)&gt;0,IF(ISBLANK($A12),"",IF($N12&gt;5,$N12,VLOOKUP($A12,'Final Round'!$A$14:$K$18,COLUMN('Final Round'!$J$1),FALSE()))),"")</f>
        <v>2</v>
      </c>
      <c r="V12" s="71">
        <f t="shared" ca="1" si="9"/>
        <v>2</v>
      </c>
      <c r="W12" s="71">
        <f t="shared" ca="1" si="10"/>
        <v>1050</v>
      </c>
      <c r="X12" s="71">
        <f t="shared" ca="1" si="11"/>
        <v>2</v>
      </c>
      <c r="Y12" s="71">
        <f t="shared" si="12"/>
        <v>6</v>
      </c>
      <c r="Z12" s="71">
        <f t="shared" ca="1" si="13"/>
        <v>2</v>
      </c>
      <c r="AA12" s="71">
        <f t="shared" ca="1" si="14"/>
        <v>46.787407442944648</v>
      </c>
      <c r="AB12" s="148">
        <f ca="1">IF(ISBLANK($A12),"",5+4*(I12+IF(AA12=0,0,VLOOKUP($A12,'Final Round'!$A$14:$K$18,COLUMN('Final Round'!$G$1),FALSE())))+8*(H12+IF(AA12=0,0,IF(VLOOKUP($A12,'Final Round'!$A$14:$K$18,COLUMN('Final Round'!$J$1),FALSE())=1,1,0)))+$AA12)</f>
        <v>87.787407442944641</v>
      </c>
    </row>
    <row r="13" spans="1:28" customFormat="1" ht="12.95" customHeight="1">
      <c r="A13" s="123">
        <v>7</v>
      </c>
      <c r="B13" s="125" t="s">
        <v>207</v>
      </c>
      <c r="C13" s="125" t="s">
        <v>208</v>
      </c>
      <c r="D13" s="125" t="s">
        <v>209</v>
      </c>
      <c r="E13" s="114">
        <v>7</v>
      </c>
      <c r="F13" s="135">
        <f ca="1">IF(ISBLANK($A13),"",SUM(IF(ISNA(IF(VLOOKUP($A13,'Round 1'!$A$7:$J$206,COLUMN('Round 1'!$H$7),FALSE()),1,NA())),0,1),IF(ISNA(IF(VLOOKUP($A13,'Round 2'!$A$7:$J$206,COLUMN('Round 1'!$H$7),FALSE()),1,NA())),0,1),IF(ISNA(IF(VLOOKUP($A13,'Round 3'!$A$7:$J$206,COLUMN('Round 1'!$H$7),FALSE()),1,NA())),0,1),IF(ISNA(IF(VLOOKUP($A13,'Final Round'!$A$14:$K$18,1,FALSE()),1,NA())),0,1)))</f>
        <v>2</v>
      </c>
      <c r="G13" s="128"/>
      <c r="H13" s="130">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130">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0.5</v>
      </c>
      <c r="J13" s="129">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42</v>
      </c>
      <c r="K13" s="130">
        <f t="shared" ca="1" si="0"/>
        <v>27</v>
      </c>
      <c r="L13" s="136" t="str">
        <f t="shared" ca="1" si="1"/>
        <v/>
      </c>
      <c r="M13" s="137"/>
      <c r="N13" s="138">
        <f t="shared" ca="1" si="2"/>
        <v>27</v>
      </c>
      <c r="O13" s="71">
        <f t="shared" ca="1" si="3"/>
        <v>0.5</v>
      </c>
      <c r="P13" s="71">
        <f t="shared" ca="1" si="4"/>
        <v>917</v>
      </c>
      <c r="Q13" s="71">
        <f t="shared" ca="1" si="5"/>
        <v>917</v>
      </c>
      <c r="R13" s="71">
        <f t="shared" ca="1" si="6"/>
        <v>27</v>
      </c>
      <c r="S13" s="71">
        <f t="shared" ca="1" si="7"/>
        <v>27</v>
      </c>
      <c r="T13" s="71">
        <f t="shared" si="8"/>
        <v>7</v>
      </c>
      <c r="U13" s="138">
        <f ca="1">IF(N('Final Round'!$J$14)&gt;0,IF(ISBLANK($A13),"",IF($N13&gt;5,$N13,VLOOKUP($A13,'Final Round'!$A$14:$K$18,COLUMN('Final Round'!$J$1),FALSE()))),"")</f>
        <v>27</v>
      </c>
      <c r="V13" s="71">
        <f t="shared" ca="1" si="9"/>
        <v>27</v>
      </c>
      <c r="W13" s="71">
        <f t="shared" ca="1" si="10"/>
        <v>224</v>
      </c>
      <c r="X13" s="71">
        <f t="shared" ca="1" si="11"/>
        <v>27</v>
      </c>
      <c r="Y13" s="71">
        <f t="shared" si="12"/>
        <v>7</v>
      </c>
      <c r="Z13" s="71">
        <f t="shared" ca="1" si="13"/>
        <v>27</v>
      </c>
      <c r="AA13" s="71">
        <f t="shared" ca="1" si="14"/>
        <v>0</v>
      </c>
      <c r="AB13" s="133">
        <f ca="1">IF(ISBLANK($A13),"",5+4*(I13+IF(AA13=0,0,VLOOKUP($A13,'Final Round'!$A$14:$K$18,COLUMN('Final Round'!$G$1),FALSE())))+8*(H13+IF(AA13=0,0,IF(VLOOKUP($A13,'Final Round'!$A$14:$K$18,COLUMN('Final Round'!$J$1),FALSE())=1,1,0)))+$AA13)</f>
        <v>7</v>
      </c>
    </row>
    <row r="14" spans="1:28" customFormat="1" ht="12.95" customHeight="1">
      <c r="A14" s="123">
        <v>8</v>
      </c>
      <c r="B14" s="125" t="s">
        <v>210</v>
      </c>
      <c r="C14" s="125" t="s">
        <v>211</v>
      </c>
      <c r="D14" s="125" t="s">
        <v>125</v>
      </c>
      <c r="E14" s="114">
        <v>8</v>
      </c>
      <c r="F14" s="135">
        <f ca="1">IF(ISBLANK($A14),"",SUM(IF(ISNA(IF(VLOOKUP($A14,'Round 1'!$A$7:$J$206,COLUMN('Round 1'!$H$7),FALSE()),1,NA())),0,1),IF(ISNA(IF(VLOOKUP($A14,'Round 2'!$A$7:$J$206,COLUMN('Round 1'!$H$7),FALSE()),1,NA())),0,1),IF(ISNA(IF(VLOOKUP($A14,'Round 3'!$A$7:$J$206,COLUMN('Round 1'!$H$7),FALSE()),1,NA())),0,1),IF(ISNA(IF(VLOOKUP($A14,'Final Round'!$A$14:$K$18,1,FALSE()),1,NA())),0,1)))</f>
        <v>3</v>
      </c>
      <c r="G14" s="128"/>
      <c r="H14" s="130">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0</v>
      </c>
      <c r="I14" s="130">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0.5</v>
      </c>
      <c r="J14" s="129">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84</v>
      </c>
      <c r="K14" s="130">
        <f t="shared" ca="1" si="0"/>
        <v>24</v>
      </c>
      <c r="L14" s="136" t="str">
        <f t="shared" ca="1" si="1"/>
        <v/>
      </c>
      <c r="M14" s="137"/>
      <c r="N14" s="138">
        <f t="shared" ca="1" si="2"/>
        <v>24</v>
      </c>
      <c r="O14" s="71">
        <f t="shared" ca="1" si="3"/>
        <v>0.5</v>
      </c>
      <c r="P14" s="71">
        <f t="shared" ca="1" si="4"/>
        <v>959</v>
      </c>
      <c r="Q14" s="71">
        <f t="shared" ca="1" si="5"/>
        <v>959</v>
      </c>
      <c r="R14" s="71">
        <f t="shared" ca="1" si="6"/>
        <v>24</v>
      </c>
      <c r="S14" s="71">
        <f t="shared" ca="1" si="7"/>
        <v>24</v>
      </c>
      <c r="T14" s="71">
        <f t="shared" si="8"/>
        <v>8</v>
      </c>
      <c r="U14" s="138">
        <f ca="1">IF(N('Final Round'!$J$14)&gt;0,IF(ISBLANK($A14),"",IF($N14&gt;5,$N14,VLOOKUP($A14,'Final Round'!$A$14:$K$18,COLUMN('Final Round'!$J$1),FALSE()))),"")</f>
        <v>24</v>
      </c>
      <c r="V14" s="71">
        <f t="shared" ca="1" si="9"/>
        <v>24</v>
      </c>
      <c r="W14" s="71">
        <f t="shared" ca="1" si="10"/>
        <v>322</v>
      </c>
      <c r="X14" s="71">
        <f t="shared" ca="1" si="11"/>
        <v>24</v>
      </c>
      <c r="Y14" s="71">
        <f t="shared" si="12"/>
        <v>8</v>
      </c>
      <c r="Z14" s="71">
        <f t="shared" ca="1" si="13"/>
        <v>24</v>
      </c>
      <c r="AA14" s="71">
        <f t="shared" ca="1" si="14"/>
        <v>0</v>
      </c>
      <c r="AB14" s="133">
        <f ca="1">IF(ISBLANK($A14),"",5+4*(I14+IF(AA14=0,0,VLOOKUP($A14,'Final Round'!$A$14:$K$18,COLUMN('Final Round'!$G$1),FALSE())))+8*(H14+IF(AA14=0,0,IF(VLOOKUP($A14,'Final Round'!$A$14:$K$18,COLUMN('Final Round'!$J$1),FALSE())=1,1,0)))+$AA14)</f>
        <v>7</v>
      </c>
    </row>
    <row r="15" spans="1:28" customFormat="1" ht="12.95" customHeight="1">
      <c r="A15" s="123">
        <v>9</v>
      </c>
      <c r="B15" s="125" t="s">
        <v>212</v>
      </c>
      <c r="C15" s="125" t="s">
        <v>213</v>
      </c>
      <c r="D15" s="125" t="s">
        <v>214</v>
      </c>
      <c r="E15" s="114">
        <v>9</v>
      </c>
      <c r="F15" s="135">
        <f ca="1">IF(ISBLANK($A15),"",SUM(IF(ISNA(IF(VLOOKUP($A15,'Round 1'!$A$7:$J$206,COLUMN('Round 1'!$H$7),FALSE()),1,NA())),0,1),IF(ISNA(IF(VLOOKUP($A15,'Round 2'!$A$7:$J$206,COLUMN('Round 1'!$H$7),FALSE()),1,NA())),0,1),IF(ISNA(IF(VLOOKUP($A15,'Round 3'!$A$7:$J$206,COLUMN('Round 1'!$H$7),FALSE()),1,NA())),0,1),IF(ISNA(IF(VLOOKUP($A15,'Final Round'!$A$14:$K$18,1,FALSE()),1,NA())),0,1)))</f>
        <v>3</v>
      </c>
      <c r="G15" s="128"/>
      <c r="H15" s="130">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130">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2</v>
      </c>
      <c r="J15" s="129">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132</v>
      </c>
      <c r="K15" s="130">
        <f t="shared" ca="1" si="0"/>
        <v>16</v>
      </c>
      <c r="L15" s="136" t="str">
        <f t="shared" ca="1" si="1"/>
        <v/>
      </c>
      <c r="M15" s="137"/>
      <c r="N15" s="138">
        <f t="shared" ca="1" si="2"/>
        <v>16</v>
      </c>
      <c r="O15" s="71">
        <f t="shared" ca="1" si="3"/>
        <v>2</v>
      </c>
      <c r="P15" s="71">
        <f t="shared" ca="1" si="4"/>
        <v>3632</v>
      </c>
      <c r="Q15" s="71">
        <f t="shared" ca="1" si="5"/>
        <v>3632</v>
      </c>
      <c r="R15" s="71">
        <f t="shared" ca="1" si="6"/>
        <v>16</v>
      </c>
      <c r="S15" s="71">
        <f t="shared" ca="1" si="7"/>
        <v>16</v>
      </c>
      <c r="T15" s="71">
        <f t="shared" si="8"/>
        <v>9</v>
      </c>
      <c r="U15" s="138">
        <f ca="1">IF(N('Final Round'!$J$14)&gt;0,IF(ISBLANK($A15),"",IF($N15&gt;5,$N15,VLOOKUP($A15,'Final Round'!$A$14:$K$18,COLUMN('Final Round'!$J$1),FALSE()))),"")</f>
        <v>16</v>
      </c>
      <c r="V15" s="71">
        <f t="shared" ca="1" si="9"/>
        <v>16</v>
      </c>
      <c r="W15" s="71">
        <f t="shared" ca="1" si="10"/>
        <v>585</v>
      </c>
      <c r="X15" s="71">
        <f t="shared" ca="1" si="11"/>
        <v>16</v>
      </c>
      <c r="Y15" s="71">
        <f t="shared" si="12"/>
        <v>9</v>
      </c>
      <c r="Z15" s="71">
        <f t="shared" ca="1" si="13"/>
        <v>16</v>
      </c>
      <c r="AA15" s="71">
        <f t="shared" ca="1" si="14"/>
        <v>0</v>
      </c>
      <c r="AB15" s="133">
        <f ca="1">IF(ISBLANK($A15),"",5+4*(I15+IF(AA15=0,0,VLOOKUP($A15,'Final Round'!$A$14:$K$18,COLUMN('Final Round'!$G$1),FALSE())))+8*(H15+IF(AA15=0,0,IF(VLOOKUP($A15,'Final Round'!$A$14:$K$18,COLUMN('Final Round'!$J$1),FALSE())=1,1,0)))+$AA15)</f>
        <v>13</v>
      </c>
    </row>
    <row r="16" spans="1:28" customFormat="1" ht="12.95" customHeight="1">
      <c r="A16" s="123">
        <v>10</v>
      </c>
      <c r="B16" s="125" t="s">
        <v>215</v>
      </c>
      <c r="C16" s="125" t="s">
        <v>216</v>
      </c>
      <c r="D16" s="125" t="s">
        <v>217</v>
      </c>
      <c r="E16" s="114">
        <v>10</v>
      </c>
      <c r="F16" s="135">
        <f ca="1">IF(ISBLANK($A16),"",SUM(IF(ISNA(IF(VLOOKUP($A16,'Round 1'!$A$7:$J$206,COLUMN('Round 1'!$H$7),FALSE()),1,NA())),0,1),IF(ISNA(IF(VLOOKUP($A16,'Round 2'!$A$7:$J$206,COLUMN('Round 1'!$H$7),FALSE()),1,NA())),0,1),IF(ISNA(IF(VLOOKUP($A16,'Round 3'!$A$7:$J$206,COLUMN('Round 1'!$H$7),FALSE()),1,NA())),0,1),IF(ISNA(IF(VLOOKUP($A16,'Final Round'!$A$14:$K$18,1,FALSE()),1,NA())),0,1)))</f>
        <v>3</v>
      </c>
      <c r="G16" s="128"/>
      <c r="H16" s="130">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130">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0</v>
      </c>
      <c r="J16" s="129">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72</v>
      </c>
      <c r="K16" s="130">
        <f t="shared" ca="1" si="0"/>
        <v>28</v>
      </c>
      <c r="L16" s="136" t="str">
        <f t="shared" ca="1" si="1"/>
        <v/>
      </c>
      <c r="M16" s="137"/>
      <c r="N16" s="138">
        <f t="shared" ca="1" si="2"/>
        <v>28</v>
      </c>
      <c r="O16" s="71">
        <f t="shared" ca="1" si="3"/>
        <v>0</v>
      </c>
      <c r="P16" s="71">
        <f t="shared" ca="1" si="4"/>
        <v>72</v>
      </c>
      <c r="Q16" s="71">
        <f t="shared" ca="1" si="5"/>
        <v>72</v>
      </c>
      <c r="R16" s="71">
        <f t="shared" ca="1" si="6"/>
        <v>28</v>
      </c>
      <c r="S16" s="71">
        <f t="shared" ca="1" si="7"/>
        <v>28</v>
      </c>
      <c r="T16" s="71">
        <f t="shared" si="8"/>
        <v>10</v>
      </c>
      <c r="U16" s="138">
        <f ca="1">IF(N('Final Round'!$J$14)&gt;0,IF(ISBLANK($A16),"",IF($N16&gt;5,$N16,VLOOKUP($A16,'Final Round'!$A$14:$K$18,COLUMN('Final Round'!$J$1),FALSE()))),"")</f>
        <v>28</v>
      </c>
      <c r="V16" s="71">
        <f t="shared" ca="1" si="9"/>
        <v>28</v>
      </c>
      <c r="W16" s="71">
        <f t="shared" ca="1" si="10"/>
        <v>188</v>
      </c>
      <c r="X16" s="71">
        <f t="shared" ca="1" si="11"/>
        <v>28</v>
      </c>
      <c r="Y16" s="71">
        <f t="shared" si="12"/>
        <v>10</v>
      </c>
      <c r="Z16" s="71">
        <f t="shared" ca="1" si="13"/>
        <v>28</v>
      </c>
      <c r="AA16" s="71">
        <f t="shared" ca="1" si="14"/>
        <v>0</v>
      </c>
      <c r="AB16" s="133">
        <f ca="1">IF(ISBLANK($A16),"",5+4*(I16+IF(AA16=0,0,VLOOKUP($A16,'Final Round'!$A$14:$K$18,COLUMN('Final Round'!$G$1),FALSE())))+8*(H16+IF(AA16=0,0,IF(VLOOKUP($A16,'Final Round'!$A$14:$K$18,COLUMN('Final Round'!$J$1),FALSE())=1,1,0)))+$AA16)</f>
        <v>5</v>
      </c>
    </row>
    <row r="17" spans="1:28" customFormat="1" ht="12.95" customHeight="1">
      <c r="A17" s="123">
        <v>11</v>
      </c>
      <c r="B17" s="125" t="s">
        <v>218</v>
      </c>
      <c r="C17" s="125" t="s">
        <v>219</v>
      </c>
      <c r="D17" s="125" t="s">
        <v>220</v>
      </c>
      <c r="E17" s="114">
        <v>11</v>
      </c>
      <c r="F17" s="135">
        <f ca="1">IF(ISBLANK($A17),"",SUM(IF(ISNA(IF(VLOOKUP($A17,'Round 1'!$A$7:$J$206,COLUMN('Round 1'!$H$7),FALSE()),1,NA())),0,1),IF(ISNA(IF(VLOOKUP($A17,'Round 2'!$A$7:$J$206,COLUMN('Round 1'!$H$7),FALSE()),1,NA())),0,1),IF(ISNA(IF(VLOOKUP($A17,'Round 3'!$A$7:$J$206,COLUMN('Round 1'!$H$7),FALSE()),1,NA())),0,1),IF(ISNA(IF(VLOOKUP($A17,'Final Round'!$A$14:$K$18,1,FALSE()),1,NA())),0,1)))</f>
        <v>3</v>
      </c>
      <c r="G17" s="128"/>
      <c r="H17" s="130">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130">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2</v>
      </c>
      <c r="J17" s="129">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90</v>
      </c>
      <c r="K17" s="130">
        <f t="shared" ca="1" si="0"/>
        <v>21</v>
      </c>
      <c r="L17" s="136" t="str">
        <f t="shared" ca="1" si="1"/>
        <v/>
      </c>
      <c r="M17" s="137"/>
      <c r="N17" s="138">
        <f t="shared" ca="1" si="2"/>
        <v>21</v>
      </c>
      <c r="O17" s="71">
        <f t="shared" ca="1" si="3"/>
        <v>2</v>
      </c>
      <c r="P17" s="71">
        <f t="shared" ca="1" si="4"/>
        <v>3590</v>
      </c>
      <c r="Q17" s="71">
        <f t="shared" ca="1" si="5"/>
        <v>3590</v>
      </c>
      <c r="R17" s="71">
        <f t="shared" ca="1" si="6"/>
        <v>21</v>
      </c>
      <c r="S17" s="71">
        <f t="shared" ca="1" si="7"/>
        <v>21</v>
      </c>
      <c r="T17" s="71">
        <f t="shared" si="8"/>
        <v>11</v>
      </c>
      <c r="U17" s="138">
        <f ca="1">IF(N('Final Round'!$J$14)&gt;0,IF(ISBLANK($A17),"",IF($N17&gt;5,$N17,VLOOKUP($A17,'Final Round'!$A$14:$K$18,COLUMN('Final Round'!$J$1),FALSE()))),"")</f>
        <v>21</v>
      </c>
      <c r="V17" s="71">
        <f t="shared" ca="1" si="9"/>
        <v>21</v>
      </c>
      <c r="W17" s="71">
        <f t="shared" ca="1" si="10"/>
        <v>418</v>
      </c>
      <c r="X17" s="71">
        <f t="shared" ca="1" si="11"/>
        <v>21</v>
      </c>
      <c r="Y17" s="71">
        <f t="shared" si="12"/>
        <v>11</v>
      </c>
      <c r="Z17" s="71">
        <f t="shared" ca="1" si="13"/>
        <v>21</v>
      </c>
      <c r="AA17" s="71">
        <f t="shared" ca="1" si="14"/>
        <v>0</v>
      </c>
      <c r="AB17" s="133">
        <f ca="1">IF(ISBLANK($A17),"",5+4*(I17+IF(AA17=0,0,VLOOKUP($A17,'Final Round'!$A$14:$K$18,COLUMN('Final Round'!$G$1),FALSE())))+8*(H17+IF(AA17=0,0,IF(VLOOKUP($A17,'Final Round'!$A$14:$K$18,COLUMN('Final Round'!$J$1),FALSE())=1,1,0)))+$AA17)</f>
        <v>13</v>
      </c>
    </row>
    <row r="18" spans="1:28" customFormat="1" ht="12.95" customHeight="1">
      <c r="A18" s="112">
        <v>12</v>
      </c>
      <c r="B18" s="149" t="s">
        <v>221</v>
      </c>
      <c r="C18" s="149" t="s">
        <v>222</v>
      </c>
      <c r="D18" s="139" t="s">
        <v>223</v>
      </c>
      <c r="E18" s="114">
        <v>12</v>
      </c>
      <c r="F18" s="141">
        <f ca="1">IF(ISBLANK($A18),"",SUM(IF(ISNA(IF(VLOOKUP($A18,'Round 1'!$A$7:$J$206,COLUMN('Round 1'!$H$7),FALSE()),1,NA())),0,1),IF(ISNA(IF(VLOOKUP($A18,'Round 2'!$A$7:$J$206,COLUMN('Round 1'!$H$7),FALSE()),1,NA())),0,1),IF(ISNA(IF(VLOOKUP($A18,'Round 3'!$A$7:$J$206,COLUMN('Round 1'!$H$7),FALSE()),1,NA())),0,1),IF(ISNA(IF(VLOOKUP($A18,'Final Round'!$A$14:$K$18,1,FALSE()),1,NA())),0,1)))</f>
        <v>3</v>
      </c>
      <c r="G18" s="142"/>
      <c r="H18" s="143">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43">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4</v>
      </c>
      <c r="J18" s="144">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120</v>
      </c>
      <c r="K18" s="143">
        <f t="shared" ca="1" si="0"/>
        <v>9</v>
      </c>
      <c r="L18" s="145" t="str">
        <f t="shared" ca="1" si="1"/>
        <v/>
      </c>
      <c r="M18" s="146"/>
      <c r="N18" s="147">
        <f t="shared" ca="1" si="2"/>
        <v>9</v>
      </c>
      <c r="O18" s="71">
        <f t="shared" ca="1" si="3"/>
        <v>13</v>
      </c>
      <c r="P18" s="71">
        <f t="shared" ca="1" si="4"/>
        <v>22870</v>
      </c>
      <c r="Q18" s="71">
        <f t="shared" ca="1" si="5"/>
        <v>22870</v>
      </c>
      <c r="R18" s="71">
        <f t="shared" ca="1" si="6"/>
        <v>9</v>
      </c>
      <c r="S18" s="71">
        <f t="shared" ca="1" si="7"/>
        <v>-1</v>
      </c>
      <c r="T18" s="71">
        <f t="shared" si="8"/>
        <v>12</v>
      </c>
      <c r="U18" s="147">
        <f ca="1">IF(N('Final Round'!$J$14)&gt;0,IF(ISBLANK($A18),"",IF($N18&gt;5,$N18,VLOOKUP($A18,'Final Round'!$A$14:$K$18,COLUMN('Final Round'!$J$1),FALSE()))),"")</f>
        <v>9</v>
      </c>
      <c r="V18" s="71">
        <f t="shared" ca="1" si="9"/>
        <v>9</v>
      </c>
      <c r="W18" s="71">
        <f t="shared" ca="1" si="10"/>
        <v>813</v>
      </c>
      <c r="X18" s="71">
        <f t="shared" ca="1" si="11"/>
        <v>10</v>
      </c>
      <c r="Y18" s="71">
        <f t="shared" si="12"/>
        <v>12</v>
      </c>
      <c r="Z18" s="71">
        <f t="shared" ca="1" si="13"/>
        <v>9</v>
      </c>
      <c r="AA18" s="71">
        <f t="shared" ca="1" si="14"/>
        <v>0</v>
      </c>
      <c r="AB18" s="148">
        <f ca="1">IF(ISBLANK($A18),"",5+4*(I18+IF(AA18=0,0,VLOOKUP($A18,'Final Round'!$A$14:$K$18,COLUMN('Final Round'!$G$1),FALSE())))+8*(H18+IF(AA18=0,0,IF(VLOOKUP($A18,'Final Round'!$A$14:$K$18,COLUMN('Final Round'!$J$1),FALSE())=1,1,0)))+$AA18)</f>
        <v>29</v>
      </c>
    </row>
    <row r="19" spans="1:28" customFormat="1" ht="12.95" customHeight="1">
      <c r="A19" s="112">
        <v>13</v>
      </c>
      <c r="B19" s="139" t="s">
        <v>224</v>
      </c>
      <c r="C19" s="139" t="s">
        <v>225</v>
      </c>
      <c r="D19" s="139" t="s">
        <v>217</v>
      </c>
      <c r="E19" s="114">
        <v>13</v>
      </c>
      <c r="F19" s="141">
        <f ca="1">IF(ISBLANK($A19),"",SUM(IF(ISNA(IF(VLOOKUP($A19,'Round 1'!$A$7:$J$206,COLUMN('Round 1'!$H$7),FALSE()),1,NA())),0,1),IF(ISNA(IF(VLOOKUP($A19,'Round 2'!$A$7:$J$206,COLUMN('Round 1'!$H$7),FALSE()),1,NA())),0,1),IF(ISNA(IF(VLOOKUP($A19,'Round 3'!$A$7:$J$206,COLUMN('Round 1'!$H$7),FALSE()),1,NA())),0,1),IF(ISNA(IF(VLOOKUP($A19,'Final Round'!$A$14:$K$18,1,FALSE()),1,NA())),0,1)))</f>
        <v>3</v>
      </c>
      <c r="G19" s="142"/>
      <c r="H19" s="143">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143">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2</v>
      </c>
      <c r="J19" s="144">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108</v>
      </c>
      <c r="K19" s="143">
        <f t="shared" ca="1" si="0"/>
        <v>17</v>
      </c>
      <c r="L19" s="145" t="str">
        <f t="shared" ca="1" si="1"/>
        <v/>
      </c>
      <c r="M19" s="146"/>
      <c r="N19" s="147">
        <f t="shared" ca="1" si="2"/>
        <v>17</v>
      </c>
      <c r="O19" s="71">
        <f t="shared" ca="1" si="3"/>
        <v>2</v>
      </c>
      <c r="P19" s="71">
        <f t="shared" ca="1" si="4"/>
        <v>3608</v>
      </c>
      <c r="Q19" s="71">
        <f t="shared" ca="1" si="5"/>
        <v>3608</v>
      </c>
      <c r="R19" s="71">
        <f t="shared" ca="1" si="6"/>
        <v>17</v>
      </c>
      <c r="S19" s="71">
        <f t="shared" ca="1" si="7"/>
        <v>17</v>
      </c>
      <c r="T19" s="71">
        <f t="shared" si="8"/>
        <v>13</v>
      </c>
      <c r="U19" s="147">
        <f ca="1">IF(N('Final Round'!$J$14)&gt;0,IF(ISBLANK($A19),"",IF($N19&gt;5,$N19,VLOOKUP($A19,'Final Round'!$A$14:$K$18,COLUMN('Final Round'!$J$1),FALSE()))),"")</f>
        <v>17</v>
      </c>
      <c r="V19" s="71">
        <f t="shared" ca="1" si="9"/>
        <v>17</v>
      </c>
      <c r="W19" s="71">
        <f t="shared" ca="1" si="10"/>
        <v>548</v>
      </c>
      <c r="X19" s="71">
        <f t="shared" ca="1" si="11"/>
        <v>17</v>
      </c>
      <c r="Y19" s="71">
        <f t="shared" si="12"/>
        <v>13</v>
      </c>
      <c r="Z19" s="71">
        <f t="shared" ca="1" si="13"/>
        <v>17</v>
      </c>
      <c r="AA19" s="71">
        <f t="shared" ca="1" si="14"/>
        <v>0</v>
      </c>
      <c r="AB19" s="148">
        <f ca="1">IF(ISBLANK($A19),"",5+4*(I19+IF(AA19=0,0,VLOOKUP($A19,'Final Round'!$A$14:$K$18,COLUMN('Final Round'!$G$1),FALSE())))+8*(H19+IF(AA19=0,0,IF(VLOOKUP($A19,'Final Round'!$A$14:$K$18,COLUMN('Final Round'!$J$1),FALSE())=1,1,0)))+$AA19)</f>
        <v>13</v>
      </c>
    </row>
    <row r="20" spans="1:28" customFormat="1" ht="12.95" customHeight="1">
      <c r="A20" s="112">
        <v>14</v>
      </c>
      <c r="B20" s="139" t="s">
        <v>226</v>
      </c>
      <c r="C20" s="139" t="s">
        <v>227</v>
      </c>
      <c r="D20" s="139" t="s">
        <v>194</v>
      </c>
      <c r="E20" s="114">
        <v>14</v>
      </c>
      <c r="F20" s="141">
        <f ca="1">IF(ISBLANK($A20),"",SUM(IF(ISNA(IF(VLOOKUP($A20,'Round 1'!$A$7:$J$206,COLUMN('Round 1'!$H$7),FALSE()),1,NA())),0,1),IF(ISNA(IF(VLOOKUP($A20,'Round 2'!$A$7:$J$206,COLUMN('Round 1'!$H$7),FALSE()),1,NA())),0,1),IF(ISNA(IF(VLOOKUP($A20,'Round 3'!$A$7:$J$206,COLUMN('Round 1'!$H$7),FALSE()),1,NA())),0,1),IF(ISNA(IF(VLOOKUP($A20,'Final Round'!$A$14:$K$18,1,FALSE()),1,NA())),0,1)))</f>
        <v>2</v>
      </c>
      <c r="G20" s="142"/>
      <c r="H20" s="143">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0</v>
      </c>
      <c r="I20" s="143">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3</v>
      </c>
      <c r="J20" s="144">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96</v>
      </c>
      <c r="K20" s="143">
        <f t="shared" ca="1" si="0"/>
        <v>13</v>
      </c>
      <c r="L20" s="145" t="str">
        <f t="shared" ca="1" si="1"/>
        <v/>
      </c>
      <c r="M20" s="146"/>
      <c r="N20" s="147">
        <f t="shared" ca="1" si="2"/>
        <v>13</v>
      </c>
      <c r="O20" s="71">
        <f t="shared" ca="1" si="3"/>
        <v>3</v>
      </c>
      <c r="P20" s="71">
        <f t="shared" ca="1" si="4"/>
        <v>5346</v>
      </c>
      <c r="Q20" s="71">
        <f t="shared" ca="1" si="5"/>
        <v>5346</v>
      </c>
      <c r="R20" s="71">
        <f t="shared" ca="1" si="6"/>
        <v>13</v>
      </c>
      <c r="S20" s="71">
        <f t="shared" ca="1" si="7"/>
        <v>13</v>
      </c>
      <c r="T20" s="71">
        <f t="shared" si="8"/>
        <v>14</v>
      </c>
      <c r="U20" s="147">
        <f ca="1">IF(N('Final Round'!$J$14)&gt;0,IF(ISBLANK($A20),"",IF($N20&gt;5,$N20,VLOOKUP($A20,'Final Round'!$A$14:$K$18,COLUMN('Final Round'!$J$1),FALSE()))),"")</f>
        <v>13</v>
      </c>
      <c r="V20" s="71">
        <f t="shared" ca="1" si="9"/>
        <v>13</v>
      </c>
      <c r="W20" s="71">
        <f t="shared" ca="1" si="10"/>
        <v>679</v>
      </c>
      <c r="X20" s="71">
        <f t="shared" ca="1" si="11"/>
        <v>13</v>
      </c>
      <c r="Y20" s="71">
        <f t="shared" si="12"/>
        <v>14</v>
      </c>
      <c r="Z20" s="71">
        <f t="shared" ca="1" si="13"/>
        <v>13</v>
      </c>
      <c r="AA20" s="71">
        <f t="shared" ca="1" si="14"/>
        <v>0</v>
      </c>
      <c r="AB20" s="148">
        <f ca="1">IF(ISBLANK($A20),"",5+4*(I20+IF(AA20=0,0,VLOOKUP($A20,'Final Round'!$A$14:$K$18,COLUMN('Final Round'!$G$1),FALSE())))+8*(H20+IF(AA20=0,0,IF(VLOOKUP($A20,'Final Round'!$A$14:$K$18,COLUMN('Final Round'!$J$1),FALSE())=1,1,0)))+$AA20)</f>
        <v>17</v>
      </c>
    </row>
    <row r="21" spans="1:28" customFormat="1" ht="12.95" customHeight="1">
      <c r="A21" s="112">
        <v>15</v>
      </c>
      <c r="B21" s="139" t="s">
        <v>228</v>
      </c>
      <c r="C21" s="139" t="s">
        <v>229</v>
      </c>
      <c r="D21" s="139" t="s">
        <v>230</v>
      </c>
      <c r="E21" s="114">
        <v>15</v>
      </c>
      <c r="F21" s="141">
        <f ca="1">IF(ISBLANK($A21),"",SUM(IF(ISNA(IF(VLOOKUP($A21,'Round 1'!$A$7:$J$206,COLUMN('Round 1'!$H$7),FALSE()),1,NA())),0,1),IF(ISNA(IF(VLOOKUP($A21,'Round 2'!$A$7:$J$206,COLUMN('Round 1'!$H$7),FALSE()),1,NA())),0,1),IF(ISNA(IF(VLOOKUP($A21,'Round 3'!$A$7:$J$206,COLUMN('Round 1'!$H$7),FALSE()),1,NA())),0,1),IF(ISNA(IF(VLOOKUP($A21,'Final Round'!$A$14:$K$18,1,FALSE()),1,NA())),0,1)))</f>
        <v>3</v>
      </c>
      <c r="G21" s="142"/>
      <c r="H21" s="143">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0</v>
      </c>
      <c r="I21" s="143">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0</v>
      </c>
      <c r="J21" s="144">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70</v>
      </c>
      <c r="K21" s="143">
        <f t="shared" ca="1" si="0"/>
        <v>29</v>
      </c>
      <c r="L21" s="145" t="str">
        <f t="shared" ca="1" si="1"/>
        <v/>
      </c>
      <c r="M21" s="146"/>
      <c r="N21" s="147">
        <f t="shared" ca="1" si="2"/>
        <v>29</v>
      </c>
      <c r="O21" s="71">
        <f t="shared" ca="1" si="3"/>
        <v>0</v>
      </c>
      <c r="P21" s="71">
        <f t="shared" ca="1" si="4"/>
        <v>70</v>
      </c>
      <c r="Q21" s="71">
        <f t="shared" ca="1" si="5"/>
        <v>70</v>
      </c>
      <c r="R21" s="71">
        <f t="shared" ca="1" si="6"/>
        <v>29</v>
      </c>
      <c r="S21" s="71">
        <f t="shared" ca="1" si="7"/>
        <v>-1</v>
      </c>
      <c r="T21" s="71">
        <f t="shared" si="8"/>
        <v>15</v>
      </c>
      <c r="U21" s="147">
        <f ca="1">IF(N('Final Round'!$J$14)&gt;0,IF(ISBLANK($A21),"",IF($N21&gt;5,$N21,VLOOKUP($A21,'Final Round'!$A$14:$K$18,COLUMN('Final Round'!$J$1),FALSE()))),"")</f>
        <v>29</v>
      </c>
      <c r="V21" s="71">
        <f t="shared" ca="1" si="9"/>
        <v>29</v>
      </c>
      <c r="W21" s="71">
        <f t="shared" ca="1" si="10"/>
        <v>150</v>
      </c>
      <c r="X21" s="71">
        <f t="shared" ca="1" si="11"/>
        <v>29</v>
      </c>
      <c r="Y21" s="71">
        <f t="shared" si="12"/>
        <v>15</v>
      </c>
      <c r="Z21" s="71">
        <f t="shared" ca="1" si="13"/>
        <v>29</v>
      </c>
      <c r="AA21" s="71">
        <f t="shared" ca="1" si="14"/>
        <v>0</v>
      </c>
      <c r="AB21" s="148">
        <f ca="1">IF(ISBLANK($A21),"",5+4*(I21+IF(AA21=0,0,VLOOKUP($A21,'Final Round'!$A$14:$K$18,COLUMN('Final Round'!$G$1),FALSE())))+8*(H21+IF(AA21=0,0,IF(VLOOKUP($A21,'Final Round'!$A$14:$K$18,COLUMN('Final Round'!$J$1),FALSE())=1,1,0)))+$AA21)</f>
        <v>5</v>
      </c>
    </row>
    <row r="22" spans="1:28" customFormat="1" ht="12.95" customHeight="1">
      <c r="A22" s="123">
        <v>16</v>
      </c>
      <c r="B22" s="124" t="s">
        <v>231</v>
      </c>
      <c r="C22" s="124" t="s">
        <v>232</v>
      </c>
      <c r="D22" s="125" t="s">
        <v>233</v>
      </c>
      <c r="E22" s="114">
        <v>16</v>
      </c>
      <c r="F22" s="135">
        <f ca="1">IF(ISBLANK($A22),"",SUM(IF(ISNA(IF(VLOOKUP($A22,'Round 1'!$A$7:$J$206,COLUMN('Round 1'!$H$7),FALSE()),1,NA())),0,1),IF(ISNA(IF(VLOOKUP($A22,'Round 2'!$A$7:$J$206,COLUMN('Round 1'!$H$7),FALSE()),1,NA())),0,1),IF(ISNA(IF(VLOOKUP($A22,'Round 3'!$A$7:$J$206,COLUMN('Round 1'!$H$7),FALSE()),1,NA())),0,1),IF(ISNA(IF(VLOOKUP($A22,'Final Round'!$A$14:$K$18,1,FALSE()),1,NA())),0,1)))</f>
        <v>3</v>
      </c>
      <c r="G22" s="128"/>
      <c r="H22" s="130">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0</v>
      </c>
      <c r="I22" s="130">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2</v>
      </c>
      <c r="J22" s="129">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102</v>
      </c>
      <c r="K22" s="130">
        <f t="shared" ca="1" si="0"/>
        <v>18</v>
      </c>
      <c r="L22" s="136" t="str">
        <f t="shared" ca="1" si="1"/>
        <v/>
      </c>
      <c r="M22" s="137"/>
      <c r="N22" s="138">
        <f t="shared" ca="1" si="2"/>
        <v>18</v>
      </c>
      <c r="O22" s="71">
        <f t="shared" ca="1" si="3"/>
        <v>2</v>
      </c>
      <c r="P22" s="71">
        <f t="shared" ca="1" si="4"/>
        <v>3602</v>
      </c>
      <c r="Q22" s="71">
        <f t="shared" ca="1" si="5"/>
        <v>3602</v>
      </c>
      <c r="R22" s="71">
        <f t="shared" ca="1" si="6"/>
        <v>18</v>
      </c>
      <c r="S22" s="71">
        <f t="shared" ca="1" si="7"/>
        <v>18</v>
      </c>
      <c r="T22" s="71">
        <f t="shared" si="8"/>
        <v>16</v>
      </c>
      <c r="U22" s="138">
        <f ca="1">IF(N('Final Round'!$J$14)&gt;0,IF(ISBLANK($A22),"",IF($N22&gt;5,$N22,VLOOKUP($A22,'Final Round'!$A$14:$K$18,COLUMN('Final Round'!$J$1),FALSE()))),"")</f>
        <v>18</v>
      </c>
      <c r="V22" s="71">
        <f t="shared" ca="1" si="9"/>
        <v>18</v>
      </c>
      <c r="W22" s="71">
        <f t="shared" ca="1" si="10"/>
        <v>512</v>
      </c>
      <c r="X22" s="71">
        <f t="shared" ca="1" si="11"/>
        <v>18</v>
      </c>
      <c r="Y22" s="71">
        <f t="shared" si="12"/>
        <v>16</v>
      </c>
      <c r="Z22" s="71">
        <f t="shared" ca="1" si="13"/>
        <v>18</v>
      </c>
      <c r="AA22" s="71">
        <f t="shared" ca="1" si="14"/>
        <v>0</v>
      </c>
      <c r="AB22" s="133">
        <f ca="1">IF(ISBLANK($A22),"",5+4*(I22+IF(AA22=0,0,VLOOKUP($A22,'Final Round'!$A$14:$K$18,COLUMN('Final Round'!$G$1),FALSE())))+8*(H22+IF(AA22=0,0,IF(VLOOKUP($A22,'Final Round'!$A$14:$K$18,COLUMN('Final Round'!$J$1),FALSE())=1,1,0)))+$AA22)</f>
        <v>13</v>
      </c>
    </row>
    <row r="23" spans="1:28" customFormat="1" ht="12.95" customHeight="1">
      <c r="A23" s="112">
        <v>17</v>
      </c>
      <c r="B23" s="139" t="s">
        <v>234</v>
      </c>
      <c r="C23" s="139" t="s">
        <v>235</v>
      </c>
      <c r="D23" s="139" t="s">
        <v>236</v>
      </c>
      <c r="E23" s="114">
        <v>17</v>
      </c>
      <c r="F23" s="141">
        <f ca="1">IF(ISBLANK($A23),"",SUM(IF(ISNA(IF(VLOOKUP($A23,'Round 1'!$A$7:$J$206,COLUMN('Round 1'!$H$7),FALSE()),1,NA())),0,1),IF(ISNA(IF(VLOOKUP($A23,'Round 2'!$A$7:$J$206,COLUMN('Round 1'!$H$7),FALSE()),1,NA())),0,1),IF(ISNA(IF(VLOOKUP($A23,'Round 3'!$A$7:$J$206,COLUMN('Round 1'!$H$7),FALSE()),1,NA())),0,1),IF(ISNA(IF(VLOOKUP($A23,'Final Round'!$A$14:$K$18,1,FALSE()),1,NA())),0,1)))</f>
        <v>2</v>
      </c>
      <c r="G23" s="142"/>
      <c r="H23" s="143">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143">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4.5</v>
      </c>
      <c r="J23" s="144">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84</v>
      </c>
      <c r="K23" s="143">
        <f t="shared" ca="1" si="0"/>
        <v>7</v>
      </c>
      <c r="L23" s="145" t="str">
        <f t="shared" ca="1" si="1"/>
        <v/>
      </c>
      <c r="M23" s="146"/>
      <c r="N23" s="147">
        <f t="shared" ca="1" si="2"/>
        <v>7</v>
      </c>
      <c r="O23" s="71">
        <f t="shared" ca="1" si="3"/>
        <v>13.5</v>
      </c>
      <c r="P23" s="71">
        <f t="shared" ca="1" si="4"/>
        <v>23709</v>
      </c>
      <c r="Q23" s="71">
        <f t="shared" ca="1" si="5"/>
        <v>23709</v>
      </c>
      <c r="R23" s="71">
        <f t="shared" ca="1" si="6"/>
        <v>7</v>
      </c>
      <c r="S23" s="71">
        <f t="shared" ca="1" si="7"/>
        <v>7</v>
      </c>
      <c r="T23" s="71">
        <f t="shared" si="8"/>
        <v>17</v>
      </c>
      <c r="U23" s="147">
        <f ca="1">IF(N('Final Round'!$J$14)&gt;0,IF(ISBLANK($A23),"",IF($N23&gt;5,$N23,VLOOKUP($A23,'Final Round'!$A$14:$K$18,COLUMN('Final Round'!$J$1),FALSE()))),"")</f>
        <v>7</v>
      </c>
      <c r="V23" s="71">
        <f t="shared" ca="1" si="9"/>
        <v>7</v>
      </c>
      <c r="W23" s="71">
        <f t="shared" ca="1" si="10"/>
        <v>874</v>
      </c>
      <c r="X23" s="71">
        <f t="shared" ca="1" si="11"/>
        <v>7</v>
      </c>
      <c r="Y23" s="71">
        <f t="shared" si="12"/>
        <v>17</v>
      </c>
      <c r="Z23" s="71">
        <f t="shared" ca="1" si="13"/>
        <v>7</v>
      </c>
      <c r="AA23" s="71">
        <f t="shared" ca="1" si="14"/>
        <v>0</v>
      </c>
      <c r="AB23" s="148">
        <f ca="1">IF(ISBLANK($A23),"",5+4*(I23+IF(AA23=0,0,VLOOKUP($A23,'Final Round'!$A$14:$K$18,COLUMN('Final Round'!$G$1),FALSE())))+8*(H23+IF(AA23=0,0,IF(VLOOKUP($A23,'Final Round'!$A$14:$K$18,COLUMN('Final Round'!$J$1),FALSE())=1,1,0)))+$AA23)</f>
        <v>31</v>
      </c>
    </row>
    <row r="24" spans="1:28" customFormat="1" ht="12.95" customHeight="1">
      <c r="A24" s="123">
        <v>18</v>
      </c>
      <c r="B24" s="125" t="s">
        <v>237</v>
      </c>
      <c r="C24" s="125" t="s">
        <v>238</v>
      </c>
      <c r="D24" s="125"/>
      <c r="E24" s="114">
        <v>1003</v>
      </c>
      <c r="F24" s="135">
        <f ca="1">IF(ISBLANK($A24),"",SUM(IF(ISNA(IF(VLOOKUP($A24,'Round 1'!$A$7:$J$206,COLUMN('Round 1'!$H$7),FALSE()),1,NA())),0,1),IF(ISNA(IF(VLOOKUP($A24,'Round 2'!$A$7:$J$206,COLUMN('Round 1'!$H$7),FALSE()),1,NA())),0,1),IF(ISNA(IF(VLOOKUP($A24,'Round 3'!$A$7:$J$206,COLUMN('Round 1'!$H$7),FALSE()),1,NA())),0,1),IF(ISNA(IF(VLOOKUP($A24,'Final Round'!$A$14:$K$18,1,FALSE()),1,NA())),0,1)))</f>
        <v>4</v>
      </c>
      <c r="G24" s="128"/>
      <c r="H24" s="130">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2</v>
      </c>
      <c r="I24" s="130">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6.5</v>
      </c>
      <c r="J24" s="129">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144</v>
      </c>
      <c r="K24" s="130">
        <f t="shared" ca="1" si="0"/>
        <v>4</v>
      </c>
      <c r="L24" s="136" t="str">
        <f t="shared" ca="1" si="1"/>
        <v/>
      </c>
      <c r="M24" s="137"/>
      <c r="N24" s="138">
        <f t="shared" ca="1" si="2"/>
        <v>4</v>
      </c>
      <c r="O24" s="71">
        <f t="shared" ca="1" si="3"/>
        <v>24.5</v>
      </c>
      <c r="P24" s="71">
        <f t="shared" ca="1" si="4"/>
        <v>43019</v>
      </c>
      <c r="Q24" s="71">
        <f t="shared" ca="1" si="5"/>
        <v>43019</v>
      </c>
      <c r="R24" s="71">
        <f t="shared" ca="1" si="6"/>
        <v>4</v>
      </c>
      <c r="S24" s="71">
        <f t="shared" ca="1" si="7"/>
        <v>4</v>
      </c>
      <c r="T24" s="71">
        <f t="shared" si="8"/>
        <v>18</v>
      </c>
      <c r="U24" s="138">
        <f ca="1">IF(N('Final Round'!$J$14)&gt;0,IF(ISBLANK($A24),"",IF($N24&gt;5,$N24,VLOOKUP($A24,'Final Round'!$A$14:$K$18,COLUMN('Final Round'!$J$1),FALSE()))),"")</f>
        <v>2</v>
      </c>
      <c r="V24" s="71">
        <f t="shared" ca="1" si="9"/>
        <v>2</v>
      </c>
      <c r="W24" s="71">
        <f t="shared" ca="1" si="10"/>
        <v>1038</v>
      </c>
      <c r="X24" s="71">
        <f t="shared" ca="1" si="11"/>
        <v>3</v>
      </c>
      <c r="Y24" s="71">
        <f t="shared" si="12"/>
        <v>18</v>
      </c>
      <c r="Z24" s="71">
        <f t="shared" ca="1" si="13"/>
        <v>2</v>
      </c>
      <c r="AA24" s="71">
        <f t="shared" ca="1" si="14"/>
        <v>46.787407442944648</v>
      </c>
      <c r="AB24" s="133">
        <f ca="1">IF(ISBLANK($A24),"",5+4*(I24+IF(AA24=0,0,VLOOKUP($A24,'Final Round'!$A$14:$K$18,COLUMN('Final Round'!$G$1),FALSE())))+8*(H24+IF(AA24=0,0,IF(VLOOKUP($A24,'Final Round'!$A$14:$K$18,COLUMN('Final Round'!$J$1),FALSE())=1,1,0)))+$AA24)</f>
        <v>95.787407442944641</v>
      </c>
    </row>
    <row r="25" spans="1:28" customFormat="1" ht="12.95" customHeight="1">
      <c r="A25" s="112">
        <v>19</v>
      </c>
      <c r="B25" s="150" t="s">
        <v>239</v>
      </c>
      <c r="C25" s="150" t="s">
        <v>240</v>
      </c>
      <c r="D25" s="139" t="s">
        <v>241</v>
      </c>
      <c r="E25" s="114">
        <v>19</v>
      </c>
      <c r="F25" s="151">
        <f ca="1">IF(ISBLANK($A25),"",SUM(IF(ISNA(IF(VLOOKUP($A25,'Round 1'!$A$7:$J$206,COLUMN('Round 1'!$H$7),FALSE()),1,NA())),0,1),IF(ISNA(IF(VLOOKUP($A25,'Round 2'!$A$7:$J$206,COLUMN('Round 1'!$H$7),FALSE()),1,NA())),0,1),IF(ISNA(IF(VLOOKUP($A25,'Round 3'!$A$7:$J$206,COLUMN('Round 1'!$H$7),FALSE()),1,NA())),0,1),IF(ISNA(IF(VLOOKUP($A25,'Final Round'!$A$14:$K$18,1,FALSE()),1,NA())),0,1)))</f>
        <v>3</v>
      </c>
      <c r="G25" s="142"/>
      <c r="H25" s="143">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0</v>
      </c>
      <c r="I25" s="143">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1.5</v>
      </c>
      <c r="J25" s="144">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102</v>
      </c>
      <c r="K25" s="143">
        <f t="shared" ca="1" si="0"/>
        <v>22</v>
      </c>
      <c r="L25" s="152" t="str">
        <f t="shared" ca="1" si="1"/>
        <v/>
      </c>
      <c r="M25" s="153"/>
      <c r="N25" s="148">
        <f t="shared" ca="1" si="2"/>
        <v>22</v>
      </c>
      <c r="O25" s="71">
        <f t="shared" ca="1" si="3"/>
        <v>1.5</v>
      </c>
      <c r="P25" s="71">
        <f t="shared" ca="1" si="4"/>
        <v>2727</v>
      </c>
      <c r="Q25" s="71">
        <f t="shared" ca="1" si="5"/>
        <v>2727</v>
      </c>
      <c r="R25" s="71">
        <f t="shared" ca="1" si="6"/>
        <v>22</v>
      </c>
      <c r="S25" s="71">
        <f t="shared" ca="1" si="7"/>
        <v>22</v>
      </c>
      <c r="T25" s="71">
        <f t="shared" si="8"/>
        <v>19</v>
      </c>
      <c r="U25" s="148">
        <f ca="1">IF(N('Final Round'!$J$14)&gt;0,IF(ISBLANK($A25),"",IF($N25&gt;5,$N25,VLOOKUP($A25,'Final Round'!$A$14:$K$18,COLUMN('Final Round'!$J$1),FALSE()))),"")</f>
        <v>22</v>
      </c>
      <c r="V25" s="71">
        <f t="shared" ca="1" si="9"/>
        <v>22</v>
      </c>
      <c r="W25" s="71">
        <f t="shared" ca="1" si="10"/>
        <v>377</v>
      </c>
      <c r="X25" s="71">
        <f t="shared" ca="1" si="11"/>
        <v>22</v>
      </c>
      <c r="Y25" s="71">
        <f t="shared" si="12"/>
        <v>19</v>
      </c>
      <c r="Z25" s="71">
        <f t="shared" ca="1" si="13"/>
        <v>22</v>
      </c>
      <c r="AA25" s="71">
        <f t="shared" ca="1" si="14"/>
        <v>0</v>
      </c>
      <c r="AB25" s="148">
        <f ca="1">IF(ISBLANK($A25),"",5+4*(I25+IF(AA25=0,0,VLOOKUP($A25,'Final Round'!$A$14:$K$18,COLUMN('Final Round'!$G$1),FALSE())))+8*(H25+IF(AA25=0,0,IF(VLOOKUP($A25,'Final Round'!$A$14:$K$18,COLUMN('Final Round'!$J$1),FALSE())=1,1,0)))+$AA25)</f>
        <v>11</v>
      </c>
    </row>
    <row r="26" spans="1:28" customFormat="1" ht="12.95" customHeight="1">
      <c r="A26" s="123">
        <v>20</v>
      </c>
      <c r="B26" s="125" t="s">
        <v>242</v>
      </c>
      <c r="C26" s="125" t="s">
        <v>243</v>
      </c>
      <c r="D26" s="125"/>
      <c r="E26" s="114">
        <v>1001</v>
      </c>
      <c r="F26" s="135">
        <f ca="1">IF(ISBLANK($A26),"",SUM(IF(ISNA(IF(VLOOKUP($A26,'Round 1'!$A$7:$J$206,COLUMN('Round 1'!$H$7),FALSE()),1,NA())),0,1),IF(ISNA(IF(VLOOKUP($A26,'Round 2'!$A$7:$J$206,COLUMN('Round 1'!$H$7),FALSE()),1,NA())),0,1),IF(ISNA(IF(VLOOKUP($A26,'Round 3'!$A$7:$J$206,COLUMN('Round 1'!$H$7),FALSE()),1,NA())),0,1),IF(ISNA(IF(VLOOKUP($A26,'Final Round'!$A$14:$K$18,1,FALSE()),1,NA())),0,1)))</f>
        <v>4</v>
      </c>
      <c r="G26" s="128"/>
      <c r="H26" s="130">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2</v>
      </c>
      <c r="I26" s="130">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7</v>
      </c>
      <c r="J26" s="129">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144</v>
      </c>
      <c r="K26" s="130">
        <f t="shared" ca="1" si="0"/>
        <v>3</v>
      </c>
      <c r="L26" s="136" t="str">
        <f t="shared" ca="1" si="1"/>
        <v/>
      </c>
      <c r="M26" s="137"/>
      <c r="N26" s="138">
        <f t="shared" ca="1" si="2"/>
        <v>3</v>
      </c>
      <c r="O26" s="71">
        <f t="shared" ca="1" si="3"/>
        <v>25</v>
      </c>
      <c r="P26" s="71">
        <f t="shared" ca="1" si="4"/>
        <v>43894</v>
      </c>
      <c r="Q26" s="71">
        <f t="shared" ca="1" si="5"/>
        <v>43894</v>
      </c>
      <c r="R26" s="71">
        <f t="shared" ca="1" si="6"/>
        <v>3</v>
      </c>
      <c r="S26" s="71">
        <f t="shared" ca="1" si="7"/>
        <v>3</v>
      </c>
      <c r="T26" s="71">
        <f t="shared" si="8"/>
        <v>20</v>
      </c>
      <c r="U26" s="138">
        <f ca="1">IF(N('Final Round'!$J$14)&gt;0,IF(ISBLANK($A26),"",IF($N26&gt;5,$N26,VLOOKUP($A26,'Final Round'!$A$14:$K$18,COLUMN('Final Round'!$J$1),FALSE()))),"")</f>
        <v>1</v>
      </c>
      <c r="V26" s="71">
        <f t="shared" ca="1" si="9"/>
        <v>1</v>
      </c>
      <c r="W26" s="71">
        <f t="shared" ca="1" si="10"/>
        <v>1069</v>
      </c>
      <c r="X26" s="71">
        <f t="shared" ca="1" si="11"/>
        <v>1</v>
      </c>
      <c r="Y26" s="71">
        <f t="shared" si="12"/>
        <v>20</v>
      </c>
      <c r="Z26" s="71">
        <f t="shared" ca="1" si="13"/>
        <v>1</v>
      </c>
      <c r="AA26" s="71">
        <f t="shared" ca="1" si="14"/>
        <v>140.36222232883395</v>
      </c>
      <c r="AB26" s="133">
        <f ca="1">IF(ISBLANK($A26),"",5+4*(I26+IF(AA26=0,0,VLOOKUP($A26,'Final Round'!$A$14:$K$18,COLUMN('Final Round'!$G$1),FALSE())))+8*(H26+IF(AA26=0,0,IF(VLOOKUP($A26,'Final Round'!$A$14:$K$18,COLUMN('Final Round'!$J$1),FALSE())=1,1,0)))+$AA26)</f>
        <v>203.36222232883395</v>
      </c>
    </row>
    <row r="27" spans="1:28" customFormat="1" ht="12.95" customHeight="1">
      <c r="A27" s="123">
        <v>21</v>
      </c>
      <c r="B27" s="125" t="s">
        <v>244</v>
      </c>
      <c r="C27" s="125" t="s">
        <v>245</v>
      </c>
      <c r="D27" s="125" t="s">
        <v>246</v>
      </c>
      <c r="E27" s="114">
        <v>21</v>
      </c>
      <c r="F27" s="135">
        <f ca="1">IF(ISBLANK($A27),"",SUM(IF(ISNA(IF(VLOOKUP($A27,'Round 1'!$A$7:$J$206,COLUMN('Round 1'!$H$7),FALSE()),1,NA())),0,1),IF(ISNA(IF(VLOOKUP($A27,'Round 2'!$A$7:$J$206,COLUMN('Round 1'!$H$7),FALSE()),1,NA())),0,1),IF(ISNA(IF(VLOOKUP($A27,'Round 3'!$A$7:$J$206,COLUMN('Round 1'!$H$7),FALSE()),1,NA())),0,1),IF(ISNA(IF(VLOOKUP($A27,'Final Round'!$A$14:$K$18,1,FALSE()),1,NA())),0,1)))</f>
        <v>3</v>
      </c>
      <c r="G27" s="128"/>
      <c r="H27" s="130">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0</v>
      </c>
      <c r="I27" s="130">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2</v>
      </c>
      <c r="J27" s="129">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96</v>
      </c>
      <c r="K27" s="130">
        <f t="shared" ca="1" si="0"/>
        <v>19</v>
      </c>
      <c r="L27" s="136" t="str">
        <f t="shared" ca="1" si="1"/>
        <v/>
      </c>
      <c r="M27" s="137"/>
      <c r="N27" s="138">
        <f t="shared" ca="1" si="2"/>
        <v>19</v>
      </c>
      <c r="O27" s="71">
        <f t="shared" ca="1" si="3"/>
        <v>2</v>
      </c>
      <c r="P27" s="71">
        <f t="shared" ca="1" si="4"/>
        <v>3596</v>
      </c>
      <c r="Q27" s="71">
        <f t="shared" ca="1" si="5"/>
        <v>3596</v>
      </c>
      <c r="R27" s="71">
        <f t="shared" ca="1" si="6"/>
        <v>19</v>
      </c>
      <c r="S27" s="71">
        <f t="shared" ca="1" si="7"/>
        <v>-1</v>
      </c>
      <c r="T27" s="71">
        <f t="shared" si="8"/>
        <v>21</v>
      </c>
      <c r="U27" s="138">
        <f ca="1">IF(N('Final Round'!$J$14)&gt;0,IF(ISBLANK($A27),"",IF($N27&gt;5,$N27,VLOOKUP($A27,'Final Round'!$A$14:$K$18,COLUMN('Final Round'!$J$1),FALSE()))),"")</f>
        <v>19</v>
      </c>
      <c r="V27" s="71">
        <f t="shared" ca="1" si="9"/>
        <v>19</v>
      </c>
      <c r="W27" s="71">
        <f t="shared" ca="1" si="10"/>
        <v>474</v>
      </c>
      <c r="X27" s="71">
        <f t="shared" ca="1" si="11"/>
        <v>19</v>
      </c>
      <c r="Y27" s="71">
        <f t="shared" si="12"/>
        <v>21</v>
      </c>
      <c r="Z27" s="71">
        <f t="shared" ca="1" si="13"/>
        <v>19</v>
      </c>
      <c r="AA27" s="71">
        <f t="shared" ca="1" si="14"/>
        <v>0</v>
      </c>
      <c r="AB27" s="133">
        <f ca="1">IF(ISBLANK($A27),"",5+4*(I27+IF(AA27=0,0,VLOOKUP($A27,'Final Round'!$A$14:$K$18,COLUMN('Final Round'!$G$1),FALSE())))+8*(H27+IF(AA27=0,0,IF(VLOOKUP($A27,'Final Round'!$A$14:$K$18,COLUMN('Final Round'!$J$1),FALSE())=1,1,0)))+$AA27)</f>
        <v>13</v>
      </c>
    </row>
    <row r="28" spans="1:28" customFormat="1" ht="12.95" customHeight="1">
      <c r="A28" s="112">
        <v>22</v>
      </c>
      <c r="B28" s="149" t="s">
        <v>247</v>
      </c>
      <c r="C28" s="149" t="s">
        <v>248</v>
      </c>
      <c r="D28" s="139" t="s">
        <v>249</v>
      </c>
      <c r="E28" s="114">
        <v>22</v>
      </c>
      <c r="F28" s="141">
        <f ca="1">IF(ISBLANK($A28),"",SUM(IF(ISNA(IF(VLOOKUP($A28,'Round 1'!$A$7:$J$206,COLUMN('Round 1'!$H$7),FALSE()),1,NA())),0,1),IF(ISNA(IF(VLOOKUP($A28,'Round 2'!$A$7:$J$206,COLUMN('Round 1'!$H$7),FALSE()),1,NA())),0,1),IF(ISNA(IF(VLOOKUP($A28,'Round 3'!$A$7:$J$206,COLUMN('Round 1'!$H$7),FALSE()),1,NA())),0,1),IF(ISNA(IF(VLOOKUP($A28,'Final Round'!$A$14:$K$18,1,FALSE()),1,NA())),0,1)))</f>
        <v>3</v>
      </c>
      <c r="G28" s="142"/>
      <c r="H28" s="143">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0</v>
      </c>
      <c r="I28" s="143">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0.5</v>
      </c>
      <c r="J28" s="144">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78</v>
      </c>
      <c r="K28" s="143">
        <f t="shared" ca="1" si="0"/>
        <v>25</v>
      </c>
      <c r="L28" s="145" t="str">
        <f t="shared" ca="1" si="1"/>
        <v/>
      </c>
      <c r="M28" s="146"/>
      <c r="N28" s="147">
        <f t="shared" ca="1" si="2"/>
        <v>25</v>
      </c>
      <c r="O28" s="71">
        <f t="shared" ca="1" si="3"/>
        <v>0.5</v>
      </c>
      <c r="P28" s="71">
        <f t="shared" ca="1" si="4"/>
        <v>953</v>
      </c>
      <c r="Q28" s="71">
        <f t="shared" ca="1" si="5"/>
        <v>953</v>
      </c>
      <c r="R28" s="71">
        <f t="shared" ca="1" si="6"/>
        <v>25</v>
      </c>
      <c r="S28" s="71">
        <f t="shared" ca="1" si="7"/>
        <v>25</v>
      </c>
      <c r="T28" s="71">
        <f t="shared" si="8"/>
        <v>22</v>
      </c>
      <c r="U28" s="147">
        <f ca="1">IF(N('Final Round'!$J$14)&gt;0,IF(ISBLANK($A28),"",IF($N28&gt;5,$N28,VLOOKUP($A28,'Final Round'!$A$14:$K$18,COLUMN('Final Round'!$J$1),FALSE()))),"")</f>
        <v>25</v>
      </c>
      <c r="V28" s="71">
        <f t="shared" ca="1" si="9"/>
        <v>25</v>
      </c>
      <c r="W28" s="71">
        <f t="shared" ca="1" si="10"/>
        <v>275</v>
      </c>
      <c r="X28" s="71">
        <f t="shared" ca="1" si="11"/>
        <v>25</v>
      </c>
      <c r="Y28" s="71">
        <f t="shared" si="12"/>
        <v>22</v>
      </c>
      <c r="Z28" s="71">
        <f t="shared" ca="1" si="13"/>
        <v>25</v>
      </c>
      <c r="AA28" s="71">
        <f t="shared" ca="1" si="14"/>
        <v>0</v>
      </c>
      <c r="AB28" s="148">
        <f ca="1">IF(ISBLANK($A28),"",5+4*(I28+IF(AA28=0,0,VLOOKUP($A28,'Final Round'!$A$14:$K$18,COLUMN('Final Round'!$G$1),FALSE())))+8*(H28+IF(AA28=0,0,IF(VLOOKUP($A28,'Final Round'!$A$14:$K$18,COLUMN('Final Round'!$J$1),FALSE())=1,1,0)))+$AA28)</f>
        <v>7</v>
      </c>
    </row>
    <row r="29" spans="1:28" customFormat="1" ht="12.95" customHeight="1">
      <c r="A29" s="112">
        <v>23</v>
      </c>
      <c r="B29" s="139" t="s">
        <v>250</v>
      </c>
      <c r="C29" s="139" t="s">
        <v>251</v>
      </c>
      <c r="D29" s="139" t="s">
        <v>230</v>
      </c>
      <c r="E29" s="114">
        <v>23</v>
      </c>
      <c r="F29" s="141">
        <f ca="1">IF(ISBLANK($A29),"",SUM(IF(ISNA(IF(VLOOKUP($A29,'Round 1'!$A$7:$J$206,COLUMN('Round 1'!$H$7),FALSE()),1,NA())),0,1),IF(ISNA(IF(VLOOKUP($A29,'Round 2'!$A$7:$J$206,COLUMN('Round 1'!$H$7),FALSE()),1,NA())),0,1),IF(ISNA(IF(VLOOKUP($A29,'Round 3'!$A$7:$J$206,COLUMN('Round 1'!$H$7),FALSE()),1,NA())),0,1),IF(ISNA(IF(VLOOKUP($A29,'Final Round'!$A$14:$K$18,1,FALSE()),1,NA())),0,1)))</f>
        <v>3</v>
      </c>
      <c r="G29" s="142"/>
      <c r="H29" s="143">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0</v>
      </c>
      <c r="I29" s="143">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0</v>
      </c>
      <c r="J29" s="144">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70</v>
      </c>
      <c r="K29" s="143">
        <f t="shared" ca="1" si="0"/>
        <v>29</v>
      </c>
      <c r="L29" s="145" t="str">
        <f t="shared" ca="1" si="1"/>
        <v/>
      </c>
      <c r="M29" s="146"/>
      <c r="N29" s="147">
        <f t="shared" ca="1" si="2"/>
        <v>29</v>
      </c>
      <c r="O29" s="71">
        <f t="shared" ca="1" si="3"/>
        <v>0</v>
      </c>
      <c r="P29" s="71">
        <f t="shared" ca="1" si="4"/>
        <v>70</v>
      </c>
      <c r="Q29" s="71">
        <f t="shared" ca="1" si="5"/>
        <v>70</v>
      </c>
      <c r="R29" s="71">
        <f t="shared" ca="1" si="6"/>
        <v>29</v>
      </c>
      <c r="S29" s="71">
        <f t="shared" ca="1" si="7"/>
        <v>-1</v>
      </c>
      <c r="T29" s="71">
        <f t="shared" si="8"/>
        <v>23</v>
      </c>
      <c r="U29" s="147">
        <f ca="1">IF(N('Final Round'!$J$14)&gt;0,IF(ISBLANK($A29),"",IF($N29&gt;5,$N29,VLOOKUP($A29,'Final Round'!$A$14:$K$18,COLUMN('Final Round'!$J$1),FALSE()))),"")</f>
        <v>29</v>
      </c>
      <c r="V29" s="71">
        <f t="shared" ca="1" si="9"/>
        <v>29</v>
      </c>
      <c r="W29" s="71">
        <f t="shared" ca="1" si="10"/>
        <v>142</v>
      </c>
      <c r="X29" s="71">
        <f t="shared" ca="1" si="11"/>
        <v>30</v>
      </c>
      <c r="Y29" s="71">
        <f t="shared" si="12"/>
        <v>23</v>
      </c>
      <c r="Z29" s="71">
        <f t="shared" ca="1" si="13"/>
        <v>29</v>
      </c>
      <c r="AA29" s="71">
        <f t="shared" ca="1" si="14"/>
        <v>0</v>
      </c>
      <c r="AB29" s="148">
        <f ca="1">IF(ISBLANK($A29),"",5+4*(I29+IF(AA29=0,0,VLOOKUP($A29,'Final Round'!$A$14:$K$18,COLUMN('Final Round'!$G$1),FALSE())))+8*(H29+IF(AA29=0,0,IF(VLOOKUP($A29,'Final Round'!$A$14:$K$18,COLUMN('Final Round'!$J$1),FALSE())=1,1,0)))+$AA29)</f>
        <v>5</v>
      </c>
    </row>
    <row r="30" spans="1:28" customFormat="1" ht="12.95" customHeight="1">
      <c r="A30" s="123">
        <v>24</v>
      </c>
      <c r="B30" s="124" t="s">
        <v>252</v>
      </c>
      <c r="C30" s="124" t="s">
        <v>253</v>
      </c>
      <c r="D30" s="125" t="s">
        <v>254</v>
      </c>
      <c r="E30" s="114">
        <v>1004</v>
      </c>
      <c r="F30" s="135">
        <f ca="1">IF(ISBLANK($A30),"",SUM(IF(ISNA(IF(VLOOKUP($A30,'Round 1'!$A$7:$J$206,COLUMN('Round 1'!$H$7),FALSE()),1,NA())),0,1),IF(ISNA(IF(VLOOKUP($A30,'Round 2'!$A$7:$J$206,COLUMN('Round 1'!$H$7),FALSE()),1,NA())),0,1),IF(ISNA(IF(VLOOKUP($A30,'Round 3'!$A$7:$J$206,COLUMN('Round 1'!$H$7),FALSE()),1,NA())),0,1),IF(ISNA(IF(VLOOKUP($A30,'Final Round'!$A$14:$K$18,1,FALSE()),1,NA())),0,1)))</f>
        <v>4</v>
      </c>
      <c r="G30" s="128"/>
      <c r="H30" s="130">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2</v>
      </c>
      <c r="I30" s="130">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7</v>
      </c>
      <c r="J30" s="129">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174</v>
      </c>
      <c r="K30" s="130">
        <f t="shared" ca="1" si="0"/>
        <v>2</v>
      </c>
      <c r="L30" s="136" t="str">
        <f t="shared" ca="1" si="1"/>
        <v/>
      </c>
      <c r="M30" s="137"/>
      <c r="N30" s="138">
        <f t="shared" ca="1" si="2"/>
        <v>2</v>
      </c>
      <c r="O30" s="71">
        <f t="shared" ca="1" si="3"/>
        <v>25</v>
      </c>
      <c r="P30" s="71">
        <f t="shared" ca="1" si="4"/>
        <v>43924</v>
      </c>
      <c r="Q30" s="71">
        <f t="shared" ca="1" si="5"/>
        <v>43924</v>
      </c>
      <c r="R30" s="71">
        <f t="shared" ca="1" si="6"/>
        <v>2</v>
      </c>
      <c r="S30" s="71">
        <f t="shared" ca="1" si="7"/>
        <v>2</v>
      </c>
      <c r="T30" s="71">
        <f t="shared" si="8"/>
        <v>24</v>
      </c>
      <c r="U30" s="138">
        <f ca="1">IF(N('Final Round'!$J$14)&gt;0,IF(ISBLANK($A30),"",IF($N30&gt;5,$N30,VLOOKUP($A30,'Final Round'!$A$14:$K$18,COLUMN('Final Round'!$J$1),FALSE()))),"")</f>
        <v>2</v>
      </c>
      <c r="V30" s="71">
        <f t="shared" ca="1" si="9"/>
        <v>2</v>
      </c>
      <c r="W30" s="71">
        <f t="shared" ca="1" si="10"/>
        <v>1032</v>
      </c>
      <c r="X30" s="71">
        <f t="shared" ca="1" si="11"/>
        <v>4</v>
      </c>
      <c r="Y30" s="71">
        <f t="shared" si="12"/>
        <v>24</v>
      </c>
      <c r="Z30" s="71">
        <f t="shared" ca="1" si="13"/>
        <v>2</v>
      </c>
      <c r="AA30" s="71">
        <f t="shared" ca="1" si="14"/>
        <v>46.787407442944648</v>
      </c>
      <c r="AB30" s="133">
        <f ca="1">IF(ISBLANK($A30),"",5+4*(I30+IF(AA30=0,0,VLOOKUP($A30,'Final Round'!$A$14:$K$18,COLUMN('Final Round'!$G$1),FALSE())))+8*(H30+IF(AA30=0,0,IF(VLOOKUP($A30,'Final Round'!$A$14:$K$18,COLUMN('Final Round'!$J$1),FALSE())=1,1,0)))+$AA30)</f>
        <v>97.787407442944641</v>
      </c>
    </row>
    <row r="31" spans="1:28" customFormat="1">
      <c r="A31" s="112">
        <v>25</v>
      </c>
      <c r="B31" s="139" t="s">
        <v>210</v>
      </c>
      <c r="C31" s="139" t="s">
        <v>255</v>
      </c>
      <c r="D31" s="139" t="s">
        <v>256</v>
      </c>
      <c r="E31" s="114">
        <v>25</v>
      </c>
      <c r="F31" s="141">
        <f ca="1">IF(ISBLANK($A31),"",SUM(IF(ISNA(IF(VLOOKUP($A31,'Round 1'!$A$7:$J$206,COLUMN('Round 1'!$H$7),FALSE()),1,NA())),0,1),IF(ISNA(IF(VLOOKUP($A31,'Round 2'!$A$7:$J$206,COLUMN('Round 1'!$H$7),FALSE()),1,NA())),0,1),IF(ISNA(IF(VLOOKUP($A31,'Round 3'!$A$7:$J$206,COLUMN('Round 1'!$H$7),FALSE()),1,NA())),0,1),IF(ISNA(IF(VLOOKUP($A31,'Final Round'!$A$14:$K$18,1,FALSE()),1,NA())),0,1)))</f>
        <v>4</v>
      </c>
      <c r="G31" s="142"/>
      <c r="H31" s="143">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2</v>
      </c>
      <c r="I31" s="143">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8</v>
      </c>
      <c r="J31" s="144">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174</v>
      </c>
      <c r="K31" s="143">
        <f t="shared" ca="1" si="0"/>
        <v>1</v>
      </c>
      <c r="L31" s="145" t="str">
        <f t="shared" ca="1" si="1"/>
        <v/>
      </c>
      <c r="M31" s="146"/>
      <c r="N31" s="147">
        <f t="shared" ca="1" si="2"/>
        <v>1</v>
      </c>
      <c r="O31" s="71">
        <f t="shared" ca="1" si="3"/>
        <v>26</v>
      </c>
      <c r="P31" s="71">
        <f t="shared" ca="1" si="4"/>
        <v>45674</v>
      </c>
      <c r="Q31" s="71">
        <f t="shared" ca="1" si="5"/>
        <v>45674</v>
      </c>
      <c r="R31" s="71">
        <f t="shared" ca="1" si="6"/>
        <v>1</v>
      </c>
      <c r="S31" s="71">
        <f t="shared" ca="1" si="7"/>
        <v>1</v>
      </c>
      <c r="T31" s="71">
        <f t="shared" si="8"/>
        <v>25</v>
      </c>
      <c r="U31" s="147">
        <f ca="1">IF(N('Final Round'!$J$14)&gt;0,IF(ISBLANK($A31),"",IF($N31&gt;5,$N31,VLOOKUP($A31,'Final Round'!$A$14:$K$18,COLUMN('Final Round'!$J$1),FALSE()))),"")</f>
        <v>2</v>
      </c>
      <c r="V31" s="71">
        <f t="shared" ca="1" si="9"/>
        <v>2</v>
      </c>
      <c r="W31" s="71">
        <f t="shared" ca="1" si="10"/>
        <v>1031</v>
      </c>
      <c r="X31" s="71">
        <f t="shared" ca="1" si="11"/>
        <v>5</v>
      </c>
      <c r="Y31" s="71">
        <f t="shared" si="12"/>
        <v>25</v>
      </c>
      <c r="Z31" s="71">
        <f t="shared" ca="1" si="13"/>
        <v>2</v>
      </c>
      <c r="AA31" s="71">
        <f t="shared" ca="1" si="14"/>
        <v>46.787407442944648</v>
      </c>
      <c r="AB31" s="148">
        <f ca="1">IF(ISBLANK($A31),"",5+4*(I31+IF(AA31=0,0,VLOOKUP($A31,'Final Round'!$A$14:$K$18,COLUMN('Final Round'!$G$1),FALSE())))+8*(H31+IF(AA31=0,0,IF(VLOOKUP($A31,'Final Round'!$A$14:$K$18,COLUMN('Final Round'!$J$1),FALSE())=1,1,0)))+$AA31)</f>
        <v>101.78740744294464</v>
      </c>
    </row>
    <row r="32" spans="1:28" customFormat="1">
      <c r="A32" s="123">
        <v>26</v>
      </c>
      <c r="B32" s="154" t="s">
        <v>257</v>
      </c>
      <c r="C32" s="124" t="s">
        <v>258</v>
      </c>
      <c r="D32" s="125" t="s">
        <v>259</v>
      </c>
      <c r="E32" s="114">
        <v>26</v>
      </c>
      <c r="F32" s="135">
        <f ca="1">IF(ISBLANK($A32),"",SUM(IF(ISNA(IF(VLOOKUP($A32,'Round 1'!$A$7:$J$206,COLUMN('Round 1'!$H$7),FALSE()),1,NA())),0,1),IF(ISNA(IF(VLOOKUP($A32,'Round 2'!$A$7:$J$206,COLUMN('Round 1'!$H$7),FALSE()),1,NA())),0,1),IF(ISNA(IF(VLOOKUP($A32,'Round 3'!$A$7:$J$206,COLUMN('Round 1'!$H$7),FALSE()),1,NA())),0,1),IF(ISNA(IF(VLOOKUP($A32,'Final Round'!$A$14:$K$18,1,FALSE()),1,NA())),0,1)))</f>
        <v>3</v>
      </c>
      <c r="G32" s="128"/>
      <c r="H32" s="130">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30">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2</v>
      </c>
      <c r="J32" s="129">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96</v>
      </c>
      <c r="K32" s="130">
        <f t="shared" ca="1" si="0"/>
        <v>19</v>
      </c>
      <c r="L32" s="136" t="str">
        <f t="shared" ca="1" si="1"/>
        <v/>
      </c>
      <c r="M32" s="137"/>
      <c r="N32" s="138">
        <f t="shared" ca="1" si="2"/>
        <v>19</v>
      </c>
      <c r="O32" s="71">
        <f t="shared" ca="1" si="3"/>
        <v>2</v>
      </c>
      <c r="P32" s="71">
        <f t="shared" ca="1" si="4"/>
        <v>3596</v>
      </c>
      <c r="Q32" s="71">
        <f t="shared" ca="1" si="5"/>
        <v>3596</v>
      </c>
      <c r="R32" s="71">
        <f t="shared" ca="1" si="6"/>
        <v>19</v>
      </c>
      <c r="S32" s="71">
        <f t="shared" ca="1" si="7"/>
        <v>-1</v>
      </c>
      <c r="T32" s="71">
        <f t="shared" si="8"/>
        <v>26</v>
      </c>
      <c r="U32" s="138">
        <f ca="1">IF(N('Final Round'!$J$14)&gt;0,IF(ISBLANK($A32),"",IF($N32&gt;5,$N32,VLOOKUP($A32,'Final Round'!$A$14:$K$18,COLUMN('Final Round'!$J$1),FALSE()))),"")</f>
        <v>19</v>
      </c>
      <c r="V32" s="71">
        <f t="shared" ca="1" si="9"/>
        <v>19</v>
      </c>
      <c r="W32" s="71">
        <f t="shared" ca="1" si="10"/>
        <v>469</v>
      </c>
      <c r="X32" s="71">
        <f t="shared" ca="1" si="11"/>
        <v>20</v>
      </c>
      <c r="Y32" s="71">
        <f t="shared" si="12"/>
        <v>26</v>
      </c>
      <c r="Z32" s="71">
        <f t="shared" ca="1" si="13"/>
        <v>19</v>
      </c>
      <c r="AA32" s="71">
        <f t="shared" ca="1" si="14"/>
        <v>0</v>
      </c>
      <c r="AB32" s="133">
        <f ca="1">IF(ISBLANK($A32),"",5+4*(I32+IF(AA32=0,0,VLOOKUP($A32,'Final Round'!$A$14:$K$18,COLUMN('Final Round'!$G$1),FALSE())))+8*(H32+IF(AA32=0,0,IF(VLOOKUP($A32,'Final Round'!$A$14:$K$18,COLUMN('Final Round'!$J$1),FALSE())=1,1,0)))+$AA32)</f>
        <v>13</v>
      </c>
    </row>
    <row r="33" spans="1:28" customFormat="1">
      <c r="A33" s="123">
        <v>27</v>
      </c>
      <c r="B33" s="125" t="s">
        <v>260</v>
      </c>
      <c r="C33" s="125" t="s">
        <v>261</v>
      </c>
      <c r="D33" s="125" t="s">
        <v>262</v>
      </c>
      <c r="E33" s="114">
        <v>27</v>
      </c>
      <c r="F33" s="135">
        <f ca="1">IF(ISBLANK($A33),"",SUM(IF(ISNA(IF(VLOOKUP($A33,'Round 1'!$A$7:$J$206,COLUMN('Round 1'!$H$7),FALSE()),1,NA())),0,1),IF(ISNA(IF(VLOOKUP($A33,'Round 2'!$A$7:$J$206,COLUMN('Round 1'!$H$7),FALSE()),1,NA())),0,1),IF(ISNA(IF(VLOOKUP($A33,'Round 3'!$A$7:$J$206,COLUMN('Round 1'!$H$7),FALSE()),1,NA())),0,1),IF(ISNA(IF(VLOOKUP($A33,'Final Round'!$A$14:$K$18,1,FALSE()),1,NA())),0,1)))</f>
        <v>3</v>
      </c>
      <c r="G33" s="128"/>
      <c r="H33" s="130">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30">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0</v>
      </c>
      <c r="J33" s="129">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60</v>
      </c>
      <c r="K33" s="130">
        <f t="shared" ca="1" si="0"/>
        <v>31</v>
      </c>
      <c r="L33" s="136" t="str">
        <f t="shared" ca="1" si="1"/>
        <v/>
      </c>
      <c r="M33" s="137"/>
      <c r="N33" s="138">
        <f t="shared" ca="1" si="2"/>
        <v>31</v>
      </c>
      <c r="O33" s="71">
        <f t="shared" ca="1" si="3"/>
        <v>0</v>
      </c>
      <c r="P33" s="71">
        <f t="shared" ca="1" si="4"/>
        <v>60</v>
      </c>
      <c r="Q33" s="71">
        <f t="shared" ca="1" si="5"/>
        <v>60</v>
      </c>
      <c r="R33" s="71">
        <f t="shared" ca="1" si="6"/>
        <v>31</v>
      </c>
      <c r="S33" s="71">
        <f t="shared" ca="1" si="7"/>
        <v>31</v>
      </c>
      <c r="T33" s="71">
        <f t="shared" si="8"/>
        <v>27</v>
      </c>
      <c r="U33" s="138">
        <f ca="1">IF(N('Final Round'!$J$14)&gt;0,IF(ISBLANK($A33),"",IF($N33&gt;5,$N33,VLOOKUP($A33,'Final Round'!$A$14:$K$18,COLUMN('Final Round'!$J$1),FALSE()))),"")</f>
        <v>31</v>
      </c>
      <c r="V33" s="71">
        <f t="shared" ca="1" si="9"/>
        <v>31</v>
      </c>
      <c r="W33" s="71">
        <f t="shared" ca="1" si="10"/>
        <v>72</v>
      </c>
      <c r="X33" s="71">
        <f t="shared" ca="1" si="11"/>
        <v>31</v>
      </c>
      <c r="Y33" s="71">
        <f t="shared" si="12"/>
        <v>27</v>
      </c>
      <c r="Z33" s="71">
        <f t="shared" ca="1" si="13"/>
        <v>31</v>
      </c>
      <c r="AA33" s="71">
        <f t="shared" ca="1" si="14"/>
        <v>0</v>
      </c>
      <c r="AB33" s="133">
        <f ca="1">IF(ISBLANK($A33),"",5+4*(I33+IF(AA33=0,0,VLOOKUP($A33,'Final Round'!$A$14:$K$18,COLUMN('Final Round'!$G$1),FALSE())))+8*(H33+IF(AA33=0,0,IF(VLOOKUP($A33,'Final Round'!$A$14:$K$18,COLUMN('Final Round'!$J$1),FALSE())=1,1,0)))+$AA33)</f>
        <v>5</v>
      </c>
    </row>
    <row r="34" spans="1:28" customFormat="1">
      <c r="A34" s="123">
        <v>28</v>
      </c>
      <c r="B34" s="125" t="s">
        <v>263</v>
      </c>
      <c r="C34" s="125" t="s">
        <v>264</v>
      </c>
      <c r="D34" s="125" t="s">
        <v>265</v>
      </c>
      <c r="E34" s="114">
        <v>28</v>
      </c>
      <c r="F34" s="135">
        <f ca="1">IF(ISBLANK($A34),"",SUM(IF(ISNA(IF(VLOOKUP($A34,'Round 1'!$A$7:$J$206,COLUMN('Round 1'!$H$7),FALSE()),1,NA())),0,1),IF(ISNA(IF(VLOOKUP($A34,'Round 2'!$A$7:$J$206,COLUMN('Round 1'!$H$7),FALSE()),1,NA())),0,1),IF(ISNA(IF(VLOOKUP($A34,'Round 3'!$A$7:$J$206,COLUMN('Round 1'!$H$7),FALSE()),1,NA())),0,1),IF(ISNA(IF(VLOOKUP($A34,'Final Round'!$A$14:$K$18,1,FALSE()),1,NA())),0,1)))</f>
        <v>2</v>
      </c>
      <c r="G34" s="128"/>
      <c r="H34" s="130">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30">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2.5</v>
      </c>
      <c r="J34" s="129">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54</v>
      </c>
      <c r="K34" s="130">
        <f t="shared" ca="1" si="0"/>
        <v>15</v>
      </c>
      <c r="L34" s="136" t="str">
        <f t="shared" ca="1" si="1"/>
        <v/>
      </c>
      <c r="M34" s="137"/>
      <c r="N34" s="138">
        <f t="shared" ca="1" si="2"/>
        <v>15</v>
      </c>
      <c r="O34" s="71">
        <f t="shared" ca="1" si="3"/>
        <v>2.5</v>
      </c>
      <c r="P34" s="71">
        <f t="shared" ca="1" si="4"/>
        <v>4429</v>
      </c>
      <c r="Q34" s="71">
        <f t="shared" ca="1" si="5"/>
        <v>4429</v>
      </c>
      <c r="R34" s="71">
        <f t="shared" ca="1" si="6"/>
        <v>15</v>
      </c>
      <c r="S34" s="71">
        <f t="shared" ca="1" si="7"/>
        <v>15</v>
      </c>
      <c r="T34" s="71">
        <f t="shared" si="8"/>
        <v>28</v>
      </c>
      <c r="U34" s="138">
        <f ca="1">IF(N('Final Round'!$J$14)&gt;0,IF(ISBLANK($A34),"",IF($N34&gt;5,$N34,VLOOKUP($A34,'Final Round'!$A$14:$K$18,COLUMN('Final Round'!$J$1),FALSE()))),"")</f>
        <v>15</v>
      </c>
      <c r="V34" s="71">
        <f t="shared" ca="1" si="9"/>
        <v>15</v>
      </c>
      <c r="W34" s="71">
        <f t="shared" ca="1" si="10"/>
        <v>599</v>
      </c>
      <c r="X34" s="71">
        <f t="shared" ca="1" si="11"/>
        <v>15</v>
      </c>
      <c r="Y34" s="71">
        <f t="shared" si="12"/>
        <v>28</v>
      </c>
      <c r="Z34" s="71">
        <f t="shared" ca="1" si="13"/>
        <v>15</v>
      </c>
      <c r="AA34" s="71">
        <f t="shared" ca="1" si="14"/>
        <v>0</v>
      </c>
      <c r="AB34" s="133">
        <f ca="1">IF(ISBLANK($A34),"",5+4*(I34+IF(AA34=0,0,VLOOKUP($A34,'Final Round'!$A$14:$K$18,COLUMN('Final Round'!$G$1),FALSE())))+8*(H34+IF(AA34=0,0,IF(VLOOKUP($A34,'Final Round'!$A$14:$K$18,COLUMN('Final Round'!$J$1),FALSE())=1,1,0)))+$AA34)</f>
        <v>15</v>
      </c>
    </row>
    <row r="35" spans="1:28" customFormat="1">
      <c r="A35" s="112">
        <v>29</v>
      </c>
      <c r="B35" s="139" t="s">
        <v>266</v>
      </c>
      <c r="C35" s="139" t="s">
        <v>267</v>
      </c>
      <c r="D35" s="139" t="s">
        <v>268</v>
      </c>
      <c r="E35" s="114">
        <v>29</v>
      </c>
      <c r="F35" s="141">
        <f ca="1">IF(ISBLANK($A35),"",SUM(IF(ISNA(IF(VLOOKUP($A35,'Round 1'!$A$7:$J$206,COLUMN('Round 1'!$H$7),FALSE()),1,NA())),0,1),IF(ISNA(IF(VLOOKUP($A35,'Round 2'!$A$7:$J$206,COLUMN('Round 1'!$H$7),FALSE()),1,NA())),0,1),IF(ISNA(IF(VLOOKUP($A35,'Round 3'!$A$7:$J$206,COLUMN('Round 1'!$H$7),FALSE()),1,NA())),0,1),IF(ISNA(IF(VLOOKUP($A35,'Final Round'!$A$14:$K$18,1,FALSE()),1,NA())),0,1)))</f>
        <v>3</v>
      </c>
      <c r="G35" s="142"/>
      <c r="H35" s="143">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43">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3</v>
      </c>
      <c r="J35" s="144">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120</v>
      </c>
      <c r="K35" s="143">
        <f t="shared" ca="1" si="0"/>
        <v>12</v>
      </c>
      <c r="L35" s="145" t="str">
        <f t="shared" ca="1" si="1"/>
        <v/>
      </c>
      <c r="M35" s="146"/>
      <c r="N35" s="147">
        <f t="shared" ca="1" si="2"/>
        <v>12</v>
      </c>
      <c r="O35" s="71">
        <f t="shared" ca="1" si="3"/>
        <v>3</v>
      </c>
      <c r="P35" s="71">
        <f t="shared" ca="1" si="4"/>
        <v>5370</v>
      </c>
      <c r="Q35" s="71">
        <f t="shared" ca="1" si="5"/>
        <v>5370</v>
      </c>
      <c r="R35" s="71">
        <f t="shared" ca="1" si="6"/>
        <v>12</v>
      </c>
      <c r="S35" s="71">
        <f t="shared" ca="1" si="7"/>
        <v>12</v>
      </c>
      <c r="T35" s="71">
        <f t="shared" si="8"/>
        <v>29</v>
      </c>
      <c r="U35" s="147">
        <f ca="1">IF(N('Final Round'!$J$14)&gt;0,IF(ISBLANK($A35),"",IF($N35&gt;5,$N35,VLOOKUP($A35,'Final Round'!$A$14:$K$18,COLUMN('Final Round'!$J$1),FALSE()))),"")</f>
        <v>12</v>
      </c>
      <c r="V35" s="71">
        <f t="shared" ca="1" si="9"/>
        <v>12</v>
      </c>
      <c r="W35" s="71">
        <f t="shared" ca="1" si="10"/>
        <v>697</v>
      </c>
      <c r="X35" s="71">
        <f t="shared" ca="1" si="11"/>
        <v>12</v>
      </c>
      <c r="Y35" s="71">
        <f t="shared" si="12"/>
        <v>29</v>
      </c>
      <c r="Z35" s="71">
        <f t="shared" ca="1" si="13"/>
        <v>12</v>
      </c>
      <c r="AA35" s="71">
        <f t="shared" ca="1" si="14"/>
        <v>0</v>
      </c>
      <c r="AB35" s="148">
        <f ca="1">IF(ISBLANK($A35),"",5+4*(I35+IF(AA35=0,0,VLOOKUP($A35,'Final Round'!$A$14:$K$18,COLUMN('Final Round'!$G$1),FALSE())))+8*(H35+IF(AA35=0,0,IF(VLOOKUP($A35,'Final Round'!$A$14:$K$18,COLUMN('Final Round'!$J$1),FALSE())=1,1,0)))+$AA35)</f>
        <v>17</v>
      </c>
    </row>
    <row r="36" spans="1:28" customFormat="1">
      <c r="A36" s="112">
        <v>30</v>
      </c>
      <c r="B36" s="139" t="s">
        <v>269</v>
      </c>
      <c r="C36" s="139" t="s">
        <v>270</v>
      </c>
      <c r="D36" s="139" t="s">
        <v>271</v>
      </c>
      <c r="E36" s="114">
        <v>30</v>
      </c>
      <c r="F36" s="141">
        <f ca="1">IF(ISBLANK($A36),"",SUM(IF(ISNA(IF(VLOOKUP($A36,'Round 1'!$A$7:$J$206,COLUMN('Round 1'!$H$7),FALSE()),1,NA())),0,1),IF(ISNA(IF(VLOOKUP($A36,'Round 2'!$A$7:$J$206,COLUMN('Round 1'!$H$7),FALSE()),1,NA())),0,1),IF(ISNA(IF(VLOOKUP($A36,'Round 3'!$A$7:$J$206,COLUMN('Round 1'!$H$7),FALSE()),1,NA())),0,1),IF(ISNA(IF(VLOOKUP($A36,'Final Round'!$A$14:$K$18,1,FALSE()),1,NA())),0,1)))</f>
        <v>2</v>
      </c>
      <c r="G36" s="142"/>
      <c r="H36" s="143">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43">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0</v>
      </c>
      <c r="J36" s="144">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42</v>
      </c>
      <c r="K36" s="143">
        <f t="shared" ca="1" si="0"/>
        <v>32</v>
      </c>
      <c r="L36" s="145" t="str">
        <f t="shared" ca="1" si="1"/>
        <v/>
      </c>
      <c r="M36" s="146"/>
      <c r="N36" s="147">
        <f t="shared" ca="1" si="2"/>
        <v>32</v>
      </c>
      <c r="O36" s="71">
        <f t="shared" ca="1" si="3"/>
        <v>0</v>
      </c>
      <c r="P36" s="71">
        <f t="shared" ca="1" si="4"/>
        <v>42</v>
      </c>
      <c r="Q36" s="71">
        <f t="shared" ca="1" si="5"/>
        <v>42</v>
      </c>
      <c r="R36" s="71">
        <f t="shared" ca="1" si="6"/>
        <v>32</v>
      </c>
      <c r="S36" s="71">
        <f t="shared" ca="1" si="7"/>
        <v>32</v>
      </c>
      <c r="T36" s="71">
        <f t="shared" si="8"/>
        <v>30</v>
      </c>
      <c r="U36" s="147">
        <f ca="1">IF(N('Final Round'!$J$14)&gt;0,IF(ISBLANK($A36),"",IF($N36&gt;5,$N36,VLOOKUP($A36,'Final Round'!$A$14:$K$18,COLUMN('Final Round'!$J$1),FALSE()))),"")</f>
        <v>32</v>
      </c>
      <c r="V36" s="71">
        <f t="shared" ca="1" si="9"/>
        <v>32</v>
      </c>
      <c r="W36" s="71">
        <f t="shared" ca="1" si="10"/>
        <v>36</v>
      </c>
      <c r="X36" s="71">
        <f t="shared" ca="1" si="11"/>
        <v>32</v>
      </c>
      <c r="Y36" s="71">
        <f t="shared" si="12"/>
        <v>30</v>
      </c>
      <c r="Z36" s="71">
        <f t="shared" ca="1" si="13"/>
        <v>32</v>
      </c>
      <c r="AA36" s="71">
        <f t="shared" ca="1" si="14"/>
        <v>0</v>
      </c>
      <c r="AB36" s="148">
        <f ca="1">IF(ISBLANK($A36),"",5+4*(I36+IF(AA36=0,0,VLOOKUP($A36,'Final Round'!$A$14:$K$18,COLUMN('Final Round'!$G$1),FALSE())))+8*(H36+IF(AA36=0,0,IF(VLOOKUP($A36,'Final Round'!$A$14:$K$18,COLUMN('Final Round'!$J$1),FALSE())=1,1,0)))+$AA36)</f>
        <v>5</v>
      </c>
    </row>
    <row r="37" spans="1:28" customFormat="1">
      <c r="A37" s="112">
        <v>31</v>
      </c>
      <c r="B37" s="139" t="s">
        <v>272</v>
      </c>
      <c r="C37" s="139" t="s">
        <v>273</v>
      </c>
      <c r="D37" s="139" t="s">
        <v>191</v>
      </c>
      <c r="E37" s="114">
        <v>31</v>
      </c>
      <c r="F37" s="141">
        <f ca="1">IF(ISBLANK($A37),"",SUM(IF(ISNA(IF(VLOOKUP($A37,'Round 1'!$A$7:$J$206,COLUMN('Round 1'!$H$7),FALSE()),1,NA())),0,1),IF(ISNA(IF(VLOOKUP($A37,'Round 2'!$A$7:$J$206,COLUMN('Round 1'!$H$7),FALSE()),1,NA())),0,1),IF(ISNA(IF(VLOOKUP($A37,'Round 3'!$A$7:$J$206,COLUMN('Round 1'!$H$7),FALSE()),1,NA())),0,1),IF(ISNA(IF(VLOOKUP($A37,'Final Round'!$A$14:$K$18,1,FALSE()),1,NA())),0,1)))</f>
        <v>3</v>
      </c>
      <c r="G37" s="142"/>
      <c r="H37" s="143">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1</v>
      </c>
      <c r="I37" s="143">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4</v>
      </c>
      <c r="J37" s="144">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120</v>
      </c>
      <c r="K37" s="143">
        <f t="shared" ca="1" si="0"/>
        <v>9</v>
      </c>
      <c r="L37" s="145" t="str">
        <f t="shared" ca="1" si="1"/>
        <v/>
      </c>
      <c r="M37" s="146"/>
      <c r="N37" s="147">
        <f t="shared" ca="1" si="2"/>
        <v>9</v>
      </c>
      <c r="O37" s="71">
        <f t="shared" ca="1" si="3"/>
        <v>13</v>
      </c>
      <c r="P37" s="71">
        <f t="shared" ca="1" si="4"/>
        <v>22870</v>
      </c>
      <c r="Q37" s="71">
        <f t="shared" ca="1" si="5"/>
        <v>22870</v>
      </c>
      <c r="R37" s="71">
        <f t="shared" ca="1" si="6"/>
        <v>9</v>
      </c>
      <c r="S37" s="71">
        <f t="shared" ca="1" si="7"/>
        <v>-1</v>
      </c>
      <c r="T37" s="71">
        <f t="shared" si="8"/>
        <v>31</v>
      </c>
      <c r="U37" s="147">
        <f ca="1">IF(N('Final Round'!$J$14)&gt;0,IF(ISBLANK($A37),"",IF($N37&gt;5,$N37,VLOOKUP($A37,'Final Round'!$A$14:$K$18,COLUMN('Final Round'!$J$1),FALSE()))),"")</f>
        <v>9</v>
      </c>
      <c r="V37" s="71">
        <f t="shared" ca="1" si="9"/>
        <v>9</v>
      </c>
      <c r="W37" s="71">
        <f t="shared" ca="1" si="10"/>
        <v>794</v>
      </c>
      <c r="X37" s="71">
        <f t="shared" ca="1" si="11"/>
        <v>11</v>
      </c>
      <c r="Y37" s="71">
        <f t="shared" si="12"/>
        <v>31</v>
      </c>
      <c r="Z37" s="71">
        <f t="shared" ca="1" si="13"/>
        <v>9</v>
      </c>
      <c r="AA37" s="71">
        <f t="shared" ca="1" si="14"/>
        <v>0</v>
      </c>
      <c r="AB37" s="148">
        <f ca="1">IF(ISBLANK($A37),"",5+4*(I37+IF(AA37=0,0,VLOOKUP($A37,'Final Round'!$A$14:$K$18,COLUMN('Final Round'!$G$1),FALSE())))+8*(H37+IF(AA37=0,0,IF(VLOOKUP($A37,'Final Round'!$A$14:$K$18,COLUMN('Final Round'!$J$1),FALSE())=1,1,0)))+$AA37)</f>
        <v>29</v>
      </c>
    </row>
    <row r="38" spans="1:28" customFormat="1">
      <c r="A38" s="123">
        <v>32</v>
      </c>
      <c r="B38" s="125" t="s">
        <v>274</v>
      </c>
      <c r="C38" s="125" t="s">
        <v>275</v>
      </c>
      <c r="D38" s="125" t="s">
        <v>268</v>
      </c>
      <c r="E38" s="114">
        <v>32</v>
      </c>
      <c r="F38" s="135">
        <f ca="1">IF(ISBLANK($A38),"",SUM(IF(ISNA(IF(VLOOKUP($A38,'Round 1'!$A$7:$J$206,COLUMN('Round 1'!$H$7),FALSE()),1,NA())),0,1),IF(ISNA(IF(VLOOKUP($A38,'Round 2'!$A$7:$J$206,COLUMN('Round 1'!$H$7),FALSE()),1,NA())),0,1),IF(ISNA(IF(VLOOKUP($A38,'Round 3'!$A$7:$J$206,COLUMN('Round 1'!$H$7),FALSE()),1,NA())),0,1),IF(ISNA(IF(VLOOKUP($A38,'Final Round'!$A$14:$K$18,1,FALSE()),1,NA())),0,1)))</f>
        <v>3</v>
      </c>
      <c r="G38" s="128"/>
      <c r="H38" s="130">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30">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0.5</v>
      </c>
      <c r="J38" s="129">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66</v>
      </c>
      <c r="K38" s="130">
        <f t="shared" ca="1" si="0"/>
        <v>26</v>
      </c>
      <c r="L38" s="136" t="str">
        <f t="shared" ca="1" si="1"/>
        <v/>
      </c>
      <c r="M38" s="137"/>
      <c r="N38" s="138">
        <f t="shared" ca="1" si="2"/>
        <v>26</v>
      </c>
      <c r="O38" s="71">
        <f t="shared" ca="1" si="3"/>
        <v>0.5</v>
      </c>
      <c r="P38" s="71">
        <f t="shared" ca="1" si="4"/>
        <v>941</v>
      </c>
      <c r="Q38" s="71">
        <f t="shared" ca="1" si="5"/>
        <v>941</v>
      </c>
      <c r="R38" s="71">
        <f t="shared" ca="1" si="6"/>
        <v>26</v>
      </c>
      <c r="S38" s="71">
        <f t="shared" ca="1" si="7"/>
        <v>26</v>
      </c>
      <c r="T38" s="71">
        <f t="shared" si="8"/>
        <v>32</v>
      </c>
      <c r="U38" s="138">
        <f ca="1">IF(N('Final Round'!$J$14)&gt;0,IF(ISBLANK($A38),"",IF($N38&gt;5,$N38,VLOOKUP($A38,'Final Round'!$A$14:$K$18,COLUMN('Final Round'!$J$1),FALSE()))),"")</f>
        <v>26</v>
      </c>
      <c r="V38" s="71">
        <f t="shared" ca="1" si="9"/>
        <v>26</v>
      </c>
      <c r="W38" s="71">
        <f t="shared" ca="1" si="10"/>
        <v>232</v>
      </c>
      <c r="X38" s="71">
        <f t="shared" ca="1" si="11"/>
        <v>26</v>
      </c>
      <c r="Y38" s="71">
        <f t="shared" si="12"/>
        <v>32</v>
      </c>
      <c r="Z38" s="71">
        <f t="shared" ca="1" si="13"/>
        <v>26</v>
      </c>
      <c r="AA38" s="71">
        <f t="shared" ca="1" si="14"/>
        <v>0</v>
      </c>
      <c r="AB38" s="133">
        <f ca="1">IF(ISBLANK($A38),"",5+4*(I38+IF(AA38=0,0,VLOOKUP($A38,'Final Round'!$A$14:$K$18,COLUMN('Final Round'!$G$1),FALSE())))+8*(H38+IF(AA38=0,0,IF(VLOOKUP($A38,'Final Round'!$A$14:$K$18,COLUMN('Final Round'!$J$1),FALSE())=1,1,0)))+$AA38)</f>
        <v>7</v>
      </c>
    </row>
    <row r="39" spans="1:28">
      <c r="A39" s="123"/>
      <c r="B39" s="125"/>
      <c r="C39" s="125"/>
      <c r="D39" s="125"/>
      <c r="E39" s="126"/>
      <c r="F39" t="str">
        <f>IF(ISBLANK($A39),"",SUM(IF(ISNA(IF(VLOOKUP($A39,'Round 1'!$A$7:$J$206,COLUMN('Round 1'!$H$7),FALSE()),1,NA())),0,1),IF(ISNA(IF(VLOOKUP($A39,'Round 2'!$A$7:$J$206,COLUMN('Round 1'!$H$7),FALSE()),1,NA())),0,1),IF(ISNA(IF(VLOOKUP($A39,'Round 3'!$A$7:$J$206,COLUMN('Round 1'!$H$7),FALSE()),1,NA())),0,1),IF(ISNA(IF(VLOOKUP($A39,'Final Round'!$A$14:$K$18,1,FALSE()),1,NA())),0,1)))</f>
        <v/>
      </c>
      <c r="G39" s="128"/>
      <c r="H39"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130" t="str">
        <f t="shared" ref="K39:K70" si="15">IF(ISBLANK(A39),"",_xlfn.RANK.EQ(P39,$P$7:$P$206))</f>
        <v/>
      </c>
      <c r="L39" s="136" t="str">
        <f t="shared" ref="L39:L70" si="16">IF(ISBLANK($G39),IF($K39&gt;5,"",IF(AND(ISNA(MATCH(K39+1,$K$7:$K$206,0)),$K39&lt;$A$4),"TIE","")),"DQ")</f>
        <v/>
      </c>
      <c r="M39" s="137"/>
      <c r="N39" s="138" t="str">
        <f t="shared" ref="N39:N70" si="17">IF(ISBLANK($G39),$R39,"DQ")</f>
        <v/>
      </c>
      <c r="O39" s="71" t="str">
        <f t="shared" ref="O39:O70" si="18">IF(ISBLANK(A39),"",$H39*$O$6+$I39)</f>
        <v/>
      </c>
      <c r="P39" s="71" t="str">
        <f t="shared" ref="P39:P70" si="19">IF(ISBLANK(A39),"",$O39*10*$P$6+$J39)</f>
        <v/>
      </c>
      <c r="Q39" s="71">
        <f t="shared" ref="Q39:Q70" si="20">IF(ISBLANK($G39),IF(ISBLANK($A39),-10,$P39*$Q$6+IF($M39&gt;0,$Q$6-1-$M39,0)),-1)</f>
        <v>-10</v>
      </c>
      <c r="R39" s="71" t="str">
        <f t="shared" ref="R39:R70" si="21">IF(ISBLANK($A39),"",_xlfn.RANK.EQ($Q39,$Q$7:$Q$206))</f>
        <v/>
      </c>
      <c r="S39" s="71" t="str">
        <f t="shared" ref="S39:S70" si="22">IF(ISNA(MATCH($R39+1,$R$7:$R$206,0)),IF($R39=MAX($A$7:$A$206),$R39,-1),$R39)</f>
        <v/>
      </c>
      <c r="T39" s="71">
        <f t="shared" ref="T39:T70" si="23">$A39</f>
        <v>0</v>
      </c>
      <c r="U39" t="str">
        <f ca="1">IF(N('Final Round'!$J$14)&gt;0,IF(ISBLANK($A39),"",IF($N39&gt;5,$N39,VLOOKUP($A39,'Final Round'!$A$14:$K$18,COLUMN('Final Round'!$J$1),FALSE()))),"")</f>
        <v/>
      </c>
      <c r="V39" s="71" t="str">
        <f t="shared" ref="V39:V70" ca="1" si="24">IF(ISNUMBER($U39),$U39,$R39)</f>
        <v/>
      </c>
      <c r="W39" s="71" t="str">
        <f t="shared" ref="W39:W70" si="25">IF(ISBLANK($A39),"",($V$6-$V39)*$W$6+$W$6-$A39)</f>
        <v/>
      </c>
      <c r="X39" s="71" t="str">
        <f t="shared" ref="X39:X70" si="26">IF(ISBLANK($A39),"",_xlfn.RANK.EQ($W39,$W$7:$W$206))</f>
        <v/>
      </c>
      <c r="Y39" s="71">
        <f t="shared" ref="Y39:Y70" si="27">$A39</f>
        <v>0</v>
      </c>
      <c r="Z39" s="71" t="str">
        <f t="shared" ref="Z39:Z70" ca="1" si="28">IF($U39="",$N39,$U39)</f>
        <v/>
      </c>
      <c r="AA39" s="71">
        <f t="shared" ref="AA39:AA70" ca="1" si="29">IF($U39&lt;6,INDEX($AA$1:$AA$5,$Z39)*$Z$2,0)</f>
        <v>0</v>
      </c>
      <c r="AB39" t="str">
        <f>IF(ISBLANK($A39),"",5+4*(I39+IF(AA39=0,0,VLOOKUP($A39,'Final Round'!$A$14:$K$18,COLUMN('Final Round'!$G$1),FALSE())))+8*(H39+IF(AA39=0,0,IF(VLOOKUP($A39,'Final Round'!$A$14:$K$18,COLUMN('Final Round'!$J$1),FALSE())=1,1,0)))+$AA39)</f>
        <v/>
      </c>
    </row>
    <row r="40" spans="1:28">
      <c r="A40" s="112"/>
      <c r="B40" s="139"/>
      <c r="C40" s="139"/>
      <c r="D40" s="139"/>
      <c r="E40" s="140"/>
      <c r="F40" t="str">
        <f>IF(ISBLANK($A40),"",SUM(IF(ISNA(IF(VLOOKUP($A40,'Round 1'!$A$7:$J$206,COLUMN('Round 1'!$H$7),FALSE()),1,NA())),0,1),IF(ISNA(IF(VLOOKUP($A40,'Round 2'!$A$7:$J$206,COLUMN('Round 1'!$H$7),FALSE()),1,NA())),0,1),IF(ISNA(IF(VLOOKUP($A40,'Round 3'!$A$7:$J$206,COLUMN('Round 1'!$H$7),FALSE()),1,NA())),0,1),IF(ISNA(IF(VLOOKUP($A40,'Final Round'!$A$14:$K$18,1,FALSE()),1,NA())),0,1)))</f>
        <v/>
      </c>
      <c r="G40" s="142"/>
      <c r="H40"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143" t="str">
        <f t="shared" si="15"/>
        <v/>
      </c>
      <c r="L40" s="145" t="str">
        <f t="shared" si="16"/>
        <v/>
      </c>
      <c r="M40" s="146"/>
      <c r="N40" s="147" t="str">
        <f t="shared" si="17"/>
        <v/>
      </c>
      <c r="O40" s="71" t="str">
        <f t="shared" si="18"/>
        <v/>
      </c>
      <c r="P40" s="71" t="str">
        <f t="shared" si="19"/>
        <v/>
      </c>
      <c r="Q40" s="71">
        <f t="shared" si="20"/>
        <v>-10</v>
      </c>
      <c r="R40" s="71" t="str">
        <f t="shared" si="21"/>
        <v/>
      </c>
      <c r="S40" s="71" t="str">
        <f t="shared" si="22"/>
        <v/>
      </c>
      <c r="T40" s="71">
        <f t="shared" si="23"/>
        <v>0</v>
      </c>
      <c r="U40" t="str">
        <f ca="1">IF(N('Final Round'!$J$14)&gt;0,IF(ISBLANK($A40),"",IF($N40&gt;5,$N40,VLOOKUP($A40,'Final Round'!$A$14:$K$18,COLUMN('Final Round'!$J$1),FALSE()))),"")</f>
        <v/>
      </c>
      <c r="V40" s="71" t="str">
        <f t="shared" ca="1" si="24"/>
        <v/>
      </c>
      <c r="W40" s="71" t="str">
        <f t="shared" si="25"/>
        <v/>
      </c>
      <c r="X40" s="71" t="str">
        <f t="shared" si="26"/>
        <v/>
      </c>
      <c r="Y40" s="71">
        <f t="shared" si="27"/>
        <v>0</v>
      </c>
      <c r="Z40" s="71" t="str">
        <f t="shared" ca="1" si="28"/>
        <v/>
      </c>
      <c r="AA40" s="71">
        <f t="shared" ca="1" si="29"/>
        <v>0</v>
      </c>
      <c r="AB40" t="str">
        <f>IF(ISBLANK($A40),"",5+4*(I40+IF(AA40=0,0,VLOOKUP($A40,'Final Round'!$A$14:$K$18,COLUMN('Final Round'!$G$1),FALSE())))+8*(H40+IF(AA40=0,0,IF(VLOOKUP($A40,'Final Round'!$A$14:$K$18,COLUMN('Final Round'!$J$1),FALSE())=1,1,0)))+$AA40)</f>
        <v/>
      </c>
    </row>
    <row r="41" spans="1:28">
      <c r="A41" s="123"/>
      <c r="B41" s="125"/>
      <c r="C41" s="125"/>
      <c r="D41" s="125"/>
      <c r="E41" s="126"/>
      <c r="F41" t="str">
        <f>IF(ISBLANK($A41),"",SUM(IF(ISNA(IF(VLOOKUP($A41,'Round 1'!$A$7:$J$206,COLUMN('Round 1'!$H$7),FALSE()),1,NA())),0,1),IF(ISNA(IF(VLOOKUP($A41,'Round 2'!$A$7:$J$206,COLUMN('Round 1'!$H$7),FALSE()),1,NA())),0,1),IF(ISNA(IF(VLOOKUP($A41,'Round 3'!$A$7:$J$206,COLUMN('Round 1'!$H$7),FALSE()),1,NA())),0,1),IF(ISNA(IF(VLOOKUP($A41,'Final Round'!$A$14:$K$18,1,FALSE()),1,NA())),0,1)))</f>
        <v/>
      </c>
      <c r="G41" s="128"/>
      <c r="H4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130" t="str">
        <f t="shared" si="15"/>
        <v/>
      </c>
      <c r="L41" s="136" t="str">
        <f t="shared" si="16"/>
        <v/>
      </c>
      <c r="M41" s="137"/>
      <c r="N41" s="138" t="str">
        <f t="shared" si="17"/>
        <v/>
      </c>
      <c r="O41" s="71" t="str">
        <f t="shared" si="18"/>
        <v/>
      </c>
      <c r="P41" s="71" t="str">
        <f t="shared" si="19"/>
        <v/>
      </c>
      <c r="Q41" s="71">
        <f t="shared" si="20"/>
        <v>-10</v>
      </c>
      <c r="R41" s="71" t="str">
        <f t="shared" si="21"/>
        <v/>
      </c>
      <c r="S41" s="71" t="str">
        <f t="shared" si="22"/>
        <v/>
      </c>
      <c r="T41" s="71">
        <f t="shared" si="23"/>
        <v>0</v>
      </c>
      <c r="U41" t="str">
        <f ca="1">IF(N('Final Round'!$J$14)&gt;0,IF(ISBLANK($A41),"",IF($N41&gt;5,$N41,VLOOKUP($A41,'Final Round'!$A$14:$K$18,COLUMN('Final Round'!$J$1),FALSE()))),"")</f>
        <v/>
      </c>
      <c r="V41" s="71" t="str">
        <f t="shared" ca="1" si="24"/>
        <v/>
      </c>
      <c r="W41" s="71" t="str">
        <f t="shared" si="25"/>
        <v/>
      </c>
      <c r="X41" s="71" t="str">
        <f t="shared" si="26"/>
        <v/>
      </c>
      <c r="Y41" s="71">
        <f t="shared" si="27"/>
        <v>0</v>
      </c>
      <c r="Z41" s="71" t="str">
        <f t="shared" ca="1" si="28"/>
        <v/>
      </c>
      <c r="AA41" s="71">
        <f t="shared" ca="1" si="29"/>
        <v>0</v>
      </c>
      <c r="AB41" t="str">
        <f>IF(ISBLANK($A41),"",5+4*(I41+IF(AA41=0,0,VLOOKUP($A41,'Final Round'!$A$14:$K$18,COLUMN('Final Round'!$G$1),FALSE())))+8*(H41+IF(AA41=0,0,IF(VLOOKUP($A41,'Final Round'!$A$14:$K$18,COLUMN('Final Round'!$J$1),FALSE())=1,1,0)))+$AA41)</f>
        <v/>
      </c>
    </row>
    <row r="42" spans="1:28">
      <c r="A42" s="112"/>
      <c r="B42" s="139"/>
      <c r="C42" s="139"/>
      <c r="D42" s="139"/>
      <c r="E42" s="140"/>
      <c r="F42" t="str">
        <f>IF(ISBLANK($A42),"",SUM(IF(ISNA(IF(VLOOKUP($A42,'Round 1'!$A$7:$J$206,COLUMN('Round 1'!$H$7),FALSE()),1,NA())),0,1),IF(ISNA(IF(VLOOKUP($A42,'Round 2'!$A$7:$J$206,COLUMN('Round 1'!$H$7),FALSE()),1,NA())),0,1),IF(ISNA(IF(VLOOKUP($A42,'Round 3'!$A$7:$J$206,COLUMN('Round 1'!$H$7),FALSE()),1,NA())),0,1),IF(ISNA(IF(VLOOKUP($A42,'Final Round'!$A$14:$K$18,1,FALSE()),1,NA())),0,1)))</f>
        <v/>
      </c>
      <c r="G42" s="142"/>
      <c r="H42"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143" t="str">
        <f t="shared" si="15"/>
        <v/>
      </c>
      <c r="L42" s="145" t="str">
        <f t="shared" si="16"/>
        <v/>
      </c>
      <c r="M42" s="146"/>
      <c r="N42" s="147" t="str">
        <f t="shared" si="17"/>
        <v/>
      </c>
      <c r="O42" s="71" t="str">
        <f t="shared" si="18"/>
        <v/>
      </c>
      <c r="P42" s="71" t="str">
        <f t="shared" si="19"/>
        <v/>
      </c>
      <c r="Q42" s="71">
        <f t="shared" si="20"/>
        <v>-10</v>
      </c>
      <c r="R42" s="71" t="str">
        <f t="shared" si="21"/>
        <v/>
      </c>
      <c r="S42" s="71" t="str">
        <f t="shared" si="22"/>
        <v/>
      </c>
      <c r="T42" s="71">
        <f t="shared" si="23"/>
        <v>0</v>
      </c>
      <c r="U42" t="str">
        <f ca="1">IF(N('Final Round'!$J$14)&gt;0,IF(ISBLANK($A42),"",IF($N42&gt;5,$N42,VLOOKUP($A42,'Final Round'!$A$14:$K$18,COLUMN('Final Round'!$J$1),FALSE()))),"")</f>
        <v/>
      </c>
      <c r="V42" s="71" t="str">
        <f t="shared" ca="1" si="24"/>
        <v/>
      </c>
      <c r="W42" s="71" t="str">
        <f t="shared" si="25"/>
        <v/>
      </c>
      <c r="X42" s="71" t="str">
        <f t="shared" si="26"/>
        <v/>
      </c>
      <c r="Y42" s="71">
        <f t="shared" si="27"/>
        <v>0</v>
      </c>
      <c r="Z42" s="71" t="str">
        <f t="shared" ca="1" si="28"/>
        <v/>
      </c>
      <c r="AA42" s="71">
        <f t="shared" ca="1" si="29"/>
        <v>0</v>
      </c>
      <c r="AB42" t="str">
        <f>IF(ISBLANK($A42),"",5+4*(I42+IF(AA42=0,0,VLOOKUP($A42,'Final Round'!$A$14:$K$18,COLUMN('Final Round'!$G$1),FALSE())))+8*(H42+IF(AA42=0,0,IF(VLOOKUP($A42,'Final Round'!$A$14:$K$18,COLUMN('Final Round'!$J$1),FALSE())=1,1,0)))+$AA42)</f>
        <v/>
      </c>
    </row>
    <row r="43" spans="1:28">
      <c r="A43" s="123"/>
      <c r="B43" s="125"/>
      <c r="C43" s="125"/>
      <c r="D43" s="125"/>
      <c r="E43" s="126"/>
      <c r="F43" t="str">
        <f>IF(ISBLANK($A43),"",SUM(IF(ISNA(IF(VLOOKUP($A43,'Round 1'!$A$7:$J$206,COLUMN('Round 1'!$H$7),FALSE()),1,NA())),0,1),IF(ISNA(IF(VLOOKUP($A43,'Round 2'!$A$7:$J$206,COLUMN('Round 1'!$H$7),FALSE()),1,NA())),0,1),IF(ISNA(IF(VLOOKUP($A43,'Round 3'!$A$7:$J$206,COLUMN('Round 1'!$H$7),FALSE()),1,NA())),0,1),IF(ISNA(IF(VLOOKUP($A43,'Final Round'!$A$14:$K$18,1,FALSE()),1,NA())),0,1)))</f>
        <v/>
      </c>
      <c r="G43" s="128"/>
      <c r="H43"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130" t="str">
        <f t="shared" si="15"/>
        <v/>
      </c>
      <c r="L43" s="136" t="str">
        <f t="shared" si="16"/>
        <v/>
      </c>
      <c r="M43" s="137"/>
      <c r="N43" s="138" t="str">
        <f t="shared" si="17"/>
        <v/>
      </c>
      <c r="O43" s="71" t="str">
        <f t="shared" si="18"/>
        <v/>
      </c>
      <c r="P43" s="71" t="str">
        <f t="shared" si="19"/>
        <v/>
      </c>
      <c r="Q43" s="71">
        <f t="shared" si="20"/>
        <v>-10</v>
      </c>
      <c r="R43" s="71" t="str">
        <f t="shared" si="21"/>
        <v/>
      </c>
      <c r="S43" s="71" t="str">
        <f t="shared" si="22"/>
        <v/>
      </c>
      <c r="T43" s="71">
        <f t="shared" si="23"/>
        <v>0</v>
      </c>
      <c r="U43" t="str">
        <f ca="1">IF(N('Final Round'!$J$14)&gt;0,IF(ISBLANK($A43),"",IF($N43&gt;5,$N43,VLOOKUP($A43,'Final Round'!$A$14:$K$18,COLUMN('Final Round'!$J$1),FALSE()))),"")</f>
        <v/>
      </c>
      <c r="V43" s="71" t="str">
        <f t="shared" ca="1" si="24"/>
        <v/>
      </c>
      <c r="W43" s="71" t="str">
        <f t="shared" si="25"/>
        <v/>
      </c>
      <c r="X43" s="71" t="str">
        <f t="shared" si="26"/>
        <v/>
      </c>
      <c r="Y43" s="71">
        <f t="shared" si="27"/>
        <v>0</v>
      </c>
      <c r="Z43" s="71" t="str">
        <f t="shared" ca="1" si="28"/>
        <v/>
      </c>
      <c r="AA43" s="71">
        <f t="shared" ca="1" si="29"/>
        <v>0</v>
      </c>
      <c r="AB43" t="str">
        <f>IF(ISBLANK($A43),"",5+4*(I43+IF(AA43=0,0,VLOOKUP($A43,'Final Round'!$A$14:$K$18,COLUMN('Final Round'!$G$1),FALSE())))+8*(H43+IF(AA43=0,0,IF(VLOOKUP($A43,'Final Round'!$A$14:$K$18,COLUMN('Final Round'!$J$1),FALSE())=1,1,0)))+$AA43)</f>
        <v/>
      </c>
    </row>
    <row r="44" spans="1:28">
      <c r="A44" s="112"/>
      <c r="B44" s="139"/>
      <c r="C44" s="139"/>
      <c r="D44" s="139"/>
      <c r="E44" s="140"/>
      <c r="F44" t="str">
        <f>IF(ISBLANK($A44),"",SUM(IF(ISNA(IF(VLOOKUP($A44,'Round 1'!$A$7:$J$206,COLUMN('Round 1'!$H$7),FALSE()),1,NA())),0,1),IF(ISNA(IF(VLOOKUP($A44,'Round 2'!$A$7:$J$206,COLUMN('Round 1'!$H$7),FALSE()),1,NA())),0,1),IF(ISNA(IF(VLOOKUP($A44,'Round 3'!$A$7:$J$206,COLUMN('Round 1'!$H$7),FALSE()),1,NA())),0,1),IF(ISNA(IF(VLOOKUP($A44,'Final Round'!$A$14:$K$18,1,FALSE()),1,NA())),0,1)))</f>
        <v/>
      </c>
      <c r="G44" s="142"/>
      <c r="H44"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143" t="str">
        <f t="shared" si="15"/>
        <v/>
      </c>
      <c r="L44" s="145" t="str">
        <f t="shared" si="16"/>
        <v/>
      </c>
      <c r="M44" s="146"/>
      <c r="N44" s="147" t="str">
        <f t="shared" si="17"/>
        <v/>
      </c>
      <c r="O44" s="71" t="str">
        <f t="shared" si="18"/>
        <v/>
      </c>
      <c r="P44" s="71" t="str">
        <f t="shared" si="19"/>
        <v/>
      </c>
      <c r="Q44" s="71">
        <f t="shared" si="20"/>
        <v>-10</v>
      </c>
      <c r="R44" s="71" t="str">
        <f t="shared" si="21"/>
        <v/>
      </c>
      <c r="S44" s="71" t="str">
        <f t="shared" si="22"/>
        <v/>
      </c>
      <c r="T44" s="71">
        <f t="shared" si="23"/>
        <v>0</v>
      </c>
      <c r="U44" t="str">
        <f ca="1">IF(N('Final Round'!$J$14)&gt;0,IF(ISBLANK($A44),"",IF($N44&gt;5,$N44,VLOOKUP($A44,'Final Round'!$A$14:$K$18,COLUMN('Final Round'!$J$1),FALSE()))),"")</f>
        <v/>
      </c>
      <c r="V44" s="71" t="str">
        <f t="shared" ca="1" si="24"/>
        <v/>
      </c>
      <c r="W44" s="71" t="str">
        <f t="shared" si="25"/>
        <v/>
      </c>
      <c r="X44" s="71" t="str">
        <f t="shared" si="26"/>
        <v/>
      </c>
      <c r="Y44" s="71">
        <f t="shared" si="27"/>
        <v>0</v>
      </c>
      <c r="Z44" s="71" t="str">
        <f t="shared" ca="1" si="28"/>
        <v/>
      </c>
      <c r="AA44" s="71">
        <f t="shared" ca="1" si="29"/>
        <v>0</v>
      </c>
      <c r="AB44" t="str">
        <f>IF(ISBLANK($A44),"",5+4*(I44+IF(AA44=0,0,VLOOKUP($A44,'Final Round'!$A$14:$K$18,COLUMN('Final Round'!$G$1),FALSE())))+8*(H44+IF(AA44=0,0,IF(VLOOKUP($A44,'Final Round'!$A$14:$K$18,COLUMN('Final Round'!$J$1),FALSE())=1,1,0)))+$AA44)</f>
        <v/>
      </c>
    </row>
    <row r="45" spans="1:28">
      <c r="A45" s="123"/>
      <c r="B45" s="125"/>
      <c r="C45" s="125"/>
      <c r="D45" s="125"/>
      <c r="E45" s="126"/>
      <c r="F45" t="str">
        <f>IF(ISBLANK($A45),"",SUM(IF(ISNA(IF(VLOOKUP($A45,'Round 1'!$A$7:$J$206,COLUMN('Round 1'!$H$7),FALSE()),1,NA())),0,1),IF(ISNA(IF(VLOOKUP($A45,'Round 2'!$A$7:$J$206,COLUMN('Round 1'!$H$7),FALSE()),1,NA())),0,1),IF(ISNA(IF(VLOOKUP($A45,'Round 3'!$A$7:$J$206,COLUMN('Round 1'!$H$7),FALSE()),1,NA())),0,1),IF(ISNA(IF(VLOOKUP($A45,'Final Round'!$A$14:$K$18,1,FALSE()),1,NA())),0,1)))</f>
        <v/>
      </c>
      <c r="G45" s="128"/>
      <c r="H45"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130" t="str">
        <f t="shared" si="15"/>
        <v/>
      </c>
      <c r="L45" s="136" t="str">
        <f t="shared" si="16"/>
        <v/>
      </c>
      <c r="M45" s="137"/>
      <c r="N45" s="138" t="str">
        <f t="shared" si="17"/>
        <v/>
      </c>
      <c r="O45" s="71" t="str">
        <f t="shared" si="18"/>
        <v/>
      </c>
      <c r="P45" s="71" t="str">
        <f t="shared" si="19"/>
        <v/>
      </c>
      <c r="Q45" s="71">
        <f t="shared" si="20"/>
        <v>-10</v>
      </c>
      <c r="R45" s="71" t="str">
        <f t="shared" si="21"/>
        <v/>
      </c>
      <c r="S45" s="71" t="str">
        <f t="shared" si="22"/>
        <v/>
      </c>
      <c r="T45" s="71">
        <f t="shared" si="23"/>
        <v>0</v>
      </c>
      <c r="U45" t="str">
        <f ca="1">IF(N('Final Round'!$J$14)&gt;0,IF(ISBLANK($A45),"",IF($N45&gt;5,$N45,VLOOKUP($A45,'Final Round'!$A$14:$K$18,COLUMN('Final Round'!$J$1),FALSE()))),"")</f>
        <v/>
      </c>
      <c r="V45" s="71" t="str">
        <f t="shared" ca="1" si="24"/>
        <v/>
      </c>
      <c r="W45" s="71" t="str">
        <f t="shared" si="25"/>
        <v/>
      </c>
      <c r="X45" s="71" t="str">
        <f t="shared" si="26"/>
        <v/>
      </c>
      <c r="Y45" s="71">
        <f t="shared" si="27"/>
        <v>0</v>
      </c>
      <c r="Z45" s="71" t="str">
        <f t="shared" ca="1" si="28"/>
        <v/>
      </c>
      <c r="AA45" s="71">
        <f t="shared" ca="1" si="29"/>
        <v>0</v>
      </c>
      <c r="AB45" t="str">
        <f>IF(ISBLANK($A45),"",5+4*(I45+IF(AA45=0,0,VLOOKUP($A45,'Final Round'!$A$14:$K$18,COLUMN('Final Round'!$G$1),FALSE())))+8*(H45+IF(AA45=0,0,IF(VLOOKUP($A45,'Final Round'!$A$14:$K$18,COLUMN('Final Round'!$J$1),FALSE())=1,1,0)))+$AA45)</f>
        <v/>
      </c>
    </row>
    <row r="46" spans="1:28">
      <c r="A46" s="112"/>
      <c r="B46" s="139"/>
      <c r="C46" s="139"/>
      <c r="D46" s="139"/>
      <c r="E46" s="140"/>
      <c r="F46" t="str">
        <f>IF(ISBLANK($A46),"",SUM(IF(ISNA(IF(VLOOKUP($A46,'Round 1'!$A$7:$J$206,COLUMN('Round 1'!$H$7),FALSE()),1,NA())),0,1),IF(ISNA(IF(VLOOKUP($A46,'Round 2'!$A$7:$J$206,COLUMN('Round 1'!$H$7),FALSE()),1,NA())),0,1),IF(ISNA(IF(VLOOKUP($A46,'Round 3'!$A$7:$J$206,COLUMN('Round 1'!$H$7),FALSE()),1,NA())),0,1),IF(ISNA(IF(VLOOKUP($A46,'Final Round'!$A$14:$K$18,1,FALSE()),1,NA())),0,1)))</f>
        <v/>
      </c>
      <c r="G46" s="142"/>
      <c r="H46"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143" t="str">
        <f t="shared" si="15"/>
        <v/>
      </c>
      <c r="L46" s="145" t="str">
        <f t="shared" si="16"/>
        <v/>
      </c>
      <c r="M46" s="146"/>
      <c r="N46" s="147" t="str">
        <f t="shared" si="17"/>
        <v/>
      </c>
      <c r="O46" s="71" t="str">
        <f t="shared" si="18"/>
        <v/>
      </c>
      <c r="P46" s="71" t="str">
        <f t="shared" si="19"/>
        <v/>
      </c>
      <c r="Q46" s="71">
        <f t="shared" si="20"/>
        <v>-10</v>
      </c>
      <c r="R46" s="71" t="str">
        <f t="shared" si="21"/>
        <v/>
      </c>
      <c r="S46" s="71" t="str">
        <f t="shared" si="22"/>
        <v/>
      </c>
      <c r="T46" s="71">
        <f t="shared" si="23"/>
        <v>0</v>
      </c>
      <c r="U46" t="str">
        <f ca="1">IF(N('Final Round'!$J$14)&gt;0,IF(ISBLANK($A46),"",IF($N46&gt;5,$N46,VLOOKUP($A46,'Final Round'!$A$14:$K$18,COLUMN('Final Round'!$J$1),FALSE()))),"")</f>
        <v/>
      </c>
      <c r="V46" s="71" t="str">
        <f t="shared" ca="1" si="24"/>
        <v/>
      </c>
      <c r="W46" s="71" t="str">
        <f t="shared" si="25"/>
        <v/>
      </c>
      <c r="X46" s="71" t="str">
        <f t="shared" si="26"/>
        <v/>
      </c>
      <c r="Y46" s="71">
        <f t="shared" si="27"/>
        <v>0</v>
      </c>
      <c r="Z46" s="71" t="str">
        <f t="shared" ca="1" si="28"/>
        <v/>
      </c>
      <c r="AA46" s="71">
        <f t="shared" ca="1" si="29"/>
        <v>0</v>
      </c>
      <c r="AB46" t="str">
        <f>IF(ISBLANK($A46),"",5+4*(I46+IF(AA46=0,0,VLOOKUP($A46,'Final Round'!$A$14:$K$18,COLUMN('Final Round'!$G$1),FALSE())))+8*(H46+IF(AA46=0,0,IF(VLOOKUP($A46,'Final Round'!$A$14:$K$18,COLUMN('Final Round'!$J$1),FALSE())=1,1,0)))+$AA46)</f>
        <v/>
      </c>
    </row>
    <row r="47" spans="1:28">
      <c r="A47" s="123"/>
      <c r="B47" s="125"/>
      <c r="C47" s="125"/>
      <c r="D47" s="125"/>
      <c r="E47" s="126"/>
      <c r="F47" t="str">
        <f>IF(ISBLANK($A47),"",SUM(IF(ISNA(IF(VLOOKUP($A47,'Round 1'!$A$7:$J$206,COLUMN('Round 1'!$H$7),FALSE()),1,NA())),0,1),IF(ISNA(IF(VLOOKUP($A47,'Round 2'!$A$7:$J$206,COLUMN('Round 1'!$H$7),FALSE()),1,NA())),0,1),IF(ISNA(IF(VLOOKUP($A47,'Round 3'!$A$7:$J$206,COLUMN('Round 1'!$H$7),FALSE()),1,NA())),0,1),IF(ISNA(IF(VLOOKUP($A47,'Final Round'!$A$14:$K$18,1,FALSE()),1,NA())),0,1)))</f>
        <v/>
      </c>
      <c r="G47" s="128"/>
      <c r="H47"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130" t="str">
        <f t="shared" si="15"/>
        <v/>
      </c>
      <c r="L47" s="136" t="str">
        <f t="shared" si="16"/>
        <v/>
      </c>
      <c r="M47" s="137"/>
      <c r="N47" s="138" t="str">
        <f t="shared" si="17"/>
        <v/>
      </c>
      <c r="O47" s="71" t="str">
        <f t="shared" si="18"/>
        <v/>
      </c>
      <c r="P47" s="71" t="str">
        <f t="shared" si="19"/>
        <v/>
      </c>
      <c r="Q47" s="71">
        <f t="shared" si="20"/>
        <v>-10</v>
      </c>
      <c r="R47" s="71" t="str">
        <f t="shared" si="21"/>
        <v/>
      </c>
      <c r="S47" s="71" t="str">
        <f t="shared" si="22"/>
        <v/>
      </c>
      <c r="T47" s="71">
        <f t="shared" si="23"/>
        <v>0</v>
      </c>
      <c r="U47" t="str">
        <f ca="1">IF(N('Final Round'!$J$14)&gt;0,IF(ISBLANK($A47),"",IF($N47&gt;5,$N47,VLOOKUP($A47,'Final Round'!$A$14:$K$18,COLUMN('Final Round'!$J$1),FALSE()))),"")</f>
        <v/>
      </c>
      <c r="V47" s="71" t="str">
        <f t="shared" ca="1" si="24"/>
        <v/>
      </c>
      <c r="W47" s="71" t="str">
        <f t="shared" si="25"/>
        <v/>
      </c>
      <c r="X47" s="71" t="str">
        <f t="shared" si="26"/>
        <v/>
      </c>
      <c r="Y47" s="71">
        <f t="shared" si="27"/>
        <v>0</v>
      </c>
      <c r="Z47" s="71" t="str">
        <f t="shared" ca="1" si="28"/>
        <v/>
      </c>
      <c r="AA47" s="71">
        <f t="shared" ca="1" si="29"/>
        <v>0</v>
      </c>
      <c r="AB47" t="str">
        <f>IF(ISBLANK($A47),"",5+4*(I47+IF(AA47=0,0,VLOOKUP($A47,'Final Round'!$A$14:$K$18,COLUMN('Final Round'!$G$1),FALSE())))+8*(H47+IF(AA47=0,0,IF(VLOOKUP($A47,'Final Round'!$A$14:$K$18,COLUMN('Final Round'!$J$1),FALSE())=1,1,0)))+$AA47)</f>
        <v/>
      </c>
    </row>
    <row r="48" spans="1:28">
      <c r="A48" s="112"/>
      <c r="B48" s="139"/>
      <c r="C48" s="139"/>
      <c r="D48" s="139"/>
      <c r="E48" s="140"/>
      <c r="F48" t="str">
        <f>IF(ISBLANK($A48),"",SUM(IF(ISNA(IF(VLOOKUP($A48,'Round 1'!$A$7:$J$206,COLUMN('Round 1'!$H$7),FALSE()),1,NA())),0,1),IF(ISNA(IF(VLOOKUP($A48,'Round 2'!$A$7:$J$206,COLUMN('Round 1'!$H$7),FALSE()),1,NA())),0,1),IF(ISNA(IF(VLOOKUP($A48,'Round 3'!$A$7:$J$206,COLUMN('Round 1'!$H$7),FALSE()),1,NA())),0,1),IF(ISNA(IF(VLOOKUP($A48,'Final Round'!$A$14:$K$18,1,FALSE()),1,NA())),0,1)))</f>
        <v/>
      </c>
      <c r="G48" s="142"/>
      <c r="H48"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143" t="str">
        <f t="shared" si="15"/>
        <v/>
      </c>
      <c r="L48" s="145" t="str">
        <f t="shared" si="16"/>
        <v/>
      </c>
      <c r="M48" s="146"/>
      <c r="N48" s="147" t="str">
        <f t="shared" si="17"/>
        <v/>
      </c>
      <c r="O48" s="71" t="str">
        <f t="shared" si="18"/>
        <v/>
      </c>
      <c r="P48" s="71" t="str">
        <f t="shared" si="19"/>
        <v/>
      </c>
      <c r="Q48" s="71">
        <f t="shared" si="20"/>
        <v>-10</v>
      </c>
      <c r="R48" s="71" t="str">
        <f t="shared" si="21"/>
        <v/>
      </c>
      <c r="S48" s="71" t="str">
        <f t="shared" si="22"/>
        <v/>
      </c>
      <c r="T48" s="71">
        <f t="shared" si="23"/>
        <v>0</v>
      </c>
      <c r="U48" t="str">
        <f ca="1">IF(N('Final Round'!$J$14)&gt;0,IF(ISBLANK($A48),"",IF($N48&gt;5,$N48,VLOOKUP($A48,'Final Round'!$A$14:$K$18,COLUMN('Final Round'!$J$1),FALSE()))),"")</f>
        <v/>
      </c>
      <c r="V48" s="71" t="str">
        <f t="shared" ca="1" si="24"/>
        <v/>
      </c>
      <c r="W48" s="71" t="str">
        <f t="shared" si="25"/>
        <v/>
      </c>
      <c r="X48" s="71" t="str">
        <f t="shared" si="26"/>
        <v/>
      </c>
      <c r="Y48" s="71">
        <f t="shared" si="27"/>
        <v>0</v>
      </c>
      <c r="Z48" s="71" t="str">
        <f t="shared" ca="1" si="28"/>
        <v/>
      </c>
      <c r="AA48" s="71">
        <f t="shared" ca="1" si="29"/>
        <v>0</v>
      </c>
      <c r="AB48" t="str">
        <f>IF(ISBLANK($A48),"",5+4*(I48+IF(AA48=0,0,VLOOKUP($A48,'Final Round'!$A$14:$K$18,COLUMN('Final Round'!$G$1),FALSE())))+8*(H48+IF(AA48=0,0,IF(VLOOKUP($A48,'Final Round'!$A$14:$K$18,COLUMN('Final Round'!$J$1),FALSE())=1,1,0)))+$AA48)</f>
        <v/>
      </c>
    </row>
    <row r="49" spans="1:28">
      <c r="A49" s="123"/>
      <c r="B49" s="125"/>
      <c r="C49" s="125"/>
      <c r="D49" s="125"/>
      <c r="E49" s="126"/>
      <c r="F49" t="str">
        <f>IF(ISBLANK($A49),"",SUM(IF(ISNA(IF(VLOOKUP($A49,'Round 1'!$A$7:$J$206,COLUMN('Round 1'!$H$7),FALSE()),1,NA())),0,1),IF(ISNA(IF(VLOOKUP($A49,'Round 2'!$A$7:$J$206,COLUMN('Round 1'!$H$7),FALSE()),1,NA())),0,1),IF(ISNA(IF(VLOOKUP($A49,'Round 3'!$A$7:$J$206,COLUMN('Round 1'!$H$7),FALSE()),1,NA())),0,1),IF(ISNA(IF(VLOOKUP($A49,'Final Round'!$A$14:$K$18,1,FALSE()),1,NA())),0,1)))</f>
        <v/>
      </c>
      <c r="G49" s="128"/>
      <c r="H49"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130" t="str">
        <f t="shared" si="15"/>
        <v/>
      </c>
      <c r="L49" s="136" t="str">
        <f t="shared" si="16"/>
        <v/>
      </c>
      <c r="M49" s="137"/>
      <c r="N49" s="138" t="str">
        <f t="shared" si="17"/>
        <v/>
      </c>
      <c r="O49" s="71" t="str">
        <f t="shared" si="18"/>
        <v/>
      </c>
      <c r="P49" s="71" t="str">
        <f t="shared" si="19"/>
        <v/>
      </c>
      <c r="Q49" s="71">
        <f t="shared" si="20"/>
        <v>-10</v>
      </c>
      <c r="R49" s="71" t="str">
        <f t="shared" si="21"/>
        <v/>
      </c>
      <c r="S49" s="71" t="str">
        <f t="shared" si="22"/>
        <v/>
      </c>
      <c r="T49" s="71">
        <f t="shared" si="23"/>
        <v>0</v>
      </c>
      <c r="U49" t="str">
        <f ca="1">IF(N('Final Round'!$J$14)&gt;0,IF(ISBLANK($A49),"",IF($N49&gt;5,$N49,VLOOKUP($A49,'Final Round'!$A$14:$K$18,COLUMN('Final Round'!$J$1),FALSE()))),"")</f>
        <v/>
      </c>
      <c r="V49" s="71" t="str">
        <f t="shared" ca="1" si="24"/>
        <v/>
      </c>
      <c r="W49" s="71" t="str">
        <f t="shared" si="25"/>
        <v/>
      </c>
      <c r="X49" s="71" t="str">
        <f t="shared" si="26"/>
        <v/>
      </c>
      <c r="Y49" s="71">
        <f t="shared" si="27"/>
        <v>0</v>
      </c>
      <c r="Z49" s="71" t="str">
        <f t="shared" ca="1" si="28"/>
        <v/>
      </c>
      <c r="AA49" s="71">
        <f t="shared" ca="1" si="29"/>
        <v>0</v>
      </c>
      <c r="AB49" t="str">
        <f>IF(ISBLANK($A49),"",5+4*(I49+IF(AA49=0,0,VLOOKUP($A49,'Final Round'!$A$14:$K$18,COLUMN('Final Round'!$G$1),FALSE())))+8*(H49+IF(AA49=0,0,IF(VLOOKUP($A49,'Final Round'!$A$14:$K$18,COLUMN('Final Round'!$J$1),FALSE())=1,1,0)))+$AA49)</f>
        <v/>
      </c>
    </row>
    <row r="50" spans="1:28">
      <c r="A50" s="112"/>
      <c r="B50" s="139"/>
      <c r="C50" s="139"/>
      <c r="D50" s="139"/>
      <c r="E50" s="140"/>
      <c r="F50" t="str">
        <f>IF(ISBLANK($A50),"",SUM(IF(ISNA(IF(VLOOKUP($A50,'Round 1'!$A$7:$J$206,COLUMN('Round 1'!$H$7),FALSE()),1,NA())),0,1),IF(ISNA(IF(VLOOKUP($A50,'Round 2'!$A$7:$J$206,COLUMN('Round 1'!$H$7),FALSE()),1,NA())),0,1),IF(ISNA(IF(VLOOKUP($A50,'Round 3'!$A$7:$J$206,COLUMN('Round 1'!$H$7),FALSE()),1,NA())),0,1),IF(ISNA(IF(VLOOKUP($A50,'Final Round'!$A$14:$K$18,1,FALSE()),1,NA())),0,1)))</f>
        <v/>
      </c>
      <c r="G50" s="142"/>
      <c r="H50"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143" t="str">
        <f t="shared" si="15"/>
        <v/>
      </c>
      <c r="L50" s="145" t="str">
        <f t="shared" si="16"/>
        <v/>
      </c>
      <c r="M50" s="146"/>
      <c r="N50" s="147" t="str">
        <f t="shared" si="17"/>
        <v/>
      </c>
      <c r="O50" s="71" t="str">
        <f t="shared" si="18"/>
        <v/>
      </c>
      <c r="P50" s="71" t="str">
        <f t="shared" si="19"/>
        <v/>
      </c>
      <c r="Q50" s="71">
        <f t="shared" si="20"/>
        <v>-10</v>
      </c>
      <c r="R50" s="71" t="str">
        <f t="shared" si="21"/>
        <v/>
      </c>
      <c r="S50" s="71" t="str">
        <f t="shared" si="22"/>
        <v/>
      </c>
      <c r="T50" s="71">
        <f t="shared" si="23"/>
        <v>0</v>
      </c>
      <c r="U50" t="str">
        <f ca="1">IF(N('Final Round'!$J$14)&gt;0,IF(ISBLANK($A50),"",IF($N50&gt;5,$N50,VLOOKUP($A50,'Final Round'!$A$14:$K$18,COLUMN('Final Round'!$J$1),FALSE()))),"")</f>
        <v/>
      </c>
      <c r="V50" s="71" t="str">
        <f t="shared" ca="1" si="24"/>
        <v/>
      </c>
      <c r="W50" s="71" t="str">
        <f t="shared" si="25"/>
        <v/>
      </c>
      <c r="X50" s="71" t="str">
        <f t="shared" si="26"/>
        <v/>
      </c>
      <c r="Y50" s="71">
        <f t="shared" si="27"/>
        <v>0</v>
      </c>
      <c r="Z50" s="71" t="str">
        <f t="shared" ca="1" si="28"/>
        <v/>
      </c>
      <c r="AA50" s="71">
        <f t="shared" ca="1" si="29"/>
        <v>0</v>
      </c>
      <c r="AB50" t="str">
        <f>IF(ISBLANK($A50),"",5+4*(I50+IF(AA50=0,0,VLOOKUP($A50,'Final Round'!$A$14:$K$18,COLUMN('Final Round'!$G$1),FALSE())))+8*(H50+IF(AA50=0,0,IF(VLOOKUP($A50,'Final Round'!$A$14:$K$18,COLUMN('Final Round'!$J$1),FALSE())=1,1,0)))+$AA50)</f>
        <v/>
      </c>
    </row>
    <row r="51" spans="1:28">
      <c r="A51" s="123"/>
      <c r="B51" s="125"/>
      <c r="C51" s="125"/>
      <c r="D51" s="125"/>
      <c r="E51" s="126"/>
      <c r="F51" t="str">
        <f>IF(ISBLANK($A51),"",SUM(IF(ISNA(IF(VLOOKUP($A51,'Round 1'!$A$7:$J$206,COLUMN('Round 1'!$H$7),FALSE()),1,NA())),0,1),IF(ISNA(IF(VLOOKUP($A51,'Round 2'!$A$7:$J$206,COLUMN('Round 1'!$H$7),FALSE()),1,NA())),0,1),IF(ISNA(IF(VLOOKUP($A51,'Round 3'!$A$7:$J$206,COLUMN('Round 1'!$H$7),FALSE()),1,NA())),0,1),IF(ISNA(IF(VLOOKUP($A51,'Final Round'!$A$14:$K$18,1,FALSE()),1,NA())),0,1)))</f>
        <v/>
      </c>
      <c r="G51" s="128"/>
      <c r="H5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130" t="str">
        <f t="shared" si="15"/>
        <v/>
      </c>
      <c r="L51" s="136" t="str">
        <f t="shared" si="16"/>
        <v/>
      </c>
      <c r="M51" s="137"/>
      <c r="N51" s="138" t="str">
        <f t="shared" si="17"/>
        <v/>
      </c>
      <c r="O51" s="71" t="str">
        <f t="shared" si="18"/>
        <v/>
      </c>
      <c r="P51" s="71" t="str">
        <f t="shared" si="19"/>
        <v/>
      </c>
      <c r="Q51" s="71">
        <f t="shared" si="20"/>
        <v>-10</v>
      </c>
      <c r="R51" s="71" t="str">
        <f t="shared" si="21"/>
        <v/>
      </c>
      <c r="S51" s="71" t="str">
        <f t="shared" si="22"/>
        <v/>
      </c>
      <c r="T51" s="71">
        <f t="shared" si="23"/>
        <v>0</v>
      </c>
      <c r="U51" t="str">
        <f ca="1">IF(N('Final Round'!$J$14)&gt;0,IF(ISBLANK($A51),"",IF($N51&gt;5,$N51,VLOOKUP($A51,'Final Round'!$A$14:$K$18,COLUMN('Final Round'!$J$1),FALSE()))),"")</f>
        <v/>
      </c>
      <c r="V51" s="71" t="str">
        <f t="shared" ca="1" si="24"/>
        <v/>
      </c>
      <c r="W51" s="71" t="str">
        <f t="shared" si="25"/>
        <v/>
      </c>
      <c r="X51" s="71" t="str">
        <f t="shared" si="26"/>
        <v/>
      </c>
      <c r="Y51" s="71">
        <f t="shared" si="27"/>
        <v>0</v>
      </c>
      <c r="Z51" s="71" t="str">
        <f t="shared" ca="1" si="28"/>
        <v/>
      </c>
      <c r="AA51" s="71">
        <f t="shared" ca="1" si="29"/>
        <v>0</v>
      </c>
      <c r="AB51" t="str">
        <f>IF(ISBLANK($A51),"",5+4*(I51+IF(AA51=0,0,VLOOKUP($A51,'Final Round'!$A$14:$K$18,COLUMN('Final Round'!$G$1),FALSE())))+8*(H51+IF(AA51=0,0,IF(VLOOKUP($A51,'Final Round'!$A$14:$K$18,COLUMN('Final Round'!$J$1),FALSE())=1,1,0)))+$AA51)</f>
        <v/>
      </c>
    </row>
    <row r="52" spans="1:28">
      <c r="A52" s="112"/>
      <c r="B52" s="139"/>
      <c r="C52" s="139"/>
      <c r="D52" s="139"/>
      <c r="E52" s="140"/>
      <c r="F52" t="str">
        <f>IF(ISBLANK($A52),"",SUM(IF(ISNA(IF(VLOOKUP($A52,'Round 1'!$A$7:$J$206,COLUMN('Round 1'!$H$7),FALSE()),1,NA())),0,1),IF(ISNA(IF(VLOOKUP($A52,'Round 2'!$A$7:$J$206,COLUMN('Round 1'!$H$7),FALSE()),1,NA())),0,1),IF(ISNA(IF(VLOOKUP($A52,'Round 3'!$A$7:$J$206,COLUMN('Round 1'!$H$7),FALSE()),1,NA())),0,1),IF(ISNA(IF(VLOOKUP($A52,'Final Round'!$A$14:$K$18,1,FALSE()),1,NA())),0,1)))</f>
        <v/>
      </c>
      <c r="G52" s="142"/>
      <c r="H52"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143" t="str">
        <f t="shared" si="15"/>
        <v/>
      </c>
      <c r="L52" s="145" t="str">
        <f t="shared" si="16"/>
        <v/>
      </c>
      <c r="M52" s="146"/>
      <c r="N52" s="147" t="str">
        <f t="shared" si="17"/>
        <v/>
      </c>
      <c r="O52" s="71" t="str">
        <f t="shared" si="18"/>
        <v/>
      </c>
      <c r="P52" s="71" t="str">
        <f t="shared" si="19"/>
        <v/>
      </c>
      <c r="Q52" s="71">
        <f t="shared" si="20"/>
        <v>-10</v>
      </c>
      <c r="R52" s="71" t="str">
        <f t="shared" si="21"/>
        <v/>
      </c>
      <c r="S52" s="71" t="str">
        <f t="shared" si="22"/>
        <v/>
      </c>
      <c r="T52" s="71">
        <f t="shared" si="23"/>
        <v>0</v>
      </c>
      <c r="U52" t="str">
        <f ca="1">IF(N('Final Round'!$J$14)&gt;0,IF(ISBLANK($A52),"",IF($N52&gt;5,$N52,VLOOKUP($A52,'Final Round'!$A$14:$K$18,COLUMN('Final Round'!$J$1),FALSE()))),"")</f>
        <v/>
      </c>
      <c r="V52" s="71" t="str">
        <f t="shared" ca="1" si="24"/>
        <v/>
      </c>
      <c r="W52" s="71" t="str">
        <f t="shared" si="25"/>
        <v/>
      </c>
      <c r="X52" s="71" t="str">
        <f t="shared" si="26"/>
        <v/>
      </c>
      <c r="Y52" s="71">
        <f t="shared" si="27"/>
        <v>0</v>
      </c>
      <c r="Z52" s="71" t="str">
        <f t="shared" ca="1" si="28"/>
        <v/>
      </c>
      <c r="AA52" s="71">
        <f t="shared" ca="1" si="29"/>
        <v>0</v>
      </c>
      <c r="AB52" t="str">
        <f>IF(ISBLANK($A52),"",5+4*(I52+IF(AA52=0,0,VLOOKUP($A52,'Final Round'!$A$14:$K$18,COLUMN('Final Round'!$G$1),FALSE())))+8*(H52+IF(AA52=0,0,IF(VLOOKUP($A52,'Final Round'!$A$14:$K$18,COLUMN('Final Round'!$J$1),FALSE())=1,1,0)))+$AA52)</f>
        <v/>
      </c>
    </row>
    <row r="53" spans="1:28">
      <c r="A53" s="123"/>
      <c r="B53" s="125"/>
      <c r="C53" s="125"/>
      <c r="D53" s="125"/>
      <c r="E53" s="126"/>
      <c r="F53" t="str">
        <f>IF(ISBLANK($A53),"",SUM(IF(ISNA(IF(VLOOKUP($A53,'Round 1'!$A$7:$J$206,COLUMN('Round 1'!$H$7),FALSE()),1,NA())),0,1),IF(ISNA(IF(VLOOKUP($A53,'Round 2'!$A$7:$J$206,COLUMN('Round 1'!$H$7),FALSE()),1,NA())),0,1),IF(ISNA(IF(VLOOKUP($A53,'Round 3'!$A$7:$J$206,COLUMN('Round 1'!$H$7),FALSE()),1,NA())),0,1),IF(ISNA(IF(VLOOKUP($A53,'Final Round'!$A$14:$K$18,1,FALSE()),1,NA())),0,1)))</f>
        <v/>
      </c>
      <c r="G53" s="128"/>
      <c r="H53"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130" t="str">
        <f t="shared" si="15"/>
        <v/>
      </c>
      <c r="L53" s="136" t="str">
        <f t="shared" si="16"/>
        <v/>
      </c>
      <c r="M53" s="137"/>
      <c r="N53" s="138" t="str">
        <f t="shared" si="17"/>
        <v/>
      </c>
      <c r="O53" s="71" t="str">
        <f t="shared" si="18"/>
        <v/>
      </c>
      <c r="P53" s="71" t="str">
        <f t="shared" si="19"/>
        <v/>
      </c>
      <c r="Q53" s="71">
        <f t="shared" si="20"/>
        <v>-10</v>
      </c>
      <c r="R53" s="71" t="str">
        <f t="shared" si="21"/>
        <v/>
      </c>
      <c r="S53" s="71" t="str">
        <f t="shared" si="22"/>
        <v/>
      </c>
      <c r="T53" s="71">
        <f t="shared" si="23"/>
        <v>0</v>
      </c>
      <c r="U53" t="str">
        <f ca="1">IF(N('Final Round'!$J$14)&gt;0,IF(ISBLANK($A53),"",IF($N53&gt;5,$N53,VLOOKUP($A53,'Final Round'!$A$14:$K$18,COLUMN('Final Round'!$J$1),FALSE()))),"")</f>
        <v/>
      </c>
      <c r="V53" s="71" t="str">
        <f t="shared" ca="1" si="24"/>
        <v/>
      </c>
      <c r="W53" s="71" t="str">
        <f t="shared" si="25"/>
        <v/>
      </c>
      <c r="X53" s="71" t="str">
        <f t="shared" si="26"/>
        <v/>
      </c>
      <c r="Y53" s="71">
        <f t="shared" si="27"/>
        <v>0</v>
      </c>
      <c r="Z53" s="71" t="str">
        <f t="shared" ca="1" si="28"/>
        <v/>
      </c>
      <c r="AA53" s="71">
        <f t="shared" ca="1" si="29"/>
        <v>0</v>
      </c>
      <c r="AB53" t="str">
        <f>IF(ISBLANK($A53),"",5+4*(I53+IF(AA53=0,0,VLOOKUP($A53,'Final Round'!$A$14:$K$18,COLUMN('Final Round'!$G$1),FALSE())))+8*(H53+IF(AA53=0,0,IF(VLOOKUP($A53,'Final Round'!$A$14:$K$18,COLUMN('Final Round'!$J$1),FALSE())=1,1,0)))+$AA53)</f>
        <v/>
      </c>
    </row>
    <row r="54" spans="1:28">
      <c r="A54" s="112"/>
      <c r="B54" s="139"/>
      <c r="C54" s="139"/>
      <c r="D54" s="139"/>
      <c r="E54" s="140"/>
      <c r="F54" t="str">
        <f>IF(ISBLANK($A54),"",SUM(IF(ISNA(IF(VLOOKUP($A54,'Round 1'!$A$7:$J$206,COLUMN('Round 1'!$H$7),FALSE()),1,NA())),0,1),IF(ISNA(IF(VLOOKUP($A54,'Round 2'!$A$7:$J$206,COLUMN('Round 1'!$H$7),FALSE()),1,NA())),0,1),IF(ISNA(IF(VLOOKUP($A54,'Round 3'!$A$7:$J$206,COLUMN('Round 1'!$H$7),FALSE()),1,NA())),0,1),IF(ISNA(IF(VLOOKUP($A54,'Final Round'!$A$14:$K$18,1,FALSE()),1,NA())),0,1)))</f>
        <v/>
      </c>
      <c r="G54" s="142"/>
      <c r="H54"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143" t="str">
        <f t="shared" si="15"/>
        <v/>
      </c>
      <c r="L54" s="145" t="str">
        <f t="shared" si="16"/>
        <v/>
      </c>
      <c r="M54" s="146"/>
      <c r="N54" s="147" t="str">
        <f t="shared" si="17"/>
        <v/>
      </c>
      <c r="O54" s="71" t="str">
        <f t="shared" si="18"/>
        <v/>
      </c>
      <c r="P54" s="71" t="str">
        <f t="shared" si="19"/>
        <v/>
      </c>
      <c r="Q54" s="71">
        <f t="shared" si="20"/>
        <v>-10</v>
      </c>
      <c r="R54" s="71" t="str">
        <f t="shared" si="21"/>
        <v/>
      </c>
      <c r="S54" s="71" t="str">
        <f t="shared" si="22"/>
        <v/>
      </c>
      <c r="T54" s="71">
        <f t="shared" si="23"/>
        <v>0</v>
      </c>
      <c r="U54" t="str">
        <f ca="1">IF(N('Final Round'!$J$14)&gt;0,IF(ISBLANK($A54),"",IF($N54&gt;5,$N54,VLOOKUP($A54,'Final Round'!$A$14:$K$18,COLUMN('Final Round'!$J$1),FALSE()))),"")</f>
        <v/>
      </c>
      <c r="V54" s="71" t="str">
        <f t="shared" ca="1" si="24"/>
        <v/>
      </c>
      <c r="W54" s="71" t="str">
        <f t="shared" si="25"/>
        <v/>
      </c>
      <c r="X54" s="71" t="str">
        <f t="shared" si="26"/>
        <v/>
      </c>
      <c r="Y54" s="71">
        <f t="shared" si="27"/>
        <v>0</v>
      </c>
      <c r="Z54" s="71" t="str">
        <f t="shared" ca="1" si="28"/>
        <v/>
      </c>
      <c r="AA54" s="71">
        <f t="shared" ca="1" si="29"/>
        <v>0</v>
      </c>
      <c r="AB54" t="str">
        <f>IF(ISBLANK($A54),"",5+4*(I54+IF(AA54=0,0,VLOOKUP($A54,'Final Round'!$A$14:$K$18,COLUMN('Final Round'!$G$1),FALSE())))+8*(H54+IF(AA54=0,0,IF(VLOOKUP($A54,'Final Round'!$A$14:$K$18,COLUMN('Final Round'!$J$1),FALSE())=1,1,0)))+$AA54)</f>
        <v/>
      </c>
    </row>
    <row r="55" spans="1:28">
      <c r="A55" s="123"/>
      <c r="B55" s="125"/>
      <c r="C55" s="125"/>
      <c r="D55" s="125"/>
      <c r="E55" s="126"/>
      <c r="F55" t="str">
        <f>IF(ISBLANK($A55),"",SUM(IF(ISNA(IF(VLOOKUP($A55,'Round 1'!$A$7:$J$206,COLUMN('Round 1'!$H$7),FALSE()),1,NA())),0,1),IF(ISNA(IF(VLOOKUP($A55,'Round 2'!$A$7:$J$206,COLUMN('Round 1'!$H$7),FALSE()),1,NA())),0,1),IF(ISNA(IF(VLOOKUP($A55,'Round 3'!$A$7:$J$206,COLUMN('Round 1'!$H$7),FALSE()),1,NA())),0,1),IF(ISNA(IF(VLOOKUP($A55,'Final Round'!$A$14:$K$18,1,FALSE()),1,NA())),0,1)))</f>
        <v/>
      </c>
      <c r="G55" s="128"/>
      <c r="H55"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130" t="str">
        <f t="shared" si="15"/>
        <v/>
      </c>
      <c r="L55" s="136" t="str">
        <f t="shared" si="16"/>
        <v/>
      </c>
      <c r="M55" s="137"/>
      <c r="N55" s="138" t="str">
        <f t="shared" si="17"/>
        <v/>
      </c>
      <c r="O55" s="71" t="str">
        <f t="shared" si="18"/>
        <v/>
      </c>
      <c r="P55" s="71" t="str">
        <f t="shared" si="19"/>
        <v/>
      </c>
      <c r="Q55" s="71">
        <f t="shared" si="20"/>
        <v>-10</v>
      </c>
      <c r="R55" s="71" t="str">
        <f t="shared" si="21"/>
        <v/>
      </c>
      <c r="S55" s="71" t="str">
        <f t="shared" si="22"/>
        <v/>
      </c>
      <c r="T55" s="71">
        <f t="shared" si="23"/>
        <v>0</v>
      </c>
      <c r="U55" t="str">
        <f ca="1">IF(N('Final Round'!$J$14)&gt;0,IF(ISBLANK($A55),"",IF($N55&gt;5,$N55,VLOOKUP($A55,'Final Round'!$A$14:$K$18,COLUMN('Final Round'!$J$1),FALSE()))),"")</f>
        <v/>
      </c>
      <c r="V55" s="71" t="str">
        <f t="shared" ca="1" si="24"/>
        <v/>
      </c>
      <c r="W55" s="71" t="str">
        <f t="shared" si="25"/>
        <v/>
      </c>
      <c r="X55" s="71" t="str">
        <f t="shared" si="26"/>
        <v/>
      </c>
      <c r="Y55" s="71">
        <f t="shared" si="27"/>
        <v>0</v>
      </c>
      <c r="Z55" s="71" t="str">
        <f t="shared" ca="1" si="28"/>
        <v/>
      </c>
      <c r="AA55" s="71">
        <f t="shared" ca="1" si="29"/>
        <v>0</v>
      </c>
      <c r="AB55" t="str">
        <f>IF(ISBLANK($A55),"",5+4*(I55+IF(AA55=0,0,VLOOKUP($A55,'Final Round'!$A$14:$K$18,COLUMN('Final Round'!$G$1),FALSE())))+8*(H55+IF(AA55=0,0,IF(VLOOKUP($A55,'Final Round'!$A$14:$K$18,COLUMN('Final Round'!$J$1),FALSE())=1,1,0)))+$AA55)</f>
        <v/>
      </c>
    </row>
    <row r="56" spans="1:28">
      <c r="A56" s="112"/>
      <c r="B56" s="139"/>
      <c r="C56" s="139"/>
      <c r="D56" s="139"/>
      <c r="E56" s="140"/>
      <c r="F56" t="str">
        <f>IF(ISBLANK($A56),"",SUM(IF(ISNA(IF(VLOOKUP($A56,'Round 1'!$A$7:$J$206,COLUMN('Round 1'!$H$7),FALSE()),1,NA())),0,1),IF(ISNA(IF(VLOOKUP($A56,'Round 2'!$A$7:$J$206,COLUMN('Round 1'!$H$7),FALSE()),1,NA())),0,1),IF(ISNA(IF(VLOOKUP($A56,'Round 3'!$A$7:$J$206,COLUMN('Round 1'!$H$7),FALSE()),1,NA())),0,1),IF(ISNA(IF(VLOOKUP($A56,'Final Round'!$A$14:$K$18,1,FALSE()),1,NA())),0,1)))</f>
        <v/>
      </c>
      <c r="G56" s="142"/>
      <c r="H56"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143" t="str">
        <f t="shared" si="15"/>
        <v/>
      </c>
      <c r="L56" s="145" t="str">
        <f t="shared" si="16"/>
        <v/>
      </c>
      <c r="M56" s="146"/>
      <c r="N56" s="147" t="str">
        <f t="shared" si="17"/>
        <v/>
      </c>
      <c r="O56" s="71" t="str">
        <f t="shared" si="18"/>
        <v/>
      </c>
      <c r="P56" s="71" t="str">
        <f t="shared" si="19"/>
        <v/>
      </c>
      <c r="Q56" s="71">
        <f t="shared" si="20"/>
        <v>-10</v>
      </c>
      <c r="R56" s="71" t="str">
        <f t="shared" si="21"/>
        <v/>
      </c>
      <c r="S56" s="71" t="str">
        <f t="shared" si="22"/>
        <v/>
      </c>
      <c r="T56" s="71">
        <f t="shared" si="23"/>
        <v>0</v>
      </c>
      <c r="U56" t="str">
        <f ca="1">IF(N('Final Round'!$J$14)&gt;0,IF(ISBLANK($A56),"",IF($N56&gt;5,$N56,VLOOKUP($A56,'Final Round'!$A$14:$K$18,COLUMN('Final Round'!$J$1),FALSE()))),"")</f>
        <v/>
      </c>
      <c r="V56" s="71" t="str">
        <f t="shared" ca="1" si="24"/>
        <v/>
      </c>
      <c r="W56" s="71" t="str">
        <f t="shared" si="25"/>
        <v/>
      </c>
      <c r="X56" s="71" t="str">
        <f t="shared" si="26"/>
        <v/>
      </c>
      <c r="Y56" s="71">
        <f t="shared" si="27"/>
        <v>0</v>
      </c>
      <c r="Z56" s="71" t="str">
        <f t="shared" ca="1" si="28"/>
        <v/>
      </c>
      <c r="AA56" s="71">
        <f t="shared" ca="1" si="29"/>
        <v>0</v>
      </c>
      <c r="AB56" t="str">
        <f>IF(ISBLANK($A56),"",5+4*(I56+IF(AA56=0,0,VLOOKUP($A56,'Final Round'!$A$14:$K$18,COLUMN('Final Round'!$G$1),FALSE())))+8*(H56+IF(AA56=0,0,IF(VLOOKUP($A56,'Final Round'!$A$14:$K$18,COLUMN('Final Round'!$J$1),FALSE())=1,1,0)))+$AA56)</f>
        <v/>
      </c>
    </row>
    <row r="57" spans="1:28">
      <c r="A57" s="123"/>
      <c r="B57" s="125"/>
      <c r="C57" s="125"/>
      <c r="D57" s="125"/>
      <c r="E57" s="126"/>
      <c r="F57" t="str">
        <f>IF(ISBLANK($A57),"",SUM(IF(ISNA(IF(VLOOKUP($A57,'Round 1'!$A$7:$J$206,COLUMN('Round 1'!$H$7),FALSE()),1,NA())),0,1),IF(ISNA(IF(VLOOKUP($A57,'Round 2'!$A$7:$J$206,COLUMN('Round 1'!$H$7),FALSE()),1,NA())),0,1),IF(ISNA(IF(VLOOKUP($A57,'Round 3'!$A$7:$J$206,COLUMN('Round 1'!$H$7),FALSE()),1,NA())),0,1),IF(ISNA(IF(VLOOKUP($A57,'Final Round'!$A$14:$K$18,1,FALSE()),1,NA())),0,1)))</f>
        <v/>
      </c>
      <c r="G57" s="128"/>
      <c r="H57"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130" t="str">
        <f t="shared" si="15"/>
        <v/>
      </c>
      <c r="L57" s="136" t="str">
        <f t="shared" si="16"/>
        <v/>
      </c>
      <c r="M57" s="137"/>
      <c r="N57" s="138" t="str">
        <f t="shared" si="17"/>
        <v/>
      </c>
      <c r="O57" s="71" t="str">
        <f t="shared" si="18"/>
        <v/>
      </c>
      <c r="P57" s="71" t="str">
        <f t="shared" si="19"/>
        <v/>
      </c>
      <c r="Q57" s="71">
        <f t="shared" si="20"/>
        <v>-10</v>
      </c>
      <c r="R57" s="71" t="str">
        <f t="shared" si="21"/>
        <v/>
      </c>
      <c r="S57" s="71" t="str">
        <f t="shared" si="22"/>
        <v/>
      </c>
      <c r="T57" s="71">
        <f t="shared" si="23"/>
        <v>0</v>
      </c>
      <c r="U57" t="str">
        <f ca="1">IF(N('Final Round'!$J$14)&gt;0,IF(ISBLANK($A57),"",IF($N57&gt;5,$N57,VLOOKUP($A57,'Final Round'!$A$14:$K$18,COLUMN('Final Round'!$J$1),FALSE()))),"")</f>
        <v/>
      </c>
      <c r="V57" s="71" t="str">
        <f t="shared" ca="1" si="24"/>
        <v/>
      </c>
      <c r="W57" s="71" t="str">
        <f t="shared" si="25"/>
        <v/>
      </c>
      <c r="X57" s="71" t="str">
        <f t="shared" si="26"/>
        <v/>
      </c>
      <c r="Y57" s="71">
        <f t="shared" si="27"/>
        <v>0</v>
      </c>
      <c r="Z57" s="71" t="str">
        <f t="shared" ca="1" si="28"/>
        <v/>
      </c>
      <c r="AA57" s="71">
        <f t="shared" ca="1" si="29"/>
        <v>0</v>
      </c>
      <c r="AB57" t="str">
        <f>IF(ISBLANK($A57),"",5+4*(I57+IF(AA57=0,0,VLOOKUP($A57,'Final Round'!$A$14:$K$18,COLUMN('Final Round'!$G$1),FALSE())))+8*(H57+IF(AA57=0,0,IF(VLOOKUP($A57,'Final Round'!$A$14:$K$18,COLUMN('Final Round'!$J$1),FALSE())=1,1,0)))+$AA57)</f>
        <v/>
      </c>
    </row>
    <row r="58" spans="1:28">
      <c r="A58" s="112"/>
      <c r="B58" s="139"/>
      <c r="C58" s="139"/>
      <c r="D58" s="139"/>
      <c r="E58" s="140"/>
      <c r="F58" t="str">
        <f>IF(ISBLANK($A58),"",SUM(IF(ISNA(IF(VLOOKUP($A58,'Round 1'!$A$7:$J$206,COLUMN('Round 1'!$H$7),FALSE()),1,NA())),0,1),IF(ISNA(IF(VLOOKUP($A58,'Round 2'!$A$7:$J$206,COLUMN('Round 1'!$H$7),FALSE()),1,NA())),0,1),IF(ISNA(IF(VLOOKUP($A58,'Round 3'!$A$7:$J$206,COLUMN('Round 1'!$H$7),FALSE()),1,NA())),0,1),IF(ISNA(IF(VLOOKUP($A58,'Final Round'!$A$14:$K$18,1,FALSE()),1,NA())),0,1)))</f>
        <v/>
      </c>
      <c r="G58" s="142"/>
      <c r="H5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143" t="str">
        <f t="shared" si="15"/>
        <v/>
      </c>
      <c r="L58" s="145" t="str">
        <f t="shared" si="16"/>
        <v/>
      </c>
      <c r="M58" s="146"/>
      <c r="N58" s="147" t="str">
        <f t="shared" si="17"/>
        <v/>
      </c>
      <c r="O58" s="71" t="str">
        <f t="shared" si="18"/>
        <v/>
      </c>
      <c r="P58" s="71" t="str">
        <f t="shared" si="19"/>
        <v/>
      </c>
      <c r="Q58" s="71">
        <f t="shared" si="20"/>
        <v>-10</v>
      </c>
      <c r="R58" s="71" t="str">
        <f t="shared" si="21"/>
        <v/>
      </c>
      <c r="S58" s="71" t="str">
        <f t="shared" si="22"/>
        <v/>
      </c>
      <c r="T58" s="71">
        <f t="shared" si="23"/>
        <v>0</v>
      </c>
      <c r="U58" t="str">
        <f ca="1">IF(N('Final Round'!$J$14)&gt;0,IF(ISBLANK($A58),"",IF($N58&gt;5,$N58,VLOOKUP($A58,'Final Round'!$A$14:$K$18,COLUMN('Final Round'!$J$1),FALSE()))),"")</f>
        <v/>
      </c>
      <c r="V58" s="71" t="str">
        <f t="shared" ca="1" si="24"/>
        <v/>
      </c>
      <c r="W58" s="71" t="str">
        <f t="shared" si="25"/>
        <v/>
      </c>
      <c r="X58" s="71" t="str">
        <f t="shared" si="26"/>
        <v/>
      </c>
      <c r="Y58" s="71">
        <f t="shared" si="27"/>
        <v>0</v>
      </c>
      <c r="Z58" s="71" t="str">
        <f t="shared" ca="1" si="28"/>
        <v/>
      </c>
      <c r="AA58" s="71">
        <f t="shared" ca="1" si="29"/>
        <v>0</v>
      </c>
      <c r="AB58" t="str">
        <f>IF(ISBLANK($A58),"",5+4*(I58+IF(AA58=0,0,VLOOKUP($A58,'Final Round'!$A$14:$K$18,COLUMN('Final Round'!$G$1),FALSE())))+8*(H58+IF(AA58=0,0,IF(VLOOKUP($A58,'Final Round'!$A$14:$K$18,COLUMN('Final Round'!$J$1),FALSE())=1,1,0)))+$AA58)</f>
        <v/>
      </c>
    </row>
    <row r="59" spans="1:28">
      <c r="A59" s="123"/>
      <c r="B59" s="125"/>
      <c r="C59" s="125"/>
      <c r="D59" s="125"/>
      <c r="E59" s="126"/>
      <c r="F59" t="str">
        <f>IF(ISBLANK($A59),"",SUM(IF(ISNA(IF(VLOOKUP($A59,'Round 1'!$A$7:$J$206,COLUMN('Round 1'!$H$7),FALSE()),1,NA())),0,1),IF(ISNA(IF(VLOOKUP($A59,'Round 2'!$A$7:$J$206,COLUMN('Round 1'!$H$7),FALSE()),1,NA())),0,1),IF(ISNA(IF(VLOOKUP($A59,'Round 3'!$A$7:$J$206,COLUMN('Round 1'!$H$7),FALSE()),1,NA())),0,1),IF(ISNA(IF(VLOOKUP($A59,'Final Round'!$A$14:$K$18,1,FALSE()),1,NA())),0,1)))</f>
        <v/>
      </c>
      <c r="G59" s="128"/>
      <c r="H5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130" t="str">
        <f t="shared" si="15"/>
        <v/>
      </c>
      <c r="L59" s="136" t="str">
        <f t="shared" si="16"/>
        <v/>
      </c>
      <c r="M59" s="137"/>
      <c r="N59" s="138" t="str">
        <f t="shared" si="17"/>
        <v/>
      </c>
      <c r="O59" s="71" t="str">
        <f t="shared" si="18"/>
        <v/>
      </c>
      <c r="P59" s="71" t="str">
        <f t="shared" si="19"/>
        <v/>
      </c>
      <c r="Q59" s="71">
        <f t="shared" si="20"/>
        <v>-10</v>
      </c>
      <c r="R59" s="71" t="str">
        <f t="shared" si="21"/>
        <v/>
      </c>
      <c r="S59" s="71" t="str">
        <f t="shared" si="22"/>
        <v/>
      </c>
      <c r="T59" s="71">
        <f t="shared" si="23"/>
        <v>0</v>
      </c>
      <c r="U59" t="str">
        <f ca="1">IF(N('Final Round'!$J$14)&gt;0,IF(ISBLANK($A59),"",IF($N59&gt;5,$N59,VLOOKUP($A59,'Final Round'!$A$14:$K$18,COLUMN('Final Round'!$J$1),FALSE()))),"")</f>
        <v/>
      </c>
      <c r="V59" s="71" t="str">
        <f t="shared" ca="1" si="24"/>
        <v/>
      </c>
      <c r="W59" s="71" t="str">
        <f t="shared" si="25"/>
        <v/>
      </c>
      <c r="X59" s="71" t="str">
        <f t="shared" si="26"/>
        <v/>
      </c>
      <c r="Y59" s="71">
        <f t="shared" si="27"/>
        <v>0</v>
      </c>
      <c r="Z59" s="71" t="str">
        <f t="shared" ca="1" si="28"/>
        <v/>
      </c>
      <c r="AA59" s="71">
        <f t="shared" ca="1" si="29"/>
        <v>0</v>
      </c>
      <c r="AB59" t="str">
        <f>IF(ISBLANK($A59),"",5+4*(I59+IF(AA59=0,0,VLOOKUP($A59,'Final Round'!$A$14:$K$18,COLUMN('Final Round'!$G$1),FALSE())))+8*(H59+IF(AA59=0,0,IF(VLOOKUP($A59,'Final Round'!$A$14:$K$18,COLUMN('Final Round'!$J$1),FALSE())=1,1,0)))+$AA59)</f>
        <v/>
      </c>
    </row>
    <row r="60" spans="1:28">
      <c r="A60" s="112"/>
      <c r="B60" s="139"/>
      <c r="C60" s="139"/>
      <c r="D60" s="139"/>
      <c r="E60" s="140"/>
      <c r="F60" t="str">
        <f>IF(ISBLANK($A60),"",SUM(IF(ISNA(IF(VLOOKUP($A60,'Round 1'!$A$7:$J$206,COLUMN('Round 1'!$H$7),FALSE()),1,NA())),0,1),IF(ISNA(IF(VLOOKUP($A60,'Round 2'!$A$7:$J$206,COLUMN('Round 1'!$H$7),FALSE()),1,NA())),0,1),IF(ISNA(IF(VLOOKUP($A60,'Round 3'!$A$7:$J$206,COLUMN('Round 1'!$H$7),FALSE()),1,NA())),0,1),IF(ISNA(IF(VLOOKUP($A60,'Final Round'!$A$14:$K$18,1,FALSE()),1,NA())),0,1)))</f>
        <v/>
      </c>
      <c r="G60" s="142"/>
      <c r="H60"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143" t="str">
        <f t="shared" si="15"/>
        <v/>
      </c>
      <c r="L60" s="145" t="str">
        <f t="shared" si="16"/>
        <v/>
      </c>
      <c r="M60" s="146"/>
      <c r="N60" s="147" t="str">
        <f t="shared" si="17"/>
        <v/>
      </c>
      <c r="O60" s="71" t="str">
        <f t="shared" si="18"/>
        <v/>
      </c>
      <c r="P60" s="71" t="str">
        <f t="shared" si="19"/>
        <v/>
      </c>
      <c r="Q60" s="71">
        <f t="shared" si="20"/>
        <v>-10</v>
      </c>
      <c r="R60" s="71" t="str">
        <f t="shared" si="21"/>
        <v/>
      </c>
      <c r="S60" s="71" t="str">
        <f t="shared" si="22"/>
        <v/>
      </c>
      <c r="T60" s="71">
        <f t="shared" si="23"/>
        <v>0</v>
      </c>
      <c r="U60" t="str">
        <f ca="1">IF(N('Final Round'!$J$14)&gt;0,IF(ISBLANK($A60),"",IF($N60&gt;5,$N60,VLOOKUP($A60,'Final Round'!$A$14:$K$18,COLUMN('Final Round'!$J$1),FALSE()))),"")</f>
        <v/>
      </c>
      <c r="V60" s="71" t="str">
        <f t="shared" ca="1" si="24"/>
        <v/>
      </c>
      <c r="W60" s="71" t="str">
        <f t="shared" si="25"/>
        <v/>
      </c>
      <c r="X60" s="71" t="str">
        <f t="shared" si="26"/>
        <v/>
      </c>
      <c r="Y60" s="71">
        <f t="shared" si="27"/>
        <v>0</v>
      </c>
      <c r="Z60" s="71" t="str">
        <f t="shared" ca="1" si="28"/>
        <v/>
      </c>
      <c r="AA60" s="71">
        <f t="shared" ca="1" si="29"/>
        <v>0</v>
      </c>
      <c r="AB60" t="str">
        <f>IF(ISBLANK($A60),"",5+4*(I60+IF(AA60=0,0,VLOOKUP($A60,'Final Round'!$A$14:$K$18,COLUMN('Final Round'!$G$1),FALSE())))+8*(H60+IF(AA60=0,0,IF(VLOOKUP($A60,'Final Round'!$A$14:$K$18,COLUMN('Final Round'!$J$1),FALSE())=1,1,0)))+$AA60)</f>
        <v/>
      </c>
    </row>
    <row r="61" spans="1:28">
      <c r="A61" s="123"/>
      <c r="B61" s="125"/>
      <c r="C61" s="125"/>
      <c r="D61" s="125"/>
      <c r="E61" s="126"/>
      <c r="F61" t="str">
        <f>IF(ISBLANK($A61),"",SUM(IF(ISNA(IF(VLOOKUP($A61,'Round 1'!$A$7:$J$206,COLUMN('Round 1'!$H$7),FALSE()),1,NA())),0,1),IF(ISNA(IF(VLOOKUP($A61,'Round 2'!$A$7:$J$206,COLUMN('Round 1'!$H$7),FALSE()),1,NA())),0,1),IF(ISNA(IF(VLOOKUP($A61,'Round 3'!$A$7:$J$206,COLUMN('Round 1'!$H$7),FALSE()),1,NA())),0,1),IF(ISNA(IF(VLOOKUP($A61,'Final Round'!$A$14:$K$18,1,FALSE()),1,NA())),0,1)))</f>
        <v/>
      </c>
      <c r="G61" s="128"/>
      <c r="H6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130" t="str">
        <f t="shared" si="15"/>
        <v/>
      </c>
      <c r="L61" s="136" t="str">
        <f t="shared" si="16"/>
        <v/>
      </c>
      <c r="M61" s="137"/>
      <c r="N61" s="138" t="str">
        <f t="shared" si="17"/>
        <v/>
      </c>
      <c r="O61" s="71" t="str">
        <f t="shared" si="18"/>
        <v/>
      </c>
      <c r="P61" s="71" t="str">
        <f t="shared" si="19"/>
        <v/>
      </c>
      <c r="Q61" s="71">
        <f t="shared" si="20"/>
        <v>-10</v>
      </c>
      <c r="R61" s="71" t="str">
        <f t="shared" si="21"/>
        <v/>
      </c>
      <c r="S61" s="71" t="str">
        <f t="shared" si="22"/>
        <v/>
      </c>
      <c r="T61" s="71">
        <f t="shared" si="23"/>
        <v>0</v>
      </c>
      <c r="U61" t="str">
        <f ca="1">IF(N('Final Round'!$J$14)&gt;0,IF(ISBLANK($A61),"",IF($N61&gt;5,$N61,VLOOKUP($A61,'Final Round'!$A$14:$K$18,COLUMN('Final Round'!$J$1),FALSE()))),"")</f>
        <v/>
      </c>
      <c r="V61" s="71" t="str">
        <f t="shared" ca="1" si="24"/>
        <v/>
      </c>
      <c r="W61" s="71" t="str">
        <f t="shared" si="25"/>
        <v/>
      </c>
      <c r="X61" s="71" t="str">
        <f t="shared" si="26"/>
        <v/>
      </c>
      <c r="Y61" s="71">
        <f t="shared" si="27"/>
        <v>0</v>
      </c>
      <c r="Z61" s="71" t="str">
        <f t="shared" ca="1" si="28"/>
        <v/>
      </c>
      <c r="AA61" s="71">
        <f t="shared" ca="1" si="29"/>
        <v>0</v>
      </c>
      <c r="AB61" t="str">
        <f>IF(ISBLANK($A61),"",5+4*(I61+IF(AA61=0,0,VLOOKUP($A61,'Final Round'!$A$14:$K$18,COLUMN('Final Round'!$G$1),FALSE())))+8*(H61+IF(AA61=0,0,IF(VLOOKUP($A61,'Final Round'!$A$14:$K$18,COLUMN('Final Round'!$J$1),FALSE())=1,1,0)))+$AA61)</f>
        <v/>
      </c>
    </row>
    <row r="62" spans="1:28">
      <c r="A62" s="112"/>
      <c r="B62" s="139"/>
      <c r="C62" s="139"/>
      <c r="D62" s="139"/>
      <c r="E62" s="140"/>
      <c r="F62" t="str">
        <f>IF(ISBLANK($A62),"",SUM(IF(ISNA(IF(VLOOKUP($A62,'Round 1'!$A$7:$J$206,COLUMN('Round 1'!$H$7),FALSE()),1,NA())),0,1),IF(ISNA(IF(VLOOKUP($A62,'Round 2'!$A$7:$J$206,COLUMN('Round 1'!$H$7),FALSE()),1,NA())),0,1),IF(ISNA(IF(VLOOKUP($A62,'Round 3'!$A$7:$J$206,COLUMN('Round 1'!$H$7),FALSE()),1,NA())),0,1),IF(ISNA(IF(VLOOKUP($A62,'Final Round'!$A$14:$K$18,1,FALSE()),1,NA())),0,1)))</f>
        <v/>
      </c>
      <c r="G62" s="142"/>
      <c r="H62"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143" t="str">
        <f t="shared" si="15"/>
        <v/>
      </c>
      <c r="L62" s="145" t="str">
        <f t="shared" si="16"/>
        <v/>
      </c>
      <c r="M62" s="146"/>
      <c r="N62" s="147" t="str">
        <f t="shared" si="17"/>
        <v/>
      </c>
      <c r="O62" s="71" t="str">
        <f t="shared" si="18"/>
        <v/>
      </c>
      <c r="P62" s="71" t="str">
        <f t="shared" si="19"/>
        <v/>
      </c>
      <c r="Q62" s="71">
        <f t="shared" si="20"/>
        <v>-10</v>
      </c>
      <c r="R62" s="71" t="str">
        <f t="shared" si="21"/>
        <v/>
      </c>
      <c r="S62" s="71" t="str">
        <f t="shared" si="22"/>
        <v/>
      </c>
      <c r="T62" s="71">
        <f t="shared" si="23"/>
        <v>0</v>
      </c>
      <c r="U62" t="str">
        <f ca="1">IF(N('Final Round'!$J$14)&gt;0,IF(ISBLANK($A62),"",IF($N62&gt;5,$N62,VLOOKUP($A62,'Final Round'!$A$14:$K$18,COLUMN('Final Round'!$J$1),FALSE()))),"")</f>
        <v/>
      </c>
      <c r="V62" s="71" t="str">
        <f t="shared" ca="1" si="24"/>
        <v/>
      </c>
      <c r="W62" s="71" t="str">
        <f t="shared" si="25"/>
        <v/>
      </c>
      <c r="X62" s="71" t="str">
        <f t="shared" si="26"/>
        <v/>
      </c>
      <c r="Y62" s="71">
        <f t="shared" si="27"/>
        <v>0</v>
      </c>
      <c r="Z62" s="71" t="str">
        <f t="shared" ca="1" si="28"/>
        <v/>
      </c>
      <c r="AA62" s="71">
        <f t="shared" ca="1" si="29"/>
        <v>0</v>
      </c>
      <c r="AB62" t="str">
        <f>IF(ISBLANK($A62),"",5+4*(I62+IF(AA62=0,0,VLOOKUP($A62,'Final Round'!$A$14:$K$18,COLUMN('Final Round'!$G$1),FALSE())))+8*(H62+IF(AA62=0,0,IF(VLOOKUP($A62,'Final Round'!$A$14:$K$18,COLUMN('Final Round'!$J$1),FALSE())=1,1,0)))+$AA62)</f>
        <v/>
      </c>
    </row>
    <row r="63" spans="1:28">
      <c r="A63" s="123"/>
      <c r="B63" s="125"/>
      <c r="C63" s="125"/>
      <c r="D63" s="125"/>
      <c r="E63" s="126"/>
      <c r="F63" t="str">
        <f>IF(ISBLANK($A63),"",SUM(IF(ISNA(IF(VLOOKUP($A63,'Round 1'!$A$7:$J$206,COLUMN('Round 1'!$H$7),FALSE()),1,NA())),0,1),IF(ISNA(IF(VLOOKUP($A63,'Round 2'!$A$7:$J$206,COLUMN('Round 1'!$H$7),FALSE()),1,NA())),0,1),IF(ISNA(IF(VLOOKUP($A63,'Round 3'!$A$7:$J$206,COLUMN('Round 1'!$H$7),FALSE()),1,NA())),0,1),IF(ISNA(IF(VLOOKUP($A63,'Final Round'!$A$14:$K$18,1,FALSE()),1,NA())),0,1)))</f>
        <v/>
      </c>
      <c r="G63" s="128"/>
      <c r="H63"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130" t="str">
        <f t="shared" si="15"/>
        <v/>
      </c>
      <c r="L63" s="136" t="str">
        <f t="shared" si="16"/>
        <v/>
      </c>
      <c r="M63" s="137"/>
      <c r="N63" s="138" t="str">
        <f t="shared" si="17"/>
        <v/>
      </c>
      <c r="O63" s="71" t="str">
        <f t="shared" si="18"/>
        <v/>
      </c>
      <c r="P63" s="71" t="str">
        <f t="shared" si="19"/>
        <v/>
      </c>
      <c r="Q63" s="71">
        <f t="shared" si="20"/>
        <v>-10</v>
      </c>
      <c r="R63" s="71" t="str">
        <f t="shared" si="21"/>
        <v/>
      </c>
      <c r="S63" s="71" t="str">
        <f t="shared" si="22"/>
        <v/>
      </c>
      <c r="T63" s="71">
        <f t="shared" si="23"/>
        <v>0</v>
      </c>
      <c r="U63" t="str">
        <f ca="1">IF(N('Final Round'!$J$14)&gt;0,IF(ISBLANK($A63),"",IF($N63&gt;5,$N63,VLOOKUP($A63,'Final Round'!$A$14:$K$18,COLUMN('Final Round'!$J$1),FALSE()))),"")</f>
        <v/>
      </c>
      <c r="V63" s="71" t="str">
        <f t="shared" ca="1" si="24"/>
        <v/>
      </c>
      <c r="W63" s="71" t="str">
        <f t="shared" si="25"/>
        <v/>
      </c>
      <c r="X63" s="71" t="str">
        <f t="shared" si="26"/>
        <v/>
      </c>
      <c r="Y63" s="71">
        <f t="shared" si="27"/>
        <v>0</v>
      </c>
      <c r="Z63" s="71" t="str">
        <f t="shared" ca="1" si="28"/>
        <v/>
      </c>
      <c r="AA63" s="71">
        <f t="shared" ca="1" si="29"/>
        <v>0</v>
      </c>
      <c r="AB63" t="str">
        <f>IF(ISBLANK($A63),"",5+4*(I63+IF(AA63=0,0,VLOOKUP($A63,'Final Round'!$A$14:$K$18,COLUMN('Final Round'!$G$1),FALSE())))+8*(H63+IF(AA63=0,0,IF(VLOOKUP($A63,'Final Round'!$A$14:$K$18,COLUMN('Final Round'!$J$1),FALSE())=1,1,0)))+$AA63)</f>
        <v/>
      </c>
    </row>
    <row r="64" spans="1:28">
      <c r="A64" s="112"/>
      <c r="B64" s="139"/>
      <c r="C64" s="139"/>
      <c r="D64" s="139"/>
      <c r="E64" s="140"/>
      <c r="F64" t="str">
        <f>IF(ISBLANK($A64),"",SUM(IF(ISNA(IF(VLOOKUP($A64,'Round 1'!$A$7:$J$206,COLUMN('Round 1'!$H$7),FALSE()),1,NA())),0,1),IF(ISNA(IF(VLOOKUP($A64,'Round 2'!$A$7:$J$206,COLUMN('Round 1'!$H$7),FALSE()),1,NA())),0,1),IF(ISNA(IF(VLOOKUP($A64,'Round 3'!$A$7:$J$206,COLUMN('Round 1'!$H$7),FALSE()),1,NA())),0,1),IF(ISNA(IF(VLOOKUP($A64,'Final Round'!$A$14:$K$18,1,FALSE()),1,NA())),0,1)))</f>
        <v/>
      </c>
      <c r="G64" s="142"/>
      <c r="H64"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143" t="str">
        <f t="shared" si="15"/>
        <v/>
      </c>
      <c r="L64" s="145" t="str">
        <f t="shared" si="16"/>
        <v/>
      </c>
      <c r="M64" s="146"/>
      <c r="N64" s="147" t="str">
        <f t="shared" si="17"/>
        <v/>
      </c>
      <c r="O64" s="71" t="str">
        <f t="shared" si="18"/>
        <v/>
      </c>
      <c r="P64" s="71" t="str">
        <f t="shared" si="19"/>
        <v/>
      </c>
      <c r="Q64" s="71">
        <f t="shared" si="20"/>
        <v>-10</v>
      </c>
      <c r="R64" s="71" t="str">
        <f t="shared" si="21"/>
        <v/>
      </c>
      <c r="S64" s="71" t="str">
        <f t="shared" si="22"/>
        <v/>
      </c>
      <c r="T64" s="71">
        <f t="shared" si="23"/>
        <v>0</v>
      </c>
      <c r="U64" t="str">
        <f ca="1">IF(N('Final Round'!$J$14)&gt;0,IF(ISBLANK($A64),"",IF($N64&gt;5,$N64,VLOOKUP($A64,'Final Round'!$A$14:$K$18,COLUMN('Final Round'!$J$1),FALSE()))),"")</f>
        <v/>
      </c>
      <c r="V64" s="71" t="str">
        <f t="shared" ca="1" si="24"/>
        <v/>
      </c>
      <c r="W64" s="71" t="str">
        <f t="shared" si="25"/>
        <v/>
      </c>
      <c r="X64" s="71" t="str">
        <f t="shared" si="26"/>
        <v/>
      </c>
      <c r="Y64" s="71">
        <f t="shared" si="27"/>
        <v>0</v>
      </c>
      <c r="Z64" s="71" t="str">
        <f t="shared" ca="1" si="28"/>
        <v/>
      </c>
      <c r="AA64" s="71">
        <f t="shared" ca="1" si="29"/>
        <v>0</v>
      </c>
      <c r="AB64" t="str">
        <f>IF(ISBLANK($A64),"",5+4*(I64+IF(AA64=0,0,VLOOKUP($A64,'Final Round'!$A$14:$K$18,COLUMN('Final Round'!$G$1),FALSE())))+8*(H64+IF(AA64=0,0,IF(VLOOKUP($A64,'Final Round'!$A$14:$K$18,COLUMN('Final Round'!$J$1),FALSE())=1,1,0)))+$AA64)</f>
        <v/>
      </c>
    </row>
    <row r="65" spans="1:28">
      <c r="A65" s="123"/>
      <c r="B65" s="125"/>
      <c r="C65" s="125"/>
      <c r="D65" s="125"/>
      <c r="E65" s="126"/>
      <c r="F65" t="str">
        <f>IF(ISBLANK($A65),"",SUM(IF(ISNA(IF(VLOOKUP($A65,'Round 1'!$A$7:$J$206,COLUMN('Round 1'!$H$7),FALSE()),1,NA())),0,1),IF(ISNA(IF(VLOOKUP($A65,'Round 2'!$A$7:$J$206,COLUMN('Round 1'!$H$7),FALSE()),1,NA())),0,1),IF(ISNA(IF(VLOOKUP($A65,'Round 3'!$A$7:$J$206,COLUMN('Round 1'!$H$7),FALSE()),1,NA())),0,1),IF(ISNA(IF(VLOOKUP($A65,'Final Round'!$A$14:$K$18,1,FALSE()),1,NA())),0,1)))</f>
        <v/>
      </c>
      <c r="G65" s="128"/>
      <c r="H65"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130" t="str">
        <f t="shared" si="15"/>
        <v/>
      </c>
      <c r="L65" s="136" t="str">
        <f t="shared" si="16"/>
        <v/>
      </c>
      <c r="M65" s="137"/>
      <c r="N65" s="138" t="str">
        <f t="shared" si="17"/>
        <v/>
      </c>
      <c r="O65" s="71" t="str">
        <f t="shared" si="18"/>
        <v/>
      </c>
      <c r="P65" s="71" t="str">
        <f t="shared" si="19"/>
        <v/>
      </c>
      <c r="Q65" s="71">
        <f t="shared" si="20"/>
        <v>-10</v>
      </c>
      <c r="R65" s="71" t="str">
        <f t="shared" si="21"/>
        <v/>
      </c>
      <c r="S65" s="71" t="str">
        <f t="shared" si="22"/>
        <v/>
      </c>
      <c r="T65" s="71">
        <f t="shared" si="23"/>
        <v>0</v>
      </c>
      <c r="U65" t="str">
        <f ca="1">IF(N('Final Round'!$J$14)&gt;0,IF(ISBLANK($A65),"",IF($N65&gt;5,$N65,VLOOKUP($A65,'Final Round'!$A$14:$K$18,COLUMN('Final Round'!$J$1),FALSE()))),"")</f>
        <v/>
      </c>
      <c r="V65" s="71" t="str">
        <f t="shared" ca="1" si="24"/>
        <v/>
      </c>
      <c r="W65" s="71" t="str">
        <f t="shared" si="25"/>
        <v/>
      </c>
      <c r="X65" s="71" t="str">
        <f t="shared" si="26"/>
        <v/>
      </c>
      <c r="Y65" s="71">
        <f t="shared" si="27"/>
        <v>0</v>
      </c>
      <c r="Z65" s="71" t="str">
        <f t="shared" ca="1" si="28"/>
        <v/>
      </c>
      <c r="AA65" s="71">
        <f t="shared" ca="1" si="29"/>
        <v>0</v>
      </c>
      <c r="AB65" t="str">
        <f>IF(ISBLANK($A65),"",5+4*(I65+IF(AA65=0,0,VLOOKUP($A65,'Final Round'!$A$14:$K$18,COLUMN('Final Round'!$G$1),FALSE())))+8*(H65+IF(AA65=0,0,IF(VLOOKUP($A65,'Final Round'!$A$14:$K$18,COLUMN('Final Round'!$J$1),FALSE())=1,1,0)))+$AA65)</f>
        <v/>
      </c>
    </row>
    <row r="66" spans="1:28">
      <c r="A66" s="112"/>
      <c r="B66" s="139"/>
      <c r="C66" s="139"/>
      <c r="D66" s="139"/>
      <c r="E66" s="140"/>
      <c r="F66" t="str">
        <f>IF(ISBLANK($A66),"",SUM(IF(ISNA(IF(VLOOKUP($A66,'Round 1'!$A$7:$J$206,COLUMN('Round 1'!$H$7),FALSE()),1,NA())),0,1),IF(ISNA(IF(VLOOKUP($A66,'Round 2'!$A$7:$J$206,COLUMN('Round 1'!$H$7),FALSE()),1,NA())),0,1),IF(ISNA(IF(VLOOKUP($A66,'Round 3'!$A$7:$J$206,COLUMN('Round 1'!$H$7),FALSE()),1,NA())),0,1),IF(ISNA(IF(VLOOKUP($A66,'Final Round'!$A$14:$K$18,1,FALSE()),1,NA())),0,1)))</f>
        <v/>
      </c>
      <c r="G66" s="142"/>
      <c r="H66"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143" t="str">
        <f t="shared" si="15"/>
        <v/>
      </c>
      <c r="L66" s="145" t="str">
        <f t="shared" si="16"/>
        <v/>
      </c>
      <c r="M66" s="146"/>
      <c r="N66" s="147" t="str">
        <f t="shared" si="17"/>
        <v/>
      </c>
      <c r="O66" s="71" t="str">
        <f t="shared" si="18"/>
        <v/>
      </c>
      <c r="P66" s="71" t="str">
        <f t="shared" si="19"/>
        <v/>
      </c>
      <c r="Q66" s="71">
        <f t="shared" si="20"/>
        <v>-10</v>
      </c>
      <c r="R66" s="71" t="str">
        <f t="shared" si="21"/>
        <v/>
      </c>
      <c r="S66" s="71" t="str">
        <f t="shared" si="22"/>
        <v/>
      </c>
      <c r="T66" s="71">
        <f t="shared" si="23"/>
        <v>0</v>
      </c>
      <c r="U66" t="str">
        <f ca="1">IF(N('Final Round'!$J$14)&gt;0,IF(ISBLANK($A66),"",IF($N66&gt;5,$N66,VLOOKUP($A66,'Final Round'!$A$14:$K$18,COLUMN('Final Round'!$J$1),FALSE()))),"")</f>
        <v/>
      </c>
      <c r="V66" s="71" t="str">
        <f t="shared" ca="1" si="24"/>
        <v/>
      </c>
      <c r="W66" s="71" t="str">
        <f t="shared" si="25"/>
        <v/>
      </c>
      <c r="X66" s="71" t="str">
        <f t="shared" si="26"/>
        <v/>
      </c>
      <c r="Y66" s="71">
        <f t="shared" si="27"/>
        <v>0</v>
      </c>
      <c r="Z66" s="71" t="str">
        <f t="shared" ca="1" si="28"/>
        <v/>
      </c>
      <c r="AA66" s="71">
        <f t="shared" ca="1" si="29"/>
        <v>0</v>
      </c>
      <c r="AB66" t="str">
        <f>IF(ISBLANK($A66),"",5+4*(I66+IF(AA66=0,0,VLOOKUP($A66,'Final Round'!$A$14:$K$18,COLUMN('Final Round'!$G$1),FALSE())))+8*(H66+IF(AA66=0,0,IF(VLOOKUP($A66,'Final Round'!$A$14:$K$18,COLUMN('Final Round'!$J$1),FALSE())=1,1,0)))+$AA66)</f>
        <v/>
      </c>
    </row>
    <row r="67" spans="1:28">
      <c r="A67" s="123"/>
      <c r="B67" s="125"/>
      <c r="C67" s="125"/>
      <c r="D67" s="125"/>
      <c r="E67" s="126"/>
      <c r="F67" t="str">
        <f>IF(ISBLANK($A67),"",SUM(IF(ISNA(IF(VLOOKUP($A67,'Round 1'!$A$7:$J$206,COLUMN('Round 1'!$H$7),FALSE()),1,NA())),0,1),IF(ISNA(IF(VLOOKUP($A67,'Round 2'!$A$7:$J$206,COLUMN('Round 1'!$H$7),FALSE()),1,NA())),0,1),IF(ISNA(IF(VLOOKUP($A67,'Round 3'!$A$7:$J$206,COLUMN('Round 1'!$H$7),FALSE()),1,NA())),0,1),IF(ISNA(IF(VLOOKUP($A67,'Final Round'!$A$14:$K$18,1,FALSE()),1,NA())),0,1)))</f>
        <v/>
      </c>
      <c r="G67" s="128"/>
      <c r="H67"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130" t="str">
        <f t="shared" si="15"/>
        <v/>
      </c>
      <c r="L67" s="136" t="str">
        <f t="shared" si="16"/>
        <v/>
      </c>
      <c r="M67" s="137"/>
      <c r="N67" s="138" t="str">
        <f t="shared" si="17"/>
        <v/>
      </c>
      <c r="O67" s="71" t="str">
        <f t="shared" si="18"/>
        <v/>
      </c>
      <c r="P67" s="71" t="str">
        <f t="shared" si="19"/>
        <v/>
      </c>
      <c r="Q67" s="71">
        <f t="shared" si="20"/>
        <v>-10</v>
      </c>
      <c r="R67" s="71" t="str">
        <f t="shared" si="21"/>
        <v/>
      </c>
      <c r="S67" s="71" t="str">
        <f t="shared" si="22"/>
        <v/>
      </c>
      <c r="T67" s="71">
        <f t="shared" si="23"/>
        <v>0</v>
      </c>
      <c r="U67" t="str">
        <f ca="1">IF(N('Final Round'!$J$14)&gt;0,IF(ISBLANK($A67),"",IF($N67&gt;5,$N67,VLOOKUP($A67,'Final Round'!$A$14:$K$18,COLUMN('Final Round'!$J$1),FALSE()))),"")</f>
        <v/>
      </c>
      <c r="V67" s="71" t="str">
        <f t="shared" ca="1" si="24"/>
        <v/>
      </c>
      <c r="W67" s="71" t="str">
        <f t="shared" si="25"/>
        <v/>
      </c>
      <c r="X67" s="71" t="str">
        <f t="shared" si="26"/>
        <v/>
      </c>
      <c r="Y67" s="71">
        <f t="shared" si="27"/>
        <v>0</v>
      </c>
      <c r="Z67" s="71" t="str">
        <f t="shared" ca="1" si="28"/>
        <v/>
      </c>
      <c r="AA67" s="71">
        <f t="shared" ca="1" si="29"/>
        <v>0</v>
      </c>
      <c r="AB67" t="str">
        <f>IF(ISBLANK($A67),"",5+4*(I67+IF(AA67=0,0,VLOOKUP($A67,'Final Round'!$A$14:$K$18,COLUMN('Final Round'!$G$1),FALSE())))+8*(H67+IF(AA67=0,0,IF(VLOOKUP($A67,'Final Round'!$A$14:$K$18,COLUMN('Final Round'!$J$1),FALSE())=1,1,0)))+$AA67)</f>
        <v/>
      </c>
    </row>
    <row r="68" spans="1:28">
      <c r="A68" s="112"/>
      <c r="B68" s="139"/>
      <c r="C68" s="139"/>
      <c r="D68" s="139"/>
      <c r="E68" s="140"/>
      <c r="F68" t="str">
        <f>IF(ISBLANK($A68),"",SUM(IF(ISNA(IF(VLOOKUP($A68,'Round 1'!$A$7:$J$206,COLUMN('Round 1'!$H$7),FALSE()),1,NA())),0,1),IF(ISNA(IF(VLOOKUP($A68,'Round 2'!$A$7:$J$206,COLUMN('Round 1'!$H$7),FALSE()),1,NA())),0,1),IF(ISNA(IF(VLOOKUP($A68,'Round 3'!$A$7:$J$206,COLUMN('Round 1'!$H$7),FALSE()),1,NA())),0,1),IF(ISNA(IF(VLOOKUP($A68,'Final Round'!$A$14:$K$18,1,FALSE()),1,NA())),0,1)))</f>
        <v/>
      </c>
      <c r="G68" s="142"/>
      <c r="H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143" t="str">
        <f t="shared" si="15"/>
        <v/>
      </c>
      <c r="L68" s="145" t="str">
        <f t="shared" si="16"/>
        <v/>
      </c>
      <c r="M68" s="146"/>
      <c r="N68" s="147" t="str">
        <f t="shared" si="17"/>
        <v/>
      </c>
      <c r="O68" s="71" t="str">
        <f t="shared" si="18"/>
        <v/>
      </c>
      <c r="P68" s="71" t="str">
        <f t="shared" si="19"/>
        <v/>
      </c>
      <c r="Q68" s="71">
        <f t="shared" si="20"/>
        <v>-10</v>
      </c>
      <c r="R68" s="71" t="str">
        <f t="shared" si="21"/>
        <v/>
      </c>
      <c r="S68" s="71" t="str">
        <f t="shared" si="22"/>
        <v/>
      </c>
      <c r="T68" s="71">
        <f t="shared" si="23"/>
        <v>0</v>
      </c>
      <c r="U68" t="str">
        <f ca="1">IF(N('Final Round'!$J$14)&gt;0,IF(ISBLANK($A68),"",IF($N68&gt;5,$N68,VLOOKUP($A68,'Final Round'!$A$14:$K$18,COLUMN('Final Round'!$J$1),FALSE()))),"")</f>
        <v/>
      </c>
      <c r="V68" s="71" t="str">
        <f t="shared" ca="1" si="24"/>
        <v/>
      </c>
      <c r="W68" s="71" t="str">
        <f t="shared" si="25"/>
        <v/>
      </c>
      <c r="X68" s="71" t="str">
        <f t="shared" si="26"/>
        <v/>
      </c>
      <c r="Y68" s="71">
        <f t="shared" si="27"/>
        <v>0</v>
      </c>
      <c r="Z68" s="71" t="str">
        <f t="shared" ca="1" si="28"/>
        <v/>
      </c>
      <c r="AA68" s="71">
        <f t="shared" ca="1" si="29"/>
        <v>0</v>
      </c>
      <c r="AB68" t="str">
        <f>IF(ISBLANK($A68),"",5+4*(I68+IF(AA68=0,0,VLOOKUP($A68,'Final Round'!$A$14:$K$18,COLUMN('Final Round'!$G$1),FALSE())))+8*(H68+IF(AA68=0,0,IF(VLOOKUP($A68,'Final Round'!$A$14:$K$18,COLUMN('Final Round'!$J$1),FALSE())=1,1,0)))+$AA68)</f>
        <v/>
      </c>
    </row>
    <row r="69" spans="1:28">
      <c r="A69" s="123"/>
      <c r="B69" s="125"/>
      <c r="C69" s="125"/>
      <c r="D69" s="125"/>
      <c r="E69" s="126"/>
      <c r="F69" t="str">
        <f>IF(ISBLANK($A69),"",SUM(IF(ISNA(IF(VLOOKUP($A69,'Round 1'!$A$7:$J$206,COLUMN('Round 1'!$H$7),FALSE()),1,NA())),0,1),IF(ISNA(IF(VLOOKUP($A69,'Round 2'!$A$7:$J$206,COLUMN('Round 1'!$H$7),FALSE()),1,NA())),0,1),IF(ISNA(IF(VLOOKUP($A69,'Round 3'!$A$7:$J$206,COLUMN('Round 1'!$H$7),FALSE()),1,NA())),0,1),IF(ISNA(IF(VLOOKUP($A69,'Final Round'!$A$14:$K$18,1,FALSE()),1,NA())),0,1)))</f>
        <v/>
      </c>
      <c r="G69" s="128"/>
      <c r="H6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130" t="str">
        <f t="shared" si="15"/>
        <v/>
      </c>
      <c r="L69" s="136" t="str">
        <f t="shared" si="16"/>
        <v/>
      </c>
      <c r="M69" s="137"/>
      <c r="N69" s="138" t="str">
        <f t="shared" si="17"/>
        <v/>
      </c>
      <c r="O69" s="71" t="str">
        <f t="shared" si="18"/>
        <v/>
      </c>
      <c r="P69" s="71" t="str">
        <f t="shared" si="19"/>
        <v/>
      </c>
      <c r="Q69" s="71">
        <f t="shared" si="20"/>
        <v>-10</v>
      </c>
      <c r="R69" s="71" t="str">
        <f t="shared" si="21"/>
        <v/>
      </c>
      <c r="S69" s="71" t="str">
        <f t="shared" si="22"/>
        <v/>
      </c>
      <c r="T69" s="71">
        <f t="shared" si="23"/>
        <v>0</v>
      </c>
      <c r="U69" t="str">
        <f ca="1">IF(N('Final Round'!$J$14)&gt;0,IF(ISBLANK($A69),"",IF($N69&gt;5,$N69,VLOOKUP($A69,'Final Round'!$A$14:$K$18,COLUMN('Final Round'!$J$1),FALSE()))),"")</f>
        <v/>
      </c>
      <c r="V69" s="71" t="str">
        <f t="shared" ca="1" si="24"/>
        <v/>
      </c>
      <c r="W69" s="71" t="str">
        <f t="shared" si="25"/>
        <v/>
      </c>
      <c r="X69" s="71" t="str">
        <f t="shared" si="26"/>
        <v/>
      </c>
      <c r="Y69" s="71">
        <f t="shared" si="27"/>
        <v>0</v>
      </c>
      <c r="Z69" s="71" t="str">
        <f t="shared" ca="1" si="28"/>
        <v/>
      </c>
      <c r="AA69" s="71">
        <f t="shared" ca="1" si="29"/>
        <v>0</v>
      </c>
      <c r="AB69" t="str">
        <f>IF(ISBLANK($A69),"",5+4*(I69+IF(AA69=0,0,VLOOKUP($A69,'Final Round'!$A$14:$K$18,COLUMN('Final Round'!$G$1),FALSE())))+8*(H69+IF(AA69=0,0,IF(VLOOKUP($A69,'Final Round'!$A$14:$K$18,COLUMN('Final Round'!$J$1),FALSE())=1,1,0)))+$AA69)</f>
        <v/>
      </c>
    </row>
    <row r="70" spans="1:28">
      <c r="A70" s="112"/>
      <c r="B70" s="139"/>
      <c r="C70" s="139"/>
      <c r="D70" s="139"/>
      <c r="E70" s="140"/>
      <c r="F70" t="str">
        <f>IF(ISBLANK($A70),"",SUM(IF(ISNA(IF(VLOOKUP($A70,'Round 1'!$A$7:$J$206,COLUMN('Round 1'!$H$7),FALSE()),1,NA())),0,1),IF(ISNA(IF(VLOOKUP($A70,'Round 2'!$A$7:$J$206,COLUMN('Round 1'!$H$7),FALSE()),1,NA())),0,1),IF(ISNA(IF(VLOOKUP($A70,'Round 3'!$A$7:$J$206,COLUMN('Round 1'!$H$7),FALSE()),1,NA())),0,1),IF(ISNA(IF(VLOOKUP($A70,'Final Round'!$A$14:$K$18,1,FALSE()),1,NA())),0,1)))</f>
        <v/>
      </c>
      <c r="G70" s="142"/>
      <c r="H70"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143" t="str">
        <f t="shared" si="15"/>
        <v/>
      </c>
      <c r="L70" s="145" t="str">
        <f t="shared" si="16"/>
        <v/>
      </c>
      <c r="M70" s="146"/>
      <c r="N70" s="147" t="str">
        <f t="shared" si="17"/>
        <v/>
      </c>
      <c r="O70" s="71" t="str">
        <f t="shared" si="18"/>
        <v/>
      </c>
      <c r="P70" s="71" t="str">
        <f t="shared" si="19"/>
        <v/>
      </c>
      <c r="Q70" s="71">
        <f t="shared" si="20"/>
        <v>-10</v>
      </c>
      <c r="R70" s="71" t="str">
        <f t="shared" si="21"/>
        <v/>
      </c>
      <c r="S70" s="71" t="str">
        <f t="shared" si="22"/>
        <v/>
      </c>
      <c r="T70" s="71">
        <f t="shared" si="23"/>
        <v>0</v>
      </c>
      <c r="U70" t="str">
        <f ca="1">IF(N('Final Round'!$J$14)&gt;0,IF(ISBLANK($A70),"",IF($N70&gt;5,$N70,VLOOKUP($A70,'Final Round'!$A$14:$K$18,COLUMN('Final Round'!$J$1),FALSE()))),"")</f>
        <v/>
      </c>
      <c r="V70" s="71" t="str">
        <f t="shared" ca="1" si="24"/>
        <v/>
      </c>
      <c r="W70" s="71" t="str">
        <f t="shared" si="25"/>
        <v/>
      </c>
      <c r="X70" s="71" t="str">
        <f t="shared" si="26"/>
        <v/>
      </c>
      <c r="Y70" s="71">
        <f t="shared" si="27"/>
        <v>0</v>
      </c>
      <c r="Z70" s="71" t="str">
        <f t="shared" ca="1" si="28"/>
        <v/>
      </c>
      <c r="AA70" s="71">
        <f t="shared" ca="1" si="29"/>
        <v>0</v>
      </c>
      <c r="AB70" t="str">
        <f>IF(ISBLANK($A70),"",5+4*(I70+IF(AA70=0,0,VLOOKUP($A70,'Final Round'!$A$14:$K$18,COLUMN('Final Round'!$G$1),FALSE())))+8*(H70+IF(AA70=0,0,IF(VLOOKUP($A70,'Final Round'!$A$14:$K$18,COLUMN('Final Round'!$J$1),FALSE())=1,1,0)))+$AA70)</f>
        <v/>
      </c>
    </row>
    <row r="71" spans="1:28">
      <c r="A71" s="123"/>
      <c r="B71" s="125"/>
      <c r="C71" s="125"/>
      <c r="D71" s="125"/>
      <c r="E71" s="126"/>
      <c r="F71" t="str">
        <f>IF(ISBLANK($A71),"",SUM(IF(ISNA(IF(VLOOKUP($A71,'Round 1'!$A$7:$J$206,COLUMN('Round 1'!$H$7),FALSE()),1,NA())),0,1),IF(ISNA(IF(VLOOKUP($A71,'Round 2'!$A$7:$J$206,COLUMN('Round 1'!$H$7),FALSE()),1,NA())),0,1),IF(ISNA(IF(VLOOKUP($A71,'Round 3'!$A$7:$J$206,COLUMN('Round 1'!$H$7),FALSE()),1,NA())),0,1),IF(ISNA(IF(VLOOKUP($A71,'Final Round'!$A$14:$K$18,1,FALSE()),1,NA())),0,1)))</f>
        <v/>
      </c>
      <c r="G71" s="128"/>
      <c r="H7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130" t="str">
        <f t="shared" ref="K71:K102" si="30">IF(ISBLANK(A71),"",_xlfn.RANK.EQ(P71,$P$7:$P$206))</f>
        <v/>
      </c>
      <c r="L71" s="136" t="str">
        <f t="shared" ref="L71:L102" si="31">IF(ISBLANK($G71),IF($K71&gt;5,"",IF(AND(ISNA(MATCH(K71+1,$K$7:$K$206,0)),$K71&lt;$A$4),"TIE","")),"DQ")</f>
        <v/>
      </c>
      <c r="M71" s="137"/>
      <c r="N71" s="138" t="str">
        <f t="shared" ref="N71:N102" si="32">IF(ISBLANK($G71),$R71,"DQ")</f>
        <v/>
      </c>
      <c r="O71" s="71" t="str">
        <f t="shared" ref="O71:O102" si="33">IF(ISBLANK(A71),"",$H71*$O$6+$I71)</f>
        <v/>
      </c>
      <c r="P71" s="71" t="str">
        <f t="shared" ref="P71:P102" si="34">IF(ISBLANK(A71),"",$O71*10*$P$6+$J71)</f>
        <v/>
      </c>
      <c r="Q71" s="71">
        <f t="shared" ref="Q71:Q102" si="35">IF(ISBLANK($G71),IF(ISBLANK($A71),-10,$P71*$Q$6+IF($M71&gt;0,$Q$6-1-$M71,0)),-1)</f>
        <v>-10</v>
      </c>
      <c r="R71" s="71" t="str">
        <f t="shared" ref="R71:R102" si="36">IF(ISBLANK($A71),"",_xlfn.RANK.EQ($Q71,$Q$7:$Q$206))</f>
        <v/>
      </c>
      <c r="S71" s="71" t="str">
        <f t="shared" ref="S71:S102" si="37">IF(ISNA(MATCH($R71+1,$R$7:$R$206,0)),IF($R71=MAX($A$7:$A$206),$R71,-1),$R71)</f>
        <v/>
      </c>
      <c r="T71" s="71">
        <f t="shared" ref="T71:T102" si="38">$A71</f>
        <v>0</v>
      </c>
      <c r="U71" t="str">
        <f ca="1">IF(N('Final Round'!$J$14)&gt;0,IF(ISBLANK($A71),"",IF($N71&gt;5,$N71,VLOOKUP($A71,'Final Round'!$A$14:$K$18,COLUMN('Final Round'!$J$1),FALSE()))),"")</f>
        <v/>
      </c>
      <c r="V71" s="71" t="str">
        <f t="shared" ref="V71:V102" ca="1" si="39">IF(ISNUMBER($U71),$U71,$R71)</f>
        <v/>
      </c>
      <c r="W71" s="71" t="str">
        <f t="shared" ref="W71:W102" si="40">IF(ISBLANK($A71),"",($V$6-$V71)*$W$6+$W$6-$A71)</f>
        <v/>
      </c>
      <c r="X71" s="71" t="str">
        <f t="shared" ref="X71:X102" si="41">IF(ISBLANK($A71),"",_xlfn.RANK.EQ($W71,$W$7:$W$206))</f>
        <v/>
      </c>
      <c r="Y71" s="71">
        <f t="shared" ref="Y71:Y102" si="42">$A71</f>
        <v>0</v>
      </c>
      <c r="Z71" s="71" t="str">
        <f t="shared" ref="Z71:Z102" ca="1" si="43">IF($U71="",$N71,$U71)</f>
        <v/>
      </c>
      <c r="AA71" s="71">
        <f t="shared" ref="AA71:AA102" ca="1" si="44">IF($U71&lt;6,INDEX($AA$1:$AA$5,$Z71)*$Z$2,0)</f>
        <v>0</v>
      </c>
      <c r="AB71" t="str">
        <f>IF(ISBLANK($A71),"",5+4*(I71+IF(AA71=0,0,VLOOKUP($A71,'Final Round'!$A$14:$K$18,COLUMN('Final Round'!$G$1),FALSE())))+8*(H71+IF(AA71=0,0,IF(VLOOKUP($A71,'Final Round'!$A$14:$K$18,COLUMN('Final Round'!$J$1),FALSE())=1,1,0)))+$AA71)</f>
        <v/>
      </c>
    </row>
    <row r="72" spans="1:28">
      <c r="A72" s="112"/>
      <c r="B72" s="139"/>
      <c r="C72" s="139"/>
      <c r="D72" s="139"/>
      <c r="E72" s="140"/>
      <c r="F72" t="str">
        <f>IF(ISBLANK($A72),"",SUM(IF(ISNA(IF(VLOOKUP($A72,'Round 1'!$A$7:$J$206,COLUMN('Round 1'!$H$7),FALSE()),1,NA())),0,1),IF(ISNA(IF(VLOOKUP($A72,'Round 2'!$A$7:$J$206,COLUMN('Round 1'!$H$7),FALSE()),1,NA())),0,1),IF(ISNA(IF(VLOOKUP($A72,'Round 3'!$A$7:$J$206,COLUMN('Round 1'!$H$7),FALSE()),1,NA())),0,1),IF(ISNA(IF(VLOOKUP($A72,'Final Round'!$A$14:$K$18,1,FALSE()),1,NA())),0,1)))</f>
        <v/>
      </c>
      <c r="G72" s="142"/>
      <c r="H72"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143" t="str">
        <f t="shared" si="30"/>
        <v/>
      </c>
      <c r="L72" s="145" t="str">
        <f t="shared" si="31"/>
        <v/>
      </c>
      <c r="M72" s="146"/>
      <c r="N72" s="147" t="str">
        <f t="shared" si="32"/>
        <v/>
      </c>
      <c r="O72" s="71" t="str">
        <f t="shared" si="33"/>
        <v/>
      </c>
      <c r="P72" s="71" t="str">
        <f t="shared" si="34"/>
        <v/>
      </c>
      <c r="Q72" s="71">
        <f t="shared" si="35"/>
        <v>-10</v>
      </c>
      <c r="R72" s="71" t="str">
        <f t="shared" si="36"/>
        <v/>
      </c>
      <c r="S72" s="71" t="str">
        <f t="shared" si="37"/>
        <v/>
      </c>
      <c r="T72" s="71">
        <f t="shared" si="38"/>
        <v>0</v>
      </c>
      <c r="U72" t="str">
        <f ca="1">IF(N('Final Round'!$J$14)&gt;0,IF(ISBLANK($A72),"",IF($N72&gt;5,$N72,VLOOKUP($A72,'Final Round'!$A$14:$K$18,COLUMN('Final Round'!$J$1),FALSE()))),"")</f>
        <v/>
      </c>
      <c r="V72" s="71" t="str">
        <f t="shared" ca="1" si="39"/>
        <v/>
      </c>
      <c r="W72" s="71" t="str">
        <f t="shared" si="40"/>
        <v/>
      </c>
      <c r="X72" s="71" t="str">
        <f t="shared" si="41"/>
        <v/>
      </c>
      <c r="Y72" s="71">
        <f t="shared" si="42"/>
        <v>0</v>
      </c>
      <c r="Z72" s="71" t="str">
        <f t="shared" ca="1" si="43"/>
        <v/>
      </c>
      <c r="AA72" s="71">
        <f t="shared" ca="1" si="44"/>
        <v>0</v>
      </c>
      <c r="AB72" t="str">
        <f>IF(ISBLANK($A72),"",5+4*(I72+IF(AA72=0,0,VLOOKUP($A72,'Final Round'!$A$14:$K$18,COLUMN('Final Round'!$G$1),FALSE())))+8*(H72+IF(AA72=0,0,IF(VLOOKUP($A72,'Final Round'!$A$14:$K$18,COLUMN('Final Round'!$J$1),FALSE())=1,1,0)))+$AA72)</f>
        <v/>
      </c>
    </row>
    <row r="73" spans="1:28">
      <c r="A73" s="123"/>
      <c r="B73" s="125"/>
      <c r="C73" s="125"/>
      <c r="D73" s="125"/>
      <c r="E73" s="126"/>
      <c r="F73" t="str">
        <f>IF(ISBLANK($A73),"",SUM(IF(ISNA(IF(VLOOKUP($A73,'Round 1'!$A$7:$J$206,COLUMN('Round 1'!$H$7),FALSE()),1,NA())),0,1),IF(ISNA(IF(VLOOKUP($A73,'Round 2'!$A$7:$J$206,COLUMN('Round 1'!$H$7),FALSE()),1,NA())),0,1),IF(ISNA(IF(VLOOKUP($A73,'Round 3'!$A$7:$J$206,COLUMN('Round 1'!$H$7),FALSE()),1,NA())),0,1),IF(ISNA(IF(VLOOKUP($A73,'Final Round'!$A$14:$K$18,1,FALSE()),1,NA())),0,1)))</f>
        <v/>
      </c>
      <c r="G73" s="128"/>
      <c r="H73"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130" t="str">
        <f t="shared" si="30"/>
        <v/>
      </c>
      <c r="L73" s="136" t="str">
        <f t="shared" si="31"/>
        <v/>
      </c>
      <c r="M73" s="137"/>
      <c r="N73" s="138" t="str">
        <f t="shared" si="32"/>
        <v/>
      </c>
      <c r="O73" s="71" t="str">
        <f t="shared" si="33"/>
        <v/>
      </c>
      <c r="P73" s="71" t="str">
        <f t="shared" si="34"/>
        <v/>
      </c>
      <c r="Q73" s="71">
        <f t="shared" si="35"/>
        <v>-10</v>
      </c>
      <c r="R73" s="71" t="str">
        <f t="shared" si="36"/>
        <v/>
      </c>
      <c r="S73" s="71" t="str">
        <f t="shared" si="37"/>
        <v/>
      </c>
      <c r="T73" s="71">
        <f t="shared" si="38"/>
        <v>0</v>
      </c>
      <c r="U73" t="str">
        <f ca="1">IF(N('Final Round'!$J$14)&gt;0,IF(ISBLANK($A73),"",IF($N73&gt;5,$N73,VLOOKUP($A73,'Final Round'!$A$14:$K$18,COLUMN('Final Round'!$J$1),FALSE()))),"")</f>
        <v/>
      </c>
      <c r="V73" s="71" t="str">
        <f t="shared" ca="1" si="39"/>
        <v/>
      </c>
      <c r="W73" s="71" t="str">
        <f t="shared" si="40"/>
        <v/>
      </c>
      <c r="X73" s="71" t="str">
        <f t="shared" si="41"/>
        <v/>
      </c>
      <c r="Y73" s="71">
        <f t="shared" si="42"/>
        <v>0</v>
      </c>
      <c r="Z73" s="71" t="str">
        <f t="shared" ca="1" si="43"/>
        <v/>
      </c>
      <c r="AA73" s="71">
        <f t="shared" ca="1" si="44"/>
        <v>0</v>
      </c>
      <c r="AB73" t="str">
        <f>IF(ISBLANK($A73),"",5+4*(I73+IF(AA73=0,0,VLOOKUP($A73,'Final Round'!$A$14:$K$18,COLUMN('Final Round'!$G$1),FALSE())))+8*(H73+IF(AA73=0,0,IF(VLOOKUP($A73,'Final Round'!$A$14:$K$18,COLUMN('Final Round'!$J$1),FALSE())=1,1,0)))+$AA73)</f>
        <v/>
      </c>
    </row>
    <row r="74" spans="1:28">
      <c r="A74" s="112"/>
      <c r="B74" s="139"/>
      <c r="C74" s="139"/>
      <c r="D74" s="139"/>
      <c r="E74" s="140"/>
      <c r="F74" t="str">
        <f>IF(ISBLANK($A74),"",SUM(IF(ISNA(IF(VLOOKUP($A74,'Round 1'!$A$7:$J$206,COLUMN('Round 1'!$H$7),FALSE()),1,NA())),0,1),IF(ISNA(IF(VLOOKUP($A74,'Round 2'!$A$7:$J$206,COLUMN('Round 1'!$H$7),FALSE()),1,NA())),0,1),IF(ISNA(IF(VLOOKUP($A74,'Round 3'!$A$7:$J$206,COLUMN('Round 1'!$H$7),FALSE()),1,NA())),0,1),IF(ISNA(IF(VLOOKUP($A74,'Final Round'!$A$14:$K$18,1,FALSE()),1,NA())),0,1)))</f>
        <v/>
      </c>
      <c r="G74" s="142"/>
      <c r="H74"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143" t="str">
        <f t="shared" si="30"/>
        <v/>
      </c>
      <c r="L74" s="145" t="str">
        <f t="shared" si="31"/>
        <v/>
      </c>
      <c r="M74" s="146"/>
      <c r="N74" s="147" t="str">
        <f t="shared" si="32"/>
        <v/>
      </c>
      <c r="O74" s="71" t="str">
        <f t="shared" si="33"/>
        <v/>
      </c>
      <c r="P74" s="71" t="str">
        <f t="shared" si="34"/>
        <v/>
      </c>
      <c r="Q74" s="71">
        <f t="shared" si="35"/>
        <v>-10</v>
      </c>
      <c r="R74" s="71" t="str">
        <f t="shared" si="36"/>
        <v/>
      </c>
      <c r="S74" s="71" t="str">
        <f t="shared" si="37"/>
        <v/>
      </c>
      <c r="T74" s="71">
        <f t="shared" si="38"/>
        <v>0</v>
      </c>
      <c r="U74" t="str">
        <f ca="1">IF(N('Final Round'!$J$14)&gt;0,IF(ISBLANK($A74),"",IF($N74&gt;5,$N74,VLOOKUP($A74,'Final Round'!$A$14:$K$18,COLUMN('Final Round'!$J$1),FALSE()))),"")</f>
        <v/>
      </c>
      <c r="V74" s="71" t="str">
        <f t="shared" ca="1" si="39"/>
        <v/>
      </c>
      <c r="W74" s="71" t="str">
        <f t="shared" si="40"/>
        <v/>
      </c>
      <c r="X74" s="71" t="str">
        <f t="shared" si="41"/>
        <v/>
      </c>
      <c r="Y74" s="71">
        <f t="shared" si="42"/>
        <v>0</v>
      </c>
      <c r="Z74" s="71" t="str">
        <f t="shared" ca="1" si="43"/>
        <v/>
      </c>
      <c r="AA74" s="71">
        <f t="shared" ca="1" si="44"/>
        <v>0</v>
      </c>
      <c r="AB74" t="str">
        <f>IF(ISBLANK($A74),"",5+4*(I74+IF(AA74=0,0,VLOOKUP($A74,'Final Round'!$A$14:$K$18,COLUMN('Final Round'!$G$1),FALSE())))+8*(H74+IF(AA74=0,0,IF(VLOOKUP($A74,'Final Round'!$A$14:$K$18,COLUMN('Final Round'!$J$1),FALSE())=1,1,0)))+$AA74)</f>
        <v/>
      </c>
    </row>
    <row r="75" spans="1:28">
      <c r="A75" s="123"/>
      <c r="B75" s="125"/>
      <c r="C75" s="125"/>
      <c r="D75" s="125"/>
      <c r="E75" s="126"/>
      <c r="F75" t="str">
        <f>IF(ISBLANK($A75),"",SUM(IF(ISNA(IF(VLOOKUP($A75,'Round 1'!$A$7:$J$206,COLUMN('Round 1'!$H$7),FALSE()),1,NA())),0,1),IF(ISNA(IF(VLOOKUP($A75,'Round 2'!$A$7:$J$206,COLUMN('Round 1'!$H$7),FALSE()),1,NA())),0,1),IF(ISNA(IF(VLOOKUP($A75,'Round 3'!$A$7:$J$206,COLUMN('Round 1'!$H$7),FALSE()),1,NA())),0,1),IF(ISNA(IF(VLOOKUP($A75,'Final Round'!$A$14:$K$18,1,FALSE()),1,NA())),0,1)))</f>
        <v/>
      </c>
      <c r="G75" s="128"/>
      <c r="H75"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130" t="str">
        <f t="shared" si="30"/>
        <v/>
      </c>
      <c r="L75" s="136" t="str">
        <f t="shared" si="31"/>
        <v/>
      </c>
      <c r="M75" s="137"/>
      <c r="N75" s="138" t="str">
        <f t="shared" si="32"/>
        <v/>
      </c>
      <c r="O75" s="71" t="str">
        <f t="shared" si="33"/>
        <v/>
      </c>
      <c r="P75" s="71" t="str">
        <f t="shared" si="34"/>
        <v/>
      </c>
      <c r="Q75" s="71">
        <f t="shared" si="35"/>
        <v>-10</v>
      </c>
      <c r="R75" s="71" t="str">
        <f t="shared" si="36"/>
        <v/>
      </c>
      <c r="S75" s="71" t="str">
        <f t="shared" si="37"/>
        <v/>
      </c>
      <c r="T75" s="71">
        <f t="shared" si="38"/>
        <v>0</v>
      </c>
      <c r="U75" t="str">
        <f ca="1">IF(N('Final Round'!$J$14)&gt;0,IF(ISBLANK($A75),"",IF($N75&gt;5,$N75,VLOOKUP($A75,'Final Round'!$A$14:$K$18,COLUMN('Final Round'!$J$1),FALSE()))),"")</f>
        <v/>
      </c>
      <c r="V75" s="71" t="str">
        <f t="shared" ca="1" si="39"/>
        <v/>
      </c>
      <c r="W75" s="71" t="str">
        <f t="shared" si="40"/>
        <v/>
      </c>
      <c r="X75" s="71" t="str">
        <f t="shared" si="41"/>
        <v/>
      </c>
      <c r="Y75" s="71">
        <f t="shared" si="42"/>
        <v>0</v>
      </c>
      <c r="Z75" s="71" t="str">
        <f t="shared" ca="1" si="43"/>
        <v/>
      </c>
      <c r="AA75" s="71">
        <f t="shared" ca="1" si="44"/>
        <v>0</v>
      </c>
      <c r="AB75" t="str">
        <f>IF(ISBLANK($A75),"",5+4*(I75+IF(AA75=0,0,VLOOKUP($A75,'Final Round'!$A$14:$K$18,COLUMN('Final Round'!$G$1),FALSE())))+8*(H75+IF(AA75=0,0,IF(VLOOKUP($A75,'Final Round'!$A$14:$K$18,COLUMN('Final Round'!$J$1),FALSE())=1,1,0)))+$AA75)</f>
        <v/>
      </c>
    </row>
    <row r="76" spans="1:28">
      <c r="A76" s="112"/>
      <c r="B76" s="139"/>
      <c r="C76" s="139"/>
      <c r="D76" s="139"/>
      <c r="E76" s="140"/>
      <c r="F76" t="str">
        <f>IF(ISBLANK($A76),"",SUM(IF(ISNA(IF(VLOOKUP($A76,'Round 1'!$A$7:$J$206,COLUMN('Round 1'!$H$7),FALSE()),1,NA())),0,1),IF(ISNA(IF(VLOOKUP($A76,'Round 2'!$A$7:$J$206,COLUMN('Round 1'!$H$7),FALSE()),1,NA())),0,1),IF(ISNA(IF(VLOOKUP($A76,'Round 3'!$A$7:$J$206,COLUMN('Round 1'!$H$7),FALSE()),1,NA())),0,1),IF(ISNA(IF(VLOOKUP($A76,'Final Round'!$A$14:$K$18,1,FALSE()),1,NA())),0,1)))</f>
        <v/>
      </c>
      <c r="G76" s="142"/>
      <c r="H76"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143" t="str">
        <f t="shared" si="30"/>
        <v/>
      </c>
      <c r="L76" s="145" t="str">
        <f t="shared" si="31"/>
        <v/>
      </c>
      <c r="M76" s="146"/>
      <c r="N76" s="147" t="str">
        <f t="shared" si="32"/>
        <v/>
      </c>
      <c r="O76" s="71" t="str">
        <f t="shared" si="33"/>
        <v/>
      </c>
      <c r="P76" s="71" t="str">
        <f t="shared" si="34"/>
        <v/>
      </c>
      <c r="Q76" s="71">
        <f t="shared" si="35"/>
        <v>-10</v>
      </c>
      <c r="R76" s="71" t="str">
        <f t="shared" si="36"/>
        <v/>
      </c>
      <c r="S76" s="71" t="str">
        <f t="shared" si="37"/>
        <v/>
      </c>
      <c r="T76" s="71">
        <f t="shared" si="38"/>
        <v>0</v>
      </c>
      <c r="U76" t="str">
        <f ca="1">IF(N('Final Round'!$J$14)&gt;0,IF(ISBLANK($A76),"",IF($N76&gt;5,$N76,VLOOKUP($A76,'Final Round'!$A$14:$K$18,COLUMN('Final Round'!$J$1),FALSE()))),"")</f>
        <v/>
      </c>
      <c r="V76" s="71" t="str">
        <f t="shared" ca="1" si="39"/>
        <v/>
      </c>
      <c r="W76" s="71" t="str">
        <f t="shared" si="40"/>
        <v/>
      </c>
      <c r="X76" s="71" t="str">
        <f t="shared" si="41"/>
        <v/>
      </c>
      <c r="Y76" s="71">
        <f t="shared" si="42"/>
        <v>0</v>
      </c>
      <c r="Z76" s="71" t="str">
        <f t="shared" ca="1" si="43"/>
        <v/>
      </c>
      <c r="AA76" s="71">
        <f t="shared" ca="1" si="44"/>
        <v>0</v>
      </c>
      <c r="AB76" t="str">
        <f>IF(ISBLANK($A76),"",5+4*(I76+IF(AA76=0,0,VLOOKUP($A76,'Final Round'!$A$14:$K$18,COLUMN('Final Round'!$G$1),FALSE())))+8*(H76+IF(AA76=0,0,IF(VLOOKUP($A76,'Final Round'!$A$14:$K$18,COLUMN('Final Round'!$J$1),FALSE())=1,1,0)))+$AA76)</f>
        <v/>
      </c>
    </row>
    <row r="77" spans="1:28">
      <c r="A77" s="123"/>
      <c r="B77" s="125"/>
      <c r="C77" s="125"/>
      <c r="D77" s="125"/>
      <c r="E77" s="126"/>
      <c r="F77" t="str">
        <f>IF(ISBLANK($A77),"",SUM(IF(ISNA(IF(VLOOKUP($A77,'Round 1'!$A$7:$J$206,COLUMN('Round 1'!$H$7),FALSE()),1,NA())),0,1),IF(ISNA(IF(VLOOKUP($A77,'Round 2'!$A$7:$J$206,COLUMN('Round 1'!$H$7),FALSE()),1,NA())),0,1),IF(ISNA(IF(VLOOKUP($A77,'Round 3'!$A$7:$J$206,COLUMN('Round 1'!$H$7),FALSE()),1,NA())),0,1),IF(ISNA(IF(VLOOKUP($A77,'Final Round'!$A$14:$K$18,1,FALSE()),1,NA())),0,1)))</f>
        <v/>
      </c>
      <c r="G77" s="128"/>
      <c r="H7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30" t="str">
        <f t="shared" si="30"/>
        <v/>
      </c>
      <c r="L77" s="136" t="str">
        <f t="shared" si="31"/>
        <v/>
      </c>
      <c r="M77" s="137"/>
      <c r="N77" s="138" t="str">
        <f t="shared" si="32"/>
        <v/>
      </c>
      <c r="O77" s="71" t="str">
        <f t="shared" si="33"/>
        <v/>
      </c>
      <c r="P77" s="71" t="str">
        <f t="shared" si="34"/>
        <v/>
      </c>
      <c r="Q77" s="71">
        <f t="shared" si="35"/>
        <v>-10</v>
      </c>
      <c r="R77" s="71" t="str">
        <f t="shared" si="36"/>
        <v/>
      </c>
      <c r="S77" s="71" t="str">
        <f t="shared" si="37"/>
        <v/>
      </c>
      <c r="T77" s="71">
        <f t="shared" si="38"/>
        <v>0</v>
      </c>
      <c r="U77" t="str">
        <f ca="1">IF(N('Final Round'!$J$14)&gt;0,IF(ISBLANK($A77),"",IF($N77&gt;5,$N77,VLOOKUP($A77,'Final Round'!$A$14:$K$18,COLUMN('Final Round'!$J$1),FALSE()))),"")</f>
        <v/>
      </c>
      <c r="V77" s="71" t="str">
        <f t="shared" ca="1" si="39"/>
        <v/>
      </c>
      <c r="W77" s="71" t="str">
        <f t="shared" si="40"/>
        <v/>
      </c>
      <c r="X77" s="71" t="str">
        <f t="shared" si="41"/>
        <v/>
      </c>
      <c r="Y77" s="71">
        <f t="shared" si="42"/>
        <v>0</v>
      </c>
      <c r="Z77" s="71" t="str">
        <f t="shared" ca="1" si="43"/>
        <v/>
      </c>
      <c r="AA77" s="71">
        <f t="shared" ca="1" si="44"/>
        <v>0</v>
      </c>
      <c r="AB77" t="str">
        <f>IF(ISBLANK($A77),"",5+4*(I77+IF(AA77=0,0,VLOOKUP($A77,'Final Round'!$A$14:$K$18,COLUMN('Final Round'!$G$1),FALSE())))+8*(H77+IF(AA77=0,0,IF(VLOOKUP($A77,'Final Round'!$A$14:$K$18,COLUMN('Final Round'!$J$1),FALSE())=1,1,0)))+$AA77)</f>
        <v/>
      </c>
    </row>
    <row r="78" spans="1:28">
      <c r="A78" s="112"/>
      <c r="B78" s="139"/>
      <c r="C78" s="139"/>
      <c r="D78" s="139"/>
      <c r="E78" s="140"/>
      <c r="F78" t="str">
        <f>IF(ISBLANK($A78),"",SUM(IF(ISNA(IF(VLOOKUP($A78,'Round 1'!$A$7:$J$206,COLUMN('Round 1'!$H$7),FALSE()),1,NA())),0,1),IF(ISNA(IF(VLOOKUP($A78,'Round 2'!$A$7:$J$206,COLUMN('Round 1'!$H$7),FALSE()),1,NA())),0,1),IF(ISNA(IF(VLOOKUP($A78,'Round 3'!$A$7:$J$206,COLUMN('Round 1'!$H$7),FALSE()),1,NA())),0,1),IF(ISNA(IF(VLOOKUP($A78,'Final Round'!$A$14:$K$18,1,FALSE()),1,NA())),0,1)))</f>
        <v/>
      </c>
      <c r="G78" s="142"/>
      <c r="H7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43" t="str">
        <f t="shared" si="30"/>
        <v/>
      </c>
      <c r="L78" s="145" t="str">
        <f t="shared" si="31"/>
        <v/>
      </c>
      <c r="M78" s="146"/>
      <c r="N78" s="147" t="str">
        <f t="shared" si="32"/>
        <v/>
      </c>
      <c r="O78" s="71" t="str">
        <f t="shared" si="33"/>
        <v/>
      </c>
      <c r="P78" s="71" t="str">
        <f t="shared" si="34"/>
        <v/>
      </c>
      <c r="Q78" s="71">
        <f t="shared" si="35"/>
        <v>-10</v>
      </c>
      <c r="R78" s="71" t="str">
        <f t="shared" si="36"/>
        <v/>
      </c>
      <c r="S78" s="71" t="str">
        <f t="shared" si="37"/>
        <v/>
      </c>
      <c r="T78" s="71">
        <f t="shared" si="38"/>
        <v>0</v>
      </c>
      <c r="U78" t="str">
        <f ca="1">IF(N('Final Round'!$J$14)&gt;0,IF(ISBLANK($A78),"",IF($N78&gt;5,$N78,VLOOKUP($A78,'Final Round'!$A$14:$K$18,COLUMN('Final Round'!$J$1),FALSE()))),"")</f>
        <v/>
      </c>
      <c r="V78" s="71" t="str">
        <f t="shared" ca="1" si="39"/>
        <v/>
      </c>
      <c r="W78" s="71" t="str">
        <f t="shared" si="40"/>
        <v/>
      </c>
      <c r="X78" s="71" t="str">
        <f t="shared" si="41"/>
        <v/>
      </c>
      <c r="Y78" s="71">
        <f t="shared" si="42"/>
        <v>0</v>
      </c>
      <c r="Z78" s="71" t="str">
        <f t="shared" ca="1" si="43"/>
        <v/>
      </c>
      <c r="AA78" s="71">
        <f t="shared" ca="1" si="44"/>
        <v>0</v>
      </c>
      <c r="AB78" t="str">
        <f>IF(ISBLANK($A78),"",5+4*(I78+IF(AA78=0,0,VLOOKUP($A78,'Final Round'!$A$14:$K$18,COLUMN('Final Round'!$G$1),FALSE())))+8*(H78+IF(AA78=0,0,IF(VLOOKUP($A78,'Final Round'!$A$14:$K$18,COLUMN('Final Round'!$J$1),FALSE())=1,1,0)))+$AA78)</f>
        <v/>
      </c>
    </row>
    <row r="79" spans="1:28">
      <c r="A79" s="123"/>
      <c r="B79" s="125"/>
      <c r="C79" s="125"/>
      <c r="D79" s="125"/>
      <c r="E79" s="126"/>
      <c r="F79" t="str">
        <f>IF(ISBLANK($A79),"",SUM(IF(ISNA(IF(VLOOKUP($A79,'Round 1'!$A$7:$J$206,COLUMN('Round 1'!$H$7),FALSE()),1,NA())),0,1),IF(ISNA(IF(VLOOKUP($A79,'Round 2'!$A$7:$J$206,COLUMN('Round 1'!$H$7),FALSE()),1,NA())),0,1),IF(ISNA(IF(VLOOKUP($A79,'Round 3'!$A$7:$J$206,COLUMN('Round 1'!$H$7),FALSE()),1,NA())),0,1),IF(ISNA(IF(VLOOKUP($A79,'Final Round'!$A$14:$K$18,1,FALSE()),1,NA())),0,1)))</f>
        <v/>
      </c>
      <c r="G79" s="128"/>
      <c r="H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30" t="str">
        <f t="shared" si="30"/>
        <v/>
      </c>
      <c r="L79" s="136" t="str">
        <f t="shared" si="31"/>
        <v/>
      </c>
      <c r="M79" s="137"/>
      <c r="N79" s="138" t="str">
        <f t="shared" si="32"/>
        <v/>
      </c>
      <c r="O79" s="71" t="str">
        <f t="shared" si="33"/>
        <v/>
      </c>
      <c r="P79" s="71" t="str">
        <f t="shared" si="34"/>
        <v/>
      </c>
      <c r="Q79" s="71">
        <f t="shared" si="35"/>
        <v>-10</v>
      </c>
      <c r="R79" s="71" t="str">
        <f t="shared" si="36"/>
        <v/>
      </c>
      <c r="S79" s="71" t="str">
        <f t="shared" si="37"/>
        <v/>
      </c>
      <c r="T79" s="71">
        <f t="shared" si="38"/>
        <v>0</v>
      </c>
      <c r="U79" t="str">
        <f ca="1">IF(N('Final Round'!$J$14)&gt;0,IF(ISBLANK($A79),"",IF($N79&gt;5,$N79,VLOOKUP($A79,'Final Round'!$A$14:$K$18,COLUMN('Final Round'!$J$1),FALSE()))),"")</f>
        <v/>
      </c>
      <c r="V79" s="71" t="str">
        <f t="shared" ca="1" si="39"/>
        <v/>
      </c>
      <c r="W79" s="71" t="str">
        <f t="shared" si="40"/>
        <v/>
      </c>
      <c r="X79" s="71" t="str">
        <f t="shared" si="41"/>
        <v/>
      </c>
      <c r="Y79" s="71">
        <f t="shared" si="42"/>
        <v>0</v>
      </c>
      <c r="Z79" s="71" t="str">
        <f t="shared" ca="1" si="43"/>
        <v/>
      </c>
      <c r="AA79" s="71">
        <f t="shared" ca="1" si="44"/>
        <v>0</v>
      </c>
      <c r="AB79" t="str">
        <f>IF(ISBLANK($A79),"",5+4*(I79+IF(AA79=0,0,VLOOKUP($A79,'Final Round'!$A$14:$K$18,COLUMN('Final Round'!$G$1),FALSE())))+8*(H79+IF(AA79=0,0,IF(VLOOKUP($A79,'Final Round'!$A$14:$K$18,COLUMN('Final Round'!$J$1),FALSE())=1,1,0)))+$AA79)</f>
        <v/>
      </c>
    </row>
    <row r="80" spans="1:28">
      <c r="A80" s="112"/>
      <c r="B80" s="139"/>
      <c r="C80" s="139"/>
      <c r="D80" s="139"/>
      <c r="E80" s="140"/>
      <c r="F80" t="str">
        <f>IF(ISBLANK($A80),"",SUM(IF(ISNA(IF(VLOOKUP($A80,'Round 1'!$A$7:$J$206,COLUMN('Round 1'!$H$7),FALSE()),1,NA())),0,1),IF(ISNA(IF(VLOOKUP($A80,'Round 2'!$A$7:$J$206,COLUMN('Round 1'!$H$7),FALSE()),1,NA())),0,1),IF(ISNA(IF(VLOOKUP($A80,'Round 3'!$A$7:$J$206,COLUMN('Round 1'!$H$7),FALSE()),1,NA())),0,1),IF(ISNA(IF(VLOOKUP($A80,'Final Round'!$A$14:$K$18,1,FALSE()),1,NA())),0,1)))</f>
        <v/>
      </c>
      <c r="G80" s="142"/>
      <c r="H80"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43" t="str">
        <f t="shared" si="30"/>
        <v/>
      </c>
      <c r="L80" s="145" t="str">
        <f t="shared" si="31"/>
        <v/>
      </c>
      <c r="M80" s="146"/>
      <c r="N80" s="147" t="str">
        <f t="shared" si="32"/>
        <v/>
      </c>
      <c r="O80" s="71" t="str">
        <f t="shared" si="33"/>
        <v/>
      </c>
      <c r="P80" s="71" t="str">
        <f t="shared" si="34"/>
        <v/>
      </c>
      <c r="Q80" s="71">
        <f t="shared" si="35"/>
        <v>-10</v>
      </c>
      <c r="R80" s="71" t="str">
        <f t="shared" si="36"/>
        <v/>
      </c>
      <c r="S80" s="71" t="str">
        <f t="shared" si="37"/>
        <v/>
      </c>
      <c r="T80" s="71">
        <f t="shared" si="38"/>
        <v>0</v>
      </c>
      <c r="U80" t="str">
        <f ca="1">IF(N('Final Round'!$J$14)&gt;0,IF(ISBLANK($A80),"",IF($N80&gt;5,$N80,VLOOKUP($A80,'Final Round'!$A$14:$K$18,COLUMN('Final Round'!$J$1),FALSE()))),"")</f>
        <v/>
      </c>
      <c r="V80" s="71" t="str">
        <f t="shared" ca="1" si="39"/>
        <v/>
      </c>
      <c r="W80" s="71" t="str">
        <f t="shared" si="40"/>
        <v/>
      </c>
      <c r="X80" s="71" t="str">
        <f t="shared" si="41"/>
        <v/>
      </c>
      <c r="Y80" s="71">
        <f t="shared" si="42"/>
        <v>0</v>
      </c>
      <c r="Z80" s="71" t="str">
        <f t="shared" ca="1" si="43"/>
        <v/>
      </c>
      <c r="AA80" s="71">
        <f t="shared" ca="1" si="44"/>
        <v>0</v>
      </c>
      <c r="AB80" t="str">
        <f>IF(ISBLANK($A80),"",5+4*(I80+IF(AA80=0,0,VLOOKUP($A80,'Final Round'!$A$14:$K$18,COLUMN('Final Round'!$G$1),FALSE())))+8*(H80+IF(AA80=0,0,IF(VLOOKUP($A80,'Final Round'!$A$14:$K$18,COLUMN('Final Round'!$J$1),FALSE())=1,1,0)))+$AA80)</f>
        <v/>
      </c>
    </row>
    <row r="81" spans="1:28">
      <c r="A81" s="123"/>
      <c r="B81" s="125"/>
      <c r="C81" s="125"/>
      <c r="D81" s="125"/>
      <c r="E81" s="126"/>
      <c r="F81" t="str">
        <f>IF(ISBLANK($A81),"",SUM(IF(ISNA(IF(VLOOKUP($A81,'Round 1'!$A$7:$J$206,COLUMN('Round 1'!$H$7),FALSE()),1,NA())),0,1),IF(ISNA(IF(VLOOKUP($A81,'Round 2'!$A$7:$J$206,COLUMN('Round 1'!$H$7),FALSE()),1,NA())),0,1),IF(ISNA(IF(VLOOKUP($A81,'Round 3'!$A$7:$J$206,COLUMN('Round 1'!$H$7),FALSE()),1,NA())),0,1),IF(ISNA(IF(VLOOKUP($A81,'Final Round'!$A$14:$K$18,1,FALSE()),1,NA())),0,1)))</f>
        <v/>
      </c>
      <c r="G81" s="128"/>
      <c r="H8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30" t="str">
        <f t="shared" si="30"/>
        <v/>
      </c>
      <c r="L81" s="136" t="str">
        <f t="shared" si="31"/>
        <v/>
      </c>
      <c r="M81" s="137"/>
      <c r="N81" s="138" t="str">
        <f t="shared" si="32"/>
        <v/>
      </c>
      <c r="O81" s="71" t="str">
        <f t="shared" si="33"/>
        <v/>
      </c>
      <c r="P81" s="71" t="str">
        <f t="shared" si="34"/>
        <v/>
      </c>
      <c r="Q81" s="71">
        <f t="shared" si="35"/>
        <v>-10</v>
      </c>
      <c r="R81" s="71" t="str">
        <f t="shared" si="36"/>
        <v/>
      </c>
      <c r="S81" s="71" t="str">
        <f t="shared" si="37"/>
        <v/>
      </c>
      <c r="T81" s="71">
        <f t="shared" si="38"/>
        <v>0</v>
      </c>
      <c r="U81" t="str">
        <f ca="1">IF(N('Final Round'!$J$14)&gt;0,IF(ISBLANK($A81),"",IF($N81&gt;5,$N81,VLOOKUP($A81,'Final Round'!$A$14:$K$18,COLUMN('Final Round'!$J$1),FALSE()))),"")</f>
        <v/>
      </c>
      <c r="V81" s="71" t="str">
        <f t="shared" ca="1" si="39"/>
        <v/>
      </c>
      <c r="W81" s="71" t="str">
        <f t="shared" si="40"/>
        <v/>
      </c>
      <c r="X81" s="71" t="str">
        <f t="shared" si="41"/>
        <v/>
      </c>
      <c r="Y81" s="71">
        <f t="shared" si="42"/>
        <v>0</v>
      </c>
      <c r="Z81" s="71" t="str">
        <f t="shared" ca="1" si="43"/>
        <v/>
      </c>
      <c r="AA81" s="71">
        <f t="shared" ca="1" si="44"/>
        <v>0</v>
      </c>
      <c r="AB81" t="str">
        <f>IF(ISBLANK($A81),"",5+4*(I81+IF(AA81=0,0,VLOOKUP($A81,'Final Round'!$A$14:$K$18,COLUMN('Final Round'!$G$1),FALSE())))+8*(H81+IF(AA81=0,0,IF(VLOOKUP($A81,'Final Round'!$A$14:$K$18,COLUMN('Final Round'!$J$1),FALSE())=1,1,0)))+$AA81)</f>
        <v/>
      </c>
    </row>
    <row r="82" spans="1:28">
      <c r="A82" s="112"/>
      <c r="B82" s="139"/>
      <c r="C82" s="139"/>
      <c r="D82" s="139"/>
      <c r="E82" s="140"/>
      <c r="F82" t="str">
        <f>IF(ISBLANK($A82),"",SUM(IF(ISNA(IF(VLOOKUP($A82,'Round 1'!$A$7:$J$206,COLUMN('Round 1'!$H$7),FALSE()),1,NA())),0,1),IF(ISNA(IF(VLOOKUP($A82,'Round 2'!$A$7:$J$206,COLUMN('Round 1'!$H$7),FALSE()),1,NA())),0,1),IF(ISNA(IF(VLOOKUP($A82,'Round 3'!$A$7:$J$206,COLUMN('Round 1'!$H$7),FALSE()),1,NA())),0,1),IF(ISNA(IF(VLOOKUP($A82,'Final Round'!$A$14:$K$18,1,FALSE()),1,NA())),0,1)))</f>
        <v/>
      </c>
      <c r="G82" s="142"/>
      <c r="H82"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43" t="str">
        <f t="shared" si="30"/>
        <v/>
      </c>
      <c r="L82" s="145" t="str">
        <f t="shared" si="31"/>
        <v/>
      </c>
      <c r="M82" s="146"/>
      <c r="N82" s="147" t="str">
        <f t="shared" si="32"/>
        <v/>
      </c>
      <c r="O82" s="71" t="str">
        <f t="shared" si="33"/>
        <v/>
      </c>
      <c r="P82" s="71" t="str">
        <f t="shared" si="34"/>
        <v/>
      </c>
      <c r="Q82" s="71">
        <f t="shared" si="35"/>
        <v>-10</v>
      </c>
      <c r="R82" s="71" t="str">
        <f t="shared" si="36"/>
        <v/>
      </c>
      <c r="S82" s="71" t="str">
        <f t="shared" si="37"/>
        <v/>
      </c>
      <c r="T82" s="71">
        <f t="shared" si="38"/>
        <v>0</v>
      </c>
      <c r="U82" t="str">
        <f ca="1">IF(N('Final Round'!$J$14)&gt;0,IF(ISBLANK($A82),"",IF($N82&gt;5,$N82,VLOOKUP($A82,'Final Round'!$A$14:$K$18,COLUMN('Final Round'!$J$1),FALSE()))),"")</f>
        <v/>
      </c>
      <c r="V82" s="71" t="str">
        <f t="shared" ca="1" si="39"/>
        <v/>
      </c>
      <c r="W82" s="71" t="str">
        <f t="shared" si="40"/>
        <v/>
      </c>
      <c r="X82" s="71" t="str">
        <f t="shared" si="41"/>
        <v/>
      </c>
      <c r="Y82" s="71">
        <f t="shared" si="42"/>
        <v>0</v>
      </c>
      <c r="Z82" s="71" t="str">
        <f t="shared" ca="1" si="43"/>
        <v/>
      </c>
      <c r="AA82" s="71">
        <f t="shared" ca="1" si="44"/>
        <v>0</v>
      </c>
      <c r="AB82" t="str">
        <f>IF(ISBLANK($A82),"",5+4*(I82+IF(AA82=0,0,VLOOKUP($A82,'Final Round'!$A$14:$K$18,COLUMN('Final Round'!$G$1),FALSE())))+8*(H82+IF(AA82=0,0,IF(VLOOKUP($A82,'Final Round'!$A$14:$K$18,COLUMN('Final Round'!$J$1),FALSE())=1,1,0)))+$AA82)</f>
        <v/>
      </c>
    </row>
    <row r="83" spans="1:28">
      <c r="A83" s="123"/>
      <c r="B83" s="125"/>
      <c r="C83" s="125"/>
      <c r="D83" s="125"/>
      <c r="E83" s="126"/>
      <c r="F83" t="str">
        <f>IF(ISBLANK($A83),"",SUM(IF(ISNA(IF(VLOOKUP($A83,'Round 1'!$A$7:$J$206,COLUMN('Round 1'!$H$7),FALSE()),1,NA())),0,1),IF(ISNA(IF(VLOOKUP($A83,'Round 2'!$A$7:$J$206,COLUMN('Round 1'!$H$7),FALSE()),1,NA())),0,1),IF(ISNA(IF(VLOOKUP($A83,'Round 3'!$A$7:$J$206,COLUMN('Round 1'!$H$7),FALSE()),1,NA())),0,1),IF(ISNA(IF(VLOOKUP($A83,'Final Round'!$A$14:$K$18,1,FALSE()),1,NA())),0,1)))</f>
        <v/>
      </c>
      <c r="G83" s="128"/>
      <c r="H83"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30" t="str">
        <f t="shared" si="30"/>
        <v/>
      </c>
      <c r="L83" s="136" t="str">
        <f t="shared" si="31"/>
        <v/>
      </c>
      <c r="M83" s="137"/>
      <c r="N83" s="138" t="str">
        <f t="shared" si="32"/>
        <v/>
      </c>
      <c r="O83" s="71" t="str">
        <f t="shared" si="33"/>
        <v/>
      </c>
      <c r="P83" s="71" t="str">
        <f t="shared" si="34"/>
        <v/>
      </c>
      <c r="Q83" s="71">
        <f t="shared" si="35"/>
        <v>-10</v>
      </c>
      <c r="R83" s="71" t="str">
        <f t="shared" si="36"/>
        <v/>
      </c>
      <c r="S83" s="71" t="str">
        <f t="shared" si="37"/>
        <v/>
      </c>
      <c r="T83" s="71">
        <f t="shared" si="38"/>
        <v>0</v>
      </c>
      <c r="U83" t="str">
        <f ca="1">IF(N('Final Round'!$J$14)&gt;0,IF(ISBLANK($A83),"",IF($N83&gt;5,$N83,VLOOKUP($A83,'Final Round'!$A$14:$K$18,COLUMN('Final Round'!$J$1),FALSE()))),"")</f>
        <v/>
      </c>
      <c r="V83" s="71" t="str">
        <f t="shared" ca="1" si="39"/>
        <v/>
      </c>
      <c r="W83" s="71" t="str">
        <f t="shared" si="40"/>
        <v/>
      </c>
      <c r="X83" s="71" t="str">
        <f t="shared" si="41"/>
        <v/>
      </c>
      <c r="Y83" s="71">
        <f t="shared" si="42"/>
        <v>0</v>
      </c>
      <c r="Z83" s="71" t="str">
        <f t="shared" ca="1" si="43"/>
        <v/>
      </c>
      <c r="AA83" s="71">
        <f t="shared" ca="1" si="44"/>
        <v>0</v>
      </c>
      <c r="AB83" t="str">
        <f>IF(ISBLANK($A83),"",5+4*(I83+IF(AA83=0,0,VLOOKUP($A83,'Final Round'!$A$14:$K$18,COLUMN('Final Round'!$G$1),FALSE())))+8*(H83+IF(AA83=0,0,IF(VLOOKUP($A83,'Final Round'!$A$14:$K$18,COLUMN('Final Round'!$J$1),FALSE())=1,1,0)))+$AA83)</f>
        <v/>
      </c>
    </row>
    <row r="84" spans="1:28">
      <c r="A84" s="112"/>
      <c r="B84" s="139"/>
      <c r="C84" s="139"/>
      <c r="D84" s="139"/>
      <c r="E84" s="140"/>
      <c r="F84" t="str">
        <f>IF(ISBLANK($A84),"",SUM(IF(ISNA(IF(VLOOKUP($A84,'Round 1'!$A$7:$J$206,COLUMN('Round 1'!$H$7),FALSE()),1,NA())),0,1),IF(ISNA(IF(VLOOKUP($A84,'Round 2'!$A$7:$J$206,COLUMN('Round 1'!$H$7),FALSE()),1,NA())),0,1),IF(ISNA(IF(VLOOKUP($A84,'Round 3'!$A$7:$J$206,COLUMN('Round 1'!$H$7),FALSE()),1,NA())),0,1),IF(ISNA(IF(VLOOKUP($A84,'Final Round'!$A$14:$K$18,1,FALSE()),1,NA())),0,1)))</f>
        <v/>
      </c>
      <c r="G84" s="142"/>
      <c r="H84"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43" t="str">
        <f t="shared" si="30"/>
        <v/>
      </c>
      <c r="L84" s="145" t="str">
        <f t="shared" si="31"/>
        <v/>
      </c>
      <c r="M84" s="146"/>
      <c r="N84" s="147" t="str">
        <f t="shared" si="32"/>
        <v/>
      </c>
      <c r="O84" s="71" t="str">
        <f t="shared" si="33"/>
        <v/>
      </c>
      <c r="P84" s="71" t="str">
        <f t="shared" si="34"/>
        <v/>
      </c>
      <c r="Q84" s="71">
        <f t="shared" si="35"/>
        <v>-10</v>
      </c>
      <c r="R84" s="71" t="str">
        <f t="shared" si="36"/>
        <v/>
      </c>
      <c r="S84" s="71" t="str">
        <f t="shared" si="37"/>
        <v/>
      </c>
      <c r="T84" s="71">
        <f t="shared" si="38"/>
        <v>0</v>
      </c>
      <c r="U84" t="str">
        <f ca="1">IF(N('Final Round'!$J$14)&gt;0,IF(ISBLANK($A84),"",IF($N84&gt;5,$N84,VLOOKUP($A84,'Final Round'!$A$14:$K$18,COLUMN('Final Round'!$J$1),FALSE()))),"")</f>
        <v/>
      </c>
      <c r="V84" s="71" t="str">
        <f t="shared" ca="1" si="39"/>
        <v/>
      </c>
      <c r="W84" s="71" t="str">
        <f t="shared" si="40"/>
        <v/>
      </c>
      <c r="X84" s="71" t="str">
        <f t="shared" si="41"/>
        <v/>
      </c>
      <c r="Y84" s="71">
        <f t="shared" si="42"/>
        <v>0</v>
      </c>
      <c r="Z84" s="71" t="str">
        <f t="shared" ca="1" si="43"/>
        <v/>
      </c>
      <c r="AA84" s="71">
        <f t="shared" ca="1" si="44"/>
        <v>0</v>
      </c>
      <c r="AB84" t="str">
        <f>IF(ISBLANK($A84),"",5+4*(I84+IF(AA84=0,0,VLOOKUP($A84,'Final Round'!$A$14:$K$18,COLUMN('Final Round'!$G$1),FALSE())))+8*(H84+IF(AA84=0,0,IF(VLOOKUP($A84,'Final Round'!$A$14:$K$18,COLUMN('Final Round'!$J$1),FALSE())=1,1,0)))+$AA84)</f>
        <v/>
      </c>
    </row>
    <row r="85" spans="1:28">
      <c r="A85" s="123"/>
      <c r="B85" s="125"/>
      <c r="C85" s="125"/>
      <c r="D85" s="125"/>
      <c r="E85" s="126"/>
      <c r="F85" t="str">
        <f>IF(ISBLANK($A85),"",SUM(IF(ISNA(IF(VLOOKUP($A85,'Round 1'!$A$7:$J$206,COLUMN('Round 1'!$H$7),FALSE()),1,NA())),0,1),IF(ISNA(IF(VLOOKUP($A85,'Round 2'!$A$7:$J$206,COLUMN('Round 1'!$H$7),FALSE()),1,NA())),0,1),IF(ISNA(IF(VLOOKUP($A85,'Round 3'!$A$7:$J$206,COLUMN('Round 1'!$H$7),FALSE()),1,NA())),0,1),IF(ISNA(IF(VLOOKUP($A85,'Final Round'!$A$14:$K$18,1,FALSE()),1,NA())),0,1)))</f>
        <v/>
      </c>
      <c r="G85" s="128"/>
      <c r="H85"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30" t="str">
        <f t="shared" si="30"/>
        <v/>
      </c>
      <c r="L85" s="136" t="str">
        <f t="shared" si="31"/>
        <v/>
      </c>
      <c r="M85" s="137"/>
      <c r="N85" s="138" t="str">
        <f t="shared" si="32"/>
        <v/>
      </c>
      <c r="O85" s="71" t="str">
        <f t="shared" si="33"/>
        <v/>
      </c>
      <c r="P85" s="71" t="str">
        <f t="shared" si="34"/>
        <v/>
      </c>
      <c r="Q85" s="71">
        <f t="shared" si="35"/>
        <v>-10</v>
      </c>
      <c r="R85" s="71" t="str">
        <f t="shared" si="36"/>
        <v/>
      </c>
      <c r="S85" s="71" t="str">
        <f t="shared" si="37"/>
        <v/>
      </c>
      <c r="T85" s="71">
        <f t="shared" si="38"/>
        <v>0</v>
      </c>
      <c r="U85" t="str">
        <f ca="1">IF(N('Final Round'!$J$14)&gt;0,IF(ISBLANK($A85),"",IF($N85&gt;5,$N85,VLOOKUP($A85,'Final Round'!$A$14:$K$18,COLUMN('Final Round'!$J$1),FALSE()))),"")</f>
        <v/>
      </c>
      <c r="V85" s="71" t="str">
        <f t="shared" ca="1" si="39"/>
        <v/>
      </c>
      <c r="W85" s="71" t="str">
        <f t="shared" si="40"/>
        <v/>
      </c>
      <c r="X85" s="71" t="str">
        <f t="shared" si="41"/>
        <v/>
      </c>
      <c r="Y85" s="71">
        <f t="shared" si="42"/>
        <v>0</v>
      </c>
      <c r="Z85" s="71" t="str">
        <f t="shared" ca="1" si="43"/>
        <v/>
      </c>
      <c r="AA85" s="71">
        <f t="shared" ca="1" si="44"/>
        <v>0</v>
      </c>
      <c r="AB85" t="str">
        <f>IF(ISBLANK($A85),"",5+4*(I85+IF(AA85=0,0,VLOOKUP($A85,'Final Round'!$A$14:$K$18,COLUMN('Final Round'!$G$1),FALSE())))+8*(H85+IF(AA85=0,0,IF(VLOOKUP($A85,'Final Round'!$A$14:$K$18,COLUMN('Final Round'!$J$1),FALSE())=1,1,0)))+$AA85)</f>
        <v/>
      </c>
    </row>
    <row r="86" spans="1:28">
      <c r="A86" s="112"/>
      <c r="B86" s="139"/>
      <c r="C86" s="139"/>
      <c r="D86" s="139"/>
      <c r="E86" s="140"/>
      <c r="F86" t="str">
        <f>IF(ISBLANK($A86),"",SUM(IF(ISNA(IF(VLOOKUP($A86,'Round 1'!$A$7:$J$206,COLUMN('Round 1'!$H$7),FALSE()),1,NA())),0,1),IF(ISNA(IF(VLOOKUP($A86,'Round 2'!$A$7:$J$206,COLUMN('Round 1'!$H$7),FALSE()),1,NA())),0,1),IF(ISNA(IF(VLOOKUP($A86,'Round 3'!$A$7:$J$206,COLUMN('Round 1'!$H$7),FALSE()),1,NA())),0,1),IF(ISNA(IF(VLOOKUP($A86,'Final Round'!$A$14:$K$18,1,FALSE()),1,NA())),0,1)))</f>
        <v/>
      </c>
      <c r="G86" s="142"/>
      <c r="H86"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43" t="str">
        <f t="shared" si="30"/>
        <v/>
      </c>
      <c r="L86" s="145" t="str">
        <f t="shared" si="31"/>
        <v/>
      </c>
      <c r="M86" s="146"/>
      <c r="N86" s="147" t="str">
        <f t="shared" si="32"/>
        <v/>
      </c>
      <c r="O86" s="71" t="str">
        <f t="shared" si="33"/>
        <v/>
      </c>
      <c r="P86" s="71" t="str">
        <f t="shared" si="34"/>
        <v/>
      </c>
      <c r="Q86" s="71">
        <f t="shared" si="35"/>
        <v>-10</v>
      </c>
      <c r="R86" s="71" t="str">
        <f t="shared" si="36"/>
        <v/>
      </c>
      <c r="S86" s="71" t="str">
        <f t="shared" si="37"/>
        <v/>
      </c>
      <c r="T86" s="71">
        <f t="shared" si="38"/>
        <v>0</v>
      </c>
      <c r="U86" t="str">
        <f ca="1">IF(N('Final Round'!$J$14)&gt;0,IF(ISBLANK($A86),"",IF($N86&gt;5,$N86,VLOOKUP($A86,'Final Round'!$A$14:$K$18,COLUMN('Final Round'!$J$1),FALSE()))),"")</f>
        <v/>
      </c>
      <c r="V86" s="71" t="str">
        <f t="shared" ca="1" si="39"/>
        <v/>
      </c>
      <c r="W86" s="71" t="str">
        <f t="shared" si="40"/>
        <v/>
      </c>
      <c r="X86" s="71" t="str">
        <f t="shared" si="41"/>
        <v/>
      </c>
      <c r="Y86" s="71">
        <f t="shared" si="42"/>
        <v>0</v>
      </c>
      <c r="Z86" s="71" t="str">
        <f t="shared" ca="1" si="43"/>
        <v/>
      </c>
      <c r="AA86" s="71">
        <f t="shared" ca="1" si="44"/>
        <v>0</v>
      </c>
      <c r="AB86" t="str">
        <f>IF(ISBLANK($A86),"",5+4*(I86+IF(AA86=0,0,VLOOKUP($A86,'Final Round'!$A$14:$K$18,COLUMN('Final Round'!$G$1),FALSE())))+8*(H86+IF(AA86=0,0,IF(VLOOKUP($A86,'Final Round'!$A$14:$K$18,COLUMN('Final Round'!$J$1),FALSE())=1,1,0)))+$AA86)</f>
        <v/>
      </c>
    </row>
    <row r="87" spans="1:28">
      <c r="A87" s="123"/>
      <c r="B87" s="125"/>
      <c r="C87" s="125"/>
      <c r="D87" s="125"/>
      <c r="E87" s="126"/>
      <c r="F87" t="str">
        <f>IF(ISBLANK($A87),"",SUM(IF(ISNA(IF(VLOOKUP($A87,'Round 1'!$A$7:$J$206,COLUMN('Round 1'!$H$7),FALSE()),1,NA())),0,1),IF(ISNA(IF(VLOOKUP($A87,'Round 2'!$A$7:$J$206,COLUMN('Round 1'!$H$7),FALSE()),1,NA())),0,1),IF(ISNA(IF(VLOOKUP($A87,'Round 3'!$A$7:$J$206,COLUMN('Round 1'!$H$7),FALSE()),1,NA())),0,1),IF(ISNA(IF(VLOOKUP($A87,'Final Round'!$A$14:$K$18,1,FALSE()),1,NA())),0,1)))</f>
        <v/>
      </c>
      <c r="G87" s="128"/>
      <c r="H8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30" t="str">
        <f t="shared" si="30"/>
        <v/>
      </c>
      <c r="L87" s="136" t="str">
        <f t="shared" si="31"/>
        <v/>
      </c>
      <c r="M87" s="137"/>
      <c r="N87" s="138" t="str">
        <f t="shared" si="32"/>
        <v/>
      </c>
      <c r="O87" s="71" t="str">
        <f t="shared" si="33"/>
        <v/>
      </c>
      <c r="P87" s="71" t="str">
        <f t="shared" si="34"/>
        <v/>
      </c>
      <c r="Q87" s="71">
        <f t="shared" si="35"/>
        <v>-10</v>
      </c>
      <c r="R87" s="71" t="str">
        <f t="shared" si="36"/>
        <v/>
      </c>
      <c r="S87" s="71" t="str">
        <f t="shared" si="37"/>
        <v/>
      </c>
      <c r="T87" s="71">
        <f t="shared" si="38"/>
        <v>0</v>
      </c>
      <c r="U87" t="str">
        <f ca="1">IF(N('Final Round'!$J$14)&gt;0,IF(ISBLANK($A87),"",IF($N87&gt;5,$N87,VLOOKUP($A87,'Final Round'!$A$14:$K$18,COLUMN('Final Round'!$J$1),FALSE()))),"")</f>
        <v/>
      </c>
      <c r="V87" s="71" t="str">
        <f t="shared" ca="1" si="39"/>
        <v/>
      </c>
      <c r="W87" s="71" t="str">
        <f t="shared" si="40"/>
        <v/>
      </c>
      <c r="X87" s="71" t="str">
        <f t="shared" si="41"/>
        <v/>
      </c>
      <c r="Y87" s="71">
        <f t="shared" si="42"/>
        <v>0</v>
      </c>
      <c r="Z87" s="71" t="str">
        <f t="shared" ca="1" si="43"/>
        <v/>
      </c>
      <c r="AA87" s="71">
        <f t="shared" ca="1" si="44"/>
        <v>0</v>
      </c>
      <c r="AB87" t="str">
        <f>IF(ISBLANK($A87),"",5+4*(I87+IF(AA87=0,0,VLOOKUP($A87,'Final Round'!$A$14:$K$18,COLUMN('Final Round'!$G$1),FALSE())))+8*(H87+IF(AA87=0,0,IF(VLOOKUP($A87,'Final Round'!$A$14:$K$18,COLUMN('Final Round'!$J$1),FALSE())=1,1,0)))+$AA87)</f>
        <v/>
      </c>
    </row>
    <row r="88" spans="1:28">
      <c r="A88" s="112"/>
      <c r="B88" s="139"/>
      <c r="C88" s="139"/>
      <c r="D88" s="139"/>
      <c r="E88" s="140"/>
      <c r="F88" t="str">
        <f>IF(ISBLANK($A88),"",SUM(IF(ISNA(IF(VLOOKUP($A88,'Round 1'!$A$7:$J$206,COLUMN('Round 1'!$H$7),FALSE()),1,NA())),0,1),IF(ISNA(IF(VLOOKUP($A88,'Round 2'!$A$7:$J$206,COLUMN('Round 1'!$H$7),FALSE()),1,NA())),0,1),IF(ISNA(IF(VLOOKUP($A88,'Round 3'!$A$7:$J$206,COLUMN('Round 1'!$H$7),FALSE()),1,NA())),0,1),IF(ISNA(IF(VLOOKUP($A88,'Final Round'!$A$14:$K$18,1,FALSE()),1,NA())),0,1)))</f>
        <v/>
      </c>
      <c r="G88" s="142"/>
      <c r="H8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43" t="str">
        <f t="shared" si="30"/>
        <v/>
      </c>
      <c r="L88" s="145" t="str">
        <f t="shared" si="31"/>
        <v/>
      </c>
      <c r="M88" s="146"/>
      <c r="N88" s="147" t="str">
        <f t="shared" si="32"/>
        <v/>
      </c>
      <c r="O88" s="71" t="str">
        <f t="shared" si="33"/>
        <v/>
      </c>
      <c r="P88" s="71" t="str">
        <f t="shared" si="34"/>
        <v/>
      </c>
      <c r="Q88" s="71">
        <f t="shared" si="35"/>
        <v>-10</v>
      </c>
      <c r="R88" s="71" t="str">
        <f t="shared" si="36"/>
        <v/>
      </c>
      <c r="S88" s="71" t="str">
        <f t="shared" si="37"/>
        <v/>
      </c>
      <c r="T88" s="71">
        <f t="shared" si="38"/>
        <v>0</v>
      </c>
      <c r="U88" t="str">
        <f ca="1">IF(N('Final Round'!$J$14)&gt;0,IF(ISBLANK($A88),"",IF($N88&gt;5,$N88,VLOOKUP($A88,'Final Round'!$A$14:$K$18,COLUMN('Final Round'!$J$1),FALSE()))),"")</f>
        <v/>
      </c>
      <c r="V88" s="71" t="str">
        <f t="shared" ca="1" si="39"/>
        <v/>
      </c>
      <c r="W88" s="71" t="str">
        <f t="shared" si="40"/>
        <v/>
      </c>
      <c r="X88" s="71" t="str">
        <f t="shared" si="41"/>
        <v/>
      </c>
      <c r="Y88" s="71">
        <f t="shared" si="42"/>
        <v>0</v>
      </c>
      <c r="Z88" s="71" t="str">
        <f t="shared" ca="1" si="43"/>
        <v/>
      </c>
      <c r="AA88" s="71">
        <f t="shared" ca="1" si="44"/>
        <v>0</v>
      </c>
      <c r="AB88" t="str">
        <f>IF(ISBLANK($A88),"",5+4*(I88+IF(AA88=0,0,VLOOKUP($A88,'Final Round'!$A$14:$K$18,COLUMN('Final Round'!$G$1),FALSE())))+8*(H88+IF(AA88=0,0,IF(VLOOKUP($A88,'Final Round'!$A$14:$K$18,COLUMN('Final Round'!$J$1),FALSE())=1,1,0)))+$AA88)</f>
        <v/>
      </c>
    </row>
    <row r="89" spans="1:28">
      <c r="A89" s="123"/>
      <c r="B89" s="125"/>
      <c r="C89" s="125"/>
      <c r="D89" s="125"/>
      <c r="E89" s="126"/>
      <c r="F89" t="str">
        <f>IF(ISBLANK($A89),"",SUM(IF(ISNA(IF(VLOOKUP($A89,'Round 1'!$A$7:$J$206,COLUMN('Round 1'!$H$7),FALSE()),1,NA())),0,1),IF(ISNA(IF(VLOOKUP($A89,'Round 2'!$A$7:$J$206,COLUMN('Round 1'!$H$7),FALSE()),1,NA())),0,1),IF(ISNA(IF(VLOOKUP($A89,'Round 3'!$A$7:$J$206,COLUMN('Round 1'!$H$7),FALSE()),1,NA())),0,1),IF(ISNA(IF(VLOOKUP($A89,'Final Round'!$A$14:$K$18,1,FALSE()),1,NA())),0,1)))</f>
        <v/>
      </c>
      <c r="G89" s="128"/>
      <c r="H8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30" t="str">
        <f t="shared" si="30"/>
        <v/>
      </c>
      <c r="L89" s="136" t="str">
        <f t="shared" si="31"/>
        <v/>
      </c>
      <c r="M89" s="137"/>
      <c r="N89" s="138" t="str">
        <f t="shared" si="32"/>
        <v/>
      </c>
      <c r="O89" s="71" t="str">
        <f t="shared" si="33"/>
        <v/>
      </c>
      <c r="P89" s="71" t="str">
        <f t="shared" si="34"/>
        <v/>
      </c>
      <c r="Q89" s="71">
        <f t="shared" si="35"/>
        <v>-10</v>
      </c>
      <c r="R89" s="71" t="str">
        <f t="shared" si="36"/>
        <v/>
      </c>
      <c r="S89" s="71" t="str">
        <f t="shared" si="37"/>
        <v/>
      </c>
      <c r="T89" s="71">
        <f t="shared" si="38"/>
        <v>0</v>
      </c>
      <c r="U89" t="str">
        <f ca="1">IF(N('Final Round'!$J$14)&gt;0,IF(ISBLANK($A89),"",IF($N89&gt;5,$N89,VLOOKUP($A89,'Final Round'!$A$14:$K$18,COLUMN('Final Round'!$J$1),FALSE()))),"")</f>
        <v/>
      </c>
      <c r="V89" s="71" t="str">
        <f t="shared" ca="1" si="39"/>
        <v/>
      </c>
      <c r="W89" s="71" t="str">
        <f t="shared" si="40"/>
        <v/>
      </c>
      <c r="X89" s="71" t="str">
        <f t="shared" si="41"/>
        <v/>
      </c>
      <c r="Y89" s="71">
        <f t="shared" si="42"/>
        <v>0</v>
      </c>
      <c r="Z89" s="71" t="str">
        <f t="shared" ca="1" si="43"/>
        <v/>
      </c>
      <c r="AA89" s="71">
        <f t="shared" ca="1" si="44"/>
        <v>0</v>
      </c>
      <c r="AB89" t="str">
        <f>IF(ISBLANK($A89),"",5+4*(I89+IF(AA89=0,0,VLOOKUP($A89,'Final Round'!$A$14:$K$18,COLUMN('Final Round'!$G$1),FALSE())))+8*(H89+IF(AA89=0,0,IF(VLOOKUP($A89,'Final Round'!$A$14:$K$18,COLUMN('Final Round'!$J$1),FALSE())=1,1,0)))+$AA89)</f>
        <v/>
      </c>
    </row>
    <row r="90" spans="1:28">
      <c r="A90" s="112"/>
      <c r="B90" s="139"/>
      <c r="C90" s="139"/>
      <c r="D90" s="139"/>
      <c r="E90" s="140"/>
      <c r="F90" t="str">
        <f>IF(ISBLANK($A90),"",SUM(IF(ISNA(IF(VLOOKUP($A90,'Round 1'!$A$7:$J$206,COLUMN('Round 1'!$H$7),FALSE()),1,NA())),0,1),IF(ISNA(IF(VLOOKUP($A90,'Round 2'!$A$7:$J$206,COLUMN('Round 1'!$H$7),FALSE()),1,NA())),0,1),IF(ISNA(IF(VLOOKUP($A90,'Round 3'!$A$7:$J$206,COLUMN('Round 1'!$H$7),FALSE()),1,NA())),0,1),IF(ISNA(IF(VLOOKUP($A90,'Final Round'!$A$14:$K$18,1,FALSE()),1,NA())),0,1)))</f>
        <v/>
      </c>
      <c r="G90" s="142"/>
      <c r="H90"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43" t="str">
        <f t="shared" si="30"/>
        <v/>
      </c>
      <c r="L90" s="145" t="str">
        <f t="shared" si="31"/>
        <v/>
      </c>
      <c r="M90" s="146"/>
      <c r="N90" s="147" t="str">
        <f t="shared" si="32"/>
        <v/>
      </c>
      <c r="O90" s="71" t="str">
        <f t="shared" si="33"/>
        <v/>
      </c>
      <c r="P90" s="71" t="str">
        <f t="shared" si="34"/>
        <v/>
      </c>
      <c r="Q90" s="71">
        <f t="shared" si="35"/>
        <v>-10</v>
      </c>
      <c r="R90" s="71" t="str">
        <f t="shared" si="36"/>
        <v/>
      </c>
      <c r="S90" s="71" t="str">
        <f t="shared" si="37"/>
        <v/>
      </c>
      <c r="T90" s="71">
        <f t="shared" si="38"/>
        <v>0</v>
      </c>
      <c r="U90" t="str">
        <f ca="1">IF(N('Final Round'!$J$14)&gt;0,IF(ISBLANK($A90),"",IF($N90&gt;5,$N90,VLOOKUP($A90,'Final Round'!$A$14:$K$18,COLUMN('Final Round'!$J$1),FALSE()))),"")</f>
        <v/>
      </c>
      <c r="V90" s="71" t="str">
        <f t="shared" ca="1" si="39"/>
        <v/>
      </c>
      <c r="W90" s="71" t="str">
        <f t="shared" si="40"/>
        <v/>
      </c>
      <c r="X90" s="71" t="str">
        <f t="shared" si="41"/>
        <v/>
      </c>
      <c r="Y90" s="71">
        <f t="shared" si="42"/>
        <v>0</v>
      </c>
      <c r="Z90" s="71" t="str">
        <f t="shared" ca="1" si="43"/>
        <v/>
      </c>
      <c r="AA90" s="71">
        <f t="shared" ca="1" si="44"/>
        <v>0</v>
      </c>
      <c r="AB90" t="str">
        <f>IF(ISBLANK($A90),"",5+4*(I90+IF(AA90=0,0,VLOOKUP($A90,'Final Round'!$A$14:$K$18,COLUMN('Final Round'!$G$1),FALSE())))+8*(H90+IF(AA90=0,0,IF(VLOOKUP($A90,'Final Round'!$A$14:$K$18,COLUMN('Final Round'!$J$1),FALSE())=1,1,0)))+$AA90)</f>
        <v/>
      </c>
    </row>
    <row r="91" spans="1:28">
      <c r="A91" s="123"/>
      <c r="B91" s="125"/>
      <c r="C91" s="125"/>
      <c r="D91" s="125"/>
      <c r="E91" s="126"/>
      <c r="F91" t="str">
        <f>IF(ISBLANK($A91),"",SUM(IF(ISNA(IF(VLOOKUP($A91,'Round 1'!$A$7:$J$206,COLUMN('Round 1'!$H$7),FALSE()),1,NA())),0,1),IF(ISNA(IF(VLOOKUP($A91,'Round 2'!$A$7:$J$206,COLUMN('Round 1'!$H$7),FALSE()),1,NA())),0,1),IF(ISNA(IF(VLOOKUP($A91,'Round 3'!$A$7:$J$206,COLUMN('Round 1'!$H$7),FALSE()),1,NA())),0,1),IF(ISNA(IF(VLOOKUP($A91,'Final Round'!$A$14:$K$18,1,FALSE()),1,NA())),0,1)))</f>
        <v/>
      </c>
      <c r="G91" s="128"/>
      <c r="H9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30" t="str">
        <f t="shared" si="30"/>
        <v/>
      </c>
      <c r="L91" s="136" t="str">
        <f t="shared" si="31"/>
        <v/>
      </c>
      <c r="M91" s="137"/>
      <c r="N91" s="138" t="str">
        <f t="shared" si="32"/>
        <v/>
      </c>
      <c r="O91" s="71" t="str">
        <f t="shared" si="33"/>
        <v/>
      </c>
      <c r="P91" s="71" t="str">
        <f t="shared" si="34"/>
        <v/>
      </c>
      <c r="Q91" s="71">
        <f t="shared" si="35"/>
        <v>-10</v>
      </c>
      <c r="R91" s="71" t="str">
        <f t="shared" si="36"/>
        <v/>
      </c>
      <c r="S91" s="71" t="str">
        <f t="shared" si="37"/>
        <v/>
      </c>
      <c r="T91" s="71">
        <f t="shared" si="38"/>
        <v>0</v>
      </c>
      <c r="U91" t="str">
        <f ca="1">IF(N('Final Round'!$J$14)&gt;0,IF(ISBLANK($A91),"",IF($N91&gt;5,$N91,VLOOKUP($A91,'Final Round'!$A$14:$K$18,COLUMN('Final Round'!$J$1),FALSE()))),"")</f>
        <v/>
      </c>
      <c r="V91" s="71" t="str">
        <f t="shared" ca="1" si="39"/>
        <v/>
      </c>
      <c r="W91" s="71" t="str">
        <f t="shared" si="40"/>
        <v/>
      </c>
      <c r="X91" s="71" t="str">
        <f t="shared" si="41"/>
        <v/>
      </c>
      <c r="Y91" s="71">
        <f t="shared" si="42"/>
        <v>0</v>
      </c>
      <c r="Z91" s="71" t="str">
        <f t="shared" ca="1" si="43"/>
        <v/>
      </c>
      <c r="AA91" s="71">
        <f t="shared" ca="1" si="44"/>
        <v>0</v>
      </c>
      <c r="AB91" t="str">
        <f>IF(ISBLANK($A91),"",5+4*(I91+IF(AA91=0,0,VLOOKUP($A91,'Final Round'!$A$14:$K$18,COLUMN('Final Round'!$G$1),FALSE())))+8*(H91+IF(AA91=0,0,IF(VLOOKUP($A91,'Final Round'!$A$14:$K$18,COLUMN('Final Round'!$J$1),FALSE())=1,1,0)))+$AA91)</f>
        <v/>
      </c>
    </row>
    <row r="92" spans="1:28">
      <c r="A92" s="112"/>
      <c r="B92" s="139"/>
      <c r="C92" s="139"/>
      <c r="D92" s="139"/>
      <c r="E92" s="140"/>
      <c r="F92" t="str">
        <f>IF(ISBLANK($A92),"",SUM(IF(ISNA(IF(VLOOKUP($A92,'Round 1'!$A$7:$J$206,COLUMN('Round 1'!$H$7),FALSE()),1,NA())),0,1),IF(ISNA(IF(VLOOKUP($A92,'Round 2'!$A$7:$J$206,COLUMN('Round 1'!$H$7),FALSE()),1,NA())),0,1),IF(ISNA(IF(VLOOKUP($A92,'Round 3'!$A$7:$J$206,COLUMN('Round 1'!$H$7),FALSE()),1,NA())),0,1),IF(ISNA(IF(VLOOKUP($A92,'Final Round'!$A$14:$K$18,1,FALSE()),1,NA())),0,1)))</f>
        <v/>
      </c>
      <c r="G92" s="142"/>
      <c r="H92"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43" t="str">
        <f t="shared" si="30"/>
        <v/>
      </c>
      <c r="L92" s="145" t="str">
        <f t="shared" si="31"/>
        <v/>
      </c>
      <c r="M92" s="146"/>
      <c r="N92" s="147" t="str">
        <f t="shared" si="32"/>
        <v/>
      </c>
      <c r="O92" s="71" t="str">
        <f t="shared" si="33"/>
        <v/>
      </c>
      <c r="P92" s="71" t="str">
        <f t="shared" si="34"/>
        <v/>
      </c>
      <c r="Q92" s="71">
        <f t="shared" si="35"/>
        <v>-10</v>
      </c>
      <c r="R92" s="71" t="str">
        <f t="shared" si="36"/>
        <v/>
      </c>
      <c r="S92" s="71" t="str">
        <f t="shared" si="37"/>
        <v/>
      </c>
      <c r="T92" s="71">
        <f t="shared" si="38"/>
        <v>0</v>
      </c>
      <c r="U92" t="str">
        <f ca="1">IF(N('Final Round'!$J$14)&gt;0,IF(ISBLANK($A92),"",IF($N92&gt;5,$N92,VLOOKUP($A92,'Final Round'!$A$14:$K$18,COLUMN('Final Round'!$J$1),FALSE()))),"")</f>
        <v/>
      </c>
      <c r="V92" s="71" t="str">
        <f t="shared" ca="1" si="39"/>
        <v/>
      </c>
      <c r="W92" s="71" t="str">
        <f t="shared" si="40"/>
        <v/>
      </c>
      <c r="X92" s="71" t="str">
        <f t="shared" si="41"/>
        <v/>
      </c>
      <c r="Y92" s="71">
        <f t="shared" si="42"/>
        <v>0</v>
      </c>
      <c r="Z92" s="71" t="str">
        <f t="shared" ca="1" si="43"/>
        <v/>
      </c>
      <c r="AA92" s="71">
        <f t="shared" ca="1" si="44"/>
        <v>0</v>
      </c>
      <c r="AB92" t="str">
        <f>IF(ISBLANK($A92),"",5+4*(I92+IF(AA92=0,0,VLOOKUP($A92,'Final Round'!$A$14:$K$18,COLUMN('Final Round'!$G$1),FALSE())))+8*(H92+IF(AA92=0,0,IF(VLOOKUP($A92,'Final Round'!$A$14:$K$18,COLUMN('Final Round'!$J$1),FALSE())=1,1,0)))+$AA92)</f>
        <v/>
      </c>
    </row>
    <row r="93" spans="1:28">
      <c r="A93" s="123"/>
      <c r="B93" s="125"/>
      <c r="C93" s="125"/>
      <c r="D93" s="125"/>
      <c r="E93" s="126"/>
      <c r="F93" t="str">
        <f>IF(ISBLANK($A93),"",SUM(IF(ISNA(IF(VLOOKUP($A93,'Round 1'!$A$7:$J$206,COLUMN('Round 1'!$H$7),FALSE()),1,NA())),0,1),IF(ISNA(IF(VLOOKUP($A93,'Round 2'!$A$7:$J$206,COLUMN('Round 1'!$H$7),FALSE()),1,NA())),0,1),IF(ISNA(IF(VLOOKUP($A93,'Round 3'!$A$7:$J$206,COLUMN('Round 1'!$H$7),FALSE()),1,NA())),0,1),IF(ISNA(IF(VLOOKUP($A93,'Final Round'!$A$14:$K$18,1,FALSE()),1,NA())),0,1)))</f>
        <v/>
      </c>
      <c r="G93" s="128"/>
      <c r="H93"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30" t="str">
        <f t="shared" si="30"/>
        <v/>
      </c>
      <c r="L93" s="136" t="str">
        <f t="shared" si="31"/>
        <v/>
      </c>
      <c r="M93" s="137"/>
      <c r="N93" s="138" t="str">
        <f t="shared" si="32"/>
        <v/>
      </c>
      <c r="O93" s="71" t="str">
        <f t="shared" si="33"/>
        <v/>
      </c>
      <c r="P93" s="71" t="str">
        <f t="shared" si="34"/>
        <v/>
      </c>
      <c r="Q93" s="71">
        <f t="shared" si="35"/>
        <v>-10</v>
      </c>
      <c r="R93" s="71" t="str">
        <f t="shared" si="36"/>
        <v/>
      </c>
      <c r="S93" s="71" t="str">
        <f t="shared" si="37"/>
        <v/>
      </c>
      <c r="T93" s="71">
        <f t="shared" si="38"/>
        <v>0</v>
      </c>
      <c r="U93" t="str">
        <f ca="1">IF(N('Final Round'!$J$14)&gt;0,IF(ISBLANK($A93),"",IF($N93&gt;5,$N93,VLOOKUP($A93,'Final Round'!$A$14:$K$18,COLUMN('Final Round'!$J$1),FALSE()))),"")</f>
        <v/>
      </c>
      <c r="V93" s="71" t="str">
        <f t="shared" ca="1" si="39"/>
        <v/>
      </c>
      <c r="W93" s="71" t="str">
        <f t="shared" si="40"/>
        <v/>
      </c>
      <c r="X93" s="71" t="str">
        <f t="shared" si="41"/>
        <v/>
      </c>
      <c r="Y93" s="71">
        <f t="shared" si="42"/>
        <v>0</v>
      </c>
      <c r="Z93" s="71" t="str">
        <f t="shared" ca="1" si="43"/>
        <v/>
      </c>
      <c r="AA93" s="71">
        <f t="shared" ca="1" si="44"/>
        <v>0</v>
      </c>
      <c r="AB93" t="str">
        <f>IF(ISBLANK($A93),"",5+4*(I93+IF(AA93=0,0,VLOOKUP($A93,'Final Round'!$A$14:$K$18,COLUMN('Final Round'!$G$1),FALSE())))+8*(H93+IF(AA93=0,0,IF(VLOOKUP($A93,'Final Round'!$A$14:$K$18,COLUMN('Final Round'!$J$1),FALSE())=1,1,0)))+$AA93)</f>
        <v/>
      </c>
    </row>
    <row r="94" spans="1:28">
      <c r="A94" s="112"/>
      <c r="B94" s="139"/>
      <c r="C94" s="139"/>
      <c r="D94" s="139"/>
      <c r="E94" s="140"/>
      <c r="F94" t="str">
        <f>IF(ISBLANK($A94),"",SUM(IF(ISNA(IF(VLOOKUP($A94,'Round 1'!$A$7:$J$206,COLUMN('Round 1'!$H$7),FALSE()),1,NA())),0,1),IF(ISNA(IF(VLOOKUP($A94,'Round 2'!$A$7:$J$206,COLUMN('Round 1'!$H$7),FALSE()),1,NA())),0,1),IF(ISNA(IF(VLOOKUP($A94,'Round 3'!$A$7:$J$206,COLUMN('Round 1'!$H$7),FALSE()),1,NA())),0,1),IF(ISNA(IF(VLOOKUP($A94,'Final Round'!$A$14:$K$18,1,FALSE()),1,NA())),0,1)))</f>
        <v/>
      </c>
      <c r="G94" s="142"/>
      <c r="H94"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43" t="str">
        <f t="shared" si="30"/>
        <v/>
      </c>
      <c r="L94" s="145" t="str">
        <f t="shared" si="31"/>
        <v/>
      </c>
      <c r="M94" s="146"/>
      <c r="N94" s="147" t="str">
        <f t="shared" si="32"/>
        <v/>
      </c>
      <c r="O94" s="71" t="str">
        <f t="shared" si="33"/>
        <v/>
      </c>
      <c r="P94" s="71" t="str">
        <f t="shared" si="34"/>
        <v/>
      </c>
      <c r="Q94" s="71">
        <f t="shared" si="35"/>
        <v>-10</v>
      </c>
      <c r="R94" s="71" t="str">
        <f t="shared" si="36"/>
        <v/>
      </c>
      <c r="S94" s="71" t="str">
        <f t="shared" si="37"/>
        <v/>
      </c>
      <c r="T94" s="71">
        <f t="shared" si="38"/>
        <v>0</v>
      </c>
      <c r="U94" t="str">
        <f ca="1">IF(N('Final Round'!$J$14)&gt;0,IF(ISBLANK($A94),"",IF($N94&gt;5,$N94,VLOOKUP($A94,'Final Round'!$A$14:$K$18,COLUMN('Final Round'!$J$1),FALSE()))),"")</f>
        <v/>
      </c>
      <c r="V94" s="71" t="str">
        <f t="shared" ca="1" si="39"/>
        <v/>
      </c>
      <c r="W94" s="71" t="str">
        <f t="shared" si="40"/>
        <v/>
      </c>
      <c r="X94" s="71" t="str">
        <f t="shared" si="41"/>
        <v/>
      </c>
      <c r="Y94" s="71">
        <f t="shared" si="42"/>
        <v>0</v>
      </c>
      <c r="Z94" s="71" t="str">
        <f t="shared" ca="1" si="43"/>
        <v/>
      </c>
      <c r="AA94" s="71">
        <f t="shared" ca="1" si="44"/>
        <v>0</v>
      </c>
      <c r="AB94" t="str">
        <f>IF(ISBLANK($A94),"",5+4*(I94+IF(AA94=0,0,VLOOKUP($A94,'Final Round'!$A$14:$K$18,COLUMN('Final Round'!$G$1),FALSE())))+8*(H94+IF(AA94=0,0,IF(VLOOKUP($A94,'Final Round'!$A$14:$K$18,COLUMN('Final Round'!$J$1),FALSE())=1,1,0)))+$AA94)</f>
        <v/>
      </c>
    </row>
    <row r="95" spans="1:28">
      <c r="A95" s="123"/>
      <c r="B95" s="125"/>
      <c r="C95" s="125"/>
      <c r="D95" s="125"/>
      <c r="E95" s="126"/>
      <c r="F95" t="str">
        <f>IF(ISBLANK($A95),"",SUM(IF(ISNA(IF(VLOOKUP($A95,'Round 1'!$A$7:$J$206,COLUMN('Round 1'!$H$7),FALSE()),1,NA())),0,1),IF(ISNA(IF(VLOOKUP($A95,'Round 2'!$A$7:$J$206,COLUMN('Round 1'!$H$7),FALSE()),1,NA())),0,1),IF(ISNA(IF(VLOOKUP($A95,'Round 3'!$A$7:$J$206,COLUMN('Round 1'!$H$7),FALSE()),1,NA())),0,1),IF(ISNA(IF(VLOOKUP($A95,'Final Round'!$A$14:$K$18,1,FALSE()),1,NA())),0,1)))</f>
        <v/>
      </c>
      <c r="G95" s="128"/>
      <c r="H95"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30" t="str">
        <f t="shared" si="30"/>
        <v/>
      </c>
      <c r="L95" s="136" t="str">
        <f t="shared" si="31"/>
        <v/>
      </c>
      <c r="M95" s="137"/>
      <c r="N95" s="138" t="str">
        <f t="shared" si="32"/>
        <v/>
      </c>
      <c r="O95" s="71" t="str">
        <f t="shared" si="33"/>
        <v/>
      </c>
      <c r="P95" s="71" t="str">
        <f t="shared" si="34"/>
        <v/>
      </c>
      <c r="Q95" s="71">
        <f t="shared" si="35"/>
        <v>-10</v>
      </c>
      <c r="R95" s="71" t="str">
        <f t="shared" si="36"/>
        <v/>
      </c>
      <c r="S95" s="71" t="str">
        <f t="shared" si="37"/>
        <v/>
      </c>
      <c r="T95" s="71">
        <f t="shared" si="38"/>
        <v>0</v>
      </c>
      <c r="U95" t="str">
        <f ca="1">IF(N('Final Round'!$J$14)&gt;0,IF(ISBLANK($A95),"",IF($N95&gt;5,$N95,VLOOKUP($A95,'Final Round'!$A$14:$K$18,COLUMN('Final Round'!$J$1),FALSE()))),"")</f>
        <v/>
      </c>
      <c r="V95" s="71" t="str">
        <f t="shared" ca="1" si="39"/>
        <v/>
      </c>
      <c r="W95" s="71" t="str">
        <f t="shared" si="40"/>
        <v/>
      </c>
      <c r="X95" s="71" t="str">
        <f t="shared" si="41"/>
        <v/>
      </c>
      <c r="Y95" s="71">
        <f t="shared" si="42"/>
        <v>0</v>
      </c>
      <c r="Z95" s="71" t="str">
        <f t="shared" ca="1" si="43"/>
        <v/>
      </c>
      <c r="AA95" s="71">
        <f t="shared" ca="1" si="44"/>
        <v>0</v>
      </c>
      <c r="AB95" t="str">
        <f>IF(ISBLANK($A95),"",5+4*(I95+IF(AA95=0,0,VLOOKUP($A95,'Final Round'!$A$14:$K$18,COLUMN('Final Round'!$G$1),FALSE())))+8*(H95+IF(AA95=0,0,IF(VLOOKUP($A95,'Final Round'!$A$14:$K$18,COLUMN('Final Round'!$J$1),FALSE())=1,1,0)))+$AA95)</f>
        <v/>
      </c>
    </row>
    <row r="96" spans="1:28">
      <c r="A96" s="112"/>
      <c r="B96" s="139"/>
      <c r="C96" s="139"/>
      <c r="D96" s="139"/>
      <c r="E96" s="140"/>
      <c r="F96" t="str">
        <f>IF(ISBLANK($A96),"",SUM(IF(ISNA(IF(VLOOKUP($A96,'Round 1'!$A$7:$J$206,COLUMN('Round 1'!$H$7),FALSE()),1,NA())),0,1),IF(ISNA(IF(VLOOKUP($A96,'Round 2'!$A$7:$J$206,COLUMN('Round 1'!$H$7),FALSE()),1,NA())),0,1),IF(ISNA(IF(VLOOKUP($A96,'Round 3'!$A$7:$J$206,COLUMN('Round 1'!$H$7),FALSE()),1,NA())),0,1),IF(ISNA(IF(VLOOKUP($A96,'Final Round'!$A$14:$K$18,1,FALSE()),1,NA())),0,1)))</f>
        <v/>
      </c>
      <c r="G96" s="142"/>
      <c r="H96"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43" t="str">
        <f t="shared" si="30"/>
        <v/>
      </c>
      <c r="L96" s="145" t="str">
        <f t="shared" si="31"/>
        <v/>
      </c>
      <c r="M96" s="146"/>
      <c r="N96" s="147" t="str">
        <f t="shared" si="32"/>
        <v/>
      </c>
      <c r="O96" s="71" t="str">
        <f t="shared" si="33"/>
        <v/>
      </c>
      <c r="P96" s="71" t="str">
        <f t="shared" si="34"/>
        <v/>
      </c>
      <c r="Q96" s="71">
        <f t="shared" si="35"/>
        <v>-10</v>
      </c>
      <c r="R96" s="71" t="str">
        <f t="shared" si="36"/>
        <v/>
      </c>
      <c r="S96" s="71" t="str">
        <f t="shared" si="37"/>
        <v/>
      </c>
      <c r="T96" s="71">
        <f t="shared" si="38"/>
        <v>0</v>
      </c>
      <c r="U96" t="str">
        <f ca="1">IF(N('Final Round'!$J$14)&gt;0,IF(ISBLANK($A96),"",IF($N96&gt;5,$N96,VLOOKUP($A96,'Final Round'!$A$14:$K$18,COLUMN('Final Round'!$J$1),FALSE()))),"")</f>
        <v/>
      </c>
      <c r="V96" s="71" t="str">
        <f t="shared" ca="1" si="39"/>
        <v/>
      </c>
      <c r="W96" s="71" t="str">
        <f t="shared" si="40"/>
        <v/>
      </c>
      <c r="X96" s="71" t="str">
        <f t="shared" si="41"/>
        <v/>
      </c>
      <c r="Y96" s="71">
        <f t="shared" si="42"/>
        <v>0</v>
      </c>
      <c r="Z96" s="71" t="str">
        <f t="shared" ca="1" si="43"/>
        <v/>
      </c>
      <c r="AA96" s="71">
        <f t="shared" ca="1" si="44"/>
        <v>0</v>
      </c>
      <c r="AB96" t="str">
        <f>IF(ISBLANK($A96),"",5+4*(I96+IF(AA96=0,0,VLOOKUP($A96,'Final Round'!$A$14:$K$18,COLUMN('Final Round'!$G$1),FALSE())))+8*(H96+IF(AA96=0,0,IF(VLOOKUP($A96,'Final Round'!$A$14:$K$18,COLUMN('Final Round'!$J$1),FALSE())=1,1,0)))+$AA96)</f>
        <v/>
      </c>
    </row>
    <row r="97" spans="1:28">
      <c r="A97" s="123"/>
      <c r="B97" s="125"/>
      <c r="C97" s="125"/>
      <c r="D97" s="125"/>
      <c r="E97" s="126"/>
      <c r="F97" t="str">
        <f>IF(ISBLANK($A97),"",SUM(IF(ISNA(IF(VLOOKUP($A97,'Round 1'!$A$7:$J$206,COLUMN('Round 1'!$H$7),FALSE()),1,NA())),0,1),IF(ISNA(IF(VLOOKUP($A97,'Round 2'!$A$7:$J$206,COLUMN('Round 1'!$H$7),FALSE()),1,NA())),0,1),IF(ISNA(IF(VLOOKUP($A97,'Round 3'!$A$7:$J$206,COLUMN('Round 1'!$H$7),FALSE()),1,NA())),0,1),IF(ISNA(IF(VLOOKUP($A97,'Final Round'!$A$14:$K$18,1,FALSE()),1,NA())),0,1)))</f>
        <v/>
      </c>
      <c r="G97" s="128"/>
      <c r="H9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30" t="str">
        <f t="shared" si="30"/>
        <v/>
      </c>
      <c r="L97" s="136" t="str">
        <f t="shared" si="31"/>
        <v/>
      </c>
      <c r="M97" s="137"/>
      <c r="N97" s="138" t="str">
        <f t="shared" si="32"/>
        <v/>
      </c>
      <c r="O97" s="71" t="str">
        <f t="shared" si="33"/>
        <v/>
      </c>
      <c r="P97" s="71" t="str">
        <f t="shared" si="34"/>
        <v/>
      </c>
      <c r="Q97" s="71">
        <f t="shared" si="35"/>
        <v>-10</v>
      </c>
      <c r="R97" s="71" t="str">
        <f t="shared" si="36"/>
        <v/>
      </c>
      <c r="S97" s="71" t="str">
        <f t="shared" si="37"/>
        <v/>
      </c>
      <c r="T97" s="71">
        <f t="shared" si="38"/>
        <v>0</v>
      </c>
      <c r="U97" t="str">
        <f ca="1">IF(N('Final Round'!$J$14)&gt;0,IF(ISBLANK($A97),"",IF($N97&gt;5,$N97,VLOOKUP($A97,'Final Round'!$A$14:$K$18,COLUMN('Final Round'!$J$1),FALSE()))),"")</f>
        <v/>
      </c>
      <c r="V97" s="71" t="str">
        <f t="shared" ca="1" si="39"/>
        <v/>
      </c>
      <c r="W97" s="71" t="str">
        <f t="shared" si="40"/>
        <v/>
      </c>
      <c r="X97" s="71" t="str">
        <f t="shared" si="41"/>
        <v/>
      </c>
      <c r="Y97" s="71">
        <f t="shared" si="42"/>
        <v>0</v>
      </c>
      <c r="Z97" s="71" t="str">
        <f t="shared" ca="1" si="43"/>
        <v/>
      </c>
      <c r="AA97" s="71">
        <f t="shared" ca="1" si="44"/>
        <v>0</v>
      </c>
      <c r="AB97" t="str">
        <f>IF(ISBLANK($A97),"",5+4*(I97+IF(AA97=0,0,VLOOKUP($A97,'Final Round'!$A$14:$K$18,COLUMN('Final Round'!$G$1),FALSE())))+8*(H97+IF(AA97=0,0,IF(VLOOKUP($A97,'Final Round'!$A$14:$K$18,COLUMN('Final Round'!$J$1),FALSE())=1,1,0)))+$AA97)</f>
        <v/>
      </c>
    </row>
    <row r="98" spans="1:28">
      <c r="A98" s="112"/>
      <c r="B98" s="139"/>
      <c r="C98" s="139"/>
      <c r="D98" s="139"/>
      <c r="E98" s="140"/>
      <c r="F98" t="str">
        <f>IF(ISBLANK($A98),"",SUM(IF(ISNA(IF(VLOOKUP($A98,'Round 1'!$A$7:$J$206,COLUMN('Round 1'!$H$7),FALSE()),1,NA())),0,1),IF(ISNA(IF(VLOOKUP($A98,'Round 2'!$A$7:$J$206,COLUMN('Round 1'!$H$7),FALSE()),1,NA())),0,1),IF(ISNA(IF(VLOOKUP($A98,'Round 3'!$A$7:$J$206,COLUMN('Round 1'!$H$7),FALSE()),1,NA())),0,1),IF(ISNA(IF(VLOOKUP($A98,'Final Round'!$A$14:$K$18,1,FALSE()),1,NA())),0,1)))</f>
        <v/>
      </c>
      <c r="G98" s="142"/>
      <c r="H9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43" t="str">
        <f t="shared" si="30"/>
        <v/>
      </c>
      <c r="L98" s="145" t="str">
        <f t="shared" si="31"/>
        <v/>
      </c>
      <c r="M98" s="146"/>
      <c r="N98" s="147" t="str">
        <f t="shared" si="32"/>
        <v/>
      </c>
      <c r="O98" s="71" t="str">
        <f t="shared" si="33"/>
        <v/>
      </c>
      <c r="P98" s="71" t="str">
        <f t="shared" si="34"/>
        <v/>
      </c>
      <c r="Q98" s="71">
        <f t="shared" si="35"/>
        <v>-10</v>
      </c>
      <c r="R98" s="71" t="str">
        <f t="shared" si="36"/>
        <v/>
      </c>
      <c r="S98" s="71" t="str">
        <f t="shared" si="37"/>
        <v/>
      </c>
      <c r="T98" s="71">
        <f t="shared" si="38"/>
        <v>0</v>
      </c>
      <c r="U98" t="str">
        <f ca="1">IF(N('Final Round'!$J$14)&gt;0,IF(ISBLANK($A98),"",IF($N98&gt;5,$N98,VLOOKUP($A98,'Final Round'!$A$14:$K$18,COLUMN('Final Round'!$J$1),FALSE()))),"")</f>
        <v/>
      </c>
      <c r="V98" s="71" t="str">
        <f t="shared" ca="1" si="39"/>
        <v/>
      </c>
      <c r="W98" s="71" t="str">
        <f t="shared" si="40"/>
        <v/>
      </c>
      <c r="X98" s="71" t="str">
        <f t="shared" si="41"/>
        <v/>
      </c>
      <c r="Y98" s="71">
        <f t="shared" si="42"/>
        <v>0</v>
      </c>
      <c r="Z98" s="71" t="str">
        <f t="shared" ca="1" si="43"/>
        <v/>
      </c>
      <c r="AA98" s="71">
        <f t="shared" ca="1" si="44"/>
        <v>0</v>
      </c>
      <c r="AB98" t="str">
        <f>IF(ISBLANK($A98),"",5+4*(I98+IF(AA98=0,0,VLOOKUP($A98,'Final Round'!$A$14:$K$18,COLUMN('Final Round'!$G$1),FALSE())))+8*(H98+IF(AA98=0,0,IF(VLOOKUP($A98,'Final Round'!$A$14:$K$18,COLUMN('Final Round'!$J$1),FALSE())=1,1,0)))+$AA98)</f>
        <v/>
      </c>
    </row>
    <row r="99" spans="1:28">
      <c r="A99" s="123"/>
      <c r="B99" s="125"/>
      <c r="C99" s="125"/>
      <c r="D99" s="125"/>
      <c r="E99" s="126"/>
      <c r="F99" t="str">
        <f>IF(ISBLANK($A99),"",SUM(IF(ISNA(IF(VLOOKUP($A99,'Round 1'!$A$7:$J$206,COLUMN('Round 1'!$H$7),FALSE()),1,NA())),0,1),IF(ISNA(IF(VLOOKUP($A99,'Round 2'!$A$7:$J$206,COLUMN('Round 1'!$H$7),FALSE()),1,NA())),0,1),IF(ISNA(IF(VLOOKUP($A99,'Round 3'!$A$7:$J$206,COLUMN('Round 1'!$H$7),FALSE()),1,NA())),0,1),IF(ISNA(IF(VLOOKUP($A99,'Final Round'!$A$14:$K$18,1,FALSE()),1,NA())),0,1)))</f>
        <v/>
      </c>
      <c r="G99" s="128"/>
      <c r="H9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30" t="str">
        <f t="shared" si="30"/>
        <v/>
      </c>
      <c r="L99" s="136" t="str">
        <f t="shared" si="31"/>
        <v/>
      </c>
      <c r="M99" s="137"/>
      <c r="N99" s="138" t="str">
        <f t="shared" si="32"/>
        <v/>
      </c>
      <c r="O99" s="71" t="str">
        <f t="shared" si="33"/>
        <v/>
      </c>
      <c r="P99" s="71" t="str">
        <f t="shared" si="34"/>
        <v/>
      </c>
      <c r="Q99" s="71">
        <f t="shared" si="35"/>
        <v>-10</v>
      </c>
      <c r="R99" s="71" t="str">
        <f t="shared" si="36"/>
        <v/>
      </c>
      <c r="S99" s="71" t="str">
        <f t="shared" si="37"/>
        <v/>
      </c>
      <c r="T99" s="71">
        <f t="shared" si="38"/>
        <v>0</v>
      </c>
      <c r="U99" t="str">
        <f ca="1">IF(N('Final Round'!$J$14)&gt;0,IF(ISBLANK($A99),"",IF($N99&gt;5,$N99,VLOOKUP($A99,'Final Round'!$A$14:$K$18,COLUMN('Final Round'!$J$1),FALSE()))),"")</f>
        <v/>
      </c>
      <c r="V99" s="71" t="str">
        <f t="shared" ca="1" si="39"/>
        <v/>
      </c>
      <c r="W99" s="71" t="str">
        <f t="shared" si="40"/>
        <v/>
      </c>
      <c r="X99" s="71" t="str">
        <f t="shared" si="41"/>
        <v/>
      </c>
      <c r="Y99" s="71">
        <f t="shared" si="42"/>
        <v>0</v>
      </c>
      <c r="Z99" s="71" t="str">
        <f t="shared" ca="1" si="43"/>
        <v/>
      </c>
      <c r="AA99" s="71">
        <f t="shared" ca="1" si="44"/>
        <v>0</v>
      </c>
      <c r="AB99" t="str">
        <f>IF(ISBLANK($A99),"",5+4*(I99+IF(AA99=0,0,VLOOKUP($A99,'Final Round'!$A$14:$K$18,COLUMN('Final Round'!$G$1),FALSE())))+8*(H99+IF(AA99=0,0,IF(VLOOKUP($A99,'Final Round'!$A$14:$K$18,COLUMN('Final Round'!$J$1),FALSE())=1,1,0)))+$AA99)</f>
        <v/>
      </c>
    </row>
    <row r="100" spans="1:28">
      <c r="A100" s="112"/>
      <c r="B100" s="139"/>
      <c r="C100" s="139"/>
      <c r="D100" s="139"/>
      <c r="E100" s="140"/>
      <c r="F100" t="str">
        <f>IF(ISBLANK($A100),"",SUM(IF(ISNA(IF(VLOOKUP($A100,'Round 1'!$A$7:$J$206,COLUMN('Round 1'!$H$7),FALSE()),1,NA())),0,1),IF(ISNA(IF(VLOOKUP($A100,'Round 2'!$A$7:$J$206,COLUMN('Round 1'!$H$7),FALSE()),1,NA())),0,1),IF(ISNA(IF(VLOOKUP($A100,'Round 3'!$A$7:$J$206,COLUMN('Round 1'!$H$7),FALSE()),1,NA())),0,1),IF(ISNA(IF(VLOOKUP($A100,'Final Round'!$A$14:$K$18,1,FALSE()),1,NA())),0,1)))</f>
        <v/>
      </c>
      <c r="G100" s="142"/>
      <c r="H100"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43" t="str">
        <f t="shared" si="30"/>
        <v/>
      </c>
      <c r="L100" s="145" t="str">
        <f t="shared" si="31"/>
        <v/>
      </c>
      <c r="M100" s="146"/>
      <c r="N100" s="147" t="str">
        <f t="shared" si="32"/>
        <v/>
      </c>
      <c r="O100" s="71" t="str">
        <f t="shared" si="33"/>
        <v/>
      </c>
      <c r="P100" s="71" t="str">
        <f t="shared" si="34"/>
        <v/>
      </c>
      <c r="Q100" s="71">
        <f t="shared" si="35"/>
        <v>-10</v>
      </c>
      <c r="R100" s="71" t="str">
        <f t="shared" si="36"/>
        <v/>
      </c>
      <c r="S100" s="71" t="str">
        <f t="shared" si="37"/>
        <v/>
      </c>
      <c r="T100" s="71">
        <f t="shared" si="38"/>
        <v>0</v>
      </c>
      <c r="U100" t="str">
        <f ca="1">IF(N('Final Round'!$J$14)&gt;0,IF(ISBLANK($A100),"",IF($N100&gt;5,$N100,VLOOKUP($A100,'Final Round'!$A$14:$K$18,COLUMN('Final Round'!$J$1),FALSE()))),"")</f>
        <v/>
      </c>
      <c r="V100" s="71" t="str">
        <f t="shared" ca="1" si="39"/>
        <v/>
      </c>
      <c r="W100" s="71" t="str">
        <f t="shared" si="40"/>
        <v/>
      </c>
      <c r="X100" s="71" t="str">
        <f t="shared" si="41"/>
        <v/>
      </c>
      <c r="Y100" s="71">
        <f t="shared" si="42"/>
        <v>0</v>
      </c>
      <c r="Z100" s="71" t="str">
        <f t="shared" ca="1" si="43"/>
        <v/>
      </c>
      <c r="AA100" s="71">
        <f t="shared" ca="1" si="44"/>
        <v>0</v>
      </c>
      <c r="AB100" t="str">
        <f>IF(ISBLANK($A100),"",5+4*(I100+IF(AA100=0,0,VLOOKUP($A100,'Final Round'!$A$14:$K$18,COLUMN('Final Round'!$G$1),FALSE())))+8*(H100+IF(AA100=0,0,IF(VLOOKUP($A100,'Final Round'!$A$14:$K$18,COLUMN('Final Round'!$J$1),FALSE())=1,1,0)))+$AA100)</f>
        <v/>
      </c>
    </row>
    <row r="101" spans="1:28">
      <c r="A101" s="123"/>
      <c r="B101" s="125"/>
      <c r="C101" s="125"/>
      <c r="D101" s="125"/>
      <c r="E101" s="126"/>
      <c r="F101" t="str">
        <f>IF(ISBLANK($A101),"",SUM(IF(ISNA(IF(VLOOKUP($A101,'Round 1'!$A$7:$J$206,COLUMN('Round 1'!$H$7),FALSE()),1,NA())),0,1),IF(ISNA(IF(VLOOKUP($A101,'Round 2'!$A$7:$J$206,COLUMN('Round 1'!$H$7),FALSE()),1,NA())),0,1),IF(ISNA(IF(VLOOKUP($A101,'Round 3'!$A$7:$J$206,COLUMN('Round 1'!$H$7),FALSE()),1,NA())),0,1),IF(ISNA(IF(VLOOKUP($A101,'Final Round'!$A$14:$K$18,1,FALSE()),1,NA())),0,1)))</f>
        <v/>
      </c>
      <c r="G101" s="128"/>
      <c r="H10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30" t="str">
        <f t="shared" si="30"/>
        <v/>
      </c>
      <c r="L101" s="136" t="str">
        <f t="shared" si="31"/>
        <v/>
      </c>
      <c r="M101" s="137"/>
      <c r="N101" s="138" t="str">
        <f t="shared" si="32"/>
        <v/>
      </c>
      <c r="O101" s="71" t="str">
        <f t="shared" si="33"/>
        <v/>
      </c>
      <c r="P101" s="71" t="str">
        <f t="shared" si="34"/>
        <v/>
      </c>
      <c r="Q101" s="71">
        <f t="shared" si="35"/>
        <v>-10</v>
      </c>
      <c r="R101" s="71" t="str">
        <f t="shared" si="36"/>
        <v/>
      </c>
      <c r="S101" s="71" t="str">
        <f t="shared" si="37"/>
        <v/>
      </c>
      <c r="T101" s="71">
        <f t="shared" si="38"/>
        <v>0</v>
      </c>
      <c r="U101" t="str">
        <f ca="1">IF(N('Final Round'!$J$14)&gt;0,IF(ISBLANK($A101),"",IF($N101&gt;5,$N101,VLOOKUP($A101,'Final Round'!$A$14:$K$18,COLUMN('Final Round'!$J$1),FALSE()))),"")</f>
        <v/>
      </c>
      <c r="V101" s="71" t="str">
        <f t="shared" ca="1" si="39"/>
        <v/>
      </c>
      <c r="W101" s="71" t="str">
        <f t="shared" si="40"/>
        <v/>
      </c>
      <c r="X101" s="71" t="str">
        <f t="shared" si="41"/>
        <v/>
      </c>
      <c r="Y101" s="71">
        <f t="shared" si="42"/>
        <v>0</v>
      </c>
      <c r="Z101" s="71" t="str">
        <f t="shared" ca="1" si="43"/>
        <v/>
      </c>
      <c r="AA101" s="71">
        <f t="shared" ca="1" si="44"/>
        <v>0</v>
      </c>
      <c r="AB101" t="str">
        <f>IF(ISBLANK($A101),"",5+4*(I101+IF(AA101=0,0,VLOOKUP($A101,'Final Round'!$A$14:$K$18,COLUMN('Final Round'!$G$1),FALSE())))+8*(H101+IF(AA101=0,0,IF(VLOOKUP($A101,'Final Round'!$A$14:$K$18,COLUMN('Final Round'!$J$1),FALSE())=1,1,0)))+$AA101)</f>
        <v/>
      </c>
    </row>
    <row r="102" spans="1:28">
      <c r="A102" s="112"/>
      <c r="B102" s="139"/>
      <c r="C102" s="139"/>
      <c r="D102" s="139"/>
      <c r="E102" s="140"/>
      <c r="F102" t="str">
        <f>IF(ISBLANK($A102),"",SUM(IF(ISNA(IF(VLOOKUP($A102,'Round 1'!$A$7:$J$206,COLUMN('Round 1'!$H$7),FALSE()),1,NA())),0,1),IF(ISNA(IF(VLOOKUP($A102,'Round 2'!$A$7:$J$206,COLUMN('Round 1'!$H$7),FALSE()),1,NA())),0,1),IF(ISNA(IF(VLOOKUP($A102,'Round 3'!$A$7:$J$206,COLUMN('Round 1'!$H$7),FALSE()),1,NA())),0,1),IF(ISNA(IF(VLOOKUP($A102,'Final Round'!$A$14:$K$18,1,FALSE()),1,NA())),0,1)))</f>
        <v/>
      </c>
      <c r="G102" s="142"/>
      <c r="H102"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43" t="str">
        <f t="shared" si="30"/>
        <v/>
      </c>
      <c r="L102" s="145" t="str">
        <f t="shared" si="31"/>
        <v/>
      </c>
      <c r="M102" s="146"/>
      <c r="N102" s="147" t="str">
        <f t="shared" si="32"/>
        <v/>
      </c>
      <c r="O102" s="71" t="str">
        <f t="shared" si="33"/>
        <v/>
      </c>
      <c r="P102" s="71" t="str">
        <f t="shared" si="34"/>
        <v/>
      </c>
      <c r="Q102" s="71">
        <f t="shared" si="35"/>
        <v>-10</v>
      </c>
      <c r="R102" s="71" t="str">
        <f t="shared" si="36"/>
        <v/>
      </c>
      <c r="S102" s="71" t="str">
        <f t="shared" si="37"/>
        <v/>
      </c>
      <c r="T102" s="71">
        <f t="shared" si="38"/>
        <v>0</v>
      </c>
      <c r="U102" t="str">
        <f ca="1">IF(N('Final Round'!$J$14)&gt;0,IF(ISBLANK($A102),"",IF($N102&gt;5,$N102,VLOOKUP($A102,'Final Round'!$A$14:$K$18,COLUMN('Final Round'!$J$1),FALSE()))),"")</f>
        <v/>
      </c>
      <c r="V102" s="71" t="str">
        <f t="shared" ca="1" si="39"/>
        <v/>
      </c>
      <c r="W102" s="71" t="str">
        <f t="shared" si="40"/>
        <v/>
      </c>
      <c r="X102" s="71" t="str">
        <f t="shared" si="41"/>
        <v/>
      </c>
      <c r="Y102" s="71">
        <f t="shared" si="42"/>
        <v>0</v>
      </c>
      <c r="Z102" s="71" t="str">
        <f t="shared" ca="1" si="43"/>
        <v/>
      </c>
      <c r="AA102" s="71">
        <f t="shared" ca="1" si="44"/>
        <v>0</v>
      </c>
      <c r="AB102" t="str">
        <f>IF(ISBLANK($A102),"",5+4*(I102+IF(AA102=0,0,VLOOKUP($A102,'Final Round'!$A$14:$K$18,COLUMN('Final Round'!$G$1),FALSE())))+8*(H102+IF(AA102=0,0,IF(VLOOKUP($A102,'Final Round'!$A$14:$K$18,COLUMN('Final Round'!$J$1),FALSE())=1,1,0)))+$AA102)</f>
        <v/>
      </c>
    </row>
    <row r="103" spans="1:28">
      <c r="A103" s="123"/>
      <c r="B103" s="125"/>
      <c r="C103" s="125"/>
      <c r="D103" s="125"/>
      <c r="E103" s="126"/>
      <c r="F103" t="str">
        <f>IF(ISBLANK($A103),"",SUM(IF(ISNA(IF(VLOOKUP($A103,'Round 1'!$A$7:$J$206,COLUMN('Round 1'!$H$7),FALSE()),1,NA())),0,1),IF(ISNA(IF(VLOOKUP($A103,'Round 2'!$A$7:$J$206,COLUMN('Round 1'!$H$7),FALSE()),1,NA())),0,1),IF(ISNA(IF(VLOOKUP($A103,'Round 3'!$A$7:$J$206,COLUMN('Round 1'!$H$7),FALSE()),1,NA())),0,1),IF(ISNA(IF(VLOOKUP($A103,'Final Round'!$A$14:$K$18,1,FALSE()),1,NA())),0,1)))</f>
        <v/>
      </c>
      <c r="G103" s="128"/>
      <c r="H103"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30" t="str">
        <f t="shared" ref="K103:K134" si="45">IF(ISBLANK(A103),"",_xlfn.RANK.EQ(P103,$P$7:$P$206))</f>
        <v/>
      </c>
      <c r="L103" s="136" t="str">
        <f t="shared" ref="L103:L134" si="46">IF(ISBLANK($G103),IF($K103&gt;5,"",IF(AND(ISNA(MATCH(K103+1,$K$7:$K$206,0)),$K103&lt;$A$4),"TIE","")),"DQ")</f>
        <v/>
      </c>
      <c r="M103" s="137"/>
      <c r="N103" s="138" t="str">
        <f t="shared" ref="N103:N134" si="47">IF(ISBLANK($G103),$R103,"DQ")</f>
        <v/>
      </c>
      <c r="O103" s="71" t="str">
        <f t="shared" ref="O103:O134" si="48">IF(ISBLANK(A103),"",$H103*$O$6+$I103)</f>
        <v/>
      </c>
      <c r="P103" s="71" t="str">
        <f t="shared" ref="P103:P134" si="49">IF(ISBLANK(A103),"",$O103*10*$P$6+$J103)</f>
        <v/>
      </c>
      <c r="Q103" s="71">
        <f t="shared" ref="Q103:Q134" si="50">IF(ISBLANK($G103),IF(ISBLANK($A103),-10,$P103*$Q$6+IF($M103&gt;0,$Q$6-1-$M103,0)),-1)</f>
        <v>-10</v>
      </c>
      <c r="R103" s="71" t="str">
        <f t="shared" ref="R103:R134" si="51">IF(ISBLANK($A103),"",_xlfn.RANK.EQ($Q103,$Q$7:$Q$206))</f>
        <v/>
      </c>
      <c r="S103" s="71" t="str">
        <f t="shared" ref="S103:S134" si="52">IF(ISNA(MATCH($R103+1,$R$7:$R$206,0)),IF($R103=MAX($A$7:$A$206),$R103,-1),$R103)</f>
        <v/>
      </c>
      <c r="T103" s="71">
        <f t="shared" ref="T103:T134" si="53">$A103</f>
        <v>0</v>
      </c>
      <c r="U103" t="str">
        <f ca="1">IF(N('Final Round'!$J$14)&gt;0,IF(ISBLANK($A103),"",IF($N103&gt;5,$N103,VLOOKUP($A103,'Final Round'!$A$14:$K$18,COLUMN('Final Round'!$J$1),FALSE()))),"")</f>
        <v/>
      </c>
      <c r="V103" s="71" t="str">
        <f t="shared" ref="V103:V134" ca="1" si="54">IF(ISNUMBER($U103),$U103,$R103)</f>
        <v/>
      </c>
      <c r="W103" s="71" t="str">
        <f t="shared" ref="W103:W134" si="55">IF(ISBLANK($A103),"",($V$6-$V103)*$W$6+$W$6-$A103)</f>
        <v/>
      </c>
      <c r="X103" s="71" t="str">
        <f t="shared" ref="X103:X134" si="56">IF(ISBLANK($A103),"",_xlfn.RANK.EQ($W103,$W$7:$W$206))</f>
        <v/>
      </c>
      <c r="Y103" s="71">
        <f t="shared" ref="Y103:Y134" si="57">$A103</f>
        <v>0</v>
      </c>
      <c r="Z103" s="71" t="str">
        <f t="shared" ref="Z103:Z134" ca="1" si="58">IF($U103="",$N103,$U103)</f>
        <v/>
      </c>
      <c r="AA103" s="71">
        <f t="shared" ref="AA103:AA134" ca="1" si="59">IF($U103&lt;6,INDEX($AA$1:$AA$5,$Z103)*$Z$2,0)</f>
        <v>0</v>
      </c>
      <c r="AB103" t="str">
        <f>IF(ISBLANK($A103),"",5+4*(I103+IF(AA103=0,0,VLOOKUP($A103,'Final Round'!$A$14:$K$18,COLUMN('Final Round'!$G$1),FALSE())))+8*(H103+IF(AA103=0,0,IF(VLOOKUP($A103,'Final Round'!$A$14:$K$18,COLUMN('Final Round'!$J$1),FALSE())=1,1,0)))+$AA103)</f>
        <v/>
      </c>
    </row>
    <row r="104" spans="1:28">
      <c r="A104" s="112"/>
      <c r="B104" s="139"/>
      <c r="C104" s="139"/>
      <c r="D104" s="139"/>
      <c r="E104" s="140"/>
      <c r="F104" t="str">
        <f>IF(ISBLANK($A104),"",SUM(IF(ISNA(IF(VLOOKUP($A104,'Round 1'!$A$7:$J$206,COLUMN('Round 1'!$H$7),FALSE()),1,NA())),0,1),IF(ISNA(IF(VLOOKUP($A104,'Round 2'!$A$7:$J$206,COLUMN('Round 1'!$H$7),FALSE()),1,NA())),0,1),IF(ISNA(IF(VLOOKUP($A104,'Round 3'!$A$7:$J$206,COLUMN('Round 1'!$H$7),FALSE()),1,NA())),0,1),IF(ISNA(IF(VLOOKUP($A104,'Final Round'!$A$14:$K$18,1,FALSE()),1,NA())),0,1)))</f>
        <v/>
      </c>
      <c r="G104" s="142"/>
      <c r="H104"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43" t="str">
        <f t="shared" si="45"/>
        <v/>
      </c>
      <c r="L104" s="145" t="str">
        <f t="shared" si="46"/>
        <v/>
      </c>
      <c r="M104" s="146"/>
      <c r="N104" s="147" t="str">
        <f t="shared" si="47"/>
        <v/>
      </c>
      <c r="O104" s="71" t="str">
        <f t="shared" si="48"/>
        <v/>
      </c>
      <c r="P104" s="71" t="str">
        <f t="shared" si="49"/>
        <v/>
      </c>
      <c r="Q104" s="71">
        <f t="shared" si="50"/>
        <v>-10</v>
      </c>
      <c r="R104" s="71" t="str">
        <f t="shared" si="51"/>
        <v/>
      </c>
      <c r="S104" s="71" t="str">
        <f t="shared" si="52"/>
        <v/>
      </c>
      <c r="T104" s="71">
        <f t="shared" si="53"/>
        <v>0</v>
      </c>
      <c r="U104" t="str">
        <f ca="1">IF(N('Final Round'!$J$14)&gt;0,IF(ISBLANK($A104),"",IF($N104&gt;5,$N104,VLOOKUP($A104,'Final Round'!$A$14:$K$18,COLUMN('Final Round'!$J$1),FALSE()))),"")</f>
        <v/>
      </c>
      <c r="V104" s="71" t="str">
        <f t="shared" ca="1" si="54"/>
        <v/>
      </c>
      <c r="W104" s="71" t="str">
        <f t="shared" si="55"/>
        <v/>
      </c>
      <c r="X104" s="71" t="str">
        <f t="shared" si="56"/>
        <v/>
      </c>
      <c r="Y104" s="71">
        <f t="shared" si="57"/>
        <v>0</v>
      </c>
      <c r="Z104" s="71" t="str">
        <f t="shared" ca="1" si="58"/>
        <v/>
      </c>
      <c r="AA104" s="71">
        <f t="shared" ca="1" si="59"/>
        <v>0</v>
      </c>
      <c r="AB104" t="str">
        <f>IF(ISBLANK($A104),"",5+4*(I104+IF(AA104=0,0,VLOOKUP($A104,'Final Round'!$A$14:$K$18,COLUMN('Final Round'!$G$1),FALSE())))+8*(H104+IF(AA104=0,0,IF(VLOOKUP($A104,'Final Round'!$A$14:$K$18,COLUMN('Final Round'!$J$1),FALSE())=1,1,0)))+$AA104)</f>
        <v/>
      </c>
    </row>
    <row r="105" spans="1:28">
      <c r="A105" s="123"/>
      <c r="B105" s="125"/>
      <c r="C105" s="125"/>
      <c r="D105" s="125"/>
      <c r="E105" s="126"/>
      <c r="F105" t="str">
        <f>IF(ISBLANK($A105),"",SUM(IF(ISNA(IF(VLOOKUP($A105,'Round 1'!$A$7:$J$206,COLUMN('Round 1'!$H$7),FALSE()),1,NA())),0,1),IF(ISNA(IF(VLOOKUP($A105,'Round 2'!$A$7:$J$206,COLUMN('Round 1'!$H$7),FALSE()),1,NA())),0,1),IF(ISNA(IF(VLOOKUP($A105,'Round 3'!$A$7:$J$206,COLUMN('Round 1'!$H$7),FALSE()),1,NA())),0,1),IF(ISNA(IF(VLOOKUP($A105,'Final Round'!$A$14:$K$18,1,FALSE()),1,NA())),0,1)))</f>
        <v/>
      </c>
      <c r="G105" s="128"/>
      <c r="H105"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30" t="str">
        <f t="shared" si="45"/>
        <v/>
      </c>
      <c r="L105" s="136" t="str">
        <f t="shared" si="46"/>
        <v/>
      </c>
      <c r="M105" s="137"/>
      <c r="N105" s="138" t="str">
        <f t="shared" si="47"/>
        <v/>
      </c>
      <c r="O105" s="71" t="str">
        <f t="shared" si="48"/>
        <v/>
      </c>
      <c r="P105" s="71" t="str">
        <f t="shared" si="49"/>
        <v/>
      </c>
      <c r="Q105" s="71">
        <f t="shared" si="50"/>
        <v>-10</v>
      </c>
      <c r="R105" s="71" t="str">
        <f t="shared" si="51"/>
        <v/>
      </c>
      <c r="S105" s="71" t="str">
        <f t="shared" si="52"/>
        <v/>
      </c>
      <c r="T105" s="71">
        <f t="shared" si="53"/>
        <v>0</v>
      </c>
      <c r="U105" t="str">
        <f ca="1">IF(N('Final Round'!$J$14)&gt;0,IF(ISBLANK($A105),"",IF($N105&gt;5,$N105,VLOOKUP($A105,'Final Round'!$A$14:$K$18,COLUMN('Final Round'!$J$1),FALSE()))),"")</f>
        <v/>
      </c>
      <c r="V105" s="71" t="str">
        <f t="shared" ca="1" si="54"/>
        <v/>
      </c>
      <c r="W105" s="71" t="str">
        <f t="shared" si="55"/>
        <v/>
      </c>
      <c r="X105" s="71" t="str">
        <f t="shared" si="56"/>
        <v/>
      </c>
      <c r="Y105" s="71">
        <f t="shared" si="57"/>
        <v>0</v>
      </c>
      <c r="Z105" s="71" t="str">
        <f t="shared" ca="1" si="58"/>
        <v/>
      </c>
      <c r="AA105" s="71">
        <f t="shared" ca="1" si="59"/>
        <v>0</v>
      </c>
      <c r="AB105" t="str">
        <f>IF(ISBLANK($A105),"",5+4*(I105+IF(AA105=0,0,VLOOKUP($A105,'Final Round'!$A$14:$K$18,COLUMN('Final Round'!$G$1),FALSE())))+8*(H105+IF(AA105=0,0,IF(VLOOKUP($A105,'Final Round'!$A$14:$K$18,COLUMN('Final Round'!$J$1),FALSE())=1,1,0)))+$AA105)</f>
        <v/>
      </c>
    </row>
    <row r="106" spans="1:28">
      <c r="A106" s="112"/>
      <c r="B106" s="139"/>
      <c r="C106" s="139"/>
      <c r="D106" s="139"/>
      <c r="E106" s="140"/>
      <c r="F106" t="str">
        <f>IF(ISBLANK($A106),"",SUM(IF(ISNA(IF(VLOOKUP($A106,'Round 1'!$A$7:$J$206,COLUMN('Round 1'!$H$7),FALSE()),1,NA())),0,1),IF(ISNA(IF(VLOOKUP($A106,'Round 2'!$A$7:$J$206,COLUMN('Round 1'!$H$7),FALSE()),1,NA())),0,1),IF(ISNA(IF(VLOOKUP($A106,'Round 3'!$A$7:$J$206,COLUMN('Round 1'!$H$7),FALSE()),1,NA())),0,1),IF(ISNA(IF(VLOOKUP($A106,'Final Round'!$A$14:$K$18,1,FALSE()),1,NA())),0,1)))</f>
        <v/>
      </c>
      <c r="G106" s="142"/>
      <c r="H106"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43" t="str">
        <f t="shared" si="45"/>
        <v/>
      </c>
      <c r="L106" s="145" t="str">
        <f t="shared" si="46"/>
        <v/>
      </c>
      <c r="M106" s="146"/>
      <c r="N106" s="147" t="str">
        <f t="shared" si="47"/>
        <v/>
      </c>
      <c r="O106" s="71" t="str">
        <f t="shared" si="48"/>
        <v/>
      </c>
      <c r="P106" s="71" t="str">
        <f t="shared" si="49"/>
        <v/>
      </c>
      <c r="Q106" s="71">
        <f t="shared" si="50"/>
        <v>-10</v>
      </c>
      <c r="R106" s="71" t="str">
        <f t="shared" si="51"/>
        <v/>
      </c>
      <c r="S106" s="71" t="str">
        <f t="shared" si="52"/>
        <v/>
      </c>
      <c r="T106" s="71">
        <f t="shared" si="53"/>
        <v>0</v>
      </c>
      <c r="U106" t="str">
        <f ca="1">IF(N('Final Round'!$J$14)&gt;0,IF(ISBLANK($A106),"",IF($N106&gt;5,$N106,VLOOKUP($A106,'Final Round'!$A$14:$K$18,COLUMN('Final Round'!$J$1),FALSE()))),"")</f>
        <v/>
      </c>
      <c r="V106" s="71" t="str">
        <f t="shared" ca="1" si="54"/>
        <v/>
      </c>
      <c r="W106" s="71" t="str">
        <f t="shared" si="55"/>
        <v/>
      </c>
      <c r="X106" s="71" t="str">
        <f t="shared" si="56"/>
        <v/>
      </c>
      <c r="Y106" s="71">
        <f t="shared" si="57"/>
        <v>0</v>
      </c>
      <c r="Z106" s="71" t="str">
        <f t="shared" ca="1" si="58"/>
        <v/>
      </c>
      <c r="AA106" s="71">
        <f t="shared" ca="1" si="59"/>
        <v>0</v>
      </c>
      <c r="AB106" t="str">
        <f>IF(ISBLANK($A106),"",5+4*(I106+IF(AA106=0,0,VLOOKUP($A106,'Final Round'!$A$14:$K$18,COLUMN('Final Round'!$G$1),FALSE())))+8*(H106+IF(AA106=0,0,IF(VLOOKUP($A106,'Final Round'!$A$14:$K$18,COLUMN('Final Round'!$J$1),FALSE())=1,1,0)))+$AA106)</f>
        <v/>
      </c>
    </row>
    <row r="107" spans="1:28">
      <c r="A107" s="123"/>
      <c r="B107" s="125"/>
      <c r="C107" s="125"/>
      <c r="D107" s="125"/>
      <c r="E107" s="126"/>
      <c r="F107" t="str">
        <f>IF(ISBLANK($A107),"",SUM(IF(ISNA(IF(VLOOKUP($A107,'Round 1'!$A$7:$J$206,COLUMN('Round 1'!$H$7),FALSE()),1,NA())),0,1),IF(ISNA(IF(VLOOKUP($A107,'Round 2'!$A$7:$J$206,COLUMN('Round 1'!$H$7),FALSE()),1,NA())),0,1),IF(ISNA(IF(VLOOKUP($A107,'Round 3'!$A$7:$J$206,COLUMN('Round 1'!$H$7),FALSE()),1,NA())),0,1),IF(ISNA(IF(VLOOKUP($A107,'Final Round'!$A$14:$K$18,1,FALSE()),1,NA())),0,1)))</f>
        <v/>
      </c>
      <c r="G107" s="128"/>
      <c r="H10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30" t="str">
        <f t="shared" si="45"/>
        <v/>
      </c>
      <c r="L107" s="136" t="str">
        <f t="shared" si="46"/>
        <v/>
      </c>
      <c r="M107" s="137"/>
      <c r="N107" s="138" t="str">
        <f t="shared" si="47"/>
        <v/>
      </c>
      <c r="O107" s="71" t="str">
        <f t="shared" si="48"/>
        <v/>
      </c>
      <c r="P107" s="71" t="str">
        <f t="shared" si="49"/>
        <v/>
      </c>
      <c r="Q107" s="71">
        <f t="shared" si="50"/>
        <v>-10</v>
      </c>
      <c r="R107" s="71" t="str">
        <f t="shared" si="51"/>
        <v/>
      </c>
      <c r="S107" s="71" t="str">
        <f t="shared" si="52"/>
        <v/>
      </c>
      <c r="T107" s="71">
        <f t="shared" si="53"/>
        <v>0</v>
      </c>
      <c r="U107" t="str">
        <f ca="1">IF(N('Final Round'!$J$14)&gt;0,IF(ISBLANK($A107),"",IF($N107&gt;5,$N107,VLOOKUP($A107,'Final Round'!$A$14:$K$18,COLUMN('Final Round'!$J$1),FALSE()))),"")</f>
        <v/>
      </c>
      <c r="V107" s="71" t="str">
        <f t="shared" ca="1" si="54"/>
        <v/>
      </c>
      <c r="W107" s="71" t="str">
        <f t="shared" si="55"/>
        <v/>
      </c>
      <c r="X107" s="71" t="str">
        <f t="shared" si="56"/>
        <v/>
      </c>
      <c r="Y107" s="71">
        <f t="shared" si="57"/>
        <v>0</v>
      </c>
      <c r="Z107" s="71" t="str">
        <f t="shared" ca="1" si="58"/>
        <v/>
      </c>
      <c r="AA107" s="71">
        <f t="shared" ca="1" si="59"/>
        <v>0</v>
      </c>
      <c r="AB107" t="str">
        <f>IF(ISBLANK($A107),"",5+4*(I107+IF(AA107=0,0,VLOOKUP($A107,'Final Round'!$A$14:$K$18,COLUMN('Final Round'!$G$1),FALSE())))+8*(H107+IF(AA107=0,0,IF(VLOOKUP($A107,'Final Round'!$A$14:$K$18,COLUMN('Final Round'!$J$1),FALSE())=1,1,0)))+$AA107)</f>
        <v/>
      </c>
    </row>
    <row r="108" spans="1:28">
      <c r="A108" s="112"/>
      <c r="B108" s="139"/>
      <c r="C108" s="139"/>
      <c r="D108" s="139"/>
      <c r="E108" s="140"/>
      <c r="F108" t="str">
        <f>IF(ISBLANK($A108),"",SUM(IF(ISNA(IF(VLOOKUP($A108,'Round 1'!$A$7:$J$206,COLUMN('Round 1'!$H$7),FALSE()),1,NA())),0,1),IF(ISNA(IF(VLOOKUP($A108,'Round 2'!$A$7:$J$206,COLUMN('Round 1'!$H$7),FALSE()),1,NA())),0,1),IF(ISNA(IF(VLOOKUP($A108,'Round 3'!$A$7:$J$206,COLUMN('Round 1'!$H$7),FALSE()),1,NA())),0,1),IF(ISNA(IF(VLOOKUP($A108,'Final Round'!$A$14:$K$18,1,FALSE()),1,NA())),0,1)))</f>
        <v/>
      </c>
      <c r="G108" s="142"/>
      <c r="H10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43" t="str">
        <f t="shared" si="45"/>
        <v/>
      </c>
      <c r="L108" s="145" t="str">
        <f t="shared" si="46"/>
        <v/>
      </c>
      <c r="M108" s="146"/>
      <c r="N108" s="147" t="str">
        <f t="shared" si="47"/>
        <v/>
      </c>
      <c r="O108" s="71" t="str">
        <f t="shared" si="48"/>
        <v/>
      </c>
      <c r="P108" s="71" t="str">
        <f t="shared" si="49"/>
        <v/>
      </c>
      <c r="Q108" s="71">
        <f t="shared" si="50"/>
        <v>-10</v>
      </c>
      <c r="R108" s="71" t="str">
        <f t="shared" si="51"/>
        <v/>
      </c>
      <c r="S108" s="71" t="str">
        <f t="shared" si="52"/>
        <v/>
      </c>
      <c r="T108" s="71">
        <f t="shared" si="53"/>
        <v>0</v>
      </c>
      <c r="U108" t="str">
        <f ca="1">IF(N('Final Round'!$J$14)&gt;0,IF(ISBLANK($A108),"",IF($N108&gt;5,$N108,VLOOKUP($A108,'Final Round'!$A$14:$K$18,COLUMN('Final Round'!$J$1),FALSE()))),"")</f>
        <v/>
      </c>
      <c r="V108" s="71" t="str">
        <f t="shared" ca="1" si="54"/>
        <v/>
      </c>
      <c r="W108" s="71" t="str">
        <f t="shared" si="55"/>
        <v/>
      </c>
      <c r="X108" s="71" t="str">
        <f t="shared" si="56"/>
        <v/>
      </c>
      <c r="Y108" s="71">
        <f t="shared" si="57"/>
        <v>0</v>
      </c>
      <c r="Z108" s="71" t="str">
        <f t="shared" ca="1" si="58"/>
        <v/>
      </c>
      <c r="AA108" s="71">
        <f t="shared" ca="1" si="59"/>
        <v>0</v>
      </c>
      <c r="AB108" t="str">
        <f>IF(ISBLANK($A108),"",5+4*(I108+IF(AA108=0,0,VLOOKUP($A108,'Final Round'!$A$14:$K$18,COLUMN('Final Round'!$G$1),FALSE())))+8*(H108+IF(AA108=0,0,IF(VLOOKUP($A108,'Final Round'!$A$14:$K$18,COLUMN('Final Round'!$J$1),FALSE())=1,1,0)))+$AA108)</f>
        <v/>
      </c>
    </row>
    <row r="109" spans="1:28">
      <c r="A109" s="123"/>
      <c r="B109" s="125"/>
      <c r="C109" s="125"/>
      <c r="D109" s="125"/>
      <c r="E109" s="126"/>
      <c r="F109" t="str">
        <f>IF(ISBLANK($A109),"",SUM(IF(ISNA(IF(VLOOKUP($A109,'Round 1'!$A$7:$J$206,COLUMN('Round 1'!$H$7),FALSE()),1,NA())),0,1),IF(ISNA(IF(VLOOKUP($A109,'Round 2'!$A$7:$J$206,COLUMN('Round 1'!$H$7),FALSE()),1,NA())),0,1),IF(ISNA(IF(VLOOKUP($A109,'Round 3'!$A$7:$J$206,COLUMN('Round 1'!$H$7),FALSE()),1,NA())),0,1),IF(ISNA(IF(VLOOKUP($A109,'Final Round'!$A$14:$K$18,1,FALSE()),1,NA())),0,1)))</f>
        <v/>
      </c>
      <c r="G109" s="128"/>
      <c r="H10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30" t="str">
        <f t="shared" si="45"/>
        <v/>
      </c>
      <c r="L109" s="136" t="str">
        <f t="shared" si="46"/>
        <v/>
      </c>
      <c r="M109" s="137"/>
      <c r="N109" s="138" t="str">
        <f t="shared" si="47"/>
        <v/>
      </c>
      <c r="O109" s="71" t="str">
        <f t="shared" si="48"/>
        <v/>
      </c>
      <c r="P109" s="71" t="str">
        <f t="shared" si="49"/>
        <v/>
      </c>
      <c r="Q109" s="71">
        <f t="shared" si="50"/>
        <v>-10</v>
      </c>
      <c r="R109" s="71" t="str">
        <f t="shared" si="51"/>
        <v/>
      </c>
      <c r="S109" s="71" t="str">
        <f t="shared" si="52"/>
        <v/>
      </c>
      <c r="T109" s="71">
        <f t="shared" si="53"/>
        <v>0</v>
      </c>
      <c r="U109" t="str">
        <f ca="1">IF(N('Final Round'!$J$14)&gt;0,IF(ISBLANK($A109),"",IF($N109&gt;5,$N109,VLOOKUP($A109,'Final Round'!$A$14:$K$18,COLUMN('Final Round'!$J$1),FALSE()))),"")</f>
        <v/>
      </c>
      <c r="V109" s="71" t="str">
        <f t="shared" ca="1" si="54"/>
        <v/>
      </c>
      <c r="W109" s="71" t="str">
        <f t="shared" si="55"/>
        <v/>
      </c>
      <c r="X109" s="71" t="str">
        <f t="shared" si="56"/>
        <v/>
      </c>
      <c r="Y109" s="71">
        <f t="shared" si="57"/>
        <v>0</v>
      </c>
      <c r="Z109" s="71" t="str">
        <f t="shared" ca="1" si="58"/>
        <v/>
      </c>
      <c r="AA109" s="71">
        <f t="shared" ca="1" si="59"/>
        <v>0</v>
      </c>
      <c r="AB109" t="str">
        <f>IF(ISBLANK($A109),"",5+4*(I109+IF(AA109=0,0,VLOOKUP($A109,'Final Round'!$A$14:$K$18,COLUMN('Final Round'!$G$1),FALSE())))+8*(H109+IF(AA109=0,0,IF(VLOOKUP($A109,'Final Round'!$A$14:$K$18,COLUMN('Final Round'!$J$1),FALSE())=1,1,0)))+$AA109)</f>
        <v/>
      </c>
    </row>
    <row r="110" spans="1:28">
      <c r="A110" s="112"/>
      <c r="B110" s="139"/>
      <c r="C110" s="139"/>
      <c r="D110" s="139"/>
      <c r="E110" s="140"/>
      <c r="F110" t="str">
        <f>IF(ISBLANK($A110),"",SUM(IF(ISNA(IF(VLOOKUP($A110,'Round 1'!$A$7:$J$206,COLUMN('Round 1'!$H$7),FALSE()),1,NA())),0,1),IF(ISNA(IF(VLOOKUP($A110,'Round 2'!$A$7:$J$206,COLUMN('Round 1'!$H$7),FALSE()),1,NA())),0,1),IF(ISNA(IF(VLOOKUP($A110,'Round 3'!$A$7:$J$206,COLUMN('Round 1'!$H$7),FALSE()),1,NA())),0,1),IF(ISNA(IF(VLOOKUP($A110,'Final Round'!$A$14:$K$18,1,FALSE()),1,NA())),0,1)))</f>
        <v/>
      </c>
      <c r="G110" s="142"/>
      <c r="H110"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43" t="str">
        <f t="shared" si="45"/>
        <v/>
      </c>
      <c r="L110" s="145" t="str">
        <f t="shared" si="46"/>
        <v/>
      </c>
      <c r="M110" s="146"/>
      <c r="N110" s="147" t="str">
        <f t="shared" si="47"/>
        <v/>
      </c>
      <c r="O110" s="71" t="str">
        <f t="shared" si="48"/>
        <v/>
      </c>
      <c r="P110" s="71" t="str">
        <f t="shared" si="49"/>
        <v/>
      </c>
      <c r="Q110" s="71">
        <f t="shared" si="50"/>
        <v>-10</v>
      </c>
      <c r="R110" s="71" t="str">
        <f t="shared" si="51"/>
        <v/>
      </c>
      <c r="S110" s="71" t="str">
        <f t="shared" si="52"/>
        <v/>
      </c>
      <c r="T110" s="71">
        <f t="shared" si="53"/>
        <v>0</v>
      </c>
      <c r="U110" t="str">
        <f ca="1">IF(N('Final Round'!$J$14)&gt;0,IF(ISBLANK($A110),"",IF($N110&gt;5,$N110,VLOOKUP($A110,'Final Round'!$A$14:$K$18,COLUMN('Final Round'!$J$1),FALSE()))),"")</f>
        <v/>
      </c>
      <c r="V110" s="71" t="str">
        <f t="shared" ca="1" si="54"/>
        <v/>
      </c>
      <c r="W110" s="71" t="str">
        <f t="shared" si="55"/>
        <v/>
      </c>
      <c r="X110" s="71" t="str">
        <f t="shared" si="56"/>
        <v/>
      </c>
      <c r="Y110" s="71">
        <f t="shared" si="57"/>
        <v>0</v>
      </c>
      <c r="Z110" s="71" t="str">
        <f t="shared" ca="1" si="58"/>
        <v/>
      </c>
      <c r="AA110" s="71">
        <f t="shared" ca="1" si="59"/>
        <v>0</v>
      </c>
      <c r="AB110" t="str">
        <f>IF(ISBLANK($A110),"",5+4*(I110+IF(AA110=0,0,VLOOKUP($A110,'Final Round'!$A$14:$K$18,COLUMN('Final Round'!$G$1),FALSE())))+8*(H110+IF(AA110=0,0,IF(VLOOKUP($A110,'Final Round'!$A$14:$K$18,COLUMN('Final Round'!$J$1),FALSE())=1,1,0)))+$AA110)</f>
        <v/>
      </c>
    </row>
    <row r="111" spans="1:28">
      <c r="A111" s="123"/>
      <c r="B111" s="125"/>
      <c r="C111" s="125"/>
      <c r="D111" s="125"/>
      <c r="E111" s="126"/>
      <c r="F111" t="str">
        <f>IF(ISBLANK($A111),"",SUM(IF(ISNA(IF(VLOOKUP($A111,'Round 1'!$A$7:$J$206,COLUMN('Round 1'!$H$7),FALSE()),1,NA())),0,1),IF(ISNA(IF(VLOOKUP($A111,'Round 2'!$A$7:$J$206,COLUMN('Round 1'!$H$7),FALSE()),1,NA())),0,1),IF(ISNA(IF(VLOOKUP($A111,'Round 3'!$A$7:$J$206,COLUMN('Round 1'!$H$7),FALSE()),1,NA())),0,1),IF(ISNA(IF(VLOOKUP($A111,'Final Round'!$A$14:$K$18,1,FALSE()),1,NA())),0,1)))</f>
        <v/>
      </c>
      <c r="G111" s="128"/>
      <c r="H11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30" t="str">
        <f t="shared" si="45"/>
        <v/>
      </c>
      <c r="L111" s="136" t="str">
        <f t="shared" si="46"/>
        <v/>
      </c>
      <c r="M111" s="137"/>
      <c r="N111" s="138" t="str">
        <f t="shared" si="47"/>
        <v/>
      </c>
      <c r="O111" s="71" t="str">
        <f t="shared" si="48"/>
        <v/>
      </c>
      <c r="P111" s="71" t="str">
        <f t="shared" si="49"/>
        <v/>
      </c>
      <c r="Q111" s="71">
        <f t="shared" si="50"/>
        <v>-10</v>
      </c>
      <c r="R111" s="71" t="str">
        <f t="shared" si="51"/>
        <v/>
      </c>
      <c r="S111" s="71" t="str">
        <f t="shared" si="52"/>
        <v/>
      </c>
      <c r="T111" s="71">
        <f t="shared" si="53"/>
        <v>0</v>
      </c>
      <c r="U111" t="str">
        <f ca="1">IF(N('Final Round'!$J$14)&gt;0,IF(ISBLANK($A111),"",IF($N111&gt;5,$N111,VLOOKUP($A111,'Final Round'!$A$14:$K$18,COLUMN('Final Round'!$J$1),FALSE()))),"")</f>
        <v/>
      </c>
      <c r="V111" s="71" t="str">
        <f t="shared" ca="1" si="54"/>
        <v/>
      </c>
      <c r="W111" s="71" t="str">
        <f t="shared" si="55"/>
        <v/>
      </c>
      <c r="X111" s="71" t="str">
        <f t="shared" si="56"/>
        <v/>
      </c>
      <c r="Y111" s="71">
        <f t="shared" si="57"/>
        <v>0</v>
      </c>
      <c r="Z111" s="71" t="str">
        <f t="shared" ca="1" si="58"/>
        <v/>
      </c>
      <c r="AA111" s="71">
        <f t="shared" ca="1" si="59"/>
        <v>0</v>
      </c>
      <c r="AB111" t="str">
        <f>IF(ISBLANK($A111),"",5+4*(I111+IF(AA111=0,0,VLOOKUP($A111,'Final Round'!$A$14:$K$18,COLUMN('Final Round'!$G$1),FALSE())))+8*(H111+IF(AA111=0,0,IF(VLOOKUP($A111,'Final Round'!$A$14:$K$18,COLUMN('Final Round'!$J$1),FALSE())=1,1,0)))+$AA111)</f>
        <v/>
      </c>
    </row>
    <row r="112" spans="1:28">
      <c r="A112" s="112"/>
      <c r="B112" s="139"/>
      <c r="C112" s="139"/>
      <c r="D112" s="139"/>
      <c r="E112" s="140"/>
      <c r="F112" t="str">
        <f>IF(ISBLANK($A112),"",SUM(IF(ISNA(IF(VLOOKUP($A112,'Round 1'!$A$7:$J$206,COLUMN('Round 1'!$H$7),FALSE()),1,NA())),0,1),IF(ISNA(IF(VLOOKUP($A112,'Round 2'!$A$7:$J$206,COLUMN('Round 1'!$H$7),FALSE()),1,NA())),0,1),IF(ISNA(IF(VLOOKUP($A112,'Round 3'!$A$7:$J$206,COLUMN('Round 1'!$H$7),FALSE()),1,NA())),0,1),IF(ISNA(IF(VLOOKUP($A112,'Final Round'!$A$14:$K$18,1,FALSE()),1,NA())),0,1)))</f>
        <v/>
      </c>
      <c r="G112" s="142"/>
      <c r="H112"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43" t="str">
        <f t="shared" si="45"/>
        <v/>
      </c>
      <c r="L112" s="145" t="str">
        <f t="shared" si="46"/>
        <v/>
      </c>
      <c r="M112" s="146"/>
      <c r="N112" s="147" t="str">
        <f t="shared" si="47"/>
        <v/>
      </c>
      <c r="O112" s="71" t="str">
        <f t="shared" si="48"/>
        <v/>
      </c>
      <c r="P112" s="71" t="str">
        <f t="shared" si="49"/>
        <v/>
      </c>
      <c r="Q112" s="71">
        <f t="shared" si="50"/>
        <v>-10</v>
      </c>
      <c r="R112" s="71" t="str">
        <f t="shared" si="51"/>
        <v/>
      </c>
      <c r="S112" s="71" t="str">
        <f t="shared" si="52"/>
        <v/>
      </c>
      <c r="T112" s="71">
        <f t="shared" si="53"/>
        <v>0</v>
      </c>
      <c r="U112" t="str">
        <f ca="1">IF(N('Final Round'!$J$14)&gt;0,IF(ISBLANK($A112),"",IF($N112&gt;5,$N112,VLOOKUP($A112,'Final Round'!$A$14:$K$18,COLUMN('Final Round'!$J$1),FALSE()))),"")</f>
        <v/>
      </c>
      <c r="V112" s="71" t="str">
        <f t="shared" ca="1" si="54"/>
        <v/>
      </c>
      <c r="W112" s="71" t="str">
        <f t="shared" si="55"/>
        <v/>
      </c>
      <c r="X112" s="71" t="str">
        <f t="shared" si="56"/>
        <v/>
      </c>
      <c r="Y112" s="71">
        <f t="shared" si="57"/>
        <v>0</v>
      </c>
      <c r="Z112" s="71" t="str">
        <f t="shared" ca="1" si="58"/>
        <v/>
      </c>
      <c r="AA112" s="71">
        <f t="shared" ca="1" si="59"/>
        <v>0</v>
      </c>
      <c r="AB112" t="str">
        <f>IF(ISBLANK($A112),"",5+4*(I112+IF(AA112=0,0,VLOOKUP($A112,'Final Round'!$A$14:$K$18,COLUMN('Final Round'!$G$1),FALSE())))+8*(H112+IF(AA112=0,0,IF(VLOOKUP($A112,'Final Round'!$A$14:$K$18,COLUMN('Final Round'!$J$1),FALSE())=1,1,0)))+$AA112)</f>
        <v/>
      </c>
    </row>
    <row r="113" spans="1:28">
      <c r="A113" s="123"/>
      <c r="B113" s="125"/>
      <c r="C113" s="125"/>
      <c r="D113" s="125"/>
      <c r="E113" s="126"/>
      <c r="F113" t="str">
        <f>IF(ISBLANK($A113),"",SUM(IF(ISNA(IF(VLOOKUP($A113,'Round 1'!$A$7:$J$206,COLUMN('Round 1'!$H$7),FALSE()),1,NA())),0,1),IF(ISNA(IF(VLOOKUP($A113,'Round 2'!$A$7:$J$206,COLUMN('Round 1'!$H$7),FALSE()),1,NA())),0,1),IF(ISNA(IF(VLOOKUP($A113,'Round 3'!$A$7:$J$206,COLUMN('Round 1'!$H$7),FALSE()),1,NA())),0,1),IF(ISNA(IF(VLOOKUP($A113,'Final Round'!$A$14:$K$18,1,FALSE()),1,NA())),0,1)))</f>
        <v/>
      </c>
      <c r="G113" s="128"/>
      <c r="H113"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30" t="str">
        <f t="shared" si="45"/>
        <v/>
      </c>
      <c r="L113" s="136" t="str">
        <f t="shared" si="46"/>
        <v/>
      </c>
      <c r="M113" s="137"/>
      <c r="N113" s="138" t="str">
        <f t="shared" si="47"/>
        <v/>
      </c>
      <c r="O113" s="71" t="str">
        <f t="shared" si="48"/>
        <v/>
      </c>
      <c r="P113" s="71" t="str">
        <f t="shared" si="49"/>
        <v/>
      </c>
      <c r="Q113" s="71">
        <f t="shared" si="50"/>
        <v>-10</v>
      </c>
      <c r="R113" s="71" t="str">
        <f t="shared" si="51"/>
        <v/>
      </c>
      <c r="S113" s="71" t="str">
        <f t="shared" si="52"/>
        <v/>
      </c>
      <c r="T113" s="71">
        <f t="shared" si="53"/>
        <v>0</v>
      </c>
      <c r="U113" t="str">
        <f ca="1">IF(N('Final Round'!$J$14)&gt;0,IF(ISBLANK($A113),"",IF($N113&gt;5,$N113,VLOOKUP($A113,'Final Round'!$A$14:$K$18,COLUMN('Final Round'!$J$1),FALSE()))),"")</f>
        <v/>
      </c>
      <c r="V113" s="71" t="str">
        <f t="shared" ca="1" si="54"/>
        <v/>
      </c>
      <c r="W113" s="71" t="str">
        <f t="shared" si="55"/>
        <v/>
      </c>
      <c r="X113" s="71" t="str">
        <f t="shared" si="56"/>
        <v/>
      </c>
      <c r="Y113" s="71">
        <f t="shared" si="57"/>
        <v>0</v>
      </c>
      <c r="Z113" s="71" t="str">
        <f t="shared" ca="1" si="58"/>
        <v/>
      </c>
      <c r="AA113" s="71">
        <f t="shared" ca="1" si="59"/>
        <v>0</v>
      </c>
      <c r="AB113" t="str">
        <f>IF(ISBLANK($A113),"",5+4*(I113+IF(AA113=0,0,VLOOKUP($A113,'Final Round'!$A$14:$K$18,COLUMN('Final Round'!$G$1),FALSE())))+8*(H113+IF(AA113=0,0,IF(VLOOKUP($A113,'Final Round'!$A$14:$K$18,COLUMN('Final Round'!$J$1),FALSE())=1,1,0)))+$AA113)</f>
        <v/>
      </c>
    </row>
    <row r="114" spans="1:28">
      <c r="A114" s="112"/>
      <c r="B114" s="139"/>
      <c r="C114" s="139"/>
      <c r="D114" s="139"/>
      <c r="E114" s="140"/>
      <c r="F114" t="str">
        <f>IF(ISBLANK($A114),"",SUM(IF(ISNA(IF(VLOOKUP($A114,'Round 1'!$A$7:$J$206,COLUMN('Round 1'!$H$7),FALSE()),1,NA())),0,1),IF(ISNA(IF(VLOOKUP($A114,'Round 2'!$A$7:$J$206,COLUMN('Round 1'!$H$7),FALSE()),1,NA())),0,1),IF(ISNA(IF(VLOOKUP($A114,'Round 3'!$A$7:$J$206,COLUMN('Round 1'!$H$7),FALSE()),1,NA())),0,1),IF(ISNA(IF(VLOOKUP($A114,'Final Round'!$A$14:$K$18,1,FALSE()),1,NA())),0,1)))</f>
        <v/>
      </c>
      <c r="G114" s="142"/>
      <c r="H114"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43" t="str">
        <f t="shared" si="45"/>
        <v/>
      </c>
      <c r="L114" s="145" t="str">
        <f t="shared" si="46"/>
        <v/>
      </c>
      <c r="M114" s="146"/>
      <c r="N114" s="147" t="str">
        <f t="shared" si="47"/>
        <v/>
      </c>
      <c r="O114" s="71" t="str">
        <f t="shared" si="48"/>
        <v/>
      </c>
      <c r="P114" s="71" t="str">
        <f t="shared" si="49"/>
        <v/>
      </c>
      <c r="Q114" s="71">
        <f t="shared" si="50"/>
        <v>-10</v>
      </c>
      <c r="R114" s="71" t="str">
        <f t="shared" si="51"/>
        <v/>
      </c>
      <c r="S114" s="71" t="str">
        <f t="shared" si="52"/>
        <v/>
      </c>
      <c r="T114" s="71">
        <f t="shared" si="53"/>
        <v>0</v>
      </c>
      <c r="U114" t="str">
        <f ca="1">IF(N('Final Round'!$J$14)&gt;0,IF(ISBLANK($A114),"",IF($N114&gt;5,$N114,VLOOKUP($A114,'Final Round'!$A$14:$K$18,COLUMN('Final Round'!$J$1),FALSE()))),"")</f>
        <v/>
      </c>
      <c r="V114" s="71" t="str">
        <f t="shared" ca="1" si="54"/>
        <v/>
      </c>
      <c r="W114" s="71" t="str">
        <f t="shared" si="55"/>
        <v/>
      </c>
      <c r="X114" s="71" t="str">
        <f t="shared" si="56"/>
        <v/>
      </c>
      <c r="Y114" s="71">
        <f t="shared" si="57"/>
        <v>0</v>
      </c>
      <c r="Z114" s="71" t="str">
        <f t="shared" ca="1" si="58"/>
        <v/>
      </c>
      <c r="AA114" s="71">
        <f t="shared" ca="1" si="59"/>
        <v>0</v>
      </c>
      <c r="AB114" t="str">
        <f>IF(ISBLANK($A114),"",5+4*(I114+IF(AA114=0,0,VLOOKUP($A114,'Final Round'!$A$14:$K$18,COLUMN('Final Round'!$G$1),FALSE())))+8*(H114+IF(AA114=0,0,IF(VLOOKUP($A114,'Final Round'!$A$14:$K$18,COLUMN('Final Round'!$J$1),FALSE())=1,1,0)))+$AA114)</f>
        <v/>
      </c>
    </row>
    <row r="115" spans="1:28">
      <c r="A115" s="123"/>
      <c r="B115" s="125"/>
      <c r="C115" s="125"/>
      <c r="D115" s="125"/>
      <c r="E115" s="126"/>
      <c r="F115" t="str">
        <f>IF(ISBLANK($A115),"",SUM(IF(ISNA(IF(VLOOKUP($A115,'Round 1'!$A$7:$J$206,COLUMN('Round 1'!$H$7),FALSE()),1,NA())),0,1),IF(ISNA(IF(VLOOKUP($A115,'Round 2'!$A$7:$J$206,COLUMN('Round 1'!$H$7),FALSE()),1,NA())),0,1),IF(ISNA(IF(VLOOKUP($A115,'Round 3'!$A$7:$J$206,COLUMN('Round 1'!$H$7),FALSE()),1,NA())),0,1),IF(ISNA(IF(VLOOKUP($A115,'Final Round'!$A$14:$K$18,1,FALSE()),1,NA())),0,1)))</f>
        <v/>
      </c>
      <c r="G115" s="128"/>
      <c r="H115"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30" t="str">
        <f t="shared" si="45"/>
        <v/>
      </c>
      <c r="L115" s="136" t="str">
        <f t="shared" si="46"/>
        <v/>
      </c>
      <c r="M115" s="137"/>
      <c r="N115" s="138" t="str">
        <f t="shared" si="47"/>
        <v/>
      </c>
      <c r="O115" s="71" t="str">
        <f t="shared" si="48"/>
        <v/>
      </c>
      <c r="P115" s="71" t="str">
        <f t="shared" si="49"/>
        <v/>
      </c>
      <c r="Q115" s="71">
        <f t="shared" si="50"/>
        <v>-10</v>
      </c>
      <c r="R115" s="71" t="str">
        <f t="shared" si="51"/>
        <v/>
      </c>
      <c r="S115" s="71" t="str">
        <f t="shared" si="52"/>
        <v/>
      </c>
      <c r="T115" s="71">
        <f t="shared" si="53"/>
        <v>0</v>
      </c>
      <c r="U115" t="str">
        <f ca="1">IF(N('Final Round'!$J$14)&gt;0,IF(ISBLANK($A115),"",IF($N115&gt;5,$N115,VLOOKUP($A115,'Final Round'!$A$14:$K$18,COLUMN('Final Round'!$J$1),FALSE()))),"")</f>
        <v/>
      </c>
      <c r="V115" s="71" t="str">
        <f t="shared" ca="1" si="54"/>
        <v/>
      </c>
      <c r="W115" s="71" t="str">
        <f t="shared" si="55"/>
        <v/>
      </c>
      <c r="X115" s="71" t="str">
        <f t="shared" si="56"/>
        <v/>
      </c>
      <c r="Y115" s="71">
        <f t="shared" si="57"/>
        <v>0</v>
      </c>
      <c r="Z115" s="71" t="str">
        <f t="shared" ca="1" si="58"/>
        <v/>
      </c>
      <c r="AA115" s="71">
        <f t="shared" ca="1" si="59"/>
        <v>0</v>
      </c>
      <c r="AB115" t="str">
        <f>IF(ISBLANK($A115),"",5+4*(I115+IF(AA115=0,0,VLOOKUP($A115,'Final Round'!$A$14:$K$18,COLUMN('Final Round'!$G$1),FALSE())))+8*(H115+IF(AA115=0,0,IF(VLOOKUP($A115,'Final Round'!$A$14:$K$18,COLUMN('Final Round'!$J$1),FALSE())=1,1,0)))+$AA115)</f>
        <v/>
      </c>
    </row>
    <row r="116" spans="1:28">
      <c r="A116" s="112"/>
      <c r="B116" s="139"/>
      <c r="C116" s="139"/>
      <c r="D116" s="139"/>
      <c r="E116" s="140"/>
      <c r="F116" t="str">
        <f>IF(ISBLANK($A116),"",SUM(IF(ISNA(IF(VLOOKUP($A116,'Round 1'!$A$7:$J$206,COLUMN('Round 1'!$H$7),FALSE()),1,NA())),0,1),IF(ISNA(IF(VLOOKUP($A116,'Round 2'!$A$7:$J$206,COLUMN('Round 1'!$H$7),FALSE()),1,NA())),0,1),IF(ISNA(IF(VLOOKUP($A116,'Round 3'!$A$7:$J$206,COLUMN('Round 1'!$H$7),FALSE()),1,NA())),0,1),IF(ISNA(IF(VLOOKUP($A116,'Final Round'!$A$14:$K$18,1,FALSE()),1,NA())),0,1)))</f>
        <v/>
      </c>
      <c r="G116" s="142"/>
      <c r="H116"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43" t="str">
        <f t="shared" si="45"/>
        <v/>
      </c>
      <c r="L116" s="145" t="str">
        <f t="shared" si="46"/>
        <v/>
      </c>
      <c r="M116" s="146"/>
      <c r="N116" s="147" t="str">
        <f t="shared" si="47"/>
        <v/>
      </c>
      <c r="O116" s="71" t="str">
        <f t="shared" si="48"/>
        <v/>
      </c>
      <c r="P116" s="71" t="str">
        <f t="shared" si="49"/>
        <v/>
      </c>
      <c r="Q116" s="71">
        <f t="shared" si="50"/>
        <v>-10</v>
      </c>
      <c r="R116" s="71" t="str">
        <f t="shared" si="51"/>
        <v/>
      </c>
      <c r="S116" s="71" t="str">
        <f t="shared" si="52"/>
        <v/>
      </c>
      <c r="T116" s="71">
        <f t="shared" si="53"/>
        <v>0</v>
      </c>
      <c r="U116" t="str">
        <f ca="1">IF(N('Final Round'!$J$14)&gt;0,IF(ISBLANK($A116),"",IF($N116&gt;5,$N116,VLOOKUP($A116,'Final Round'!$A$14:$K$18,COLUMN('Final Round'!$J$1),FALSE()))),"")</f>
        <v/>
      </c>
      <c r="V116" s="71" t="str">
        <f t="shared" ca="1" si="54"/>
        <v/>
      </c>
      <c r="W116" s="71" t="str">
        <f t="shared" si="55"/>
        <v/>
      </c>
      <c r="X116" s="71" t="str">
        <f t="shared" si="56"/>
        <v/>
      </c>
      <c r="Y116" s="71">
        <f t="shared" si="57"/>
        <v>0</v>
      </c>
      <c r="Z116" s="71" t="str">
        <f t="shared" ca="1" si="58"/>
        <v/>
      </c>
      <c r="AA116" s="71">
        <f t="shared" ca="1" si="59"/>
        <v>0</v>
      </c>
      <c r="AB116" t="str">
        <f>IF(ISBLANK($A116),"",5+4*(I116+IF(AA116=0,0,VLOOKUP($A116,'Final Round'!$A$14:$K$18,COLUMN('Final Round'!$G$1),FALSE())))+8*(H116+IF(AA116=0,0,IF(VLOOKUP($A116,'Final Round'!$A$14:$K$18,COLUMN('Final Round'!$J$1),FALSE())=1,1,0)))+$AA116)</f>
        <v/>
      </c>
    </row>
    <row r="117" spans="1:28">
      <c r="A117" s="123"/>
      <c r="B117" s="125"/>
      <c r="C117" s="125"/>
      <c r="D117" s="125"/>
      <c r="E117" s="126"/>
      <c r="F117" t="str">
        <f>IF(ISBLANK($A117),"",SUM(IF(ISNA(IF(VLOOKUP($A117,'Round 1'!$A$7:$J$206,COLUMN('Round 1'!$H$7),FALSE()),1,NA())),0,1),IF(ISNA(IF(VLOOKUP($A117,'Round 2'!$A$7:$J$206,COLUMN('Round 1'!$H$7),FALSE()),1,NA())),0,1),IF(ISNA(IF(VLOOKUP($A117,'Round 3'!$A$7:$J$206,COLUMN('Round 1'!$H$7),FALSE()),1,NA())),0,1),IF(ISNA(IF(VLOOKUP($A117,'Final Round'!$A$14:$K$18,1,FALSE()),1,NA())),0,1)))</f>
        <v/>
      </c>
      <c r="G117" s="128"/>
      <c r="H11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30" t="str">
        <f t="shared" si="45"/>
        <v/>
      </c>
      <c r="L117" s="136" t="str">
        <f t="shared" si="46"/>
        <v/>
      </c>
      <c r="M117" s="137"/>
      <c r="N117" s="138" t="str">
        <f t="shared" si="47"/>
        <v/>
      </c>
      <c r="O117" s="71" t="str">
        <f t="shared" si="48"/>
        <v/>
      </c>
      <c r="P117" s="71" t="str">
        <f t="shared" si="49"/>
        <v/>
      </c>
      <c r="Q117" s="71">
        <f t="shared" si="50"/>
        <v>-10</v>
      </c>
      <c r="R117" s="71" t="str">
        <f t="shared" si="51"/>
        <v/>
      </c>
      <c r="S117" s="71" t="str">
        <f t="shared" si="52"/>
        <v/>
      </c>
      <c r="T117" s="71">
        <f t="shared" si="53"/>
        <v>0</v>
      </c>
      <c r="U117" t="str">
        <f ca="1">IF(N('Final Round'!$J$14)&gt;0,IF(ISBLANK($A117),"",IF($N117&gt;5,$N117,VLOOKUP($A117,'Final Round'!$A$14:$K$18,COLUMN('Final Round'!$J$1),FALSE()))),"")</f>
        <v/>
      </c>
      <c r="V117" s="71" t="str">
        <f t="shared" ca="1" si="54"/>
        <v/>
      </c>
      <c r="W117" s="71" t="str">
        <f t="shared" si="55"/>
        <v/>
      </c>
      <c r="X117" s="71" t="str">
        <f t="shared" si="56"/>
        <v/>
      </c>
      <c r="Y117" s="71">
        <f t="shared" si="57"/>
        <v>0</v>
      </c>
      <c r="Z117" s="71" t="str">
        <f t="shared" ca="1" si="58"/>
        <v/>
      </c>
      <c r="AA117" s="71">
        <f t="shared" ca="1" si="59"/>
        <v>0</v>
      </c>
      <c r="AB117" t="str">
        <f>IF(ISBLANK($A117),"",5+4*(I117+IF(AA117=0,0,VLOOKUP($A117,'Final Round'!$A$14:$K$18,COLUMN('Final Round'!$G$1),FALSE())))+8*(H117+IF(AA117=0,0,IF(VLOOKUP($A117,'Final Round'!$A$14:$K$18,COLUMN('Final Round'!$J$1),FALSE())=1,1,0)))+$AA117)</f>
        <v/>
      </c>
    </row>
    <row r="118" spans="1:28">
      <c r="A118" s="112"/>
      <c r="B118" s="139"/>
      <c r="C118" s="139"/>
      <c r="D118" s="139"/>
      <c r="E118" s="140"/>
      <c r="F118" t="str">
        <f>IF(ISBLANK($A118),"",SUM(IF(ISNA(IF(VLOOKUP($A118,'Round 1'!$A$7:$J$206,COLUMN('Round 1'!$H$7),FALSE()),1,NA())),0,1),IF(ISNA(IF(VLOOKUP($A118,'Round 2'!$A$7:$J$206,COLUMN('Round 1'!$H$7),FALSE()),1,NA())),0,1),IF(ISNA(IF(VLOOKUP($A118,'Round 3'!$A$7:$J$206,COLUMN('Round 1'!$H$7),FALSE()),1,NA())),0,1),IF(ISNA(IF(VLOOKUP($A118,'Final Round'!$A$14:$K$18,1,FALSE()),1,NA())),0,1)))</f>
        <v/>
      </c>
      <c r="G118" s="142"/>
      <c r="H11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43" t="str">
        <f t="shared" si="45"/>
        <v/>
      </c>
      <c r="L118" s="145" t="str">
        <f t="shared" si="46"/>
        <v/>
      </c>
      <c r="M118" s="146"/>
      <c r="N118" s="147" t="str">
        <f t="shared" si="47"/>
        <v/>
      </c>
      <c r="O118" s="71" t="str">
        <f t="shared" si="48"/>
        <v/>
      </c>
      <c r="P118" s="71" t="str">
        <f t="shared" si="49"/>
        <v/>
      </c>
      <c r="Q118" s="71">
        <f t="shared" si="50"/>
        <v>-10</v>
      </c>
      <c r="R118" s="71" t="str">
        <f t="shared" si="51"/>
        <v/>
      </c>
      <c r="S118" s="71" t="str">
        <f t="shared" si="52"/>
        <v/>
      </c>
      <c r="T118" s="71">
        <f t="shared" si="53"/>
        <v>0</v>
      </c>
      <c r="U118" t="str">
        <f ca="1">IF(N('Final Round'!$J$14)&gt;0,IF(ISBLANK($A118),"",IF($N118&gt;5,$N118,VLOOKUP($A118,'Final Round'!$A$14:$K$18,COLUMN('Final Round'!$J$1),FALSE()))),"")</f>
        <v/>
      </c>
      <c r="V118" s="71" t="str">
        <f t="shared" ca="1" si="54"/>
        <v/>
      </c>
      <c r="W118" s="71" t="str">
        <f t="shared" si="55"/>
        <v/>
      </c>
      <c r="X118" s="71" t="str">
        <f t="shared" si="56"/>
        <v/>
      </c>
      <c r="Y118" s="71">
        <f t="shared" si="57"/>
        <v>0</v>
      </c>
      <c r="Z118" s="71" t="str">
        <f t="shared" ca="1" si="58"/>
        <v/>
      </c>
      <c r="AA118" s="71">
        <f t="shared" ca="1" si="59"/>
        <v>0</v>
      </c>
      <c r="AB118" t="str">
        <f>IF(ISBLANK($A118),"",5+4*(I118+IF(AA118=0,0,VLOOKUP($A118,'Final Round'!$A$14:$K$18,COLUMN('Final Round'!$G$1),FALSE())))+8*(H118+IF(AA118=0,0,IF(VLOOKUP($A118,'Final Round'!$A$14:$K$18,COLUMN('Final Round'!$J$1),FALSE())=1,1,0)))+$AA118)</f>
        <v/>
      </c>
    </row>
    <row r="119" spans="1:28">
      <c r="A119" s="123"/>
      <c r="B119" s="125"/>
      <c r="C119" s="125"/>
      <c r="D119" s="125"/>
      <c r="E119" s="126"/>
      <c r="F119" t="str">
        <f>IF(ISBLANK($A119),"",SUM(IF(ISNA(IF(VLOOKUP($A119,'Round 1'!$A$7:$J$206,COLUMN('Round 1'!$H$7),FALSE()),1,NA())),0,1),IF(ISNA(IF(VLOOKUP($A119,'Round 2'!$A$7:$J$206,COLUMN('Round 1'!$H$7),FALSE()),1,NA())),0,1),IF(ISNA(IF(VLOOKUP($A119,'Round 3'!$A$7:$J$206,COLUMN('Round 1'!$H$7),FALSE()),1,NA())),0,1),IF(ISNA(IF(VLOOKUP($A119,'Final Round'!$A$14:$K$18,1,FALSE()),1,NA())),0,1)))</f>
        <v/>
      </c>
      <c r="G119" s="128"/>
      <c r="H11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30" t="str">
        <f t="shared" si="45"/>
        <v/>
      </c>
      <c r="L119" s="136" t="str">
        <f t="shared" si="46"/>
        <v/>
      </c>
      <c r="M119" s="137"/>
      <c r="N119" s="138" t="str">
        <f t="shared" si="47"/>
        <v/>
      </c>
      <c r="O119" s="71" t="str">
        <f t="shared" si="48"/>
        <v/>
      </c>
      <c r="P119" s="71" t="str">
        <f t="shared" si="49"/>
        <v/>
      </c>
      <c r="Q119" s="71">
        <f t="shared" si="50"/>
        <v>-10</v>
      </c>
      <c r="R119" s="71" t="str">
        <f t="shared" si="51"/>
        <v/>
      </c>
      <c r="S119" s="71" t="str">
        <f t="shared" si="52"/>
        <v/>
      </c>
      <c r="T119" s="71">
        <f t="shared" si="53"/>
        <v>0</v>
      </c>
      <c r="U119" t="str">
        <f ca="1">IF(N('Final Round'!$J$14)&gt;0,IF(ISBLANK($A119),"",IF($N119&gt;5,$N119,VLOOKUP($A119,'Final Round'!$A$14:$K$18,COLUMN('Final Round'!$J$1),FALSE()))),"")</f>
        <v/>
      </c>
      <c r="V119" s="71" t="str">
        <f t="shared" ca="1" si="54"/>
        <v/>
      </c>
      <c r="W119" s="71" t="str">
        <f t="shared" si="55"/>
        <v/>
      </c>
      <c r="X119" s="71" t="str">
        <f t="shared" si="56"/>
        <v/>
      </c>
      <c r="Y119" s="71">
        <f t="shared" si="57"/>
        <v>0</v>
      </c>
      <c r="Z119" s="71" t="str">
        <f t="shared" ca="1" si="58"/>
        <v/>
      </c>
      <c r="AA119" s="71">
        <f t="shared" ca="1" si="59"/>
        <v>0</v>
      </c>
      <c r="AB119" t="str">
        <f>IF(ISBLANK($A119),"",5+4*(I119+IF(AA119=0,0,VLOOKUP($A119,'Final Round'!$A$14:$K$18,COLUMN('Final Round'!$G$1),FALSE())))+8*(H119+IF(AA119=0,0,IF(VLOOKUP($A119,'Final Round'!$A$14:$K$18,COLUMN('Final Round'!$J$1),FALSE())=1,1,0)))+$AA119)</f>
        <v/>
      </c>
    </row>
    <row r="120" spans="1:28">
      <c r="A120" s="112"/>
      <c r="B120" s="139"/>
      <c r="C120" s="139"/>
      <c r="D120" s="139"/>
      <c r="E120" s="140"/>
      <c r="F120" t="str">
        <f>IF(ISBLANK($A120),"",SUM(IF(ISNA(IF(VLOOKUP($A120,'Round 1'!$A$7:$J$206,COLUMN('Round 1'!$H$7),FALSE()),1,NA())),0,1),IF(ISNA(IF(VLOOKUP($A120,'Round 2'!$A$7:$J$206,COLUMN('Round 1'!$H$7),FALSE()),1,NA())),0,1),IF(ISNA(IF(VLOOKUP($A120,'Round 3'!$A$7:$J$206,COLUMN('Round 1'!$H$7),FALSE()),1,NA())),0,1),IF(ISNA(IF(VLOOKUP($A120,'Final Round'!$A$14:$K$18,1,FALSE()),1,NA())),0,1)))</f>
        <v/>
      </c>
      <c r="G120" s="142"/>
      <c r="H120"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43" t="str">
        <f t="shared" si="45"/>
        <v/>
      </c>
      <c r="L120" s="145" t="str">
        <f t="shared" si="46"/>
        <v/>
      </c>
      <c r="M120" s="146"/>
      <c r="N120" s="147" t="str">
        <f t="shared" si="47"/>
        <v/>
      </c>
      <c r="O120" s="71" t="str">
        <f t="shared" si="48"/>
        <v/>
      </c>
      <c r="P120" s="71" t="str">
        <f t="shared" si="49"/>
        <v/>
      </c>
      <c r="Q120" s="71">
        <f t="shared" si="50"/>
        <v>-10</v>
      </c>
      <c r="R120" s="71" t="str">
        <f t="shared" si="51"/>
        <v/>
      </c>
      <c r="S120" s="71" t="str">
        <f t="shared" si="52"/>
        <v/>
      </c>
      <c r="T120" s="71">
        <f t="shared" si="53"/>
        <v>0</v>
      </c>
      <c r="U120" t="str">
        <f ca="1">IF(N('Final Round'!$J$14)&gt;0,IF(ISBLANK($A120),"",IF($N120&gt;5,$N120,VLOOKUP($A120,'Final Round'!$A$14:$K$18,COLUMN('Final Round'!$J$1),FALSE()))),"")</f>
        <v/>
      </c>
      <c r="V120" s="71" t="str">
        <f t="shared" ca="1" si="54"/>
        <v/>
      </c>
      <c r="W120" s="71" t="str">
        <f t="shared" si="55"/>
        <v/>
      </c>
      <c r="X120" s="71" t="str">
        <f t="shared" si="56"/>
        <v/>
      </c>
      <c r="Y120" s="71">
        <f t="shared" si="57"/>
        <v>0</v>
      </c>
      <c r="Z120" s="71" t="str">
        <f t="shared" ca="1" si="58"/>
        <v/>
      </c>
      <c r="AA120" s="71">
        <f t="shared" ca="1" si="59"/>
        <v>0</v>
      </c>
      <c r="AB120" t="str">
        <f>IF(ISBLANK($A120),"",5+4*(I120+IF(AA120=0,0,VLOOKUP($A120,'Final Round'!$A$14:$K$18,COLUMN('Final Round'!$G$1),FALSE())))+8*(H120+IF(AA120=0,0,IF(VLOOKUP($A120,'Final Round'!$A$14:$K$18,COLUMN('Final Round'!$J$1),FALSE())=1,1,0)))+$AA120)</f>
        <v/>
      </c>
    </row>
    <row r="121" spans="1:28">
      <c r="A121" s="123"/>
      <c r="B121" s="125"/>
      <c r="C121" s="125"/>
      <c r="D121" s="125"/>
      <c r="E121" s="126"/>
      <c r="F121" t="str">
        <f>IF(ISBLANK($A121),"",SUM(IF(ISNA(IF(VLOOKUP($A121,'Round 1'!$A$7:$J$206,COLUMN('Round 1'!$H$7),FALSE()),1,NA())),0,1),IF(ISNA(IF(VLOOKUP($A121,'Round 2'!$A$7:$J$206,COLUMN('Round 1'!$H$7),FALSE()),1,NA())),0,1),IF(ISNA(IF(VLOOKUP($A121,'Round 3'!$A$7:$J$206,COLUMN('Round 1'!$H$7),FALSE()),1,NA())),0,1),IF(ISNA(IF(VLOOKUP($A121,'Final Round'!$A$14:$K$18,1,FALSE()),1,NA())),0,1)))</f>
        <v/>
      </c>
      <c r="G121" s="128"/>
      <c r="H12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30" t="str">
        <f t="shared" si="45"/>
        <v/>
      </c>
      <c r="L121" s="136" t="str">
        <f t="shared" si="46"/>
        <v/>
      </c>
      <c r="M121" s="137"/>
      <c r="N121" s="138" t="str">
        <f t="shared" si="47"/>
        <v/>
      </c>
      <c r="O121" s="71" t="str">
        <f t="shared" si="48"/>
        <v/>
      </c>
      <c r="P121" s="71" t="str">
        <f t="shared" si="49"/>
        <v/>
      </c>
      <c r="Q121" s="71">
        <f t="shared" si="50"/>
        <v>-10</v>
      </c>
      <c r="R121" s="71" t="str">
        <f t="shared" si="51"/>
        <v/>
      </c>
      <c r="S121" s="71" t="str">
        <f t="shared" si="52"/>
        <v/>
      </c>
      <c r="T121" s="71">
        <f t="shared" si="53"/>
        <v>0</v>
      </c>
      <c r="U121" t="str">
        <f ca="1">IF(N('Final Round'!$J$14)&gt;0,IF(ISBLANK($A121),"",IF($N121&gt;5,$N121,VLOOKUP($A121,'Final Round'!$A$14:$K$18,COLUMN('Final Round'!$J$1),FALSE()))),"")</f>
        <v/>
      </c>
      <c r="V121" s="71" t="str">
        <f t="shared" ca="1" si="54"/>
        <v/>
      </c>
      <c r="W121" s="71" t="str">
        <f t="shared" si="55"/>
        <v/>
      </c>
      <c r="X121" s="71" t="str">
        <f t="shared" si="56"/>
        <v/>
      </c>
      <c r="Y121" s="71">
        <f t="shared" si="57"/>
        <v>0</v>
      </c>
      <c r="Z121" s="71" t="str">
        <f t="shared" ca="1" si="58"/>
        <v/>
      </c>
      <c r="AA121" s="71">
        <f t="shared" ca="1" si="59"/>
        <v>0</v>
      </c>
      <c r="AB121" t="str">
        <f>IF(ISBLANK($A121),"",5+4*(I121+IF(AA121=0,0,VLOOKUP($A121,'Final Round'!$A$14:$K$18,COLUMN('Final Round'!$G$1),FALSE())))+8*(H121+IF(AA121=0,0,IF(VLOOKUP($A121,'Final Round'!$A$14:$K$18,COLUMN('Final Round'!$J$1),FALSE())=1,1,0)))+$AA121)</f>
        <v/>
      </c>
    </row>
    <row r="122" spans="1:28">
      <c r="A122" s="112"/>
      <c r="B122" s="139"/>
      <c r="C122" s="139"/>
      <c r="D122" s="139"/>
      <c r="E122" s="140"/>
      <c r="F122" t="str">
        <f>IF(ISBLANK($A122),"",SUM(IF(ISNA(IF(VLOOKUP($A122,'Round 1'!$A$7:$J$206,COLUMN('Round 1'!$H$7),FALSE()),1,NA())),0,1),IF(ISNA(IF(VLOOKUP($A122,'Round 2'!$A$7:$J$206,COLUMN('Round 1'!$H$7),FALSE()),1,NA())),0,1),IF(ISNA(IF(VLOOKUP($A122,'Round 3'!$A$7:$J$206,COLUMN('Round 1'!$H$7),FALSE()),1,NA())),0,1),IF(ISNA(IF(VLOOKUP($A122,'Final Round'!$A$14:$K$18,1,FALSE()),1,NA())),0,1)))</f>
        <v/>
      </c>
      <c r="G122" s="142"/>
      <c r="H122"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43" t="str">
        <f t="shared" si="45"/>
        <v/>
      </c>
      <c r="L122" s="145" t="str">
        <f t="shared" si="46"/>
        <v/>
      </c>
      <c r="M122" s="146"/>
      <c r="N122" s="147" t="str">
        <f t="shared" si="47"/>
        <v/>
      </c>
      <c r="O122" s="71" t="str">
        <f t="shared" si="48"/>
        <v/>
      </c>
      <c r="P122" s="71" t="str">
        <f t="shared" si="49"/>
        <v/>
      </c>
      <c r="Q122" s="71">
        <f t="shared" si="50"/>
        <v>-10</v>
      </c>
      <c r="R122" s="71" t="str">
        <f t="shared" si="51"/>
        <v/>
      </c>
      <c r="S122" s="71" t="str">
        <f t="shared" si="52"/>
        <v/>
      </c>
      <c r="T122" s="71">
        <f t="shared" si="53"/>
        <v>0</v>
      </c>
      <c r="U122" t="str">
        <f ca="1">IF(N('Final Round'!$J$14)&gt;0,IF(ISBLANK($A122),"",IF($N122&gt;5,$N122,VLOOKUP($A122,'Final Round'!$A$14:$K$18,COLUMN('Final Round'!$J$1),FALSE()))),"")</f>
        <v/>
      </c>
      <c r="V122" s="71" t="str">
        <f t="shared" ca="1" si="54"/>
        <v/>
      </c>
      <c r="W122" s="71" t="str">
        <f t="shared" si="55"/>
        <v/>
      </c>
      <c r="X122" s="71" t="str">
        <f t="shared" si="56"/>
        <v/>
      </c>
      <c r="Y122" s="71">
        <f t="shared" si="57"/>
        <v>0</v>
      </c>
      <c r="Z122" s="71" t="str">
        <f t="shared" ca="1" si="58"/>
        <v/>
      </c>
      <c r="AA122" s="71">
        <f t="shared" ca="1" si="59"/>
        <v>0</v>
      </c>
      <c r="AB122" t="str">
        <f>IF(ISBLANK($A122),"",5+4*(I122+IF(AA122=0,0,VLOOKUP($A122,'Final Round'!$A$14:$K$18,COLUMN('Final Round'!$G$1),FALSE())))+8*(H122+IF(AA122=0,0,IF(VLOOKUP($A122,'Final Round'!$A$14:$K$18,COLUMN('Final Round'!$J$1),FALSE())=1,1,0)))+$AA122)</f>
        <v/>
      </c>
    </row>
    <row r="123" spans="1:28">
      <c r="A123" s="123"/>
      <c r="B123" s="125"/>
      <c r="C123" s="125"/>
      <c r="D123" s="125"/>
      <c r="E123" s="126"/>
      <c r="F123" t="str">
        <f>IF(ISBLANK($A123),"",SUM(IF(ISNA(IF(VLOOKUP($A123,'Round 1'!$A$7:$J$206,COLUMN('Round 1'!$H$7),FALSE()),1,NA())),0,1),IF(ISNA(IF(VLOOKUP($A123,'Round 2'!$A$7:$J$206,COLUMN('Round 1'!$H$7),FALSE()),1,NA())),0,1),IF(ISNA(IF(VLOOKUP($A123,'Round 3'!$A$7:$J$206,COLUMN('Round 1'!$H$7),FALSE()),1,NA())),0,1),IF(ISNA(IF(VLOOKUP($A123,'Final Round'!$A$14:$K$18,1,FALSE()),1,NA())),0,1)))</f>
        <v/>
      </c>
      <c r="G123" s="128"/>
      <c r="H123"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30" t="str">
        <f t="shared" si="45"/>
        <v/>
      </c>
      <c r="L123" s="136" t="str">
        <f t="shared" si="46"/>
        <v/>
      </c>
      <c r="M123" s="137"/>
      <c r="N123" s="138" t="str">
        <f t="shared" si="47"/>
        <v/>
      </c>
      <c r="O123" s="71" t="str">
        <f t="shared" si="48"/>
        <v/>
      </c>
      <c r="P123" s="71" t="str">
        <f t="shared" si="49"/>
        <v/>
      </c>
      <c r="Q123" s="71">
        <f t="shared" si="50"/>
        <v>-10</v>
      </c>
      <c r="R123" s="71" t="str">
        <f t="shared" si="51"/>
        <v/>
      </c>
      <c r="S123" s="71" t="str">
        <f t="shared" si="52"/>
        <v/>
      </c>
      <c r="T123" s="71">
        <f t="shared" si="53"/>
        <v>0</v>
      </c>
      <c r="U123" t="str">
        <f ca="1">IF(N('Final Round'!$J$14)&gt;0,IF(ISBLANK($A123),"",IF($N123&gt;5,$N123,VLOOKUP($A123,'Final Round'!$A$14:$K$18,COLUMN('Final Round'!$J$1),FALSE()))),"")</f>
        <v/>
      </c>
      <c r="V123" s="71" t="str">
        <f t="shared" ca="1" si="54"/>
        <v/>
      </c>
      <c r="W123" s="71" t="str">
        <f t="shared" si="55"/>
        <v/>
      </c>
      <c r="X123" s="71" t="str">
        <f t="shared" si="56"/>
        <v/>
      </c>
      <c r="Y123" s="71">
        <f t="shared" si="57"/>
        <v>0</v>
      </c>
      <c r="Z123" s="71" t="str">
        <f t="shared" ca="1" si="58"/>
        <v/>
      </c>
      <c r="AA123" s="71">
        <f t="shared" ca="1" si="59"/>
        <v>0</v>
      </c>
      <c r="AB123" t="str">
        <f>IF(ISBLANK($A123),"",5+4*(I123+IF(AA123=0,0,VLOOKUP($A123,'Final Round'!$A$14:$K$18,COLUMN('Final Round'!$G$1),FALSE())))+8*(H123+IF(AA123=0,0,IF(VLOOKUP($A123,'Final Round'!$A$14:$K$18,COLUMN('Final Round'!$J$1),FALSE())=1,1,0)))+$AA123)</f>
        <v/>
      </c>
    </row>
    <row r="124" spans="1:28">
      <c r="A124" s="112"/>
      <c r="B124" s="139"/>
      <c r="C124" s="139"/>
      <c r="D124" s="139"/>
      <c r="E124" s="140"/>
      <c r="F124" t="str">
        <f>IF(ISBLANK($A124),"",SUM(IF(ISNA(IF(VLOOKUP($A124,'Round 1'!$A$7:$J$206,COLUMN('Round 1'!$H$7),FALSE()),1,NA())),0,1),IF(ISNA(IF(VLOOKUP($A124,'Round 2'!$A$7:$J$206,COLUMN('Round 1'!$H$7),FALSE()),1,NA())),0,1),IF(ISNA(IF(VLOOKUP($A124,'Round 3'!$A$7:$J$206,COLUMN('Round 1'!$H$7),FALSE()),1,NA())),0,1),IF(ISNA(IF(VLOOKUP($A124,'Final Round'!$A$14:$K$18,1,FALSE()),1,NA())),0,1)))</f>
        <v/>
      </c>
      <c r="G124" s="142"/>
      <c r="H124"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43" t="str">
        <f t="shared" si="45"/>
        <v/>
      </c>
      <c r="L124" s="145" t="str">
        <f t="shared" si="46"/>
        <v/>
      </c>
      <c r="M124" s="146"/>
      <c r="N124" s="147" t="str">
        <f t="shared" si="47"/>
        <v/>
      </c>
      <c r="O124" s="71" t="str">
        <f t="shared" si="48"/>
        <v/>
      </c>
      <c r="P124" s="71" t="str">
        <f t="shared" si="49"/>
        <v/>
      </c>
      <c r="Q124" s="71">
        <f t="shared" si="50"/>
        <v>-10</v>
      </c>
      <c r="R124" s="71" t="str">
        <f t="shared" si="51"/>
        <v/>
      </c>
      <c r="S124" s="71" t="str">
        <f t="shared" si="52"/>
        <v/>
      </c>
      <c r="T124" s="71">
        <f t="shared" si="53"/>
        <v>0</v>
      </c>
      <c r="U124" t="str">
        <f ca="1">IF(N('Final Round'!$J$14)&gt;0,IF(ISBLANK($A124),"",IF($N124&gt;5,$N124,VLOOKUP($A124,'Final Round'!$A$14:$K$18,COLUMN('Final Round'!$J$1),FALSE()))),"")</f>
        <v/>
      </c>
      <c r="V124" s="71" t="str">
        <f t="shared" ca="1" si="54"/>
        <v/>
      </c>
      <c r="W124" s="71" t="str">
        <f t="shared" si="55"/>
        <v/>
      </c>
      <c r="X124" s="71" t="str">
        <f t="shared" si="56"/>
        <v/>
      </c>
      <c r="Y124" s="71">
        <f t="shared" si="57"/>
        <v>0</v>
      </c>
      <c r="Z124" s="71" t="str">
        <f t="shared" ca="1" si="58"/>
        <v/>
      </c>
      <c r="AA124" s="71">
        <f t="shared" ca="1" si="59"/>
        <v>0</v>
      </c>
      <c r="AB124" t="str">
        <f>IF(ISBLANK($A124),"",5+4*(I124+IF(AA124=0,0,VLOOKUP($A124,'Final Round'!$A$14:$K$18,COLUMN('Final Round'!$G$1),FALSE())))+8*(H124+IF(AA124=0,0,IF(VLOOKUP($A124,'Final Round'!$A$14:$K$18,COLUMN('Final Round'!$J$1),FALSE())=1,1,0)))+$AA124)</f>
        <v/>
      </c>
    </row>
    <row r="125" spans="1:28">
      <c r="A125" s="123"/>
      <c r="B125" s="125"/>
      <c r="C125" s="125"/>
      <c r="D125" s="125"/>
      <c r="E125" s="126"/>
      <c r="F125" t="str">
        <f>IF(ISBLANK($A125),"",SUM(IF(ISNA(IF(VLOOKUP($A125,'Round 1'!$A$7:$J$206,COLUMN('Round 1'!$H$7),FALSE()),1,NA())),0,1),IF(ISNA(IF(VLOOKUP($A125,'Round 2'!$A$7:$J$206,COLUMN('Round 1'!$H$7),FALSE()),1,NA())),0,1),IF(ISNA(IF(VLOOKUP($A125,'Round 3'!$A$7:$J$206,COLUMN('Round 1'!$H$7),FALSE()),1,NA())),0,1),IF(ISNA(IF(VLOOKUP($A125,'Final Round'!$A$14:$K$18,1,FALSE()),1,NA())),0,1)))</f>
        <v/>
      </c>
      <c r="G125" s="128"/>
      <c r="H125"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30" t="str">
        <f t="shared" si="45"/>
        <v/>
      </c>
      <c r="L125" s="136" t="str">
        <f t="shared" si="46"/>
        <v/>
      </c>
      <c r="M125" s="137"/>
      <c r="N125" s="138" t="str">
        <f t="shared" si="47"/>
        <v/>
      </c>
      <c r="O125" s="71" t="str">
        <f t="shared" si="48"/>
        <v/>
      </c>
      <c r="P125" s="71" t="str">
        <f t="shared" si="49"/>
        <v/>
      </c>
      <c r="Q125" s="71">
        <f t="shared" si="50"/>
        <v>-10</v>
      </c>
      <c r="R125" s="71" t="str">
        <f t="shared" si="51"/>
        <v/>
      </c>
      <c r="S125" s="71" t="str">
        <f t="shared" si="52"/>
        <v/>
      </c>
      <c r="T125" s="71">
        <f t="shared" si="53"/>
        <v>0</v>
      </c>
      <c r="U125" t="str">
        <f ca="1">IF(N('Final Round'!$J$14)&gt;0,IF(ISBLANK($A125),"",IF($N125&gt;5,$N125,VLOOKUP($A125,'Final Round'!$A$14:$K$18,COLUMN('Final Round'!$J$1),FALSE()))),"")</f>
        <v/>
      </c>
      <c r="V125" s="71" t="str">
        <f t="shared" ca="1" si="54"/>
        <v/>
      </c>
      <c r="W125" s="71" t="str">
        <f t="shared" si="55"/>
        <v/>
      </c>
      <c r="X125" s="71" t="str">
        <f t="shared" si="56"/>
        <v/>
      </c>
      <c r="Y125" s="71">
        <f t="shared" si="57"/>
        <v>0</v>
      </c>
      <c r="Z125" s="71" t="str">
        <f t="shared" ca="1" si="58"/>
        <v/>
      </c>
      <c r="AA125" s="71">
        <f t="shared" ca="1" si="59"/>
        <v>0</v>
      </c>
      <c r="AB125" t="str">
        <f>IF(ISBLANK($A125),"",5+4*(I125+IF(AA125=0,0,VLOOKUP($A125,'Final Round'!$A$14:$K$18,COLUMN('Final Round'!$G$1),FALSE())))+8*(H125+IF(AA125=0,0,IF(VLOOKUP($A125,'Final Round'!$A$14:$K$18,COLUMN('Final Round'!$J$1),FALSE())=1,1,0)))+$AA125)</f>
        <v/>
      </c>
    </row>
    <row r="126" spans="1:28">
      <c r="A126" s="112"/>
      <c r="B126" s="139"/>
      <c r="C126" s="139"/>
      <c r="D126" s="139"/>
      <c r="E126" s="140"/>
      <c r="F126" t="str">
        <f>IF(ISBLANK($A126),"",SUM(IF(ISNA(IF(VLOOKUP($A126,'Round 1'!$A$7:$J$206,COLUMN('Round 1'!$H$7),FALSE()),1,NA())),0,1),IF(ISNA(IF(VLOOKUP($A126,'Round 2'!$A$7:$J$206,COLUMN('Round 1'!$H$7),FALSE()),1,NA())),0,1),IF(ISNA(IF(VLOOKUP($A126,'Round 3'!$A$7:$J$206,COLUMN('Round 1'!$H$7),FALSE()),1,NA())),0,1),IF(ISNA(IF(VLOOKUP($A126,'Final Round'!$A$14:$K$18,1,FALSE()),1,NA())),0,1)))</f>
        <v/>
      </c>
      <c r="G126" s="142"/>
      <c r="H126"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43" t="str">
        <f t="shared" si="45"/>
        <v/>
      </c>
      <c r="L126" s="145" t="str">
        <f t="shared" si="46"/>
        <v/>
      </c>
      <c r="M126" s="146"/>
      <c r="N126" s="147" t="str">
        <f t="shared" si="47"/>
        <v/>
      </c>
      <c r="O126" s="71" t="str">
        <f t="shared" si="48"/>
        <v/>
      </c>
      <c r="P126" s="71" t="str">
        <f t="shared" si="49"/>
        <v/>
      </c>
      <c r="Q126" s="71">
        <f t="shared" si="50"/>
        <v>-10</v>
      </c>
      <c r="R126" s="71" t="str">
        <f t="shared" si="51"/>
        <v/>
      </c>
      <c r="S126" s="71" t="str">
        <f t="shared" si="52"/>
        <v/>
      </c>
      <c r="T126" s="71">
        <f t="shared" si="53"/>
        <v>0</v>
      </c>
      <c r="U126" t="str">
        <f ca="1">IF(N('Final Round'!$J$14)&gt;0,IF(ISBLANK($A126),"",IF($N126&gt;5,$N126,VLOOKUP($A126,'Final Round'!$A$14:$K$18,COLUMN('Final Round'!$J$1),FALSE()))),"")</f>
        <v/>
      </c>
      <c r="V126" s="71" t="str">
        <f t="shared" ca="1" si="54"/>
        <v/>
      </c>
      <c r="W126" s="71" t="str">
        <f t="shared" si="55"/>
        <v/>
      </c>
      <c r="X126" s="71" t="str">
        <f t="shared" si="56"/>
        <v/>
      </c>
      <c r="Y126" s="71">
        <f t="shared" si="57"/>
        <v>0</v>
      </c>
      <c r="Z126" s="71" t="str">
        <f t="shared" ca="1" si="58"/>
        <v/>
      </c>
      <c r="AA126" s="71">
        <f t="shared" ca="1" si="59"/>
        <v>0</v>
      </c>
      <c r="AB126" t="str">
        <f>IF(ISBLANK($A126),"",5+4*(I126+IF(AA126=0,0,VLOOKUP($A126,'Final Round'!$A$14:$K$18,COLUMN('Final Round'!$G$1),FALSE())))+8*(H126+IF(AA126=0,0,IF(VLOOKUP($A126,'Final Round'!$A$14:$K$18,COLUMN('Final Round'!$J$1),FALSE())=1,1,0)))+$AA126)</f>
        <v/>
      </c>
    </row>
    <row r="127" spans="1:28">
      <c r="A127" s="123"/>
      <c r="B127" s="125"/>
      <c r="C127" s="125"/>
      <c r="D127" s="125"/>
      <c r="E127" s="126"/>
      <c r="F127" t="str">
        <f>IF(ISBLANK($A127),"",SUM(IF(ISNA(IF(VLOOKUP($A127,'Round 1'!$A$7:$J$206,COLUMN('Round 1'!$H$7),FALSE()),1,NA())),0,1),IF(ISNA(IF(VLOOKUP($A127,'Round 2'!$A$7:$J$206,COLUMN('Round 1'!$H$7),FALSE()),1,NA())),0,1),IF(ISNA(IF(VLOOKUP($A127,'Round 3'!$A$7:$J$206,COLUMN('Round 1'!$H$7),FALSE()),1,NA())),0,1),IF(ISNA(IF(VLOOKUP($A127,'Final Round'!$A$14:$K$18,1,FALSE()),1,NA())),0,1)))</f>
        <v/>
      </c>
      <c r="G127" s="128"/>
      <c r="H12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30" t="str">
        <f t="shared" si="45"/>
        <v/>
      </c>
      <c r="L127" s="136" t="str">
        <f t="shared" si="46"/>
        <v/>
      </c>
      <c r="M127" s="137"/>
      <c r="N127" s="138" t="str">
        <f t="shared" si="47"/>
        <v/>
      </c>
      <c r="O127" s="71" t="str">
        <f t="shared" si="48"/>
        <v/>
      </c>
      <c r="P127" s="71" t="str">
        <f t="shared" si="49"/>
        <v/>
      </c>
      <c r="Q127" s="71">
        <f t="shared" si="50"/>
        <v>-10</v>
      </c>
      <c r="R127" s="71" t="str">
        <f t="shared" si="51"/>
        <v/>
      </c>
      <c r="S127" s="71" t="str">
        <f t="shared" si="52"/>
        <v/>
      </c>
      <c r="T127" s="71">
        <f t="shared" si="53"/>
        <v>0</v>
      </c>
      <c r="U127" t="str">
        <f ca="1">IF(N('Final Round'!$J$14)&gt;0,IF(ISBLANK($A127),"",IF($N127&gt;5,$N127,VLOOKUP($A127,'Final Round'!$A$14:$K$18,COLUMN('Final Round'!$J$1),FALSE()))),"")</f>
        <v/>
      </c>
      <c r="V127" s="71" t="str">
        <f t="shared" ca="1" si="54"/>
        <v/>
      </c>
      <c r="W127" s="71" t="str">
        <f t="shared" si="55"/>
        <v/>
      </c>
      <c r="X127" s="71" t="str">
        <f t="shared" si="56"/>
        <v/>
      </c>
      <c r="Y127" s="71">
        <f t="shared" si="57"/>
        <v>0</v>
      </c>
      <c r="Z127" s="71" t="str">
        <f t="shared" ca="1" si="58"/>
        <v/>
      </c>
      <c r="AA127" s="71">
        <f t="shared" ca="1" si="59"/>
        <v>0</v>
      </c>
      <c r="AB127" t="str">
        <f>IF(ISBLANK($A127),"",5+4*(I127+IF(AA127=0,0,VLOOKUP($A127,'Final Round'!$A$14:$K$18,COLUMN('Final Round'!$G$1),FALSE())))+8*(H127+IF(AA127=0,0,IF(VLOOKUP($A127,'Final Round'!$A$14:$K$18,COLUMN('Final Round'!$J$1),FALSE())=1,1,0)))+$AA127)</f>
        <v/>
      </c>
    </row>
    <row r="128" spans="1:28">
      <c r="A128" s="112"/>
      <c r="B128" s="139"/>
      <c r="C128" s="139"/>
      <c r="D128" s="139"/>
      <c r="E128" s="140"/>
      <c r="F128" t="str">
        <f>IF(ISBLANK($A128),"",SUM(IF(ISNA(IF(VLOOKUP($A128,'Round 1'!$A$7:$J$206,COLUMN('Round 1'!$H$7),FALSE()),1,NA())),0,1),IF(ISNA(IF(VLOOKUP($A128,'Round 2'!$A$7:$J$206,COLUMN('Round 1'!$H$7),FALSE()),1,NA())),0,1),IF(ISNA(IF(VLOOKUP($A128,'Round 3'!$A$7:$J$206,COLUMN('Round 1'!$H$7),FALSE()),1,NA())),0,1),IF(ISNA(IF(VLOOKUP($A128,'Final Round'!$A$14:$K$18,1,FALSE()),1,NA())),0,1)))</f>
        <v/>
      </c>
      <c r="G128" s="142"/>
      <c r="H12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43" t="str">
        <f t="shared" si="45"/>
        <v/>
      </c>
      <c r="L128" s="145" t="str">
        <f t="shared" si="46"/>
        <v/>
      </c>
      <c r="M128" s="146"/>
      <c r="N128" s="147" t="str">
        <f t="shared" si="47"/>
        <v/>
      </c>
      <c r="O128" s="71" t="str">
        <f t="shared" si="48"/>
        <v/>
      </c>
      <c r="P128" s="71" t="str">
        <f t="shared" si="49"/>
        <v/>
      </c>
      <c r="Q128" s="71">
        <f t="shared" si="50"/>
        <v>-10</v>
      </c>
      <c r="R128" s="71" t="str">
        <f t="shared" si="51"/>
        <v/>
      </c>
      <c r="S128" s="71" t="str">
        <f t="shared" si="52"/>
        <v/>
      </c>
      <c r="T128" s="71">
        <f t="shared" si="53"/>
        <v>0</v>
      </c>
      <c r="U128" t="str">
        <f ca="1">IF(N('Final Round'!$J$14)&gt;0,IF(ISBLANK($A128),"",IF($N128&gt;5,$N128,VLOOKUP($A128,'Final Round'!$A$14:$K$18,COLUMN('Final Round'!$J$1),FALSE()))),"")</f>
        <v/>
      </c>
      <c r="V128" s="71" t="str">
        <f t="shared" ca="1" si="54"/>
        <v/>
      </c>
      <c r="W128" s="71" t="str">
        <f t="shared" si="55"/>
        <v/>
      </c>
      <c r="X128" s="71" t="str">
        <f t="shared" si="56"/>
        <v/>
      </c>
      <c r="Y128" s="71">
        <f t="shared" si="57"/>
        <v>0</v>
      </c>
      <c r="Z128" s="71" t="str">
        <f t="shared" ca="1" si="58"/>
        <v/>
      </c>
      <c r="AA128" s="71">
        <f t="shared" ca="1" si="59"/>
        <v>0</v>
      </c>
      <c r="AB128" t="str">
        <f>IF(ISBLANK($A128),"",5+4*(I128+IF(AA128=0,0,VLOOKUP($A128,'Final Round'!$A$14:$K$18,COLUMN('Final Round'!$G$1),FALSE())))+8*(H128+IF(AA128=0,0,IF(VLOOKUP($A128,'Final Round'!$A$14:$K$18,COLUMN('Final Round'!$J$1),FALSE())=1,1,0)))+$AA128)</f>
        <v/>
      </c>
    </row>
    <row r="129" spans="1:28">
      <c r="A129" s="123"/>
      <c r="B129" s="125"/>
      <c r="C129" s="125"/>
      <c r="D129" s="125"/>
      <c r="E129" s="126"/>
      <c r="F129" t="str">
        <f>IF(ISBLANK($A129),"",SUM(IF(ISNA(IF(VLOOKUP($A129,'Round 1'!$A$7:$J$206,COLUMN('Round 1'!$H$7),FALSE()),1,NA())),0,1),IF(ISNA(IF(VLOOKUP($A129,'Round 2'!$A$7:$J$206,COLUMN('Round 1'!$H$7),FALSE()),1,NA())),0,1),IF(ISNA(IF(VLOOKUP($A129,'Round 3'!$A$7:$J$206,COLUMN('Round 1'!$H$7),FALSE()),1,NA())),0,1),IF(ISNA(IF(VLOOKUP($A129,'Final Round'!$A$14:$K$18,1,FALSE()),1,NA())),0,1)))</f>
        <v/>
      </c>
      <c r="G129" s="128"/>
      <c r="H12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30" t="str">
        <f t="shared" si="45"/>
        <v/>
      </c>
      <c r="L129" s="136" t="str">
        <f t="shared" si="46"/>
        <v/>
      </c>
      <c r="M129" s="137"/>
      <c r="N129" s="138" t="str">
        <f t="shared" si="47"/>
        <v/>
      </c>
      <c r="O129" s="71" t="str">
        <f t="shared" si="48"/>
        <v/>
      </c>
      <c r="P129" s="71" t="str">
        <f t="shared" si="49"/>
        <v/>
      </c>
      <c r="Q129" s="71">
        <f t="shared" si="50"/>
        <v>-10</v>
      </c>
      <c r="R129" s="71" t="str">
        <f t="shared" si="51"/>
        <v/>
      </c>
      <c r="S129" s="71" t="str">
        <f t="shared" si="52"/>
        <v/>
      </c>
      <c r="T129" s="71">
        <f t="shared" si="53"/>
        <v>0</v>
      </c>
      <c r="U129" t="str">
        <f ca="1">IF(N('Final Round'!$J$14)&gt;0,IF(ISBLANK($A129),"",IF($N129&gt;5,$N129,VLOOKUP($A129,'Final Round'!$A$14:$K$18,COLUMN('Final Round'!$J$1),FALSE()))),"")</f>
        <v/>
      </c>
      <c r="V129" s="71" t="str">
        <f t="shared" ca="1" si="54"/>
        <v/>
      </c>
      <c r="W129" s="71" t="str">
        <f t="shared" si="55"/>
        <v/>
      </c>
      <c r="X129" s="71" t="str">
        <f t="shared" si="56"/>
        <v/>
      </c>
      <c r="Y129" s="71">
        <f t="shared" si="57"/>
        <v>0</v>
      </c>
      <c r="Z129" s="71" t="str">
        <f t="shared" ca="1" si="58"/>
        <v/>
      </c>
      <c r="AA129" s="71">
        <f t="shared" ca="1" si="59"/>
        <v>0</v>
      </c>
      <c r="AB129" t="str">
        <f>IF(ISBLANK($A129),"",5+4*(I129+IF(AA129=0,0,VLOOKUP($A129,'Final Round'!$A$14:$K$18,COLUMN('Final Round'!$G$1),FALSE())))+8*(H129+IF(AA129=0,0,IF(VLOOKUP($A129,'Final Round'!$A$14:$K$18,COLUMN('Final Round'!$J$1),FALSE())=1,1,0)))+$AA129)</f>
        <v/>
      </c>
    </row>
    <row r="130" spans="1:28">
      <c r="A130" s="112"/>
      <c r="B130" s="139"/>
      <c r="C130" s="139"/>
      <c r="D130" s="139"/>
      <c r="E130" s="140"/>
      <c r="F130" t="str">
        <f>IF(ISBLANK($A130),"",SUM(IF(ISNA(IF(VLOOKUP($A130,'Round 1'!$A$7:$J$206,COLUMN('Round 1'!$H$7),FALSE()),1,NA())),0,1),IF(ISNA(IF(VLOOKUP($A130,'Round 2'!$A$7:$J$206,COLUMN('Round 1'!$H$7),FALSE()),1,NA())),0,1),IF(ISNA(IF(VLOOKUP($A130,'Round 3'!$A$7:$J$206,COLUMN('Round 1'!$H$7),FALSE()),1,NA())),0,1),IF(ISNA(IF(VLOOKUP($A130,'Final Round'!$A$14:$K$18,1,FALSE()),1,NA())),0,1)))</f>
        <v/>
      </c>
      <c r="G130" s="142"/>
      <c r="H130"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43" t="str">
        <f t="shared" si="45"/>
        <v/>
      </c>
      <c r="L130" s="145" t="str">
        <f t="shared" si="46"/>
        <v/>
      </c>
      <c r="M130" s="146"/>
      <c r="N130" s="147" t="str">
        <f t="shared" si="47"/>
        <v/>
      </c>
      <c r="O130" s="71" t="str">
        <f t="shared" si="48"/>
        <v/>
      </c>
      <c r="P130" s="71" t="str">
        <f t="shared" si="49"/>
        <v/>
      </c>
      <c r="Q130" s="71">
        <f t="shared" si="50"/>
        <v>-10</v>
      </c>
      <c r="R130" s="71" t="str">
        <f t="shared" si="51"/>
        <v/>
      </c>
      <c r="S130" s="71" t="str">
        <f t="shared" si="52"/>
        <v/>
      </c>
      <c r="T130" s="71">
        <f t="shared" si="53"/>
        <v>0</v>
      </c>
      <c r="U130" t="str">
        <f ca="1">IF(N('Final Round'!$J$14)&gt;0,IF(ISBLANK($A130),"",IF($N130&gt;5,$N130,VLOOKUP($A130,'Final Round'!$A$14:$K$18,COLUMN('Final Round'!$J$1),FALSE()))),"")</f>
        <v/>
      </c>
      <c r="V130" s="71" t="str">
        <f t="shared" ca="1" si="54"/>
        <v/>
      </c>
      <c r="W130" s="71" t="str">
        <f t="shared" si="55"/>
        <v/>
      </c>
      <c r="X130" s="71" t="str">
        <f t="shared" si="56"/>
        <v/>
      </c>
      <c r="Y130" s="71">
        <f t="shared" si="57"/>
        <v>0</v>
      </c>
      <c r="Z130" s="71" t="str">
        <f t="shared" ca="1" si="58"/>
        <v/>
      </c>
      <c r="AA130" s="71">
        <f t="shared" ca="1" si="59"/>
        <v>0</v>
      </c>
      <c r="AB130" t="str">
        <f>IF(ISBLANK($A130),"",5+4*(I130+IF(AA130=0,0,VLOOKUP($A130,'Final Round'!$A$14:$K$18,COLUMN('Final Round'!$G$1),FALSE())))+8*(H130+IF(AA130=0,0,IF(VLOOKUP($A130,'Final Round'!$A$14:$K$18,COLUMN('Final Round'!$J$1),FALSE())=1,1,0)))+$AA130)</f>
        <v/>
      </c>
    </row>
    <row r="131" spans="1:28">
      <c r="A131" s="123"/>
      <c r="B131" s="125"/>
      <c r="C131" s="125"/>
      <c r="D131" s="125"/>
      <c r="E131" s="126"/>
      <c r="F131" t="str">
        <f>IF(ISBLANK($A131),"",SUM(IF(ISNA(IF(VLOOKUP($A131,'Round 1'!$A$7:$J$206,COLUMN('Round 1'!$H$7),FALSE()),1,NA())),0,1),IF(ISNA(IF(VLOOKUP($A131,'Round 2'!$A$7:$J$206,COLUMN('Round 1'!$H$7),FALSE()),1,NA())),0,1),IF(ISNA(IF(VLOOKUP($A131,'Round 3'!$A$7:$J$206,COLUMN('Round 1'!$H$7),FALSE()),1,NA())),0,1),IF(ISNA(IF(VLOOKUP($A131,'Final Round'!$A$14:$K$18,1,FALSE()),1,NA())),0,1)))</f>
        <v/>
      </c>
      <c r="G131" s="128"/>
      <c r="H13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30" t="str">
        <f t="shared" si="45"/>
        <v/>
      </c>
      <c r="L131" s="136" t="str">
        <f t="shared" si="46"/>
        <v/>
      </c>
      <c r="M131" s="137"/>
      <c r="N131" s="138" t="str">
        <f t="shared" si="47"/>
        <v/>
      </c>
      <c r="O131" s="71" t="str">
        <f t="shared" si="48"/>
        <v/>
      </c>
      <c r="P131" s="71" t="str">
        <f t="shared" si="49"/>
        <v/>
      </c>
      <c r="Q131" s="71">
        <f t="shared" si="50"/>
        <v>-10</v>
      </c>
      <c r="R131" s="71" t="str">
        <f t="shared" si="51"/>
        <v/>
      </c>
      <c r="S131" s="71" t="str">
        <f t="shared" si="52"/>
        <v/>
      </c>
      <c r="T131" s="71">
        <f t="shared" si="53"/>
        <v>0</v>
      </c>
      <c r="U131" t="str">
        <f ca="1">IF(N('Final Round'!$J$14)&gt;0,IF(ISBLANK($A131),"",IF($N131&gt;5,$N131,VLOOKUP($A131,'Final Round'!$A$14:$K$18,COLUMN('Final Round'!$J$1),FALSE()))),"")</f>
        <v/>
      </c>
      <c r="V131" s="71" t="str">
        <f t="shared" ca="1" si="54"/>
        <v/>
      </c>
      <c r="W131" s="71" t="str">
        <f t="shared" si="55"/>
        <v/>
      </c>
      <c r="X131" s="71" t="str">
        <f t="shared" si="56"/>
        <v/>
      </c>
      <c r="Y131" s="71">
        <f t="shared" si="57"/>
        <v>0</v>
      </c>
      <c r="Z131" s="71" t="str">
        <f t="shared" ca="1" si="58"/>
        <v/>
      </c>
      <c r="AA131" s="71">
        <f t="shared" ca="1" si="59"/>
        <v>0</v>
      </c>
      <c r="AB131" t="str">
        <f>IF(ISBLANK($A131),"",5+4*(I131+IF(AA131=0,0,VLOOKUP($A131,'Final Round'!$A$14:$K$18,COLUMN('Final Round'!$G$1),FALSE())))+8*(H131+IF(AA131=0,0,IF(VLOOKUP($A131,'Final Round'!$A$14:$K$18,COLUMN('Final Round'!$J$1),FALSE())=1,1,0)))+$AA131)</f>
        <v/>
      </c>
    </row>
    <row r="132" spans="1:28">
      <c r="A132" s="112"/>
      <c r="B132" s="139"/>
      <c r="C132" s="139"/>
      <c r="D132" s="139"/>
      <c r="E132" s="140"/>
      <c r="F132" t="str">
        <f>IF(ISBLANK($A132),"",SUM(IF(ISNA(IF(VLOOKUP($A132,'Round 1'!$A$7:$J$206,COLUMN('Round 1'!$H$7),FALSE()),1,NA())),0,1),IF(ISNA(IF(VLOOKUP($A132,'Round 2'!$A$7:$J$206,COLUMN('Round 1'!$H$7),FALSE()),1,NA())),0,1),IF(ISNA(IF(VLOOKUP($A132,'Round 3'!$A$7:$J$206,COLUMN('Round 1'!$H$7),FALSE()),1,NA())),0,1),IF(ISNA(IF(VLOOKUP($A132,'Final Round'!$A$14:$K$18,1,FALSE()),1,NA())),0,1)))</f>
        <v/>
      </c>
      <c r="G132" s="142"/>
      <c r="H132"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43" t="str">
        <f t="shared" si="45"/>
        <v/>
      </c>
      <c r="L132" s="145" t="str">
        <f t="shared" si="46"/>
        <v/>
      </c>
      <c r="M132" s="146"/>
      <c r="N132" s="147" t="str">
        <f t="shared" si="47"/>
        <v/>
      </c>
      <c r="O132" s="71" t="str">
        <f t="shared" si="48"/>
        <v/>
      </c>
      <c r="P132" s="71" t="str">
        <f t="shared" si="49"/>
        <v/>
      </c>
      <c r="Q132" s="71">
        <f t="shared" si="50"/>
        <v>-10</v>
      </c>
      <c r="R132" s="71" t="str">
        <f t="shared" si="51"/>
        <v/>
      </c>
      <c r="S132" s="71" t="str">
        <f t="shared" si="52"/>
        <v/>
      </c>
      <c r="T132" s="71">
        <f t="shared" si="53"/>
        <v>0</v>
      </c>
      <c r="U132" t="str">
        <f ca="1">IF(N('Final Round'!$J$14)&gt;0,IF(ISBLANK($A132),"",IF($N132&gt;5,$N132,VLOOKUP($A132,'Final Round'!$A$14:$K$18,COLUMN('Final Round'!$J$1),FALSE()))),"")</f>
        <v/>
      </c>
      <c r="V132" s="71" t="str">
        <f t="shared" ca="1" si="54"/>
        <v/>
      </c>
      <c r="W132" s="71" t="str">
        <f t="shared" si="55"/>
        <v/>
      </c>
      <c r="X132" s="71" t="str">
        <f t="shared" si="56"/>
        <v/>
      </c>
      <c r="Y132" s="71">
        <f t="shared" si="57"/>
        <v>0</v>
      </c>
      <c r="Z132" s="71" t="str">
        <f t="shared" ca="1" si="58"/>
        <v/>
      </c>
      <c r="AA132" s="71">
        <f t="shared" ca="1" si="59"/>
        <v>0</v>
      </c>
      <c r="AB132" t="str">
        <f>IF(ISBLANK($A132),"",5+4*(I132+IF(AA132=0,0,VLOOKUP($A132,'Final Round'!$A$14:$K$18,COLUMN('Final Round'!$G$1),FALSE())))+8*(H132+IF(AA132=0,0,IF(VLOOKUP($A132,'Final Round'!$A$14:$K$18,COLUMN('Final Round'!$J$1),FALSE())=1,1,0)))+$AA132)</f>
        <v/>
      </c>
    </row>
    <row r="133" spans="1:28">
      <c r="A133" s="123"/>
      <c r="B133" s="125"/>
      <c r="C133" s="125"/>
      <c r="D133" s="125"/>
      <c r="E133" s="126"/>
      <c r="F133" t="str">
        <f>IF(ISBLANK($A133),"",SUM(IF(ISNA(IF(VLOOKUP($A133,'Round 1'!$A$7:$J$206,COLUMN('Round 1'!$H$7),FALSE()),1,NA())),0,1),IF(ISNA(IF(VLOOKUP($A133,'Round 2'!$A$7:$J$206,COLUMN('Round 1'!$H$7),FALSE()),1,NA())),0,1),IF(ISNA(IF(VLOOKUP($A133,'Round 3'!$A$7:$J$206,COLUMN('Round 1'!$H$7),FALSE()),1,NA())),0,1),IF(ISNA(IF(VLOOKUP($A133,'Final Round'!$A$14:$K$18,1,FALSE()),1,NA())),0,1)))</f>
        <v/>
      </c>
      <c r="G133" s="128"/>
      <c r="H133"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30" t="str">
        <f t="shared" si="45"/>
        <v/>
      </c>
      <c r="L133" s="136" t="str">
        <f t="shared" si="46"/>
        <v/>
      </c>
      <c r="M133" s="137"/>
      <c r="N133" s="138" t="str">
        <f t="shared" si="47"/>
        <v/>
      </c>
      <c r="O133" s="71" t="str">
        <f t="shared" si="48"/>
        <v/>
      </c>
      <c r="P133" s="71" t="str">
        <f t="shared" si="49"/>
        <v/>
      </c>
      <c r="Q133" s="71">
        <f t="shared" si="50"/>
        <v>-10</v>
      </c>
      <c r="R133" s="71" t="str">
        <f t="shared" si="51"/>
        <v/>
      </c>
      <c r="S133" s="71" t="str">
        <f t="shared" si="52"/>
        <v/>
      </c>
      <c r="T133" s="71">
        <f t="shared" si="53"/>
        <v>0</v>
      </c>
      <c r="U133" t="str">
        <f ca="1">IF(N('Final Round'!$J$14)&gt;0,IF(ISBLANK($A133),"",IF($N133&gt;5,$N133,VLOOKUP($A133,'Final Round'!$A$14:$K$18,COLUMN('Final Round'!$J$1),FALSE()))),"")</f>
        <v/>
      </c>
      <c r="V133" s="71" t="str">
        <f t="shared" ca="1" si="54"/>
        <v/>
      </c>
      <c r="W133" s="71" t="str">
        <f t="shared" si="55"/>
        <v/>
      </c>
      <c r="X133" s="71" t="str">
        <f t="shared" si="56"/>
        <v/>
      </c>
      <c r="Y133" s="71">
        <f t="shared" si="57"/>
        <v>0</v>
      </c>
      <c r="Z133" s="71" t="str">
        <f t="shared" ca="1" si="58"/>
        <v/>
      </c>
      <c r="AA133" s="71">
        <f t="shared" ca="1" si="59"/>
        <v>0</v>
      </c>
      <c r="AB133" t="str">
        <f>IF(ISBLANK($A133),"",5+4*(I133+IF(AA133=0,0,VLOOKUP($A133,'Final Round'!$A$14:$K$18,COLUMN('Final Round'!$G$1),FALSE())))+8*(H133+IF(AA133=0,0,IF(VLOOKUP($A133,'Final Round'!$A$14:$K$18,COLUMN('Final Round'!$J$1),FALSE())=1,1,0)))+$AA133)</f>
        <v/>
      </c>
    </row>
    <row r="134" spans="1:28">
      <c r="A134" s="112"/>
      <c r="B134" s="139"/>
      <c r="C134" s="139"/>
      <c r="D134" s="139"/>
      <c r="E134" s="140"/>
      <c r="F134" t="str">
        <f>IF(ISBLANK($A134),"",SUM(IF(ISNA(IF(VLOOKUP($A134,'Round 1'!$A$7:$J$206,COLUMN('Round 1'!$H$7),FALSE()),1,NA())),0,1),IF(ISNA(IF(VLOOKUP($A134,'Round 2'!$A$7:$J$206,COLUMN('Round 1'!$H$7),FALSE()),1,NA())),0,1),IF(ISNA(IF(VLOOKUP($A134,'Round 3'!$A$7:$J$206,COLUMN('Round 1'!$H$7),FALSE()),1,NA())),0,1),IF(ISNA(IF(VLOOKUP($A134,'Final Round'!$A$14:$K$18,1,FALSE()),1,NA())),0,1)))</f>
        <v/>
      </c>
      <c r="G134" s="142"/>
      <c r="H134"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43" t="str">
        <f t="shared" si="45"/>
        <v/>
      </c>
      <c r="L134" s="145" t="str">
        <f t="shared" si="46"/>
        <v/>
      </c>
      <c r="M134" s="146"/>
      <c r="N134" s="147" t="str">
        <f t="shared" si="47"/>
        <v/>
      </c>
      <c r="O134" s="71" t="str">
        <f t="shared" si="48"/>
        <v/>
      </c>
      <c r="P134" s="71" t="str">
        <f t="shared" si="49"/>
        <v/>
      </c>
      <c r="Q134" s="71">
        <f t="shared" si="50"/>
        <v>-10</v>
      </c>
      <c r="R134" s="71" t="str">
        <f t="shared" si="51"/>
        <v/>
      </c>
      <c r="S134" s="71" t="str">
        <f t="shared" si="52"/>
        <v/>
      </c>
      <c r="T134" s="71">
        <f t="shared" si="53"/>
        <v>0</v>
      </c>
      <c r="U134" t="str">
        <f ca="1">IF(N('Final Round'!$J$14)&gt;0,IF(ISBLANK($A134),"",IF($N134&gt;5,$N134,VLOOKUP($A134,'Final Round'!$A$14:$K$18,COLUMN('Final Round'!$J$1),FALSE()))),"")</f>
        <v/>
      </c>
      <c r="V134" s="71" t="str">
        <f t="shared" ca="1" si="54"/>
        <v/>
      </c>
      <c r="W134" s="71" t="str">
        <f t="shared" si="55"/>
        <v/>
      </c>
      <c r="X134" s="71" t="str">
        <f t="shared" si="56"/>
        <v/>
      </c>
      <c r="Y134" s="71">
        <f t="shared" si="57"/>
        <v>0</v>
      </c>
      <c r="Z134" s="71" t="str">
        <f t="shared" ca="1" si="58"/>
        <v/>
      </c>
      <c r="AA134" s="71">
        <f t="shared" ca="1" si="59"/>
        <v>0</v>
      </c>
      <c r="AB134" t="str">
        <f>IF(ISBLANK($A134),"",5+4*(I134+IF(AA134=0,0,VLOOKUP($A134,'Final Round'!$A$14:$K$18,COLUMN('Final Round'!$G$1),FALSE())))+8*(H134+IF(AA134=0,0,IF(VLOOKUP($A134,'Final Round'!$A$14:$K$18,COLUMN('Final Round'!$J$1),FALSE())=1,1,0)))+$AA134)</f>
        <v/>
      </c>
    </row>
    <row r="135" spans="1:28">
      <c r="A135" s="123"/>
      <c r="B135" s="125"/>
      <c r="C135" s="125"/>
      <c r="D135" s="125"/>
      <c r="E135" s="126"/>
      <c r="F135" t="str">
        <f>IF(ISBLANK($A135),"",SUM(IF(ISNA(IF(VLOOKUP($A135,'Round 1'!$A$7:$J$206,COLUMN('Round 1'!$H$7),FALSE()),1,NA())),0,1),IF(ISNA(IF(VLOOKUP($A135,'Round 2'!$A$7:$J$206,COLUMN('Round 1'!$H$7),FALSE()),1,NA())),0,1),IF(ISNA(IF(VLOOKUP($A135,'Round 3'!$A$7:$J$206,COLUMN('Round 1'!$H$7),FALSE()),1,NA())),0,1),IF(ISNA(IF(VLOOKUP($A135,'Final Round'!$A$14:$K$18,1,FALSE()),1,NA())),0,1)))</f>
        <v/>
      </c>
      <c r="G135" s="128"/>
      <c r="H135"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30" t="str">
        <f t="shared" ref="K135:K166" si="60">IF(ISBLANK(A135),"",_xlfn.RANK.EQ(P135,$P$7:$P$206))</f>
        <v/>
      </c>
      <c r="L135" s="136" t="str">
        <f t="shared" ref="L135:L166" si="61">IF(ISBLANK($G135),IF($K135&gt;5,"",IF(AND(ISNA(MATCH(K135+1,$K$7:$K$206,0)),$K135&lt;$A$4),"TIE","")),"DQ")</f>
        <v/>
      </c>
      <c r="M135" s="137"/>
      <c r="N135" s="138" t="str">
        <f t="shared" ref="N135:N166" si="62">IF(ISBLANK($G135),$R135,"DQ")</f>
        <v/>
      </c>
      <c r="O135" s="71" t="str">
        <f t="shared" ref="O135:O166" si="63">IF(ISBLANK(A135),"",$H135*$O$6+$I135)</f>
        <v/>
      </c>
      <c r="P135" s="71" t="str">
        <f t="shared" ref="P135:P166" si="64">IF(ISBLANK(A135),"",$O135*10*$P$6+$J135)</f>
        <v/>
      </c>
      <c r="Q135" s="71">
        <f t="shared" ref="Q135:Q166" si="65">IF(ISBLANK($G135),IF(ISBLANK($A135),-10,$P135*$Q$6+IF($M135&gt;0,$Q$6-1-$M135,0)),-1)</f>
        <v>-10</v>
      </c>
      <c r="R135" s="71" t="str">
        <f t="shared" ref="R135:R166" si="66">IF(ISBLANK($A135),"",_xlfn.RANK.EQ($Q135,$Q$7:$Q$206))</f>
        <v/>
      </c>
      <c r="S135" s="71" t="str">
        <f t="shared" ref="S135:S166" si="67">IF(ISNA(MATCH($R135+1,$R$7:$R$206,0)),IF($R135=MAX($A$7:$A$206),$R135,-1),$R135)</f>
        <v/>
      </c>
      <c r="T135" s="71">
        <f t="shared" ref="T135:T166" si="68">$A135</f>
        <v>0</v>
      </c>
      <c r="U135" t="str">
        <f ca="1">IF(N('Final Round'!$J$14)&gt;0,IF(ISBLANK($A135),"",IF($N135&gt;5,$N135,VLOOKUP($A135,'Final Round'!$A$14:$K$18,COLUMN('Final Round'!$J$1),FALSE()))),"")</f>
        <v/>
      </c>
      <c r="V135" s="71" t="str">
        <f t="shared" ref="V135:V166" ca="1" si="69">IF(ISNUMBER($U135),$U135,$R135)</f>
        <v/>
      </c>
      <c r="W135" s="71" t="str">
        <f t="shared" ref="W135:W166" si="70">IF(ISBLANK($A135),"",($V$6-$V135)*$W$6+$W$6-$A135)</f>
        <v/>
      </c>
      <c r="X135" s="71" t="str">
        <f t="shared" ref="X135:X166" si="71">IF(ISBLANK($A135),"",_xlfn.RANK.EQ($W135,$W$7:$W$206))</f>
        <v/>
      </c>
      <c r="Y135" s="71">
        <f t="shared" ref="Y135:Y166" si="72">$A135</f>
        <v>0</v>
      </c>
      <c r="Z135" s="71" t="str">
        <f t="shared" ref="Z135:Z166" ca="1" si="73">IF($U135="",$N135,$U135)</f>
        <v/>
      </c>
      <c r="AA135" s="71">
        <f t="shared" ref="AA135:AA166" ca="1" si="74">IF($U135&lt;6,INDEX($AA$1:$AA$5,$Z135)*$Z$2,0)</f>
        <v>0</v>
      </c>
      <c r="AB135" t="str">
        <f>IF(ISBLANK($A135),"",5+4*(I135+IF(AA135=0,0,VLOOKUP($A135,'Final Round'!$A$14:$K$18,COLUMN('Final Round'!$G$1),FALSE())))+8*(H135+IF(AA135=0,0,IF(VLOOKUP($A135,'Final Round'!$A$14:$K$18,COLUMN('Final Round'!$J$1),FALSE())=1,1,0)))+$AA135)</f>
        <v/>
      </c>
    </row>
    <row r="136" spans="1:28">
      <c r="A136" s="112"/>
      <c r="B136" s="139"/>
      <c r="C136" s="139"/>
      <c r="D136" s="139"/>
      <c r="E136" s="140"/>
      <c r="F136" t="str">
        <f>IF(ISBLANK($A136),"",SUM(IF(ISNA(IF(VLOOKUP($A136,'Round 1'!$A$7:$J$206,COLUMN('Round 1'!$H$7),FALSE()),1,NA())),0,1),IF(ISNA(IF(VLOOKUP($A136,'Round 2'!$A$7:$J$206,COLUMN('Round 1'!$H$7),FALSE()),1,NA())),0,1),IF(ISNA(IF(VLOOKUP($A136,'Round 3'!$A$7:$J$206,COLUMN('Round 1'!$H$7),FALSE()),1,NA())),0,1),IF(ISNA(IF(VLOOKUP($A136,'Final Round'!$A$14:$K$18,1,FALSE()),1,NA())),0,1)))</f>
        <v/>
      </c>
      <c r="G136" s="142"/>
      <c r="H136"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43" t="str">
        <f t="shared" si="60"/>
        <v/>
      </c>
      <c r="L136" s="145" t="str">
        <f t="shared" si="61"/>
        <v/>
      </c>
      <c r="M136" s="146"/>
      <c r="N136" s="147" t="str">
        <f t="shared" si="62"/>
        <v/>
      </c>
      <c r="O136" s="71" t="str">
        <f t="shared" si="63"/>
        <v/>
      </c>
      <c r="P136" s="71" t="str">
        <f t="shared" si="64"/>
        <v/>
      </c>
      <c r="Q136" s="71">
        <f t="shared" si="65"/>
        <v>-10</v>
      </c>
      <c r="R136" s="71" t="str">
        <f t="shared" si="66"/>
        <v/>
      </c>
      <c r="S136" s="71" t="str">
        <f t="shared" si="67"/>
        <v/>
      </c>
      <c r="T136" s="71">
        <f t="shared" si="68"/>
        <v>0</v>
      </c>
      <c r="U136" t="str">
        <f ca="1">IF(N('Final Round'!$J$14)&gt;0,IF(ISBLANK($A136),"",IF($N136&gt;5,$N136,VLOOKUP($A136,'Final Round'!$A$14:$K$18,COLUMN('Final Round'!$J$1),FALSE()))),"")</f>
        <v/>
      </c>
      <c r="V136" s="71" t="str">
        <f t="shared" ca="1" si="69"/>
        <v/>
      </c>
      <c r="W136" s="71" t="str">
        <f t="shared" si="70"/>
        <v/>
      </c>
      <c r="X136" s="71" t="str">
        <f t="shared" si="71"/>
        <v/>
      </c>
      <c r="Y136" s="71">
        <f t="shared" si="72"/>
        <v>0</v>
      </c>
      <c r="Z136" s="71" t="str">
        <f t="shared" ca="1" si="73"/>
        <v/>
      </c>
      <c r="AA136" s="71">
        <f t="shared" ca="1" si="74"/>
        <v>0</v>
      </c>
      <c r="AB136" t="str">
        <f>IF(ISBLANK($A136),"",5+4*(I136+IF(AA136=0,0,VLOOKUP($A136,'Final Round'!$A$14:$K$18,COLUMN('Final Round'!$G$1),FALSE())))+8*(H136+IF(AA136=0,0,IF(VLOOKUP($A136,'Final Round'!$A$14:$K$18,COLUMN('Final Round'!$J$1),FALSE())=1,1,0)))+$AA136)</f>
        <v/>
      </c>
    </row>
    <row r="137" spans="1:28">
      <c r="A137" s="123"/>
      <c r="B137" s="125"/>
      <c r="C137" s="125"/>
      <c r="D137" s="125"/>
      <c r="E137" s="126"/>
      <c r="F137" t="str">
        <f>IF(ISBLANK($A137),"",SUM(IF(ISNA(IF(VLOOKUP($A137,'Round 1'!$A$7:$J$206,COLUMN('Round 1'!$H$7),FALSE()),1,NA())),0,1),IF(ISNA(IF(VLOOKUP($A137,'Round 2'!$A$7:$J$206,COLUMN('Round 1'!$H$7),FALSE()),1,NA())),0,1),IF(ISNA(IF(VLOOKUP($A137,'Round 3'!$A$7:$J$206,COLUMN('Round 1'!$H$7),FALSE()),1,NA())),0,1),IF(ISNA(IF(VLOOKUP($A137,'Final Round'!$A$14:$K$18,1,FALSE()),1,NA())),0,1)))</f>
        <v/>
      </c>
      <c r="G137" s="128"/>
      <c r="H13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30" t="str">
        <f t="shared" si="60"/>
        <v/>
      </c>
      <c r="L137" s="136" t="str">
        <f t="shared" si="61"/>
        <v/>
      </c>
      <c r="M137" s="137"/>
      <c r="N137" s="138" t="str">
        <f t="shared" si="62"/>
        <v/>
      </c>
      <c r="O137" s="71" t="str">
        <f t="shared" si="63"/>
        <v/>
      </c>
      <c r="P137" s="71" t="str">
        <f t="shared" si="64"/>
        <v/>
      </c>
      <c r="Q137" s="71">
        <f t="shared" si="65"/>
        <v>-10</v>
      </c>
      <c r="R137" s="71" t="str">
        <f t="shared" si="66"/>
        <v/>
      </c>
      <c r="S137" s="71" t="str">
        <f t="shared" si="67"/>
        <v/>
      </c>
      <c r="T137" s="71">
        <f t="shared" si="68"/>
        <v>0</v>
      </c>
      <c r="U137" t="str">
        <f ca="1">IF(N('Final Round'!$J$14)&gt;0,IF(ISBLANK($A137),"",IF($N137&gt;5,$N137,VLOOKUP($A137,'Final Round'!$A$14:$K$18,COLUMN('Final Round'!$J$1),FALSE()))),"")</f>
        <v/>
      </c>
      <c r="V137" s="71" t="str">
        <f t="shared" ca="1" si="69"/>
        <v/>
      </c>
      <c r="W137" s="71" t="str">
        <f t="shared" si="70"/>
        <v/>
      </c>
      <c r="X137" s="71" t="str">
        <f t="shared" si="71"/>
        <v/>
      </c>
      <c r="Y137" s="71">
        <f t="shared" si="72"/>
        <v>0</v>
      </c>
      <c r="Z137" s="71" t="str">
        <f t="shared" ca="1" si="73"/>
        <v/>
      </c>
      <c r="AA137" s="71">
        <f t="shared" ca="1" si="74"/>
        <v>0</v>
      </c>
      <c r="AB137" t="str">
        <f>IF(ISBLANK($A137),"",5+4*(I137+IF(AA137=0,0,VLOOKUP($A137,'Final Round'!$A$14:$K$18,COLUMN('Final Round'!$G$1),FALSE())))+8*(H137+IF(AA137=0,0,IF(VLOOKUP($A137,'Final Round'!$A$14:$K$18,COLUMN('Final Round'!$J$1),FALSE())=1,1,0)))+$AA137)</f>
        <v/>
      </c>
    </row>
    <row r="138" spans="1:28">
      <c r="A138" s="112"/>
      <c r="B138" s="139"/>
      <c r="C138" s="139"/>
      <c r="D138" s="139"/>
      <c r="E138" s="140"/>
      <c r="F138" t="str">
        <f>IF(ISBLANK($A138),"",SUM(IF(ISNA(IF(VLOOKUP($A138,'Round 1'!$A$7:$J$206,COLUMN('Round 1'!$H$7),FALSE()),1,NA())),0,1),IF(ISNA(IF(VLOOKUP($A138,'Round 2'!$A$7:$J$206,COLUMN('Round 1'!$H$7),FALSE()),1,NA())),0,1),IF(ISNA(IF(VLOOKUP($A138,'Round 3'!$A$7:$J$206,COLUMN('Round 1'!$H$7),FALSE()),1,NA())),0,1),IF(ISNA(IF(VLOOKUP($A138,'Final Round'!$A$14:$K$18,1,FALSE()),1,NA())),0,1)))</f>
        <v/>
      </c>
      <c r="G138" s="142"/>
      <c r="H13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43" t="str">
        <f t="shared" si="60"/>
        <v/>
      </c>
      <c r="L138" s="145" t="str">
        <f t="shared" si="61"/>
        <v/>
      </c>
      <c r="M138" s="146"/>
      <c r="N138" s="147" t="str">
        <f t="shared" si="62"/>
        <v/>
      </c>
      <c r="O138" s="71" t="str">
        <f t="shared" si="63"/>
        <v/>
      </c>
      <c r="P138" s="71" t="str">
        <f t="shared" si="64"/>
        <v/>
      </c>
      <c r="Q138" s="71">
        <f t="shared" si="65"/>
        <v>-10</v>
      </c>
      <c r="R138" s="71" t="str">
        <f t="shared" si="66"/>
        <v/>
      </c>
      <c r="S138" s="71" t="str">
        <f t="shared" si="67"/>
        <v/>
      </c>
      <c r="T138" s="71">
        <f t="shared" si="68"/>
        <v>0</v>
      </c>
      <c r="U138" t="str">
        <f ca="1">IF(N('Final Round'!$J$14)&gt;0,IF(ISBLANK($A138),"",IF($N138&gt;5,$N138,VLOOKUP($A138,'Final Round'!$A$14:$K$18,COLUMN('Final Round'!$J$1),FALSE()))),"")</f>
        <v/>
      </c>
      <c r="V138" s="71" t="str">
        <f t="shared" ca="1" si="69"/>
        <v/>
      </c>
      <c r="W138" s="71" t="str">
        <f t="shared" si="70"/>
        <v/>
      </c>
      <c r="X138" s="71" t="str">
        <f t="shared" si="71"/>
        <v/>
      </c>
      <c r="Y138" s="71">
        <f t="shared" si="72"/>
        <v>0</v>
      </c>
      <c r="Z138" s="71" t="str">
        <f t="shared" ca="1" si="73"/>
        <v/>
      </c>
      <c r="AA138" s="71">
        <f t="shared" ca="1" si="74"/>
        <v>0</v>
      </c>
      <c r="AB138" t="str">
        <f>IF(ISBLANK($A138),"",5+4*(I138+IF(AA138=0,0,VLOOKUP($A138,'Final Round'!$A$14:$K$18,COLUMN('Final Round'!$G$1),FALSE())))+8*(H138+IF(AA138=0,0,IF(VLOOKUP($A138,'Final Round'!$A$14:$K$18,COLUMN('Final Round'!$J$1),FALSE())=1,1,0)))+$AA138)</f>
        <v/>
      </c>
    </row>
    <row r="139" spans="1:28">
      <c r="A139" s="123"/>
      <c r="B139" s="125"/>
      <c r="C139" s="125"/>
      <c r="D139" s="125"/>
      <c r="E139" s="126"/>
      <c r="F139" t="str">
        <f>IF(ISBLANK($A139),"",SUM(IF(ISNA(IF(VLOOKUP($A139,'Round 1'!$A$7:$J$206,COLUMN('Round 1'!$H$7),FALSE()),1,NA())),0,1),IF(ISNA(IF(VLOOKUP($A139,'Round 2'!$A$7:$J$206,COLUMN('Round 1'!$H$7),FALSE()),1,NA())),0,1),IF(ISNA(IF(VLOOKUP($A139,'Round 3'!$A$7:$J$206,COLUMN('Round 1'!$H$7),FALSE()),1,NA())),0,1),IF(ISNA(IF(VLOOKUP($A139,'Final Round'!$A$14:$K$18,1,FALSE()),1,NA())),0,1)))</f>
        <v/>
      </c>
      <c r="G139" s="128"/>
      <c r="H13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30" t="str">
        <f t="shared" si="60"/>
        <v/>
      </c>
      <c r="L139" s="136" t="str">
        <f t="shared" si="61"/>
        <v/>
      </c>
      <c r="M139" s="137"/>
      <c r="N139" s="138" t="str">
        <f t="shared" si="62"/>
        <v/>
      </c>
      <c r="O139" s="71" t="str">
        <f t="shared" si="63"/>
        <v/>
      </c>
      <c r="P139" s="71" t="str">
        <f t="shared" si="64"/>
        <v/>
      </c>
      <c r="Q139" s="71">
        <f t="shared" si="65"/>
        <v>-10</v>
      </c>
      <c r="R139" s="71" t="str">
        <f t="shared" si="66"/>
        <v/>
      </c>
      <c r="S139" s="71" t="str">
        <f t="shared" si="67"/>
        <v/>
      </c>
      <c r="T139" s="71">
        <f t="shared" si="68"/>
        <v>0</v>
      </c>
      <c r="U139" t="str">
        <f ca="1">IF(N('Final Round'!$J$14)&gt;0,IF(ISBLANK($A139),"",IF($N139&gt;5,$N139,VLOOKUP($A139,'Final Round'!$A$14:$K$18,COLUMN('Final Round'!$J$1),FALSE()))),"")</f>
        <v/>
      </c>
      <c r="V139" s="71" t="str">
        <f t="shared" ca="1" si="69"/>
        <v/>
      </c>
      <c r="W139" s="71" t="str">
        <f t="shared" si="70"/>
        <v/>
      </c>
      <c r="X139" s="71" t="str">
        <f t="shared" si="71"/>
        <v/>
      </c>
      <c r="Y139" s="71">
        <f t="shared" si="72"/>
        <v>0</v>
      </c>
      <c r="Z139" s="71" t="str">
        <f t="shared" ca="1" si="73"/>
        <v/>
      </c>
      <c r="AA139" s="71">
        <f t="shared" ca="1" si="74"/>
        <v>0</v>
      </c>
      <c r="AB139" t="str">
        <f>IF(ISBLANK($A139),"",5+4*(I139+IF(AA139=0,0,VLOOKUP($A139,'Final Round'!$A$14:$K$18,COLUMN('Final Round'!$G$1),FALSE())))+8*(H139+IF(AA139=0,0,IF(VLOOKUP($A139,'Final Round'!$A$14:$K$18,COLUMN('Final Round'!$J$1),FALSE())=1,1,0)))+$AA139)</f>
        <v/>
      </c>
    </row>
    <row r="140" spans="1:28">
      <c r="A140" s="112"/>
      <c r="B140" s="139"/>
      <c r="C140" s="139"/>
      <c r="D140" s="139"/>
      <c r="E140" s="140"/>
      <c r="F140" t="str">
        <f>IF(ISBLANK($A140),"",SUM(IF(ISNA(IF(VLOOKUP($A140,'Round 1'!$A$7:$J$206,COLUMN('Round 1'!$H$7),FALSE()),1,NA())),0,1),IF(ISNA(IF(VLOOKUP($A140,'Round 2'!$A$7:$J$206,COLUMN('Round 1'!$H$7),FALSE()),1,NA())),0,1),IF(ISNA(IF(VLOOKUP($A140,'Round 3'!$A$7:$J$206,COLUMN('Round 1'!$H$7),FALSE()),1,NA())),0,1),IF(ISNA(IF(VLOOKUP($A140,'Final Round'!$A$14:$K$18,1,FALSE()),1,NA())),0,1)))</f>
        <v/>
      </c>
      <c r="G140" s="142"/>
      <c r="H140"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43" t="str">
        <f t="shared" si="60"/>
        <v/>
      </c>
      <c r="L140" s="145" t="str">
        <f t="shared" si="61"/>
        <v/>
      </c>
      <c r="M140" s="146"/>
      <c r="N140" s="147" t="str">
        <f t="shared" si="62"/>
        <v/>
      </c>
      <c r="O140" s="71" t="str">
        <f t="shared" si="63"/>
        <v/>
      </c>
      <c r="P140" s="71" t="str">
        <f t="shared" si="64"/>
        <v/>
      </c>
      <c r="Q140" s="71">
        <f t="shared" si="65"/>
        <v>-10</v>
      </c>
      <c r="R140" s="71" t="str">
        <f t="shared" si="66"/>
        <v/>
      </c>
      <c r="S140" s="71" t="str">
        <f t="shared" si="67"/>
        <v/>
      </c>
      <c r="T140" s="71">
        <f t="shared" si="68"/>
        <v>0</v>
      </c>
      <c r="U140" t="str">
        <f ca="1">IF(N('Final Round'!$J$14)&gt;0,IF(ISBLANK($A140),"",IF($N140&gt;5,$N140,VLOOKUP($A140,'Final Round'!$A$14:$K$18,COLUMN('Final Round'!$J$1),FALSE()))),"")</f>
        <v/>
      </c>
      <c r="V140" s="71" t="str">
        <f t="shared" ca="1" si="69"/>
        <v/>
      </c>
      <c r="W140" s="71" t="str">
        <f t="shared" si="70"/>
        <v/>
      </c>
      <c r="X140" s="71" t="str">
        <f t="shared" si="71"/>
        <v/>
      </c>
      <c r="Y140" s="71">
        <f t="shared" si="72"/>
        <v>0</v>
      </c>
      <c r="Z140" s="71" t="str">
        <f t="shared" ca="1" si="73"/>
        <v/>
      </c>
      <c r="AA140" s="71">
        <f t="shared" ca="1" si="74"/>
        <v>0</v>
      </c>
      <c r="AB140" t="str">
        <f>IF(ISBLANK($A140),"",5+4*(I140+IF(AA140=0,0,VLOOKUP($A140,'Final Round'!$A$14:$K$18,COLUMN('Final Round'!$G$1),FALSE())))+8*(H140+IF(AA140=0,0,IF(VLOOKUP($A140,'Final Round'!$A$14:$K$18,COLUMN('Final Round'!$J$1),FALSE())=1,1,0)))+$AA140)</f>
        <v/>
      </c>
    </row>
    <row r="141" spans="1:28">
      <c r="A141" s="123"/>
      <c r="B141" s="125"/>
      <c r="C141" s="125"/>
      <c r="D141" s="125"/>
      <c r="E141" s="126"/>
      <c r="F141" t="str">
        <f>IF(ISBLANK($A141),"",SUM(IF(ISNA(IF(VLOOKUP($A141,'Round 1'!$A$7:$J$206,COLUMN('Round 1'!$H$7),FALSE()),1,NA())),0,1),IF(ISNA(IF(VLOOKUP($A141,'Round 2'!$A$7:$J$206,COLUMN('Round 1'!$H$7),FALSE()),1,NA())),0,1),IF(ISNA(IF(VLOOKUP($A141,'Round 3'!$A$7:$J$206,COLUMN('Round 1'!$H$7),FALSE()),1,NA())),0,1),IF(ISNA(IF(VLOOKUP($A141,'Final Round'!$A$14:$K$18,1,FALSE()),1,NA())),0,1)))</f>
        <v/>
      </c>
      <c r="G141" s="128"/>
      <c r="H14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30" t="str">
        <f t="shared" si="60"/>
        <v/>
      </c>
      <c r="L141" s="136" t="str">
        <f t="shared" si="61"/>
        <v/>
      </c>
      <c r="M141" s="137"/>
      <c r="N141" s="138" t="str">
        <f t="shared" si="62"/>
        <v/>
      </c>
      <c r="O141" s="71" t="str">
        <f t="shared" si="63"/>
        <v/>
      </c>
      <c r="P141" s="71" t="str">
        <f t="shared" si="64"/>
        <v/>
      </c>
      <c r="Q141" s="71">
        <f t="shared" si="65"/>
        <v>-10</v>
      </c>
      <c r="R141" s="71" t="str">
        <f t="shared" si="66"/>
        <v/>
      </c>
      <c r="S141" s="71" t="str">
        <f t="shared" si="67"/>
        <v/>
      </c>
      <c r="T141" s="71">
        <f t="shared" si="68"/>
        <v>0</v>
      </c>
      <c r="U141" t="str">
        <f ca="1">IF(N('Final Round'!$J$14)&gt;0,IF(ISBLANK($A141),"",IF($N141&gt;5,$N141,VLOOKUP($A141,'Final Round'!$A$14:$K$18,COLUMN('Final Round'!$J$1),FALSE()))),"")</f>
        <v/>
      </c>
      <c r="V141" s="71" t="str">
        <f t="shared" ca="1" si="69"/>
        <v/>
      </c>
      <c r="W141" s="71" t="str">
        <f t="shared" si="70"/>
        <v/>
      </c>
      <c r="X141" s="71" t="str">
        <f t="shared" si="71"/>
        <v/>
      </c>
      <c r="Y141" s="71">
        <f t="shared" si="72"/>
        <v>0</v>
      </c>
      <c r="Z141" s="71" t="str">
        <f t="shared" ca="1" si="73"/>
        <v/>
      </c>
      <c r="AA141" s="71">
        <f t="shared" ca="1" si="74"/>
        <v>0</v>
      </c>
      <c r="AB141" t="str">
        <f>IF(ISBLANK($A141),"",5+4*(I141+IF(AA141=0,0,VLOOKUP($A141,'Final Round'!$A$14:$K$18,COLUMN('Final Round'!$G$1),FALSE())))+8*(H141+IF(AA141=0,0,IF(VLOOKUP($A141,'Final Round'!$A$14:$K$18,COLUMN('Final Round'!$J$1),FALSE())=1,1,0)))+$AA141)</f>
        <v/>
      </c>
    </row>
    <row r="142" spans="1:28">
      <c r="A142" s="112"/>
      <c r="B142" s="139"/>
      <c r="C142" s="139"/>
      <c r="D142" s="139"/>
      <c r="E142" s="140"/>
      <c r="F142" t="str">
        <f>IF(ISBLANK($A142),"",SUM(IF(ISNA(IF(VLOOKUP($A142,'Round 1'!$A$7:$J$206,COLUMN('Round 1'!$H$7),FALSE()),1,NA())),0,1),IF(ISNA(IF(VLOOKUP($A142,'Round 2'!$A$7:$J$206,COLUMN('Round 1'!$H$7),FALSE()),1,NA())),0,1),IF(ISNA(IF(VLOOKUP($A142,'Round 3'!$A$7:$J$206,COLUMN('Round 1'!$H$7),FALSE()),1,NA())),0,1),IF(ISNA(IF(VLOOKUP($A142,'Final Round'!$A$14:$K$18,1,FALSE()),1,NA())),0,1)))</f>
        <v/>
      </c>
      <c r="G142" s="142"/>
      <c r="H142"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43" t="str">
        <f t="shared" si="60"/>
        <v/>
      </c>
      <c r="L142" s="145" t="str">
        <f t="shared" si="61"/>
        <v/>
      </c>
      <c r="M142" s="146"/>
      <c r="N142" s="147" t="str">
        <f t="shared" si="62"/>
        <v/>
      </c>
      <c r="O142" s="71" t="str">
        <f t="shared" si="63"/>
        <v/>
      </c>
      <c r="P142" s="71" t="str">
        <f t="shared" si="64"/>
        <v/>
      </c>
      <c r="Q142" s="71">
        <f t="shared" si="65"/>
        <v>-10</v>
      </c>
      <c r="R142" s="71" t="str">
        <f t="shared" si="66"/>
        <v/>
      </c>
      <c r="S142" s="71" t="str">
        <f t="shared" si="67"/>
        <v/>
      </c>
      <c r="T142" s="71">
        <f t="shared" si="68"/>
        <v>0</v>
      </c>
      <c r="U142" t="str">
        <f ca="1">IF(N('Final Round'!$J$14)&gt;0,IF(ISBLANK($A142),"",IF($N142&gt;5,$N142,VLOOKUP($A142,'Final Round'!$A$14:$K$18,COLUMN('Final Round'!$J$1),FALSE()))),"")</f>
        <v/>
      </c>
      <c r="V142" s="71" t="str">
        <f t="shared" ca="1" si="69"/>
        <v/>
      </c>
      <c r="W142" s="71" t="str">
        <f t="shared" si="70"/>
        <v/>
      </c>
      <c r="X142" s="71" t="str">
        <f t="shared" si="71"/>
        <v/>
      </c>
      <c r="Y142" s="71">
        <f t="shared" si="72"/>
        <v>0</v>
      </c>
      <c r="Z142" s="71" t="str">
        <f t="shared" ca="1" si="73"/>
        <v/>
      </c>
      <c r="AA142" s="71">
        <f t="shared" ca="1" si="74"/>
        <v>0</v>
      </c>
      <c r="AB142" t="str">
        <f>IF(ISBLANK($A142),"",5+4*(I142+IF(AA142=0,0,VLOOKUP($A142,'Final Round'!$A$14:$K$18,COLUMN('Final Round'!$G$1),FALSE())))+8*(H142+IF(AA142=0,0,IF(VLOOKUP($A142,'Final Round'!$A$14:$K$18,COLUMN('Final Round'!$J$1),FALSE())=1,1,0)))+$AA142)</f>
        <v/>
      </c>
    </row>
    <row r="143" spans="1:28">
      <c r="A143" s="123"/>
      <c r="B143" s="125"/>
      <c r="C143" s="125"/>
      <c r="D143" s="125"/>
      <c r="E143" s="126"/>
      <c r="F143" t="str">
        <f>IF(ISBLANK($A143),"",SUM(IF(ISNA(IF(VLOOKUP($A143,'Round 1'!$A$7:$J$206,COLUMN('Round 1'!$H$7),FALSE()),1,NA())),0,1),IF(ISNA(IF(VLOOKUP($A143,'Round 2'!$A$7:$J$206,COLUMN('Round 1'!$H$7),FALSE()),1,NA())),0,1),IF(ISNA(IF(VLOOKUP($A143,'Round 3'!$A$7:$J$206,COLUMN('Round 1'!$H$7),FALSE()),1,NA())),0,1),IF(ISNA(IF(VLOOKUP($A143,'Final Round'!$A$14:$K$18,1,FALSE()),1,NA())),0,1)))</f>
        <v/>
      </c>
      <c r="G143" s="128"/>
      <c r="H143"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30" t="str">
        <f t="shared" si="60"/>
        <v/>
      </c>
      <c r="L143" s="136" t="str">
        <f t="shared" si="61"/>
        <v/>
      </c>
      <c r="M143" s="137"/>
      <c r="N143" s="138" t="str">
        <f t="shared" si="62"/>
        <v/>
      </c>
      <c r="O143" s="71" t="str">
        <f t="shared" si="63"/>
        <v/>
      </c>
      <c r="P143" s="71" t="str">
        <f t="shared" si="64"/>
        <v/>
      </c>
      <c r="Q143" s="71">
        <f t="shared" si="65"/>
        <v>-10</v>
      </c>
      <c r="R143" s="71" t="str">
        <f t="shared" si="66"/>
        <v/>
      </c>
      <c r="S143" s="71" t="str">
        <f t="shared" si="67"/>
        <v/>
      </c>
      <c r="T143" s="71">
        <f t="shared" si="68"/>
        <v>0</v>
      </c>
      <c r="U143" t="str">
        <f ca="1">IF(N('Final Round'!$J$14)&gt;0,IF(ISBLANK($A143),"",IF($N143&gt;5,$N143,VLOOKUP($A143,'Final Round'!$A$14:$K$18,COLUMN('Final Round'!$J$1),FALSE()))),"")</f>
        <v/>
      </c>
      <c r="V143" s="71" t="str">
        <f t="shared" ca="1" si="69"/>
        <v/>
      </c>
      <c r="W143" s="71" t="str">
        <f t="shared" si="70"/>
        <v/>
      </c>
      <c r="X143" s="71" t="str">
        <f t="shared" si="71"/>
        <v/>
      </c>
      <c r="Y143" s="71">
        <f t="shared" si="72"/>
        <v>0</v>
      </c>
      <c r="Z143" s="71" t="str">
        <f t="shared" ca="1" si="73"/>
        <v/>
      </c>
      <c r="AA143" s="71">
        <f t="shared" ca="1" si="74"/>
        <v>0</v>
      </c>
      <c r="AB143" t="str">
        <f>IF(ISBLANK($A143),"",5+4*(I143+IF(AA143=0,0,VLOOKUP($A143,'Final Round'!$A$14:$K$18,COLUMN('Final Round'!$G$1),FALSE())))+8*(H143+IF(AA143=0,0,IF(VLOOKUP($A143,'Final Round'!$A$14:$K$18,COLUMN('Final Round'!$J$1),FALSE())=1,1,0)))+$AA143)</f>
        <v/>
      </c>
    </row>
    <row r="144" spans="1:28">
      <c r="A144" s="112"/>
      <c r="B144" s="139"/>
      <c r="C144" s="139"/>
      <c r="D144" s="139"/>
      <c r="E144" s="140"/>
      <c r="F144" t="str">
        <f>IF(ISBLANK($A144),"",SUM(IF(ISNA(IF(VLOOKUP($A144,'Round 1'!$A$7:$J$206,COLUMN('Round 1'!$H$7),FALSE()),1,NA())),0,1),IF(ISNA(IF(VLOOKUP($A144,'Round 2'!$A$7:$J$206,COLUMN('Round 1'!$H$7),FALSE()),1,NA())),0,1),IF(ISNA(IF(VLOOKUP($A144,'Round 3'!$A$7:$J$206,COLUMN('Round 1'!$H$7),FALSE()),1,NA())),0,1),IF(ISNA(IF(VLOOKUP($A144,'Final Round'!$A$14:$K$18,1,FALSE()),1,NA())),0,1)))</f>
        <v/>
      </c>
      <c r="G144" s="142"/>
      <c r="H144"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43" t="str">
        <f t="shared" si="60"/>
        <v/>
      </c>
      <c r="L144" s="145" t="str">
        <f t="shared" si="61"/>
        <v/>
      </c>
      <c r="M144" s="146"/>
      <c r="N144" s="147" t="str">
        <f t="shared" si="62"/>
        <v/>
      </c>
      <c r="O144" s="71" t="str">
        <f t="shared" si="63"/>
        <v/>
      </c>
      <c r="P144" s="71" t="str">
        <f t="shared" si="64"/>
        <v/>
      </c>
      <c r="Q144" s="71">
        <f t="shared" si="65"/>
        <v>-10</v>
      </c>
      <c r="R144" s="71" t="str">
        <f t="shared" si="66"/>
        <v/>
      </c>
      <c r="S144" s="71" t="str">
        <f t="shared" si="67"/>
        <v/>
      </c>
      <c r="T144" s="71">
        <f t="shared" si="68"/>
        <v>0</v>
      </c>
      <c r="U144" t="str">
        <f ca="1">IF(N('Final Round'!$J$14)&gt;0,IF(ISBLANK($A144),"",IF($N144&gt;5,$N144,VLOOKUP($A144,'Final Round'!$A$14:$K$18,COLUMN('Final Round'!$J$1),FALSE()))),"")</f>
        <v/>
      </c>
      <c r="V144" s="71" t="str">
        <f t="shared" ca="1" si="69"/>
        <v/>
      </c>
      <c r="W144" s="71" t="str">
        <f t="shared" si="70"/>
        <v/>
      </c>
      <c r="X144" s="71" t="str">
        <f t="shared" si="71"/>
        <v/>
      </c>
      <c r="Y144" s="71">
        <f t="shared" si="72"/>
        <v>0</v>
      </c>
      <c r="Z144" s="71" t="str">
        <f t="shared" ca="1" si="73"/>
        <v/>
      </c>
      <c r="AA144" s="71">
        <f t="shared" ca="1" si="74"/>
        <v>0</v>
      </c>
      <c r="AB144" t="str">
        <f>IF(ISBLANK($A144),"",5+4*(I144+IF(AA144=0,0,VLOOKUP($A144,'Final Round'!$A$14:$K$18,COLUMN('Final Round'!$G$1),FALSE())))+8*(H144+IF(AA144=0,0,IF(VLOOKUP($A144,'Final Round'!$A$14:$K$18,COLUMN('Final Round'!$J$1),FALSE())=1,1,0)))+$AA144)</f>
        <v/>
      </c>
    </row>
    <row r="145" spans="1:28">
      <c r="A145" s="123"/>
      <c r="B145" s="125"/>
      <c r="C145" s="125"/>
      <c r="D145" s="125"/>
      <c r="E145" s="126"/>
      <c r="F145" t="str">
        <f>IF(ISBLANK($A145),"",SUM(IF(ISNA(IF(VLOOKUP($A145,'Round 1'!$A$7:$J$206,COLUMN('Round 1'!$H$7),FALSE()),1,NA())),0,1),IF(ISNA(IF(VLOOKUP($A145,'Round 2'!$A$7:$J$206,COLUMN('Round 1'!$H$7),FALSE()),1,NA())),0,1),IF(ISNA(IF(VLOOKUP($A145,'Round 3'!$A$7:$J$206,COLUMN('Round 1'!$H$7),FALSE()),1,NA())),0,1),IF(ISNA(IF(VLOOKUP($A145,'Final Round'!$A$14:$K$18,1,FALSE()),1,NA())),0,1)))</f>
        <v/>
      </c>
      <c r="G145" s="128"/>
      <c r="H145"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30" t="str">
        <f t="shared" si="60"/>
        <v/>
      </c>
      <c r="L145" s="136" t="str">
        <f t="shared" si="61"/>
        <v/>
      </c>
      <c r="M145" s="137"/>
      <c r="N145" s="138" t="str">
        <f t="shared" si="62"/>
        <v/>
      </c>
      <c r="O145" s="71" t="str">
        <f t="shared" si="63"/>
        <v/>
      </c>
      <c r="P145" s="71" t="str">
        <f t="shared" si="64"/>
        <v/>
      </c>
      <c r="Q145" s="71">
        <f t="shared" si="65"/>
        <v>-10</v>
      </c>
      <c r="R145" s="71" t="str">
        <f t="shared" si="66"/>
        <v/>
      </c>
      <c r="S145" s="71" t="str">
        <f t="shared" si="67"/>
        <v/>
      </c>
      <c r="T145" s="71">
        <f t="shared" si="68"/>
        <v>0</v>
      </c>
      <c r="U145" t="str">
        <f ca="1">IF(N('Final Round'!$J$14)&gt;0,IF(ISBLANK($A145),"",IF($N145&gt;5,$N145,VLOOKUP($A145,'Final Round'!$A$14:$K$18,COLUMN('Final Round'!$J$1),FALSE()))),"")</f>
        <v/>
      </c>
      <c r="V145" s="71" t="str">
        <f t="shared" ca="1" si="69"/>
        <v/>
      </c>
      <c r="W145" s="71" t="str">
        <f t="shared" si="70"/>
        <v/>
      </c>
      <c r="X145" s="71" t="str">
        <f t="shared" si="71"/>
        <v/>
      </c>
      <c r="Y145" s="71">
        <f t="shared" si="72"/>
        <v>0</v>
      </c>
      <c r="Z145" s="71" t="str">
        <f t="shared" ca="1" si="73"/>
        <v/>
      </c>
      <c r="AA145" s="71">
        <f t="shared" ca="1" si="74"/>
        <v>0</v>
      </c>
      <c r="AB145" t="str">
        <f>IF(ISBLANK($A145),"",5+4*(I145+IF(AA145=0,0,VLOOKUP($A145,'Final Round'!$A$14:$K$18,COLUMN('Final Round'!$G$1),FALSE())))+8*(H145+IF(AA145=0,0,IF(VLOOKUP($A145,'Final Round'!$A$14:$K$18,COLUMN('Final Round'!$J$1),FALSE())=1,1,0)))+$AA145)</f>
        <v/>
      </c>
    </row>
    <row r="146" spans="1:28">
      <c r="A146" s="112"/>
      <c r="B146" s="139"/>
      <c r="C146" s="139"/>
      <c r="D146" s="139"/>
      <c r="E146" s="140"/>
      <c r="F146" t="str">
        <f>IF(ISBLANK($A146),"",SUM(IF(ISNA(IF(VLOOKUP($A146,'Round 1'!$A$7:$J$206,COLUMN('Round 1'!$H$7),FALSE()),1,NA())),0,1),IF(ISNA(IF(VLOOKUP($A146,'Round 2'!$A$7:$J$206,COLUMN('Round 1'!$H$7),FALSE()),1,NA())),0,1),IF(ISNA(IF(VLOOKUP($A146,'Round 3'!$A$7:$J$206,COLUMN('Round 1'!$H$7),FALSE()),1,NA())),0,1),IF(ISNA(IF(VLOOKUP($A146,'Final Round'!$A$14:$K$18,1,FALSE()),1,NA())),0,1)))</f>
        <v/>
      </c>
      <c r="G146" s="142"/>
      <c r="H146"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43" t="str">
        <f t="shared" si="60"/>
        <v/>
      </c>
      <c r="L146" s="145" t="str">
        <f t="shared" si="61"/>
        <v/>
      </c>
      <c r="M146" s="146"/>
      <c r="N146" s="147" t="str">
        <f t="shared" si="62"/>
        <v/>
      </c>
      <c r="O146" s="71" t="str">
        <f t="shared" si="63"/>
        <v/>
      </c>
      <c r="P146" s="71" t="str">
        <f t="shared" si="64"/>
        <v/>
      </c>
      <c r="Q146" s="71">
        <f t="shared" si="65"/>
        <v>-10</v>
      </c>
      <c r="R146" s="71" t="str">
        <f t="shared" si="66"/>
        <v/>
      </c>
      <c r="S146" s="71" t="str">
        <f t="shared" si="67"/>
        <v/>
      </c>
      <c r="T146" s="71">
        <f t="shared" si="68"/>
        <v>0</v>
      </c>
      <c r="U146" t="str">
        <f ca="1">IF(N('Final Round'!$J$14)&gt;0,IF(ISBLANK($A146),"",IF($N146&gt;5,$N146,VLOOKUP($A146,'Final Round'!$A$14:$K$18,COLUMN('Final Round'!$J$1),FALSE()))),"")</f>
        <v/>
      </c>
      <c r="V146" s="71" t="str">
        <f t="shared" ca="1" si="69"/>
        <v/>
      </c>
      <c r="W146" s="71" t="str">
        <f t="shared" si="70"/>
        <v/>
      </c>
      <c r="X146" s="71" t="str">
        <f t="shared" si="71"/>
        <v/>
      </c>
      <c r="Y146" s="71">
        <f t="shared" si="72"/>
        <v>0</v>
      </c>
      <c r="Z146" s="71" t="str">
        <f t="shared" ca="1" si="73"/>
        <v/>
      </c>
      <c r="AA146" s="71">
        <f t="shared" ca="1" si="74"/>
        <v>0</v>
      </c>
      <c r="AB146" t="str">
        <f>IF(ISBLANK($A146),"",5+4*(I146+IF(AA146=0,0,VLOOKUP($A146,'Final Round'!$A$14:$K$18,COLUMN('Final Round'!$G$1),FALSE())))+8*(H146+IF(AA146=0,0,IF(VLOOKUP($A146,'Final Round'!$A$14:$K$18,COLUMN('Final Round'!$J$1),FALSE())=1,1,0)))+$AA146)</f>
        <v/>
      </c>
    </row>
    <row r="147" spans="1:28">
      <c r="A147" s="123"/>
      <c r="B147" s="125"/>
      <c r="C147" s="125"/>
      <c r="D147" s="125"/>
      <c r="E147" s="126"/>
      <c r="F147" t="str">
        <f>IF(ISBLANK($A147),"",SUM(IF(ISNA(IF(VLOOKUP($A147,'Round 1'!$A$7:$J$206,COLUMN('Round 1'!$H$7),FALSE()),1,NA())),0,1),IF(ISNA(IF(VLOOKUP($A147,'Round 2'!$A$7:$J$206,COLUMN('Round 1'!$H$7),FALSE()),1,NA())),0,1),IF(ISNA(IF(VLOOKUP($A147,'Round 3'!$A$7:$J$206,COLUMN('Round 1'!$H$7),FALSE()),1,NA())),0,1),IF(ISNA(IF(VLOOKUP($A147,'Final Round'!$A$14:$K$18,1,FALSE()),1,NA())),0,1)))</f>
        <v/>
      </c>
      <c r="G147" s="128"/>
      <c r="H14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30" t="str">
        <f t="shared" si="60"/>
        <v/>
      </c>
      <c r="L147" s="136" t="str">
        <f t="shared" si="61"/>
        <v/>
      </c>
      <c r="M147" s="137"/>
      <c r="N147" s="138" t="str">
        <f t="shared" si="62"/>
        <v/>
      </c>
      <c r="O147" s="71" t="str">
        <f t="shared" si="63"/>
        <v/>
      </c>
      <c r="P147" s="71" t="str">
        <f t="shared" si="64"/>
        <v/>
      </c>
      <c r="Q147" s="71">
        <f t="shared" si="65"/>
        <v>-10</v>
      </c>
      <c r="R147" s="71" t="str">
        <f t="shared" si="66"/>
        <v/>
      </c>
      <c r="S147" s="71" t="str">
        <f t="shared" si="67"/>
        <v/>
      </c>
      <c r="T147" s="71">
        <f t="shared" si="68"/>
        <v>0</v>
      </c>
      <c r="U147" t="str">
        <f ca="1">IF(N('Final Round'!$J$14)&gt;0,IF(ISBLANK($A147),"",IF($N147&gt;5,$N147,VLOOKUP($A147,'Final Round'!$A$14:$K$18,COLUMN('Final Round'!$J$1),FALSE()))),"")</f>
        <v/>
      </c>
      <c r="V147" s="71" t="str">
        <f t="shared" ca="1" si="69"/>
        <v/>
      </c>
      <c r="W147" s="71" t="str">
        <f t="shared" si="70"/>
        <v/>
      </c>
      <c r="X147" s="71" t="str">
        <f t="shared" si="71"/>
        <v/>
      </c>
      <c r="Y147" s="71">
        <f t="shared" si="72"/>
        <v>0</v>
      </c>
      <c r="Z147" s="71" t="str">
        <f t="shared" ca="1" si="73"/>
        <v/>
      </c>
      <c r="AA147" s="71">
        <f t="shared" ca="1" si="74"/>
        <v>0</v>
      </c>
      <c r="AB147" t="str">
        <f>IF(ISBLANK($A147),"",5+4*(I147+IF(AA147=0,0,VLOOKUP($A147,'Final Round'!$A$14:$K$18,COLUMN('Final Round'!$G$1),FALSE())))+8*(H147+IF(AA147=0,0,IF(VLOOKUP($A147,'Final Round'!$A$14:$K$18,COLUMN('Final Round'!$J$1),FALSE())=1,1,0)))+$AA147)</f>
        <v/>
      </c>
    </row>
    <row r="148" spans="1:28">
      <c r="A148" s="112"/>
      <c r="B148" s="139"/>
      <c r="C148" s="139"/>
      <c r="D148" s="139"/>
      <c r="E148" s="140"/>
      <c r="F148" t="str">
        <f>IF(ISBLANK($A148),"",SUM(IF(ISNA(IF(VLOOKUP($A148,'Round 1'!$A$7:$J$206,COLUMN('Round 1'!$H$7),FALSE()),1,NA())),0,1),IF(ISNA(IF(VLOOKUP($A148,'Round 2'!$A$7:$J$206,COLUMN('Round 1'!$H$7),FALSE()),1,NA())),0,1),IF(ISNA(IF(VLOOKUP($A148,'Round 3'!$A$7:$J$206,COLUMN('Round 1'!$H$7),FALSE()),1,NA())),0,1),IF(ISNA(IF(VLOOKUP($A148,'Final Round'!$A$14:$K$18,1,FALSE()),1,NA())),0,1)))</f>
        <v/>
      </c>
      <c r="G148" s="142"/>
      <c r="H14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43" t="str">
        <f t="shared" si="60"/>
        <v/>
      </c>
      <c r="L148" s="145" t="str">
        <f t="shared" si="61"/>
        <v/>
      </c>
      <c r="M148" s="146"/>
      <c r="N148" s="147" t="str">
        <f t="shared" si="62"/>
        <v/>
      </c>
      <c r="O148" s="71" t="str">
        <f t="shared" si="63"/>
        <v/>
      </c>
      <c r="P148" s="71" t="str">
        <f t="shared" si="64"/>
        <v/>
      </c>
      <c r="Q148" s="71">
        <f t="shared" si="65"/>
        <v>-10</v>
      </c>
      <c r="R148" s="71" t="str">
        <f t="shared" si="66"/>
        <v/>
      </c>
      <c r="S148" s="71" t="str">
        <f t="shared" si="67"/>
        <v/>
      </c>
      <c r="T148" s="71">
        <f t="shared" si="68"/>
        <v>0</v>
      </c>
      <c r="U148" t="str">
        <f ca="1">IF(N('Final Round'!$J$14)&gt;0,IF(ISBLANK($A148),"",IF($N148&gt;5,$N148,VLOOKUP($A148,'Final Round'!$A$14:$K$18,COLUMN('Final Round'!$J$1),FALSE()))),"")</f>
        <v/>
      </c>
      <c r="V148" s="71" t="str">
        <f t="shared" ca="1" si="69"/>
        <v/>
      </c>
      <c r="W148" s="71" t="str">
        <f t="shared" si="70"/>
        <v/>
      </c>
      <c r="X148" s="71" t="str">
        <f t="shared" si="71"/>
        <v/>
      </c>
      <c r="Y148" s="71">
        <f t="shared" si="72"/>
        <v>0</v>
      </c>
      <c r="Z148" s="71" t="str">
        <f t="shared" ca="1" si="73"/>
        <v/>
      </c>
      <c r="AA148" s="71">
        <f t="shared" ca="1" si="74"/>
        <v>0</v>
      </c>
      <c r="AB148" t="str">
        <f>IF(ISBLANK($A148),"",5+4*(I148+IF(AA148=0,0,VLOOKUP($A148,'Final Round'!$A$14:$K$18,COLUMN('Final Round'!$G$1),FALSE())))+8*(H148+IF(AA148=0,0,IF(VLOOKUP($A148,'Final Round'!$A$14:$K$18,COLUMN('Final Round'!$J$1),FALSE())=1,1,0)))+$AA148)</f>
        <v/>
      </c>
    </row>
    <row r="149" spans="1:28">
      <c r="A149" s="123"/>
      <c r="B149" s="125"/>
      <c r="C149" s="125"/>
      <c r="D149" s="125"/>
      <c r="E149" s="126"/>
      <c r="F149" t="str">
        <f>IF(ISBLANK($A149),"",SUM(IF(ISNA(IF(VLOOKUP($A149,'Round 1'!$A$7:$J$206,COLUMN('Round 1'!$H$7),FALSE()),1,NA())),0,1),IF(ISNA(IF(VLOOKUP($A149,'Round 2'!$A$7:$J$206,COLUMN('Round 1'!$H$7),FALSE()),1,NA())),0,1),IF(ISNA(IF(VLOOKUP($A149,'Round 3'!$A$7:$J$206,COLUMN('Round 1'!$H$7),FALSE()),1,NA())),0,1),IF(ISNA(IF(VLOOKUP($A149,'Final Round'!$A$14:$K$18,1,FALSE()),1,NA())),0,1)))</f>
        <v/>
      </c>
      <c r="G149" s="128"/>
      <c r="H14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30" t="str">
        <f t="shared" si="60"/>
        <v/>
      </c>
      <c r="L149" s="136" t="str">
        <f t="shared" si="61"/>
        <v/>
      </c>
      <c r="M149" s="137"/>
      <c r="N149" s="138" t="str">
        <f t="shared" si="62"/>
        <v/>
      </c>
      <c r="O149" s="71" t="str">
        <f t="shared" si="63"/>
        <v/>
      </c>
      <c r="P149" s="71" t="str">
        <f t="shared" si="64"/>
        <v/>
      </c>
      <c r="Q149" s="71">
        <f t="shared" si="65"/>
        <v>-10</v>
      </c>
      <c r="R149" s="71" t="str">
        <f t="shared" si="66"/>
        <v/>
      </c>
      <c r="S149" s="71" t="str">
        <f t="shared" si="67"/>
        <v/>
      </c>
      <c r="T149" s="71">
        <f t="shared" si="68"/>
        <v>0</v>
      </c>
      <c r="U149" t="str">
        <f ca="1">IF(N('Final Round'!$J$14)&gt;0,IF(ISBLANK($A149),"",IF($N149&gt;5,$N149,VLOOKUP($A149,'Final Round'!$A$14:$K$18,COLUMN('Final Round'!$J$1),FALSE()))),"")</f>
        <v/>
      </c>
      <c r="V149" s="71" t="str">
        <f t="shared" ca="1" si="69"/>
        <v/>
      </c>
      <c r="W149" s="71" t="str">
        <f t="shared" si="70"/>
        <v/>
      </c>
      <c r="X149" s="71" t="str">
        <f t="shared" si="71"/>
        <v/>
      </c>
      <c r="Y149" s="71">
        <f t="shared" si="72"/>
        <v>0</v>
      </c>
      <c r="Z149" s="71" t="str">
        <f t="shared" ca="1" si="73"/>
        <v/>
      </c>
      <c r="AA149" s="71">
        <f t="shared" ca="1" si="74"/>
        <v>0</v>
      </c>
      <c r="AB149" t="str">
        <f>IF(ISBLANK($A149),"",5+4*(I149+IF(AA149=0,0,VLOOKUP($A149,'Final Round'!$A$14:$K$18,COLUMN('Final Round'!$G$1),FALSE())))+8*(H149+IF(AA149=0,0,IF(VLOOKUP($A149,'Final Round'!$A$14:$K$18,COLUMN('Final Round'!$J$1),FALSE())=1,1,0)))+$AA149)</f>
        <v/>
      </c>
    </row>
    <row r="150" spans="1:28">
      <c r="A150" s="112"/>
      <c r="B150" s="139"/>
      <c r="C150" s="139"/>
      <c r="D150" s="139"/>
      <c r="E150" s="140"/>
      <c r="F150" t="str">
        <f>IF(ISBLANK($A150),"",SUM(IF(ISNA(IF(VLOOKUP($A150,'Round 1'!$A$7:$J$206,COLUMN('Round 1'!$H$7),FALSE()),1,NA())),0,1),IF(ISNA(IF(VLOOKUP($A150,'Round 2'!$A$7:$J$206,COLUMN('Round 1'!$H$7),FALSE()),1,NA())),0,1),IF(ISNA(IF(VLOOKUP($A150,'Round 3'!$A$7:$J$206,COLUMN('Round 1'!$H$7),FALSE()),1,NA())),0,1),IF(ISNA(IF(VLOOKUP($A150,'Final Round'!$A$14:$K$18,1,FALSE()),1,NA())),0,1)))</f>
        <v/>
      </c>
      <c r="G150" s="142"/>
      <c r="H150"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43" t="str">
        <f t="shared" si="60"/>
        <v/>
      </c>
      <c r="L150" s="145" t="str">
        <f t="shared" si="61"/>
        <v/>
      </c>
      <c r="M150" s="146"/>
      <c r="N150" s="147" t="str">
        <f t="shared" si="62"/>
        <v/>
      </c>
      <c r="O150" s="71" t="str">
        <f t="shared" si="63"/>
        <v/>
      </c>
      <c r="P150" s="71" t="str">
        <f t="shared" si="64"/>
        <v/>
      </c>
      <c r="Q150" s="71">
        <f t="shared" si="65"/>
        <v>-10</v>
      </c>
      <c r="R150" s="71" t="str">
        <f t="shared" si="66"/>
        <v/>
      </c>
      <c r="S150" s="71" t="str">
        <f t="shared" si="67"/>
        <v/>
      </c>
      <c r="T150" s="71">
        <f t="shared" si="68"/>
        <v>0</v>
      </c>
      <c r="U150" t="str">
        <f ca="1">IF(N('Final Round'!$J$14)&gt;0,IF(ISBLANK($A150),"",IF($N150&gt;5,$N150,VLOOKUP($A150,'Final Round'!$A$14:$K$18,COLUMN('Final Round'!$J$1),FALSE()))),"")</f>
        <v/>
      </c>
      <c r="V150" s="71" t="str">
        <f t="shared" ca="1" si="69"/>
        <v/>
      </c>
      <c r="W150" s="71" t="str">
        <f t="shared" si="70"/>
        <v/>
      </c>
      <c r="X150" s="71" t="str">
        <f t="shared" si="71"/>
        <v/>
      </c>
      <c r="Y150" s="71">
        <f t="shared" si="72"/>
        <v>0</v>
      </c>
      <c r="Z150" s="71" t="str">
        <f t="shared" ca="1" si="73"/>
        <v/>
      </c>
      <c r="AA150" s="71">
        <f t="shared" ca="1" si="74"/>
        <v>0</v>
      </c>
      <c r="AB150" t="str">
        <f>IF(ISBLANK($A150),"",5+4*(I150+IF(AA150=0,0,VLOOKUP($A150,'Final Round'!$A$14:$K$18,COLUMN('Final Round'!$G$1),FALSE())))+8*(H150+IF(AA150=0,0,IF(VLOOKUP($A150,'Final Round'!$A$14:$K$18,COLUMN('Final Round'!$J$1),FALSE())=1,1,0)))+$AA150)</f>
        <v/>
      </c>
    </row>
    <row r="151" spans="1:28">
      <c r="A151" s="123"/>
      <c r="B151" s="125"/>
      <c r="C151" s="125"/>
      <c r="D151" s="125"/>
      <c r="E151" s="126"/>
      <c r="F151" t="str">
        <f>IF(ISBLANK($A151),"",SUM(IF(ISNA(IF(VLOOKUP($A151,'Round 1'!$A$7:$J$206,COLUMN('Round 1'!$H$7),FALSE()),1,NA())),0,1),IF(ISNA(IF(VLOOKUP($A151,'Round 2'!$A$7:$J$206,COLUMN('Round 1'!$H$7),FALSE()),1,NA())),0,1),IF(ISNA(IF(VLOOKUP($A151,'Round 3'!$A$7:$J$206,COLUMN('Round 1'!$H$7),FALSE()),1,NA())),0,1),IF(ISNA(IF(VLOOKUP($A151,'Final Round'!$A$14:$K$18,1,FALSE()),1,NA())),0,1)))</f>
        <v/>
      </c>
      <c r="G151" s="128"/>
      <c r="H15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30" t="str">
        <f t="shared" si="60"/>
        <v/>
      </c>
      <c r="L151" s="136" t="str">
        <f t="shared" si="61"/>
        <v/>
      </c>
      <c r="M151" s="137"/>
      <c r="N151" s="138" t="str">
        <f t="shared" si="62"/>
        <v/>
      </c>
      <c r="O151" s="71" t="str">
        <f t="shared" si="63"/>
        <v/>
      </c>
      <c r="P151" s="71" t="str">
        <f t="shared" si="64"/>
        <v/>
      </c>
      <c r="Q151" s="71">
        <f t="shared" si="65"/>
        <v>-10</v>
      </c>
      <c r="R151" s="71" t="str">
        <f t="shared" si="66"/>
        <v/>
      </c>
      <c r="S151" s="71" t="str">
        <f t="shared" si="67"/>
        <v/>
      </c>
      <c r="T151" s="71">
        <f t="shared" si="68"/>
        <v>0</v>
      </c>
      <c r="U151" t="str">
        <f ca="1">IF(N('Final Round'!$J$14)&gt;0,IF(ISBLANK($A151),"",IF($N151&gt;5,$N151,VLOOKUP($A151,'Final Round'!$A$14:$K$18,COLUMN('Final Round'!$J$1),FALSE()))),"")</f>
        <v/>
      </c>
      <c r="V151" s="71" t="str">
        <f t="shared" ca="1" si="69"/>
        <v/>
      </c>
      <c r="W151" s="71" t="str">
        <f t="shared" si="70"/>
        <v/>
      </c>
      <c r="X151" s="71" t="str">
        <f t="shared" si="71"/>
        <v/>
      </c>
      <c r="Y151" s="71">
        <f t="shared" si="72"/>
        <v>0</v>
      </c>
      <c r="Z151" s="71" t="str">
        <f t="shared" ca="1" si="73"/>
        <v/>
      </c>
      <c r="AA151" s="71">
        <f t="shared" ca="1" si="74"/>
        <v>0</v>
      </c>
      <c r="AB151" t="str">
        <f>IF(ISBLANK($A151),"",5+4*(I151+IF(AA151=0,0,VLOOKUP($A151,'Final Round'!$A$14:$K$18,COLUMN('Final Round'!$G$1),FALSE())))+8*(H151+IF(AA151=0,0,IF(VLOOKUP($A151,'Final Round'!$A$14:$K$18,COLUMN('Final Round'!$J$1),FALSE())=1,1,0)))+$AA151)</f>
        <v/>
      </c>
    </row>
    <row r="152" spans="1:28">
      <c r="A152" s="112"/>
      <c r="B152" s="139"/>
      <c r="C152" s="139"/>
      <c r="D152" s="139"/>
      <c r="E152" s="140"/>
      <c r="F152" t="str">
        <f>IF(ISBLANK($A152),"",SUM(IF(ISNA(IF(VLOOKUP($A152,'Round 1'!$A$7:$J$206,COLUMN('Round 1'!$H$7),FALSE()),1,NA())),0,1),IF(ISNA(IF(VLOOKUP($A152,'Round 2'!$A$7:$J$206,COLUMN('Round 1'!$H$7),FALSE()),1,NA())),0,1),IF(ISNA(IF(VLOOKUP($A152,'Round 3'!$A$7:$J$206,COLUMN('Round 1'!$H$7),FALSE()),1,NA())),0,1),IF(ISNA(IF(VLOOKUP($A152,'Final Round'!$A$14:$K$18,1,FALSE()),1,NA())),0,1)))</f>
        <v/>
      </c>
      <c r="G152" s="142"/>
      <c r="H152"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43" t="str">
        <f t="shared" si="60"/>
        <v/>
      </c>
      <c r="L152" s="145" t="str">
        <f t="shared" si="61"/>
        <v/>
      </c>
      <c r="M152" s="146"/>
      <c r="N152" s="147" t="str">
        <f t="shared" si="62"/>
        <v/>
      </c>
      <c r="O152" s="71" t="str">
        <f t="shared" si="63"/>
        <v/>
      </c>
      <c r="P152" s="71" t="str">
        <f t="shared" si="64"/>
        <v/>
      </c>
      <c r="Q152" s="71">
        <f t="shared" si="65"/>
        <v>-10</v>
      </c>
      <c r="R152" s="71" t="str">
        <f t="shared" si="66"/>
        <v/>
      </c>
      <c r="S152" s="71" t="str">
        <f t="shared" si="67"/>
        <v/>
      </c>
      <c r="T152" s="71">
        <f t="shared" si="68"/>
        <v>0</v>
      </c>
      <c r="U152" t="str">
        <f ca="1">IF(N('Final Round'!$J$14)&gt;0,IF(ISBLANK($A152),"",IF($N152&gt;5,$N152,VLOOKUP($A152,'Final Round'!$A$14:$K$18,COLUMN('Final Round'!$J$1),FALSE()))),"")</f>
        <v/>
      </c>
      <c r="V152" s="71" t="str">
        <f t="shared" ca="1" si="69"/>
        <v/>
      </c>
      <c r="W152" s="71" t="str">
        <f t="shared" si="70"/>
        <v/>
      </c>
      <c r="X152" s="71" t="str">
        <f t="shared" si="71"/>
        <v/>
      </c>
      <c r="Y152" s="71">
        <f t="shared" si="72"/>
        <v>0</v>
      </c>
      <c r="Z152" s="71" t="str">
        <f t="shared" ca="1" si="73"/>
        <v/>
      </c>
      <c r="AA152" s="71">
        <f t="shared" ca="1" si="74"/>
        <v>0</v>
      </c>
      <c r="AB152" t="str">
        <f>IF(ISBLANK($A152),"",5+4*(I152+IF(AA152=0,0,VLOOKUP($A152,'Final Round'!$A$14:$K$18,COLUMN('Final Round'!$G$1),FALSE())))+8*(H152+IF(AA152=0,0,IF(VLOOKUP($A152,'Final Round'!$A$14:$K$18,COLUMN('Final Round'!$J$1),FALSE())=1,1,0)))+$AA152)</f>
        <v/>
      </c>
    </row>
    <row r="153" spans="1:28">
      <c r="A153" s="123"/>
      <c r="B153" s="125"/>
      <c r="C153" s="125"/>
      <c r="D153" s="125"/>
      <c r="E153" s="126"/>
      <c r="F153" t="str">
        <f>IF(ISBLANK($A153),"",SUM(IF(ISNA(IF(VLOOKUP($A153,'Round 1'!$A$7:$J$206,COLUMN('Round 1'!$H$7),FALSE()),1,NA())),0,1),IF(ISNA(IF(VLOOKUP($A153,'Round 2'!$A$7:$J$206,COLUMN('Round 1'!$H$7),FALSE()),1,NA())),0,1),IF(ISNA(IF(VLOOKUP($A153,'Round 3'!$A$7:$J$206,COLUMN('Round 1'!$H$7),FALSE()),1,NA())),0,1),IF(ISNA(IF(VLOOKUP($A153,'Final Round'!$A$14:$K$18,1,FALSE()),1,NA())),0,1)))</f>
        <v/>
      </c>
      <c r="G153" s="128"/>
      <c r="H153"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30" t="str">
        <f t="shared" si="60"/>
        <v/>
      </c>
      <c r="L153" s="136" t="str">
        <f t="shared" si="61"/>
        <v/>
      </c>
      <c r="M153" s="137"/>
      <c r="N153" s="138" t="str">
        <f t="shared" si="62"/>
        <v/>
      </c>
      <c r="O153" s="71" t="str">
        <f t="shared" si="63"/>
        <v/>
      </c>
      <c r="P153" s="71" t="str">
        <f t="shared" si="64"/>
        <v/>
      </c>
      <c r="Q153" s="71">
        <f t="shared" si="65"/>
        <v>-10</v>
      </c>
      <c r="R153" s="71" t="str">
        <f t="shared" si="66"/>
        <v/>
      </c>
      <c r="S153" s="71" t="str">
        <f t="shared" si="67"/>
        <v/>
      </c>
      <c r="T153" s="71">
        <f t="shared" si="68"/>
        <v>0</v>
      </c>
      <c r="U153" t="str">
        <f ca="1">IF(N('Final Round'!$J$14)&gt;0,IF(ISBLANK($A153),"",IF($N153&gt;5,$N153,VLOOKUP($A153,'Final Round'!$A$14:$K$18,COLUMN('Final Round'!$J$1),FALSE()))),"")</f>
        <v/>
      </c>
      <c r="V153" s="71" t="str">
        <f t="shared" ca="1" si="69"/>
        <v/>
      </c>
      <c r="W153" s="71" t="str">
        <f t="shared" si="70"/>
        <v/>
      </c>
      <c r="X153" s="71" t="str">
        <f t="shared" si="71"/>
        <v/>
      </c>
      <c r="Y153" s="71">
        <f t="shared" si="72"/>
        <v>0</v>
      </c>
      <c r="Z153" s="71" t="str">
        <f t="shared" ca="1" si="73"/>
        <v/>
      </c>
      <c r="AA153" s="71">
        <f t="shared" ca="1" si="74"/>
        <v>0</v>
      </c>
      <c r="AB153" t="str">
        <f>IF(ISBLANK($A153),"",5+4*(I153+IF(AA153=0,0,VLOOKUP($A153,'Final Round'!$A$14:$K$18,COLUMN('Final Round'!$G$1),FALSE())))+8*(H153+IF(AA153=0,0,IF(VLOOKUP($A153,'Final Round'!$A$14:$K$18,COLUMN('Final Round'!$J$1),FALSE())=1,1,0)))+$AA153)</f>
        <v/>
      </c>
    </row>
    <row r="154" spans="1:28">
      <c r="A154" s="112"/>
      <c r="B154" s="139"/>
      <c r="C154" s="139"/>
      <c r="D154" s="139"/>
      <c r="E154" s="140"/>
      <c r="F154" t="str">
        <f>IF(ISBLANK($A154),"",SUM(IF(ISNA(IF(VLOOKUP($A154,'Round 1'!$A$7:$J$206,COLUMN('Round 1'!$H$7),FALSE()),1,NA())),0,1),IF(ISNA(IF(VLOOKUP($A154,'Round 2'!$A$7:$J$206,COLUMN('Round 1'!$H$7),FALSE()),1,NA())),0,1),IF(ISNA(IF(VLOOKUP($A154,'Round 3'!$A$7:$J$206,COLUMN('Round 1'!$H$7),FALSE()),1,NA())),0,1),IF(ISNA(IF(VLOOKUP($A154,'Final Round'!$A$14:$K$18,1,FALSE()),1,NA())),0,1)))</f>
        <v/>
      </c>
      <c r="G154" s="142"/>
      <c r="H154"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43" t="str">
        <f t="shared" si="60"/>
        <v/>
      </c>
      <c r="L154" s="145" t="str">
        <f t="shared" si="61"/>
        <v/>
      </c>
      <c r="M154" s="146"/>
      <c r="N154" s="147" t="str">
        <f t="shared" si="62"/>
        <v/>
      </c>
      <c r="O154" s="71" t="str">
        <f t="shared" si="63"/>
        <v/>
      </c>
      <c r="P154" s="71" t="str">
        <f t="shared" si="64"/>
        <v/>
      </c>
      <c r="Q154" s="71">
        <f t="shared" si="65"/>
        <v>-10</v>
      </c>
      <c r="R154" s="71" t="str">
        <f t="shared" si="66"/>
        <v/>
      </c>
      <c r="S154" s="71" t="str">
        <f t="shared" si="67"/>
        <v/>
      </c>
      <c r="T154" s="71">
        <f t="shared" si="68"/>
        <v>0</v>
      </c>
      <c r="U154" t="str">
        <f ca="1">IF(N('Final Round'!$J$14)&gt;0,IF(ISBLANK($A154),"",IF($N154&gt;5,$N154,VLOOKUP($A154,'Final Round'!$A$14:$K$18,COLUMN('Final Round'!$J$1),FALSE()))),"")</f>
        <v/>
      </c>
      <c r="V154" s="71" t="str">
        <f t="shared" ca="1" si="69"/>
        <v/>
      </c>
      <c r="W154" s="71" t="str">
        <f t="shared" si="70"/>
        <v/>
      </c>
      <c r="X154" s="71" t="str">
        <f t="shared" si="71"/>
        <v/>
      </c>
      <c r="Y154" s="71">
        <f t="shared" si="72"/>
        <v>0</v>
      </c>
      <c r="Z154" s="71" t="str">
        <f t="shared" ca="1" si="73"/>
        <v/>
      </c>
      <c r="AA154" s="71">
        <f t="shared" ca="1" si="74"/>
        <v>0</v>
      </c>
      <c r="AB154" t="str">
        <f>IF(ISBLANK($A154),"",5+4*(I154+IF(AA154=0,0,VLOOKUP($A154,'Final Round'!$A$14:$K$18,COLUMN('Final Round'!$G$1),FALSE())))+8*(H154+IF(AA154=0,0,IF(VLOOKUP($A154,'Final Round'!$A$14:$K$18,COLUMN('Final Round'!$J$1),FALSE())=1,1,0)))+$AA154)</f>
        <v/>
      </c>
    </row>
    <row r="155" spans="1:28">
      <c r="A155" s="123"/>
      <c r="B155" s="125"/>
      <c r="C155" s="125"/>
      <c r="D155" s="125"/>
      <c r="E155" s="126"/>
      <c r="F155" t="str">
        <f>IF(ISBLANK($A155),"",SUM(IF(ISNA(IF(VLOOKUP($A155,'Round 1'!$A$7:$J$206,COLUMN('Round 1'!$H$7),FALSE()),1,NA())),0,1),IF(ISNA(IF(VLOOKUP($A155,'Round 2'!$A$7:$J$206,COLUMN('Round 1'!$H$7),FALSE()),1,NA())),0,1),IF(ISNA(IF(VLOOKUP($A155,'Round 3'!$A$7:$J$206,COLUMN('Round 1'!$H$7),FALSE()),1,NA())),0,1),IF(ISNA(IF(VLOOKUP($A155,'Final Round'!$A$14:$K$18,1,FALSE()),1,NA())),0,1)))</f>
        <v/>
      </c>
      <c r="G155" s="128"/>
      <c r="H155"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30" t="str">
        <f t="shared" si="60"/>
        <v/>
      </c>
      <c r="L155" s="136" t="str">
        <f t="shared" si="61"/>
        <v/>
      </c>
      <c r="M155" s="137"/>
      <c r="N155" s="138" t="str">
        <f t="shared" si="62"/>
        <v/>
      </c>
      <c r="O155" s="71" t="str">
        <f t="shared" si="63"/>
        <v/>
      </c>
      <c r="P155" s="71" t="str">
        <f t="shared" si="64"/>
        <v/>
      </c>
      <c r="Q155" s="71">
        <f t="shared" si="65"/>
        <v>-10</v>
      </c>
      <c r="R155" s="71" t="str">
        <f t="shared" si="66"/>
        <v/>
      </c>
      <c r="S155" s="71" t="str">
        <f t="shared" si="67"/>
        <v/>
      </c>
      <c r="T155" s="71">
        <f t="shared" si="68"/>
        <v>0</v>
      </c>
      <c r="U155" t="str">
        <f ca="1">IF(N('Final Round'!$J$14)&gt;0,IF(ISBLANK($A155),"",IF($N155&gt;5,$N155,VLOOKUP($A155,'Final Round'!$A$14:$K$18,COLUMN('Final Round'!$J$1),FALSE()))),"")</f>
        <v/>
      </c>
      <c r="V155" s="71" t="str">
        <f t="shared" ca="1" si="69"/>
        <v/>
      </c>
      <c r="W155" s="71" t="str">
        <f t="shared" si="70"/>
        <v/>
      </c>
      <c r="X155" s="71" t="str">
        <f t="shared" si="71"/>
        <v/>
      </c>
      <c r="Y155" s="71">
        <f t="shared" si="72"/>
        <v>0</v>
      </c>
      <c r="Z155" s="71" t="str">
        <f t="shared" ca="1" si="73"/>
        <v/>
      </c>
      <c r="AA155" s="71">
        <f t="shared" ca="1" si="74"/>
        <v>0</v>
      </c>
      <c r="AB155" t="str">
        <f>IF(ISBLANK($A155),"",5+4*(I155+IF(AA155=0,0,VLOOKUP($A155,'Final Round'!$A$14:$K$18,COLUMN('Final Round'!$G$1),FALSE())))+8*(H155+IF(AA155=0,0,IF(VLOOKUP($A155,'Final Round'!$A$14:$K$18,COLUMN('Final Round'!$J$1),FALSE())=1,1,0)))+$AA155)</f>
        <v/>
      </c>
    </row>
    <row r="156" spans="1:28">
      <c r="A156" s="112"/>
      <c r="B156" s="139"/>
      <c r="C156" s="139"/>
      <c r="D156" s="139"/>
      <c r="E156" s="140"/>
      <c r="F156" t="str">
        <f>IF(ISBLANK($A156),"",SUM(IF(ISNA(IF(VLOOKUP($A156,'Round 1'!$A$7:$J$206,COLUMN('Round 1'!$H$7),FALSE()),1,NA())),0,1),IF(ISNA(IF(VLOOKUP($A156,'Round 2'!$A$7:$J$206,COLUMN('Round 1'!$H$7),FALSE()),1,NA())),0,1),IF(ISNA(IF(VLOOKUP($A156,'Round 3'!$A$7:$J$206,COLUMN('Round 1'!$H$7),FALSE()),1,NA())),0,1),IF(ISNA(IF(VLOOKUP($A156,'Final Round'!$A$14:$K$18,1,FALSE()),1,NA())),0,1)))</f>
        <v/>
      </c>
      <c r="G156" s="142"/>
      <c r="H156"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43" t="str">
        <f t="shared" si="60"/>
        <v/>
      </c>
      <c r="L156" s="145" t="str">
        <f t="shared" si="61"/>
        <v/>
      </c>
      <c r="M156" s="146"/>
      <c r="N156" s="147" t="str">
        <f t="shared" si="62"/>
        <v/>
      </c>
      <c r="O156" s="71" t="str">
        <f t="shared" si="63"/>
        <v/>
      </c>
      <c r="P156" s="71" t="str">
        <f t="shared" si="64"/>
        <v/>
      </c>
      <c r="Q156" s="71">
        <f t="shared" si="65"/>
        <v>-10</v>
      </c>
      <c r="R156" s="71" t="str">
        <f t="shared" si="66"/>
        <v/>
      </c>
      <c r="S156" s="71" t="str">
        <f t="shared" si="67"/>
        <v/>
      </c>
      <c r="T156" s="71">
        <f t="shared" si="68"/>
        <v>0</v>
      </c>
      <c r="U156" t="str">
        <f ca="1">IF(N('Final Round'!$J$14)&gt;0,IF(ISBLANK($A156),"",IF($N156&gt;5,$N156,VLOOKUP($A156,'Final Round'!$A$14:$K$18,COLUMN('Final Round'!$J$1),FALSE()))),"")</f>
        <v/>
      </c>
      <c r="V156" s="71" t="str">
        <f t="shared" ca="1" si="69"/>
        <v/>
      </c>
      <c r="W156" s="71" t="str">
        <f t="shared" si="70"/>
        <v/>
      </c>
      <c r="X156" s="71" t="str">
        <f t="shared" si="71"/>
        <v/>
      </c>
      <c r="Y156" s="71">
        <f t="shared" si="72"/>
        <v>0</v>
      </c>
      <c r="Z156" s="71" t="str">
        <f t="shared" ca="1" si="73"/>
        <v/>
      </c>
      <c r="AA156" s="71">
        <f t="shared" ca="1" si="74"/>
        <v>0</v>
      </c>
      <c r="AB156" t="str">
        <f>IF(ISBLANK($A156),"",5+4*(I156+IF(AA156=0,0,VLOOKUP($A156,'Final Round'!$A$14:$K$18,COLUMN('Final Round'!$G$1),FALSE())))+8*(H156+IF(AA156=0,0,IF(VLOOKUP($A156,'Final Round'!$A$14:$K$18,COLUMN('Final Round'!$J$1),FALSE())=1,1,0)))+$AA156)</f>
        <v/>
      </c>
    </row>
    <row r="157" spans="1:28">
      <c r="A157" s="123"/>
      <c r="B157" s="125"/>
      <c r="C157" s="125"/>
      <c r="D157" s="125"/>
      <c r="E157" s="126"/>
      <c r="F157" t="str">
        <f>IF(ISBLANK($A157),"",SUM(IF(ISNA(IF(VLOOKUP($A157,'Round 1'!$A$7:$J$206,COLUMN('Round 1'!$H$7),FALSE()),1,NA())),0,1),IF(ISNA(IF(VLOOKUP($A157,'Round 2'!$A$7:$J$206,COLUMN('Round 1'!$H$7),FALSE()),1,NA())),0,1),IF(ISNA(IF(VLOOKUP($A157,'Round 3'!$A$7:$J$206,COLUMN('Round 1'!$H$7),FALSE()),1,NA())),0,1),IF(ISNA(IF(VLOOKUP($A157,'Final Round'!$A$14:$K$18,1,FALSE()),1,NA())),0,1)))</f>
        <v/>
      </c>
      <c r="G157" s="128"/>
      <c r="H15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30" t="str">
        <f t="shared" si="60"/>
        <v/>
      </c>
      <c r="L157" s="136" t="str">
        <f t="shared" si="61"/>
        <v/>
      </c>
      <c r="M157" s="137"/>
      <c r="N157" s="138" t="str">
        <f t="shared" si="62"/>
        <v/>
      </c>
      <c r="O157" s="71" t="str">
        <f t="shared" si="63"/>
        <v/>
      </c>
      <c r="P157" s="71" t="str">
        <f t="shared" si="64"/>
        <v/>
      </c>
      <c r="Q157" s="71">
        <f t="shared" si="65"/>
        <v>-10</v>
      </c>
      <c r="R157" s="71" t="str">
        <f t="shared" si="66"/>
        <v/>
      </c>
      <c r="S157" s="71" t="str">
        <f t="shared" si="67"/>
        <v/>
      </c>
      <c r="T157" s="71">
        <f t="shared" si="68"/>
        <v>0</v>
      </c>
      <c r="U157" t="str">
        <f ca="1">IF(N('Final Round'!$J$14)&gt;0,IF(ISBLANK($A157),"",IF($N157&gt;5,$N157,VLOOKUP($A157,'Final Round'!$A$14:$K$18,COLUMN('Final Round'!$J$1),FALSE()))),"")</f>
        <v/>
      </c>
      <c r="V157" s="71" t="str">
        <f t="shared" ca="1" si="69"/>
        <v/>
      </c>
      <c r="W157" s="71" t="str">
        <f t="shared" si="70"/>
        <v/>
      </c>
      <c r="X157" s="71" t="str">
        <f t="shared" si="71"/>
        <v/>
      </c>
      <c r="Y157" s="71">
        <f t="shared" si="72"/>
        <v>0</v>
      </c>
      <c r="Z157" s="71" t="str">
        <f t="shared" ca="1" si="73"/>
        <v/>
      </c>
      <c r="AA157" s="71">
        <f t="shared" ca="1" si="74"/>
        <v>0</v>
      </c>
      <c r="AB157" t="str">
        <f>IF(ISBLANK($A157),"",5+4*(I157+IF(AA157=0,0,VLOOKUP($A157,'Final Round'!$A$14:$K$18,COLUMN('Final Round'!$G$1),FALSE())))+8*(H157+IF(AA157=0,0,IF(VLOOKUP($A157,'Final Round'!$A$14:$K$18,COLUMN('Final Round'!$J$1),FALSE())=1,1,0)))+$AA157)</f>
        <v/>
      </c>
    </row>
    <row r="158" spans="1:28">
      <c r="A158" s="112"/>
      <c r="B158" s="139"/>
      <c r="C158" s="139"/>
      <c r="D158" s="139"/>
      <c r="E158" s="140"/>
      <c r="F158" t="str">
        <f>IF(ISBLANK($A158),"",SUM(IF(ISNA(IF(VLOOKUP($A158,'Round 1'!$A$7:$J$206,COLUMN('Round 1'!$H$7),FALSE()),1,NA())),0,1),IF(ISNA(IF(VLOOKUP($A158,'Round 2'!$A$7:$J$206,COLUMN('Round 1'!$H$7),FALSE()),1,NA())),0,1),IF(ISNA(IF(VLOOKUP($A158,'Round 3'!$A$7:$J$206,COLUMN('Round 1'!$H$7),FALSE()),1,NA())),0,1),IF(ISNA(IF(VLOOKUP($A158,'Final Round'!$A$14:$K$18,1,FALSE()),1,NA())),0,1)))</f>
        <v/>
      </c>
      <c r="G158" s="142"/>
      <c r="H15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43" t="str">
        <f t="shared" si="60"/>
        <v/>
      </c>
      <c r="L158" s="145" t="str">
        <f t="shared" si="61"/>
        <v/>
      </c>
      <c r="M158" s="146"/>
      <c r="N158" s="147" t="str">
        <f t="shared" si="62"/>
        <v/>
      </c>
      <c r="O158" s="71" t="str">
        <f t="shared" si="63"/>
        <v/>
      </c>
      <c r="P158" s="71" t="str">
        <f t="shared" si="64"/>
        <v/>
      </c>
      <c r="Q158" s="71">
        <f t="shared" si="65"/>
        <v>-10</v>
      </c>
      <c r="R158" s="71" t="str">
        <f t="shared" si="66"/>
        <v/>
      </c>
      <c r="S158" s="71" t="str">
        <f t="shared" si="67"/>
        <v/>
      </c>
      <c r="T158" s="71">
        <f t="shared" si="68"/>
        <v>0</v>
      </c>
      <c r="U158" t="str">
        <f ca="1">IF(N('Final Round'!$J$14)&gt;0,IF(ISBLANK($A158),"",IF($N158&gt;5,$N158,VLOOKUP($A158,'Final Round'!$A$14:$K$18,COLUMN('Final Round'!$J$1),FALSE()))),"")</f>
        <v/>
      </c>
      <c r="V158" s="71" t="str">
        <f t="shared" ca="1" si="69"/>
        <v/>
      </c>
      <c r="W158" s="71" t="str">
        <f t="shared" si="70"/>
        <v/>
      </c>
      <c r="X158" s="71" t="str">
        <f t="shared" si="71"/>
        <v/>
      </c>
      <c r="Y158" s="71">
        <f t="shared" si="72"/>
        <v>0</v>
      </c>
      <c r="Z158" s="71" t="str">
        <f t="shared" ca="1" si="73"/>
        <v/>
      </c>
      <c r="AA158" s="71">
        <f t="shared" ca="1" si="74"/>
        <v>0</v>
      </c>
      <c r="AB158" t="str">
        <f>IF(ISBLANK($A158),"",5+4*(I158+IF(AA158=0,0,VLOOKUP($A158,'Final Round'!$A$14:$K$18,COLUMN('Final Round'!$G$1),FALSE())))+8*(H158+IF(AA158=0,0,IF(VLOOKUP($A158,'Final Round'!$A$14:$K$18,COLUMN('Final Round'!$J$1),FALSE())=1,1,0)))+$AA158)</f>
        <v/>
      </c>
    </row>
    <row r="159" spans="1:28">
      <c r="A159" s="123"/>
      <c r="B159" s="125"/>
      <c r="C159" s="125"/>
      <c r="D159" s="125"/>
      <c r="E159" s="126"/>
      <c r="F159" t="str">
        <f>IF(ISBLANK($A159),"",SUM(IF(ISNA(IF(VLOOKUP($A159,'Round 1'!$A$7:$J$206,COLUMN('Round 1'!$H$7),FALSE()),1,NA())),0,1),IF(ISNA(IF(VLOOKUP($A159,'Round 2'!$A$7:$J$206,COLUMN('Round 1'!$H$7),FALSE()),1,NA())),0,1),IF(ISNA(IF(VLOOKUP($A159,'Round 3'!$A$7:$J$206,COLUMN('Round 1'!$H$7),FALSE()),1,NA())),0,1),IF(ISNA(IF(VLOOKUP($A159,'Final Round'!$A$14:$K$18,1,FALSE()),1,NA())),0,1)))</f>
        <v/>
      </c>
      <c r="G159" s="128"/>
      <c r="H15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30" t="str">
        <f t="shared" si="60"/>
        <v/>
      </c>
      <c r="L159" s="136" t="str">
        <f t="shared" si="61"/>
        <v/>
      </c>
      <c r="M159" s="137"/>
      <c r="N159" s="138" t="str">
        <f t="shared" si="62"/>
        <v/>
      </c>
      <c r="O159" s="71" t="str">
        <f t="shared" si="63"/>
        <v/>
      </c>
      <c r="P159" s="71" t="str">
        <f t="shared" si="64"/>
        <v/>
      </c>
      <c r="Q159" s="71">
        <f t="shared" si="65"/>
        <v>-10</v>
      </c>
      <c r="R159" s="71" t="str">
        <f t="shared" si="66"/>
        <v/>
      </c>
      <c r="S159" s="71" t="str">
        <f t="shared" si="67"/>
        <v/>
      </c>
      <c r="T159" s="71">
        <f t="shared" si="68"/>
        <v>0</v>
      </c>
      <c r="U159" t="str">
        <f ca="1">IF(N('Final Round'!$J$14)&gt;0,IF(ISBLANK($A159),"",IF($N159&gt;5,$N159,VLOOKUP($A159,'Final Round'!$A$14:$K$18,COLUMN('Final Round'!$J$1),FALSE()))),"")</f>
        <v/>
      </c>
      <c r="V159" s="71" t="str">
        <f t="shared" ca="1" si="69"/>
        <v/>
      </c>
      <c r="W159" s="71" t="str">
        <f t="shared" si="70"/>
        <v/>
      </c>
      <c r="X159" s="71" t="str">
        <f t="shared" si="71"/>
        <v/>
      </c>
      <c r="Y159" s="71">
        <f t="shared" si="72"/>
        <v>0</v>
      </c>
      <c r="Z159" s="71" t="str">
        <f t="shared" ca="1" si="73"/>
        <v/>
      </c>
      <c r="AA159" s="71">
        <f t="shared" ca="1" si="74"/>
        <v>0</v>
      </c>
      <c r="AB159" t="str">
        <f>IF(ISBLANK($A159),"",5+4*(I159+IF(AA159=0,0,VLOOKUP($A159,'Final Round'!$A$14:$K$18,COLUMN('Final Round'!$G$1),FALSE())))+8*(H159+IF(AA159=0,0,IF(VLOOKUP($A159,'Final Round'!$A$14:$K$18,COLUMN('Final Round'!$J$1),FALSE())=1,1,0)))+$AA159)</f>
        <v/>
      </c>
    </row>
    <row r="160" spans="1:28">
      <c r="A160" s="112"/>
      <c r="B160" s="139"/>
      <c r="C160" s="139"/>
      <c r="D160" s="139"/>
      <c r="E160" s="140"/>
      <c r="F160" t="str">
        <f>IF(ISBLANK($A160),"",SUM(IF(ISNA(IF(VLOOKUP($A160,'Round 1'!$A$7:$J$206,COLUMN('Round 1'!$H$7),FALSE()),1,NA())),0,1),IF(ISNA(IF(VLOOKUP($A160,'Round 2'!$A$7:$J$206,COLUMN('Round 1'!$H$7),FALSE()),1,NA())),0,1),IF(ISNA(IF(VLOOKUP($A160,'Round 3'!$A$7:$J$206,COLUMN('Round 1'!$H$7),FALSE()),1,NA())),0,1),IF(ISNA(IF(VLOOKUP($A160,'Final Round'!$A$14:$K$18,1,FALSE()),1,NA())),0,1)))</f>
        <v/>
      </c>
      <c r="G160" s="142"/>
      <c r="H160"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43" t="str">
        <f t="shared" si="60"/>
        <v/>
      </c>
      <c r="L160" s="145" t="str">
        <f t="shared" si="61"/>
        <v/>
      </c>
      <c r="M160" s="146"/>
      <c r="N160" s="147" t="str">
        <f t="shared" si="62"/>
        <v/>
      </c>
      <c r="O160" s="71" t="str">
        <f t="shared" si="63"/>
        <v/>
      </c>
      <c r="P160" s="71" t="str">
        <f t="shared" si="64"/>
        <v/>
      </c>
      <c r="Q160" s="71">
        <f t="shared" si="65"/>
        <v>-10</v>
      </c>
      <c r="R160" s="71" t="str">
        <f t="shared" si="66"/>
        <v/>
      </c>
      <c r="S160" s="71" t="str">
        <f t="shared" si="67"/>
        <v/>
      </c>
      <c r="T160" s="71">
        <f t="shared" si="68"/>
        <v>0</v>
      </c>
      <c r="U160" t="str">
        <f ca="1">IF(N('Final Round'!$J$14)&gt;0,IF(ISBLANK($A160),"",IF($N160&gt;5,$N160,VLOOKUP($A160,'Final Round'!$A$14:$K$18,COLUMN('Final Round'!$J$1),FALSE()))),"")</f>
        <v/>
      </c>
      <c r="V160" s="71" t="str">
        <f t="shared" ca="1" si="69"/>
        <v/>
      </c>
      <c r="W160" s="71" t="str">
        <f t="shared" si="70"/>
        <v/>
      </c>
      <c r="X160" s="71" t="str">
        <f t="shared" si="71"/>
        <v/>
      </c>
      <c r="Y160" s="71">
        <f t="shared" si="72"/>
        <v>0</v>
      </c>
      <c r="Z160" s="71" t="str">
        <f t="shared" ca="1" si="73"/>
        <v/>
      </c>
      <c r="AA160" s="71">
        <f t="shared" ca="1" si="74"/>
        <v>0</v>
      </c>
      <c r="AB160" t="str">
        <f>IF(ISBLANK($A160),"",5+4*(I160+IF(AA160=0,0,VLOOKUP($A160,'Final Round'!$A$14:$K$18,COLUMN('Final Round'!$G$1),FALSE())))+8*(H160+IF(AA160=0,0,IF(VLOOKUP($A160,'Final Round'!$A$14:$K$18,COLUMN('Final Round'!$J$1),FALSE())=1,1,0)))+$AA160)</f>
        <v/>
      </c>
    </row>
    <row r="161" spans="1:28">
      <c r="A161" s="123"/>
      <c r="B161" s="125"/>
      <c r="C161" s="125"/>
      <c r="D161" s="125"/>
      <c r="E161" s="126"/>
      <c r="F161" t="str">
        <f>IF(ISBLANK($A161),"",SUM(IF(ISNA(IF(VLOOKUP($A161,'Round 1'!$A$7:$J$206,COLUMN('Round 1'!$H$7),FALSE()),1,NA())),0,1),IF(ISNA(IF(VLOOKUP($A161,'Round 2'!$A$7:$J$206,COLUMN('Round 1'!$H$7),FALSE()),1,NA())),0,1),IF(ISNA(IF(VLOOKUP($A161,'Round 3'!$A$7:$J$206,COLUMN('Round 1'!$H$7),FALSE()),1,NA())),0,1),IF(ISNA(IF(VLOOKUP($A161,'Final Round'!$A$14:$K$18,1,FALSE()),1,NA())),0,1)))</f>
        <v/>
      </c>
      <c r="G161" s="128"/>
      <c r="H16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30" t="str">
        <f t="shared" si="60"/>
        <v/>
      </c>
      <c r="L161" s="136" t="str">
        <f t="shared" si="61"/>
        <v/>
      </c>
      <c r="M161" s="137"/>
      <c r="N161" s="138" t="str">
        <f t="shared" si="62"/>
        <v/>
      </c>
      <c r="O161" s="71" t="str">
        <f t="shared" si="63"/>
        <v/>
      </c>
      <c r="P161" s="71" t="str">
        <f t="shared" si="64"/>
        <v/>
      </c>
      <c r="Q161" s="71">
        <f t="shared" si="65"/>
        <v>-10</v>
      </c>
      <c r="R161" s="71" t="str">
        <f t="shared" si="66"/>
        <v/>
      </c>
      <c r="S161" s="71" t="str">
        <f t="shared" si="67"/>
        <v/>
      </c>
      <c r="T161" s="71">
        <f t="shared" si="68"/>
        <v>0</v>
      </c>
      <c r="U161" t="str">
        <f ca="1">IF(N('Final Round'!$J$14)&gt;0,IF(ISBLANK($A161),"",IF($N161&gt;5,$N161,VLOOKUP($A161,'Final Round'!$A$14:$K$18,COLUMN('Final Round'!$J$1),FALSE()))),"")</f>
        <v/>
      </c>
      <c r="V161" s="71" t="str">
        <f t="shared" ca="1" si="69"/>
        <v/>
      </c>
      <c r="W161" s="71" t="str">
        <f t="shared" si="70"/>
        <v/>
      </c>
      <c r="X161" s="71" t="str">
        <f t="shared" si="71"/>
        <v/>
      </c>
      <c r="Y161" s="71">
        <f t="shared" si="72"/>
        <v>0</v>
      </c>
      <c r="Z161" s="71" t="str">
        <f t="shared" ca="1" si="73"/>
        <v/>
      </c>
      <c r="AA161" s="71">
        <f t="shared" ca="1" si="74"/>
        <v>0</v>
      </c>
      <c r="AB161" t="str">
        <f>IF(ISBLANK($A161),"",5+4*(I161+IF(AA161=0,0,VLOOKUP($A161,'Final Round'!$A$14:$K$18,COLUMN('Final Round'!$G$1),FALSE())))+8*(H161+IF(AA161=0,0,IF(VLOOKUP($A161,'Final Round'!$A$14:$K$18,COLUMN('Final Round'!$J$1),FALSE())=1,1,0)))+$AA161)</f>
        <v/>
      </c>
    </row>
    <row r="162" spans="1:28">
      <c r="A162" s="112"/>
      <c r="B162" s="139"/>
      <c r="C162" s="139"/>
      <c r="D162" s="139"/>
      <c r="E162" s="140"/>
      <c r="F162" t="str">
        <f>IF(ISBLANK($A162),"",SUM(IF(ISNA(IF(VLOOKUP($A162,'Round 1'!$A$7:$J$206,COLUMN('Round 1'!$H$7),FALSE()),1,NA())),0,1),IF(ISNA(IF(VLOOKUP($A162,'Round 2'!$A$7:$J$206,COLUMN('Round 1'!$H$7),FALSE()),1,NA())),0,1),IF(ISNA(IF(VLOOKUP($A162,'Round 3'!$A$7:$J$206,COLUMN('Round 1'!$H$7),FALSE()),1,NA())),0,1),IF(ISNA(IF(VLOOKUP($A162,'Final Round'!$A$14:$K$18,1,FALSE()),1,NA())),0,1)))</f>
        <v/>
      </c>
      <c r="G162" s="142"/>
      <c r="H162"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43" t="str">
        <f t="shared" si="60"/>
        <v/>
      </c>
      <c r="L162" s="145" t="str">
        <f t="shared" si="61"/>
        <v/>
      </c>
      <c r="M162" s="146"/>
      <c r="N162" s="147" t="str">
        <f t="shared" si="62"/>
        <v/>
      </c>
      <c r="O162" s="71" t="str">
        <f t="shared" si="63"/>
        <v/>
      </c>
      <c r="P162" s="71" t="str">
        <f t="shared" si="64"/>
        <v/>
      </c>
      <c r="Q162" s="71">
        <f t="shared" si="65"/>
        <v>-10</v>
      </c>
      <c r="R162" s="71" t="str">
        <f t="shared" si="66"/>
        <v/>
      </c>
      <c r="S162" s="71" t="str">
        <f t="shared" si="67"/>
        <v/>
      </c>
      <c r="T162" s="71">
        <f t="shared" si="68"/>
        <v>0</v>
      </c>
      <c r="U162" t="str">
        <f ca="1">IF(N('Final Round'!$J$14)&gt;0,IF(ISBLANK($A162),"",IF($N162&gt;5,$N162,VLOOKUP($A162,'Final Round'!$A$14:$K$18,COLUMN('Final Round'!$J$1),FALSE()))),"")</f>
        <v/>
      </c>
      <c r="V162" s="71" t="str">
        <f t="shared" ca="1" si="69"/>
        <v/>
      </c>
      <c r="W162" s="71" t="str">
        <f t="shared" si="70"/>
        <v/>
      </c>
      <c r="X162" s="71" t="str">
        <f t="shared" si="71"/>
        <v/>
      </c>
      <c r="Y162" s="71">
        <f t="shared" si="72"/>
        <v>0</v>
      </c>
      <c r="Z162" s="71" t="str">
        <f t="shared" ca="1" si="73"/>
        <v/>
      </c>
      <c r="AA162" s="71">
        <f t="shared" ca="1" si="74"/>
        <v>0</v>
      </c>
      <c r="AB162" t="str">
        <f>IF(ISBLANK($A162),"",5+4*(I162+IF(AA162=0,0,VLOOKUP($A162,'Final Round'!$A$14:$K$18,COLUMN('Final Round'!$G$1),FALSE())))+8*(H162+IF(AA162=0,0,IF(VLOOKUP($A162,'Final Round'!$A$14:$K$18,COLUMN('Final Round'!$J$1),FALSE())=1,1,0)))+$AA162)</f>
        <v/>
      </c>
    </row>
    <row r="163" spans="1:28">
      <c r="A163" s="123"/>
      <c r="B163" s="125"/>
      <c r="C163" s="125"/>
      <c r="D163" s="125"/>
      <c r="E163" s="126"/>
      <c r="F163" t="str">
        <f>IF(ISBLANK($A163),"",SUM(IF(ISNA(IF(VLOOKUP($A163,'Round 1'!$A$7:$J$206,COLUMN('Round 1'!$H$7),FALSE()),1,NA())),0,1),IF(ISNA(IF(VLOOKUP($A163,'Round 2'!$A$7:$J$206,COLUMN('Round 1'!$H$7),FALSE()),1,NA())),0,1),IF(ISNA(IF(VLOOKUP($A163,'Round 3'!$A$7:$J$206,COLUMN('Round 1'!$H$7),FALSE()),1,NA())),0,1),IF(ISNA(IF(VLOOKUP($A163,'Final Round'!$A$14:$K$18,1,FALSE()),1,NA())),0,1)))</f>
        <v/>
      </c>
      <c r="G163" s="128"/>
      <c r="H163"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30" t="str">
        <f t="shared" si="60"/>
        <v/>
      </c>
      <c r="L163" s="136" t="str">
        <f t="shared" si="61"/>
        <v/>
      </c>
      <c r="M163" s="137"/>
      <c r="N163" s="138" t="str">
        <f t="shared" si="62"/>
        <v/>
      </c>
      <c r="O163" s="71" t="str">
        <f t="shared" si="63"/>
        <v/>
      </c>
      <c r="P163" s="71" t="str">
        <f t="shared" si="64"/>
        <v/>
      </c>
      <c r="Q163" s="71">
        <f t="shared" si="65"/>
        <v>-10</v>
      </c>
      <c r="R163" s="71" t="str">
        <f t="shared" si="66"/>
        <v/>
      </c>
      <c r="S163" s="71" t="str">
        <f t="shared" si="67"/>
        <v/>
      </c>
      <c r="T163" s="71">
        <f t="shared" si="68"/>
        <v>0</v>
      </c>
      <c r="U163" t="str">
        <f ca="1">IF(N('Final Round'!$J$14)&gt;0,IF(ISBLANK($A163),"",IF($N163&gt;5,$N163,VLOOKUP($A163,'Final Round'!$A$14:$K$18,COLUMN('Final Round'!$J$1),FALSE()))),"")</f>
        <v/>
      </c>
      <c r="V163" s="71" t="str">
        <f t="shared" ca="1" si="69"/>
        <v/>
      </c>
      <c r="W163" s="71" t="str">
        <f t="shared" si="70"/>
        <v/>
      </c>
      <c r="X163" s="71" t="str">
        <f t="shared" si="71"/>
        <v/>
      </c>
      <c r="Y163" s="71">
        <f t="shared" si="72"/>
        <v>0</v>
      </c>
      <c r="Z163" s="71" t="str">
        <f t="shared" ca="1" si="73"/>
        <v/>
      </c>
      <c r="AA163" s="71">
        <f t="shared" ca="1" si="74"/>
        <v>0</v>
      </c>
      <c r="AB163" t="str">
        <f>IF(ISBLANK($A163),"",5+4*(I163+IF(AA163=0,0,VLOOKUP($A163,'Final Round'!$A$14:$K$18,COLUMN('Final Round'!$G$1),FALSE())))+8*(H163+IF(AA163=0,0,IF(VLOOKUP($A163,'Final Round'!$A$14:$K$18,COLUMN('Final Round'!$J$1),FALSE())=1,1,0)))+$AA163)</f>
        <v/>
      </c>
    </row>
    <row r="164" spans="1:28">
      <c r="A164" s="112"/>
      <c r="B164" s="139"/>
      <c r="C164" s="139"/>
      <c r="D164" s="139"/>
      <c r="E164" s="140"/>
      <c r="F164" t="str">
        <f>IF(ISBLANK($A164),"",SUM(IF(ISNA(IF(VLOOKUP($A164,'Round 1'!$A$7:$J$206,COLUMN('Round 1'!$H$7),FALSE()),1,NA())),0,1),IF(ISNA(IF(VLOOKUP($A164,'Round 2'!$A$7:$J$206,COLUMN('Round 1'!$H$7),FALSE()),1,NA())),0,1),IF(ISNA(IF(VLOOKUP($A164,'Round 3'!$A$7:$J$206,COLUMN('Round 1'!$H$7),FALSE()),1,NA())),0,1),IF(ISNA(IF(VLOOKUP($A164,'Final Round'!$A$14:$K$18,1,FALSE()),1,NA())),0,1)))</f>
        <v/>
      </c>
      <c r="G164" s="142"/>
      <c r="H164"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43" t="str">
        <f t="shared" si="60"/>
        <v/>
      </c>
      <c r="L164" s="145" t="str">
        <f t="shared" si="61"/>
        <v/>
      </c>
      <c r="M164" s="146"/>
      <c r="N164" s="147" t="str">
        <f t="shared" si="62"/>
        <v/>
      </c>
      <c r="O164" s="71" t="str">
        <f t="shared" si="63"/>
        <v/>
      </c>
      <c r="P164" s="71" t="str">
        <f t="shared" si="64"/>
        <v/>
      </c>
      <c r="Q164" s="71">
        <f t="shared" si="65"/>
        <v>-10</v>
      </c>
      <c r="R164" s="71" t="str">
        <f t="shared" si="66"/>
        <v/>
      </c>
      <c r="S164" s="71" t="str">
        <f t="shared" si="67"/>
        <v/>
      </c>
      <c r="T164" s="71">
        <f t="shared" si="68"/>
        <v>0</v>
      </c>
      <c r="U164" t="str">
        <f ca="1">IF(N('Final Round'!$J$14)&gt;0,IF(ISBLANK($A164),"",IF($N164&gt;5,$N164,VLOOKUP($A164,'Final Round'!$A$14:$K$18,COLUMN('Final Round'!$J$1),FALSE()))),"")</f>
        <v/>
      </c>
      <c r="V164" s="71" t="str">
        <f t="shared" ca="1" si="69"/>
        <v/>
      </c>
      <c r="W164" s="71" t="str">
        <f t="shared" si="70"/>
        <v/>
      </c>
      <c r="X164" s="71" t="str">
        <f t="shared" si="71"/>
        <v/>
      </c>
      <c r="Y164" s="71">
        <f t="shared" si="72"/>
        <v>0</v>
      </c>
      <c r="Z164" s="71" t="str">
        <f t="shared" ca="1" si="73"/>
        <v/>
      </c>
      <c r="AA164" s="71">
        <f t="shared" ca="1" si="74"/>
        <v>0</v>
      </c>
      <c r="AB164" t="str">
        <f>IF(ISBLANK($A164),"",5+4*(I164+IF(AA164=0,0,VLOOKUP($A164,'Final Round'!$A$14:$K$18,COLUMN('Final Round'!$G$1),FALSE())))+8*(H164+IF(AA164=0,0,IF(VLOOKUP($A164,'Final Round'!$A$14:$K$18,COLUMN('Final Round'!$J$1),FALSE())=1,1,0)))+$AA164)</f>
        <v/>
      </c>
    </row>
    <row r="165" spans="1:28">
      <c r="A165" s="123"/>
      <c r="B165" s="125"/>
      <c r="C165" s="125"/>
      <c r="D165" s="125"/>
      <c r="E165" s="126"/>
      <c r="F165" t="str">
        <f>IF(ISBLANK($A165),"",SUM(IF(ISNA(IF(VLOOKUP($A165,'Round 1'!$A$7:$J$206,COLUMN('Round 1'!$H$7),FALSE()),1,NA())),0,1),IF(ISNA(IF(VLOOKUP($A165,'Round 2'!$A$7:$J$206,COLUMN('Round 1'!$H$7),FALSE()),1,NA())),0,1),IF(ISNA(IF(VLOOKUP($A165,'Round 3'!$A$7:$J$206,COLUMN('Round 1'!$H$7),FALSE()),1,NA())),0,1),IF(ISNA(IF(VLOOKUP($A165,'Final Round'!$A$14:$K$18,1,FALSE()),1,NA())),0,1)))</f>
        <v/>
      </c>
      <c r="G165" s="128"/>
      <c r="H165"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30" t="str">
        <f t="shared" si="60"/>
        <v/>
      </c>
      <c r="L165" s="136" t="str">
        <f t="shared" si="61"/>
        <v/>
      </c>
      <c r="M165" s="137"/>
      <c r="N165" s="138" t="str">
        <f t="shared" si="62"/>
        <v/>
      </c>
      <c r="O165" s="71" t="str">
        <f t="shared" si="63"/>
        <v/>
      </c>
      <c r="P165" s="71" t="str">
        <f t="shared" si="64"/>
        <v/>
      </c>
      <c r="Q165" s="71">
        <f t="shared" si="65"/>
        <v>-10</v>
      </c>
      <c r="R165" s="71" t="str">
        <f t="shared" si="66"/>
        <v/>
      </c>
      <c r="S165" s="71" t="str">
        <f t="shared" si="67"/>
        <v/>
      </c>
      <c r="T165" s="71">
        <f t="shared" si="68"/>
        <v>0</v>
      </c>
      <c r="U165" t="str">
        <f ca="1">IF(N('Final Round'!$J$14)&gt;0,IF(ISBLANK($A165),"",IF($N165&gt;5,$N165,VLOOKUP($A165,'Final Round'!$A$14:$K$18,COLUMN('Final Round'!$J$1),FALSE()))),"")</f>
        <v/>
      </c>
      <c r="V165" s="71" t="str">
        <f t="shared" ca="1" si="69"/>
        <v/>
      </c>
      <c r="W165" s="71" t="str">
        <f t="shared" si="70"/>
        <v/>
      </c>
      <c r="X165" s="71" t="str">
        <f t="shared" si="71"/>
        <v/>
      </c>
      <c r="Y165" s="71">
        <f t="shared" si="72"/>
        <v>0</v>
      </c>
      <c r="Z165" s="71" t="str">
        <f t="shared" ca="1" si="73"/>
        <v/>
      </c>
      <c r="AA165" s="71">
        <f t="shared" ca="1" si="74"/>
        <v>0</v>
      </c>
      <c r="AB165" t="str">
        <f>IF(ISBLANK($A165),"",5+4*(I165+IF(AA165=0,0,VLOOKUP($A165,'Final Round'!$A$14:$K$18,COLUMN('Final Round'!$G$1),FALSE())))+8*(H165+IF(AA165=0,0,IF(VLOOKUP($A165,'Final Round'!$A$14:$K$18,COLUMN('Final Round'!$J$1),FALSE())=1,1,0)))+$AA165)</f>
        <v/>
      </c>
    </row>
    <row r="166" spans="1:28">
      <c r="A166" s="112"/>
      <c r="B166" s="139"/>
      <c r="C166" s="139"/>
      <c r="D166" s="139"/>
      <c r="E166" s="140"/>
      <c r="F166" t="str">
        <f>IF(ISBLANK($A166),"",SUM(IF(ISNA(IF(VLOOKUP($A166,'Round 1'!$A$7:$J$206,COLUMN('Round 1'!$H$7),FALSE()),1,NA())),0,1),IF(ISNA(IF(VLOOKUP($A166,'Round 2'!$A$7:$J$206,COLUMN('Round 1'!$H$7),FALSE()),1,NA())),0,1),IF(ISNA(IF(VLOOKUP($A166,'Round 3'!$A$7:$J$206,COLUMN('Round 1'!$H$7),FALSE()),1,NA())),0,1),IF(ISNA(IF(VLOOKUP($A166,'Final Round'!$A$14:$K$18,1,FALSE()),1,NA())),0,1)))</f>
        <v/>
      </c>
      <c r="G166" s="142"/>
      <c r="H166"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43" t="str">
        <f t="shared" si="60"/>
        <v/>
      </c>
      <c r="L166" s="145" t="str">
        <f t="shared" si="61"/>
        <v/>
      </c>
      <c r="M166" s="146"/>
      <c r="N166" s="147" t="str">
        <f t="shared" si="62"/>
        <v/>
      </c>
      <c r="O166" s="71" t="str">
        <f t="shared" si="63"/>
        <v/>
      </c>
      <c r="P166" s="71" t="str">
        <f t="shared" si="64"/>
        <v/>
      </c>
      <c r="Q166" s="71">
        <f t="shared" si="65"/>
        <v>-10</v>
      </c>
      <c r="R166" s="71" t="str">
        <f t="shared" si="66"/>
        <v/>
      </c>
      <c r="S166" s="71" t="str">
        <f t="shared" si="67"/>
        <v/>
      </c>
      <c r="T166" s="71">
        <f t="shared" si="68"/>
        <v>0</v>
      </c>
      <c r="U166" t="str">
        <f ca="1">IF(N('Final Round'!$J$14)&gt;0,IF(ISBLANK($A166),"",IF($N166&gt;5,$N166,VLOOKUP($A166,'Final Round'!$A$14:$K$18,COLUMN('Final Round'!$J$1),FALSE()))),"")</f>
        <v/>
      </c>
      <c r="V166" s="71" t="str">
        <f t="shared" ca="1" si="69"/>
        <v/>
      </c>
      <c r="W166" s="71" t="str">
        <f t="shared" si="70"/>
        <v/>
      </c>
      <c r="X166" s="71" t="str">
        <f t="shared" si="71"/>
        <v/>
      </c>
      <c r="Y166" s="71">
        <f t="shared" si="72"/>
        <v>0</v>
      </c>
      <c r="Z166" s="71" t="str">
        <f t="shared" ca="1" si="73"/>
        <v/>
      </c>
      <c r="AA166" s="71">
        <f t="shared" ca="1" si="74"/>
        <v>0</v>
      </c>
      <c r="AB166" t="str">
        <f>IF(ISBLANK($A166),"",5+4*(I166+IF(AA166=0,0,VLOOKUP($A166,'Final Round'!$A$14:$K$18,COLUMN('Final Round'!$G$1),FALSE())))+8*(H166+IF(AA166=0,0,IF(VLOOKUP($A166,'Final Round'!$A$14:$K$18,COLUMN('Final Round'!$J$1),FALSE())=1,1,0)))+$AA166)</f>
        <v/>
      </c>
    </row>
    <row r="167" spans="1:28">
      <c r="A167" s="123"/>
      <c r="B167" s="125"/>
      <c r="C167" s="125"/>
      <c r="D167" s="125"/>
      <c r="E167" s="126"/>
      <c r="F167" t="str">
        <f>IF(ISBLANK($A167),"",SUM(IF(ISNA(IF(VLOOKUP($A167,'Round 1'!$A$7:$J$206,COLUMN('Round 1'!$H$7),FALSE()),1,NA())),0,1),IF(ISNA(IF(VLOOKUP($A167,'Round 2'!$A$7:$J$206,COLUMN('Round 1'!$H$7),FALSE()),1,NA())),0,1),IF(ISNA(IF(VLOOKUP($A167,'Round 3'!$A$7:$J$206,COLUMN('Round 1'!$H$7),FALSE()),1,NA())),0,1),IF(ISNA(IF(VLOOKUP($A167,'Final Round'!$A$14:$K$18,1,FALSE()),1,NA())),0,1)))</f>
        <v/>
      </c>
      <c r="G167" s="128"/>
      <c r="H16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30" t="str">
        <f t="shared" ref="K167:K198" si="75">IF(ISBLANK(A167),"",_xlfn.RANK.EQ(P167,$P$7:$P$206))</f>
        <v/>
      </c>
      <c r="L167" s="136" t="str">
        <f t="shared" ref="L167:L198" si="76">IF(ISBLANK($G167),IF($K167&gt;5,"",IF(AND(ISNA(MATCH(K167+1,$K$7:$K$206,0)),$K167&lt;$A$4),"TIE","")),"DQ")</f>
        <v/>
      </c>
      <c r="M167" s="137"/>
      <c r="N167" s="138" t="str">
        <f t="shared" ref="N167:N198" si="77">IF(ISBLANK($G167),$R167,"DQ")</f>
        <v/>
      </c>
      <c r="O167" s="71" t="str">
        <f t="shared" ref="O167:O198" si="78">IF(ISBLANK(A167),"",$H167*$O$6+$I167)</f>
        <v/>
      </c>
      <c r="P167" s="71" t="str">
        <f t="shared" ref="P167:P198" si="79">IF(ISBLANK(A167),"",$O167*10*$P$6+$J167)</f>
        <v/>
      </c>
      <c r="Q167" s="71">
        <f t="shared" ref="Q167:Q198" si="80">IF(ISBLANK($G167),IF(ISBLANK($A167),-10,$P167*$Q$6+IF($M167&gt;0,$Q$6-1-$M167,0)),-1)</f>
        <v>-10</v>
      </c>
      <c r="R167" s="71" t="str">
        <f t="shared" ref="R167:R198" si="81">IF(ISBLANK($A167),"",_xlfn.RANK.EQ($Q167,$Q$7:$Q$206))</f>
        <v/>
      </c>
      <c r="S167" s="71" t="str">
        <f t="shared" ref="S167:S198" si="82">IF(ISNA(MATCH($R167+1,$R$7:$R$206,0)),IF($R167=MAX($A$7:$A$206),$R167,-1),$R167)</f>
        <v/>
      </c>
      <c r="T167" s="71">
        <f t="shared" ref="T167:T198" si="83">$A167</f>
        <v>0</v>
      </c>
      <c r="U167" t="str">
        <f ca="1">IF(N('Final Round'!$J$14)&gt;0,IF(ISBLANK($A167),"",IF($N167&gt;5,$N167,VLOOKUP($A167,'Final Round'!$A$14:$K$18,COLUMN('Final Round'!$J$1),FALSE()))),"")</f>
        <v/>
      </c>
      <c r="V167" s="71" t="str">
        <f t="shared" ref="V167:V198" ca="1" si="84">IF(ISNUMBER($U167),$U167,$R167)</f>
        <v/>
      </c>
      <c r="W167" s="71" t="str">
        <f t="shared" ref="W167:W198" si="85">IF(ISBLANK($A167),"",($V$6-$V167)*$W$6+$W$6-$A167)</f>
        <v/>
      </c>
      <c r="X167" s="71" t="str">
        <f t="shared" ref="X167:X198" si="86">IF(ISBLANK($A167),"",_xlfn.RANK.EQ($W167,$W$7:$W$206))</f>
        <v/>
      </c>
      <c r="Y167" s="71">
        <f t="shared" ref="Y167:Y198" si="87">$A167</f>
        <v>0</v>
      </c>
      <c r="Z167" s="71" t="str">
        <f t="shared" ref="Z167:Z198" ca="1" si="88">IF($U167="",$N167,$U167)</f>
        <v/>
      </c>
      <c r="AA167" s="71">
        <f t="shared" ref="AA167:AA198" ca="1" si="89">IF($U167&lt;6,INDEX($AA$1:$AA$5,$Z167)*$Z$2,0)</f>
        <v>0</v>
      </c>
      <c r="AB167" t="str">
        <f>IF(ISBLANK($A167),"",5+4*(I167+IF(AA167=0,0,VLOOKUP($A167,'Final Round'!$A$14:$K$18,COLUMN('Final Round'!$G$1),FALSE())))+8*(H167+IF(AA167=0,0,IF(VLOOKUP($A167,'Final Round'!$A$14:$K$18,COLUMN('Final Round'!$J$1),FALSE())=1,1,0)))+$AA167)</f>
        <v/>
      </c>
    </row>
    <row r="168" spans="1:28">
      <c r="A168" s="112"/>
      <c r="B168" s="139"/>
      <c r="C168" s="139"/>
      <c r="D168" s="139"/>
      <c r="E168" s="140"/>
      <c r="F168" t="str">
        <f>IF(ISBLANK($A168),"",SUM(IF(ISNA(IF(VLOOKUP($A168,'Round 1'!$A$7:$J$206,COLUMN('Round 1'!$H$7),FALSE()),1,NA())),0,1),IF(ISNA(IF(VLOOKUP($A168,'Round 2'!$A$7:$J$206,COLUMN('Round 1'!$H$7),FALSE()),1,NA())),0,1),IF(ISNA(IF(VLOOKUP($A168,'Round 3'!$A$7:$J$206,COLUMN('Round 1'!$H$7),FALSE()),1,NA())),0,1),IF(ISNA(IF(VLOOKUP($A168,'Final Round'!$A$14:$K$18,1,FALSE()),1,NA())),0,1)))</f>
        <v/>
      </c>
      <c r="G168" s="142"/>
      <c r="H1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43" t="str">
        <f t="shared" si="75"/>
        <v/>
      </c>
      <c r="L168" s="145" t="str">
        <f t="shared" si="76"/>
        <v/>
      </c>
      <c r="M168" s="146"/>
      <c r="N168" s="147" t="str">
        <f t="shared" si="77"/>
        <v/>
      </c>
      <c r="O168" s="71" t="str">
        <f t="shared" si="78"/>
        <v/>
      </c>
      <c r="P168" s="71" t="str">
        <f t="shared" si="79"/>
        <v/>
      </c>
      <c r="Q168" s="71">
        <f t="shared" si="80"/>
        <v>-10</v>
      </c>
      <c r="R168" s="71" t="str">
        <f t="shared" si="81"/>
        <v/>
      </c>
      <c r="S168" s="71" t="str">
        <f t="shared" si="82"/>
        <v/>
      </c>
      <c r="T168" s="71">
        <f t="shared" si="83"/>
        <v>0</v>
      </c>
      <c r="U168" t="str">
        <f ca="1">IF(N('Final Round'!$J$14)&gt;0,IF(ISBLANK($A168),"",IF($N168&gt;5,$N168,VLOOKUP($A168,'Final Round'!$A$14:$K$18,COLUMN('Final Round'!$J$1),FALSE()))),"")</f>
        <v/>
      </c>
      <c r="V168" s="71" t="str">
        <f t="shared" ca="1" si="84"/>
        <v/>
      </c>
      <c r="W168" s="71" t="str">
        <f t="shared" si="85"/>
        <v/>
      </c>
      <c r="X168" s="71" t="str">
        <f t="shared" si="86"/>
        <v/>
      </c>
      <c r="Y168" s="71">
        <f t="shared" si="87"/>
        <v>0</v>
      </c>
      <c r="Z168" s="71" t="str">
        <f t="shared" ca="1" si="88"/>
        <v/>
      </c>
      <c r="AA168" s="71">
        <f t="shared" ca="1" si="89"/>
        <v>0</v>
      </c>
      <c r="AB168" t="str">
        <f>IF(ISBLANK($A168),"",5+4*(I168+IF(AA168=0,0,VLOOKUP($A168,'Final Round'!$A$14:$K$18,COLUMN('Final Round'!$G$1),FALSE())))+8*(H168+IF(AA168=0,0,IF(VLOOKUP($A168,'Final Round'!$A$14:$K$18,COLUMN('Final Round'!$J$1),FALSE())=1,1,0)))+$AA168)</f>
        <v/>
      </c>
    </row>
    <row r="169" spans="1:28">
      <c r="A169" s="123"/>
      <c r="B169" s="125"/>
      <c r="C169" s="125"/>
      <c r="D169" s="125"/>
      <c r="E169" s="126"/>
      <c r="F169" t="str">
        <f>IF(ISBLANK($A169),"",SUM(IF(ISNA(IF(VLOOKUP($A169,'Round 1'!$A$7:$J$206,COLUMN('Round 1'!$H$7),FALSE()),1,NA())),0,1),IF(ISNA(IF(VLOOKUP($A169,'Round 2'!$A$7:$J$206,COLUMN('Round 1'!$H$7),FALSE()),1,NA())),0,1),IF(ISNA(IF(VLOOKUP($A169,'Round 3'!$A$7:$J$206,COLUMN('Round 1'!$H$7),FALSE()),1,NA())),0,1),IF(ISNA(IF(VLOOKUP($A169,'Final Round'!$A$14:$K$18,1,FALSE()),1,NA())),0,1)))</f>
        <v/>
      </c>
      <c r="G169" s="128"/>
      <c r="H16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30" t="str">
        <f t="shared" si="75"/>
        <v/>
      </c>
      <c r="L169" s="136" t="str">
        <f t="shared" si="76"/>
        <v/>
      </c>
      <c r="M169" s="137"/>
      <c r="N169" s="138" t="str">
        <f t="shared" si="77"/>
        <v/>
      </c>
      <c r="O169" s="71" t="str">
        <f t="shared" si="78"/>
        <v/>
      </c>
      <c r="P169" s="71" t="str">
        <f t="shared" si="79"/>
        <v/>
      </c>
      <c r="Q169" s="71">
        <f t="shared" si="80"/>
        <v>-10</v>
      </c>
      <c r="R169" s="71" t="str">
        <f t="shared" si="81"/>
        <v/>
      </c>
      <c r="S169" s="71" t="str">
        <f t="shared" si="82"/>
        <v/>
      </c>
      <c r="T169" s="71">
        <f t="shared" si="83"/>
        <v>0</v>
      </c>
      <c r="U169" t="str">
        <f ca="1">IF(N('Final Round'!$J$14)&gt;0,IF(ISBLANK($A169),"",IF($N169&gt;5,$N169,VLOOKUP($A169,'Final Round'!$A$14:$K$18,COLUMN('Final Round'!$J$1),FALSE()))),"")</f>
        <v/>
      </c>
      <c r="V169" s="71" t="str">
        <f t="shared" ca="1" si="84"/>
        <v/>
      </c>
      <c r="W169" s="71" t="str">
        <f t="shared" si="85"/>
        <v/>
      </c>
      <c r="X169" s="71" t="str">
        <f t="shared" si="86"/>
        <v/>
      </c>
      <c r="Y169" s="71">
        <f t="shared" si="87"/>
        <v>0</v>
      </c>
      <c r="Z169" s="71" t="str">
        <f t="shared" ca="1" si="88"/>
        <v/>
      </c>
      <c r="AA169" s="71">
        <f t="shared" ca="1" si="89"/>
        <v>0</v>
      </c>
      <c r="AB169" t="str">
        <f>IF(ISBLANK($A169),"",5+4*(I169+IF(AA169=0,0,VLOOKUP($A169,'Final Round'!$A$14:$K$18,COLUMN('Final Round'!$G$1),FALSE())))+8*(H169+IF(AA169=0,0,IF(VLOOKUP($A169,'Final Round'!$A$14:$K$18,COLUMN('Final Round'!$J$1),FALSE())=1,1,0)))+$AA169)</f>
        <v/>
      </c>
    </row>
    <row r="170" spans="1:28">
      <c r="A170" s="112"/>
      <c r="B170" s="139"/>
      <c r="C170" s="139"/>
      <c r="D170" s="139"/>
      <c r="E170" s="140"/>
      <c r="F170" t="str">
        <f>IF(ISBLANK($A170),"",SUM(IF(ISNA(IF(VLOOKUP($A170,'Round 1'!$A$7:$J$206,COLUMN('Round 1'!$H$7),FALSE()),1,NA())),0,1),IF(ISNA(IF(VLOOKUP($A170,'Round 2'!$A$7:$J$206,COLUMN('Round 1'!$H$7),FALSE()),1,NA())),0,1),IF(ISNA(IF(VLOOKUP($A170,'Round 3'!$A$7:$J$206,COLUMN('Round 1'!$H$7),FALSE()),1,NA())),0,1),IF(ISNA(IF(VLOOKUP($A170,'Final Round'!$A$14:$K$18,1,FALSE()),1,NA())),0,1)))</f>
        <v/>
      </c>
      <c r="G170" s="142"/>
      <c r="H170"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43" t="str">
        <f t="shared" si="75"/>
        <v/>
      </c>
      <c r="L170" s="145" t="str">
        <f t="shared" si="76"/>
        <v/>
      </c>
      <c r="M170" s="146"/>
      <c r="N170" s="147" t="str">
        <f t="shared" si="77"/>
        <v/>
      </c>
      <c r="O170" s="71" t="str">
        <f t="shared" si="78"/>
        <v/>
      </c>
      <c r="P170" s="71" t="str">
        <f t="shared" si="79"/>
        <v/>
      </c>
      <c r="Q170" s="71">
        <f t="shared" si="80"/>
        <v>-10</v>
      </c>
      <c r="R170" s="71" t="str">
        <f t="shared" si="81"/>
        <v/>
      </c>
      <c r="S170" s="71" t="str">
        <f t="shared" si="82"/>
        <v/>
      </c>
      <c r="T170" s="71">
        <f t="shared" si="83"/>
        <v>0</v>
      </c>
      <c r="U170" t="str">
        <f ca="1">IF(N('Final Round'!$J$14)&gt;0,IF(ISBLANK($A170),"",IF($N170&gt;5,$N170,VLOOKUP($A170,'Final Round'!$A$14:$K$18,COLUMN('Final Round'!$J$1),FALSE()))),"")</f>
        <v/>
      </c>
      <c r="V170" s="71" t="str">
        <f t="shared" ca="1" si="84"/>
        <v/>
      </c>
      <c r="W170" s="71" t="str">
        <f t="shared" si="85"/>
        <v/>
      </c>
      <c r="X170" s="71" t="str">
        <f t="shared" si="86"/>
        <v/>
      </c>
      <c r="Y170" s="71">
        <f t="shared" si="87"/>
        <v>0</v>
      </c>
      <c r="Z170" s="71" t="str">
        <f t="shared" ca="1" si="88"/>
        <v/>
      </c>
      <c r="AA170" s="71">
        <f t="shared" ca="1" si="89"/>
        <v>0</v>
      </c>
      <c r="AB170" t="str">
        <f>IF(ISBLANK($A170),"",5+4*(I170+IF(AA170=0,0,VLOOKUP($A170,'Final Round'!$A$14:$K$18,COLUMN('Final Round'!$G$1),FALSE())))+8*(H170+IF(AA170=0,0,IF(VLOOKUP($A170,'Final Round'!$A$14:$K$18,COLUMN('Final Round'!$J$1),FALSE())=1,1,0)))+$AA170)</f>
        <v/>
      </c>
    </row>
    <row r="171" spans="1:28">
      <c r="A171" s="123"/>
      <c r="B171" s="125"/>
      <c r="C171" s="125"/>
      <c r="D171" s="125"/>
      <c r="E171" s="126"/>
      <c r="F171" t="str">
        <f>IF(ISBLANK($A171),"",SUM(IF(ISNA(IF(VLOOKUP($A171,'Round 1'!$A$7:$J$206,COLUMN('Round 1'!$H$7),FALSE()),1,NA())),0,1),IF(ISNA(IF(VLOOKUP($A171,'Round 2'!$A$7:$J$206,COLUMN('Round 1'!$H$7),FALSE()),1,NA())),0,1),IF(ISNA(IF(VLOOKUP($A171,'Round 3'!$A$7:$J$206,COLUMN('Round 1'!$H$7),FALSE()),1,NA())),0,1),IF(ISNA(IF(VLOOKUP($A171,'Final Round'!$A$14:$K$18,1,FALSE()),1,NA())),0,1)))</f>
        <v/>
      </c>
      <c r="G171" s="128"/>
      <c r="H17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30" t="str">
        <f t="shared" si="75"/>
        <v/>
      </c>
      <c r="L171" s="136" t="str">
        <f t="shared" si="76"/>
        <v/>
      </c>
      <c r="M171" s="137"/>
      <c r="N171" s="138" t="str">
        <f t="shared" si="77"/>
        <v/>
      </c>
      <c r="O171" s="71" t="str">
        <f t="shared" si="78"/>
        <v/>
      </c>
      <c r="P171" s="71" t="str">
        <f t="shared" si="79"/>
        <v/>
      </c>
      <c r="Q171" s="71">
        <f t="shared" si="80"/>
        <v>-10</v>
      </c>
      <c r="R171" s="71" t="str">
        <f t="shared" si="81"/>
        <v/>
      </c>
      <c r="S171" s="71" t="str">
        <f t="shared" si="82"/>
        <v/>
      </c>
      <c r="T171" s="71">
        <f t="shared" si="83"/>
        <v>0</v>
      </c>
      <c r="U171" t="str">
        <f ca="1">IF(N('Final Round'!$J$14)&gt;0,IF(ISBLANK($A171),"",IF($N171&gt;5,$N171,VLOOKUP($A171,'Final Round'!$A$14:$K$18,COLUMN('Final Round'!$J$1),FALSE()))),"")</f>
        <v/>
      </c>
      <c r="V171" s="71" t="str">
        <f t="shared" ca="1" si="84"/>
        <v/>
      </c>
      <c r="W171" s="71" t="str">
        <f t="shared" si="85"/>
        <v/>
      </c>
      <c r="X171" s="71" t="str">
        <f t="shared" si="86"/>
        <v/>
      </c>
      <c r="Y171" s="71">
        <f t="shared" si="87"/>
        <v>0</v>
      </c>
      <c r="Z171" s="71" t="str">
        <f t="shared" ca="1" si="88"/>
        <v/>
      </c>
      <c r="AA171" s="71">
        <f t="shared" ca="1" si="89"/>
        <v>0</v>
      </c>
      <c r="AB171" t="str">
        <f>IF(ISBLANK($A171),"",5+4*(I171+IF(AA171=0,0,VLOOKUP($A171,'Final Round'!$A$14:$K$18,COLUMN('Final Round'!$G$1),FALSE())))+8*(H171+IF(AA171=0,0,IF(VLOOKUP($A171,'Final Round'!$A$14:$K$18,COLUMN('Final Round'!$J$1),FALSE())=1,1,0)))+$AA171)</f>
        <v/>
      </c>
    </row>
    <row r="172" spans="1:28">
      <c r="A172" s="112"/>
      <c r="B172" s="139"/>
      <c r="C172" s="139"/>
      <c r="D172" s="139"/>
      <c r="E172" s="140"/>
      <c r="F172" t="str">
        <f>IF(ISBLANK($A172),"",SUM(IF(ISNA(IF(VLOOKUP($A172,'Round 1'!$A$7:$J$206,COLUMN('Round 1'!$H$7),FALSE()),1,NA())),0,1),IF(ISNA(IF(VLOOKUP($A172,'Round 2'!$A$7:$J$206,COLUMN('Round 1'!$H$7),FALSE()),1,NA())),0,1),IF(ISNA(IF(VLOOKUP($A172,'Round 3'!$A$7:$J$206,COLUMN('Round 1'!$H$7),FALSE()),1,NA())),0,1),IF(ISNA(IF(VLOOKUP($A172,'Final Round'!$A$14:$K$18,1,FALSE()),1,NA())),0,1)))</f>
        <v/>
      </c>
      <c r="G172" s="142"/>
      <c r="H172"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43" t="str">
        <f t="shared" si="75"/>
        <v/>
      </c>
      <c r="L172" s="145" t="str">
        <f t="shared" si="76"/>
        <v/>
      </c>
      <c r="M172" s="146"/>
      <c r="N172" s="147" t="str">
        <f t="shared" si="77"/>
        <v/>
      </c>
      <c r="O172" s="71" t="str">
        <f t="shared" si="78"/>
        <v/>
      </c>
      <c r="P172" s="71" t="str">
        <f t="shared" si="79"/>
        <v/>
      </c>
      <c r="Q172" s="71">
        <f t="shared" si="80"/>
        <v>-10</v>
      </c>
      <c r="R172" s="71" t="str">
        <f t="shared" si="81"/>
        <v/>
      </c>
      <c r="S172" s="71" t="str">
        <f t="shared" si="82"/>
        <v/>
      </c>
      <c r="T172" s="71">
        <f t="shared" si="83"/>
        <v>0</v>
      </c>
      <c r="U172" t="str">
        <f ca="1">IF(N('Final Round'!$J$14)&gt;0,IF(ISBLANK($A172),"",IF($N172&gt;5,$N172,VLOOKUP($A172,'Final Round'!$A$14:$K$18,COLUMN('Final Round'!$J$1),FALSE()))),"")</f>
        <v/>
      </c>
      <c r="V172" s="71" t="str">
        <f t="shared" ca="1" si="84"/>
        <v/>
      </c>
      <c r="W172" s="71" t="str">
        <f t="shared" si="85"/>
        <v/>
      </c>
      <c r="X172" s="71" t="str">
        <f t="shared" si="86"/>
        <v/>
      </c>
      <c r="Y172" s="71">
        <f t="shared" si="87"/>
        <v>0</v>
      </c>
      <c r="Z172" s="71" t="str">
        <f t="shared" ca="1" si="88"/>
        <v/>
      </c>
      <c r="AA172" s="71">
        <f t="shared" ca="1" si="89"/>
        <v>0</v>
      </c>
      <c r="AB172" t="str">
        <f>IF(ISBLANK($A172),"",5+4*(I172+IF(AA172=0,0,VLOOKUP($A172,'Final Round'!$A$14:$K$18,COLUMN('Final Round'!$G$1),FALSE())))+8*(H172+IF(AA172=0,0,IF(VLOOKUP($A172,'Final Round'!$A$14:$K$18,COLUMN('Final Round'!$J$1),FALSE())=1,1,0)))+$AA172)</f>
        <v/>
      </c>
    </row>
    <row r="173" spans="1:28">
      <c r="A173" s="123"/>
      <c r="B173" s="125"/>
      <c r="C173" s="125"/>
      <c r="D173" s="125"/>
      <c r="E173" s="126"/>
      <c r="F173" t="str">
        <f>IF(ISBLANK($A173),"",SUM(IF(ISNA(IF(VLOOKUP($A173,'Round 1'!$A$7:$J$206,COLUMN('Round 1'!$H$7),FALSE()),1,NA())),0,1),IF(ISNA(IF(VLOOKUP($A173,'Round 2'!$A$7:$J$206,COLUMN('Round 1'!$H$7),FALSE()),1,NA())),0,1),IF(ISNA(IF(VLOOKUP($A173,'Round 3'!$A$7:$J$206,COLUMN('Round 1'!$H$7),FALSE()),1,NA())),0,1),IF(ISNA(IF(VLOOKUP($A173,'Final Round'!$A$14:$K$18,1,FALSE()),1,NA())),0,1)))</f>
        <v/>
      </c>
      <c r="G173" s="128"/>
      <c r="H173"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30" t="str">
        <f t="shared" si="75"/>
        <v/>
      </c>
      <c r="L173" s="136" t="str">
        <f t="shared" si="76"/>
        <v/>
      </c>
      <c r="M173" s="137"/>
      <c r="N173" s="138" t="str">
        <f t="shared" si="77"/>
        <v/>
      </c>
      <c r="O173" s="71" t="str">
        <f t="shared" si="78"/>
        <v/>
      </c>
      <c r="P173" s="71" t="str">
        <f t="shared" si="79"/>
        <v/>
      </c>
      <c r="Q173" s="71">
        <f t="shared" si="80"/>
        <v>-10</v>
      </c>
      <c r="R173" s="71" t="str">
        <f t="shared" si="81"/>
        <v/>
      </c>
      <c r="S173" s="71" t="str">
        <f t="shared" si="82"/>
        <v/>
      </c>
      <c r="T173" s="71">
        <f t="shared" si="83"/>
        <v>0</v>
      </c>
      <c r="U173" t="str">
        <f ca="1">IF(N('Final Round'!$J$14)&gt;0,IF(ISBLANK($A173),"",IF($N173&gt;5,$N173,VLOOKUP($A173,'Final Round'!$A$14:$K$18,COLUMN('Final Round'!$J$1),FALSE()))),"")</f>
        <v/>
      </c>
      <c r="V173" s="71" t="str">
        <f t="shared" ca="1" si="84"/>
        <v/>
      </c>
      <c r="W173" s="71" t="str">
        <f t="shared" si="85"/>
        <v/>
      </c>
      <c r="X173" s="71" t="str">
        <f t="shared" si="86"/>
        <v/>
      </c>
      <c r="Y173" s="71">
        <f t="shared" si="87"/>
        <v>0</v>
      </c>
      <c r="Z173" s="71" t="str">
        <f t="shared" ca="1" si="88"/>
        <v/>
      </c>
      <c r="AA173" s="71">
        <f t="shared" ca="1" si="89"/>
        <v>0</v>
      </c>
      <c r="AB173" t="str">
        <f>IF(ISBLANK($A173),"",5+4*(I173+IF(AA173=0,0,VLOOKUP($A173,'Final Round'!$A$14:$K$18,COLUMN('Final Round'!$G$1),FALSE())))+8*(H173+IF(AA173=0,0,IF(VLOOKUP($A173,'Final Round'!$A$14:$K$18,COLUMN('Final Round'!$J$1),FALSE())=1,1,0)))+$AA173)</f>
        <v/>
      </c>
    </row>
    <row r="174" spans="1:28">
      <c r="A174" s="112"/>
      <c r="B174" s="139"/>
      <c r="C174" s="139"/>
      <c r="D174" s="139"/>
      <c r="E174" s="140"/>
      <c r="F174" t="str">
        <f>IF(ISBLANK($A174),"",SUM(IF(ISNA(IF(VLOOKUP($A174,'Round 1'!$A$7:$J$206,COLUMN('Round 1'!$H$7),FALSE()),1,NA())),0,1),IF(ISNA(IF(VLOOKUP($A174,'Round 2'!$A$7:$J$206,COLUMN('Round 1'!$H$7),FALSE()),1,NA())),0,1),IF(ISNA(IF(VLOOKUP($A174,'Round 3'!$A$7:$J$206,COLUMN('Round 1'!$H$7),FALSE()),1,NA())),0,1),IF(ISNA(IF(VLOOKUP($A174,'Final Round'!$A$14:$K$18,1,FALSE()),1,NA())),0,1)))</f>
        <v/>
      </c>
      <c r="G174" s="142"/>
      <c r="H174"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43" t="str">
        <f t="shared" si="75"/>
        <v/>
      </c>
      <c r="L174" s="145" t="str">
        <f t="shared" si="76"/>
        <v/>
      </c>
      <c r="M174" s="146"/>
      <c r="N174" s="147" t="str">
        <f t="shared" si="77"/>
        <v/>
      </c>
      <c r="O174" s="71" t="str">
        <f t="shared" si="78"/>
        <v/>
      </c>
      <c r="P174" s="71" t="str">
        <f t="shared" si="79"/>
        <v/>
      </c>
      <c r="Q174" s="71">
        <f t="shared" si="80"/>
        <v>-10</v>
      </c>
      <c r="R174" s="71" t="str">
        <f t="shared" si="81"/>
        <v/>
      </c>
      <c r="S174" s="71" t="str">
        <f t="shared" si="82"/>
        <v/>
      </c>
      <c r="T174" s="71">
        <f t="shared" si="83"/>
        <v>0</v>
      </c>
      <c r="U174" t="str">
        <f ca="1">IF(N('Final Round'!$J$14)&gt;0,IF(ISBLANK($A174),"",IF($N174&gt;5,$N174,VLOOKUP($A174,'Final Round'!$A$14:$K$18,COLUMN('Final Round'!$J$1),FALSE()))),"")</f>
        <v/>
      </c>
      <c r="V174" s="71" t="str">
        <f t="shared" ca="1" si="84"/>
        <v/>
      </c>
      <c r="W174" s="71" t="str">
        <f t="shared" si="85"/>
        <v/>
      </c>
      <c r="X174" s="71" t="str">
        <f t="shared" si="86"/>
        <v/>
      </c>
      <c r="Y174" s="71">
        <f t="shared" si="87"/>
        <v>0</v>
      </c>
      <c r="Z174" s="71" t="str">
        <f t="shared" ca="1" si="88"/>
        <v/>
      </c>
      <c r="AA174" s="71">
        <f t="shared" ca="1" si="89"/>
        <v>0</v>
      </c>
      <c r="AB174" t="str">
        <f>IF(ISBLANK($A174),"",5+4*(I174+IF(AA174=0,0,VLOOKUP($A174,'Final Round'!$A$14:$K$18,COLUMN('Final Round'!$G$1),FALSE())))+8*(H174+IF(AA174=0,0,IF(VLOOKUP($A174,'Final Round'!$A$14:$K$18,COLUMN('Final Round'!$J$1),FALSE())=1,1,0)))+$AA174)</f>
        <v/>
      </c>
    </row>
    <row r="175" spans="1:28">
      <c r="A175" s="123"/>
      <c r="B175" s="125"/>
      <c r="C175" s="125"/>
      <c r="D175" s="125"/>
      <c r="E175" s="126"/>
      <c r="F175" t="str">
        <f>IF(ISBLANK($A175),"",SUM(IF(ISNA(IF(VLOOKUP($A175,'Round 1'!$A$7:$J$206,COLUMN('Round 1'!$H$7),FALSE()),1,NA())),0,1),IF(ISNA(IF(VLOOKUP($A175,'Round 2'!$A$7:$J$206,COLUMN('Round 1'!$H$7),FALSE()),1,NA())),0,1),IF(ISNA(IF(VLOOKUP($A175,'Round 3'!$A$7:$J$206,COLUMN('Round 1'!$H$7),FALSE()),1,NA())),0,1),IF(ISNA(IF(VLOOKUP($A175,'Final Round'!$A$14:$K$18,1,FALSE()),1,NA())),0,1)))</f>
        <v/>
      </c>
      <c r="G175" s="128"/>
      <c r="H175"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30" t="str">
        <f t="shared" si="75"/>
        <v/>
      </c>
      <c r="L175" s="136" t="str">
        <f t="shared" si="76"/>
        <v/>
      </c>
      <c r="M175" s="137"/>
      <c r="N175" s="138" t="str">
        <f t="shared" si="77"/>
        <v/>
      </c>
      <c r="O175" s="71" t="str">
        <f t="shared" si="78"/>
        <v/>
      </c>
      <c r="P175" s="71" t="str">
        <f t="shared" si="79"/>
        <v/>
      </c>
      <c r="Q175" s="71">
        <f t="shared" si="80"/>
        <v>-10</v>
      </c>
      <c r="R175" s="71" t="str">
        <f t="shared" si="81"/>
        <v/>
      </c>
      <c r="S175" s="71" t="str">
        <f t="shared" si="82"/>
        <v/>
      </c>
      <c r="T175" s="71">
        <f t="shared" si="83"/>
        <v>0</v>
      </c>
      <c r="U175" t="str">
        <f ca="1">IF(N('Final Round'!$J$14)&gt;0,IF(ISBLANK($A175),"",IF($N175&gt;5,$N175,VLOOKUP($A175,'Final Round'!$A$14:$K$18,COLUMN('Final Round'!$J$1),FALSE()))),"")</f>
        <v/>
      </c>
      <c r="V175" s="71" t="str">
        <f t="shared" ca="1" si="84"/>
        <v/>
      </c>
      <c r="W175" s="71" t="str">
        <f t="shared" si="85"/>
        <v/>
      </c>
      <c r="X175" s="71" t="str">
        <f t="shared" si="86"/>
        <v/>
      </c>
      <c r="Y175" s="71">
        <f t="shared" si="87"/>
        <v>0</v>
      </c>
      <c r="Z175" s="71" t="str">
        <f t="shared" ca="1" si="88"/>
        <v/>
      </c>
      <c r="AA175" s="71">
        <f t="shared" ca="1" si="89"/>
        <v>0</v>
      </c>
      <c r="AB175" t="str">
        <f>IF(ISBLANK($A175),"",5+4*(I175+IF(AA175=0,0,VLOOKUP($A175,'Final Round'!$A$14:$K$18,COLUMN('Final Round'!$G$1),FALSE())))+8*(H175+IF(AA175=0,0,IF(VLOOKUP($A175,'Final Round'!$A$14:$K$18,COLUMN('Final Round'!$J$1),FALSE())=1,1,0)))+$AA175)</f>
        <v/>
      </c>
    </row>
    <row r="176" spans="1:28">
      <c r="A176" s="112"/>
      <c r="B176" s="139"/>
      <c r="C176" s="139"/>
      <c r="D176" s="139"/>
      <c r="E176" s="140"/>
      <c r="F176" t="str">
        <f>IF(ISBLANK($A176),"",SUM(IF(ISNA(IF(VLOOKUP($A176,'Round 1'!$A$7:$J$206,COLUMN('Round 1'!$H$7),FALSE()),1,NA())),0,1),IF(ISNA(IF(VLOOKUP($A176,'Round 2'!$A$7:$J$206,COLUMN('Round 1'!$H$7),FALSE()),1,NA())),0,1),IF(ISNA(IF(VLOOKUP($A176,'Round 3'!$A$7:$J$206,COLUMN('Round 1'!$H$7),FALSE()),1,NA())),0,1),IF(ISNA(IF(VLOOKUP($A176,'Final Round'!$A$14:$K$18,1,FALSE()),1,NA())),0,1)))</f>
        <v/>
      </c>
      <c r="G176" s="142"/>
      <c r="H176"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43" t="str">
        <f t="shared" si="75"/>
        <v/>
      </c>
      <c r="L176" s="145" t="str">
        <f t="shared" si="76"/>
        <v/>
      </c>
      <c r="M176" s="146"/>
      <c r="N176" s="147" t="str">
        <f t="shared" si="77"/>
        <v/>
      </c>
      <c r="O176" s="71" t="str">
        <f t="shared" si="78"/>
        <v/>
      </c>
      <c r="P176" s="71" t="str">
        <f t="shared" si="79"/>
        <v/>
      </c>
      <c r="Q176" s="71">
        <f t="shared" si="80"/>
        <v>-10</v>
      </c>
      <c r="R176" s="71" t="str">
        <f t="shared" si="81"/>
        <v/>
      </c>
      <c r="S176" s="71" t="str">
        <f t="shared" si="82"/>
        <v/>
      </c>
      <c r="T176" s="71">
        <f t="shared" si="83"/>
        <v>0</v>
      </c>
      <c r="U176" t="str">
        <f ca="1">IF(N('Final Round'!$J$14)&gt;0,IF(ISBLANK($A176),"",IF($N176&gt;5,$N176,VLOOKUP($A176,'Final Round'!$A$14:$K$18,COLUMN('Final Round'!$J$1),FALSE()))),"")</f>
        <v/>
      </c>
      <c r="V176" s="71" t="str">
        <f t="shared" ca="1" si="84"/>
        <v/>
      </c>
      <c r="W176" s="71" t="str">
        <f t="shared" si="85"/>
        <v/>
      </c>
      <c r="X176" s="71" t="str">
        <f t="shared" si="86"/>
        <v/>
      </c>
      <c r="Y176" s="71">
        <f t="shared" si="87"/>
        <v>0</v>
      </c>
      <c r="Z176" s="71" t="str">
        <f t="shared" ca="1" si="88"/>
        <v/>
      </c>
      <c r="AA176" s="71">
        <f t="shared" ca="1" si="89"/>
        <v>0</v>
      </c>
      <c r="AB176" t="str">
        <f>IF(ISBLANK($A176),"",5+4*(I176+IF(AA176=0,0,VLOOKUP($A176,'Final Round'!$A$14:$K$18,COLUMN('Final Round'!$G$1),FALSE())))+8*(H176+IF(AA176=0,0,IF(VLOOKUP($A176,'Final Round'!$A$14:$K$18,COLUMN('Final Round'!$J$1),FALSE())=1,1,0)))+$AA176)</f>
        <v/>
      </c>
    </row>
    <row r="177" spans="1:28">
      <c r="A177" s="123"/>
      <c r="B177" s="125"/>
      <c r="C177" s="125"/>
      <c r="D177" s="125"/>
      <c r="E177" s="126"/>
      <c r="F177" t="str">
        <f>IF(ISBLANK($A177),"",SUM(IF(ISNA(IF(VLOOKUP($A177,'Round 1'!$A$7:$J$206,COLUMN('Round 1'!$H$7),FALSE()),1,NA())),0,1),IF(ISNA(IF(VLOOKUP($A177,'Round 2'!$A$7:$J$206,COLUMN('Round 1'!$H$7),FALSE()),1,NA())),0,1),IF(ISNA(IF(VLOOKUP($A177,'Round 3'!$A$7:$J$206,COLUMN('Round 1'!$H$7),FALSE()),1,NA())),0,1),IF(ISNA(IF(VLOOKUP($A177,'Final Round'!$A$14:$K$18,1,FALSE()),1,NA())),0,1)))</f>
        <v/>
      </c>
      <c r="G177" s="128"/>
      <c r="H17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30" t="str">
        <f t="shared" si="75"/>
        <v/>
      </c>
      <c r="L177" s="136" t="str">
        <f t="shared" si="76"/>
        <v/>
      </c>
      <c r="M177" s="137"/>
      <c r="N177" s="138" t="str">
        <f t="shared" si="77"/>
        <v/>
      </c>
      <c r="O177" s="71" t="str">
        <f t="shared" si="78"/>
        <v/>
      </c>
      <c r="P177" s="71" t="str">
        <f t="shared" si="79"/>
        <v/>
      </c>
      <c r="Q177" s="71">
        <f t="shared" si="80"/>
        <v>-10</v>
      </c>
      <c r="R177" s="71" t="str">
        <f t="shared" si="81"/>
        <v/>
      </c>
      <c r="S177" s="71" t="str">
        <f t="shared" si="82"/>
        <v/>
      </c>
      <c r="T177" s="71">
        <f t="shared" si="83"/>
        <v>0</v>
      </c>
      <c r="U177" t="str">
        <f ca="1">IF(N('Final Round'!$J$14)&gt;0,IF(ISBLANK($A177),"",IF($N177&gt;5,$N177,VLOOKUP($A177,'Final Round'!$A$14:$K$18,COLUMN('Final Round'!$J$1),FALSE()))),"")</f>
        <v/>
      </c>
      <c r="V177" s="71" t="str">
        <f t="shared" ca="1" si="84"/>
        <v/>
      </c>
      <c r="W177" s="71" t="str">
        <f t="shared" si="85"/>
        <v/>
      </c>
      <c r="X177" s="71" t="str">
        <f t="shared" si="86"/>
        <v/>
      </c>
      <c r="Y177" s="71">
        <f t="shared" si="87"/>
        <v>0</v>
      </c>
      <c r="Z177" s="71" t="str">
        <f t="shared" ca="1" si="88"/>
        <v/>
      </c>
      <c r="AA177" s="71">
        <f t="shared" ca="1" si="89"/>
        <v>0</v>
      </c>
      <c r="AB177" t="str">
        <f>IF(ISBLANK($A177),"",5+4*(I177+IF(AA177=0,0,VLOOKUP($A177,'Final Round'!$A$14:$K$18,COLUMN('Final Round'!$G$1),FALSE())))+8*(H177+IF(AA177=0,0,IF(VLOOKUP($A177,'Final Round'!$A$14:$K$18,COLUMN('Final Round'!$J$1),FALSE())=1,1,0)))+$AA177)</f>
        <v/>
      </c>
    </row>
    <row r="178" spans="1:28">
      <c r="A178" s="112"/>
      <c r="B178" s="139"/>
      <c r="C178" s="139"/>
      <c r="D178" s="139"/>
      <c r="E178" s="140"/>
      <c r="F178" t="str">
        <f>IF(ISBLANK($A178),"",SUM(IF(ISNA(IF(VLOOKUP($A178,'Round 1'!$A$7:$J$206,COLUMN('Round 1'!$H$7),FALSE()),1,NA())),0,1),IF(ISNA(IF(VLOOKUP($A178,'Round 2'!$A$7:$J$206,COLUMN('Round 1'!$H$7),FALSE()),1,NA())),0,1),IF(ISNA(IF(VLOOKUP($A178,'Round 3'!$A$7:$J$206,COLUMN('Round 1'!$H$7),FALSE()),1,NA())),0,1),IF(ISNA(IF(VLOOKUP($A178,'Final Round'!$A$14:$K$18,1,FALSE()),1,NA())),0,1)))</f>
        <v/>
      </c>
      <c r="G178" s="142"/>
      <c r="H17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43" t="str">
        <f t="shared" si="75"/>
        <v/>
      </c>
      <c r="L178" s="145" t="str">
        <f t="shared" si="76"/>
        <v/>
      </c>
      <c r="M178" s="146"/>
      <c r="N178" s="147" t="str">
        <f t="shared" si="77"/>
        <v/>
      </c>
      <c r="O178" s="71" t="str">
        <f t="shared" si="78"/>
        <v/>
      </c>
      <c r="P178" s="71" t="str">
        <f t="shared" si="79"/>
        <v/>
      </c>
      <c r="Q178" s="71">
        <f t="shared" si="80"/>
        <v>-10</v>
      </c>
      <c r="R178" s="71" t="str">
        <f t="shared" si="81"/>
        <v/>
      </c>
      <c r="S178" s="71" t="str">
        <f t="shared" si="82"/>
        <v/>
      </c>
      <c r="T178" s="71">
        <f t="shared" si="83"/>
        <v>0</v>
      </c>
      <c r="U178" t="str">
        <f ca="1">IF(N('Final Round'!$J$14)&gt;0,IF(ISBLANK($A178),"",IF($N178&gt;5,$N178,VLOOKUP($A178,'Final Round'!$A$14:$K$18,COLUMN('Final Round'!$J$1),FALSE()))),"")</f>
        <v/>
      </c>
      <c r="V178" s="71" t="str">
        <f t="shared" ca="1" si="84"/>
        <v/>
      </c>
      <c r="W178" s="71" t="str">
        <f t="shared" si="85"/>
        <v/>
      </c>
      <c r="X178" s="71" t="str">
        <f t="shared" si="86"/>
        <v/>
      </c>
      <c r="Y178" s="71">
        <f t="shared" si="87"/>
        <v>0</v>
      </c>
      <c r="Z178" s="71" t="str">
        <f t="shared" ca="1" si="88"/>
        <v/>
      </c>
      <c r="AA178" s="71">
        <f t="shared" ca="1" si="89"/>
        <v>0</v>
      </c>
      <c r="AB178" t="str">
        <f>IF(ISBLANK($A178),"",5+4*(I178+IF(AA178=0,0,VLOOKUP($A178,'Final Round'!$A$14:$K$18,COLUMN('Final Round'!$G$1),FALSE())))+8*(H178+IF(AA178=0,0,IF(VLOOKUP($A178,'Final Round'!$A$14:$K$18,COLUMN('Final Round'!$J$1),FALSE())=1,1,0)))+$AA178)</f>
        <v/>
      </c>
    </row>
    <row r="179" spans="1:28">
      <c r="A179" s="123"/>
      <c r="B179" s="125"/>
      <c r="C179" s="125"/>
      <c r="D179" s="125"/>
      <c r="E179" s="126"/>
      <c r="F179" t="str">
        <f>IF(ISBLANK($A179),"",SUM(IF(ISNA(IF(VLOOKUP($A179,'Round 1'!$A$7:$J$206,COLUMN('Round 1'!$H$7),FALSE()),1,NA())),0,1),IF(ISNA(IF(VLOOKUP($A179,'Round 2'!$A$7:$J$206,COLUMN('Round 1'!$H$7),FALSE()),1,NA())),0,1),IF(ISNA(IF(VLOOKUP($A179,'Round 3'!$A$7:$J$206,COLUMN('Round 1'!$H$7),FALSE()),1,NA())),0,1),IF(ISNA(IF(VLOOKUP($A179,'Final Round'!$A$14:$K$18,1,FALSE()),1,NA())),0,1)))</f>
        <v/>
      </c>
      <c r="G179" s="128"/>
      <c r="H1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30" t="str">
        <f t="shared" si="75"/>
        <v/>
      </c>
      <c r="L179" s="136" t="str">
        <f t="shared" si="76"/>
        <v/>
      </c>
      <c r="M179" s="137"/>
      <c r="N179" s="138" t="str">
        <f t="shared" si="77"/>
        <v/>
      </c>
      <c r="O179" s="71" t="str">
        <f t="shared" si="78"/>
        <v/>
      </c>
      <c r="P179" s="71" t="str">
        <f t="shared" si="79"/>
        <v/>
      </c>
      <c r="Q179" s="71">
        <f t="shared" si="80"/>
        <v>-10</v>
      </c>
      <c r="R179" s="71" t="str">
        <f t="shared" si="81"/>
        <v/>
      </c>
      <c r="S179" s="71" t="str">
        <f t="shared" si="82"/>
        <v/>
      </c>
      <c r="T179" s="71">
        <f t="shared" si="83"/>
        <v>0</v>
      </c>
      <c r="U179" t="str">
        <f ca="1">IF(N('Final Round'!$J$14)&gt;0,IF(ISBLANK($A179),"",IF($N179&gt;5,$N179,VLOOKUP($A179,'Final Round'!$A$14:$K$18,COLUMN('Final Round'!$J$1),FALSE()))),"")</f>
        <v/>
      </c>
      <c r="V179" s="71" t="str">
        <f t="shared" ca="1" si="84"/>
        <v/>
      </c>
      <c r="W179" s="71" t="str">
        <f t="shared" si="85"/>
        <v/>
      </c>
      <c r="X179" s="71" t="str">
        <f t="shared" si="86"/>
        <v/>
      </c>
      <c r="Y179" s="71">
        <f t="shared" si="87"/>
        <v>0</v>
      </c>
      <c r="Z179" s="71" t="str">
        <f t="shared" ca="1" si="88"/>
        <v/>
      </c>
      <c r="AA179" s="71">
        <f t="shared" ca="1" si="89"/>
        <v>0</v>
      </c>
      <c r="AB179" t="str">
        <f>IF(ISBLANK($A179),"",5+4*(I179+IF(AA179=0,0,VLOOKUP($A179,'Final Round'!$A$14:$K$18,COLUMN('Final Round'!$G$1),FALSE())))+8*(H179+IF(AA179=0,0,IF(VLOOKUP($A179,'Final Round'!$A$14:$K$18,COLUMN('Final Round'!$J$1),FALSE())=1,1,0)))+$AA179)</f>
        <v/>
      </c>
    </row>
    <row r="180" spans="1:28">
      <c r="A180" s="112"/>
      <c r="B180" s="139"/>
      <c r="C180" s="139"/>
      <c r="D180" s="139"/>
      <c r="E180" s="140"/>
      <c r="F180" t="str">
        <f>IF(ISBLANK($A180),"",SUM(IF(ISNA(IF(VLOOKUP($A180,'Round 1'!$A$7:$J$206,COLUMN('Round 1'!$H$7),FALSE()),1,NA())),0,1),IF(ISNA(IF(VLOOKUP($A180,'Round 2'!$A$7:$J$206,COLUMN('Round 1'!$H$7),FALSE()),1,NA())),0,1),IF(ISNA(IF(VLOOKUP($A180,'Round 3'!$A$7:$J$206,COLUMN('Round 1'!$H$7),FALSE()),1,NA())),0,1),IF(ISNA(IF(VLOOKUP($A180,'Final Round'!$A$14:$K$18,1,FALSE()),1,NA())),0,1)))</f>
        <v/>
      </c>
      <c r="G180" s="142"/>
      <c r="H180"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43" t="str">
        <f t="shared" si="75"/>
        <v/>
      </c>
      <c r="L180" s="145" t="str">
        <f t="shared" si="76"/>
        <v/>
      </c>
      <c r="M180" s="146"/>
      <c r="N180" s="147" t="str">
        <f t="shared" si="77"/>
        <v/>
      </c>
      <c r="O180" s="71" t="str">
        <f t="shared" si="78"/>
        <v/>
      </c>
      <c r="P180" s="71" t="str">
        <f t="shared" si="79"/>
        <v/>
      </c>
      <c r="Q180" s="71">
        <f t="shared" si="80"/>
        <v>-10</v>
      </c>
      <c r="R180" s="71" t="str">
        <f t="shared" si="81"/>
        <v/>
      </c>
      <c r="S180" s="71" t="str">
        <f t="shared" si="82"/>
        <v/>
      </c>
      <c r="T180" s="71">
        <f t="shared" si="83"/>
        <v>0</v>
      </c>
      <c r="U180" t="str">
        <f ca="1">IF(N('Final Round'!$J$14)&gt;0,IF(ISBLANK($A180),"",IF($N180&gt;5,$N180,VLOOKUP($A180,'Final Round'!$A$14:$K$18,COLUMN('Final Round'!$J$1),FALSE()))),"")</f>
        <v/>
      </c>
      <c r="V180" s="71" t="str">
        <f t="shared" ca="1" si="84"/>
        <v/>
      </c>
      <c r="W180" s="71" t="str">
        <f t="shared" si="85"/>
        <v/>
      </c>
      <c r="X180" s="71" t="str">
        <f t="shared" si="86"/>
        <v/>
      </c>
      <c r="Y180" s="71">
        <f t="shared" si="87"/>
        <v>0</v>
      </c>
      <c r="Z180" s="71" t="str">
        <f t="shared" ca="1" si="88"/>
        <v/>
      </c>
      <c r="AA180" s="71">
        <f t="shared" ca="1" si="89"/>
        <v>0</v>
      </c>
      <c r="AB180" t="str">
        <f>IF(ISBLANK($A180),"",5+4*(I180+IF(AA180=0,0,VLOOKUP($A180,'Final Round'!$A$14:$K$18,COLUMN('Final Round'!$G$1),FALSE())))+8*(H180+IF(AA180=0,0,IF(VLOOKUP($A180,'Final Round'!$A$14:$K$18,COLUMN('Final Round'!$J$1),FALSE())=1,1,0)))+$AA180)</f>
        <v/>
      </c>
    </row>
    <row r="181" spans="1:28">
      <c r="A181" s="123"/>
      <c r="B181" s="125"/>
      <c r="C181" s="125"/>
      <c r="D181" s="125"/>
      <c r="E181" s="126"/>
      <c r="F181" t="str">
        <f>IF(ISBLANK($A181),"",SUM(IF(ISNA(IF(VLOOKUP($A181,'Round 1'!$A$7:$J$206,COLUMN('Round 1'!$H$7),FALSE()),1,NA())),0,1),IF(ISNA(IF(VLOOKUP($A181,'Round 2'!$A$7:$J$206,COLUMN('Round 1'!$H$7),FALSE()),1,NA())),0,1),IF(ISNA(IF(VLOOKUP($A181,'Round 3'!$A$7:$J$206,COLUMN('Round 1'!$H$7),FALSE()),1,NA())),0,1),IF(ISNA(IF(VLOOKUP($A181,'Final Round'!$A$14:$K$18,1,FALSE()),1,NA())),0,1)))</f>
        <v/>
      </c>
      <c r="G181" s="128"/>
      <c r="H18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30" t="str">
        <f t="shared" si="75"/>
        <v/>
      </c>
      <c r="L181" s="136" t="str">
        <f t="shared" si="76"/>
        <v/>
      </c>
      <c r="M181" s="137"/>
      <c r="N181" s="138" t="str">
        <f t="shared" si="77"/>
        <v/>
      </c>
      <c r="O181" s="71" t="str">
        <f t="shared" si="78"/>
        <v/>
      </c>
      <c r="P181" s="71" t="str">
        <f t="shared" si="79"/>
        <v/>
      </c>
      <c r="Q181" s="71">
        <f t="shared" si="80"/>
        <v>-10</v>
      </c>
      <c r="R181" s="71" t="str">
        <f t="shared" si="81"/>
        <v/>
      </c>
      <c r="S181" s="71" t="str">
        <f t="shared" si="82"/>
        <v/>
      </c>
      <c r="T181" s="71">
        <f t="shared" si="83"/>
        <v>0</v>
      </c>
      <c r="U181" t="str">
        <f ca="1">IF(N('Final Round'!$J$14)&gt;0,IF(ISBLANK($A181),"",IF($N181&gt;5,$N181,VLOOKUP($A181,'Final Round'!$A$14:$K$18,COLUMN('Final Round'!$J$1),FALSE()))),"")</f>
        <v/>
      </c>
      <c r="V181" s="71" t="str">
        <f t="shared" ca="1" si="84"/>
        <v/>
      </c>
      <c r="W181" s="71" t="str">
        <f t="shared" si="85"/>
        <v/>
      </c>
      <c r="X181" s="71" t="str">
        <f t="shared" si="86"/>
        <v/>
      </c>
      <c r="Y181" s="71">
        <f t="shared" si="87"/>
        <v>0</v>
      </c>
      <c r="Z181" s="71" t="str">
        <f t="shared" ca="1" si="88"/>
        <v/>
      </c>
      <c r="AA181" s="71">
        <f t="shared" ca="1" si="89"/>
        <v>0</v>
      </c>
      <c r="AB181" t="str">
        <f>IF(ISBLANK($A181),"",5+4*(I181+IF(AA181=0,0,VLOOKUP($A181,'Final Round'!$A$14:$K$18,COLUMN('Final Round'!$G$1),FALSE())))+8*(H181+IF(AA181=0,0,IF(VLOOKUP($A181,'Final Round'!$A$14:$K$18,COLUMN('Final Round'!$J$1),FALSE())=1,1,0)))+$AA181)</f>
        <v/>
      </c>
    </row>
    <row r="182" spans="1:28">
      <c r="A182" s="112"/>
      <c r="B182" s="139"/>
      <c r="C182" s="139"/>
      <c r="D182" s="139"/>
      <c r="E182" s="140"/>
      <c r="F182" t="str">
        <f>IF(ISBLANK($A182),"",SUM(IF(ISNA(IF(VLOOKUP($A182,'Round 1'!$A$7:$J$206,COLUMN('Round 1'!$H$7),FALSE()),1,NA())),0,1),IF(ISNA(IF(VLOOKUP($A182,'Round 2'!$A$7:$J$206,COLUMN('Round 1'!$H$7),FALSE()),1,NA())),0,1),IF(ISNA(IF(VLOOKUP($A182,'Round 3'!$A$7:$J$206,COLUMN('Round 1'!$H$7),FALSE()),1,NA())),0,1),IF(ISNA(IF(VLOOKUP($A182,'Final Round'!$A$14:$K$18,1,FALSE()),1,NA())),0,1)))</f>
        <v/>
      </c>
      <c r="G182" s="142"/>
      <c r="H182"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43" t="str">
        <f t="shared" si="75"/>
        <v/>
      </c>
      <c r="L182" s="145" t="str">
        <f t="shared" si="76"/>
        <v/>
      </c>
      <c r="M182" s="146"/>
      <c r="N182" s="147" t="str">
        <f t="shared" si="77"/>
        <v/>
      </c>
      <c r="O182" s="71" t="str">
        <f t="shared" si="78"/>
        <v/>
      </c>
      <c r="P182" s="71" t="str">
        <f t="shared" si="79"/>
        <v/>
      </c>
      <c r="Q182" s="71">
        <f t="shared" si="80"/>
        <v>-10</v>
      </c>
      <c r="R182" s="71" t="str">
        <f t="shared" si="81"/>
        <v/>
      </c>
      <c r="S182" s="71" t="str">
        <f t="shared" si="82"/>
        <v/>
      </c>
      <c r="T182" s="71">
        <f t="shared" si="83"/>
        <v>0</v>
      </c>
      <c r="U182" t="str">
        <f ca="1">IF(N('Final Round'!$J$14)&gt;0,IF(ISBLANK($A182),"",IF($N182&gt;5,$N182,VLOOKUP($A182,'Final Round'!$A$14:$K$18,COLUMN('Final Round'!$J$1),FALSE()))),"")</f>
        <v/>
      </c>
      <c r="V182" s="71" t="str">
        <f t="shared" ca="1" si="84"/>
        <v/>
      </c>
      <c r="W182" s="71" t="str">
        <f t="shared" si="85"/>
        <v/>
      </c>
      <c r="X182" s="71" t="str">
        <f t="shared" si="86"/>
        <v/>
      </c>
      <c r="Y182" s="71">
        <f t="shared" si="87"/>
        <v>0</v>
      </c>
      <c r="Z182" s="71" t="str">
        <f t="shared" ca="1" si="88"/>
        <v/>
      </c>
      <c r="AA182" s="71">
        <f t="shared" ca="1" si="89"/>
        <v>0</v>
      </c>
      <c r="AB182" t="str">
        <f>IF(ISBLANK($A182),"",5+4*(I182+IF(AA182=0,0,VLOOKUP($A182,'Final Round'!$A$14:$K$18,COLUMN('Final Round'!$G$1),FALSE())))+8*(H182+IF(AA182=0,0,IF(VLOOKUP($A182,'Final Round'!$A$14:$K$18,COLUMN('Final Round'!$J$1),FALSE())=1,1,0)))+$AA182)</f>
        <v/>
      </c>
    </row>
    <row r="183" spans="1:28">
      <c r="A183" s="123"/>
      <c r="B183" s="125"/>
      <c r="C183" s="125"/>
      <c r="D183" s="125"/>
      <c r="E183" s="126"/>
      <c r="F183" t="str">
        <f>IF(ISBLANK($A183),"",SUM(IF(ISNA(IF(VLOOKUP($A183,'Round 1'!$A$7:$J$206,COLUMN('Round 1'!$H$7),FALSE()),1,NA())),0,1),IF(ISNA(IF(VLOOKUP($A183,'Round 2'!$A$7:$J$206,COLUMN('Round 1'!$H$7),FALSE()),1,NA())),0,1),IF(ISNA(IF(VLOOKUP($A183,'Round 3'!$A$7:$J$206,COLUMN('Round 1'!$H$7),FALSE()),1,NA())),0,1),IF(ISNA(IF(VLOOKUP($A183,'Final Round'!$A$14:$K$18,1,FALSE()),1,NA())),0,1)))</f>
        <v/>
      </c>
      <c r="G183" s="128"/>
      <c r="H183"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30" t="str">
        <f t="shared" si="75"/>
        <v/>
      </c>
      <c r="L183" s="136" t="str">
        <f t="shared" si="76"/>
        <v/>
      </c>
      <c r="M183" s="137"/>
      <c r="N183" s="138" t="str">
        <f t="shared" si="77"/>
        <v/>
      </c>
      <c r="O183" s="71" t="str">
        <f t="shared" si="78"/>
        <v/>
      </c>
      <c r="P183" s="71" t="str">
        <f t="shared" si="79"/>
        <v/>
      </c>
      <c r="Q183" s="71">
        <f t="shared" si="80"/>
        <v>-10</v>
      </c>
      <c r="R183" s="71" t="str">
        <f t="shared" si="81"/>
        <v/>
      </c>
      <c r="S183" s="71" t="str">
        <f t="shared" si="82"/>
        <v/>
      </c>
      <c r="T183" s="71">
        <f t="shared" si="83"/>
        <v>0</v>
      </c>
      <c r="U183" t="str">
        <f ca="1">IF(N('Final Round'!$J$14)&gt;0,IF(ISBLANK($A183),"",IF($N183&gt;5,$N183,VLOOKUP($A183,'Final Round'!$A$14:$K$18,COLUMN('Final Round'!$J$1),FALSE()))),"")</f>
        <v/>
      </c>
      <c r="V183" s="71" t="str">
        <f t="shared" ca="1" si="84"/>
        <v/>
      </c>
      <c r="W183" s="71" t="str">
        <f t="shared" si="85"/>
        <v/>
      </c>
      <c r="X183" s="71" t="str">
        <f t="shared" si="86"/>
        <v/>
      </c>
      <c r="Y183" s="71">
        <f t="shared" si="87"/>
        <v>0</v>
      </c>
      <c r="Z183" s="71" t="str">
        <f t="shared" ca="1" si="88"/>
        <v/>
      </c>
      <c r="AA183" s="71">
        <f t="shared" ca="1" si="89"/>
        <v>0</v>
      </c>
      <c r="AB183" t="str">
        <f>IF(ISBLANK($A183),"",5+4*(I183+IF(AA183=0,0,VLOOKUP($A183,'Final Round'!$A$14:$K$18,COLUMN('Final Round'!$G$1),FALSE())))+8*(H183+IF(AA183=0,0,IF(VLOOKUP($A183,'Final Round'!$A$14:$K$18,COLUMN('Final Round'!$J$1),FALSE())=1,1,0)))+$AA183)</f>
        <v/>
      </c>
    </row>
    <row r="184" spans="1:28">
      <c r="A184" s="112"/>
      <c r="B184" s="139"/>
      <c r="C184" s="139"/>
      <c r="D184" s="139"/>
      <c r="E184" s="140"/>
      <c r="F184" t="str">
        <f>IF(ISBLANK($A184),"",SUM(IF(ISNA(IF(VLOOKUP($A184,'Round 1'!$A$7:$J$206,COLUMN('Round 1'!$H$7),FALSE()),1,NA())),0,1),IF(ISNA(IF(VLOOKUP($A184,'Round 2'!$A$7:$J$206,COLUMN('Round 1'!$H$7),FALSE()),1,NA())),0,1),IF(ISNA(IF(VLOOKUP($A184,'Round 3'!$A$7:$J$206,COLUMN('Round 1'!$H$7),FALSE()),1,NA())),0,1),IF(ISNA(IF(VLOOKUP($A184,'Final Round'!$A$14:$K$18,1,FALSE()),1,NA())),0,1)))</f>
        <v/>
      </c>
      <c r="G184" s="142"/>
      <c r="H184"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43" t="str">
        <f t="shared" si="75"/>
        <v/>
      </c>
      <c r="L184" s="145" t="str">
        <f t="shared" si="76"/>
        <v/>
      </c>
      <c r="M184" s="146"/>
      <c r="N184" s="147" t="str">
        <f t="shared" si="77"/>
        <v/>
      </c>
      <c r="O184" s="71" t="str">
        <f t="shared" si="78"/>
        <v/>
      </c>
      <c r="P184" s="71" t="str">
        <f t="shared" si="79"/>
        <v/>
      </c>
      <c r="Q184" s="71">
        <f t="shared" si="80"/>
        <v>-10</v>
      </c>
      <c r="R184" s="71" t="str">
        <f t="shared" si="81"/>
        <v/>
      </c>
      <c r="S184" s="71" t="str">
        <f t="shared" si="82"/>
        <v/>
      </c>
      <c r="T184" s="71">
        <f t="shared" si="83"/>
        <v>0</v>
      </c>
      <c r="U184" t="str">
        <f ca="1">IF(N('Final Round'!$J$14)&gt;0,IF(ISBLANK($A184),"",IF($N184&gt;5,$N184,VLOOKUP($A184,'Final Round'!$A$14:$K$18,COLUMN('Final Round'!$J$1),FALSE()))),"")</f>
        <v/>
      </c>
      <c r="V184" s="71" t="str">
        <f t="shared" ca="1" si="84"/>
        <v/>
      </c>
      <c r="W184" s="71" t="str">
        <f t="shared" si="85"/>
        <v/>
      </c>
      <c r="X184" s="71" t="str">
        <f t="shared" si="86"/>
        <v/>
      </c>
      <c r="Y184" s="71">
        <f t="shared" si="87"/>
        <v>0</v>
      </c>
      <c r="Z184" s="71" t="str">
        <f t="shared" ca="1" si="88"/>
        <v/>
      </c>
      <c r="AA184" s="71">
        <f t="shared" ca="1" si="89"/>
        <v>0</v>
      </c>
      <c r="AB184" t="str">
        <f>IF(ISBLANK($A184),"",5+4*(I184+IF(AA184=0,0,VLOOKUP($A184,'Final Round'!$A$14:$K$18,COLUMN('Final Round'!$G$1),FALSE())))+8*(H184+IF(AA184=0,0,IF(VLOOKUP($A184,'Final Round'!$A$14:$K$18,COLUMN('Final Round'!$J$1),FALSE())=1,1,0)))+$AA184)</f>
        <v/>
      </c>
    </row>
    <row r="185" spans="1:28">
      <c r="A185" s="123"/>
      <c r="B185" s="125"/>
      <c r="C185" s="125"/>
      <c r="D185" s="125"/>
      <c r="E185" s="126"/>
      <c r="F185" t="str">
        <f>IF(ISBLANK($A185),"",SUM(IF(ISNA(IF(VLOOKUP($A185,'Round 1'!$A$7:$J$206,COLUMN('Round 1'!$H$7),FALSE()),1,NA())),0,1),IF(ISNA(IF(VLOOKUP($A185,'Round 2'!$A$7:$J$206,COLUMN('Round 1'!$H$7),FALSE()),1,NA())),0,1),IF(ISNA(IF(VLOOKUP($A185,'Round 3'!$A$7:$J$206,COLUMN('Round 1'!$H$7),FALSE()),1,NA())),0,1),IF(ISNA(IF(VLOOKUP($A185,'Final Round'!$A$14:$K$18,1,FALSE()),1,NA())),0,1)))</f>
        <v/>
      </c>
      <c r="G185" s="128"/>
      <c r="H185"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30" t="str">
        <f t="shared" si="75"/>
        <v/>
      </c>
      <c r="L185" s="136" t="str">
        <f t="shared" si="76"/>
        <v/>
      </c>
      <c r="M185" s="137"/>
      <c r="N185" s="138" t="str">
        <f t="shared" si="77"/>
        <v/>
      </c>
      <c r="O185" s="71" t="str">
        <f t="shared" si="78"/>
        <v/>
      </c>
      <c r="P185" s="71" t="str">
        <f t="shared" si="79"/>
        <v/>
      </c>
      <c r="Q185" s="71">
        <f t="shared" si="80"/>
        <v>-10</v>
      </c>
      <c r="R185" s="71" t="str">
        <f t="shared" si="81"/>
        <v/>
      </c>
      <c r="S185" s="71" t="str">
        <f t="shared" si="82"/>
        <v/>
      </c>
      <c r="T185" s="71">
        <f t="shared" si="83"/>
        <v>0</v>
      </c>
      <c r="U185" t="str">
        <f ca="1">IF(N('Final Round'!$J$14)&gt;0,IF(ISBLANK($A185),"",IF($N185&gt;5,$N185,VLOOKUP($A185,'Final Round'!$A$14:$K$18,COLUMN('Final Round'!$J$1),FALSE()))),"")</f>
        <v/>
      </c>
      <c r="V185" s="71" t="str">
        <f t="shared" ca="1" si="84"/>
        <v/>
      </c>
      <c r="W185" s="71" t="str">
        <f t="shared" si="85"/>
        <v/>
      </c>
      <c r="X185" s="71" t="str">
        <f t="shared" si="86"/>
        <v/>
      </c>
      <c r="Y185" s="71">
        <f t="shared" si="87"/>
        <v>0</v>
      </c>
      <c r="Z185" s="71" t="str">
        <f t="shared" ca="1" si="88"/>
        <v/>
      </c>
      <c r="AA185" s="71">
        <f t="shared" ca="1" si="89"/>
        <v>0</v>
      </c>
      <c r="AB185" t="str">
        <f>IF(ISBLANK($A185),"",5+4*(I185+IF(AA185=0,0,VLOOKUP($A185,'Final Round'!$A$14:$K$18,COLUMN('Final Round'!$G$1),FALSE())))+8*(H185+IF(AA185=0,0,IF(VLOOKUP($A185,'Final Round'!$A$14:$K$18,COLUMN('Final Round'!$J$1),FALSE())=1,1,0)))+$AA185)</f>
        <v/>
      </c>
    </row>
    <row r="186" spans="1:28">
      <c r="A186" s="112"/>
      <c r="B186" s="139"/>
      <c r="C186" s="139"/>
      <c r="D186" s="139"/>
      <c r="E186" s="140"/>
      <c r="F186" t="str">
        <f>IF(ISBLANK($A186),"",SUM(IF(ISNA(IF(VLOOKUP($A186,'Round 1'!$A$7:$J$206,COLUMN('Round 1'!$H$7),FALSE()),1,NA())),0,1),IF(ISNA(IF(VLOOKUP($A186,'Round 2'!$A$7:$J$206,COLUMN('Round 1'!$H$7),FALSE()),1,NA())),0,1),IF(ISNA(IF(VLOOKUP($A186,'Round 3'!$A$7:$J$206,COLUMN('Round 1'!$H$7),FALSE()),1,NA())),0,1),IF(ISNA(IF(VLOOKUP($A186,'Final Round'!$A$14:$K$18,1,FALSE()),1,NA())),0,1)))</f>
        <v/>
      </c>
      <c r="G186" s="142"/>
      <c r="H186"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43" t="str">
        <f t="shared" si="75"/>
        <v/>
      </c>
      <c r="L186" s="145" t="str">
        <f t="shared" si="76"/>
        <v/>
      </c>
      <c r="M186" s="146"/>
      <c r="N186" s="147" t="str">
        <f t="shared" si="77"/>
        <v/>
      </c>
      <c r="O186" s="71" t="str">
        <f t="shared" si="78"/>
        <v/>
      </c>
      <c r="P186" s="71" t="str">
        <f t="shared" si="79"/>
        <v/>
      </c>
      <c r="Q186" s="71">
        <f t="shared" si="80"/>
        <v>-10</v>
      </c>
      <c r="R186" s="71" t="str">
        <f t="shared" si="81"/>
        <v/>
      </c>
      <c r="S186" s="71" t="str">
        <f t="shared" si="82"/>
        <v/>
      </c>
      <c r="T186" s="71">
        <f t="shared" si="83"/>
        <v>0</v>
      </c>
      <c r="U186" t="str">
        <f ca="1">IF(N('Final Round'!$J$14)&gt;0,IF(ISBLANK($A186),"",IF($N186&gt;5,$N186,VLOOKUP($A186,'Final Round'!$A$14:$K$18,COLUMN('Final Round'!$J$1),FALSE()))),"")</f>
        <v/>
      </c>
      <c r="V186" s="71" t="str">
        <f t="shared" ca="1" si="84"/>
        <v/>
      </c>
      <c r="W186" s="71" t="str">
        <f t="shared" si="85"/>
        <v/>
      </c>
      <c r="X186" s="71" t="str">
        <f t="shared" si="86"/>
        <v/>
      </c>
      <c r="Y186" s="71">
        <f t="shared" si="87"/>
        <v>0</v>
      </c>
      <c r="Z186" s="71" t="str">
        <f t="shared" ca="1" si="88"/>
        <v/>
      </c>
      <c r="AA186" s="71">
        <f t="shared" ca="1" si="89"/>
        <v>0</v>
      </c>
      <c r="AB186" t="str">
        <f>IF(ISBLANK($A186),"",5+4*(I186+IF(AA186=0,0,VLOOKUP($A186,'Final Round'!$A$14:$K$18,COLUMN('Final Round'!$G$1),FALSE())))+8*(H186+IF(AA186=0,0,IF(VLOOKUP($A186,'Final Round'!$A$14:$K$18,COLUMN('Final Round'!$J$1),FALSE())=1,1,0)))+$AA186)</f>
        <v/>
      </c>
    </row>
    <row r="187" spans="1:28">
      <c r="A187" s="123"/>
      <c r="B187" s="125"/>
      <c r="C187" s="125"/>
      <c r="D187" s="125"/>
      <c r="E187" s="126"/>
      <c r="F187" t="str">
        <f>IF(ISBLANK($A187),"",SUM(IF(ISNA(IF(VLOOKUP($A187,'Round 1'!$A$7:$J$206,COLUMN('Round 1'!$H$7),FALSE()),1,NA())),0,1),IF(ISNA(IF(VLOOKUP($A187,'Round 2'!$A$7:$J$206,COLUMN('Round 1'!$H$7),FALSE()),1,NA())),0,1),IF(ISNA(IF(VLOOKUP($A187,'Round 3'!$A$7:$J$206,COLUMN('Round 1'!$H$7),FALSE()),1,NA())),0,1),IF(ISNA(IF(VLOOKUP($A187,'Final Round'!$A$14:$K$18,1,FALSE()),1,NA())),0,1)))</f>
        <v/>
      </c>
      <c r="G187" s="128"/>
      <c r="H18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30" t="str">
        <f t="shared" si="75"/>
        <v/>
      </c>
      <c r="L187" s="136" t="str">
        <f t="shared" si="76"/>
        <v/>
      </c>
      <c r="M187" s="137"/>
      <c r="N187" s="138" t="str">
        <f t="shared" si="77"/>
        <v/>
      </c>
      <c r="O187" s="71" t="str">
        <f t="shared" si="78"/>
        <v/>
      </c>
      <c r="P187" s="71" t="str">
        <f t="shared" si="79"/>
        <v/>
      </c>
      <c r="Q187" s="71">
        <f t="shared" si="80"/>
        <v>-10</v>
      </c>
      <c r="R187" s="71" t="str">
        <f t="shared" si="81"/>
        <v/>
      </c>
      <c r="S187" s="71" t="str">
        <f t="shared" si="82"/>
        <v/>
      </c>
      <c r="T187" s="71">
        <f t="shared" si="83"/>
        <v>0</v>
      </c>
      <c r="U187" t="str">
        <f ca="1">IF(N('Final Round'!$J$14)&gt;0,IF(ISBLANK($A187),"",IF($N187&gt;5,$N187,VLOOKUP($A187,'Final Round'!$A$14:$K$18,COLUMN('Final Round'!$J$1),FALSE()))),"")</f>
        <v/>
      </c>
      <c r="V187" s="71" t="str">
        <f t="shared" ca="1" si="84"/>
        <v/>
      </c>
      <c r="W187" s="71" t="str">
        <f t="shared" si="85"/>
        <v/>
      </c>
      <c r="X187" s="71" t="str">
        <f t="shared" si="86"/>
        <v/>
      </c>
      <c r="Y187" s="71">
        <f t="shared" si="87"/>
        <v>0</v>
      </c>
      <c r="Z187" s="71" t="str">
        <f t="shared" ca="1" si="88"/>
        <v/>
      </c>
      <c r="AA187" s="71">
        <f t="shared" ca="1" si="89"/>
        <v>0</v>
      </c>
      <c r="AB187" t="str">
        <f>IF(ISBLANK($A187),"",5+4*(I187+IF(AA187=0,0,VLOOKUP($A187,'Final Round'!$A$14:$K$18,COLUMN('Final Round'!$G$1),FALSE())))+8*(H187+IF(AA187=0,0,IF(VLOOKUP($A187,'Final Round'!$A$14:$K$18,COLUMN('Final Round'!$J$1),FALSE())=1,1,0)))+$AA187)</f>
        <v/>
      </c>
    </row>
    <row r="188" spans="1:28">
      <c r="A188" s="112"/>
      <c r="B188" s="139"/>
      <c r="C188" s="139"/>
      <c r="D188" s="139"/>
      <c r="E188" s="140"/>
      <c r="F188" t="str">
        <f>IF(ISBLANK($A188),"",SUM(IF(ISNA(IF(VLOOKUP($A188,'Round 1'!$A$7:$J$206,COLUMN('Round 1'!$H$7),FALSE()),1,NA())),0,1),IF(ISNA(IF(VLOOKUP($A188,'Round 2'!$A$7:$J$206,COLUMN('Round 1'!$H$7),FALSE()),1,NA())),0,1),IF(ISNA(IF(VLOOKUP($A188,'Round 3'!$A$7:$J$206,COLUMN('Round 1'!$H$7),FALSE()),1,NA())),0,1),IF(ISNA(IF(VLOOKUP($A188,'Final Round'!$A$14:$K$18,1,FALSE()),1,NA())),0,1)))</f>
        <v/>
      </c>
      <c r="G188" s="142"/>
      <c r="H18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43" t="str">
        <f t="shared" si="75"/>
        <v/>
      </c>
      <c r="L188" s="145" t="str">
        <f t="shared" si="76"/>
        <v/>
      </c>
      <c r="M188" s="146"/>
      <c r="N188" s="147" t="str">
        <f t="shared" si="77"/>
        <v/>
      </c>
      <c r="O188" s="71" t="str">
        <f t="shared" si="78"/>
        <v/>
      </c>
      <c r="P188" s="71" t="str">
        <f t="shared" si="79"/>
        <v/>
      </c>
      <c r="Q188" s="71">
        <f t="shared" si="80"/>
        <v>-10</v>
      </c>
      <c r="R188" s="71" t="str">
        <f t="shared" si="81"/>
        <v/>
      </c>
      <c r="S188" s="71" t="str">
        <f t="shared" si="82"/>
        <v/>
      </c>
      <c r="T188" s="71">
        <f t="shared" si="83"/>
        <v>0</v>
      </c>
      <c r="U188" t="str">
        <f ca="1">IF(N('Final Round'!$J$14)&gt;0,IF(ISBLANK($A188),"",IF($N188&gt;5,$N188,VLOOKUP($A188,'Final Round'!$A$14:$K$18,COLUMN('Final Round'!$J$1),FALSE()))),"")</f>
        <v/>
      </c>
      <c r="V188" s="71" t="str">
        <f t="shared" ca="1" si="84"/>
        <v/>
      </c>
      <c r="W188" s="71" t="str">
        <f t="shared" si="85"/>
        <v/>
      </c>
      <c r="X188" s="71" t="str">
        <f t="shared" si="86"/>
        <v/>
      </c>
      <c r="Y188" s="71">
        <f t="shared" si="87"/>
        <v>0</v>
      </c>
      <c r="Z188" s="71" t="str">
        <f t="shared" ca="1" si="88"/>
        <v/>
      </c>
      <c r="AA188" s="71">
        <f t="shared" ca="1" si="89"/>
        <v>0</v>
      </c>
      <c r="AB188" t="str">
        <f>IF(ISBLANK($A188),"",5+4*(I188+IF(AA188=0,0,VLOOKUP($A188,'Final Round'!$A$14:$K$18,COLUMN('Final Round'!$G$1),FALSE())))+8*(H188+IF(AA188=0,0,IF(VLOOKUP($A188,'Final Round'!$A$14:$K$18,COLUMN('Final Round'!$J$1),FALSE())=1,1,0)))+$AA188)</f>
        <v/>
      </c>
    </row>
    <row r="189" spans="1:28">
      <c r="A189" s="123"/>
      <c r="B189" s="125"/>
      <c r="C189" s="125"/>
      <c r="D189" s="125"/>
      <c r="E189" s="126"/>
      <c r="F189" t="str">
        <f>IF(ISBLANK($A189),"",SUM(IF(ISNA(IF(VLOOKUP($A189,'Round 1'!$A$7:$J$206,COLUMN('Round 1'!$H$7),FALSE()),1,NA())),0,1),IF(ISNA(IF(VLOOKUP($A189,'Round 2'!$A$7:$J$206,COLUMN('Round 1'!$H$7),FALSE()),1,NA())),0,1),IF(ISNA(IF(VLOOKUP($A189,'Round 3'!$A$7:$J$206,COLUMN('Round 1'!$H$7),FALSE()),1,NA())),0,1),IF(ISNA(IF(VLOOKUP($A189,'Final Round'!$A$14:$K$18,1,FALSE()),1,NA())),0,1)))</f>
        <v/>
      </c>
      <c r="G189" s="128"/>
      <c r="H18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30" t="str">
        <f t="shared" si="75"/>
        <v/>
      </c>
      <c r="L189" s="136" t="str">
        <f t="shared" si="76"/>
        <v/>
      </c>
      <c r="M189" s="137"/>
      <c r="N189" s="138" t="str">
        <f t="shared" si="77"/>
        <v/>
      </c>
      <c r="O189" s="71" t="str">
        <f t="shared" si="78"/>
        <v/>
      </c>
      <c r="P189" s="71" t="str">
        <f t="shared" si="79"/>
        <v/>
      </c>
      <c r="Q189" s="71">
        <f t="shared" si="80"/>
        <v>-10</v>
      </c>
      <c r="R189" s="71" t="str">
        <f t="shared" si="81"/>
        <v/>
      </c>
      <c r="S189" s="71" t="str">
        <f t="shared" si="82"/>
        <v/>
      </c>
      <c r="T189" s="71">
        <f t="shared" si="83"/>
        <v>0</v>
      </c>
      <c r="U189" t="str">
        <f ca="1">IF(N('Final Round'!$J$14)&gt;0,IF(ISBLANK($A189),"",IF($N189&gt;5,$N189,VLOOKUP($A189,'Final Round'!$A$14:$K$18,COLUMN('Final Round'!$J$1),FALSE()))),"")</f>
        <v/>
      </c>
      <c r="V189" s="71" t="str">
        <f t="shared" ca="1" si="84"/>
        <v/>
      </c>
      <c r="W189" s="71" t="str">
        <f t="shared" si="85"/>
        <v/>
      </c>
      <c r="X189" s="71" t="str">
        <f t="shared" si="86"/>
        <v/>
      </c>
      <c r="Y189" s="71">
        <f t="shared" si="87"/>
        <v>0</v>
      </c>
      <c r="Z189" s="71" t="str">
        <f t="shared" ca="1" si="88"/>
        <v/>
      </c>
      <c r="AA189" s="71">
        <f t="shared" ca="1" si="89"/>
        <v>0</v>
      </c>
      <c r="AB189" t="str">
        <f>IF(ISBLANK($A189),"",5+4*(I189+IF(AA189=0,0,VLOOKUP($A189,'Final Round'!$A$14:$K$18,COLUMN('Final Round'!$G$1),FALSE())))+8*(H189+IF(AA189=0,0,IF(VLOOKUP($A189,'Final Round'!$A$14:$K$18,COLUMN('Final Round'!$J$1),FALSE())=1,1,0)))+$AA189)</f>
        <v/>
      </c>
    </row>
    <row r="190" spans="1:28">
      <c r="A190" s="112"/>
      <c r="B190" s="139"/>
      <c r="C190" s="139"/>
      <c r="D190" s="139"/>
      <c r="E190" s="140"/>
      <c r="F190" t="str">
        <f>IF(ISBLANK($A190),"",SUM(IF(ISNA(IF(VLOOKUP($A190,'Round 1'!$A$7:$J$206,COLUMN('Round 1'!$H$7),FALSE()),1,NA())),0,1),IF(ISNA(IF(VLOOKUP($A190,'Round 2'!$A$7:$J$206,COLUMN('Round 1'!$H$7),FALSE()),1,NA())),0,1),IF(ISNA(IF(VLOOKUP($A190,'Round 3'!$A$7:$J$206,COLUMN('Round 1'!$H$7),FALSE()),1,NA())),0,1),IF(ISNA(IF(VLOOKUP($A190,'Final Round'!$A$14:$K$18,1,FALSE()),1,NA())),0,1)))</f>
        <v/>
      </c>
      <c r="G190" s="142"/>
      <c r="H190"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43" t="str">
        <f t="shared" si="75"/>
        <v/>
      </c>
      <c r="L190" s="145" t="str">
        <f t="shared" si="76"/>
        <v/>
      </c>
      <c r="M190" s="146"/>
      <c r="N190" s="147" t="str">
        <f t="shared" si="77"/>
        <v/>
      </c>
      <c r="O190" s="71" t="str">
        <f t="shared" si="78"/>
        <v/>
      </c>
      <c r="P190" s="71" t="str">
        <f t="shared" si="79"/>
        <v/>
      </c>
      <c r="Q190" s="71">
        <f t="shared" si="80"/>
        <v>-10</v>
      </c>
      <c r="R190" s="71" t="str">
        <f t="shared" si="81"/>
        <v/>
      </c>
      <c r="S190" s="71" t="str">
        <f t="shared" si="82"/>
        <v/>
      </c>
      <c r="T190" s="71">
        <f t="shared" si="83"/>
        <v>0</v>
      </c>
      <c r="U190" t="str">
        <f ca="1">IF(N('Final Round'!$J$14)&gt;0,IF(ISBLANK($A190),"",IF($N190&gt;5,$N190,VLOOKUP($A190,'Final Round'!$A$14:$K$18,COLUMN('Final Round'!$J$1),FALSE()))),"")</f>
        <v/>
      </c>
      <c r="V190" s="71" t="str">
        <f t="shared" ca="1" si="84"/>
        <v/>
      </c>
      <c r="W190" s="71" t="str">
        <f t="shared" si="85"/>
        <v/>
      </c>
      <c r="X190" s="71" t="str">
        <f t="shared" si="86"/>
        <v/>
      </c>
      <c r="Y190" s="71">
        <f t="shared" si="87"/>
        <v>0</v>
      </c>
      <c r="Z190" s="71" t="str">
        <f t="shared" ca="1" si="88"/>
        <v/>
      </c>
      <c r="AA190" s="71">
        <f t="shared" ca="1" si="89"/>
        <v>0</v>
      </c>
      <c r="AB190" t="str">
        <f>IF(ISBLANK($A190),"",5+4*(I190+IF(AA190=0,0,VLOOKUP($A190,'Final Round'!$A$14:$K$18,COLUMN('Final Round'!$G$1),FALSE())))+8*(H190+IF(AA190=0,0,IF(VLOOKUP($A190,'Final Round'!$A$14:$K$18,COLUMN('Final Round'!$J$1),FALSE())=1,1,0)))+$AA190)</f>
        <v/>
      </c>
    </row>
    <row r="191" spans="1:28">
      <c r="A191" s="123"/>
      <c r="B191" s="125"/>
      <c r="C191" s="125"/>
      <c r="D191" s="125"/>
      <c r="E191" s="126"/>
      <c r="F191" t="str">
        <f>IF(ISBLANK($A191),"",SUM(IF(ISNA(IF(VLOOKUP($A191,'Round 1'!$A$7:$J$206,COLUMN('Round 1'!$H$7),FALSE()),1,NA())),0,1),IF(ISNA(IF(VLOOKUP($A191,'Round 2'!$A$7:$J$206,COLUMN('Round 1'!$H$7),FALSE()),1,NA())),0,1),IF(ISNA(IF(VLOOKUP($A191,'Round 3'!$A$7:$J$206,COLUMN('Round 1'!$H$7),FALSE()),1,NA())),0,1),IF(ISNA(IF(VLOOKUP($A191,'Final Round'!$A$14:$K$18,1,FALSE()),1,NA())),0,1)))</f>
        <v/>
      </c>
      <c r="G191" s="128"/>
      <c r="H1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30" t="str">
        <f t="shared" si="75"/>
        <v/>
      </c>
      <c r="L191" s="136" t="str">
        <f t="shared" si="76"/>
        <v/>
      </c>
      <c r="M191" s="137"/>
      <c r="N191" s="138" t="str">
        <f t="shared" si="77"/>
        <v/>
      </c>
      <c r="O191" s="71" t="str">
        <f t="shared" si="78"/>
        <v/>
      </c>
      <c r="P191" s="71" t="str">
        <f t="shared" si="79"/>
        <v/>
      </c>
      <c r="Q191" s="71">
        <f t="shared" si="80"/>
        <v>-10</v>
      </c>
      <c r="R191" s="71" t="str">
        <f t="shared" si="81"/>
        <v/>
      </c>
      <c r="S191" s="71" t="str">
        <f t="shared" si="82"/>
        <v/>
      </c>
      <c r="T191" s="71">
        <f t="shared" si="83"/>
        <v>0</v>
      </c>
      <c r="U191" t="str">
        <f ca="1">IF(N('Final Round'!$J$14)&gt;0,IF(ISBLANK($A191),"",IF($N191&gt;5,$N191,VLOOKUP($A191,'Final Round'!$A$14:$K$18,COLUMN('Final Round'!$J$1),FALSE()))),"")</f>
        <v/>
      </c>
      <c r="V191" s="71" t="str">
        <f t="shared" ca="1" si="84"/>
        <v/>
      </c>
      <c r="W191" s="71" t="str">
        <f t="shared" si="85"/>
        <v/>
      </c>
      <c r="X191" s="71" t="str">
        <f t="shared" si="86"/>
        <v/>
      </c>
      <c r="Y191" s="71">
        <f t="shared" si="87"/>
        <v>0</v>
      </c>
      <c r="Z191" s="71" t="str">
        <f t="shared" ca="1" si="88"/>
        <v/>
      </c>
      <c r="AA191" s="71">
        <f t="shared" ca="1" si="89"/>
        <v>0</v>
      </c>
      <c r="AB191" t="str">
        <f>IF(ISBLANK($A191),"",5+4*(I191+IF(AA191=0,0,VLOOKUP($A191,'Final Round'!$A$14:$K$18,COLUMN('Final Round'!$G$1),FALSE())))+8*(H191+IF(AA191=0,0,IF(VLOOKUP($A191,'Final Round'!$A$14:$K$18,COLUMN('Final Round'!$J$1),FALSE())=1,1,0)))+$AA191)</f>
        <v/>
      </c>
    </row>
    <row r="192" spans="1:28">
      <c r="A192" s="112"/>
      <c r="B192" s="139"/>
      <c r="C192" s="139"/>
      <c r="D192" s="139"/>
      <c r="E192" s="140"/>
      <c r="F192" t="str">
        <f>IF(ISBLANK($A192),"",SUM(IF(ISNA(IF(VLOOKUP($A192,'Round 1'!$A$7:$J$206,COLUMN('Round 1'!$H$7),FALSE()),1,NA())),0,1),IF(ISNA(IF(VLOOKUP($A192,'Round 2'!$A$7:$J$206,COLUMN('Round 1'!$H$7),FALSE()),1,NA())),0,1),IF(ISNA(IF(VLOOKUP($A192,'Round 3'!$A$7:$J$206,COLUMN('Round 1'!$H$7),FALSE()),1,NA())),0,1),IF(ISNA(IF(VLOOKUP($A192,'Final Round'!$A$14:$K$18,1,FALSE()),1,NA())),0,1)))</f>
        <v/>
      </c>
      <c r="G192" s="142"/>
      <c r="H192"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43" t="str">
        <f t="shared" si="75"/>
        <v/>
      </c>
      <c r="L192" s="145" t="str">
        <f t="shared" si="76"/>
        <v/>
      </c>
      <c r="M192" s="146"/>
      <c r="N192" s="147" t="str">
        <f t="shared" si="77"/>
        <v/>
      </c>
      <c r="O192" s="71" t="str">
        <f t="shared" si="78"/>
        <v/>
      </c>
      <c r="P192" s="71" t="str">
        <f t="shared" si="79"/>
        <v/>
      </c>
      <c r="Q192" s="71">
        <f t="shared" si="80"/>
        <v>-10</v>
      </c>
      <c r="R192" s="71" t="str">
        <f t="shared" si="81"/>
        <v/>
      </c>
      <c r="S192" s="71" t="str">
        <f t="shared" si="82"/>
        <v/>
      </c>
      <c r="T192" s="71">
        <f t="shared" si="83"/>
        <v>0</v>
      </c>
      <c r="U192" t="str">
        <f ca="1">IF(N('Final Round'!$J$14)&gt;0,IF(ISBLANK($A192),"",IF($N192&gt;5,$N192,VLOOKUP($A192,'Final Round'!$A$14:$K$18,COLUMN('Final Round'!$J$1),FALSE()))),"")</f>
        <v/>
      </c>
      <c r="V192" s="71" t="str">
        <f t="shared" ca="1" si="84"/>
        <v/>
      </c>
      <c r="W192" s="71" t="str">
        <f t="shared" si="85"/>
        <v/>
      </c>
      <c r="X192" s="71" t="str">
        <f t="shared" si="86"/>
        <v/>
      </c>
      <c r="Y192" s="71">
        <f t="shared" si="87"/>
        <v>0</v>
      </c>
      <c r="Z192" s="71" t="str">
        <f t="shared" ca="1" si="88"/>
        <v/>
      </c>
      <c r="AA192" s="71">
        <f t="shared" ca="1" si="89"/>
        <v>0</v>
      </c>
      <c r="AB192" t="str">
        <f>IF(ISBLANK($A192),"",5+4*(I192+IF(AA192=0,0,VLOOKUP($A192,'Final Round'!$A$14:$K$18,COLUMN('Final Round'!$G$1),FALSE())))+8*(H192+IF(AA192=0,0,IF(VLOOKUP($A192,'Final Round'!$A$14:$K$18,COLUMN('Final Round'!$J$1),FALSE())=1,1,0)))+$AA192)</f>
        <v/>
      </c>
    </row>
    <row r="193" spans="1:28">
      <c r="A193" s="123"/>
      <c r="B193" s="125"/>
      <c r="C193" s="125"/>
      <c r="D193" s="125"/>
      <c r="E193" s="126"/>
      <c r="F193" t="str">
        <f>IF(ISBLANK($A193),"",SUM(IF(ISNA(IF(VLOOKUP($A193,'Round 1'!$A$7:$J$206,COLUMN('Round 1'!$H$7),FALSE()),1,NA())),0,1),IF(ISNA(IF(VLOOKUP($A193,'Round 2'!$A$7:$J$206,COLUMN('Round 1'!$H$7),FALSE()),1,NA())),0,1),IF(ISNA(IF(VLOOKUP($A193,'Round 3'!$A$7:$J$206,COLUMN('Round 1'!$H$7),FALSE()),1,NA())),0,1),IF(ISNA(IF(VLOOKUP($A193,'Final Round'!$A$14:$K$18,1,FALSE()),1,NA())),0,1)))</f>
        <v/>
      </c>
      <c r="G193" s="128"/>
      <c r="H193"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30" t="str">
        <f t="shared" si="75"/>
        <v/>
      </c>
      <c r="L193" s="136" t="str">
        <f t="shared" si="76"/>
        <v/>
      </c>
      <c r="M193" s="137"/>
      <c r="N193" s="138" t="str">
        <f t="shared" si="77"/>
        <v/>
      </c>
      <c r="O193" s="71" t="str">
        <f t="shared" si="78"/>
        <v/>
      </c>
      <c r="P193" s="71" t="str">
        <f t="shared" si="79"/>
        <v/>
      </c>
      <c r="Q193" s="71">
        <f t="shared" si="80"/>
        <v>-10</v>
      </c>
      <c r="R193" s="71" t="str">
        <f t="shared" si="81"/>
        <v/>
      </c>
      <c r="S193" s="71" t="str">
        <f t="shared" si="82"/>
        <v/>
      </c>
      <c r="T193" s="71">
        <f t="shared" si="83"/>
        <v>0</v>
      </c>
      <c r="U193" t="str">
        <f ca="1">IF(N('Final Round'!$J$14)&gt;0,IF(ISBLANK($A193),"",IF($N193&gt;5,$N193,VLOOKUP($A193,'Final Round'!$A$14:$K$18,COLUMN('Final Round'!$J$1),FALSE()))),"")</f>
        <v/>
      </c>
      <c r="V193" s="71" t="str">
        <f t="shared" ca="1" si="84"/>
        <v/>
      </c>
      <c r="W193" s="71" t="str">
        <f t="shared" si="85"/>
        <v/>
      </c>
      <c r="X193" s="71" t="str">
        <f t="shared" si="86"/>
        <v/>
      </c>
      <c r="Y193" s="71">
        <f t="shared" si="87"/>
        <v>0</v>
      </c>
      <c r="Z193" s="71" t="str">
        <f t="shared" ca="1" si="88"/>
        <v/>
      </c>
      <c r="AA193" s="71">
        <f t="shared" ca="1" si="89"/>
        <v>0</v>
      </c>
      <c r="AB193" t="str">
        <f>IF(ISBLANK($A193),"",5+4*(I193+IF(AA193=0,0,VLOOKUP($A193,'Final Round'!$A$14:$K$18,COLUMN('Final Round'!$G$1),FALSE())))+8*(H193+IF(AA193=0,0,IF(VLOOKUP($A193,'Final Round'!$A$14:$K$18,COLUMN('Final Round'!$J$1),FALSE())=1,1,0)))+$AA193)</f>
        <v/>
      </c>
    </row>
    <row r="194" spans="1:28">
      <c r="A194" s="112"/>
      <c r="B194" s="139"/>
      <c r="C194" s="139"/>
      <c r="D194" s="139"/>
      <c r="E194" s="140"/>
      <c r="F194" t="str">
        <f>IF(ISBLANK($A194),"",SUM(IF(ISNA(IF(VLOOKUP($A194,'Round 1'!$A$7:$J$206,COLUMN('Round 1'!$H$7),FALSE()),1,NA())),0,1),IF(ISNA(IF(VLOOKUP($A194,'Round 2'!$A$7:$J$206,COLUMN('Round 1'!$H$7),FALSE()),1,NA())),0,1),IF(ISNA(IF(VLOOKUP($A194,'Round 3'!$A$7:$J$206,COLUMN('Round 1'!$H$7),FALSE()),1,NA())),0,1),IF(ISNA(IF(VLOOKUP($A194,'Final Round'!$A$14:$K$18,1,FALSE()),1,NA())),0,1)))</f>
        <v/>
      </c>
      <c r="G194" s="142"/>
      <c r="H194"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43" t="str">
        <f t="shared" si="75"/>
        <v/>
      </c>
      <c r="L194" s="145" t="str">
        <f t="shared" si="76"/>
        <v/>
      </c>
      <c r="M194" s="146"/>
      <c r="N194" s="147" t="str">
        <f t="shared" si="77"/>
        <v/>
      </c>
      <c r="O194" s="71" t="str">
        <f t="shared" si="78"/>
        <v/>
      </c>
      <c r="P194" s="71" t="str">
        <f t="shared" si="79"/>
        <v/>
      </c>
      <c r="Q194" s="71">
        <f t="shared" si="80"/>
        <v>-10</v>
      </c>
      <c r="R194" s="71" t="str">
        <f t="shared" si="81"/>
        <v/>
      </c>
      <c r="S194" s="71" t="str">
        <f t="shared" si="82"/>
        <v/>
      </c>
      <c r="T194" s="71">
        <f t="shared" si="83"/>
        <v>0</v>
      </c>
      <c r="U194" t="str">
        <f ca="1">IF(N('Final Round'!$J$14)&gt;0,IF(ISBLANK($A194),"",IF($N194&gt;5,$N194,VLOOKUP($A194,'Final Round'!$A$14:$K$18,COLUMN('Final Round'!$J$1),FALSE()))),"")</f>
        <v/>
      </c>
      <c r="V194" s="71" t="str">
        <f t="shared" ca="1" si="84"/>
        <v/>
      </c>
      <c r="W194" s="71" t="str">
        <f t="shared" si="85"/>
        <v/>
      </c>
      <c r="X194" s="71" t="str">
        <f t="shared" si="86"/>
        <v/>
      </c>
      <c r="Y194" s="71">
        <f t="shared" si="87"/>
        <v>0</v>
      </c>
      <c r="Z194" s="71" t="str">
        <f t="shared" ca="1" si="88"/>
        <v/>
      </c>
      <c r="AA194" s="71">
        <f t="shared" ca="1" si="89"/>
        <v>0</v>
      </c>
      <c r="AB194" t="str">
        <f>IF(ISBLANK($A194),"",5+4*(I194+IF(AA194=0,0,VLOOKUP($A194,'Final Round'!$A$14:$K$18,COLUMN('Final Round'!$G$1),FALSE())))+8*(H194+IF(AA194=0,0,IF(VLOOKUP($A194,'Final Round'!$A$14:$K$18,COLUMN('Final Round'!$J$1),FALSE())=1,1,0)))+$AA194)</f>
        <v/>
      </c>
    </row>
    <row r="195" spans="1:28">
      <c r="A195" s="123"/>
      <c r="B195" s="125"/>
      <c r="C195" s="125"/>
      <c r="D195" s="125"/>
      <c r="E195" s="126"/>
      <c r="F195" t="str">
        <f>IF(ISBLANK($A195),"",SUM(IF(ISNA(IF(VLOOKUP($A195,'Round 1'!$A$7:$J$206,COLUMN('Round 1'!$H$7),FALSE()),1,NA())),0,1),IF(ISNA(IF(VLOOKUP($A195,'Round 2'!$A$7:$J$206,COLUMN('Round 1'!$H$7),FALSE()),1,NA())),0,1),IF(ISNA(IF(VLOOKUP($A195,'Round 3'!$A$7:$J$206,COLUMN('Round 1'!$H$7),FALSE()),1,NA())),0,1),IF(ISNA(IF(VLOOKUP($A195,'Final Round'!$A$14:$K$18,1,FALSE()),1,NA())),0,1)))</f>
        <v/>
      </c>
      <c r="G195" s="128"/>
      <c r="H195"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30" t="str">
        <f t="shared" si="75"/>
        <v/>
      </c>
      <c r="L195" s="136" t="str">
        <f t="shared" si="76"/>
        <v/>
      </c>
      <c r="M195" s="137"/>
      <c r="N195" s="138" t="str">
        <f t="shared" si="77"/>
        <v/>
      </c>
      <c r="O195" s="71" t="str">
        <f t="shared" si="78"/>
        <v/>
      </c>
      <c r="P195" s="71" t="str">
        <f t="shared" si="79"/>
        <v/>
      </c>
      <c r="Q195" s="71">
        <f t="shared" si="80"/>
        <v>-10</v>
      </c>
      <c r="R195" s="71" t="str">
        <f t="shared" si="81"/>
        <v/>
      </c>
      <c r="S195" s="71" t="str">
        <f t="shared" si="82"/>
        <v/>
      </c>
      <c r="T195" s="71">
        <f t="shared" si="83"/>
        <v>0</v>
      </c>
      <c r="U195" t="str">
        <f ca="1">IF(N('Final Round'!$J$14)&gt;0,IF(ISBLANK($A195),"",IF($N195&gt;5,$N195,VLOOKUP($A195,'Final Round'!$A$14:$K$18,COLUMN('Final Round'!$J$1),FALSE()))),"")</f>
        <v/>
      </c>
      <c r="V195" s="71" t="str">
        <f t="shared" ca="1" si="84"/>
        <v/>
      </c>
      <c r="W195" s="71" t="str">
        <f t="shared" si="85"/>
        <v/>
      </c>
      <c r="X195" s="71" t="str">
        <f t="shared" si="86"/>
        <v/>
      </c>
      <c r="Y195" s="71">
        <f t="shared" si="87"/>
        <v>0</v>
      </c>
      <c r="Z195" s="71" t="str">
        <f t="shared" ca="1" si="88"/>
        <v/>
      </c>
      <c r="AA195" s="71">
        <f t="shared" ca="1" si="89"/>
        <v>0</v>
      </c>
      <c r="AB195" t="str">
        <f>IF(ISBLANK($A195),"",5+4*(I195+IF(AA195=0,0,VLOOKUP($A195,'Final Round'!$A$14:$K$18,COLUMN('Final Round'!$G$1),FALSE())))+8*(H195+IF(AA195=0,0,IF(VLOOKUP($A195,'Final Round'!$A$14:$K$18,COLUMN('Final Round'!$J$1),FALSE())=1,1,0)))+$AA195)</f>
        <v/>
      </c>
    </row>
    <row r="196" spans="1:28">
      <c r="A196" s="112"/>
      <c r="B196" s="139"/>
      <c r="C196" s="139"/>
      <c r="D196" s="139"/>
      <c r="E196" s="140"/>
      <c r="F196" t="str">
        <f>IF(ISBLANK($A196),"",SUM(IF(ISNA(IF(VLOOKUP($A196,'Round 1'!$A$7:$J$206,COLUMN('Round 1'!$H$7),FALSE()),1,NA())),0,1),IF(ISNA(IF(VLOOKUP($A196,'Round 2'!$A$7:$J$206,COLUMN('Round 1'!$H$7),FALSE()),1,NA())),0,1),IF(ISNA(IF(VLOOKUP($A196,'Round 3'!$A$7:$J$206,COLUMN('Round 1'!$H$7),FALSE()),1,NA())),0,1),IF(ISNA(IF(VLOOKUP($A196,'Final Round'!$A$14:$K$18,1,FALSE()),1,NA())),0,1)))</f>
        <v/>
      </c>
      <c r="G196" s="142"/>
      <c r="H196"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43" t="str">
        <f t="shared" si="75"/>
        <v/>
      </c>
      <c r="L196" s="145" t="str">
        <f t="shared" si="76"/>
        <v/>
      </c>
      <c r="M196" s="146"/>
      <c r="N196" s="147" t="str">
        <f t="shared" si="77"/>
        <v/>
      </c>
      <c r="O196" s="71" t="str">
        <f t="shared" si="78"/>
        <v/>
      </c>
      <c r="P196" s="71" t="str">
        <f t="shared" si="79"/>
        <v/>
      </c>
      <c r="Q196" s="71">
        <f t="shared" si="80"/>
        <v>-10</v>
      </c>
      <c r="R196" s="71" t="str">
        <f t="shared" si="81"/>
        <v/>
      </c>
      <c r="S196" s="71" t="str">
        <f t="shared" si="82"/>
        <v/>
      </c>
      <c r="T196" s="71">
        <f t="shared" si="83"/>
        <v>0</v>
      </c>
      <c r="U196" t="str">
        <f ca="1">IF(N('Final Round'!$J$14)&gt;0,IF(ISBLANK($A196),"",IF($N196&gt;5,$N196,VLOOKUP($A196,'Final Round'!$A$14:$K$18,COLUMN('Final Round'!$J$1),FALSE()))),"")</f>
        <v/>
      </c>
      <c r="V196" s="71" t="str">
        <f t="shared" ca="1" si="84"/>
        <v/>
      </c>
      <c r="W196" s="71" t="str">
        <f t="shared" si="85"/>
        <v/>
      </c>
      <c r="X196" s="71" t="str">
        <f t="shared" si="86"/>
        <v/>
      </c>
      <c r="Y196" s="71">
        <f t="shared" si="87"/>
        <v>0</v>
      </c>
      <c r="Z196" s="71" t="str">
        <f t="shared" ca="1" si="88"/>
        <v/>
      </c>
      <c r="AA196" s="71">
        <f t="shared" ca="1" si="89"/>
        <v>0</v>
      </c>
      <c r="AB196" t="str">
        <f>IF(ISBLANK($A196),"",5+4*(I196+IF(AA196=0,0,VLOOKUP($A196,'Final Round'!$A$14:$K$18,COLUMN('Final Round'!$G$1),FALSE())))+8*(H196+IF(AA196=0,0,IF(VLOOKUP($A196,'Final Round'!$A$14:$K$18,COLUMN('Final Round'!$J$1),FALSE())=1,1,0)))+$AA196)</f>
        <v/>
      </c>
    </row>
    <row r="197" spans="1:28">
      <c r="A197" s="123"/>
      <c r="B197" s="125"/>
      <c r="C197" s="125"/>
      <c r="D197" s="125"/>
      <c r="E197" s="126"/>
      <c r="F197" t="str">
        <f>IF(ISBLANK($A197),"",SUM(IF(ISNA(IF(VLOOKUP($A197,'Round 1'!$A$7:$J$206,COLUMN('Round 1'!$H$7),FALSE()),1,NA())),0,1),IF(ISNA(IF(VLOOKUP($A197,'Round 2'!$A$7:$J$206,COLUMN('Round 1'!$H$7),FALSE()),1,NA())),0,1),IF(ISNA(IF(VLOOKUP($A197,'Round 3'!$A$7:$J$206,COLUMN('Round 1'!$H$7),FALSE()),1,NA())),0,1),IF(ISNA(IF(VLOOKUP($A197,'Final Round'!$A$14:$K$18,1,FALSE()),1,NA())),0,1)))</f>
        <v/>
      </c>
      <c r="G197" s="128"/>
      <c r="H19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30" t="str">
        <f t="shared" si="75"/>
        <v/>
      </c>
      <c r="L197" s="136" t="str">
        <f t="shared" si="76"/>
        <v/>
      </c>
      <c r="M197" s="137"/>
      <c r="N197" s="138" t="str">
        <f t="shared" si="77"/>
        <v/>
      </c>
      <c r="O197" s="71" t="str">
        <f t="shared" si="78"/>
        <v/>
      </c>
      <c r="P197" s="71" t="str">
        <f t="shared" si="79"/>
        <v/>
      </c>
      <c r="Q197" s="71">
        <f t="shared" si="80"/>
        <v>-10</v>
      </c>
      <c r="R197" s="71" t="str">
        <f t="shared" si="81"/>
        <v/>
      </c>
      <c r="S197" s="71" t="str">
        <f t="shared" si="82"/>
        <v/>
      </c>
      <c r="T197" s="71">
        <f t="shared" si="83"/>
        <v>0</v>
      </c>
      <c r="U197" t="str">
        <f ca="1">IF(N('Final Round'!$J$14)&gt;0,IF(ISBLANK($A197),"",IF($N197&gt;5,$N197,VLOOKUP($A197,'Final Round'!$A$14:$K$18,COLUMN('Final Round'!$J$1),FALSE()))),"")</f>
        <v/>
      </c>
      <c r="V197" s="71" t="str">
        <f t="shared" ca="1" si="84"/>
        <v/>
      </c>
      <c r="W197" s="71" t="str">
        <f t="shared" si="85"/>
        <v/>
      </c>
      <c r="X197" s="71" t="str">
        <f t="shared" si="86"/>
        <v/>
      </c>
      <c r="Y197" s="71">
        <f t="shared" si="87"/>
        <v>0</v>
      </c>
      <c r="Z197" s="71" t="str">
        <f t="shared" ca="1" si="88"/>
        <v/>
      </c>
      <c r="AA197" s="71">
        <f t="shared" ca="1" si="89"/>
        <v>0</v>
      </c>
      <c r="AB197" t="str">
        <f>IF(ISBLANK($A197),"",5+4*(I197+IF(AA197=0,0,VLOOKUP($A197,'Final Round'!$A$14:$K$18,COLUMN('Final Round'!$G$1),FALSE())))+8*(H197+IF(AA197=0,0,IF(VLOOKUP($A197,'Final Round'!$A$14:$K$18,COLUMN('Final Round'!$J$1),FALSE())=1,1,0)))+$AA197)</f>
        <v/>
      </c>
    </row>
    <row r="198" spans="1:28">
      <c r="A198" s="112"/>
      <c r="B198" s="139"/>
      <c r="C198" s="139"/>
      <c r="D198" s="139"/>
      <c r="E198" s="140"/>
      <c r="F198" t="str">
        <f>IF(ISBLANK($A198),"",SUM(IF(ISNA(IF(VLOOKUP($A198,'Round 1'!$A$7:$J$206,COLUMN('Round 1'!$H$7),FALSE()),1,NA())),0,1),IF(ISNA(IF(VLOOKUP($A198,'Round 2'!$A$7:$J$206,COLUMN('Round 1'!$H$7),FALSE()),1,NA())),0,1),IF(ISNA(IF(VLOOKUP($A198,'Round 3'!$A$7:$J$206,COLUMN('Round 1'!$H$7),FALSE()),1,NA())),0,1),IF(ISNA(IF(VLOOKUP($A198,'Final Round'!$A$14:$K$18,1,FALSE()),1,NA())),0,1)))</f>
        <v/>
      </c>
      <c r="G198" s="142"/>
      <c r="H19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43" t="str">
        <f t="shared" si="75"/>
        <v/>
      </c>
      <c r="L198" s="145" t="str">
        <f t="shared" si="76"/>
        <v/>
      </c>
      <c r="M198" s="146"/>
      <c r="N198" s="147" t="str">
        <f t="shared" si="77"/>
        <v/>
      </c>
      <c r="O198" s="71" t="str">
        <f t="shared" si="78"/>
        <v/>
      </c>
      <c r="P198" s="71" t="str">
        <f t="shared" si="79"/>
        <v/>
      </c>
      <c r="Q198" s="71">
        <f t="shared" si="80"/>
        <v>-10</v>
      </c>
      <c r="R198" s="71" t="str">
        <f t="shared" si="81"/>
        <v/>
      </c>
      <c r="S198" s="71" t="str">
        <f t="shared" si="82"/>
        <v/>
      </c>
      <c r="T198" s="71">
        <f t="shared" si="83"/>
        <v>0</v>
      </c>
      <c r="U198" t="str">
        <f ca="1">IF(N('Final Round'!$J$14)&gt;0,IF(ISBLANK($A198),"",IF($N198&gt;5,$N198,VLOOKUP($A198,'Final Round'!$A$14:$K$18,COLUMN('Final Round'!$J$1),FALSE()))),"")</f>
        <v/>
      </c>
      <c r="V198" s="71" t="str">
        <f t="shared" ca="1" si="84"/>
        <v/>
      </c>
      <c r="W198" s="71" t="str">
        <f t="shared" si="85"/>
        <v/>
      </c>
      <c r="X198" s="71" t="str">
        <f t="shared" si="86"/>
        <v/>
      </c>
      <c r="Y198" s="71">
        <f t="shared" si="87"/>
        <v>0</v>
      </c>
      <c r="Z198" s="71" t="str">
        <f t="shared" ca="1" si="88"/>
        <v/>
      </c>
      <c r="AA198" s="71">
        <f t="shared" ca="1" si="89"/>
        <v>0</v>
      </c>
      <c r="AB198" t="str">
        <f>IF(ISBLANK($A198),"",5+4*(I198+IF(AA198=0,0,VLOOKUP($A198,'Final Round'!$A$14:$K$18,COLUMN('Final Round'!$G$1),FALSE())))+8*(H198+IF(AA198=0,0,IF(VLOOKUP($A198,'Final Round'!$A$14:$K$18,COLUMN('Final Round'!$J$1),FALSE())=1,1,0)))+$AA198)</f>
        <v/>
      </c>
    </row>
    <row r="199" spans="1:28">
      <c r="A199" s="123"/>
      <c r="B199" s="125"/>
      <c r="C199" s="125"/>
      <c r="D199" s="125"/>
      <c r="E199" s="126"/>
      <c r="F199" t="str">
        <f>IF(ISBLANK($A199),"",SUM(IF(ISNA(IF(VLOOKUP($A199,'Round 1'!$A$7:$J$206,COLUMN('Round 1'!$H$7),FALSE()),1,NA())),0,1),IF(ISNA(IF(VLOOKUP($A199,'Round 2'!$A$7:$J$206,COLUMN('Round 1'!$H$7),FALSE()),1,NA())),0,1),IF(ISNA(IF(VLOOKUP($A199,'Round 3'!$A$7:$J$206,COLUMN('Round 1'!$H$7),FALSE()),1,NA())),0,1),IF(ISNA(IF(VLOOKUP($A199,'Final Round'!$A$14:$K$18,1,FALSE()),1,NA())),0,1)))</f>
        <v/>
      </c>
      <c r="G199" s="128"/>
      <c r="H19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30" t="str">
        <f t="shared" ref="K199:K206" si="90">IF(ISBLANK(A199),"",_xlfn.RANK.EQ(P199,$P$7:$P$206))</f>
        <v/>
      </c>
      <c r="L199" s="136" t="str">
        <f t="shared" ref="L199:L230" si="91">IF(ISBLANK($G199),IF($K199&gt;5,"",IF(AND(ISNA(MATCH(K199+1,$K$7:$K$206,0)),$K199&lt;$A$4),"TIE","")),"DQ")</f>
        <v/>
      </c>
      <c r="M199" s="137"/>
      <c r="N199" s="138" t="str">
        <f t="shared" ref="N199:N206" si="92">IF(ISBLANK($G199),$R199,"DQ")</f>
        <v/>
      </c>
      <c r="O199" s="71" t="str">
        <f t="shared" ref="O199:O206" si="93">IF(ISBLANK(A199),"",$H199*$O$6+$I199)</f>
        <v/>
      </c>
      <c r="P199" s="71" t="str">
        <f t="shared" ref="P199:P206" si="94">IF(ISBLANK(A199),"",$O199*10*$P$6+$J199)</f>
        <v/>
      </c>
      <c r="Q199" s="71">
        <f t="shared" ref="Q199:Q206" si="95">IF(ISBLANK($G199),IF(ISBLANK($A199),-10,$P199*$Q$6+IF($M199&gt;0,$Q$6-1-$M199,0)),-1)</f>
        <v>-10</v>
      </c>
      <c r="R199" s="71" t="str">
        <f t="shared" ref="R199:R206" si="96">IF(ISBLANK($A199),"",_xlfn.RANK.EQ($Q199,$Q$7:$Q$206))</f>
        <v/>
      </c>
      <c r="S199" s="71" t="str">
        <f t="shared" ref="S199:S206" si="97">IF(ISNA(MATCH($R199+1,$R$7:$R$206,0)),IF($R199=MAX($A$7:$A$206),$R199,-1),$R199)</f>
        <v/>
      </c>
      <c r="T199" s="71">
        <f t="shared" ref="T199:T206" si="98">$A199</f>
        <v>0</v>
      </c>
      <c r="U199" t="str">
        <f ca="1">IF(N('Final Round'!$J$14)&gt;0,IF(ISBLANK($A199),"",IF($N199&gt;5,$N199,VLOOKUP($A199,'Final Round'!$A$14:$K$18,COLUMN('Final Round'!$J$1),FALSE()))),"")</f>
        <v/>
      </c>
      <c r="V199" s="71" t="str">
        <f t="shared" ref="V199:V206" ca="1" si="99">IF(ISNUMBER($U199),$U199,$R199)</f>
        <v/>
      </c>
      <c r="W199" s="71" t="str">
        <f t="shared" ref="W199:W206" si="100">IF(ISBLANK($A199),"",($V$6-$V199)*$W$6+$W$6-$A199)</f>
        <v/>
      </c>
      <c r="X199" s="71" t="str">
        <f t="shared" ref="X199:X206" si="101">IF(ISBLANK($A199),"",_xlfn.RANK.EQ($W199,$W$7:$W$206))</f>
        <v/>
      </c>
      <c r="Y199" s="71">
        <f t="shared" ref="Y199:Y206" si="102">$A199</f>
        <v>0</v>
      </c>
      <c r="Z199" s="71" t="str">
        <f t="shared" ref="Z199:Z206" ca="1" si="103">IF($U199="",$N199,$U199)</f>
        <v/>
      </c>
      <c r="AA199" s="71">
        <f t="shared" ref="AA199:AA206" ca="1" si="104">IF($U199&lt;6,INDEX($AA$1:$AA$5,$Z199)*$Z$2,0)</f>
        <v>0</v>
      </c>
      <c r="AB199" t="str">
        <f>IF(ISBLANK($A199),"",5+4*(I199+IF(AA199=0,0,VLOOKUP($A199,'Final Round'!$A$14:$K$18,COLUMN('Final Round'!$G$1),FALSE())))+8*(H199+IF(AA199=0,0,IF(VLOOKUP($A199,'Final Round'!$A$14:$K$18,COLUMN('Final Round'!$J$1),FALSE())=1,1,0)))+$AA199)</f>
        <v/>
      </c>
    </row>
    <row r="200" spans="1:28">
      <c r="A200" s="112"/>
      <c r="B200" s="139"/>
      <c r="C200" s="139"/>
      <c r="D200" s="139"/>
      <c r="E200" s="140"/>
      <c r="F200" t="str">
        <f>IF(ISBLANK($A200),"",SUM(IF(ISNA(IF(VLOOKUP($A200,'Round 1'!$A$7:$J$206,COLUMN('Round 1'!$H$7),FALSE()),1,NA())),0,1),IF(ISNA(IF(VLOOKUP($A200,'Round 2'!$A$7:$J$206,COLUMN('Round 1'!$H$7),FALSE()),1,NA())),0,1),IF(ISNA(IF(VLOOKUP($A200,'Round 3'!$A$7:$J$206,COLUMN('Round 1'!$H$7),FALSE()),1,NA())),0,1),IF(ISNA(IF(VLOOKUP($A200,'Final Round'!$A$14:$K$18,1,FALSE()),1,NA())),0,1)))</f>
        <v/>
      </c>
      <c r="G200" s="142"/>
      <c r="H200"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43" t="str">
        <f t="shared" si="90"/>
        <v/>
      </c>
      <c r="L200" s="145" t="str">
        <f t="shared" si="91"/>
        <v/>
      </c>
      <c r="M200" s="146"/>
      <c r="N200" s="147" t="str">
        <f t="shared" si="92"/>
        <v/>
      </c>
      <c r="O200" s="71" t="str">
        <f t="shared" si="93"/>
        <v/>
      </c>
      <c r="P200" s="71" t="str">
        <f t="shared" si="94"/>
        <v/>
      </c>
      <c r="Q200" s="71">
        <f t="shared" si="95"/>
        <v>-10</v>
      </c>
      <c r="R200" s="71" t="str">
        <f t="shared" si="96"/>
        <v/>
      </c>
      <c r="S200" s="71" t="str">
        <f t="shared" si="97"/>
        <v/>
      </c>
      <c r="T200" s="71">
        <f t="shared" si="98"/>
        <v>0</v>
      </c>
      <c r="U200" t="str">
        <f ca="1">IF(N('Final Round'!$J$14)&gt;0,IF(ISBLANK($A200),"",IF($N200&gt;5,$N200,VLOOKUP($A200,'Final Round'!$A$14:$K$18,COLUMN('Final Round'!$J$1),FALSE()))),"")</f>
        <v/>
      </c>
      <c r="V200" s="71" t="str">
        <f t="shared" ca="1" si="99"/>
        <v/>
      </c>
      <c r="W200" s="71" t="str">
        <f t="shared" si="100"/>
        <v/>
      </c>
      <c r="X200" s="71" t="str">
        <f t="shared" si="101"/>
        <v/>
      </c>
      <c r="Y200" s="71">
        <f t="shared" si="102"/>
        <v>0</v>
      </c>
      <c r="Z200" s="71" t="str">
        <f t="shared" ca="1" si="103"/>
        <v/>
      </c>
      <c r="AA200" s="71">
        <f t="shared" ca="1" si="104"/>
        <v>0</v>
      </c>
      <c r="AB200" t="str">
        <f>IF(ISBLANK($A200),"",5+4*(I200+IF(AA200=0,0,VLOOKUP($A200,'Final Round'!$A$14:$K$18,COLUMN('Final Round'!$G$1),FALSE())))+8*(H200+IF(AA200=0,0,IF(VLOOKUP($A200,'Final Round'!$A$14:$K$18,COLUMN('Final Round'!$J$1),FALSE())=1,1,0)))+$AA200)</f>
        <v/>
      </c>
    </row>
    <row r="201" spans="1:28">
      <c r="A201" s="123"/>
      <c r="B201" s="125"/>
      <c r="C201" s="125"/>
      <c r="D201" s="125"/>
      <c r="E201" s="126"/>
      <c r="F201" t="str">
        <f>IF(ISBLANK($A201),"",SUM(IF(ISNA(IF(VLOOKUP($A201,'Round 1'!$A$7:$J$206,COLUMN('Round 1'!$H$7),FALSE()),1,NA())),0,1),IF(ISNA(IF(VLOOKUP($A201,'Round 2'!$A$7:$J$206,COLUMN('Round 1'!$H$7),FALSE()),1,NA())),0,1),IF(ISNA(IF(VLOOKUP($A201,'Round 3'!$A$7:$J$206,COLUMN('Round 1'!$H$7),FALSE()),1,NA())),0,1),IF(ISNA(IF(VLOOKUP($A201,'Final Round'!$A$14:$K$18,1,FALSE()),1,NA())),0,1)))</f>
        <v/>
      </c>
      <c r="G201" s="128"/>
      <c r="H20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30" t="str">
        <f t="shared" si="90"/>
        <v/>
      </c>
      <c r="L201" s="136" t="str">
        <f t="shared" si="91"/>
        <v/>
      </c>
      <c r="M201" s="137"/>
      <c r="N201" s="138" t="str">
        <f t="shared" si="92"/>
        <v/>
      </c>
      <c r="O201" s="71" t="str">
        <f t="shared" si="93"/>
        <v/>
      </c>
      <c r="P201" s="71" t="str">
        <f t="shared" si="94"/>
        <v/>
      </c>
      <c r="Q201" s="71">
        <f t="shared" si="95"/>
        <v>-10</v>
      </c>
      <c r="R201" s="71" t="str">
        <f t="shared" si="96"/>
        <v/>
      </c>
      <c r="S201" s="71" t="str">
        <f t="shared" si="97"/>
        <v/>
      </c>
      <c r="T201" s="71">
        <f t="shared" si="98"/>
        <v>0</v>
      </c>
      <c r="U201" t="str">
        <f ca="1">IF(N('Final Round'!$J$14)&gt;0,IF(ISBLANK($A201),"",IF($N201&gt;5,$N201,VLOOKUP($A201,'Final Round'!$A$14:$K$18,COLUMN('Final Round'!$J$1),FALSE()))),"")</f>
        <v/>
      </c>
      <c r="V201" s="71" t="str">
        <f t="shared" ca="1" si="99"/>
        <v/>
      </c>
      <c r="W201" s="71" t="str">
        <f t="shared" si="100"/>
        <v/>
      </c>
      <c r="X201" s="71" t="str">
        <f t="shared" si="101"/>
        <v/>
      </c>
      <c r="Y201" s="71">
        <f t="shared" si="102"/>
        <v>0</v>
      </c>
      <c r="Z201" s="71" t="str">
        <f t="shared" ca="1" si="103"/>
        <v/>
      </c>
      <c r="AA201" s="71">
        <f t="shared" ca="1" si="104"/>
        <v>0</v>
      </c>
      <c r="AB201" t="str">
        <f>IF(ISBLANK($A201),"",5+4*(I201+IF(AA201=0,0,VLOOKUP($A201,'Final Round'!$A$14:$K$18,COLUMN('Final Round'!$G$1),FALSE())))+8*(H201+IF(AA201=0,0,IF(VLOOKUP($A201,'Final Round'!$A$14:$K$18,COLUMN('Final Round'!$J$1),FALSE())=1,1,0)))+$AA201)</f>
        <v/>
      </c>
    </row>
    <row r="202" spans="1:28">
      <c r="A202" s="112"/>
      <c r="B202" s="139"/>
      <c r="C202" s="139"/>
      <c r="D202" s="139"/>
      <c r="E202" s="140"/>
      <c r="F202" t="str">
        <f>IF(ISBLANK($A202),"",SUM(IF(ISNA(IF(VLOOKUP($A202,'Round 1'!$A$7:$J$206,COLUMN('Round 1'!$H$7),FALSE()),1,NA())),0,1),IF(ISNA(IF(VLOOKUP($A202,'Round 2'!$A$7:$J$206,COLUMN('Round 1'!$H$7),FALSE()),1,NA())),0,1),IF(ISNA(IF(VLOOKUP($A202,'Round 3'!$A$7:$J$206,COLUMN('Round 1'!$H$7),FALSE()),1,NA())),0,1),IF(ISNA(IF(VLOOKUP($A202,'Final Round'!$A$14:$K$18,1,FALSE()),1,NA())),0,1)))</f>
        <v/>
      </c>
      <c r="G202" s="142"/>
      <c r="H202"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43" t="str">
        <f t="shared" si="90"/>
        <v/>
      </c>
      <c r="L202" s="145" t="str">
        <f t="shared" si="91"/>
        <v/>
      </c>
      <c r="M202" s="146"/>
      <c r="N202" s="147" t="str">
        <f t="shared" si="92"/>
        <v/>
      </c>
      <c r="O202" s="71" t="str">
        <f t="shared" si="93"/>
        <v/>
      </c>
      <c r="P202" s="71" t="str">
        <f t="shared" si="94"/>
        <v/>
      </c>
      <c r="Q202" s="71">
        <f t="shared" si="95"/>
        <v>-10</v>
      </c>
      <c r="R202" s="71" t="str">
        <f t="shared" si="96"/>
        <v/>
      </c>
      <c r="S202" s="71" t="str">
        <f t="shared" si="97"/>
        <v/>
      </c>
      <c r="T202" s="71">
        <f t="shared" si="98"/>
        <v>0</v>
      </c>
      <c r="U202" t="str">
        <f ca="1">IF(N('Final Round'!$J$14)&gt;0,IF(ISBLANK($A202),"",IF($N202&gt;5,$N202,VLOOKUP($A202,'Final Round'!$A$14:$K$18,COLUMN('Final Round'!$J$1),FALSE()))),"")</f>
        <v/>
      </c>
      <c r="V202" s="71" t="str">
        <f t="shared" ca="1" si="99"/>
        <v/>
      </c>
      <c r="W202" s="71" t="str">
        <f t="shared" si="100"/>
        <v/>
      </c>
      <c r="X202" s="71" t="str">
        <f t="shared" si="101"/>
        <v/>
      </c>
      <c r="Y202" s="71">
        <f t="shared" si="102"/>
        <v>0</v>
      </c>
      <c r="Z202" s="71" t="str">
        <f t="shared" ca="1" si="103"/>
        <v/>
      </c>
      <c r="AA202" s="71">
        <f t="shared" ca="1" si="104"/>
        <v>0</v>
      </c>
      <c r="AB202" t="str">
        <f>IF(ISBLANK($A202),"",5+4*(I202+IF(AA202=0,0,VLOOKUP($A202,'Final Round'!$A$14:$K$18,COLUMN('Final Round'!$G$1),FALSE())))+8*(H202+IF(AA202=0,0,IF(VLOOKUP($A202,'Final Round'!$A$14:$K$18,COLUMN('Final Round'!$J$1),FALSE())=1,1,0)))+$AA202)</f>
        <v/>
      </c>
    </row>
    <row r="203" spans="1:28">
      <c r="A203" s="123"/>
      <c r="B203" s="125"/>
      <c r="C203" s="125"/>
      <c r="D203" s="125"/>
      <c r="E203" s="126"/>
      <c r="F203" t="str">
        <f>IF(ISBLANK($A203),"",SUM(IF(ISNA(IF(VLOOKUP($A203,'Round 1'!$A$7:$J$206,COLUMN('Round 1'!$H$7),FALSE()),1,NA())),0,1),IF(ISNA(IF(VLOOKUP($A203,'Round 2'!$A$7:$J$206,COLUMN('Round 1'!$H$7),FALSE()),1,NA())),0,1),IF(ISNA(IF(VLOOKUP($A203,'Round 3'!$A$7:$J$206,COLUMN('Round 1'!$H$7),FALSE()),1,NA())),0,1),IF(ISNA(IF(VLOOKUP($A203,'Final Round'!$A$14:$K$18,1,FALSE()),1,NA())),0,1)))</f>
        <v/>
      </c>
      <c r="G203" s="128"/>
      <c r="H203"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30" t="str">
        <f t="shared" si="90"/>
        <v/>
      </c>
      <c r="L203" s="136" t="str">
        <f t="shared" si="91"/>
        <v/>
      </c>
      <c r="M203" s="137"/>
      <c r="N203" s="138" t="str">
        <f t="shared" si="92"/>
        <v/>
      </c>
      <c r="O203" s="71" t="str">
        <f t="shared" si="93"/>
        <v/>
      </c>
      <c r="P203" s="71" t="str">
        <f t="shared" si="94"/>
        <v/>
      </c>
      <c r="Q203" s="71">
        <f t="shared" si="95"/>
        <v>-10</v>
      </c>
      <c r="R203" s="71" t="str">
        <f t="shared" si="96"/>
        <v/>
      </c>
      <c r="S203" s="71" t="str">
        <f t="shared" si="97"/>
        <v/>
      </c>
      <c r="T203" s="71">
        <f t="shared" si="98"/>
        <v>0</v>
      </c>
      <c r="U203" t="str">
        <f ca="1">IF(N('Final Round'!$J$14)&gt;0,IF(ISBLANK($A203),"",IF($N203&gt;5,$N203,VLOOKUP($A203,'Final Round'!$A$14:$K$18,COLUMN('Final Round'!$J$1),FALSE()))),"")</f>
        <v/>
      </c>
      <c r="V203" s="71" t="str">
        <f t="shared" ca="1" si="99"/>
        <v/>
      </c>
      <c r="W203" s="71" t="str">
        <f t="shared" si="100"/>
        <v/>
      </c>
      <c r="X203" s="71" t="str">
        <f t="shared" si="101"/>
        <v/>
      </c>
      <c r="Y203" s="71">
        <f t="shared" si="102"/>
        <v>0</v>
      </c>
      <c r="Z203" s="71" t="str">
        <f t="shared" ca="1" si="103"/>
        <v/>
      </c>
      <c r="AA203" s="71">
        <f t="shared" ca="1" si="104"/>
        <v>0</v>
      </c>
      <c r="AB203" t="str">
        <f>IF(ISBLANK($A203),"",5+4*(I203+IF(AA203=0,0,VLOOKUP($A203,'Final Round'!$A$14:$K$18,COLUMN('Final Round'!$G$1),FALSE())))+8*(H203+IF(AA203=0,0,IF(VLOOKUP($A203,'Final Round'!$A$14:$K$18,COLUMN('Final Round'!$J$1),FALSE())=1,1,0)))+$AA203)</f>
        <v/>
      </c>
    </row>
    <row r="204" spans="1:28">
      <c r="A204" s="112"/>
      <c r="B204" s="139"/>
      <c r="C204" s="139"/>
      <c r="D204" s="139"/>
      <c r="E204" s="140"/>
      <c r="F204" t="str">
        <f>IF(ISBLANK($A204),"",SUM(IF(ISNA(IF(VLOOKUP($A204,'Round 1'!$A$7:$J$206,COLUMN('Round 1'!$H$7),FALSE()),1,NA())),0,1),IF(ISNA(IF(VLOOKUP($A204,'Round 2'!$A$7:$J$206,COLUMN('Round 1'!$H$7),FALSE()),1,NA())),0,1),IF(ISNA(IF(VLOOKUP($A204,'Round 3'!$A$7:$J$206,COLUMN('Round 1'!$H$7),FALSE()),1,NA())),0,1),IF(ISNA(IF(VLOOKUP($A204,'Final Round'!$A$14:$K$18,1,FALSE()),1,NA())),0,1)))</f>
        <v/>
      </c>
      <c r="G204" s="142"/>
      <c r="H204"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43" t="str">
        <f t="shared" si="90"/>
        <v/>
      </c>
      <c r="L204" s="145" t="str">
        <f t="shared" si="91"/>
        <v/>
      </c>
      <c r="M204" s="146"/>
      <c r="N204" s="147" t="str">
        <f t="shared" si="92"/>
        <v/>
      </c>
      <c r="O204" s="71" t="str">
        <f t="shared" si="93"/>
        <v/>
      </c>
      <c r="P204" s="71" t="str">
        <f t="shared" si="94"/>
        <v/>
      </c>
      <c r="Q204" s="71">
        <f t="shared" si="95"/>
        <v>-10</v>
      </c>
      <c r="R204" s="71" t="str">
        <f t="shared" si="96"/>
        <v/>
      </c>
      <c r="S204" s="71" t="str">
        <f t="shared" si="97"/>
        <v/>
      </c>
      <c r="T204" s="71">
        <f t="shared" si="98"/>
        <v>0</v>
      </c>
      <c r="U204" t="str">
        <f ca="1">IF(N('Final Round'!$J$14)&gt;0,IF(ISBLANK($A204),"",IF($N204&gt;5,$N204,VLOOKUP($A204,'Final Round'!$A$14:$K$18,COLUMN('Final Round'!$J$1),FALSE()))),"")</f>
        <v/>
      </c>
      <c r="V204" s="71" t="str">
        <f t="shared" ca="1" si="99"/>
        <v/>
      </c>
      <c r="W204" s="71" t="str">
        <f t="shared" si="100"/>
        <v/>
      </c>
      <c r="X204" s="71" t="str">
        <f t="shared" si="101"/>
        <v/>
      </c>
      <c r="Y204" s="71">
        <f t="shared" si="102"/>
        <v>0</v>
      </c>
      <c r="Z204" s="71" t="str">
        <f t="shared" ca="1" si="103"/>
        <v/>
      </c>
      <c r="AA204" s="71">
        <f t="shared" ca="1" si="104"/>
        <v>0</v>
      </c>
      <c r="AB204" t="str">
        <f>IF(ISBLANK($A204),"",5+4*(I204+IF(AA204=0,0,VLOOKUP($A204,'Final Round'!$A$14:$K$18,COLUMN('Final Round'!$G$1),FALSE())))+8*(H204+IF(AA204=0,0,IF(VLOOKUP($A204,'Final Round'!$A$14:$K$18,COLUMN('Final Round'!$J$1),FALSE())=1,1,0)))+$AA204)</f>
        <v/>
      </c>
    </row>
    <row r="205" spans="1:28">
      <c r="A205" s="123"/>
      <c r="B205" s="125"/>
      <c r="C205" s="125"/>
      <c r="D205" s="125"/>
      <c r="E205" s="126"/>
      <c r="F205" t="str">
        <f>IF(ISBLANK($A205),"",SUM(IF(ISNA(IF(VLOOKUP($A205,'Round 1'!$A$7:$J$206,COLUMN('Round 1'!$H$7),FALSE()),1,NA())),0,1),IF(ISNA(IF(VLOOKUP($A205,'Round 2'!$A$7:$J$206,COLUMN('Round 1'!$H$7),FALSE()),1,NA())),0,1),IF(ISNA(IF(VLOOKUP($A205,'Round 3'!$A$7:$J$206,COLUMN('Round 1'!$H$7),FALSE()),1,NA())),0,1),IF(ISNA(IF(VLOOKUP($A205,'Final Round'!$A$14:$K$18,1,FALSE()),1,NA())),0,1)))</f>
        <v/>
      </c>
      <c r="G205" s="128"/>
      <c r="H205"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30" t="str">
        <f t="shared" si="90"/>
        <v/>
      </c>
      <c r="L205" s="136" t="str">
        <f t="shared" si="91"/>
        <v/>
      </c>
      <c r="M205" s="137"/>
      <c r="N205" s="138" t="str">
        <f t="shared" si="92"/>
        <v/>
      </c>
      <c r="O205" s="71" t="str">
        <f t="shared" si="93"/>
        <v/>
      </c>
      <c r="P205" s="71" t="str">
        <f t="shared" si="94"/>
        <v/>
      </c>
      <c r="Q205" s="71">
        <f t="shared" si="95"/>
        <v>-10</v>
      </c>
      <c r="R205" s="71" t="str">
        <f t="shared" si="96"/>
        <v/>
      </c>
      <c r="S205" s="71" t="str">
        <f t="shared" si="97"/>
        <v/>
      </c>
      <c r="T205" s="71">
        <f t="shared" si="98"/>
        <v>0</v>
      </c>
      <c r="U205" t="str">
        <f ca="1">IF(N('Final Round'!$J$14)&gt;0,IF(ISBLANK($A205),"",IF($N205&gt;5,$N205,VLOOKUP($A205,'Final Round'!$A$14:$K$18,COLUMN('Final Round'!$J$1),FALSE()))),"")</f>
        <v/>
      </c>
      <c r="V205" s="71" t="str">
        <f t="shared" ca="1" si="99"/>
        <v/>
      </c>
      <c r="W205" s="71" t="str">
        <f t="shared" si="100"/>
        <v/>
      </c>
      <c r="X205" s="71" t="str">
        <f t="shared" si="101"/>
        <v/>
      </c>
      <c r="Y205" s="71">
        <f t="shared" si="102"/>
        <v>0</v>
      </c>
      <c r="Z205" s="71" t="str">
        <f t="shared" ca="1" si="103"/>
        <v/>
      </c>
      <c r="AA205" s="71">
        <f t="shared" ca="1" si="104"/>
        <v>0</v>
      </c>
      <c r="AB205" t="str">
        <f>IF(ISBLANK($A205),"",5+4*(I205+IF(AA205=0,0,VLOOKUP($A205,'Final Round'!$A$14:$K$18,COLUMN('Final Round'!$G$1),FALSE())))+8*(H205+IF(AA205=0,0,IF(VLOOKUP($A205,'Final Round'!$A$14:$K$18,COLUMN('Final Round'!$J$1),FALSE())=1,1,0)))+$AA205)</f>
        <v/>
      </c>
    </row>
    <row r="206" spans="1:28" thickBot="1">
      <c r="A206" s="155"/>
      <c r="B206" s="156"/>
      <c r="C206" s="156"/>
      <c r="D206" s="156"/>
      <c r="E206" s="157"/>
      <c r="F206" t="str">
        <f>IF(ISBLANK($A206),"",SUM(IF(ISNA(IF(VLOOKUP($A206,'Round 1'!$A$7:$J$206,COLUMN('Round 1'!$H$7),FALSE()),1,NA())),0,1),IF(ISNA(IF(VLOOKUP($A206,'Round 2'!$A$7:$J$206,COLUMN('Round 1'!$H$7),FALSE()),1,NA())),0,1),IF(ISNA(IF(VLOOKUP($A206,'Round 3'!$A$7:$J$206,COLUMN('Round 1'!$H$7),FALSE()),1,NA())),0,1),IF(ISNA(IF(VLOOKUP($A206,'Final Round'!$A$14:$K$18,1,FALSE()),1,NA())),0,1)))</f>
        <v/>
      </c>
      <c r="G206" s="158"/>
      <c r="H206"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59" t="str">
        <f t="shared" si="90"/>
        <v/>
      </c>
      <c r="L206" s="160" t="str">
        <f t="shared" si="91"/>
        <v/>
      </c>
      <c r="M206" s="161"/>
      <c r="N206" s="162" t="str">
        <f t="shared" si="92"/>
        <v/>
      </c>
      <c r="O206" s="71" t="str">
        <f t="shared" si="93"/>
        <v/>
      </c>
      <c r="P206" s="71" t="str">
        <f t="shared" si="94"/>
        <v/>
      </c>
      <c r="Q206" s="71">
        <f t="shared" si="95"/>
        <v>-10</v>
      </c>
      <c r="R206" s="71" t="str">
        <f t="shared" si="96"/>
        <v/>
      </c>
      <c r="S206" s="71" t="str">
        <f t="shared" si="97"/>
        <v/>
      </c>
      <c r="T206" s="71">
        <f t="shared" si="98"/>
        <v>0</v>
      </c>
      <c r="U206" t="str">
        <f ca="1">IF(N('Final Round'!$J$14)&gt;0,IF(ISBLANK($A206),"",IF($N206&gt;5,$N206,VLOOKUP($A206,'Final Round'!$A$14:$K$18,COLUMN('Final Round'!$J$1),FALSE()))),"")</f>
        <v/>
      </c>
      <c r="V206" s="71" t="str">
        <f t="shared" ca="1" si="99"/>
        <v/>
      </c>
      <c r="W206" s="71" t="str">
        <f t="shared" si="100"/>
        <v/>
      </c>
      <c r="X206" s="71" t="str">
        <f t="shared" si="101"/>
        <v/>
      </c>
      <c r="Y206" s="71">
        <f t="shared" si="102"/>
        <v>0</v>
      </c>
      <c r="Z206" s="71" t="str">
        <f t="shared" ca="1" si="103"/>
        <v/>
      </c>
      <c r="AA206" s="71">
        <f t="shared" ca="1" si="104"/>
        <v>0</v>
      </c>
      <c r="AB206" t="str">
        <f>IF(ISBLANK($A206),"",5+4*(I206+IF(AA206=0,0,VLOOKUP($A206,'Final Round'!$A$14:$K$18,COLUMN('Final Round'!$G$1),FALSE())))+8*(H206+IF(AA206=0,0,IF(VLOOKUP($A206,'Final Round'!$A$14:$K$18,COLUMN('Final Round'!$J$1),FALSE())=1,1,0)))+$AA206)</f>
        <v/>
      </c>
    </row>
    <row r="207" spans="1:28" ht="15.75">
      <c r="H207" s="97"/>
      <c r="I207" s="97"/>
      <c r="J207" s="97"/>
      <c r="K207" s="97"/>
      <c r="L207" s="165"/>
      <c r="M207" s="97"/>
      <c r="N207" s="165"/>
      <c r="U207" s="165"/>
      <c r="AB207" s="166"/>
    </row>
    <row r="208" spans="1:28" ht="15.75">
      <c r="H208" s="111"/>
      <c r="I208" s="111"/>
      <c r="J208" s="111"/>
      <c r="K208" s="111"/>
      <c r="L208" s="167"/>
      <c r="M208" s="111"/>
      <c r="N208" s="167"/>
      <c r="U208" s="167"/>
      <c r="AB208" s="168"/>
    </row>
  </sheetData>
  <conditionalFormatting sqref="K7:K206">
    <cfRule type="cellIs" dxfId="2" priority="1" stopIfTrue="1" operator="lessThanOrEqual">
      <formula>5</formula>
    </cfRule>
  </conditionalFormatting>
  <conditionalFormatting sqref="N7:N206 U7:U206">
    <cfRule type="cellIs" dxfId="1" priority="3" stopIfTrue="1" operator="between">
      <formula>1</formula>
      <formula>5</formula>
    </cfRule>
  </conditionalFormatting>
  <conditionalFormatting sqref="K7:K206">
    <cfRule type="cellIs" dxfId="0" priority="2" stopIfTrue="1" operator="between">
      <formula>6</formula>
      <formula>10</formula>
    </cfRule>
  </conditionalFormatting>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D8F4-9EEA-4477-ABCC-5C3259801859}">
  <dimension ref="A1:XFD205"/>
  <sheetViews>
    <sheetView topLeftCell="A2" workbookViewId="0">
      <selection sqref="A1:H1"/>
    </sheetView>
  </sheetViews>
  <sheetFormatPr defaultRowHeight="12.75"/>
  <cols>
    <col min="1" max="1" width="9.85546875" style="169" customWidth="1"/>
    <col min="2" max="3" width="11.42578125" style="169" hidden="1" customWidth="1"/>
    <col min="4" max="4" width="38" style="169" customWidth="1"/>
    <col min="5" max="5" width="12.42578125" style="169" customWidth="1"/>
    <col min="6" max="6" width="10.85546875" style="169" customWidth="1"/>
    <col min="7" max="7" width="10" style="169" customWidth="1"/>
    <col min="8" max="8" width="9.42578125" style="169" customWidth="1"/>
    <col min="9" max="1024" width="12.140625" style="169" customWidth="1"/>
  </cols>
  <sheetData>
    <row r="1" spans="1:8" ht="25.5">
      <c r="A1" s="188" t="str">
        <f>IF(ISBLANK('Tournament Info'!B3),"Vampire: The Eternal Struggle Tournament",'Tournament Info'!B3)</f>
        <v>Week of Nightmares 2024 - Day 2</v>
      </c>
      <c r="B1" s="188"/>
      <c r="C1" s="188"/>
      <c r="D1" s="188"/>
      <c r="E1" s="188"/>
      <c r="F1" s="188"/>
      <c r="G1" s="188"/>
      <c r="H1" s="188"/>
    </row>
    <row r="2" spans="1:8" ht="15">
      <c r="A2" s="44"/>
      <c r="B2" s="44"/>
      <c r="C2" s="170"/>
      <c r="D2" s="44"/>
      <c r="E2" s="171"/>
      <c r="F2" s="45"/>
      <c r="G2" s="45"/>
      <c r="H2" s="44"/>
    </row>
    <row r="3" spans="1:8" ht="21" customHeight="1">
      <c r="A3" s="189" t="str">
        <f ca="1">IF($B$4,"Final Standings","Current Standings")</f>
        <v>Final Standings</v>
      </c>
      <c r="B3" s="189"/>
      <c r="C3" s="189"/>
      <c r="D3" s="189"/>
      <c r="E3" s="189"/>
      <c r="F3" s="189"/>
      <c r="G3" s="189"/>
      <c r="H3" s="189"/>
    </row>
    <row r="4" spans="1:8" ht="15">
      <c r="A4" s="44"/>
      <c r="B4" s="44" t="b">
        <f ca="1">N('Final Round'!$J$14)&gt;0</f>
        <v>1</v>
      </c>
      <c r="C4" s="44"/>
      <c r="D4" s="45"/>
      <c r="E4" s="171"/>
      <c r="F4" s="45"/>
      <c r="G4" s="45"/>
      <c r="H4" s="44"/>
    </row>
    <row r="5" spans="1:8" ht="31.7" customHeight="1" thickBot="1">
      <c r="A5" s="172" t="str">
        <f ca="1">IF($B$4,"Final Rank","Current Rank")</f>
        <v>Final Rank</v>
      </c>
      <c r="B5" s="173" t="s">
        <v>276</v>
      </c>
      <c r="C5" s="173" t="s">
        <v>277</v>
      </c>
      <c r="D5" s="173" t="s">
        <v>278</v>
      </c>
      <c r="E5" s="173" t="s">
        <v>279</v>
      </c>
      <c r="F5" s="173" t="s">
        <v>280</v>
      </c>
      <c r="G5" s="173" t="s">
        <v>281</v>
      </c>
      <c r="H5" s="174" t="s">
        <v>181</v>
      </c>
    </row>
    <row r="6" spans="1:8" ht="15">
      <c r="A6" s="175">
        <f ca="1">IF(ISNUMBER($C6),VLOOKUP($C6,Methuselahs!$Y$7:$Z$206,2,FALSE()),"")</f>
        <v>1</v>
      </c>
      <c r="B6" s="176">
        <f>IF(ROW()-ROW($A$6)&lt;Methuselahs!$A$4,ROW()-ROW($A$5),"")</f>
        <v>1</v>
      </c>
      <c r="C6" s="177">
        <f ca="1">IF(ISNUMBER($B6),VLOOKUP($B6,Methuselahs!$X$7:$Y$206,2,FALSE()),"")</f>
        <v>20</v>
      </c>
      <c r="D6" s="178" t="str">
        <f ca="1">IF(ISNUMBER($C6),T(VLOOKUP($C6,Methuselahs!$A$7:$E$206,2,FALSE()))&amp;" "&amp;T(VLOOKUP($C6,Methuselahs!$A$7:$E$206,3,FALSE())),"")</f>
        <v>Tommi Hakomaa</v>
      </c>
      <c r="E6" s="179">
        <f ca="1">IF(ISNUMBER($C6),VLOOKUP($C6,Methuselahs!$A$7:$I$206,COLUMN(Methuselahs!$H$6),FALSE()),"")</f>
        <v>2</v>
      </c>
      <c r="F6" s="179">
        <f ca="1">IF(ISNUMBER($C6),VLOOKUP($C6,Methuselahs!$A$7:$I$206,COLUMN(Methuselahs!$I$6),FALSE()),"")</f>
        <v>7</v>
      </c>
      <c r="G6" s="179">
        <f ca="1">IF(AND(ISNUMBER($C6),$B$4),VLOOKUP($C6,'Final Round'!$A$14:$G$18,6,FALSE()),"")</f>
        <v>1.5</v>
      </c>
      <c r="H6" s="180">
        <f ca="1">IF(ISNUMBER($C6),VLOOKUP($C6,Methuselahs!$A$7:$J$206,COLUMN(Methuselahs!$J$6),FALSE()),"")</f>
        <v>144</v>
      </c>
    </row>
    <row r="7" spans="1:8" ht="15">
      <c r="A7" s="181">
        <f ca="1">IF(ISNUMBER($C7),VLOOKUP($C7,Methuselahs!$Y$7:$Z$206,2,FALSE()),"")</f>
        <v>2</v>
      </c>
      <c r="B7" s="182">
        <f>IF(ROW()-ROW($A$6)&lt;Methuselahs!$A$4,ROW()-ROW($A$5),"")</f>
        <v>2</v>
      </c>
      <c r="C7" s="177">
        <f ca="1">IF(ISNUMBER($B7),VLOOKUP($B7,Methuselahs!$X$7:$Y$206,2,FALSE()),"")</f>
        <v>6</v>
      </c>
      <c r="D7" s="178" t="str">
        <f ca="1">IF(ISNUMBER($C7),T(VLOOKUP($C7,Methuselahs!$A$7:$E$206,2,FALSE()))&amp;" "&amp;T(VLOOKUP($C7,Methuselahs!$A$7:$E$206,3,FALSE())),"")</f>
        <v>Denis Bucar</v>
      </c>
      <c r="E7" s="183">
        <f ca="1">IF(ISNUMBER($C7),VLOOKUP($C7,Methuselahs!$A$7:$I$206,COLUMN(Methuselahs!$H$6),FALSE()),"")</f>
        <v>1</v>
      </c>
      <c r="F7" s="179">
        <f ca="1">IF(ISNUMBER($C7),VLOOKUP($C7,Methuselahs!$A$7:$I$206,COLUMN(Methuselahs!$I$6),FALSE()),"")</f>
        <v>7</v>
      </c>
      <c r="G7" s="179">
        <f ca="1">IF(AND(ISNUMBER($C7),$B$4),VLOOKUP($C7,'Final Round'!$A$14:$G$18,6,FALSE()),"")</f>
        <v>0</v>
      </c>
      <c r="H7" s="184">
        <f ca="1">IF(ISNUMBER($C7),VLOOKUP($C7,Methuselahs!$A$7:$J$206,COLUMN(Methuselahs!$J$6),FALSE()),"")</f>
        <v>156</v>
      </c>
    </row>
    <row r="8" spans="1:8" ht="15">
      <c r="A8" s="181">
        <f ca="1">IF(ISNUMBER($C8),VLOOKUP($C8,Methuselahs!$Y$7:$Z$206,2,FALSE()),"")</f>
        <v>2</v>
      </c>
      <c r="B8" s="182">
        <f>IF(ROW()-ROW($A$6)&lt;Methuselahs!$A$4,ROW()-ROW($A$5),"")</f>
        <v>3</v>
      </c>
      <c r="C8" s="177">
        <f ca="1">IF(ISNUMBER($B8),VLOOKUP($B8,Methuselahs!$X$7:$Y$206,2,FALSE()),"")</f>
        <v>18</v>
      </c>
      <c r="D8" s="178" t="str">
        <f ca="1">IF(ISNUMBER($C8),T(VLOOKUP($C8,Methuselahs!$A$7:$E$206,2,FALSE()))&amp;" "&amp;T(VLOOKUP($C8,Methuselahs!$A$7:$E$206,3,FALSE())),"")</f>
        <v>Jozef Patrnciak</v>
      </c>
      <c r="E8" s="183">
        <f ca="1">IF(ISNUMBER($C8),VLOOKUP($C8,Methuselahs!$A$7:$I$206,COLUMN(Methuselahs!$H$6),FALSE()),"")</f>
        <v>2</v>
      </c>
      <c r="F8" s="179">
        <f ca="1">IF(ISNUMBER($C8),VLOOKUP($C8,Methuselahs!$A$7:$I$206,COLUMN(Methuselahs!$I$6),FALSE()),"")</f>
        <v>6.5</v>
      </c>
      <c r="G8" s="179">
        <f ca="1">IF(AND(ISNUMBER($C8),$B$4),VLOOKUP($C8,'Final Round'!$A$14:$G$18,6,FALSE()),"")</f>
        <v>0.5</v>
      </c>
      <c r="H8" s="184">
        <f ca="1">IF(ISNUMBER($C8),VLOOKUP($C8,Methuselahs!$A$7:$J$206,COLUMN(Methuselahs!$J$6),FALSE()),"")</f>
        <v>144</v>
      </c>
    </row>
    <row r="9" spans="1:8" ht="15">
      <c r="A9" s="181">
        <f ca="1">IF(ISNUMBER($C9),VLOOKUP($C9,Methuselahs!$Y$7:$Z$206,2,FALSE()),"")</f>
        <v>2</v>
      </c>
      <c r="B9" s="182">
        <f>IF(ROW()-ROW($A$6)&lt;Methuselahs!$A$4,ROW()-ROW($A$5),"")</f>
        <v>4</v>
      </c>
      <c r="C9" s="177">
        <f ca="1">IF(ISNUMBER($B9),VLOOKUP($B9,Methuselahs!$X$7:$Y$206,2,FALSE()),"")</f>
        <v>24</v>
      </c>
      <c r="D9" s="178" t="str">
        <f ca="1">IF(ISNUMBER($C9),T(VLOOKUP($C9,Methuselahs!$A$7:$E$206,2,FALSE()))&amp;" "&amp;T(VLOOKUP($C9,Methuselahs!$A$7:$E$206,3,FALSE())),"")</f>
        <v>Teemu Sainomaa</v>
      </c>
      <c r="E9" s="183">
        <f ca="1">IF(ISNUMBER($C9),VLOOKUP($C9,Methuselahs!$A$7:$I$206,COLUMN(Methuselahs!$H$6),FALSE()),"")</f>
        <v>2</v>
      </c>
      <c r="F9" s="179">
        <f ca="1">IF(ISNUMBER($C9),VLOOKUP($C9,Methuselahs!$A$7:$I$206,COLUMN(Methuselahs!$I$6),FALSE()),"")</f>
        <v>7</v>
      </c>
      <c r="G9" s="179">
        <f ca="1">IF(AND(ISNUMBER($C9),$B$4),VLOOKUP($C9,'Final Round'!$A$14:$G$18,6,FALSE()),"")</f>
        <v>0.5</v>
      </c>
      <c r="H9" s="184">
        <f ca="1">IF(ISNUMBER($C9),VLOOKUP($C9,Methuselahs!$A$7:$J$206,COLUMN(Methuselahs!$J$6),FALSE()),"")</f>
        <v>174</v>
      </c>
    </row>
    <row r="10" spans="1:8" ht="15">
      <c r="A10" s="181">
        <f ca="1">IF(ISNUMBER($C10),VLOOKUP($C10,Methuselahs!$Y$7:$Z$206,2,FALSE()),"")</f>
        <v>2</v>
      </c>
      <c r="B10" s="182">
        <f>IF(ROW()-ROW($A$6)&lt;Methuselahs!$A$4,ROW()-ROW($A$5),"")</f>
        <v>5</v>
      </c>
      <c r="C10" s="177">
        <f ca="1">IF(ISNUMBER($B10),VLOOKUP($B10,Methuselahs!$X$7:$Y$206,2,FALSE()),"")</f>
        <v>25</v>
      </c>
      <c r="D10" s="178" t="str">
        <f ca="1">IF(ISNUMBER($C10),T(VLOOKUP($C10,Methuselahs!$A$7:$E$206,2,FALSE()))&amp;" "&amp;T(VLOOKUP($C10,Methuselahs!$A$7:$E$206,3,FALSE())),"")</f>
        <v>Marcin Watras</v>
      </c>
      <c r="E10" s="183">
        <f ca="1">IF(ISNUMBER($C10),VLOOKUP($C10,Methuselahs!$A$7:$I$206,COLUMN(Methuselahs!$H$6),FALSE()),"")</f>
        <v>2</v>
      </c>
      <c r="F10" s="179">
        <f ca="1">IF(ISNUMBER($C10),VLOOKUP($C10,Methuselahs!$A$7:$I$206,COLUMN(Methuselahs!$I$6),FALSE()),"")</f>
        <v>8</v>
      </c>
      <c r="G10" s="179">
        <f ca="1">IF(AND(ISNUMBER($C10),$B$4),VLOOKUP($C10,'Final Round'!$A$14:$G$18,6,FALSE()),"")</f>
        <v>0.5</v>
      </c>
      <c r="H10" s="184">
        <f ca="1">IF(ISNUMBER($C10),VLOOKUP($C10,Methuselahs!$A$7:$J$206,COLUMN(Methuselahs!$J$6),FALSE()),"")</f>
        <v>174</v>
      </c>
    </row>
    <row r="11" spans="1:8" ht="15">
      <c r="A11" s="181">
        <f ca="1">IF(ISNUMBER($C11),VLOOKUP($C11,Methuselahs!$Y$7:$Z$206,2,FALSE()),"")</f>
        <v>6</v>
      </c>
      <c r="B11" s="182">
        <f>IF(ROW()-ROW($A$6)&lt;Methuselahs!$A$4,ROW()-ROW($A$5),"")</f>
        <v>6</v>
      </c>
      <c r="C11" s="177">
        <f ca="1">IF(ISNUMBER($B11),VLOOKUP($B11,Methuselahs!$X$7:$Y$206,2,FALSE()),"")</f>
        <v>1</v>
      </c>
      <c r="D11" s="178" t="str">
        <f ca="1">IF(ISNUMBER($C11),T(VLOOKUP($C11,Methuselahs!$A$7:$E$206,2,FALSE()))&amp;" "&amp;T(VLOOKUP($C11,Methuselahs!$A$7:$E$206,3,FALSE())),"")</f>
        <v>Selim Ammouche</v>
      </c>
      <c r="E11" s="183">
        <f ca="1">IF(ISNUMBER($C11),VLOOKUP($C11,Methuselahs!$A$7:$I$206,COLUMN(Methuselahs!$H$6),FALSE()),"")</f>
        <v>1</v>
      </c>
      <c r="F11" s="179">
        <f ca="1">IF(ISNUMBER($C11),VLOOKUP($C11,Methuselahs!$A$7:$I$206,COLUMN(Methuselahs!$I$6),FALSE()),"")</f>
        <v>4.5</v>
      </c>
      <c r="G11" s="183"/>
      <c r="H11" s="184">
        <f ca="1">IF(ISNUMBER($C11),VLOOKUP($C11,Methuselahs!$A$7:$J$206,COLUMN(Methuselahs!$J$6),FALSE()),"")</f>
        <v>138</v>
      </c>
    </row>
    <row r="12" spans="1:8" ht="15">
      <c r="A12" s="181">
        <f ca="1">IF(ISNUMBER($C12),VLOOKUP($C12,Methuselahs!$Y$7:$Z$206,2,FALSE()),"")</f>
        <v>7</v>
      </c>
      <c r="B12" s="182">
        <f>IF(ROW()-ROW($A$6)&lt;Methuselahs!$A$4,ROW()-ROW($A$5),"")</f>
        <v>7</v>
      </c>
      <c r="C12" s="177">
        <f ca="1">IF(ISNUMBER($B12),VLOOKUP($B12,Methuselahs!$X$7:$Y$206,2,FALSE()),"")</f>
        <v>17</v>
      </c>
      <c r="D12" s="178" t="str">
        <f ca="1">IF(ISNUMBER($C12),T(VLOOKUP($C12,Methuselahs!$A$7:$E$206,2,FALSE()))&amp;" "&amp;T(VLOOKUP($C12,Methuselahs!$A$7:$E$206,3,FALSE())),"")</f>
        <v>Martin Weinmyer</v>
      </c>
      <c r="E12" s="183">
        <f ca="1">IF(ISNUMBER($C12),VLOOKUP($C12,Methuselahs!$A$7:$I$206,COLUMN(Methuselahs!$H$6),FALSE()),"")</f>
        <v>1</v>
      </c>
      <c r="F12" s="179">
        <f ca="1">IF(ISNUMBER($C12),VLOOKUP($C12,Methuselahs!$A$7:$I$206,COLUMN(Methuselahs!$I$6),FALSE()),"")</f>
        <v>4.5</v>
      </c>
      <c r="G12" s="183"/>
      <c r="H12" s="184">
        <f ca="1">IF(ISNUMBER($C12),VLOOKUP($C12,Methuselahs!$A$7:$J$206,COLUMN(Methuselahs!$J$6),FALSE()),"")</f>
        <v>84</v>
      </c>
    </row>
    <row r="13" spans="1:8" ht="15">
      <c r="A13" s="181">
        <f ca="1">IF(ISNUMBER($C13),VLOOKUP($C13,Methuselahs!$Y$7:$Z$206,2,FALSE()),"")</f>
        <v>8</v>
      </c>
      <c r="B13" s="182">
        <f>IF(ROW()-ROW($A$6)&lt;Methuselahs!$A$4,ROW()-ROW($A$5),"")</f>
        <v>8</v>
      </c>
      <c r="C13" s="177">
        <f ca="1">IF(ISNUMBER($B13),VLOOKUP($B13,Methuselahs!$X$7:$Y$206,2,FALSE()),"")</f>
        <v>5</v>
      </c>
      <c r="D13" s="178" t="str">
        <f ca="1">IF(ISNUMBER($C13),T(VLOOKUP($C13,Methuselahs!$A$7:$E$206,2,FALSE()))&amp;" "&amp;T(VLOOKUP($C13,Methuselahs!$A$7:$E$206,3,FALSE())),"")</f>
        <v>Jorge Delgado</v>
      </c>
      <c r="E13" s="183">
        <f ca="1">IF(ISNUMBER($C13),VLOOKUP($C13,Methuselahs!$A$7:$I$206,COLUMN(Methuselahs!$H$6),FALSE()),"")</f>
        <v>1</v>
      </c>
      <c r="F13" s="179">
        <f ca="1">IF(ISNUMBER($C13),VLOOKUP($C13,Methuselahs!$A$7:$I$206,COLUMN(Methuselahs!$I$6),FALSE()),"")</f>
        <v>4</v>
      </c>
      <c r="G13" s="183"/>
      <c r="H13" s="184">
        <f ca="1">IF(ISNUMBER($C13),VLOOKUP($C13,Methuselahs!$A$7:$J$206,COLUMN(Methuselahs!$J$6),FALSE()),"")</f>
        <v>132</v>
      </c>
    </row>
    <row r="14" spans="1:8" ht="15">
      <c r="A14" s="181">
        <f ca="1">IF(ISNUMBER($C14),VLOOKUP($C14,Methuselahs!$Y$7:$Z$206,2,FALSE()),"")</f>
        <v>9</v>
      </c>
      <c r="B14" s="182">
        <f>IF(ROW()-ROW($A$6)&lt;Methuselahs!$A$4,ROW()-ROW($A$5),"")</f>
        <v>9</v>
      </c>
      <c r="C14" s="177">
        <f ca="1">IF(ISNUMBER($B14),VLOOKUP($B14,Methuselahs!$X$7:$Y$206,2,FALSE()),"")</f>
        <v>3</v>
      </c>
      <c r="D14" s="178" t="str">
        <f ca="1">IF(ISNUMBER($C14),T(VLOOKUP($C14,Methuselahs!$A$7:$E$206,2,FALSE()))&amp;" "&amp;T(VLOOKUP($C14,Methuselahs!$A$7:$E$206,3,FALSE())),"")</f>
        <v>Tero Aalto</v>
      </c>
      <c r="E14" s="183">
        <f ca="1">IF(ISNUMBER($C14),VLOOKUP($C14,Methuselahs!$A$7:$I$206,COLUMN(Methuselahs!$H$6),FALSE()),"")</f>
        <v>1</v>
      </c>
      <c r="F14" s="179">
        <f ca="1">IF(ISNUMBER($C14),VLOOKUP($C14,Methuselahs!$A$7:$I$206,COLUMN(Methuselahs!$I$6),FALSE()),"")</f>
        <v>4</v>
      </c>
      <c r="G14" s="183"/>
      <c r="H14" s="184">
        <f ca="1">IF(ISNUMBER($C14),VLOOKUP($C14,Methuselahs!$A$7:$J$206,COLUMN(Methuselahs!$J$6),FALSE()),"")</f>
        <v>120</v>
      </c>
    </row>
    <row r="15" spans="1:8" ht="15">
      <c r="A15" s="181">
        <f ca="1">IF(ISNUMBER($C15),VLOOKUP($C15,Methuselahs!$Y$7:$Z$206,2,FALSE()),"")</f>
        <v>9</v>
      </c>
      <c r="B15" s="182">
        <f>IF(ROW()-ROW($A$6)&lt;Methuselahs!$A$4,ROW()-ROW($A$5),"")</f>
        <v>10</v>
      </c>
      <c r="C15" s="177">
        <f ca="1">IF(ISNUMBER($B15),VLOOKUP($B15,Methuselahs!$X$7:$Y$206,2,FALSE()),"")</f>
        <v>12</v>
      </c>
      <c r="D15" s="178" t="str">
        <f ca="1">IF(ISNUMBER($C15),T(VLOOKUP($C15,Methuselahs!$A$7:$E$206,2,FALSE()))&amp;" "&amp;T(VLOOKUP($C15,Methuselahs!$A$7:$E$206,3,FALSE())),"")</f>
        <v>Gyula Erdos</v>
      </c>
      <c r="E15" s="183">
        <f ca="1">IF(ISNUMBER($C15),VLOOKUP($C15,Methuselahs!$A$7:$I$206,COLUMN(Methuselahs!$H$6),FALSE()),"")</f>
        <v>1</v>
      </c>
      <c r="F15" s="179">
        <f ca="1">IF(ISNUMBER($C15),VLOOKUP($C15,Methuselahs!$A$7:$I$206,COLUMN(Methuselahs!$I$6),FALSE()),"")</f>
        <v>4</v>
      </c>
      <c r="G15" s="183"/>
      <c r="H15" s="184">
        <f ca="1">IF(ISNUMBER($C15),VLOOKUP($C15,Methuselahs!$A$7:$J$206,COLUMN(Methuselahs!$J$6),FALSE()),"")</f>
        <v>120</v>
      </c>
    </row>
    <row r="16" spans="1:8" ht="15">
      <c r="A16" s="181">
        <f ca="1">IF(ISNUMBER($C16),VLOOKUP($C16,Methuselahs!$Y$7:$Z$206,2,FALSE()),"")</f>
        <v>9</v>
      </c>
      <c r="B16" s="182">
        <f>IF(ROW()-ROW($A$6)&lt;Methuselahs!$A$4,ROW()-ROW($A$5),"")</f>
        <v>11</v>
      </c>
      <c r="C16" s="177">
        <f ca="1">IF(ISNUMBER($B16),VLOOKUP($B16,Methuselahs!$X$7:$Y$206,2,FALSE()),"")</f>
        <v>31</v>
      </c>
      <c r="D16" s="178" t="str">
        <f ca="1">IF(ISNUMBER($C16),T(VLOOKUP($C16,Methuselahs!$A$7:$E$206,2,FALSE()))&amp;" "&amp;T(VLOOKUP($C16,Methuselahs!$A$7:$E$206,3,FALSE())),"")</f>
        <v>Edouard Menneson</v>
      </c>
      <c r="E16" s="183">
        <f ca="1">IF(ISNUMBER($C16),VLOOKUP($C16,Methuselahs!$A$7:$I$206,COLUMN(Methuselahs!$H$6),FALSE()),"")</f>
        <v>1</v>
      </c>
      <c r="F16" s="179">
        <f ca="1">IF(ISNUMBER($C16),VLOOKUP($C16,Methuselahs!$A$7:$I$206,COLUMN(Methuselahs!$I$6),FALSE()),"")</f>
        <v>4</v>
      </c>
      <c r="G16" s="183"/>
      <c r="H16" s="184">
        <f ca="1">IF(ISNUMBER($C16),VLOOKUP($C16,Methuselahs!$A$7:$J$206,COLUMN(Methuselahs!$J$6),FALSE()),"")</f>
        <v>120</v>
      </c>
    </row>
    <row r="17" spans="1:8" ht="15">
      <c r="A17" s="181">
        <f ca="1">IF(ISNUMBER($C17),VLOOKUP($C17,Methuselahs!$Y$7:$Z$206,2,FALSE()),"")</f>
        <v>12</v>
      </c>
      <c r="B17" s="182">
        <f>IF(ROW()-ROW($A$6)&lt;Methuselahs!$A$4,ROW()-ROW($A$5),"")</f>
        <v>12</v>
      </c>
      <c r="C17" s="177">
        <f ca="1">IF(ISNUMBER($B17),VLOOKUP($B17,Methuselahs!$X$7:$Y$206,2,FALSE()),"")</f>
        <v>29</v>
      </c>
      <c r="D17" s="185" t="str">
        <f ca="1">IF(ISNUMBER($C17),T(VLOOKUP($C17,Methuselahs!$A$7:$E$206,2,FALSE()))&amp;" "&amp;T(VLOOKUP($C17,Methuselahs!$A$7:$E$206,3,FALSE())),"")</f>
        <v>Djordje Sutic</v>
      </c>
      <c r="E17" s="183">
        <f ca="1">IF(ISNUMBER($C17),VLOOKUP($C17,Methuselahs!$A$7:$I$206,COLUMN(Methuselahs!$H$6),FALSE()),"")</f>
        <v>0</v>
      </c>
      <c r="F17" s="179">
        <f ca="1">IF(ISNUMBER($C17),VLOOKUP($C17,Methuselahs!$A$7:$I$206,COLUMN(Methuselahs!$I$6),FALSE()),"")</f>
        <v>3</v>
      </c>
      <c r="G17" s="183"/>
      <c r="H17" s="184">
        <f ca="1">IF(ISNUMBER($C17),VLOOKUP($C17,Methuselahs!$A$7:$J$206,COLUMN(Methuselahs!$J$6),FALSE()),"")</f>
        <v>120</v>
      </c>
    </row>
    <row r="18" spans="1:8" ht="15">
      <c r="A18" s="181">
        <f ca="1">IF(ISNUMBER($C18),VLOOKUP($C18,Methuselahs!$Y$7:$Z$206,2,FALSE()),"")</f>
        <v>13</v>
      </c>
      <c r="B18" s="182">
        <f>IF(ROW()-ROW($A$6)&lt;Methuselahs!$A$4,ROW()-ROW($A$5),"")</f>
        <v>13</v>
      </c>
      <c r="C18" s="177">
        <f ca="1">IF(ISNUMBER($B18),VLOOKUP($B18,Methuselahs!$X$7:$Y$206,2,FALSE()),"")</f>
        <v>14</v>
      </c>
      <c r="D18" s="185" t="str">
        <f ca="1">IF(ISNUMBER($C18),T(VLOOKUP($C18,Methuselahs!$A$7:$E$206,2,FALSE()))&amp;" "&amp;T(VLOOKUP($C18,Methuselahs!$A$7:$E$206,3,FALSE())),"")</f>
        <v>Sergio Martins</v>
      </c>
      <c r="E18" s="183">
        <f ca="1">IF(ISNUMBER($C18),VLOOKUP($C18,Methuselahs!$A$7:$I$206,COLUMN(Methuselahs!$H$6),FALSE()),"")</f>
        <v>0</v>
      </c>
      <c r="F18" s="179">
        <f ca="1">IF(ISNUMBER($C18),VLOOKUP($C18,Methuselahs!$A$7:$I$206,COLUMN(Methuselahs!$I$6),FALSE()),"")</f>
        <v>3</v>
      </c>
      <c r="G18" s="183"/>
      <c r="H18" s="184">
        <f ca="1">IF(ISNUMBER($C18),VLOOKUP($C18,Methuselahs!$A$7:$J$206,COLUMN(Methuselahs!$J$6),FALSE()),"")</f>
        <v>96</v>
      </c>
    </row>
    <row r="19" spans="1:8" ht="15">
      <c r="A19" s="181">
        <f ca="1">IF(ISNUMBER($C19),VLOOKUP($C19,Methuselahs!$Y$7:$Z$206,2,FALSE()),"")</f>
        <v>14</v>
      </c>
      <c r="B19" s="182">
        <f>IF(ROW()-ROW($A$6)&lt;Methuselahs!$A$4,ROW()-ROW($A$5),"")</f>
        <v>14</v>
      </c>
      <c r="C19" s="177">
        <f ca="1">IF(ISNUMBER($B19),VLOOKUP($B19,Methuselahs!$X$7:$Y$206,2,FALSE()),"")</f>
        <v>2</v>
      </c>
      <c r="D19" s="186" t="str">
        <f ca="1">IF(ISNUMBER($C19),T(VLOOKUP($C19,Methuselahs!$A$7:$E$206,2,FALSE()))&amp;" "&amp;T(VLOOKUP($C19,Methuselahs!$A$7:$E$206,3,FALSE())),"")</f>
        <v>Joao Servolo</v>
      </c>
      <c r="E19" s="183">
        <f ca="1">IF(ISNUMBER($C19),VLOOKUP($C19,Methuselahs!$A$7:$I$206,COLUMN(Methuselahs!$H$6),FALSE()),"")</f>
        <v>0</v>
      </c>
      <c r="F19" s="179">
        <f ca="1">IF(ISNUMBER($C19),VLOOKUP($C19,Methuselahs!$A$7:$I$206,COLUMN(Methuselahs!$I$6),FALSE()),"")</f>
        <v>2.5</v>
      </c>
      <c r="G19" s="183"/>
      <c r="H19" s="184">
        <f ca="1">IF(ISNUMBER($C19),VLOOKUP($C19,Methuselahs!$A$7:$J$206,COLUMN(Methuselahs!$J$6),FALSE()),"")</f>
        <v>112</v>
      </c>
    </row>
    <row r="20" spans="1:8" ht="15">
      <c r="A20" s="181">
        <f ca="1">IF(ISNUMBER($C20),VLOOKUP($C20,Methuselahs!$Y$7:$Z$206,2,FALSE()),"")</f>
        <v>15</v>
      </c>
      <c r="B20" s="182">
        <f>IF(ROW()-ROW($A$6)&lt;Methuselahs!$A$4,ROW()-ROW($A$5),"")</f>
        <v>15</v>
      </c>
      <c r="C20" s="177">
        <f ca="1">IF(ISNUMBER($B20),VLOOKUP($B20,Methuselahs!$X$7:$Y$206,2,FALSE()),"")</f>
        <v>28</v>
      </c>
      <c r="D20" s="185" t="str">
        <f ca="1">IF(ISNUMBER($C20),T(VLOOKUP($C20,Methuselahs!$A$7:$E$206,2,FALSE()))&amp;" "&amp;T(VLOOKUP($C20,Methuselahs!$A$7:$E$206,3,FALSE())),"")</f>
        <v>Piotr Jurczak</v>
      </c>
      <c r="E20" s="183">
        <f ca="1">IF(ISNUMBER($C20),VLOOKUP($C20,Methuselahs!$A$7:$I$206,COLUMN(Methuselahs!$H$6),FALSE()),"")</f>
        <v>0</v>
      </c>
      <c r="F20" s="179">
        <f ca="1">IF(ISNUMBER($C20),VLOOKUP($C20,Methuselahs!$A$7:$I$206,COLUMN(Methuselahs!$I$6),FALSE()),"")</f>
        <v>2.5</v>
      </c>
      <c r="G20" s="183"/>
      <c r="H20" s="184">
        <f ca="1">IF(ISNUMBER($C20),VLOOKUP($C20,Methuselahs!$A$7:$J$206,COLUMN(Methuselahs!$J$6),FALSE()),"")</f>
        <v>54</v>
      </c>
    </row>
    <row r="21" spans="1:8" ht="15">
      <c r="A21" s="181">
        <f ca="1">IF(ISNUMBER($C21),VLOOKUP($C21,Methuselahs!$Y$7:$Z$206,2,FALSE()),"")</f>
        <v>16</v>
      </c>
      <c r="B21" s="182">
        <f>IF(ROW()-ROW($A$6)&lt;Methuselahs!$A$4,ROW()-ROW($A$5),"")</f>
        <v>16</v>
      </c>
      <c r="C21" s="177">
        <f ca="1">IF(ISNUMBER($B21),VLOOKUP($B21,Methuselahs!$X$7:$Y$206,2,FALSE()),"")</f>
        <v>9</v>
      </c>
      <c r="D21" s="185" t="str">
        <f ca="1">IF(ISNUMBER($C21),T(VLOOKUP($C21,Methuselahs!$A$7:$E$206,2,FALSE()))&amp;" "&amp;T(VLOOKUP($C21,Methuselahs!$A$7:$E$206,3,FALSE())),"")</f>
        <v>Zsolt Cziraki</v>
      </c>
      <c r="E21" s="183">
        <f ca="1">IF(ISNUMBER($C21),VLOOKUP($C21,Methuselahs!$A$7:$I$206,COLUMN(Methuselahs!$H$6),FALSE()),"")</f>
        <v>0</v>
      </c>
      <c r="F21" s="179">
        <f ca="1">IF(ISNUMBER($C21),VLOOKUP($C21,Methuselahs!$A$7:$I$206,COLUMN(Methuselahs!$I$6),FALSE()),"")</f>
        <v>2</v>
      </c>
      <c r="G21" s="183"/>
      <c r="H21" s="184">
        <f ca="1">IF(ISNUMBER($C21),VLOOKUP($C21,Methuselahs!$A$7:$J$206,COLUMN(Methuselahs!$J$6),FALSE()),"")</f>
        <v>132</v>
      </c>
    </row>
    <row r="22" spans="1:8" ht="15">
      <c r="A22" s="181">
        <f ca="1">IF(ISNUMBER($C22),VLOOKUP($C22,Methuselahs!$Y$7:$Z$206,2,FALSE()),"")</f>
        <v>17</v>
      </c>
      <c r="B22" s="182">
        <f>IF(ROW()-ROW($A$6)&lt;Methuselahs!$A$4,ROW()-ROW($A$5),"")</f>
        <v>17</v>
      </c>
      <c r="C22" s="177">
        <f ca="1">IF(ISNUMBER($B22),VLOOKUP($B22,Methuselahs!$X$7:$Y$206,2,FALSE()),"")</f>
        <v>13</v>
      </c>
      <c r="D22" s="185" t="str">
        <f ca="1">IF(ISNUMBER($C22),T(VLOOKUP($C22,Methuselahs!$A$7:$E$206,2,FALSE()))&amp;" "&amp;T(VLOOKUP($C22,Methuselahs!$A$7:$E$206,3,FALSE())),"")</f>
        <v>Alessandro Aprigliano</v>
      </c>
      <c r="E22" s="183">
        <f ca="1">IF(ISNUMBER($C22),VLOOKUP($C22,Methuselahs!$A$7:$I$206,COLUMN(Methuselahs!$H$6),FALSE()),"")</f>
        <v>0</v>
      </c>
      <c r="F22" s="179">
        <f ca="1">IF(ISNUMBER($C22),VLOOKUP($C22,Methuselahs!$A$7:$I$206,COLUMN(Methuselahs!$I$6),FALSE()),"")</f>
        <v>2</v>
      </c>
      <c r="G22" s="183"/>
      <c r="H22" s="184">
        <f ca="1">IF(ISNUMBER($C22),VLOOKUP($C22,Methuselahs!$A$7:$J$206,COLUMN(Methuselahs!$J$6),FALSE()),"")</f>
        <v>108</v>
      </c>
    </row>
    <row r="23" spans="1:8" ht="15">
      <c r="A23" s="181">
        <f ca="1">IF(ISNUMBER($C23),VLOOKUP($C23,Methuselahs!$Y$7:$Z$206,2,FALSE()),"")</f>
        <v>18</v>
      </c>
      <c r="B23" s="182">
        <f>IF(ROW()-ROW($A$6)&lt;Methuselahs!$A$4,ROW()-ROW($A$5),"")</f>
        <v>18</v>
      </c>
      <c r="C23" s="177">
        <f ca="1">IF(ISNUMBER($B23),VLOOKUP($B23,Methuselahs!$X$7:$Y$206,2,FALSE()),"")</f>
        <v>16</v>
      </c>
      <c r="D23" s="185" t="str">
        <f ca="1">IF(ISNUMBER($C23),T(VLOOKUP($C23,Methuselahs!$A$7:$E$206,2,FALSE()))&amp;" "&amp;T(VLOOKUP($C23,Methuselahs!$A$7:$E$206,3,FALSE())),"")</f>
        <v>David Luhaaar</v>
      </c>
      <c r="E23" s="183">
        <f ca="1">IF(ISNUMBER($C23),VLOOKUP($C23,Methuselahs!$A$7:$I$206,COLUMN(Methuselahs!$H$6),FALSE()),"")</f>
        <v>0</v>
      </c>
      <c r="F23" s="179">
        <f ca="1">IF(ISNUMBER($C23),VLOOKUP($C23,Methuselahs!$A$7:$I$206,COLUMN(Methuselahs!$I$6),FALSE()),"")</f>
        <v>2</v>
      </c>
      <c r="G23" s="183"/>
      <c r="H23" s="184">
        <f ca="1">IF(ISNUMBER($C23),VLOOKUP($C23,Methuselahs!$A$7:$J$206,COLUMN(Methuselahs!$J$6),FALSE()),"")</f>
        <v>102</v>
      </c>
    </row>
    <row r="24" spans="1:8" ht="15">
      <c r="A24" s="181">
        <f ca="1">IF(ISNUMBER($C24),VLOOKUP($C24,Methuselahs!$Y$7:$Z$206,2,FALSE()),"")</f>
        <v>19</v>
      </c>
      <c r="B24" s="182">
        <f>IF(ROW()-ROW($A$6)&lt;Methuselahs!$A$4,ROW()-ROW($A$5),"")</f>
        <v>19</v>
      </c>
      <c r="C24" s="177">
        <f ca="1">IF(ISNUMBER($B24),VLOOKUP($B24,Methuselahs!$X$7:$Y$206,2,FALSE()),"")</f>
        <v>21</v>
      </c>
      <c r="D24" s="185" t="str">
        <f ca="1">IF(ISNUMBER($C24),T(VLOOKUP($C24,Methuselahs!$A$7:$E$206,2,FALSE()))&amp;" "&amp;T(VLOOKUP($C24,Methuselahs!$A$7:$E$206,3,FALSE())),"")</f>
        <v>Stanisław Szczepaniak</v>
      </c>
      <c r="E24" s="183">
        <f ca="1">IF(ISNUMBER($C24),VLOOKUP($C24,Methuselahs!$A$7:$I$206,COLUMN(Methuselahs!$H$6),FALSE()),"")</f>
        <v>0</v>
      </c>
      <c r="F24" s="179">
        <f ca="1">IF(ISNUMBER($C24),VLOOKUP($C24,Methuselahs!$A$7:$I$206,COLUMN(Methuselahs!$I$6),FALSE()),"")</f>
        <v>2</v>
      </c>
      <c r="G24" s="183"/>
      <c r="H24" s="184">
        <f ca="1">IF(ISNUMBER($C24),VLOOKUP($C24,Methuselahs!$A$7:$J$206,COLUMN(Methuselahs!$J$6),FALSE()),"")</f>
        <v>96</v>
      </c>
    </row>
    <row r="25" spans="1:8" ht="15">
      <c r="A25" s="181">
        <f ca="1">IF(ISNUMBER($C25),VLOOKUP($C25,Methuselahs!$Y$7:$Z$206,2,FALSE()),"")</f>
        <v>19</v>
      </c>
      <c r="B25" s="182">
        <f>IF(ROW()-ROW($A$6)&lt;Methuselahs!$A$4,ROW()-ROW($A$5),"")</f>
        <v>20</v>
      </c>
      <c r="C25" s="177">
        <f ca="1">IF(ISNUMBER($B25),VLOOKUP($B25,Methuselahs!$X$7:$Y$206,2,FALSE()),"")</f>
        <v>26</v>
      </c>
      <c r="D25" s="185" t="str">
        <f ca="1">IF(ISNUMBER($C25),T(VLOOKUP($C25,Methuselahs!$A$7:$E$206,2,FALSE()))&amp;" "&amp;T(VLOOKUP($C25,Methuselahs!$A$7:$E$206,3,FALSE())),"")</f>
        <v>Aleksandr Mandrichenko</v>
      </c>
      <c r="E25" s="183">
        <f ca="1">IF(ISNUMBER($C25),VLOOKUP($C25,Methuselahs!$A$7:$I$206,COLUMN(Methuselahs!$H$6),FALSE()),"")</f>
        <v>0</v>
      </c>
      <c r="F25" s="179">
        <f ca="1">IF(ISNUMBER($C25),VLOOKUP($C25,Methuselahs!$A$7:$I$206,COLUMN(Methuselahs!$I$6),FALSE()),"")</f>
        <v>2</v>
      </c>
      <c r="G25" s="183"/>
      <c r="H25" s="184">
        <f ca="1">IF(ISNUMBER($C25),VLOOKUP($C25,Methuselahs!$A$7:$J$206,COLUMN(Methuselahs!$J$6),FALSE()),"")</f>
        <v>96</v>
      </c>
    </row>
    <row r="26" spans="1:8" ht="15">
      <c r="A26" s="181">
        <f ca="1">IF(ISNUMBER($C26),VLOOKUP($C26,Methuselahs!$Y$7:$Z$206,2,FALSE()),"")</f>
        <v>21</v>
      </c>
      <c r="B26" s="182">
        <f>IF(ROW()-ROW($A$6)&lt;Methuselahs!$A$4,ROW()-ROW($A$5),"")</f>
        <v>21</v>
      </c>
      <c r="C26" s="177">
        <f ca="1">IF(ISNUMBER($B26),VLOOKUP($B26,Methuselahs!$X$7:$Y$206,2,FALSE()),"")</f>
        <v>11</v>
      </c>
      <c r="D26" s="185" t="str">
        <f ca="1">IF(ISNUMBER($C26),T(VLOOKUP($C26,Methuselahs!$A$7:$E$206,2,FALSE()))&amp;" "&amp;T(VLOOKUP($C26,Methuselahs!$A$7:$E$206,3,FALSE())),"")</f>
        <v>Lasse Aagaard</v>
      </c>
      <c r="E26" s="183">
        <f ca="1">IF(ISNUMBER($C26),VLOOKUP($C26,Methuselahs!$A$7:$I$206,COLUMN(Methuselahs!$H$6),FALSE()),"")</f>
        <v>0</v>
      </c>
      <c r="F26" s="179">
        <f ca="1">IF(ISNUMBER($C26),VLOOKUP($C26,Methuselahs!$A$7:$I$206,COLUMN(Methuselahs!$I$6),FALSE()),"")</f>
        <v>2</v>
      </c>
      <c r="G26" s="183"/>
      <c r="H26" s="184">
        <f ca="1">IF(ISNUMBER($C26),VLOOKUP($C26,Methuselahs!$A$7:$J$206,COLUMN(Methuselahs!$J$6),FALSE()),"")</f>
        <v>90</v>
      </c>
    </row>
    <row r="27" spans="1:8" ht="15">
      <c r="A27" s="181">
        <f ca="1">IF(ISNUMBER($C27),VLOOKUP($C27,Methuselahs!$Y$7:$Z$206,2,FALSE()),"")</f>
        <v>22</v>
      </c>
      <c r="B27" s="182">
        <f>IF(ROW()-ROW($A$6)&lt;Methuselahs!$A$4,ROW()-ROW($A$5),"")</f>
        <v>22</v>
      </c>
      <c r="C27" s="177">
        <f ca="1">IF(ISNUMBER($B27),VLOOKUP($B27,Methuselahs!$X$7:$Y$206,2,FALSE()),"")</f>
        <v>19</v>
      </c>
      <c r="D27" s="185" t="str">
        <f ca="1">IF(ISNUMBER($C27),T(VLOOKUP($C27,Methuselahs!$A$7:$E$206,2,FALSE()))&amp;" "&amp;T(VLOOKUP($C27,Methuselahs!$A$7:$E$206,3,FALSE())),"")</f>
        <v>Ben Fox</v>
      </c>
      <c r="E27" s="183">
        <f ca="1">IF(ISNUMBER($C27),VLOOKUP($C27,Methuselahs!$A$7:$I$206,COLUMN(Methuselahs!$H$6),FALSE()),"")</f>
        <v>0</v>
      </c>
      <c r="F27" s="179">
        <f ca="1">IF(ISNUMBER($C27),VLOOKUP($C27,Methuselahs!$A$7:$I$206,COLUMN(Methuselahs!$I$6),FALSE()),"")</f>
        <v>1.5</v>
      </c>
      <c r="G27" s="183"/>
      <c r="H27" s="184">
        <f ca="1">IF(ISNUMBER($C27),VLOOKUP($C27,Methuselahs!$A$7:$J$206,COLUMN(Methuselahs!$J$6),FALSE()),"")</f>
        <v>102</v>
      </c>
    </row>
    <row r="28" spans="1:8" ht="15">
      <c r="A28" s="181">
        <f ca="1">IF(ISNUMBER($C28),VLOOKUP($C28,Methuselahs!$Y$7:$Z$206,2,FALSE()),"")</f>
        <v>23</v>
      </c>
      <c r="B28" s="182">
        <f>IF(ROW()-ROW($A$6)&lt;Methuselahs!$A$4,ROW()-ROW($A$5),"")</f>
        <v>23</v>
      </c>
      <c r="C28" s="177">
        <f ca="1">IF(ISNUMBER($B28),VLOOKUP($B28,Methuselahs!$X$7:$Y$206,2,FALSE()),"")</f>
        <v>4</v>
      </c>
      <c r="D28" s="185" t="str">
        <f ca="1">IF(ISNUMBER($C28),T(VLOOKUP($C28,Methuselahs!$A$7:$E$206,2,FALSE()))&amp;" "&amp;T(VLOOKUP($C28,Methuselahs!$A$7:$E$206,3,FALSE())),"")</f>
        <v>Nikolaj Wendt</v>
      </c>
      <c r="E28" s="183">
        <f ca="1">IF(ISNUMBER($C28),VLOOKUP($C28,Methuselahs!$A$7:$I$206,COLUMN(Methuselahs!$H$6),FALSE()),"")</f>
        <v>0</v>
      </c>
      <c r="F28" s="179">
        <f ca="1">IF(ISNUMBER($C28),VLOOKUP($C28,Methuselahs!$A$7:$I$206,COLUMN(Methuselahs!$I$6),FALSE()),"")</f>
        <v>1</v>
      </c>
      <c r="G28" s="183"/>
      <c r="H28" s="184">
        <f ca="1">IF(ISNUMBER($C28),VLOOKUP($C28,Methuselahs!$A$7:$J$206,COLUMN(Methuselahs!$J$6),FALSE()),"")</f>
        <v>78</v>
      </c>
    </row>
    <row r="29" spans="1:8" ht="15">
      <c r="A29" s="181">
        <f ca="1">IF(ISNUMBER($C29),VLOOKUP($C29,Methuselahs!$Y$7:$Z$206,2,FALSE()),"")</f>
        <v>24</v>
      </c>
      <c r="B29" s="182">
        <f>IF(ROW()-ROW($A$6)&lt;Methuselahs!$A$4,ROW()-ROW($A$5),"")</f>
        <v>24</v>
      </c>
      <c r="C29" s="177">
        <f ca="1">IF(ISNUMBER($B29),VLOOKUP($B29,Methuselahs!$X$7:$Y$206,2,FALSE()),"")</f>
        <v>8</v>
      </c>
      <c r="D29" s="185" t="str">
        <f ca="1">IF(ISNUMBER($C29),T(VLOOKUP($C29,Methuselahs!$A$7:$E$206,2,FALSE()))&amp;" "&amp;T(VLOOKUP($C29,Methuselahs!$A$7:$E$206,3,FALSE())),"")</f>
        <v>Marcin Zakrzewski</v>
      </c>
      <c r="E29" s="183">
        <f ca="1">IF(ISNUMBER($C29),VLOOKUP($C29,Methuselahs!$A$7:$I$206,COLUMN(Methuselahs!$H$6),FALSE()),"")</f>
        <v>0</v>
      </c>
      <c r="F29" s="179">
        <f ca="1">IF(ISNUMBER($C29),VLOOKUP($C29,Methuselahs!$A$7:$I$206,COLUMN(Methuselahs!$I$6),FALSE()),"")</f>
        <v>0.5</v>
      </c>
      <c r="G29" s="183"/>
      <c r="H29" s="184">
        <f ca="1">IF(ISNUMBER($C29),VLOOKUP($C29,Methuselahs!$A$7:$J$206,COLUMN(Methuselahs!$J$6),FALSE()),"")</f>
        <v>84</v>
      </c>
    </row>
    <row r="30" spans="1:8" ht="15">
      <c r="A30" s="181">
        <f ca="1">IF(ISNUMBER($C30),VLOOKUP($C30,Methuselahs!$Y$7:$Z$206,2,FALSE()),"")</f>
        <v>25</v>
      </c>
      <c r="B30" s="182">
        <f>IF(ROW()-ROW($A$6)&lt;Methuselahs!$A$4,ROW()-ROW($A$5),"")</f>
        <v>25</v>
      </c>
      <c r="C30" s="177">
        <f ca="1">IF(ISNUMBER($B30),VLOOKUP($B30,Methuselahs!$X$7:$Y$206,2,FALSE()),"")</f>
        <v>22</v>
      </c>
      <c r="D30" s="185" t="str">
        <f ca="1">IF(ISNUMBER($C30),T(VLOOKUP($C30,Methuselahs!$A$7:$E$206,2,FALSE()))&amp;" "&amp;T(VLOOKUP($C30,Methuselahs!$A$7:$E$206,3,FALSE())),"")</f>
        <v>Maciej Bernart</v>
      </c>
      <c r="E30" s="183">
        <f ca="1">IF(ISNUMBER($C30),VLOOKUP($C30,Methuselahs!$A$7:$I$206,COLUMN(Methuselahs!$H$6),FALSE()),"")</f>
        <v>0</v>
      </c>
      <c r="F30" s="179">
        <f ca="1">IF(ISNUMBER($C30),VLOOKUP($C30,Methuselahs!$A$7:$I$206,COLUMN(Methuselahs!$I$6),FALSE()),"")</f>
        <v>0.5</v>
      </c>
      <c r="G30" s="183"/>
      <c r="H30" s="184">
        <f ca="1">IF(ISNUMBER($C30),VLOOKUP($C30,Methuselahs!$A$7:$J$206,COLUMN(Methuselahs!$J$6),FALSE()),"")</f>
        <v>78</v>
      </c>
    </row>
    <row r="31" spans="1:8" ht="15">
      <c r="A31" s="181">
        <f ca="1">IF(ISNUMBER($C31),VLOOKUP($C31,Methuselahs!$Y$7:$Z$206,2,FALSE()),"")</f>
        <v>26</v>
      </c>
      <c r="B31" s="182">
        <f>IF(ROW()-ROW($A$6)&lt;Methuselahs!$A$4,ROW()-ROW($A$5),"")</f>
        <v>26</v>
      </c>
      <c r="C31" s="177">
        <f ca="1">IF(ISNUMBER($B31),VLOOKUP($B31,Methuselahs!$X$7:$Y$206,2,FALSE()),"")</f>
        <v>32</v>
      </c>
      <c r="D31" s="185" t="str">
        <f ca="1">IF(ISNUMBER($C31),T(VLOOKUP($C31,Methuselahs!$A$7:$E$206,2,FALSE()))&amp;" "&amp;T(VLOOKUP($C31,Methuselahs!$A$7:$E$206,3,FALSE())),"")</f>
        <v>Nemanja Jovicic</v>
      </c>
      <c r="E31" s="183">
        <f ca="1">IF(ISNUMBER($C31),VLOOKUP($C31,Methuselahs!$A$7:$I$206,COLUMN(Methuselahs!$H$6),FALSE()),"")</f>
        <v>0</v>
      </c>
      <c r="F31" s="179">
        <f ca="1">IF(ISNUMBER($C31),VLOOKUP($C31,Methuselahs!$A$7:$I$206,COLUMN(Methuselahs!$I$6),FALSE()),"")</f>
        <v>0.5</v>
      </c>
      <c r="G31" s="183"/>
      <c r="H31" s="184">
        <f ca="1">IF(ISNUMBER($C31),VLOOKUP($C31,Methuselahs!$A$7:$J$206,COLUMN(Methuselahs!$J$6),FALSE()),"")</f>
        <v>66</v>
      </c>
    </row>
    <row r="32" spans="1:8" ht="15">
      <c r="A32" s="181">
        <f ca="1">IF(ISNUMBER($C32),VLOOKUP($C32,Methuselahs!$Y$7:$Z$206,2,FALSE()),"")</f>
        <v>27</v>
      </c>
      <c r="B32" s="182">
        <f>IF(ROW()-ROW($A$6)&lt;Methuselahs!$A$4,ROW()-ROW($A$5),"")</f>
        <v>27</v>
      </c>
      <c r="C32" s="177">
        <f ca="1">IF(ISNUMBER($B32),VLOOKUP($B32,Methuselahs!$X$7:$Y$206,2,FALSE()),"")</f>
        <v>7</v>
      </c>
      <c r="D32" s="185" t="str">
        <f ca="1">IF(ISNUMBER($C32),T(VLOOKUP($C32,Methuselahs!$A$7:$E$206,2,FALSE()))&amp;" "&amp;T(VLOOKUP($C32,Methuselahs!$A$7:$E$206,3,FALSE())),"")</f>
        <v>Pedro Valentim</v>
      </c>
      <c r="E32" s="183">
        <f ca="1">IF(ISNUMBER($C32),VLOOKUP($C32,Methuselahs!$A$7:$I$206,COLUMN(Methuselahs!$H$6),FALSE()),"")</f>
        <v>0</v>
      </c>
      <c r="F32" s="179">
        <f ca="1">IF(ISNUMBER($C32),VLOOKUP($C32,Methuselahs!$A$7:$I$206,COLUMN(Methuselahs!$I$6),FALSE()),"")</f>
        <v>0.5</v>
      </c>
      <c r="G32" s="183"/>
      <c r="H32" s="184">
        <f ca="1">IF(ISNUMBER($C32),VLOOKUP($C32,Methuselahs!$A$7:$J$206,COLUMN(Methuselahs!$J$6),FALSE()),"")</f>
        <v>42</v>
      </c>
    </row>
    <row r="33" spans="1:8" ht="15">
      <c r="A33" s="181">
        <f ca="1">IF(ISNUMBER($C33),VLOOKUP($C33,Methuselahs!$Y$7:$Z$206,2,FALSE()),"")</f>
        <v>28</v>
      </c>
      <c r="B33" s="182">
        <f>IF(ROW()-ROW($A$6)&lt;Methuselahs!$A$4,ROW()-ROW($A$5),"")</f>
        <v>28</v>
      </c>
      <c r="C33" s="177">
        <f ca="1">IF(ISNUMBER($B33),VLOOKUP($B33,Methuselahs!$X$7:$Y$206,2,FALSE()),"")</f>
        <v>10</v>
      </c>
      <c r="D33" s="185" t="str">
        <f ca="1">IF(ISNUMBER($C33),T(VLOOKUP($C33,Methuselahs!$A$7:$E$206,2,FALSE()))&amp;" "&amp;T(VLOOKUP($C33,Methuselahs!$A$7:$E$206,3,FALSE())),"")</f>
        <v>Danilo Torrisi</v>
      </c>
      <c r="E33" s="183">
        <f ca="1">IF(ISNUMBER($C33),VLOOKUP($C33,Methuselahs!$A$7:$I$206,COLUMN(Methuselahs!$H$6),FALSE()),"")</f>
        <v>0</v>
      </c>
      <c r="F33" s="179">
        <f ca="1">IF(ISNUMBER($C33),VLOOKUP($C33,Methuselahs!$A$7:$I$206,COLUMN(Methuselahs!$I$6),FALSE()),"")</f>
        <v>0</v>
      </c>
      <c r="G33" s="183"/>
      <c r="H33" s="184">
        <f ca="1">IF(ISNUMBER($C33),VLOOKUP($C33,Methuselahs!$A$7:$J$206,COLUMN(Methuselahs!$J$6),FALSE()),"")</f>
        <v>72</v>
      </c>
    </row>
    <row r="34" spans="1:8" ht="15">
      <c r="A34" s="181">
        <f ca="1">IF(ISNUMBER($C34),VLOOKUP($C34,Methuselahs!$Y$7:$Z$206,2,FALSE()),"")</f>
        <v>29</v>
      </c>
      <c r="B34" s="182">
        <f>IF(ROW()-ROW($A$6)&lt;Methuselahs!$A$4,ROW()-ROW($A$5),"")</f>
        <v>29</v>
      </c>
      <c r="C34" s="177">
        <f ca="1">IF(ISNUMBER($B34),VLOOKUP($B34,Methuselahs!$X$7:$Y$206,2,FALSE()),"")</f>
        <v>15</v>
      </c>
      <c r="D34" s="185" t="str">
        <f ca="1">IF(ISNUMBER($C34),T(VLOOKUP($C34,Methuselahs!$A$7:$E$206,2,FALSE()))&amp;" "&amp;T(VLOOKUP($C34,Methuselahs!$A$7:$E$206,3,FALSE())),"")</f>
        <v>Dominik Trupcevic</v>
      </c>
      <c r="E34" s="183">
        <f ca="1">IF(ISNUMBER($C34),VLOOKUP($C34,Methuselahs!$A$7:$I$206,COLUMN(Methuselahs!$H$6),FALSE()),"")</f>
        <v>0</v>
      </c>
      <c r="F34" s="179">
        <f ca="1">IF(ISNUMBER($C34),VLOOKUP($C34,Methuselahs!$A$7:$I$206,COLUMN(Methuselahs!$I$6),FALSE()),"")</f>
        <v>0</v>
      </c>
      <c r="G34" s="183"/>
      <c r="H34" s="184">
        <f ca="1">IF(ISNUMBER($C34),VLOOKUP($C34,Methuselahs!$A$7:$J$206,COLUMN(Methuselahs!$J$6),FALSE()),"")</f>
        <v>70</v>
      </c>
    </row>
    <row r="35" spans="1:8" ht="15">
      <c r="A35" s="181">
        <f ca="1">IF(ISNUMBER($C35),VLOOKUP($C35,Methuselahs!$Y$7:$Z$206,2,FALSE()),"")</f>
        <v>29</v>
      </c>
      <c r="B35" s="182">
        <f>IF(ROW()-ROW($A$6)&lt;Methuselahs!$A$4,ROW()-ROW($A$5),"")</f>
        <v>30</v>
      </c>
      <c r="C35" s="177">
        <f ca="1">IF(ISNUMBER($B35),VLOOKUP($B35,Methuselahs!$X$7:$Y$206,2,FALSE()),"")</f>
        <v>23</v>
      </c>
      <c r="D35" s="185" t="str">
        <f ca="1">IF(ISNUMBER($C35),T(VLOOKUP($C35,Methuselahs!$A$7:$E$206,2,FALSE()))&amp;" "&amp;T(VLOOKUP($C35,Methuselahs!$A$7:$E$206,3,FALSE())),"")</f>
        <v>Lovre de Grisogono</v>
      </c>
      <c r="E35" s="183">
        <f ca="1">IF(ISNUMBER($C35),VLOOKUP($C35,Methuselahs!$A$7:$I$206,COLUMN(Methuselahs!$H$6),FALSE()),"")</f>
        <v>0</v>
      </c>
      <c r="F35" s="179">
        <f ca="1">IF(ISNUMBER($C35),VLOOKUP($C35,Methuselahs!$A$7:$I$206,COLUMN(Methuselahs!$I$6),FALSE()),"")</f>
        <v>0</v>
      </c>
      <c r="G35" s="183"/>
      <c r="H35" s="184">
        <f ca="1">IF(ISNUMBER($C35),VLOOKUP($C35,Methuselahs!$A$7:$J$206,COLUMN(Methuselahs!$J$6),FALSE()),"")</f>
        <v>70</v>
      </c>
    </row>
    <row r="36" spans="1:8" ht="15">
      <c r="A36" s="181">
        <f ca="1">IF(ISNUMBER($C36),VLOOKUP($C36,Methuselahs!$Y$7:$Z$206,2,FALSE()),"")</f>
        <v>31</v>
      </c>
      <c r="B36" s="182">
        <f>IF(ROW()-ROW($A$6)&lt;Methuselahs!$A$4,ROW()-ROW($A$5),"")</f>
        <v>31</v>
      </c>
      <c r="C36" s="177">
        <f ca="1">IF(ISNUMBER($B36),VLOOKUP($B36,Methuselahs!$X$7:$Y$206,2,FALSE()),"")</f>
        <v>27</v>
      </c>
      <c r="D36" s="185" t="str">
        <f ca="1">IF(ISNUMBER($C36),T(VLOOKUP($C36,Methuselahs!$A$7:$E$206,2,FALSE()))&amp;" "&amp;T(VLOOKUP($C36,Methuselahs!$A$7:$E$206,3,FALSE())),"")</f>
        <v>Paolo Pasqualin</v>
      </c>
      <c r="E36" s="183">
        <f ca="1">IF(ISNUMBER($C36),VLOOKUP($C36,Methuselahs!$A$7:$I$206,COLUMN(Methuselahs!$H$6),FALSE()),"")</f>
        <v>0</v>
      </c>
      <c r="F36" s="179">
        <f ca="1">IF(ISNUMBER($C36),VLOOKUP($C36,Methuselahs!$A$7:$I$206,COLUMN(Methuselahs!$I$6),FALSE()),"")</f>
        <v>0</v>
      </c>
      <c r="G36" s="183"/>
      <c r="H36" s="184">
        <f ca="1">IF(ISNUMBER($C36),VLOOKUP($C36,Methuselahs!$A$7:$J$206,COLUMN(Methuselahs!$J$6),FALSE()),"")</f>
        <v>60</v>
      </c>
    </row>
    <row r="37" spans="1:8" ht="15">
      <c r="A37" s="181">
        <f ca="1">IF(ISNUMBER($C37),VLOOKUP($C37,Methuselahs!$Y$7:$Z$206,2,FALSE()),"")</f>
        <v>32</v>
      </c>
      <c r="B37" s="182">
        <f>IF(ROW()-ROW($A$6)&lt;Methuselahs!$A$4,ROW()-ROW($A$5),"")</f>
        <v>32</v>
      </c>
      <c r="C37" s="177">
        <f ca="1">IF(ISNUMBER($B37),VLOOKUP($B37,Methuselahs!$X$7:$Y$206,2,FALSE()),"")</f>
        <v>30</v>
      </c>
      <c r="D37" s="185" t="str">
        <f ca="1">IF(ISNUMBER($C37),T(VLOOKUP($C37,Methuselahs!$A$7:$E$206,2,FALSE()))&amp;" "&amp;T(VLOOKUP($C37,Methuselahs!$A$7:$E$206,3,FALSE())),"")</f>
        <v>Thomas Stellmach</v>
      </c>
      <c r="E37" s="183">
        <f ca="1">IF(ISNUMBER($C37),VLOOKUP($C37,Methuselahs!$A$7:$I$206,COLUMN(Methuselahs!$H$6),FALSE()),"")</f>
        <v>0</v>
      </c>
      <c r="F37" s="179">
        <f ca="1">IF(ISNUMBER($C37),VLOOKUP($C37,Methuselahs!$A$7:$I$206,COLUMN(Methuselahs!$I$6),FALSE()),"")</f>
        <v>0</v>
      </c>
      <c r="G37" s="183"/>
      <c r="H37" s="184">
        <f ca="1">IF(ISNUMBER($C37),VLOOKUP($C37,Methuselahs!$A$7:$J$206,COLUMN(Methuselahs!$J$6),FALSE()),"")</f>
        <v>42</v>
      </c>
    </row>
    <row r="38" spans="1:8" ht="15">
      <c r="A38" t="str">
        <f>IF(ISNUMBER($C38),VLOOKUP($C38,Methuselahs!$Y$7:$Z$206,2,FALSE()),"")</f>
        <v/>
      </c>
      <c r="B38" t="str">
        <f>IF(ROW()-ROW($A$6)&lt;Methuselahs!$A$4,ROW()-ROW($A$5),"")</f>
        <v/>
      </c>
      <c r="C38" t="str">
        <f>IF(ISNUMBER($B38),VLOOKUP($B38,Methuselahs!$X$7:$Y$206,2,FALSE()),"")</f>
        <v/>
      </c>
      <c r="D38" t="str">
        <f>IF(ISNUMBER($C38),T(VLOOKUP($C38,Methuselahs!$A$7:$E$206,2,FALSE()))&amp;" "&amp;T(VLOOKUP($C38,Methuselahs!$A$7:$E$206,3,FALSE())),"")</f>
        <v/>
      </c>
      <c r="E38" t="str">
        <f>IF(ISNUMBER($C38),VLOOKUP($C38,Methuselahs!$A$7:$I$206,COLUMN(Methuselahs!$H$6),FALSE()),"")</f>
        <v/>
      </c>
      <c r="F38" t="str">
        <f>IF(ISNUMBER($C38),VLOOKUP($C38,Methuselahs!$A$7:$I$206,COLUMN(Methuselahs!$I$6),FALSE()),"")</f>
        <v/>
      </c>
      <c r="G38" s="183"/>
      <c r="H38" t="str">
        <f>IF(ISNUMBER($C38),VLOOKUP($C38,Methuselahs!$A$7:$J$206,COLUMN(Methuselahs!$J$6),FALSE()),"")</f>
        <v/>
      </c>
    </row>
    <row r="39" spans="1:8" ht="15">
      <c r="A39" t="str">
        <f>IF(ISNUMBER($C39),VLOOKUP($C39,Methuselahs!$Y$7:$Z$206,2,FALSE()),"")</f>
        <v/>
      </c>
      <c r="B39" t="str">
        <f>IF(ROW()-ROW($A$6)&lt;Methuselahs!$A$4,ROW()-ROW($A$5),"")</f>
        <v/>
      </c>
      <c r="C39" t="str">
        <f>IF(ISNUMBER($B39),VLOOKUP($B39,Methuselahs!$X$7:$Y$206,2,FALSE()),"")</f>
        <v/>
      </c>
      <c r="D39" t="str">
        <f>IF(ISNUMBER($C39),T(VLOOKUP($C39,Methuselahs!$A$7:$E$206,2,FALSE()))&amp;" "&amp;T(VLOOKUP($C39,Methuselahs!$A$7:$E$206,3,FALSE())),"")</f>
        <v/>
      </c>
      <c r="E39" t="str">
        <f>IF(ISNUMBER($C39),VLOOKUP($C39,Methuselahs!$A$7:$I$206,COLUMN(Methuselahs!$H$6),FALSE()),"")</f>
        <v/>
      </c>
      <c r="F39" t="str">
        <f>IF(ISNUMBER($C39),VLOOKUP($C39,Methuselahs!$A$7:$I$206,COLUMN(Methuselahs!$I$6),FALSE()),"")</f>
        <v/>
      </c>
      <c r="G39" s="183"/>
      <c r="H39" t="str">
        <f>IF(ISNUMBER($C39),VLOOKUP($C39,Methuselahs!$A$7:$J$206,COLUMN(Methuselahs!$J$6),FALSE()),"")</f>
        <v/>
      </c>
    </row>
    <row r="40" spans="1:8" ht="15">
      <c r="A40" t="str">
        <f>IF(ISNUMBER($C40),VLOOKUP($C40,Methuselahs!$Y$7:$Z$206,2,FALSE()),"")</f>
        <v/>
      </c>
      <c r="B40" t="str">
        <f>IF(ROW()-ROW($A$6)&lt;Methuselahs!$A$4,ROW()-ROW($A$5),"")</f>
        <v/>
      </c>
      <c r="C40" t="str">
        <f>IF(ISNUMBER($B40),VLOOKUP($B40,Methuselahs!$X$7:$Y$206,2,FALSE()),"")</f>
        <v/>
      </c>
      <c r="D40" t="str">
        <f>IF(ISNUMBER($C40),T(VLOOKUP($C40,Methuselahs!$A$7:$E$206,2,FALSE()))&amp;" "&amp;T(VLOOKUP($C40,Methuselahs!$A$7:$E$206,3,FALSE())),"")</f>
        <v/>
      </c>
      <c r="E40" t="str">
        <f>IF(ISNUMBER($C40),VLOOKUP($C40,Methuselahs!$A$7:$I$206,COLUMN(Methuselahs!$H$6),FALSE()),"")</f>
        <v/>
      </c>
      <c r="F40" t="str">
        <f>IF(ISNUMBER($C40),VLOOKUP($C40,Methuselahs!$A$7:$I$206,COLUMN(Methuselahs!$I$6),FALSE()),"")</f>
        <v/>
      </c>
      <c r="G40" s="183"/>
      <c r="H40" t="str">
        <f>IF(ISNUMBER($C40),VLOOKUP($C40,Methuselahs!$A$7:$J$206,COLUMN(Methuselahs!$J$6),FALSE()),"")</f>
        <v/>
      </c>
    </row>
    <row r="41" spans="1:8" ht="15">
      <c r="A41" t="str">
        <f>IF(ISNUMBER($C41),VLOOKUP($C41,Methuselahs!$Y$7:$Z$206,2,FALSE()),"")</f>
        <v/>
      </c>
      <c r="B41" t="str">
        <f>IF(ROW()-ROW($A$6)&lt;Methuselahs!$A$4,ROW()-ROW($A$5),"")</f>
        <v/>
      </c>
      <c r="C41" t="str">
        <f>IF(ISNUMBER($B41),VLOOKUP($B41,Methuselahs!$X$7:$Y$206,2,FALSE()),"")</f>
        <v/>
      </c>
      <c r="D41" t="str">
        <f>IF(ISNUMBER($C41),T(VLOOKUP($C41,Methuselahs!$A$7:$E$206,2,FALSE()))&amp;" "&amp;T(VLOOKUP($C41,Methuselahs!$A$7:$E$206,3,FALSE())),"")</f>
        <v/>
      </c>
      <c r="E41" t="str">
        <f>IF(ISNUMBER($C41),VLOOKUP($C41,Methuselahs!$A$7:$I$206,COLUMN(Methuselahs!$H$6),FALSE()),"")</f>
        <v/>
      </c>
      <c r="F41" t="str">
        <f>IF(ISNUMBER($C41),VLOOKUP($C41,Methuselahs!$A$7:$I$206,COLUMN(Methuselahs!$I$6),FALSE()),"")</f>
        <v/>
      </c>
      <c r="G41" s="183"/>
      <c r="H41" t="str">
        <f>IF(ISNUMBER($C41),VLOOKUP($C41,Methuselahs!$A$7:$J$206,COLUMN(Methuselahs!$J$6),FALSE()),"")</f>
        <v/>
      </c>
    </row>
    <row r="42" spans="1:8" ht="15">
      <c r="A42" t="str">
        <f>IF(ISNUMBER($C42),VLOOKUP($C42,Methuselahs!$Y$7:$Z$206,2,FALSE()),"")</f>
        <v/>
      </c>
      <c r="B42" t="str">
        <f>IF(ROW()-ROW($A$6)&lt;Methuselahs!$A$4,ROW()-ROW($A$5),"")</f>
        <v/>
      </c>
      <c r="C42" t="str">
        <f>IF(ISNUMBER($B42),VLOOKUP($B42,Methuselahs!$X$7:$Y$206,2,FALSE()),"")</f>
        <v/>
      </c>
      <c r="D42" t="str">
        <f>IF(ISNUMBER($C42),T(VLOOKUP($C42,Methuselahs!$A$7:$E$206,2,FALSE()))&amp;" "&amp;T(VLOOKUP($C42,Methuselahs!$A$7:$E$206,3,FALSE())),"")</f>
        <v/>
      </c>
      <c r="E42" t="str">
        <f>IF(ISNUMBER($C42),VLOOKUP($C42,Methuselahs!$A$7:$I$206,COLUMN(Methuselahs!$H$6),FALSE()),"")</f>
        <v/>
      </c>
      <c r="F42" t="str">
        <f>IF(ISNUMBER($C42),VLOOKUP($C42,Methuselahs!$A$7:$I$206,COLUMN(Methuselahs!$I$6),FALSE()),"")</f>
        <v/>
      </c>
      <c r="G42" s="183"/>
      <c r="H42" t="str">
        <f>IF(ISNUMBER($C42),VLOOKUP($C42,Methuselahs!$A$7:$J$206,COLUMN(Methuselahs!$J$6),FALSE()),"")</f>
        <v/>
      </c>
    </row>
    <row r="43" spans="1:8" ht="15">
      <c r="A43" t="str">
        <f>IF(ISNUMBER($C43),VLOOKUP($C43,Methuselahs!$Y$7:$Z$206,2,FALSE()),"")</f>
        <v/>
      </c>
      <c r="B43" t="str">
        <f>IF(ROW()-ROW($A$6)&lt;Methuselahs!$A$4,ROW()-ROW($A$5),"")</f>
        <v/>
      </c>
      <c r="C43" t="str">
        <f>IF(ISNUMBER($B43),VLOOKUP($B43,Methuselahs!$X$7:$Y$206,2,FALSE()),"")</f>
        <v/>
      </c>
      <c r="D43" t="str">
        <f>IF(ISNUMBER($C43),T(VLOOKUP($C43,Methuselahs!$A$7:$E$206,2,FALSE()))&amp;" "&amp;T(VLOOKUP($C43,Methuselahs!$A$7:$E$206,3,FALSE())),"")</f>
        <v/>
      </c>
      <c r="E43" t="str">
        <f>IF(ISNUMBER($C43),VLOOKUP($C43,Methuselahs!$A$7:$I$206,COLUMN(Methuselahs!$H$6),FALSE()),"")</f>
        <v/>
      </c>
      <c r="F43" t="str">
        <f>IF(ISNUMBER($C43),VLOOKUP($C43,Methuselahs!$A$7:$I$206,COLUMN(Methuselahs!$I$6),FALSE()),"")</f>
        <v/>
      </c>
      <c r="G43" s="183"/>
      <c r="H43" t="str">
        <f>IF(ISNUMBER($C43),VLOOKUP($C43,Methuselahs!$A$7:$J$206,COLUMN(Methuselahs!$J$6),FALSE()),"")</f>
        <v/>
      </c>
    </row>
    <row r="44" spans="1:8" ht="15">
      <c r="A44" t="str">
        <f>IF(ISNUMBER($C44),VLOOKUP($C44,Methuselahs!$Y$7:$Z$206,2,FALSE()),"")</f>
        <v/>
      </c>
      <c r="B44" t="str">
        <f>IF(ROW()-ROW($A$6)&lt;Methuselahs!$A$4,ROW()-ROW($A$5),"")</f>
        <v/>
      </c>
      <c r="C44" t="str">
        <f>IF(ISNUMBER($B44),VLOOKUP($B44,Methuselahs!$X$7:$Y$206,2,FALSE()),"")</f>
        <v/>
      </c>
      <c r="D44" t="str">
        <f>IF(ISNUMBER($C44),T(VLOOKUP($C44,Methuselahs!$A$7:$E$206,2,FALSE()))&amp;" "&amp;T(VLOOKUP($C44,Methuselahs!$A$7:$E$206,3,FALSE())),"")</f>
        <v/>
      </c>
      <c r="E44" t="str">
        <f>IF(ISNUMBER($C44),VLOOKUP($C44,Methuselahs!$A$7:$I$206,COLUMN(Methuselahs!$H$6),FALSE()),"")</f>
        <v/>
      </c>
      <c r="F44" t="str">
        <f>IF(ISNUMBER($C44),VLOOKUP($C44,Methuselahs!$A$7:$I$206,COLUMN(Methuselahs!$I$6),FALSE()),"")</f>
        <v/>
      </c>
      <c r="G44" s="183"/>
      <c r="H44" t="str">
        <f>IF(ISNUMBER($C44),VLOOKUP($C44,Methuselahs!$A$7:$J$206,COLUMN(Methuselahs!$J$6),FALSE()),"")</f>
        <v/>
      </c>
    </row>
    <row r="45" spans="1:8" ht="15">
      <c r="A45" t="str">
        <f>IF(ISNUMBER($C45),VLOOKUP($C45,Methuselahs!$Y$7:$Z$206,2,FALSE()),"")</f>
        <v/>
      </c>
      <c r="B45" t="str">
        <f>IF(ROW()-ROW($A$6)&lt;Methuselahs!$A$4,ROW()-ROW($A$5),"")</f>
        <v/>
      </c>
      <c r="C45" t="str">
        <f>IF(ISNUMBER($B45),VLOOKUP($B45,Methuselahs!$X$7:$Y$206,2,FALSE()),"")</f>
        <v/>
      </c>
      <c r="D45" t="str">
        <f>IF(ISNUMBER($C45),T(VLOOKUP($C45,Methuselahs!$A$7:$E$206,2,FALSE()))&amp;" "&amp;T(VLOOKUP($C45,Methuselahs!$A$7:$E$206,3,FALSE())),"")</f>
        <v/>
      </c>
      <c r="E45" t="str">
        <f>IF(ISNUMBER($C45),VLOOKUP($C45,Methuselahs!$A$7:$I$206,COLUMN(Methuselahs!$H$6),FALSE()),"")</f>
        <v/>
      </c>
      <c r="F45" t="str">
        <f>IF(ISNUMBER($C45),VLOOKUP($C45,Methuselahs!$A$7:$I$206,COLUMN(Methuselahs!$I$6),FALSE()),"")</f>
        <v/>
      </c>
      <c r="G45" s="183"/>
      <c r="H45" t="str">
        <f>IF(ISNUMBER($C45),VLOOKUP($C45,Methuselahs!$A$7:$J$206,COLUMN(Methuselahs!$J$6),FALSE()),"")</f>
        <v/>
      </c>
    </row>
    <row r="46" spans="1:8" ht="15">
      <c r="A46" t="str">
        <f>IF(ISNUMBER($C46),VLOOKUP($C46,Methuselahs!$Y$7:$Z$206,2,FALSE()),"")</f>
        <v/>
      </c>
      <c r="B46" t="str">
        <f>IF(ROW()-ROW($A$6)&lt;Methuselahs!$A$4,ROW()-ROW($A$5),"")</f>
        <v/>
      </c>
      <c r="C46" t="str">
        <f>IF(ISNUMBER($B46),VLOOKUP($B46,Methuselahs!$X$7:$Y$206,2,FALSE()),"")</f>
        <v/>
      </c>
      <c r="D46" t="str">
        <f>IF(ISNUMBER($C46),T(VLOOKUP($C46,Methuselahs!$A$7:$E$206,2,FALSE()))&amp;" "&amp;T(VLOOKUP($C46,Methuselahs!$A$7:$E$206,3,FALSE())),"")</f>
        <v/>
      </c>
      <c r="E46" t="str">
        <f>IF(ISNUMBER($C46),VLOOKUP($C46,Methuselahs!$A$7:$I$206,COLUMN(Methuselahs!$H$6),FALSE()),"")</f>
        <v/>
      </c>
      <c r="F46" t="str">
        <f>IF(ISNUMBER($C46),VLOOKUP($C46,Methuselahs!$A$7:$I$206,COLUMN(Methuselahs!$I$6),FALSE()),"")</f>
        <v/>
      </c>
      <c r="G46" s="183"/>
      <c r="H46" t="str">
        <f>IF(ISNUMBER($C46),VLOOKUP($C46,Methuselahs!$A$7:$J$206,COLUMN(Methuselahs!$J$6),FALSE()),"")</f>
        <v/>
      </c>
    </row>
    <row r="47" spans="1:8" ht="15">
      <c r="A47" t="str">
        <f>IF(ISNUMBER($C47),VLOOKUP($C47,Methuselahs!$Y$7:$Z$206,2,FALSE()),"")</f>
        <v/>
      </c>
      <c r="B47" t="str">
        <f>IF(ROW()-ROW($A$6)&lt;Methuselahs!$A$4,ROW()-ROW($A$5),"")</f>
        <v/>
      </c>
      <c r="C47" t="str">
        <f>IF(ISNUMBER($B47),VLOOKUP($B47,Methuselahs!$X$7:$Y$206,2,FALSE()),"")</f>
        <v/>
      </c>
      <c r="D47" t="str">
        <f>IF(ISNUMBER($C47),T(VLOOKUP($C47,Methuselahs!$A$7:$E$206,2,FALSE()))&amp;" "&amp;T(VLOOKUP($C47,Methuselahs!$A$7:$E$206,3,FALSE())),"")</f>
        <v/>
      </c>
      <c r="E47" t="str">
        <f>IF(ISNUMBER($C47),VLOOKUP($C47,Methuselahs!$A$7:$I$206,COLUMN(Methuselahs!$H$6),FALSE()),"")</f>
        <v/>
      </c>
      <c r="F47" t="str">
        <f>IF(ISNUMBER($C47),VLOOKUP($C47,Methuselahs!$A$7:$I$206,COLUMN(Methuselahs!$I$6),FALSE()),"")</f>
        <v/>
      </c>
      <c r="G47" s="183"/>
      <c r="H47" t="str">
        <f>IF(ISNUMBER($C47),VLOOKUP($C47,Methuselahs!$A$7:$J$206,COLUMN(Methuselahs!$J$6),FALSE()),"")</f>
        <v/>
      </c>
    </row>
    <row r="48" spans="1:8" ht="15">
      <c r="A48" t="str">
        <f>IF(ISNUMBER($C48),VLOOKUP($C48,Methuselahs!$Y$7:$Z$206,2,FALSE()),"")</f>
        <v/>
      </c>
      <c r="B48" t="str">
        <f>IF(ROW()-ROW($A$6)&lt;Methuselahs!$A$4,ROW()-ROW($A$5),"")</f>
        <v/>
      </c>
      <c r="C48" t="str">
        <f>IF(ISNUMBER($B48),VLOOKUP($B48,Methuselahs!$X$7:$Y$206,2,FALSE()),"")</f>
        <v/>
      </c>
      <c r="D48" t="str">
        <f>IF(ISNUMBER($C48),T(VLOOKUP($C48,Methuselahs!$A$7:$E$206,2,FALSE()))&amp;" "&amp;T(VLOOKUP($C48,Methuselahs!$A$7:$E$206,3,FALSE())),"")</f>
        <v/>
      </c>
      <c r="E48" t="str">
        <f>IF(ISNUMBER($C48),VLOOKUP($C48,Methuselahs!$A$7:$I$206,COLUMN(Methuselahs!$H$6),FALSE()),"")</f>
        <v/>
      </c>
      <c r="F48" t="str">
        <f>IF(ISNUMBER($C48),VLOOKUP($C48,Methuselahs!$A$7:$I$206,COLUMN(Methuselahs!$I$6),FALSE()),"")</f>
        <v/>
      </c>
      <c r="G48" s="183"/>
      <c r="H48" t="str">
        <f>IF(ISNUMBER($C48),VLOOKUP($C48,Methuselahs!$A$7:$J$206,COLUMN(Methuselahs!$J$6),FALSE()),"")</f>
        <v/>
      </c>
    </row>
    <row r="49" spans="1:8" ht="15">
      <c r="A49" t="str">
        <f>IF(ISNUMBER($C49),VLOOKUP($C49,Methuselahs!$Y$7:$Z$206,2,FALSE()),"")</f>
        <v/>
      </c>
      <c r="B49" t="str">
        <f>IF(ROW()-ROW($A$6)&lt;Methuselahs!$A$4,ROW()-ROW($A$5),"")</f>
        <v/>
      </c>
      <c r="C49" t="str">
        <f>IF(ISNUMBER($B49),VLOOKUP($B49,Methuselahs!$X$7:$Y$206,2,FALSE()),"")</f>
        <v/>
      </c>
      <c r="D49" t="str">
        <f>IF(ISNUMBER($C49),T(VLOOKUP($C49,Methuselahs!$A$7:$E$206,2,FALSE()))&amp;" "&amp;T(VLOOKUP($C49,Methuselahs!$A$7:$E$206,3,FALSE())),"")</f>
        <v/>
      </c>
      <c r="E49" t="str">
        <f>IF(ISNUMBER($C49),VLOOKUP($C49,Methuselahs!$A$7:$I$206,COLUMN(Methuselahs!$H$6),FALSE()),"")</f>
        <v/>
      </c>
      <c r="F49" t="str">
        <f>IF(ISNUMBER($C49),VLOOKUP($C49,Methuselahs!$A$7:$I$206,COLUMN(Methuselahs!$I$6),FALSE()),"")</f>
        <v/>
      </c>
      <c r="G49" s="183"/>
      <c r="H49" t="str">
        <f>IF(ISNUMBER($C49),VLOOKUP($C49,Methuselahs!$A$7:$J$206,COLUMN(Methuselahs!$J$6),FALSE()),"")</f>
        <v/>
      </c>
    </row>
    <row r="50" spans="1:8" ht="15">
      <c r="A50" t="str">
        <f>IF(ISNUMBER($C50),VLOOKUP($C50,Methuselahs!$Y$7:$Z$206,2,FALSE()),"")</f>
        <v/>
      </c>
      <c r="B50" t="str">
        <f>IF(ROW()-ROW($A$6)&lt;Methuselahs!$A$4,ROW()-ROW($A$5),"")</f>
        <v/>
      </c>
      <c r="C50" t="str">
        <f>IF(ISNUMBER($B50),VLOOKUP($B50,Methuselahs!$X$7:$Y$206,2,FALSE()),"")</f>
        <v/>
      </c>
      <c r="D50" t="str">
        <f>IF(ISNUMBER($C50),T(VLOOKUP($C50,Methuselahs!$A$7:$E$206,2,FALSE()))&amp;" "&amp;T(VLOOKUP($C50,Methuselahs!$A$7:$E$206,3,FALSE())),"")</f>
        <v/>
      </c>
      <c r="E50" t="str">
        <f>IF(ISNUMBER($C50),VLOOKUP($C50,Methuselahs!$A$7:$I$206,COLUMN(Methuselahs!$H$6),FALSE()),"")</f>
        <v/>
      </c>
      <c r="F50" t="str">
        <f>IF(ISNUMBER($C50),VLOOKUP($C50,Methuselahs!$A$7:$I$206,COLUMN(Methuselahs!$I$6),FALSE()),"")</f>
        <v/>
      </c>
      <c r="G50" s="183"/>
      <c r="H50" t="str">
        <f>IF(ISNUMBER($C50),VLOOKUP($C50,Methuselahs!$A$7:$J$206,COLUMN(Methuselahs!$J$6),FALSE()),"")</f>
        <v/>
      </c>
    </row>
    <row r="51" spans="1:8" ht="15">
      <c r="A51" t="str">
        <f>IF(ISNUMBER($C51),VLOOKUP($C51,Methuselahs!$Y$7:$Z$206,2,FALSE()),"")</f>
        <v/>
      </c>
      <c r="B51" t="str">
        <f>IF(ROW()-ROW($A$6)&lt;Methuselahs!$A$4,ROW()-ROW($A$5),"")</f>
        <v/>
      </c>
      <c r="C51" t="str">
        <f>IF(ISNUMBER($B51),VLOOKUP($B51,Methuselahs!$X$7:$Y$206,2,FALSE()),"")</f>
        <v/>
      </c>
      <c r="D51" t="str">
        <f>IF(ISNUMBER($C51),T(VLOOKUP($C51,Methuselahs!$A$7:$E$206,2,FALSE()))&amp;" "&amp;T(VLOOKUP($C51,Methuselahs!$A$7:$E$206,3,FALSE())),"")</f>
        <v/>
      </c>
      <c r="E51" t="str">
        <f>IF(ISNUMBER($C51),VLOOKUP($C51,Methuselahs!$A$7:$I$206,COLUMN(Methuselahs!$H$6),FALSE()),"")</f>
        <v/>
      </c>
      <c r="F51" t="str">
        <f>IF(ISNUMBER($C51),VLOOKUP($C51,Methuselahs!$A$7:$I$206,COLUMN(Methuselahs!$I$6),FALSE()),"")</f>
        <v/>
      </c>
      <c r="G51" s="183"/>
      <c r="H51" t="str">
        <f>IF(ISNUMBER($C51),VLOOKUP($C51,Methuselahs!$A$7:$J$206,COLUMN(Methuselahs!$J$6),FALSE()),"")</f>
        <v/>
      </c>
    </row>
    <row r="52" spans="1:8" ht="15">
      <c r="A52" t="str">
        <f>IF(ISNUMBER($C52),VLOOKUP($C52,Methuselahs!$Y$7:$Z$206,2,FALSE()),"")</f>
        <v/>
      </c>
      <c r="B52" t="str">
        <f>IF(ROW()-ROW($A$6)&lt;Methuselahs!$A$4,ROW()-ROW($A$5),"")</f>
        <v/>
      </c>
      <c r="C52" t="str">
        <f>IF(ISNUMBER($B52),VLOOKUP($B52,Methuselahs!$X$7:$Y$206,2,FALSE()),"")</f>
        <v/>
      </c>
      <c r="D52" t="str">
        <f>IF(ISNUMBER($C52),T(VLOOKUP($C52,Methuselahs!$A$7:$E$206,2,FALSE()))&amp;" "&amp;T(VLOOKUP($C52,Methuselahs!$A$7:$E$206,3,FALSE())),"")</f>
        <v/>
      </c>
      <c r="E52" t="str">
        <f>IF(ISNUMBER($C52),VLOOKUP($C52,Methuselahs!$A$7:$I$206,COLUMN(Methuselahs!$H$6),FALSE()),"")</f>
        <v/>
      </c>
      <c r="F52" t="str">
        <f>IF(ISNUMBER($C52),VLOOKUP($C52,Methuselahs!$A$7:$I$206,COLUMN(Methuselahs!$I$6),FALSE()),"")</f>
        <v/>
      </c>
      <c r="G52" s="183"/>
      <c r="H52" t="str">
        <f>IF(ISNUMBER($C52),VLOOKUP($C52,Methuselahs!$A$7:$J$206,COLUMN(Methuselahs!$J$6),FALSE()),"")</f>
        <v/>
      </c>
    </row>
    <row r="53" spans="1:8" ht="15">
      <c r="A53" t="str">
        <f>IF(ISNUMBER($C53),VLOOKUP($C53,Methuselahs!$Y$7:$Z$206,2,FALSE()),"")</f>
        <v/>
      </c>
      <c r="B53" t="str">
        <f>IF(ROW()-ROW($A$6)&lt;Methuselahs!$A$4,ROW()-ROW($A$5),"")</f>
        <v/>
      </c>
      <c r="C53" t="str">
        <f>IF(ISNUMBER($B53),VLOOKUP($B53,Methuselahs!$X$7:$Y$206,2,FALSE()),"")</f>
        <v/>
      </c>
      <c r="D53" t="str">
        <f>IF(ISNUMBER($C53),T(VLOOKUP($C53,Methuselahs!$A$7:$E$206,2,FALSE()))&amp;" "&amp;T(VLOOKUP($C53,Methuselahs!$A$7:$E$206,3,FALSE())),"")</f>
        <v/>
      </c>
      <c r="E53" t="str">
        <f>IF(ISNUMBER($C53),VLOOKUP($C53,Methuselahs!$A$7:$I$206,COLUMN(Methuselahs!$H$6),FALSE()),"")</f>
        <v/>
      </c>
      <c r="F53" t="str">
        <f>IF(ISNUMBER($C53),VLOOKUP($C53,Methuselahs!$A$7:$I$206,COLUMN(Methuselahs!$I$6),FALSE()),"")</f>
        <v/>
      </c>
      <c r="G53" s="183"/>
      <c r="H53" t="str">
        <f>IF(ISNUMBER($C53),VLOOKUP($C53,Methuselahs!$A$7:$J$206,COLUMN(Methuselahs!$J$6),FALSE()),"")</f>
        <v/>
      </c>
    </row>
    <row r="54" spans="1:8" ht="15">
      <c r="A54" t="str">
        <f>IF(ISNUMBER($C54),VLOOKUP($C54,Methuselahs!$Y$7:$Z$206,2,FALSE()),"")</f>
        <v/>
      </c>
      <c r="B54" t="str">
        <f>IF(ROW()-ROW($A$6)&lt;Methuselahs!$A$4,ROW()-ROW($A$5),"")</f>
        <v/>
      </c>
      <c r="C54" t="str">
        <f>IF(ISNUMBER($B54),VLOOKUP($B54,Methuselahs!$X$7:$Y$206,2,FALSE()),"")</f>
        <v/>
      </c>
      <c r="D54" t="str">
        <f>IF(ISNUMBER($C54),T(VLOOKUP($C54,Methuselahs!$A$7:$E$206,2,FALSE()))&amp;" "&amp;T(VLOOKUP($C54,Methuselahs!$A$7:$E$206,3,FALSE())),"")</f>
        <v/>
      </c>
      <c r="E54" t="str">
        <f>IF(ISNUMBER($C54),VLOOKUP($C54,Methuselahs!$A$7:$I$206,COLUMN(Methuselahs!$H$6),FALSE()),"")</f>
        <v/>
      </c>
      <c r="F54" t="str">
        <f>IF(ISNUMBER($C54),VLOOKUP($C54,Methuselahs!$A$7:$I$206,COLUMN(Methuselahs!$I$6),FALSE()),"")</f>
        <v/>
      </c>
      <c r="G54" s="183"/>
      <c r="H54" t="str">
        <f>IF(ISNUMBER($C54),VLOOKUP($C54,Methuselahs!$A$7:$J$206,COLUMN(Methuselahs!$J$6),FALSE()),"")</f>
        <v/>
      </c>
    </row>
    <row r="55" spans="1:8" ht="15">
      <c r="A55" t="str">
        <f>IF(ISNUMBER($C55),VLOOKUP($C55,Methuselahs!$Y$7:$Z$206,2,FALSE()),"")</f>
        <v/>
      </c>
      <c r="B55" t="str">
        <f>IF(ROW()-ROW($A$6)&lt;Methuselahs!$A$4,ROW()-ROW($A$5),"")</f>
        <v/>
      </c>
      <c r="C55" t="str">
        <f>IF(ISNUMBER($B55),VLOOKUP($B55,Methuselahs!$X$7:$Y$206,2,FALSE()),"")</f>
        <v/>
      </c>
      <c r="D55" t="str">
        <f>IF(ISNUMBER($C55),T(VLOOKUP($C55,Methuselahs!$A$7:$E$206,2,FALSE()))&amp;" "&amp;T(VLOOKUP($C55,Methuselahs!$A$7:$E$206,3,FALSE())),"")</f>
        <v/>
      </c>
      <c r="E55" t="str">
        <f>IF(ISNUMBER($C55),VLOOKUP($C55,Methuselahs!$A$7:$I$206,COLUMN(Methuselahs!$H$6),FALSE()),"")</f>
        <v/>
      </c>
      <c r="F55" t="str">
        <f>IF(ISNUMBER($C55),VLOOKUP($C55,Methuselahs!$A$7:$I$206,COLUMN(Methuselahs!$I$6),FALSE()),"")</f>
        <v/>
      </c>
      <c r="G55" s="183"/>
      <c r="H55" t="str">
        <f>IF(ISNUMBER($C55),VLOOKUP($C55,Methuselahs!$A$7:$J$206,COLUMN(Methuselahs!$J$6),FALSE()),"")</f>
        <v/>
      </c>
    </row>
    <row r="56" spans="1:8" ht="15">
      <c r="A56" t="str">
        <f>IF(ISNUMBER($C56),VLOOKUP($C56,Methuselahs!$Y$7:$Z$206,2,FALSE()),"")</f>
        <v/>
      </c>
      <c r="B56" t="str">
        <f>IF(ROW()-ROW($A$6)&lt;Methuselahs!$A$4,ROW()-ROW($A$5),"")</f>
        <v/>
      </c>
      <c r="C56" t="str">
        <f>IF(ISNUMBER($B56),VLOOKUP($B56,Methuselahs!$X$7:$Y$206,2,FALSE()),"")</f>
        <v/>
      </c>
      <c r="D56" t="str">
        <f>IF(ISNUMBER($C56),T(VLOOKUP($C56,Methuselahs!$A$7:$E$206,2,FALSE()))&amp;" "&amp;T(VLOOKUP($C56,Methuselahs!$A$7:$E$206,3,FALSE())),"")</f>
        <v/>
      </c>
      <c r="E56" t="str">
        <f>IF(ISNUMBER($C56),VLOOKUP($C56,Methuselahs!$A$7:$I$206,COLUMN(Methuselahs!$H$6),FALSE()),"")</f>
        <v/>
      </c>
      <c r="F56" t="str">
        <f>IF(ISNUMBER($C56),VLOOKUP($C56,Methuselahs!$A$7:$I$206,COLUMN(Methuselahs!$I$6),FALSE()),"")</f>
        <v/>
      </c>
      <c r="G56" s="183"/>
      <c r="H56" t="str">
        <f>IF(ISNUMBER($C56),VLOOKUP($C56,Methuselahs!$A$7:$J$206,COLUMN(Methuselahs!$J$6),FALSE()),"")</f>
        <v/>
      </c>
    </row>
    <row r="57" spans="1:8" ht="15">
      <c r="A57" t="str">
        <f>IF(ISNUMBER($C57),VLOOKUP($C57,Methuselahs!$Y$7:$Z$206,2,FALSE()),"")</f>
        <v/>
      </c>
      <c r="B57" t="str">
        <f>IF(ROW()-ROW($A$6)&lt;Methuselahs!$A$4,ROW()-ROW($A$5),"")</f>
        <v/>
      </c>
      <c r="C57" t="str">
        <f>IF(ISNUMBER($B57),VLOOKUP($B57,Methuselahs!$X$7:$Y$206,2,FALSE()),"")</f>
        <v/>
      </c>
      <c r="D57" t="str">
        <f>IF(ISNUMBER($C57),T(VLOOKUP($C57,Methuselahs!$A$7:$E$206,2,FALSE()))&amp;" "&amp;T(VLOOKUP($C57,Methuselahs!$A$7:$E$206,3,FALSE())),"")</f>
        <v/>
      </c>
      <c r="E57" t="str">
        <f>IF(ISNUMBER($C57),VLOOKUP($C57,Methuselahs!$A$7:$I$206,COLUMN(Methuselahs!$H$6),FALSE()),"")</f>
        <v/>
      </c>
      <c r="F57" t="str">
        <f>IF(ISNUMBER($C57),VLOOKUP($C57,Methuselahs!$A$7:$I$206,COLUMN(Methuselahs!$I$6),FALSE()),"")</f>
        <v/>
      </c>
      <c r="G57" s="183"/>
      <c r="H57" t="str">
        <f>IF(ISNUMBER($C57),VLOOKUP($C57,Methuselahs!$A$7:$J$206,COLUMN(Methuselahs!$J$6),FALSE()),"")</f>
        <v/>
      </c>
    </row>
    <row r="58" spans="1:8" ht="15">
      <c r="A58" t="str">
        <f>IF(ISNUMBER($C58),VLOOKUP($C58,Methuselahs!$Y$7:$Z$206,2,FALSE()),"")</f>
        <v/>
      </c>
      <c r="B58" t="str">
        <f>IF(ROW()-ROW($A$6)&lt;Methuselahs!$A$4,ROW()-ROW($A$5),"")</f>
        <v/>
      </c>
      <c r="C58" t="str">
        <f>IF(ISNUMBER($B58),VLOOKUP($B58,Methuselahs!$X$7:$Y$206,2,FALSE()),"")</f>
        <v/>
      </c>
      <c r="D58" t="str">
        <f>IF(ISNUMBER($C58),T(VLOOKUP($C58,Methuselahs!$A$7:$E$206,2,FALSE()))&amp;" "&amp;T(VLOOKUP($C58,Methuselahs!$A$7:$E$206,3,FALSE())),"")</f>
        <v/>
      </c>
      <c r="E58" t="str">
        <f>IF(ISNUMBER($C58),VLOOKUP($C58,Methuselahs!$A$7:$I$206,COLUMN(Methuselahs!$H$6),FALSE()),"")</f>
        <v/>
      </c>
      <c r="F58" t="str">
        <f>IF(ISNUMBER($C58),VLOOKUP($C58,Methuselahs!$A$7:$I$206,COLUMN(Methuselahs!$I$6),FALSE()),"")</f>
        <v/>
      </c>
      <c r="G58" s="183"/>
      <c r="H58" t="str">
        <f>IF(ISNUMBER($C58),VLOOKUP($C58,Methuselahs!$A$7:$J$206,COLUMN(Methuselahs!$J$6),FALSE()),"")</f>
        <v/>
      </c>
    </row>
    <row r="59" spans="1:8" ht="15">
      <c r="A59" t="str">
        <f>IF(ISNUMBER($C59),VLOOKUP($C59,Methuselahs!$Y$7:$Z$206,2,FALSE()),"")</f>
        <v/>
      </c>
      <c r="B59" t="str">
        <f>IF(ROW()-ROW($A$6)&lt;Methuselahs!$A$4,ROW()-ROW($A$5),"")</f>
        <v/>
      </c>
      <c r="C59" t="str">
        <f>IF(ISNUMBER($B59),VLOOKUP($B59,Methuselahs!$X$7:$Y$206,2,FALSE()),"")</f>
        <v/>
      </c>
      <c r="D59" t="str">
        <f>IF(ISNUMBER($C59),T(VLOOKUP($C59,Methuselahs!$A$7:$E$206,2,FALSE()))&amp;" "&amp;T(VLOOKUP($C59,Methuselahs!$A$7:$E$206,3,FALSE())),"")</f>
        <v/>
      </c>
      <c r="E59" t="str">
        <f>IF(ISNUMBER($C59),VLOOKUP($C59,Methuselahs!$A$7:$I$206,COLUMN(Methuselahs!$H$6),FALSE()),"")</f>
        <v/>
      </c>
      <c r="F59" t="str">
        <f>IF(ISNUMBER($C59),VLOOKUP($C59,Methuselahs!$A$7:$I$206,COLUMN(Methuselahs!$I$6),FALSE()),"")</f>
        <v/>
      </c>
      <c r="G59" s="183"/>
      <c r="H59" t="str">
        <f>IF(ISNUMBER($C59),VLOOKUP($C59,Methuselahs!$A$7:$J$206,COLUMN(Methuselahs!$J$6),FALSE()),"")</f>
        <v/>
      </c>
    </row>
    <row r="60" spans="1:8" ht="15">
      <c r="A60" t="str">
        <f>IF(ISNUMBER($C60),VLOOKUP($C60,Methuselahs!$Y$7:$Z$206,2,FALSE()),"")</f>
        <v/>
      </c>
      <c r="B60" t="str">
        <f>IF(ROW()-ROW($A$6)&lt;Methuselahs!$A$4,ROW()-ROW($A$5),"")</f>
        <v/>
      </c>
      <c r="C60" t="str">
        <f>IF(ISNUMBER($B60),VLOOKUP($B60,Methuselahs!$X$7:$Y$206,2,FALSE()),"")</f>
        <v/>
      </c>
      <c r="D60" t="str">
        <f>IF(ISNUMBER($C60),T(VLOOKUP($C60,Methuselahs!$A$7:$E$206,2,FALSE()))&amp;" "&amp;T(VLOOKUP($C60,Methuselahs!$A$7:$E$206,3,FALSE())),"")</f>
        <v/>
      </c>
      <c r="E60" t="str">
        <f>IF(ISNUMBER($C60),VLOOKUP($C60,Methuselahs!$A$7:$I$206,COLUMN(Methuselahs!$H$6),FALSE()),"")</f>
        <v/>
      </c>
      <c r="F60" t="str">
        <f>IF(ISNUMBER($C60),VLOOKUP($C60,Methuselahs!$A$7:$I$206,COLUMN(Methuselahs!$I$6),FALSE()),"")</f>
        <v/>
      </c>
      <c r="G60" s="183"/>
      <c r="H60" t="str">
        <f>IF(ISNUMBER($C60),VLOOKUP($C60,Methuselahs!$A$7:$J$206,COLUMN(Methuselahs!$J$6),FALSE()),"")</f>
        <v/>
      </c>
    </row>
    <row r="61" spans="1:8" ht="15">
      <c r="A61" t="str">
        <f>IF(ISNUMBER($C61),VLOOKUP($C61,Methuselahs!$Y$7:$Z$206,2,FALSE()),"")</f>
        <v/>
      </c>
      <c r="B61" t="str">
        <f>IF(ROW()-ROW($A$6)&lt;Methuselahs!$A$4,ROW()-ROW($A$5),"")</f>
        <v/>
      </c>
      <c r="C61" t="str">
        <f>IF(ISNUMBER($B61),VLOOKUP($B61,Methuselahs!$X$7:$Y$206,2,FALSE()),"")</f>
        <v/>
      </c>
      <c r="D61" t="str">
        <f>IF(ISNUMBER($C61),T(VLOOKUP($C61,Methuselahs!$A$7:$E$206,2,FALSE()))&amp;" "&amp;T(VLOOKUP($C61,Methuselahs!$A$7:$E$206,3,FALSE())),"")</f>
        <v/>
      </c>
      <c r="E61" t="str">
        <f>IF(ISNUMBER($C61),VLOOKUP($C61,Methuselahs!$A$7:$I$206,COLUMN(Methuselahs!$H$6),FALSE()),"")</f>
        <v/>
      </c>
      <c r="F61" t="str">
        <f>IF(ISNUMBER($C61),VLOOKUP($C61,Methuselahs!$A$7:$I$206,COLUMN(Methuselahs!$I$6),FALSE()),"")</f>
        <v/>
      </c>
      <c r="G61" s="183"/>
      <c r="H61" t="str">
        <f>IF(ISNUMBER($C61),VLOOKUP($C61,Methuselahs!$A$7:$J$206,COLUMN(Methuselahs!$J$6),FALSE()),"")</f>
        <v/>
      </c>
    </row>
    <row r="62" spans="1:8" ht="15">
      <c r="A62" t="str">
        <f>IF(ISNUMBER($C62),VLOOKUP($C62,Methuselahs!$Y$7:$Z$206,2,FALSE()),"")</f>
        <v/>
      </c>
      <c r="B62" t="str">
        <f>IF(ROW()-ROW($A$6)&lt;Methuselahs!$A$4,ROW()-ROW($A$5),"")</f>
        <v/>
      </c>
      <c r="C62" t="str">
        <f>IF(ISNUMBER($B62),VLOOKUP($B62,Methuselahs!$X$7:$Y$206,2,FALSE()),"")</f>
        <v/>
      </c>
      <c r="D62" t="str">
        <f>IF(ISNUMBER($C62),T(VLOOKUP($C62,Methuselahs!$A$7:$E$206,2,FALSE()))&amp;" "&amp;T(VLOOKUP($C62,Methuselahs!$A$7:$E$206,3,FALSE())),"")</f>
        <v/>
      </c>
      <c r="E62" t="str">
        <f>IF(ISNUMBER($C62),VLOOKUP($C62,Methuselahs!$A$7:$I$206,COLUMN(Methuselahs!$H$6),FALSE()),"")</f>
        <v/>
      </c>
      <c r="F62" t="str">
        <f>IF(ISNUMBER($C62),VLOOKUP($C62,Methuselahs!$A$7:$I$206,COLUMN(Methuselahs!$I$6),FALSE()),"")</f>
        <v/>
      </c>
      <c r="G62" s="183"/>
      <c r="H62" t="str">
        <f>IF(ISNUMBER($C62),VLOOKUP($C62,Methuselahs!$A$7:$J$206,COLUMN(Methuselahs!$J$6),FALSE()),"")</f>
        <v/>
      </c>
    </row>
    <row r="63" spans="1:8" ht="15">
      <c r="A63" t="str">
        <f>IF(ISNUMBER($C63),VLOOKUP($C63,Methuselahs!$Y$7:$Z$206,2,FALSE()),"")</f>
        <v/>
      </c>
      <c r="B63" t="str">
        <f>IF(ROW()-ROW($A$6)&lt;Methuselahs!$A$4,ROW()-ROW($A$5),"")</f>
        <v/>
      </c>
      <c r="C63" t="str">
        <f>IF(ISNUMBER($B63),VLOOKUP($B63,Methuselahs!$X$7:$Y$206,2,FALSE()),"")</f>
        <v/>
      </c>
      <c r="D63" t="str">
        <f>IF(ISNUMBER($C63),T(VLOOKUP($C63,Methuselahs!$A$7:$E$206,2,FALSE()))&amp;" "&amp;T(VLOOKUP($C63,Methuselahs!$A$7:$E$206,3,FALSE())),"")</f>
        <v/>
      </c>
      <c r="E63" t="str">
        <f>IF(ISNUMBER($C63),VLOOKUP($C63,Methuselahs!$A$7:$I$206,COLUMN(Methuselahs!$H$6),FALSE()),"")</f>
        <v/>
      </c>
      <c r="F63" t="str">
        <f>IF(ISNUMBER($C63),VLOOKUP($C63,Methuselahs!$A$7:$I$206,COLUMN(Methuselahs!$I$6),FALSE()),"")</f>
        <v/>
      </c>
      <c r="G63" s="183"/>
      <c r="H63" t="str">
        <f>IF(ISNUMBER($C63),VLOOKUP($C63,Methuselahs!$A$7:$J$206,COLUMN(Methuselahs!$J$6),FALSE()),"")</f>
        <v/>
      </c>
    </row>
    <row r="64" spans="1:8" ht="15">
      <c r="A64" t="str">
        <f>IF(ISNUMBER($C64),VLOOKUP($C64,Methuselahs!$Y$7:$Z$206,2,FALSE()),"")</f>
        <v/>
      </c>
      <c r="B64" t="str">
        <f>IF(ROW()-ROW($A$6)&lt;Methuselahs!$A$4,ROW()-ROW($A$5),"")</f>
        <v/>
      </c>
      <c r="C64" t="str">
        <f>IF(ISNUMBER($B64),VLOOKUP($B64,Methuselahs!$X$7:$Y$206,2,FALSE()),"")</f>
        <v/>
      </c>
      <c r="D64" t="str">
        <f>IF(ISNUMBER($C64),T(VLOOKUP($C64,Methuselahs!$A$7:$E$206,2,FALSE()))&amp;" "&amp;T(VLOOKUP($C64,Methuselahs!$A$7:$E$206,3,FALSE())),"")</f>
        <v/>
      </c>
      <c r="E64" t="str">
        <f>IF(ISNUMBER($C64),VLOOKUP($C64,Methuselahs!$A$7:$I$206,COLUMN(Methuselahs!$H$6),FALSE()),"")</f>
        <v/>
      </c>
      <c r="F64" t="str">
        <f>IF(ISNUMBER($C64),VLOOKUP($C64,Methuselahs!$A$7:$I$206,COLUMN(Methuselahs!$I$6),FALSE()),"")</f>
        <v/>
      </c>
      <c r="G64" s="183"/>
      <c r="H64" t="str">
        <f>IF(ISNUMBER($C64),VLOOKUP($C64,Methuselahs!$A$7:$J$206,COLUMN(Methuselahs!$J$6),FALSE()),"")</f>
        <v/>
      </c>
    </row>
    <row r="65" spans="1:8" ht="15">
      <c r="A65" t="str">
        <f>IF(ISNUMBER($C65),VLOOKUP($C65,Methuselahs!$Y$7:$Z$206,2,FALSE()),"")</f>
        <v/>
      </c>
      <c r="B65" t="str">
        <f>IF(ROW()-ROW($A$6)&lt;Methuselahs!$A$4,ROW()-ROW($A$5),"")</f>
        <v/>
      </c>
      <c r="C65" t="str">
        <f>IF(ISNUMBER($B65),VLOOKUP($B65,Methuselahs!$X$7:$Y$206,2,FALSE()),"")</f>
        <v/>
      </c>
      <c r="D65" t="str">
        <f>IF(ISNUMBER($C65),T(VLOOKUP($C65,Methuselahs!$A$7:$E$206,2,FALSE()))&amp;" "&amp;T(VLOOKUP($C65,Methuselahs!$A$7:$E$206,3,FALSE())),"")</f>
        <v/>
      </c>
      <c r="E65" t="str">
        <f>IF(ISNUMBER($C65),VLOOKUP($C65,Methuselahs!$A$7:$I$206,COLUMN(Methuselahs!$H$6),FALSE()),"")</f>
        <v/>
      </c>
      <c r="F65" t="str">
        <f>IF(ISNUMBER($C65),VLOOKUP($C65,Methuselahs!$A$7:$I$206,COLUMN(Methuselahs!$I$6),FALSE()),"")</f>
        <v/>
      </c>
      <c r="G65" s="183"/>
      <c r="H65" t="str">
        <f>IF(ISNUMBER($C65),VLOOKUP($C65,Methuselahs!$A$7:$J$206,COLUMN(Methuselahs!$J$6),FALSE()),"")</f>
        <v/>
      </c>
    </row>
    <row r="66" spans="1:8" ht="15">
      <c r="A66" t="str">
        <f>IF(ISNUMBER($C66),VLOOKUP($C66,Methuselahs!$Y$7:$Z$206,2,FALSE()),"")</f>
        <v/>
      </c>
      <c r="B66" t="str">
        <f>IF(ROW()-ROW($A$6)&lt;Methuselahs!$A$4,ROW()-ROW($A$5),"")</f>
        <v/>
      </c>
      <c r="C66" t="str">
        <f>IF(ISNUMBER($B66),VLOOKUP($B66,Methuselahs!$X$7:$Y$206,2,FALSE()),"")</f>
        <v/>
      </c>
      <c r="D66" t="str">
        <f>IF(ISNUMBER($C66),T(VLOOKUP($C66,Methuselahs!$A$7:$E$206,2,FALSE()))&amp;" "&amp;T(VLOOKUP($C66,Methuselahs!$A$7:$E$206,3,FALSE())),"")</f>
        <v/>
      </c>
      <c r="E66" t="str">
        <f>IF(ISNUMBER($C66),VLOOKUP($C66,Methuselahs!$A$7:$I$206,COLUMN(Methuselahs!$H$6),FALSE()),"")</f>
        <v/>
      </c>
      <c r="F66" t="str">
        <f>IF(ISNUMBER($C66),VLOOKUP($C66,Methuselahs!$A$7:$I$206,COLUMN(Methuselahs!$I$6),FALSE()),"")</f>
        <v/>
      </c>
      <c r="G66" s="183"/>
      <c r="H66" t="str">
        <f>IF(ISNUMBER($C66),VLOOKUP($C66,Methuselahs!$A$7:$J$206,COLUMN(Methuselahs!$J$6),FALSE()),"")</f>
        <v/>
      </c>
    </row>
    <row r="67" spans="1:8" ht="15">
      <c r="A67" t="str">
        <f>IF(ISNUMBER($C67),VLOOKUP($C67,Methuselahs!$Y$7:$Z$206,2,FALSE()),"")</f>
        <v/>
      </c>
      <c r="B67" t="str">
        <f>IF(ROW()-ROW($A$6)&lt;Methuselahs!$A$4,ROW()-ROW($A$5),"")</f>
        <v/>
      </c>
      <c r="C67" t="str">
        <f>IF(ISNUMBER($B67),VLOOKUP($B67,Methuselahs!$X$7:$Y$206,2,FALSE()),"")</f>
        <v/>
      </c>
      <c r="D67" t="str">
        <f>IF(ISNUMBER($C67),T(VLOOKUP($C67,Methuselahs!$A$7:$E$206,2,FALSE()))&amp;" "&amp;T(VLOOKUP($C67,Methuselahs!$A$7:$E$206,3,FALSE())),"")</f>
        <v/>
      </c>
      <c r="E67" t="str">
        <f>IF(ISNUMBER($C67),VLOOKUP($C67,Methuselahs!$A$7:$I$206,COLUMN(Methuselahs!$H$6),FALSE()),"")</f>
        <v/>
      </c>
      <c r="F67" t="str">
        <f>IF(ISNUMBER($C67),VLOOKUP($C67,Methuselahs!$A$7:$I$206,COLUMN(Methuselahs!$I$6),FALSE()),"")</f>
        <v/>
      </c>
      <c r="G67" s="183"/>
      <c r="H67" t="str">
        <f>IF(ISNUMBER($C67),VLOOKUP($C67,Methuselahs!$A$7:$J$206,COLUMN(Methuselahs!$J$6),FALSE()),"")</f>
        <v/>
      </c>
    </row>
    <row r="68" spans="1:8" ht="15">
      <c r="A68" t="str">
        <f>IF(ISNUMBER($C68),VLOOKUP($C68,Methuselahs!$Y$7:$Z$206,2,FALSE()),"")</f>
        <v/>
      </c>
      <c r="B68" t="str">
        <f>IF(ROW()-ROW($A$6)&lt;Methuselahs!$A$4,ROW()-ROW($A$5),"")</f>
        <v/>
      </c>
      <c r="C68" t="str">
        <f>IF(ISNUMBER($B68),VLOOKUP($B68,Methuselahs!$X$7:$Y$206,2,FALSE()),"")</f>
        <v/>
      </c>
      <c r="D68" t="str">
        <f>IF(ISNUMBER($C68),T(VLOOKUP($C68,Methuselahs!$A$7:$E$206,2,FALSE()))&amp;" "&amp;T(VLOOKUP($C68,Methuselahs!$A$7:$E$206,3,FALSE())),"")</f>
        <v/>
      </c>
      <c r="E68" t="str">
        <f>IF(ISNUMBER($C68),VLOOKUP($C68,Methuselahs!$A$7:$I$206,COLUMN(Methuselahs!$H$6),FALSE()),"")</f>
        <v/>
      </c>
      <c r="F68" t="str">
        <f>IF(ISNUMBER($C68),VLOOKUP($C68,Methuselahs!$A$7:$I$206,COLUMN(Methuselahs!$I$6),FALSE()),"")</f>
        <v/>
      </c>
      <c r="G68" s="183"/>
      <c r="H68" t="str">
        <f>IF(ISNUMBER($C68),VLOOKUP($C68,Methuselahs!$A$7:$J$206,COLUMN(Methuselahs!$J$6),FALSE()),"")</f>
        <v/>
      </c>
    </row>
    <row r="69" spans="1:8" ht="15">
      <c r="A69" t="str">
        <f>IF(ISNUMBER($C69),VLOOKUP($C69,Methuselahs!$Y$7:$Z$206,2,FALSE()),"")</f>
        <v/>
      </c>
      <c r="B69" t="str">
        <f>IF(ROW()-ROW($A$6)&lt;Methuselahs!$A$4,ROW()-ROW($A$5),"")</f>
        <v/>
      </c>
      <c r="C69" t="str">
        <f>IF(ISNUMBER($B69),VLOOKUP($B69,Methuselahs!$X$7:$Y$206,2,FALSE()),"")</f>
        <v/>
      </c>
      <c r="D69" t="str">
        <f>IF(ISNUMBER($C69),T(VLOOKUP($C69,Methuselahs!$A$7:$E$206,2,FALSE()))&amp;" "&amp;T(VLOOKUP($C69,Methuselahs!$A$7:$E$206,3,FALSE())),"")</f>
        <v/>
      </c>
      <c r="E69" t="str">
        <f>IF(ISNUMBER($C69),VLOOKUP($C69,Methuselahs!$A$7:$I$206,COLUMN(Methuselahs!$H$6),FALSE()),"")</f>
        <v/>
      </c>
      <c r="F69" t="str">
        <f>IF(ISNUMBER($C69),VLOOKUP($C69,Methuselahs!$A$7:$I$206,COLUMN(Methuselahs!$I$6),FALSE()),"")</f>
        <v/>
      </c>
      <c r="G69" s="183"/>
      <c r="H69" t="str">
        <f>IF(ISNUMBER($C69),VLOOKUP($C69,Methuselahs!$A$7:$J$206,COLUMN(Methuselahs!$J$6),FALSE()),"")</f>
        <v/>
      </c>
    </row>
    <row r="70" spans="1:8" ht="15">
      <c r="A70" t="str">
        <f>IF(ISNUMBER($C70),VLOOKUP($C70,Methuselahs!$Y$7:$Z$206,2,FALSE()),"")</f>
        <v/>
      </c>
      <c r="B70" t="str">
        <f>IF(ROW()-ROW($A$6)&lt;Methuselahs!$A$4,ROW()-ROW($A$5),"")</f>
        <v/>
      </c>
      <c r="C70" t="str">
        <f>IF(ISNUMBER($B70),VLOOKUP($B70,Methuselahs!$X$7:$Y$206,2,FALSE()),"")</f>
        <v/>
      </c>
      <c r="D70" t="str">
        <f>IF(ISNUMBER($C70),T(VLOOKUP($C70,Methuselahs!$A$7:$E$206,2,FALSE()))&amp;" "&amp;T(VLOOKUP($C70,Methuselahs!$A$7:$E$206,3,FALSE())),"")</f>
        <v/>
      </c>
      <c r="E70" t="str">
        <f>IF(ISNUMBER($C70),VLOOKUP($C70,Methuselahs!$A$7:$I$206,COLUMN(Methuselahs!$H$6),FALSE()),"")</f>
        <v/>
      </c>
      <c r="F70" t="str">
        <f>IF(ISNUMBER($C70),VLOOKUP($C70,Methuselahs!$A$7:$I$206,COLUMN(Methuselahs!$I$6),FALSE()),"")</f>
        <v/>
      </c>
      <c r="G70" s="183"/>
      <c r="H70" t="str">
        <f>IF(ISNUMBER($C70),VLOOKUP($C70,Methuselahs!$A$7:$J$206,COLUMN(Methuselahs!$J$6),FALSE()),"")</f>
        <v/>
      </c>
    </row>
    <row r="71" spans="1:8" ht="15">
      <c r="A71" t="str">
        <f>IF(ISNUMBER($C71),VLOOKUP($C71,Methuselahs!$Y$7:$Z$206,2,FALSE()),"")</f>
        <v/>
      </c>
      <c r="B71" t="str">
        <f>IF(ROW()-ROW($A$6)&lt;Methuselahs!$A$4,ROW()-ROW($A$5),"")</f>
        <v/>
      </c>
      <c r="C71" t="str">
        <f>IF(ISNUMBER($B71),VLOOKUP($B71,Methuselahs!$X$7:$Y$206,2,FALSE()),"")</f>
        <v/>
      </c>
      <c r="D71" t="str">
        <f>IF(ISNUMBER($C71),T(VLOOKUP($C71,Methuselahs!$A$7:$E$206,2,FALSE()))&amp;" "&amp;T(VLOOKUP($C71,Methuselahs!$A$7:$E$206,3,FALSE())),"")</f>
        <v/>
      </c>
      <c r="E71" t="str">
        <f>IF(ISNUMBER($C71),VLOOKUP($C71,Methuselahs!$A$7:$I$206,COLUMN(Methuselahs!$H$6),FALSE()),"")</f>
        <v/>
      </c>
      <c r="F71" t="str">
        <f>IF(ISNUMBER($C71),VLOOKUP($C71,Methuselahs!$A$7:$I$206,COLUMN(Methuselahs!$I$6),FALSE()),"")</f>
        <v/>
      </c>
      <c r="G71" s="183"/>
      <c r="H71" t="str">
        <f>IF(ISNUMBER($C71),VLOOKUP($C71,Methuselahs!$A$7:$J$206,COLUMN(Methuselahs!$J$6),FALSE()),"")</f>
        <v/>
      </c>
    </row>
    <row r="72" spans="1:8" ht="15">
      <c r="A72" t="str">
        <f>IF(ISNUMBER($C72),VLOOKUP($C72,Methuselahs!$Y$7:$Z$206,2,FALSE()),"")</f>
        <v/>
      </c>
      <c r="B72" t="str">
        <f>IF(ROW()-ROW($A$6)&lt;Methuselahs!$A$4,ROW()-ROW($A$5),"")</f>
        <v/>
      </c>
      <c r="C72" t="str">
        <f>IF(ISNUMBER($B72),VLOOKUP($B72,Methuselahs!$X$7:$Y$206,2,FALSE()),"")</f>
        <v/>
      </c>
      <c r="D72" t="str">
        <f>IF(ISNUMBER($C72),T(VLOOKUP($C72,Methuselahs!$A$7:$E$206,2,FALSE()))&amp;" "&amp;T(VLOOKUP($C72,Methuselahs!$A$7:$E$206,3,FALSE())),"")</f>
        <v/>
      </c>
      <c r="E72" t="str">
        <f>IF(ISNUMBER($C72),VLOOKUP($C72,Methuselahs!$A$7:$I$206,COLUMN(Methuselahs!$H$6),FALSE()),"")</f>
        <v/>
      </c>
      <c r="F72" t="str">
        <f>IF(ISNUMBER($C72),VLOOKUP($C72,Methuselahs!$A$7:$I$206,COLUMN(Methuselahs!$I$6),FALSE()),"")</f>
        <v/>
      </c>
      <c r="G72" s="183"/>
      <c r="H72" t="str">
        <f>IF(ISNUMBER($C72),VLOOKUP($C72,Methuselahs!$A$7:$J$206,COLUMN(Methuselahs!$J$6),FALSE()),"")</f>
        <v/>
      </c>
    </row>
    <row r="73" spans="1:8" ht="15">
      <c r="A73" t="str">
        <f>IF(ISNUMBER($C73),VLOOKUP($C73,Methuselahs!$Y$7:$Z$206,2,FALSE()),"")</f>
        <v/>
      </c>
      <c r="B73" t="str">
        <f>IF(ROW()-ROW($A$6)&lt;Methuselahs!$A$4,ROW()-ROW($A$5),"")</f>
        <v/>
      </c>
      <c r="C73" t="str">
        <f>IF(ISNUMBER($B73),VLOOKUP($B73,Methuselahs!$X$7:$Y$206,2,FALSE()),"")</f>
        <v/>
      </c>
      <c r="D73" t="str">
        <f>IF(ISNUMBER($C73),T(VLOOKUP($C73,Methuselahs!$A$7:$E$206,2,FALSE()))&amp;" "&amp;T(VLOOKUP($C73,Methuselahs!$A$7:$E$206,3,FALSE())),"")</f>
        <v/>
      </c>
      <c r="E73" t="str">
        <f>IF(ISNUMBER($C73),VLOOKUP($C73,Methuselahs!$A$7:$I$206,COLUMN(Methuselahs!$H$6),FALSE()),"")</f>
        <v/>
      </c>
      <c r="F73" t="str">
        <f>IF(ISNUMBER($C73),VLOOKUP($C73,Methuselahs!$A$7:$I$206,COLUMN(Methuselahs!$I$6),FALSE()),"")</f>
        <v/>
      </c>
      <c r="G73" s="183"/>
      <c r="H73" t="str">
        <f>IF(ISNUMBER($C73),VLOOKUP($C73,Methuselahs!$A$7:$J$206,COLUMN(Methuselahs!$J$6),FALSE()),"")</f>
        <v/>
      </c>
    </row>
    <row r="74" spans="1:8" ht="15">
      <c r="A74" t="str">
        <f>IF(ISNUMBER($C74),VLOOKUP($C74,Methuselahs!$Y$7:$Z$206,2,FALSE()),"")</f>
        <v/>
      </c>
      <c r="B74" t="str">
        <f>IF(ROW()-ROW($A$6)&lt;Methuselahs!$A$4,ROW()-ROW($A$5),"")</f>
        <v/>
      </c>
      <c r="C74" t="str">
        <f>IF(ISNUMBER($B74),VLOOKUP($B74,Methuselahs!$X$7:$Y$206,2,FALSE()),"")</f>
        <v/>
      </c>
      <c r="D74" t="str">
        <f>IF(ISNUMBER($C74),T(VLOOKUP($C74,Methuselahs!$A$7:$E$206,2,FALSE()))&amp;" "&amp;T(VLOOKUP($C74,Methuselahs!$A$7:$E$206,3,FALSE())),"")</f>
        <v/>
      </c>
      <c r="E74" t="str">
        <f>IF(ISNUMBER($C74),VLOOKUP($C74,Methuselahs!$A$7:$I$206,COLUMN(Methuselahs!$H$6),FALSE()),"")</f>
        <v/>
      </c>
      <c r="F74" t="str">
        <f>IF(ISNUMBER($C74),VLOOKUP($C74,Methuselahs!$A$7:$I$206,COLUMN(Methuselahs!$I$6),FALSE()),"")</f>
        <v/>
      </c>
      <c r="G74" s="183"/>
      <c r="H74" t="str">
        <f>IF(ISNUMBER($C74),VLOOKUP($C74,Methuselahs!$A$7:$J$206,COLUMN(Methuselahs!$J$6),FALSE()),"")</f>
        <v/>
      </c>
    </row>
    <row r="75" spans="1:8" ht="15">
      <c r="A75" t="str">
        <f>IF(ISNUMBER($C75),VLOOKUP($C75,Methuselahs!$Y$7:$Z$206,2,FALSE()),"")</f>
        <v/>
      </c>
      <c r="B75" t="str">
        <f>IF(ROW()-ROW($A$6)&lt;Methuselahs!$A$4,ROW()-ROW($A$5),"")</f>
        <v/>
      </c>
      <c r="C75" t="str">
        <f>IF(ISNUMBER($B75),VLOOKUP($B75,Methuselahs!$X$7:$Y$206,2,FALSE()),"")</f>
        <v/>
      </c>
      <c r="D75" t="str">
        <f>IF(ISNUMBER($C75),T(VLOOKUP($C75,Methuselahs!$A$7:$E$206,2,FALSE()))&amp;" "&amp;T(VLOOKUP($C75,Methuselahs!$A$7:$E$206,3,FALSE())),"")</f>
        <v/>
      </c>
      <c r="E75" t="str">
        <f>IF(ISNUMBER($C75),VLOOKUP($C75,Methuselahs!$A$7:$I$206,COLUMN(Methuselahs!$H$6),FALSE()),"")</f>
        <v/>
      </c>
      <c r="F75" t="str">
        <f>IF(ISNUMBER($C75),VLOOKUP($C75,Methuselahs!$A$7:$I$206,COLUMN(Methuselahs!$I$6),FALSE()),"")</f>
        <v/>
      </c>
      <c r="G75" s="183"/>
      <c r="H75" t="str">
        <f>IF(ISNUMBER($C75),VLOOKUP($C75,Methuselahs!$A$7:$J$206,COLUMN(Methuselahs!$J$6),FALSE()),"")</f>
        <v/>
      </c>
    </row>
    <row r="76" spans="1:8" ht="15">
      <c r="A76" t="str">
        <f>IF(ISNUMBER($C76),VLOOKUP($C76,Methuselahs!$Y$7:$Z$206,2,FALSE()),"")</f>
        <v/>
      </c>
      <c r="B76" t="str">
        <f>IF(ROW()-ROW($A$6)&lt;Methuselahs!$A$4,ROW()-ROW($A$5),"")</f>
        <v/>
      </c>
      <c r="C76" t="str">
        <f>IF(ISNUMBER($B76),VLOOKUP($B76,Methuselahs!$X$7:$Y$206,2,FALSE()),"")</f>
        <v/>
      </c>
      <c r="D76" t="str">
        <f>IF(ISNUMBER($C76),T(VLOOKUP($C76,Methuselahs!$A$7:$E$206,2,FALSE()))&amp;" "&amp;T(VLOOKUP($C76,Methuselahs!$A$7:$E$206,3,FALSE())),"")</f>
        <v/>
      </c>
      <c r="E76" t="str">
        <f>IF(ISNUMBER($C76),VLOOKUP($C76,Methuselahs!$A$7:$I$206,COLUMN(Methuselahs!$H$6),FALSE()),"")</f>
        <v/>
      </c>
      <c r="F76" t="str">
        <f>IF(ISNUMBER($C76),VLOOKUP($C76,Methuselahs!$A$7:$I$206,COLUMN(Methuselahs!$I$6),FALSE()),"")</f>
        <v/>
      </c>
      <c r="G76" s="183"/>
      <c r="H76" t="str">
        <f>IF(ISNUMBER($C76),VLOOKUP($C76,Methuselahs!$A$7:$J$206,COLUMN(Methuselahs!$J$6),FALSE()),"")</f>
        <v/>
      </c>
    </row>
    <row r="77" spans="1:8" ht="15">
      <c r="A77" t="str">
        <f>IF(ISNUMBER($C77),VLOOKUP($C77,Methuselahs!$Y$7:$Z$206,2,FALSE()),"")</f>
        <v/>
      </c>
      <c r="B77" t="str">
        <f>IF(ROW()-ROW($A$6)&lt;Methuselahs!$A$4,ROW()-ROW($A$5),"")</f>
        <v/>
      </c>
      <c r="C77" t="str">
        <f>IF(ISNUMBER($B77),VLOOKUP($B77,Methuselahs!$X$7:$Y$206,2,FALSE()),"")</f>
        <v/>
      </c>
      <c r="D77" t="str">
        <f>IF(ISNUMBER($C77),T(VLOOKUP($C77,Methuselahs!$A$7:$E$206,2,FALSE()))&amp;" "&amp;T(VLOOKUP($C77,Methuselahs!$A$7:$E$206,3,FALSE())),"")</f>
        <v/>
      </c>
      <c r="E77" t="str">
        <f>IF(ISNUMBER($C77),VLOOKUP($C77,Methuselahs!$A$7:$I$206,COLUMN(Methuselahs!$H$6),FALSE()),"")</f>
        <v/>
      </c>
      <c r="F77" t="str">
        <f>IF(ISNUMBER($C77),VLOOKUP($C77,Methuselahs!$A$7:$I$206,COLUMN(Methuselahs!$I$6),FALSE()),"")</f>
        <v/>
      </c>
      <c r="G77" s="183"/>
      <c r="H77" t="str">
        <f>IF(ISNUMBER($C77),VLOOKUP($C77,Methuselahs!$A$7:$J$206,COLUMN(Methuselahs!$J$6),FALSE()),"")</f>
        <v/>
      </c>
    </row>
    <row r="78" spans="1:8" ht="15">
      <c r="A78" t="str">
        <f>IF(ISNUMBER($C78),VLOOKUP($C78,Methuselahs!$Y$7:$Z$206,2,FALSE()),"")</f>
        <v/>
      </c>
      <c r="B78" t="str">
        <f>IF(ROW()-ROW($A$6)&lt;Methuselahs!$A$4,ROW()-ROW($A$5),"")</f>
        <v/>
      </c>
      <c r="C78" t="str">
        <f>IF(ISNUMBER($B78),VLOOKUP($B78,Methuselahs!$X$7:$Y$206,2,FALSE()),"")</f>
        <v/>
      </c>
      <c r="D78" t="str">
        <f>IF(ISNUMBER($C78),T(VLOOKUP($C78,Methuselahs!$A$7:$E$206,2,FALSE()))&amp;" "&amp;T(VLOOKUP($C78,Methuselahs!$A$7:$E$206,3,FALSE())),"")</f>
        <v/>
      </c>
      <c r="E78" t="str">
        <f>IF(ISNUMBER($C78),VLOOKUP($C78,Methuselahs!$A$7:$I$206,COLUMN(Methuselahs!$H$6),FALSE()),"")</f>
        <v/>
      </c>
      <c r="F78" t="str">
        <f>IF(ISNUMBER($C78),VLOOKUP($C78,Methuselahs!$A$7:$I$206,COLUMN(Methuselahs!$I$6),FALSE()),"")</f>
        <v/>
      </c>
      <c r="G78" s="183"/>
      <c r="H78" t="str">
        <f>IF(ISNUMBER($C78),VLOOKUP($C78,Methuselahs!$A$7:$J$206,COLUMN(Methuselahs!$J$6),FALSE()),"")</f>
        <v/>
      </c>
    </row>
    <row r="79" spans="1:8" ht="15">
      <c r="A79" t="str">
        <f>IF(ISNUMBER($C79),VLOOKUP($C79,Methuselahs!$Y$7:$Z$206,2,FALSE()),"")</f>
        <v/>
      </c>
      <c r="B79" t="str">
        <f>IF(ROW()-ROW($A$6)&lt;Methuselahs!$A$4,ROW()-ROW($A$5),"")</f>
        <v/>
      </c>
      <c r="C79" t="str">
        <f>IF(ISNUMBER($B79),VLOOKUP($B79,Methuselahs!$X$7:$Y$206,2,FALSE()),"")</f>
        <v/>
      </c>
      <c r="D79" t="str">
        <f>IF(ISNUMBER($C79),T(VLOOKUP($C79,Methuselahs!$A$7:$E$206,2,FALSE()))&amp;" "&amp;T(VLOOKUP($C79,Methuselahs!$A$7:$E$206,3,FALSE())),"")</f>
        <v/>
      </c>
      <c r="E79" t="str">
        <f>IF(ISNUMBER($C79),VLOOKUP($C79,Methuselahs!$A$7:$I$206,COLUMN(Methuselahs!$H$6),FALSE()),"")</f>
        <v/>
      </c>
      <c r="F79" t="str">
        <f>IF(ISNUMBER($C79),VLOOKUP($C79,Methuselahs!$A$7:$I$206,COLUMN(Methuselahs!$I$6),FALSE()),"")</f>
        <v/>
      </c>
      <c r="G79" s="183"/>
      <c r="H79" t="str">
        <f>IF(ISNUMBER($C79),VLOOKUP($C79,Methuselahs!$A$7:$J$206,COLUMN(Methuselahs!$J$6),FALSE()),"")</f>
        <v/>
      </c>
    </row>
    <row r="80" spans="1:8" ht="15">
      <c r="A80" t="str">
        <f>IF(ISNUMBER($C80),VLOOKUP($C80,Methuselahs!$Y$7:$Z$206,2,FALSE()),"")</f>
        <v/>
      </c>
      <c r="B80" t="str">
        <f>IF(ROW()-ROW($A$6)&lt;Methuselahs!$A$4,ROW()-ROW($A$5),"")</f>
        <v/>
      </c>
      <c r="C80" t="str">
        <f>IF(ISNUMBER($B80),VLOOKUP($B80,Methuselahs!$X$7:$Y$206,2,FALSE()),"")</f>
        <v/>
      </c>
      <c r="D80" t="str">
        <f>IF(ISNUMBER($C80),T(VLOOKUP($C80,Methuselahs!$A$7:$E$206,2,FALSE()))&amp;" "&amp;T(VLOOKUP($C80,Methuselahs!$A$7:$E$206,3,FALSE())),"")</f>
        <v/>
      </c>
      <c r="E80" t="str">
        <f>IF(ISNUMBER($C80),VLOOKUP($C80,Methuselahs!$A$7:$I$206,COLUMN(Methuselahs!$H$6),FALSE()),"")</f>
        <v/>
      </c>
      <c r="F80" t="str">
        <f>IF(ISNUMBER($C80),VLOOKUP($C80,Methuselahs!$A$7:$I$206,COLUMN(Methuselahs!$I$6),FALSE()),"")</f>
        <v/>
      </c>
      <c r="G80" s="183"/>
      <c r="H80" t="str">
        <f>IF(ISNUMBER($C80),VLOOKUP($C80,Methuselahs!$A$7:$J$206,COLUMN(Methuselahs!$J$6),FALSE()),"")</f>
        <v/>
      </c>
    </row>
    <row r="81" spans="1:8" ht="15">
      <c r="A81" t="str">
        <f>IF(ISNUMBER($C81),VLOOKUP($C81,Methuselahs!$Y$7:$Z$206,2,FALSE()),"")</f>
        <v/>
      </c>
      <c r="B81" t="str">
        <f>IF(ROW()-ROW($A$6)&lt;Methuselahs!$A$4,ROW()-ROW($A$5),"")</f>
        <v/>
      </c>
      <c r="C81" t="str">
        <f>IF(ISNUMBER($B81),VLOOKUP($B81,Methuselahs!$X$7:$Y$206,2,FALSE()),"")</f>
        <v/>
      </c>
      <c r="D81" t="str">
        <f>IF(ISNUMBER($C81),T(VLOOKUP($C81,Methuselahs!$A$7:$E$206,2,FALSE()))&amp;" "&amp;T(VLOOKUP($C81,Methuselahs!$A$7:$E$206,3,FALSE())),"")</f>
        <v/>
      </c>
      <c r="E81" t="str">
        <f>IF(ISNUMBER($C81),VLOOKUP($C81,Methuselahs!$A$7:$I$206,COLUMN(Methuselahs!$H$6),FALSE()),"")</f>
        <v/>
      </c>
      <c r="F81" t="str">
        <f>IF(ISNUMBER($C81),VLOOKUP($C81,Methuselahs!$A$7:$I$206,COLUMN(Methuselahs!$I$6),FALSE()),"")</f>
        <v/>
      </c>
      <c r="G81" s="183"/>
      <c r="H81" t="str">
        <f>IF(ISNUMBER($C81),VLOOKUP($C81,Methuselahs!$A$7:$J$206,COLUMN(Methuselahs!$J$6),FALSE()),"")</f>
        <v/>
      </c>
    </row>
    <row r="82" spans="1:8" ht="15">
      <c r="A82" t="str">
        <f>IF(ISNUMBER($C82),VLOOKUP($C82,Methuselahs!$Y$7:$Z$206,2,FALSE()),"")</f>
        <v/>
      </c>
      <c r="B82" t="str">
        <f>IF(ROW()-ROW($A$6)&lt;Methuselahs!$A$4,ROW()-ROW($A$5),"")</f>
        <v/>
      </c>
      <c r="C82" t="str">
        <f>IF(ISNUMBER($B82),VLOOKUP($B82,Methuselahs!$X$7:$Y$206,2,FALSE()),"")</f>
        <v/>
      </c>
      <c r="D82" t="str">
        <f>IF(ISNUMBER($C82),T(VLOOKUP($C82,Methuselahs!$A$7:$E$206,2,FALSE()))&amp;" "&amp;T(VLOOKUP($C82,Methuselahs!$A$7:$E$206,3,FALSE())),"")</f>
        <v/>
      </c>
      <c r="E82" t="str">
        <f>IF(ISNUMBER($C82),VLOOKUP($C82,Methuselahs!$A$7:$I$206,COLUMN(Methuselahs!$H$6),FALSE()),"")</f>
        <v/>
      </c>
      <c r="F82" t="str">
        <f>IF(ISNUMBER($C82),VLOOKUP($C82,Methuselahs!$A$7:$I$206,COLUMN(Methuselahs!$I$6),FALSE()),"")</f>
        <v/>
      </c>
      <c r="G82" s="183"/>
      <c r="H82" t="str">
        <f>IF(ISNUMBER($C82),VLOOKUP($C82,Methuselahs!$A$7:$J$206,COLUMN(Methuselahs!$J$6),FALSE()),"")</f>
        <v/>
      </c>
    </row>
    <row r="83" spans="1:8" ht="15">
      <c r="A83" t="str">
        <f>IF(ISNUMBER($C83),VLOOKUP($C83,Methuselahs!$Y$7:$Z$206,2,FALSE()),"")</f>
        <v/>
      </c>
      <c r="B83" t="str">
        <f>IF(ROW()-ROW($A$6)&lt;Methuselahs!$A$4,ROW()-ROW($A$5),"")</f>
        <v/>
      </c>
      <c r="C83" t="str">
        <f>IF(ISNUMBER($B83),VLOOKUP($B83,Methuselahs!$X$7:$Y$206,2,FALSE()),"")</f>
        <v/>
      </c>
      <c r="D83" t="str">
        <f>IF(ISNUMBER($C83),T(VLOOKUP($C83,Methuselahs!$A$7:$E$206,2,FALSE()))&amp;" "&amp;T(VLOOKUP($C83,Methuselahs!$A$7:$E$206,3,FALSE())),"")</f>
        <v/>
      </c>
      <c r="E83" t="str">
        <f>IF(ISNUMBER($C83),VLOOKUP($C83,Methuselahs!$A$7:$I$206,COLUMN(Methuselahs!$H$6),FALSE()),"")</f>
        <v/>
      </c>
      <c r="F83" t="str">
        <f>IF(ISNUMBER($C83),VLOOKUP($C83,Methuselahs!$A$7:$I$206,COLUMN(Methuselahs!$I$6),FALSE()),"")</f>
        <v/>
      </c>
      <c r="G83" s="183"/>
      <c r="H83" t="str">
        <f>IF(ISNUMBER($C83),VLOOKUP($C83,Methuselahs!$A$7:$J$206,COLUMN(Methuselahs!$J$6),FALSE()),"")</f>
        <v/>
      </c>
    </row>
    <row r="84" spans="1:8" ht="15">
      <c r="A84" t="str">
        <f>IF(ISNUMBER($C84),VLOOKUP($C84,Methuselahs!$Y$7:$Z$206,2,FALSE()),"")</f>
        <v/>
      </c>
      <c r="B84" t="str">
        <f>IF(ROW()-ROW($A$6)&lt;Methuselahs!$A$4,ROW()-ROW($A$5),"")</f>
        <v/>
      </c>
      <c r="C84" t="str">
        <f>IF(ISNUMBER($B84),VLOOKUP($B84,Methuselahs!$X$7:$Y$206,2,FALSE()),"")</f>
        <v/>
      </c>
      <c r="D84" t="str">
        <f>IF(ISNUMBER($C84),T(VLOOKUP($C84,Methuselahs!$A$7:$E$206,2,FALSE()))&amp;" "&amp;T(VLOOKUP($C84,Methuselahs!$A$7:$E$206,3,FALSE())),"")</f>
        <v/>
      </c>
      <c r="E84" t="str">
        <f>IF(ISNUMBER($C84),VLOOKUP($C84,Methuselahs!$A$7:$I$206,COLUMN(Methuselahs!$H$6),FALSE()),"")</f>
        <v/>
      </c>
      <c r="F84" t="str">
        <f>IF(ISNUMBER($C84),VLOOKUP($C84,Methuselahs!$A$7:$I$206,COLUMN(Methuselahs!$I$6),FALSE()),"")</f>
        <v/>
      </c>
      <c r="G84" s="183"/>
      <c r="H84" t="str">
        <f>IF(ISNUMBER($C84),VLOOKUP($C84,Methuselahs!$A$7:$J$206,COLUMN(Methuselahs!$J$6),FALSE()),"")</f>
        <v/>
      </c>
    </row>
    <row r="85" spans="1:8" ht="15">
      <c r="A85" t="str">
        <f>IF(ISNUMBER($C85),VLOOKUP($C85,Methuselahs!$Y$7:$Z$206,2,FALSE()),"")</f>
        <v/>
      </c>
      <c r="B85" t="str">
        <f>IF(ROW()-ROW($A$6)&lt;Methuselahs!$A$4,ROW()-ROW($A$5),"")</f>
        <v/>
      </c>
      <c r="C85" t="str">
        <f>IF(ISNUMBER($B85),VLOOKUP($B85,Methuselahs!$X$7:$Y$206,2,FALSE()),"")</f>
        <v/>
      </c>
      <c r="D85" t="str">
        <f>IF(ISNUMBER($C85),T(VLOOKUP($C85,Methuselahs!$A$7:$E$206,2,FALSE()))&amp;" "&amp;T(VLOOKUP($C85,Methuselahs!$A$7:$E$206,3,FALSE())),"")</f>
        <v/>
      </c>
      <c r="E85" t="str">
        <f>IF(ISNUMBER($C85),VLOOKUP($C85,Methuselahs!$A$7:$I$206,COLUMN(Methuselahs!$H$6),FALSE()),"")</f>
        <v/>
      </c>
      <c r="F85" t="str">
        <f>IF(ISNUMBER($C85),VLOOKUP($C85,Methuselahs!$A$7:$I$206,COLUMN(Methuselahs!$I$6),FALSE()),"")</f>
        <v/>
      </c>
      <c r="G85" s="183"/>
      <c r="H85" t="str">
        <f>IF(ISNUMBER($C85),VLOOKUP($C85,Methuselahs!$A$7:$J$206,COLUMN(Methuselahs!$J$6),FALSE()),"")</f>
        <v/>
      </c>
    </row>
    <row r="86" spans="1:8" ht="15">
      <c r="A86" t="str">
        <f>IF(ISNUMBER($C86),VLOOKUP($C86,Methuselahs!$Y$7:$Z$206,2,FALSE()),"")</f>
        <v/>
      </c>
      <c r="B86" t="str">
        <f>IF(ROW()-ROW($A$6)&lt;Methuselahs!$A$4,ROW()-ROW($A$5),"")</f>
        <v/>
      </c>
      <c r="C86" t="str">
        <f>IF(ISNUMBER($B86),VLOOKUP($B86,Methuselahs!$X$7:$Y$206,2,FALSE()),"")</f>
        <v/>
      </c>
      <c r="D86" t="str">
        <f>IF(ISNUMBER($C86),T(VLOOKUP($C86,Methuselahs!$A$7:$E$206,2,FALSE()))&amp;" "&amp;T(VLOOKUP($C86,Methuselahs!$A$7:$E$206,3,FALSE())),"")</f>
        <v/>
      </c>
      <c r="E86" t="str">
        <f>IF(ISNUMBER($C86),VLOOKUP($C86,Methuselahs!$A$7:$I$206,COLUMN(Methuselahs!$H$6),FALSE()),"")</f>
        <v/>
      </c>
      <c r="F86" t="str">
        <f>IF(ISNUMBER($C86),VLOOKUP($C86,Methuselahs!$A$7:$I$206,COLUMN(Methuselahs!$I$6),FALSE()),"")</f>
        <v/>
      </c>
      <c r="G86" s="183"/>
      <c r="H86" t="str">
        <f>IF(ISNUMBER($C86),VLOOKUP($C86,Methuselahs!$A$7:$J$206,COLUMN(Methuselahs!$J$6),FALSE()),"")</f>
        <v/>
      </c>
    </row>
    <row r="87" spans="1:8" ht="15">
      <c r="A87" t="str">
        <f>IF(ISNUMBER($C87),VLOOKUP($C87,Methuselahs!$Y$7:$Z$206,2,FALSE()),"")</f>
        <v/>
      </c>
      <c r="B87" t="str">
        <f>IF(ROW()-ROW($A$6)&lt;Methuselahs!$A$4,ROW()-ROW($A$5),"")</f>
        <v/>
      </c>
      <c r="C87" t="str">
        <f>IF(ISNUMBER($B87),VLOOKUP($B87,Methuselahs!$X$7:$Y$206,2,FALSE()),"")</f>
        <v/>
      </c>
      <c r="D87" t="str">
        <f>IF(ISNUMBER($C87),T(VLOOKUP($C87,Methuselahs!$A$7:$E$206,2,FALSE()))&amp;" "&amp;T(VLOOKUP($C87,Methuselahs!$A$7:$E$206,3,FALSE())),"")</f>
        <v/>
      </c>
      <c r="E87" t="str">
        <f>IF(ISNUMBER($C87),VLOOKUP($C87,Methuselahs!$A$7:$I$206,COLUMN(Methuselahs!$H$6),FALSE()),"")</f>
        <v/>
      </c>
      <c r="F87" t="str">
        <f>IF(ISNUMBER($C87),VLOOKUP($C87,Methuselahs!$A$7:$I$206,COLUMN(Methuselahs!$I$6),FALSE()),"")</f>
        <v/>
      </c>
      <c r="G87" s="183"/>
      <c r="H87" t="str">
        <f>IF(ISNUMBER($C87),VLOOKUP($C87,Methuselahs!$A$7:$J$206,COLUMN(Methuselahs!$J$6),FALSE()),"")</f>
        <v/>
      </c>
    </row>
    <row r="88" spans="1:8" ht="15">
      <c r="A88" t="str">
        <f>IF(ISNUMBER($C88),VLOOKUP($C88,Methuselahs!$Y$7:$Z$206,2,FALSE()),"")</f>
        <v/>
      </c>
      <c r="B88" t="str">
        <f>IF(ROW()-ROW($A$6)&lt;Methuselahs!$A$4,ROW()-ROW($A$5),"")</f>
        <v/>
      </c>
      <c r="C88" t="str">
        <f>IF(ISNUMBER($B88),VLOOKUP($B88,Methuselahs!$X$7:$Y$206,2,FALSE()),"")</f>
        <v/>
      </c>
      <c r="D88" t="str">
        <f>IF(ISNUMBER($C88),T(VLOOKUP($C88,Methuselahs!$A$7:$E$206,2,FALSE()))&amp;" "&amp;T(VLOOKUP($C88,Methuselahs!$A$7:$E$206,3,FALSE())),"")</f>
        <v/>
      </c>
      <c r="E88" t="str">
        <f>IF(ISNUMBER($C88),VLOOKUP($C88,Methuselahs!$A$7:$I$206,COLUMN(Methuselahs!$H$6),FALSE()),"")</f>
        <v/>
      </c>
      <c r="F88" t="str">
        <f>IF(ISNUMBER($C88),VLOOKUP($C88,Methuselahs!$A$7:$I$206,COLUMN(Methuselahs!$I$6),FALSE()),"")</f>
        <v/>
      </c>
      <c r="G88" s="183"/>
      <c r="H88" t="str">
        <f>IF(ISNUMBER($C88),VLOOKUP($C88,Methuselahs!$A$7:$J$206,COLUMN(Methuselahs!$J$6),FALSE()),"")</f>
        <v/>
      </c>
    </row>
    <row r="89" spans="1:8" ht="15">
      <c r="A89" t="str">
        <f>IF(ISNUMBER($C89),VLOOKUP($C89,Methuselahs!$Y$7:$Z$206,2,FALSE()),"")</f>
        <v/>
      </c>
      <c r="B89" t="str">
        <f>IF(ROW()-ROW($A$6)&lt;Methuselahs!$A$4,ROW()-ROW($A$5),"")</f>
        <v/>
      </c>
      <c r="C89" t="str">
        <f>IF(ISNUMBER($B89),VLOOKUP($B89,Methuselahs!$X$7:$Y$206,2,FALSE()),"")</f>
        <v/>
      </c>
      <c r="D89" t="str">
        <f>IF(ISNUMBER($C89),T(VLOOKUP($C89,Methuselahs!$A$7:$E$206,2,FALSE()))&amp;" "&amp;T(VLOOKUP($C89,Methuselahs!$A$7:$E$206,3,FALSE())),"")</f>
        <v/>
      </c>
      <c r="E89" t="str">
        <f>IF(ISNUMBER($C89),VLOOKUP($C89,Methuselahs!$A$7:$I$206,COLUMN(Methuselahs!$H$6),FALSE()),"")</f>
        <v/>
      </c>
      <c r="F89" t="str">
        <f>IF(ISNUMBER($C89),VLOOKUP($C89,Methuselahs!$A$7:$I$206,COLUMN(Methuselahs!$I$6),FALSE()),"")</f>
        <v/>
      </c>
      <c r="G89" s="183"/>
      <c r="H89" t="str">
        <f>IF(ISNUMBER($C89),VLOOKUP($C89,Methuselahs!$A$7:$J$206,COLUMN(Methuselahs!$J$6),FALSE()),"")</f>
        <v/>
      </c>
    </row>
    <row r="90" spans="1:8" ht="15">
      <c r="A90" t="str">
        <f>IF(ISNUMBER($C90),VLOOKUP($C90,Methuselahs!$Y$7:$Z$206,2,FALSE()),"")</f>
        <v/>
      </c>
      <c r="B90" t="str">
        <f>IF(ROW()-ROW($A$6)&lt;Methuselahs!$A$4,ROW()-ROW($A$5),"")</f>
        <v/>
      </c>
      <c r="C90" t="str">
        <f>IF(ISNUMBER($B90),VLOOKUP($B90,Methuselahs!$X$7:$Y$206,2,FALSE()),"")</f>
        <v/>
      </c>
      <c r="D90" t="str">
        <f>IF(ISNUMBER($C90),T(VLOOKUP($C90,Methuselahs!$A$7:$E$206,2,FALSE()))&amp;" "&amp;T(VLOOKUP($C90,Methuselahs!$A$7:$E$206,3,FALSE())),"")</f>
        <v/>
      </c>
      <c r="E90" t="str">
        <f>IF(ISNUMBER($C90),VLOOKUP($C90,Methuselahs!$A$7:$I$206,COLUMN(Methuselahs!$H$6),FALSE()),"")</f>
        <v/>
      </c>
      <c r="F90" t="str">
        <f>IF(ISNUMBER($C90),VLOOKUP($C90,Methuselahs!$A$7:$I$206,COLUMN(Methuselahs!$I$6),FALSE()),"")</f>
        <v/>
      </c>
      <c r="G90" s="183"/>
      <c r="H90" t="str">
        <f>IF(ISNUMBER($C90),VLOOKUP($C90,Methuselahs!$A$7:$J$206,COLUMN(Methuselahs!$J$6),FALSE()),"")</f>
        <v/>
      </c>
    </row>
    <row r="91" spans="1:8" ht="15">
      <c r="A91" t="str">
        <f>IF(ISNUMBER($C91),VLOOKUP($C91,Methuselahs!$Y$7:$Z$206,2,FALSE()),"")</f>
        <v/>
      </c>
      <c r="B91" t="str">
        <f>IF(ROW()-ROW($A$6)&lt;Methuselahs!$A$4,ROW()-ROW($A$5),"")</f>
        <v/>
      </c>
      <c r="C91" t="str">
        <f>IF(ISNUMBER($B91),VLOOKUP($B91,Methuselahs!$X$7:$Y$206,2,FALSE()),"")</f>
        <v/>
      </c>
      <c r="D91" t="str">
        <f>IF(ISNUMBER($C91),T(VLOOKUP($C91,Methuselahs!$A$7:$E$206,2,FALSE()))&amp;" "&amp;T(VLOOKUP($C91,Methuselahs!$A$7:$E$206,3,FALSE())),"")</f>
        <v/>
      </c>
      <c r="E91" t="str">
        <f>IF(ISNUMBER($C91),VLOOKUP($C91,Methuselahs!$A$7:$I$206,COLUMN(Methuselahs!$H$6),FALSE()),"")</f>
        <v/>
      </c>
      <c r="F91" t="str">
        <f>IF(ISNUMBER($C91),VLOOKUP($C91,Methuselahs!$A$7:$I$206,COLUMN(Methuselahs!$I$6),FALSE()),"")</f>
        <v/>
      </c>
      <c r="G91" s="183"/>
      <c r="H91" t="str">
        <f>IF(ISNUMBER($C91),VLOOKUP($C91,Methuselahs!$A$7:$J$206,COLUMN(Methuselahs!$J$6),FALSE()),"")</f>
        <v/>
      </c>
    </row>
    <row r="92" spans="1:8" ht="15">
      <c r="A92" t="str">
        <f>IF(ISNUMBER($C92),VLOOKUP($C92,Methuselahs!$Y$7:$Z$206,2,FALSE()),"")</f>
        <v/>
      </c>
      <c r="B92" t="str">
        <f>IF(ROW()-ROW($A$6)&lt;Methuselahs!$A$4,ROW()-ROW($A$5),"")</f>
        <v/>
      </c>
      <c r="C92" t="str">
        <f>IF(ISNUMBER($B92),VLOOKUP($B92,Methuselahs!$X$7:$Y$206,2,FALSE()),"")</f>
        <v/>
      </c>
      <c r="D92" t="str">
        <f>IF(ISNUMBER($C92),T(VLOOKUP($C92,Methuselahs!$A$7:$E$206,2,FALSE()))&amp;" "&amp;T(VLOOKUP($C92,Methuselahs!$A$7:$E$206,3,FALSE())),"")</f>
        <v/>
      </c>
      <c r="E92" t="str">
        <f>IF(ISNUMBER($C92),VLOOKUP($C92,Methuselahs!$A$7:$I$206,COLUMN(Methuselahs!$H$6),FALSE()),"")</f>
        <v/>
      </c>
      <c r="F92" t="str">
        <f>IF(ISNUMBER($C92),VLOOKUP($C92,Methuselahs!$A$7:$I$206,COLUMN(Methuselahs!$I$6),FALSE()),"")</f>
        <v/>
      </c>
      <c r="G92" s="183"/>
      <c r="H92" t="str">
        <f>IF(ISNUMBER($C92),VLOOKUP($C92,Methuselahs!$A$7:$J$206,COLUMN(Methuselahs!$J$6),FALSE()),"")</f>
        <v/>
      </c>
    </row>
    <row r="93" spans="1:8" ht="15">
      <c r="A93" t="str">
        <f>IF(ISNUMBER($C93),VLOOKUP($C93,Methuselahs!$Y$7:$Z$206,2,FALSE()),"")</f>
        <v/>
      </c>
      <c r="B93" t="str">
        <f>IF(ROW()-ROW($A$6)&lt;Methuselahs!$A$4,ROW()-ROW($A$5),"")</f>
        <v/>
      </c>
      <c r="C93" t="str">
        <f>IF(ISNUMBER($B93),VLOOKUP($B93,Methuselahs!$X$7:$Y$206,2,FALSE()),"")</f>
        <v/>
      </c>
      <c r="D93" t="str">
        <f>IF(ISNUMBER($C93),T(VLOOKUP($C93,Methuselahs!$A$7:$E$206,2,FALSE()))&amp;" "&amp;T(VLOOKUP($C93,Methuselahs!$A$7:$E$206,3,FALSE())),"")</f>
        <v/>
      </c>
      <c r="E93" t="str">
        <f>IF(ISNUMBER($C93),VLOOKUP($C93,Methuselahs!$A$7:$I$206,COLUMN(Methuselahs!$H$6),FALSE()),"")</f>
        <v/>
      </c>
      <c r="F93" t="str">
        <f>IF(ISNUMBER($C93),VLOOKUP($C93,Methuselahs!$A$7:$I$206,COLUMN(Methuselahs!$I$6),FALSE()),"")</f>
        <v/>
      </c>
      <c r="G93" s="183"/>
      <c r="H93" t="str">
        <f>IF(ISNUMBER($C93),VLOOKUP($C93,Methuselahs!$A$7:$J$206,COLUMN(Methuselahs!$J$6),FALSE()),"")</f>
        <v/>
      </c>
    </row>
    <row r="94" spans="1:8" ht="15">
      <c r="A94" t="str">
        <f>IF(ISNUMBER($C94),VLOOKUP($C94,Methuselahs!$Y$7:$Z$206,2,FALSE()),"")</f>
        <v/>
      </c>
      <c r="B94" t="str">
        <f>IF(ROW()-ROW($A$6)&lt;Methuselahs!$A$4,ROW()-ROW($A$5),"")</f>
        <v/>
      </c>
      <c r="C94" t="str">
        <f>IF(ISNUMBER($B94),VLOOKUP($B94,Methuselahs!$X$7:$Y$206,2,FALSE()),"")</f>
        <v/>
      </c>
      <c r="D94" t="str">
        <f>IF(ISNUMBER($C94),T(VLOOKUP($C94,Methuselahs!$A$7:$E$206,2,FALSE()))&amp;" "&amp;T(VLOOKUP($C94,Methuselahs!$A$7:$E$206,3,FALSE())),"")</f>
        <v/>
      </c>
      <c r="E94" t="str">
        <f>IF(ISNUMBER($C94),VLOOKUP($C94,Methuselahs!$A$7:$I$206,COLUMN(Methuselahs!$H$6),FALSE()),"")</f>
        <v/>
      </c>
      <c r="F94" t="str">
        <f>IF(ISNUMBER($C94),VLOOKUP($C94,Methuselahs!$A$7:$I$206,COLUMN(Methuselahs!$I$6),FALSE()),"")</f>
        <v/>
      </c>
      <c r="G94" s="183"/>
      <c r="H94" t="str">
        <f>IF(ISNUMBER($C94),VLOOKUP($C94,Methuselahs!$A$7:$J$206,COLUMN(Methuselahs!$J$6),FALSE()),"")</f>
        <v/>
      </c>
    </row>
    <row r="95" spans="1:8" ht="15">
      <c r="A95" t="str">
        <f>IF(ISNUMBER($C95),VLOOKUP($C95,Methuselahs!$Y$7:$Z$206,2,FALSE()),"")</f>
        <v/>
      </c>
      <c r="B95" t="str">
        <f>IF(ROW()-ROW($A$6)&lt;Methuselahs!$A$4,ROW()-ROW($A$5),"")</f>
        <v/>
      </c>
      <c r="C95" t="str">
        <f>IF(ISNUMBER($B95),VLOOKUP($B95,Methuselahs!$X$7:$Y$206,2,FALSE()),"")</f>
        <v/>
      </c>
      <c r="D95" t="str">
        <f>IF(ISNUMBER($C95),T(VLOOKUP($C95,Methuselahs!$A$7:$E$206,2,FALSE()))&amp;" "&amp;T(VLOOKUP($C95,Methuselahs!$A$7:$E$206,3,FALSE())),"")</f>
        <v/>
      </c>
      <c r="E95" t="str">
        <f>IF(ISNUMBER($C95),VLOOKUP($C95,Methuselahs!$A$7:$I$206,COLUMN(Methuselahs!$H$6),FALSE()),"")</f>
        <v/>
      </c>
      <c r="F95" t="str">
        <f>IF(ISNUMBER($C95),VLOOKUP($C95,Methuselahs!$A$7:$I$206,COLUMN(Methuselahs!$I$6),FALSE()),"")</f>
        <v/>
      </c>
      <c r="G95" s="183"/>
      <c r="H95" t="str">
        <f>IF(ISNUMBER($C95),VLOOKUP($C95,Methuselahs!$A$7:$J$206,COLUMN(Methuselahs!$J$6),FALSE()),"")</f>
        <v/>
      </c>
    </row>
    <row r="96" spans="1:8" ht="15">
      <c r="A96" t="str">
        <f>IF(ISNUMBER($C96),VLOOKUP($C96,Methuselahs!$Y$7:$Z$206,2,FALSE()),"")</f>
        <v/>
      </c>
      <c r="B96" t="str">
        <f>IF(ROW()-ROW($A$6)&lt;Methuselahs!$A$4,ROW()-ROW($A$5),"")</f>
        <v/>
      </c>
      <c r="C96" t="str">
        <f>IF(ISNUMBER($B96),VLOOKUP($B96,Methuselahs!$X$7:$Y$206,2,FALSE()),"")</f>
        <v/>
      </c>
      <c r="D96" t="str">
        <f>IF(ISNUMBER($C96),T(VLOOKUP($C96,Methuselahs!$A$7:$E$206,2,FALSE()))&amp;" "&amp;T(VLOOKUP($C96,Methuselahs!$A$7:$E$206,3,FALSE())),"")</f>
        <v/>
      </c>
      <c r="E96" t="str">
        <f>IF(ISNUMBER($C96),VLOOKUP($C96,Methuselahs!$A$7:$I$206,COLUMN(Methuselahs!$H$6),FALSE()),"")</f>
        <v/>
      </c>
      <c r="F96" t="str">
        <f>IF(ISNUMBER($C96),VLOOKUP($C96,Methuselahs!$A$7:$I$206,COLUMN(Methuselahs!$I$6),FALSE()),"")</f>
        <v/>
      </c>
      <c r="G96" s="183"/>
      <c r="H96" t="str">
        <f>IF(ISNUMBER($C96),VLOOKUP($C96,Methuselahs!$A$7:$J$206,COLUMN(Methuselahs!$J$6),FALSE()),"")</f>
        <v/>
      </c>
    </row>
    <row r="97" spans="1:8" ht="15">
      <c r="A97" t="str">
        <f>IF(ISNUMBER($C97),VLOOKUP($C97,Methuselahs!$Y$7:$Z$206,2,FALSE()),"")</f>
        <v/>
      </c>
      <c r="B97" t="str">
        <f>IF(ROW()-ROW($A$6)&lt;Methuselahs!$A$4,ROW()-ROW($A$5),"")</f>
        <v/>
      </c>
      <c r="C97" t="str">
        <f>IF(ISNUMBER($B97),VLOOKUP($B97,Methuselahs!$X$7:$Y$206,2,FALSE()),"")</f>
        <v/>
      </c>
      <c r="D97" t="str">
        <f>IF(ISNUMBER($C97),T(VLOOKUP($C97,Methuselahs!$A$7:$E$206,2,FALSE()))&amp;" "&amp;T(VLOOKUP($C97,Methuselahs!$A$7:$E$206,3,FALSE())),"")</f>
        <v/>
      </c>
      <c r="E97" t="str">
        <f>IF(ISNUMBER($C97),VLOOKUP($C97,Methuselahs!$A$7:$I$206,COLUMN(Methuselahs!$H$6),FALSE()),"")</f>
        <v/>
      </c>
      <c r="F97" t="str">
        <f>IF(ISNUMBER($C97),VLOOKUP($C97,Methuselahs!$A$7:$I$206,COLUMN(Methuselahs!$I$6),FALSE()),"")</f>
        <v/>
      </c>
      <c r="G97" s="183"/>
      <c r="H97" t="str">
        <f>IF(ISNUMBER($C97),VLOOKUP($C97,Methuselahs!$A$7:$J$206,COLUMN(Methuselahs!$J$6),FALSE()),"")</f>
        <v/>
      </c>
    </row>
    <row r="98" spans="1:8" ht="15">
      <c r="A98" t="str">
        <f>IF(ISNUMBER($C98),VLOOKUP($C98,Methuselahs!$Y$7:$Z$206,2,FALSE()),"")</f>
        <v/>
      </c>
      <c r="B98" t="str">
        <f>IF(ROW()-ROW($A$6)&lt;Methuselahs!$A$4,ROW()-ROW($A$5),"")</f>
        <v/>
      </c>
      <c r="C98" t="str">
        <f>IF(ISNUMBER($B98),VLOOKUP($B98,Methuselahs!$X$7:$Y$206,2,FALSE()),"")</f>
        <v/>
      </c>
      <c r="D98" t="str">
        <f>IF(ISNUMBER($C98),T(VLOOKUP($C98,Methuselahs!$A$7:$E$206,2,FALSE()))&amp;" "&amp;T(VLOOKUP($C98,Methuselahs!$A$7:$E$206,3,FALSE())),"")</f>
        <v/>
      </c>
      <c r="E98" t="str">
        <f>IF(ISNUMBER($C98),VLOOKUP($C98,Methuselahs!$A$7:$I$206,COLUMN(Methuselahs!$H$6),FALSE()),"")</f>
        <v/>
      </c>
      <c r="F98" t="str">
        <f>IF(ISNUMBER($C98),VLOOKUP($C98,Methuselahs!$A$7:$I$206,COLUMN(Methuselahs!$I$6),FALSE()),"")</f>
        <v/>
      </c>
      <c r="G98" s="183"/>
      <c r="H98" t="str">
        <f>IF(ISNUMBER($C98),VLOOKUP($C98,Methuselahs!$A$7:$J$206,COLUMN(Methuselahs!$J$6),FALSE()),"")</f>
        <v/>
      </c>
    </row>
    <row r="99" spans="1:8" ht="15">
      <c r="A99" t="str">
        <f>IF(ISNUMBER($C99),VLOOKUP($C99,Methuselahs!$Y$7:$Z$206,2,FALSE()),"")</f>
        <v/>
      </c>
      <c r="B99" t="str">
        <f>IF(ROW()-ROW($A$6)&lt;Methuselahs!$A$4,ROW()-ROW($A$5),"")</f>
        <v/>
      </c>
      <c r="C99" t="str">
        <f>IF(ISNUMBER($B99),VLOOKUP($B99,Methuselahs!$X$7:$Y$206,2,FALSE()),"")</f>
        <v/>
      </c>
      <c r="D99" t="str">
        <f>IF(ISNUMBER($C99),T(VLOOKUP($C99,Methuselahs!$A$7:$E$206,2,FALSE()))&amp;" "&amp;T(VLOOKUP($C99,Methuselahs!$A$7:$E$206,3,FALSE())),"")</f>
        <v/>
      </c>
      <c r="E99" t="str">
        <f>IF(ISNUMBER($C99),VLOOKUP($C99,Methuselahs!$A$7:$I$206,COLUMN(Methuselahs!$H$6),FALSE()),"")</f>
        <v/>
      </c>
      <c r="F99" t="str">
        <f>IF(ISNUMBER($C99),VLOOKUP($C99,Methuselahs!$A$7:$I$206,COLUMN(Methuselahs!$I$6),FALSE()),"")</f>
        <v/>
      </c>
      <c r="G99" s="183"/>
      <c r="H99" t="str">
        <f>IF(ISNUMBER($C99),VLOOKUP($C99,Methuselahs!$A$7:$J$206,COLUMN(Methuselahs!$J$6),FALSE()),"")</f>
        <v/>
      </c>
    </row>
    <row r="100" spans="1:8" ht="15">
      <c r="A100" t="str">
        <f>IF(ISNUMBER($C100),VLOOKUP($C100,Methuselahs!$Y$7:$Z$206,2,FALSE()),"")</f>
        <v/>
      </c>
      <c r="B100" t="str">
        <f>IF(ROW()-ROW($A$6)&lt;Methuselahs!$A$4,ROW()-ROW($A$5),"")</f>
        <v/>
      </c>
      <c r="C100" t="str">
        <f>IF(ISNUMBER($B100),VLOOKUP($B100,Methuselahs!$X$7:$Y$206,2,FALSE()),"")</f>
        <v/>
      </c>
      <c r="D100" t="str">
        <f>IF(ISNUMBER($C100),T(VLOOKUP($C100,Methuselahs!$A$7:$E$206,2,FALSE()))&amp;" "&amp;T(VLOOKUP($C100,Methuselahs!$A$7:$E$206,3,FALSE())),"")</f>
        <v/>
      </c>
      <c r="E100" t="str">
        <f>IF(ISNUMBER($C100),VLOOKUP($C100,Methuselahs!$A$7:$I$206,COLUMN(Methuselahs!$H$6),FALSE()),"")</f>
        <v/>
      </c>
      <c r="F100" t="str">
        <f>IF(ISNUMBER($C100),VLOOKUP($C100,Methuselahs!$A$7:$I$206,COLUMN(Methuselahs!$I$6),FALSE()),"")</f>
        <v/>
      </c>
      <c r="G100" s="183"/>
      <c r="H100" t="str">
        <f>IF(ISNUMBER($C100),VLOOKUP($C100,Methuselahs!$A$7:$J$206,COLUMN(Methuselahs!$J$6),FALSE()),"")</f>
        <v/>
      </c>
    </row>
    <row r="101" spans="1:8" ht="15">
      <c r="A101" t="str">
        <f>IF(ISNUMBER($C101),VLOOKUP($C101,Methuselahs!$Y$7:$Z$206,2,FALSE()),"")</f>
        <v/>
      </c>
      <c r="B101" t="str">
        <f>IF(ROW()-ROW($A$6)&lt;Methuselahs!$A$4,ROW()-ROW($A$5),"")</f>
        <v/>
      </c>
      <c r="C101" t="str">
        <f>IF(ISNUMBER($B101),VLOOKUP($B101,Methuselahs!$X$7:$Y$206,2,FALSE()),"")</f>
        <v/>
      </c>
      <c r="D101" t="str">
        <f>IF(ISNUMBER($C101),T(VLOOKUP($C101,Methuselahs!$A$7:$E$206,2,FALSE()))&amp;" "&amp;T(VLOOKUP($C101,Methuselahs!$A$7:$E$206,3,FALSE())),"")</f>
        <v/>
      </c>
      <c r="E101" t="str">
        <f>IF(ISNUMBER($C101),VLOOKUP($C101,Methuselahs!$A$7:$I$206,COLUMN(Methuselahs!$H$6),FALSE()),"")</f>
        <v/>
      </c>
      <c r="F101" t="str">
        <f>IF(ISNUMBER($C101),VLOOKUP($C101,Methuselahs!$A$7:$I$206,COLUMN(Methuselahs!$I$6),FALSE()),"")</f>
        <v/>
      </c>
      <c r="G101" s="183"/>
      <c r="H101" t="str">
        <f>IF(ISNUMBER($C101),VLOOKUP($C101,Methuselahs!$A$7:$J$206,COLUMN(Methuselahs!$J$6),FALSE()),"")</f>
        <v/>
      </c>
    </row>
    <row r="102" spans="1:8" ht="15">
      <c r="A102" t="str">
        <f>IF(ISNUMBER($C102),VLOOKUP($C102,Methuselahs!$Y$7:$Z$206,2,FALSE()),"")</f>
        <v/>
      </c>
      <c r="B102" t="str">
        <f>IF(ROW()-ROW($A$6)&lt;Methuselahs!$A$4,ROW()-ROW($A$5),"")</f>
        <v/>
      </c>
      <c r="C102" t="str">
        <f>IF(ISNUMBER($B102),VLOOKUP($B102,Methuselahs!$X$7:$Y$206,2,FALSE()),"")</f>
        <v/>
      </c>
      <c r="D102" t="str">
        <f>IF(ISNUMBER($C102),T(VLOOKUP($C102,Methuselahs!$A$7:$E$206,2,FALSE()))&amp;" "&amp;T(VLOOKUP($C102,Methuselahs!$A$7:$E$206,3,FALSE())),"")</f>
        <v/>
      </c>
      <c r="E102" t="str">
        <f>IF(ISNUMBER($C102),VLOOKUP($C102,Methuselahs!$A$7:$I$206,COLUMN(Methuselahs!$H$6),FALSE()),"")</f>
        <v/>
      </c>
      <c r="F102" t="str">
        <f>IF(ISNUMBER($C102),VLOOKUP($C102,Methuselahs!$A$7:$I$206,COLUMN(Methuselahs!$I$6),FALSE()),"")</f>
        <v/>
      </c>
      <c r="G102" s="183"/>
      <c r="H102" t="str">
        <f>IF(ISNUMBER($C102),VLOOKUP($C102,Methuselahs!$A$7:$J$206,COLUMN(Methuselahs!$J$6),FALSE()),"")</f>
        <v/>
      </c>
    </row>
    <row r="103" spans="1:8" ht="15">
      <c r="A103" t="str">
        <f>IF(ISNUMBER($C103),VLOOKUP($C103,Methuselahs!$Y$7:$Z$206,2,FALSE()),"")</f>
        <v/>
      </c>
      <c r="B103" t="str">
        <f>IF(ROW()-ROW($A$6)&lt;Methuselahs!$A$4,ROW()-ROW($A$5),"")</f>
        <v/>
      </c>
      <c r="C103" t="str">
        <f>IF(ISNUMBER($B103),VLOOKUP($B103,Methuselahs!$X$7:$Y$206,2,FALSE()),"")</f>
        <v/>
      </c>
      <c r="D103" t="str">
        <f>IF(ISNUMBER($C103),T(VLOOKUP($C103,Methuselahs!$A$7:$E$206,2,FALSE()))&amp;" "&amp;T(VLOOKUP($C103,Methuselahs!$A$7:$E$206,3,FALSE())),"")</f>
        <v/>
      </c>
      <c r="E103" t="str">
        <f>IF(ISNUMBER($C103),VLOOKUP($C103,Methuselahs!$A$7:$I$206,COLUMN(Methuselahs!$H$6),FALSE()),"")</f>
        <v/>
      </c>
      <c r="F103" t="str">
        <f>IF(ISNUMBER($C103),VLOOKUP($C103,Methuselahs!$A$7:$I$206,COLUMN(Methuselahs!$I$6),FALSE()),"")</f>
        <v/>
      </c>
      <c r="G103" s="183"/>
      <c r="H103" t="str">
        <f>IF(ISNUMBER($C103),VLOOKUP($C103,Methuselahs!$A$7:$J$206,COLUMN(Methuselahs!$J$6),FALSE()),"")</f>
        <v/>
      </c>
    </row>
    <row r="104" spans="1:8" ht="15">
      <c r="A104" t="str">
        <f>IF(ISNUMBER($C104),VLOOKUP($C104,Methuselahs!$Y$7:$Z$206,2,FALSE()),"")</f>
        <v/>
      </c>
      <c r="B104" t="str">
        <f>IF(ROW()-ROW($A$6)&lt;Methuselahs!$A$4,ROW()-ROW($A$5),"")</f>
        <v/>
      </c>
      <c r="C104" t="str">
        <f>IF(ISNUMBER($B104),VLOOKUP($B104,Methuselahs!$X$7:$Y$206,2,FALSE()),"")</f>
        <v/>
      </c>
      <c r="D104" t="str">
        <f>IF(ISNUMBER($C104),T(VLOOKUP($C104,Methuselahs!$A$7:$E$206,2,FALSE()))&amp;" "&amp;T(VLOOKUP($C104,Methuselahs!$A$7:$E$206,3,FALSE())),"")</f>
        <v/>
      </c>
      <c r="E104" t="str">
        <f>IF(ISNUMBER($C104),VLOOKUP($C104,Methuselahs!$A$7:$I$206,COLUMN(Methuselahs!$H$6),FALSE()),"")</f>
        <v/>
      </c>
      <c r="F104" t="str">
        <f>IF(ISNUMBER($C104),VLOOKUP($C104,Methuselahs!$A$7:$I$206,COLUMN(Methuselahs!$I$6),FALSE()),"")</f>
        <v/>
      </c>
      <c r="G104" s="183"/>
      <c r="H104" t="str">
        <f>IF(ISNUMBER($C104),VLOOKUP($C104,Methuselahs!$A$7:$J$206,COLUMN(Methuselahs!$J$6),FALSE()),"")</f>
        <v/>
      </c>
    </row>
    <row r="105" spans="1:8" ht="15">
      <c r="A105" t="str">
        <f>IF(ISNUMBER($C105),VLOOKUP($C105,Methuselahs!$Y$7:$Z$206,2,FALSE()),"")</f>
        <v/>
      </c>
      <c r="B105" t="str">
        <f>IF(ROW()-ROW($A$6)&lt;Methuselahs!$A$4,ROW()-ROW($A$5),"")</f>
        <v/>
      </c>
      <c r="C105" t="str">
        <f>IF(ISNUMBER($B105),VLOOKUP($B105,Methuselahs!$X$7:$Y$206,2,FALSE()),"")</f>
        <v/>
      </c>
      <c r="D105" t="str">
        <f>IF(ISNUMBER($C105),T(VLOOKUP($C105,Methuselahs!$A$7:$E$206,2,FALSE()))&amp;" "&amp;T(VLOOKUP($C105,Methuselahs!$A$7:$E$206,3,FALSE())),"")</f>
        <v/>
      </c>
      <c r="E105" t="str">
        <f>IF(ISNUMBER($C105),VLOOKUP($C105,Methuselahs!$A$7:$I$206,COLUMN(Methuselahs!$H$6),FALSE()),"")</f>
        <v/>
      </c>
      <c r="F105" t="str">
        <f>IF(ISNUMBER($C105),VLOOKUP($C105,Methuselahs!$A$7:$I$206,COLUMN(Methuselahs!$I$6),FALSE()),"")</f>
        <v/>
      </c>
      <c r="G105" s="183"/>
      <c r="H105" t="str">
        <f>IF(ISNUMBER($C105),VLOOKUP($C105,Methuselahs!$A$7:$J$206,COLUMN(Methuselahs!$J$6),FALSE()),"")</f>
        <v/>
      </c>
    </row>
    <row r="106" spans="1:8" ht="15">
      <c r="A106" t="str">
        <f>IF(ISNUMBER($C106),VLOOKUP($C106,Methuselahs!$Y$7:$Z$206,2,FALSE()),"")</f>
        <v/>
      </c>
      <c r="B106" t="str">
        <f>IF(ROW()-ROW($A$6)&lt;Methuselahs!$A$4,ROW()-ROW($A$5),"")</f>
        <v/>
      </c>
      <c r="C106" t="str">
        <f>IF(ISNUMBER($B106),VLOOKUP($B106,Methuselahs!$X$7:$Y$206,2,FALSE()),"")</f>
        <v/>
      </c>
      <c r="D106" t="str">
        <f>IF(ISNUMBER($C106),T(VLOOKUP($C106,Methuselahs!$A$7:$E$206,2,FALSE()))&amp;" "&amp;T(VLOOKUP($C106,Methuselahs!$A$7:$E$206,3,FALSE())),"")</f>
        <v/>
      </c>
      <c r="E106" t="str">
        <f>IF(ISNUMBER($C106),VLOOKUP($C106,Methuselahs!$A$7:$I$206,COLUMN(Methuselahs!$H$6),FALSE()),"")</f>
        <v/>
      </c>
      <c r="F106" t="str">
        <f>IF(ISNUMBER($C106),VLOOKUP($C106,Methuselahs!$A$7:$I$206,COLUMN(Methuselahs!$I$6),FALSE()),"")</f>
        <v/>
      </c>
      <c r="G106" s="183"/>
      <c r="H106" t="str">
        <f>IF(ISNUMBER($C106),VLOOKUP($C106,Methuselahs!$A$7:$J$206,COLUMN(Methuselahs!$J$6),FALSE()),"")</f>
        <v/>
      </c>
    </row>
    <row r="107" spans="1:8" ht="15">
      <c r="A107" t="str">
        <f>IF(ISNUMBER($C107),VLOOKUP($C107,Methuselahs!$Y$7:$Z$206,2,FALSE()),"")</f>
        <v/>
      </c>
      <c r="B107" t="str">
        <f>IF(ROW()-ROW($A$6)&lt;Methuselahs!$A$4,ROW()-ROW($A$5),"")</f>
        <v/>
      </c>
      <c r="C107" t="str">
        <f>IF(ISNUMBER($B107),VLOOKUP($B107,Methuselahs!$X$7:$Y$206,2,FALSE()),"")</f>
        <v/>
      </c>
      <c r="D107" t="str">
        <f>IF(ISNUMBER($C107),T(VLOOKUP($C107,Methuselahs!$A$7:$E$206,2,FALSE()))&amp;" "&amp;T(VLOOKUP($C107,Methuselahs!$A$7:$E$206,3,FALSE())),"")</f>
        <v/>
      </c>
      <c r="E107" t="str">
        <f>IF(ISNUMBER($C107),VLOOKUP($C107,Methuselahs!$A$7:$I$206,COLUMN(Methuselahs!$H$6),FALSE()),"")</f>
        <v/>
      </c>
      <c r="F107" t="str">
        <f>IF(ISNUMBER($C107),VLOOKUP($C107,Methuselahs!$A$7:$I$206,COLUMN(Methuselahs!$I$6),FALSE()),"")</f>
        <v/>
      </c>
      <c r="G107" s="183"/>
      <c r="H107" t="str">
        <f>IF(ISNUMBER($C107),VLOOKUP($C107,Methuselahs!$A$7:$J$206,COLUMN(Methuselahs!$J$6),FALSE()),"")</f>
        <v/>
      </c>
    </row>
    <row r="108" spans="1:8" ht="15">
      <c r="A108" t="str">
        <f>IF(ISNUMBER($C108),VLOOKUP($C108,Methuselahs!$Y$7:$Z$206,2,FALSE()),"")</f>
        <v/>
      </c>
      <c r="B108" t="str">
        <f>IF(ROW()-ROW($A$6)&lt;Methuselahs!$A$4,ROW()-ROW($A$5),"")</f>
        <v/>
      </c>
      <c r="C108" t="str">
        <f>IF(ISNUMBER($B108),VLOOKUP($B108,Methuselahs!$X$7:$Y$206,2,FALSE()),"")</f>
        <v/>
      </c>
      <c r="D108" t="str">
        <f>IF(ISNUMBER($C108),T(VLOOKUP($C108,Methuselahs!$A$7:$E$206,2,FALSE()))&amp;" "&amp;T(VLOOKUP($C108,Methuselahs!$A$7:$E$206,3,FALSE())),"")</f>
        <v/>
      </c>
      <c r="E108" t="str">
        <f>IF(ISNUMBER($C108),VLOOKUP($C108,Methuselahs!$A$7:$I$206,COLUMN(Methuselahs!$H$6),FALSE()),"")</f>
        <v/>
      </c>
      <c r="F108" t="str">
        <f>IF(ISNUMBER($C108),VLOOKUP($C108,Methuselahs!$A$7:$I$206,COLUMN(Methuselahs!$I$6),FALSE()),"")</f>
        <v/>
      </c>
      <c r="G108" s="183"/>
      <c r="H108" t="str">
        <f>IF(ISNUMBER($C108),VLOOKUP($C108,Methuselahs!$A$7:$J$206,COLUMN(Methuselahs!$J$6),FALSE()),"")</f>
        <v/>
      </c>
    </row>
    <row r="109" spans="1:8" ht="15">
      <c r="A109" t="str">
        <f>IF(ISNUMBER($C109),VLOOKUP($C109,Methuselahs!$Y$7:$Z$206,2,FALSE()),"")</f>
        <v/>
      </c>
      <c r="B109" t="str">
        <f>IF(ROW()-ROW($A$6)&lt;Methuselahs!$A$4,ROW()-ROW($A$5),"")</f>
        <v/>
      </c>
      <c r="C109" t="str">
        <f>IF(ISNUMBER($B109),VLOOKUP($B109,Methuselahs!$X$7:$Y$206,2,FALSE()),"")</f>
        <v/>
      </c>
      <c r="D109" t="str">
        <f>IF(ISNUMBER($C109),T(VLOOKUP($C109,Methuselahs!$A$7:$E$206,2,FALSE()))&amp;" "&amp;T(VLOOKUP($C109,Methuselahs!$A$7:$E$206,3,FALSE())),"")</f>
        <v/>
      </c>
      <c r="E109" t="str">
        <f>IF(ISNUMBER($C109),VLOOKUP($C109,Methuselahs!$A$7:$I$206,COLUMN(Methuselahs!$H$6),FALSE()),"")</f>
        <v/>
      </c>
      <c r="F109" t="str">
        <f>IF(ISNUMBER($C109),VLOOKUP($C109,Methuselahs!$A$7:$I$206,COLUMN(Methuselahs!$I$6),FALSE()),"")</f>
        <v/>
      </c>
      <c r="G109" s="183"/>
      <c r="H109" t="str">
        <f>IF(ISNUMBER($C109),VLOOKUP($C109,Methuselahs!$A$7:$J$206,COLUMN(Methuselahs!$J$6),FALSE()),"")</f>
        <v/>
      </c>
    </row>
    <row r="110" spans="1:8" ht="15">
      <c r="A110" t="str">
        <f>IF(ISNUMBER($C110),VLOOKUP($C110,Methuselahs!$Y$7:$Z$206,2,FALSE()),"")</f>
        <v/>
      </c>
      <c r="B110" t="str">
        <f>IF(ROW()-ROW($A$6)&lt;Methuselahs!$A$4,ROW()-ROW($A$5),"")</f>
        <v/>
      </c>
      <c r="C110" t="str">
        <f>IF(ISNUMBER($B110),VLOOKUP($B110,Methuselahs!$X$7:$Y$206,2,FALSE()),"")</f>
        <v/>
      </c>
      <c r="D110" t="str">
        <f>IF(ISNUMBER($C110),T(VLOOKUP($C110,Methuselahs!$A$7:$E$206,2,FALSE()))&amp;" "&amp;T(VLOOKUP($C110,Methuselahs!$A$7:$E$206,3,FALSE())),"")</f>
        <v/>
      </c>
      <c r="E110" t="str">
        <f>IF(ISNUMBER($C110),VLOOKUP($C110,Methuselahs!$A$7:$I$206,COLUMN(Methuselahs!$H$6),FALSE()),"")</f>
        <v/>
      </c>
      <c r="F110" t="str">
        <f>IF(ISNUMBER($C110),VLOOKUP($C110,Methuselahs!$A$7:$I$206,COLUMN(Methuselahs!$I$6),FALSE()),"")</f>
        <v/>
      </c>
      <c r="G110" s="183"/>
      <c r="H110" t="str">
        <f>IF(ISNUMBER($C110),VLOOKUP($C110,Methuselahs!$A$7:$J$206,COLUMN(Methuselahs!$J$6),FALSE()),"")</f>
        <v/>
      </c>
    </row>
    <row r="111" spans="1:8" ht="15">
      <c r="A111" t="str">
        <f>IF(ISNUMBER($C111),VLOOKUP($C111,Methuselahs!$Y$7:$Z$206,2,FALSE()),"")</f>
        <v/>
      </c>
      <c r="B111" t="str">
        <f>IF(ROW()-ROW($A$6)&lt;Methuselahs!$A$4,ROW()-ROW($A$5),"")</f>
        <v/>
      </c>
      <c r="C111" t="str">
        <f>IF(ISNUMBER($B111),VLOOKUP($B111,Methuselahs!$X$7:$Y$206,2,FALSE()),"")</f>
        <v/>
      </c>
      <c r="D111" t="str">
        <f>IF(ISNUMBER($C111),T(VLOOKUP($C111,Methuselahs!$A$7:$E$206,2,FALSE()))&amp;" "&amp;T(VLOOKUP($C111,Methuselahs!$A$7:$E$206,3,FALSE())),"")</f>
        <v/>
      </c>
      <c r="E111" t="str">
        <f>IF(ISNUMBER($C111),VLOOKUP($C111,Methuselahs!$A$7:$I$206,COLUMN(Methuselahs!$H$6),FALSE()),"")</f>
        <v/>
      </c>
      <c r="F111" t="str">
        <f>IF(ISNUMBER($C111),VLOOKUP($C111,Methuselahs!$A$7:$I$206,COLUMN(Methuselahs!$I$6),FALSE()),"")</f>
        <v/>
      </c>
      <c r="G111" s="183"/>
      <c r="H111" t="str">
        <f>IF(ISNUMBER($C111),VLOOKUP($C111,Methuselahs!$A$7:$J$206,COLUMN(Methuselahs!$J$6),FALSE()),"")</f>
        <v/>
      </c>
    </row>
    <row r="112" spans="1:8" ht="15">
      <c r="A112" t="str">
        <f>IF(ISNUMBER($C112),VLOOKUP($C112,Methuselahs!$Y$7:$Z$206,2,FALSE()),"")</f>
        <v/>
      </c>
      <c r="B112" t="str">
        <f>IF(ROW()-ROW($A$6)&lt;Methuselahs!$A$4,ROW()-ROW($A$5),"")</f>
        <v/>
      </c>
      <c r="C112" t="str">
        <f>IF(ISNUMBER($B112),VLOOKUP($B112,Methuselahs!$X$7:$Y$206,2,FALSE()),"")</f>
        <v/>
      </c>
      <c r="D112" t="str">
        <f>IF(ISNUMBER($C112),T(VLOOKUP($C112,Methuselahs!$A$7:$E$206,2,FALSE()))&amp;" "&amp;T(VLOOKUP($C112,Methuselahs!$A$7:$E$206,3,FALSE())),"")</f>
        <v/>
      </c>
      <c r="E112" t="str">
        <f>IF(ISNUMBER($C112),VLOOKUP($C112,Methuselahs!$A$7:$I$206,COLUMN(Methuselahs!$H$6),FALSE()),"")</f>
        <v/>
      </c>
      <c r="F112" t="str">
        <f>IF(ISNUMBER($C112),VLOOKUP($C112,Methuselahs!$A$7:$I$206,COLUMN(Methuselahs!$I$6),FALSE()),"")</f>
        <v/>
      </c>
      <c r="G112" s="183"/>
      <c r="H112" t="str">
        <f>IF(ISNUMBER($C112),VLOOKUP($C112,Methuselahs!$A$7:$J$206,COLUMN(Methuselahs!$J$6),FALSE()),"")</f>
        <v/>
      </c>
    </row>
    <row r="113" spans="1:8" ht="15">
      <c r="A113" t="str">
        <f>IF(ISNUMBER($C113),VLOOKUP($C113,Methuselahs!$Y$7:$Z$206,2,FALSE()),"")</f>
        <v/>
      </c>
      <c r="B113" t="str">
        <f>IF(ROW()-ROW($A$6)&lt;Methuselahs!$A$4,ROW()-ROW($A$5),"")</f>
        <v/>
      </c>
      <c r="C113" t="str">
        <f>IF(ISNUMBER($B113),VLOOKUP($B113,Methuselahs!$X$7:$Y$206,2,FALSE()),"")</f>
        <v/>
      </c>
      <c r="D113" t="str">
        <f>IF(ISNUMBER($C113),T(VLOOKUP($C113,Methuselahs!$A$7:$E$206,2,FALSE()))&amp;" "&amp;T(VLOOKUP($C113,Methuselahs!$A$7:$E$206,3,FALSE())),"")</f>
        <v/>
      </c>
      <c r="E113" t="str">
        <f>IF(ISNUMBER($C113),VLOOKUP($C113,Methuselahs!$A$7:$I$206,COLUMN(Methuselahs!$H$6),FALSE()),"")</f>
        <v/>
      </c>
      <c r="F113" t="str">
        <f>IF(ISNUMBER($C113),VLOOKUP($C113,Methuselahs!$A$7:$I$206,COLUMN(Methuselahs!$I$6),FALSE()),"")</f>
        <v/>
      </c>
      <c r="G113" s="183"/>
      <c r="H113" t="str">
        <f>IF(ISNUMBER($C113),VLOOKUP($C113,Methuselahs!$A$7:$J$206,COLUMN(Methuselahs!$J$6),FALSE()),"")</f>
        <v/>
      </c>
    </row>
    <row r="114" spans="1:8" ht="15">
      <c r="A114" t="str">
        <f>IF(ISNUMBER($C114),VLOOKUP($C114,Methuselahs!$Y$7:$Z$206,2,FALSE()),"")</f>
        <v/>
      </c>
      <c r="B114" t="str">
        <f>IF(ROW()-ROW($A$6)&lt;Methuselahs!$A$4,ROW()-ROW($A$5),"")</f>
        <v/>
      </c>
      <c r="C114" t="str">
        <f>IF(ISNUMBER($B114),VLOOKUP($B114,Methuselahs!$X$7:$Y$206,2,FALSE()),"")</f>
        <v/>
      </c>
      <c r="D114" t="str">
        <f>IF(ISNUMBER($C114),T(VLOOKUP($C114,Methuselahs!$A$7:$E$206,2,FALSE()))&amp;" "&amp;T(VLOOKUP($C114,Methuselahs!$A$7:$E$206,3,FALSE())),"")</f>
        <v/>
      </c>
      <c r="E114" t="str">
        <f>IF(ISNUMBER($C114),VLOOKUP($C114,Methuselahs!$A$7:$I$206,COLUMN(Methuselahs!$H$6),FALSE()),"")</f>
        <v/>
      </c>
      <c r="F114" t="str">
        <f>IF(ISNUMBER($C114),VLOOKUP($C114,Methuselahs!$A$7:$I$206,COLUMN(Methuselahs!$I$6),FALSE()),"")</f>
        <v/>
      </c>
      <c r="G114" s="183"/>
      <c r="H114" t="str">
        <f>IF(ISNUMBER($C114),VLOOKUP($C114,Methuselahs!$A$7:$J$206,COLUMN(Methuselahs!$J$6),FALSE()),"")</f>
        <v/>
      </c>
    </row>
    <row r="115" spans="1:8" ht="15">
      <c r="A115" t="str">
        <f>IF(ISNUMBER($C115),VLOOKUP($C115,Methuselahs!$Y$7:$Z$206,2,FALSE()),"")</f>
        <v/>
      </c>
      <c r="B115" t="str">
        <f>IF(ROW()-ROW($A$6)&lt;Methuselahs!$A$4,ROW()-ROW($A$5),"")</f>
        <v/>
      </c>
      <c r="C115" t="str">
        <f>IF(ISNUMBER($B115),VLOOKUP($B115,Methuselahs!$X$7:$Y$206,2,FALSE()),"")</f>
        <v/>
      </c>
      <c r="D115" t="str">
        <f>IF(ISNUMBER($C115),T(VLOOKUP($C115,Methuselahs!$A$7:$E$206,2,FALSE()))&amp;" "&amp;T(VLOOKUP($C115,Methuselahs!$A$7:$E$206,3,FALSE())),"")</f>
        <v/>
      </c>
      <c r="E115" t="str">
        <f>IF(ISNUMBER($C115),VLOOKUP($C115,Methuselahs!$A$7:$I$206,COLUMN(Methuselahs!$H$6),FALSE()),"")</f>
        <v/>
      </c>
      <c r="F115" t="str">
        <f>IF(ISNUMBER($C115),VLOOKUP($C115,Methuselahs!$A$7:$I$206,COLUMN(Methuselahs!$I$6),FALSE()),"")</f>
        <v/>
      </c>
      <c r="G115" s="183"/>
      <c r="H115" t="str">
        <f>IF(ISNUMBER($C115),VLOOKUP($C115,Methuselahs!$A$7:$J$206,COLUMN(Methuselahs!$J$6),FALSE()),"")</f>
        <v/>
      </c>
    </row>
    <row r="116" spans="1:8" ht="15">
      <c r="A116" t="str">
        <f>IF(ISNUMBER($C116),VLOOKUP($C116,Methuselahs!$Y$7:$Z$206,2,FALSE()),"")</f>
        <v/>
      </c>
      <c r="B116" t="str">
        <f>IF(ROW()-ROW($A$6)&lt;Methuselahs!$A$4,ROW()-ROW($A$5),"")</f>
        <v/>
      </c>
      <c r="C116" t="str">
        <f>IF(ISNUMBER($B116),VLOOKUP($B116,Methuselahs!$X$7:$Y$206,2,FALSE()),"")</f>
        <v/>
      </c>
      <c r="D116" t="str">
        <f>IF(ISNUMBER($C116),T(VLOOKUP($C116,Methuselahs!$A$7:$E$206,2,FALSE()))&amp;" "&amp;T(VLOOKUP($C116,Methuselahs!$A$7:$E$206,3,FALSE())),"")</f>
        <v/>
      </c>
      <c r="E116" t="str">
        <f>IF(ISNUMBER($C116),VLOOKUP($C116,Methuselahs!$A$7:$I$206,COLUMN(Methuselahs!$H$6),FALSE()),"")</f>
        <v/>
      </c>
      <c r="F116" t="str">
        <f>IF(ISNUMBER($C116),VLOOKUP($C116,Methuselahs!$A$7:$I$206,COLUMN(Methuselahs!$I$6),FALSE()),"")</f>
        <v/>
      </c>
      <c r="G116" s="183"/>
      <c r="H116" t="str">
        <f>IF(ISNUMBER($C116),VLOOKUP($C116,Methuselahs!$A$7:$J$206,COLUMN(Methuselahs!$J$6),FALSE()),"")</f>
        <v/>
      </c>
    </row>
    <row r="117" spans="1:8" ht="15">
      <c r="A117" t="str">
        <f>IF(ISNUMBER($C117),VLOOKUP($C117,Methuselahs!$Y$7:$Z$206,2,FALSE()),"")</f>
        <v/>
      </c>
      <c r="B117" t="str">
        <f>IF(ROW()-ROW($A$6)&lt;Methuselahs!$A$4,ROW()-ROW($A$5),"")</f>
        <v/>
      </c>
      <c r="C117" t="str">
        <f>IF(ISNUMBER($B117),VLOOKUP($B117,Methuselahs!$X$7:$Y$206,2,FALSE()),"")</f>
        <v/>
      </c>
      <c r="D117" t="str">
        <f>IF(ISNUMBER($C117),T(VLOOKUP($C117,Methuselahs!$A$7:$E$206,2,FALSE()))&amp;" "&amp;T(VLOOKUP($C117,Methuselahs!$A$7:$E$206,3,FALSE())),"")</f>
        <v/>
      </c>
      <c r="E117" t="str">
        <f>IF(ISNUMBER($C117),VLOOKUP($C117,Methuselahs!$A$7:$I$206,COLUMN(Methuselahs!$H$6),FALSE()),"")</f>
        <v/>
      </c>
      <c r="F117" t="str">
        <f>IF(ISNUMBER($C117),VLOOKUP($C117,Methuselahs!$A$7:$I$206,COLUMN(Methuselahs!$I$6),FALSE()),"")</f>
        <v/>
      </c>
      <c r="G117" s="183"/>
      <c r="H117" t="str">
        <f>IF(ISNUMBER($C117),VLOOKUP($C117,Methuselahs!$A$7:$J$206,COLUMN(Methuselahs!$J$6),FALSE()),"")</f>
        <v/>
      </c>
    </row>
    <row r="118" spans="1:8" ht="15">
      <c r="A118" t="str">
        <f>IF(ISNUMBER($C118),VLOOKUP($C118,Methuselahs!$Y$7:$Z$206,2,FALSE()),"")</f>
        <v/>
      </c>
      <c r="B118" t="str">
        <f>IF(ROW()-ROW($A$6)&lt;Methuselahs!$A$4,ROW()-ROW($A$5),"")</f>
        <v/>
      </c>
      <c r="C118" t="str">
        <f>IF(ISNUMBER($B118),VLOOKUP($B118,Methuselahs!$X$7:$Y$206,2,FALSE()),"")</f>
        <v/>
      </c>
      <c r="D118" t="str">
        <f>IF(ISNUMBER($C118),T(VLOOKUP($C118,Methuselahs!$A$7:$E$206,2,FALSE()))&amp;" "&amp;T(VLOOKUP($C118,Methuselahs!$A$7:$E$206,3,FALSE())),"")</f>
        <v/>
      </c>
      <c r="E118" t="str">
        <f>IF(ISNUMBER($C118),VLOOKUP($C118,Methuselahs!$A$7:$I$206,COLUMN(Methuselahs!$H$6),FALSE()),"")</f>
        <v/>
      </c>
      <c r="F118" t="str">
        <f>IF(ISNUMBER($C118),VLOOKUP($C118,Methuselahs!$A$7:$I$206,COLUMN(Methuselahs!$I$6),FALSE()),"")</f>
        <v/>
      </c>
      <c r="G118" s="183"/>
      <c r="H118" t="str">
        <f>IF(ISNUMBER($C118),VLOOKUP($C118,Methuselahs!$A$7:$J$206,COLUMN(Methuselahs!$J$6),FALSE()),"")</f>
        <v/>
      </c>
    </row>
    <row r="119" spans="1:8" ht="15">
      <c r="A119" t="str">
        <f>IF(ISNUMBER($C119),VLOOKUP($C119,Methuselahs!$Y$7:$Z$206,2,FALSE()),"")</f>
        <v/>
      </c>
      <c r="B119" t="str">
        <f>IF(ROW()-ROW($A$6)&lt;Methuselahs!$A$4,ROW()-ROW($A$5),"")</f>
        <v/>
      </c>
      <c r="C119" t="str">
        <f>IF(ISNUMBER($B119),VLOOKUP($B119,Methuselahs!$X$7:$Y$206,2,FALSE()),"")</f>
        <v/>
      </c>
      <c r="D119" t="str">
        <f>IF(ISNUMBER($C119),T(VLOOKUP($C119,Methuselahs!$A$7:$E$206,2,FALSE()))&amp;" "&amp;T(VLOOKUP($C119,Methuselahs!$A$7:$E$206,3,FALSE())),"")</f>
        <v/>
      </c>
      <c r="E119" t="str">
        <f>IF(ISNUMBER($C119),VLOOKUP($C119,Methuselahs!$A$7:$I$206,COLUMN(Methuselahs!$H$6),FALSE()),"")</f>
        <v/>
      </c>
      <c r="F119" t="str">
        <f>IF(ISNUMBER($C119),VLOOKUP($C119,Methuselahs!$A$7:$I$206,COLUMN(Methuselahs!$I$6),FALSE()),"")</f>
        <v/>
      </c>
      <c r="G119" s="183"/>
      <c r="H119" t="str">
        <f>IF(ISNUMBER($C119),VLOOKUP($C119,Methuselahs!$A$7:$J$206,COLUMN(Methuselahs!$J$6),FALSE()),"")</f>
        <v/>
      </c>
    </row>
    <row r="120" spans="1:8" ht="15">
      <c r="A120" t="str">
        <f>IF(ISNUMBER($C120),VLOOKUP($C120,Methuselahs!$Y$7:$Z$206,2,FALSE()),"")</f>
        <v/>
      </c>
      <c r="B120" t="str">
        <f>IF(ROW()-ROW($A$6)&lt;Methuselahs!$A$4,ROW()-ROW($A$5),"")</f>
        <v/>
      </c>
      <c r="C120" t="str">
        <f>IF(ISNUMBER($B120),VLOOKUP($B120,Methuselahs!$X$7:$Y$206,2,FALSE()),"")</f>
        <v/>
      </c>
      <c r="D120" t="str">
        <f>IF(ISNUMBER($C120),T(VLOOKUP($C120,Methuselahs!$A$7:$E$206,2,FALSE()))&amp;" "&amp;T(VLOOKUP($C120,Methuselahs!$A$7:$E$206,3,FALSE())),"")</f>
        <v/>
      </c>
      <c r="E120" t="str">
        <f>IF(ISNUMBER($C120),VLOOKUP($C120,Methuselahs!$A$7:$I$206,COLUMN(Methuselahs!$H$6),FALSE()),"")</f>
        <v/>
      </c>
      <c r="F120" t="str">
        <f>IF(ISNUMBER($C120),VLOOKUP($C120,Methuselahs!$A$7:$I$206,COLUMN(Methuselahs!$I$6),FALSE()),"")</f>
        <v/>
      </c>
      <c r="G120" s="183"/>
      <c r="H120" t="str">
        <f>IF(ISNUMBER($C120),VLOOKUP($C120,Methuselahs!$A$7:$J$206,COLUMN(Methuselahs!$J$6),FALSE()),"")</f>
        <v/>
      </c>
    </row>
    <row r="121" spans="1:8" ht="15">
      <c r="A121" t="str">
        <f>IF(ISNUMBER($C121),VLOOKUP($C121,Methuselahs!$Y$7:$Z$206,2,FALSE()),"")</f>
        <v/>
      </c>
      <c r="B121" t="str">
        <f>IF(ROW()-ROW($A$6)&lt;Methuselahs!$A$4,ROW()-ROW($A$5),"")</f>
        <v/>
      </c>
      <c r="C121" t="str">
        <f>IF(ISNUMBER($B121),VLOOKUP($B121,Methuselahs!$X$7:$Y$206,2,FALSE()),"")</f>
        <v/>
      </c>
      <c r="D121" t="str">
        <f>IF(ISNUMBER($C121),T(VLOOKUP($C121,Methuselahs!$A$7:$E$206,2,FALSE()))&amp;" "&amp;T(VLOOKUP($C121,Methuselahs!$A$7:$E$206,3,FALSE())),"")</f>
        <v/>
      </c>
      <c r="E121" t="str">
        <f>IF(ISNUMBER($C121),VLOOKUP($C121,Methuselahs!$A$7:$I$206,COLUMN(Methuselahs!$H$6),FALSE()),"")</f>
        <v/>
      </c>
      <c r="F121" t="str">
        <f>IF(ISNUMBER($C121),VLOOKUP($C121,Methuselahs!$A$7:$I$206,COLUMN(Methuselahs!$I$6),FALSE()),"")</f>
        <v/>
      </c>
      <c r="G121" s="183"/>
      <c r="H121" t="str">
        <f>IF(ISNUMBER($C121),VLOOKUP($C121,Methuselahs!$A$7:$J$206,COLUMN(Methuselahs!$J$6),FALSE()),"")</f>
        <v/>
      </c>
    </row>
    <row r="122" spans="1:8" ht="15">
      <c r="A122" t="str">
        <f>IF(ISNUMBER($C122),VLOOKUP($C122,Methuselahs!$Y$7:$Z$206,2,FALSE()),"")</f>
        <v/>
      </c>
      <c r="B122" t="str">
        <f>IF(ROW()-ROW($A$6)&lt;Methuselahs!$A$4,ROW()-ROW($A$5),"")</f>
        <v/>
      </c>
      <c r="C122" t="str">
        <f>IF(ISNUMBER($B122),VLOOKUP($B122,Methuselahs!$X$7:$Y$206,2,FALSE()),"")</f>
        <v/>
      </c>
      <c r="D122" t="str">
        <f>IF(ISNUMBER($C122),T(VLOOKUP($C122,Methuselahs!$A$7:$E$206,2,FALSE()))&amp;" "&amp;T(VLOOKUP($C122,Methuselahs!$A$7:$E$206,3,FALSE())),"")</f>
        <v/>
      </c>
      <c r="E122" t="str">
        <f>IF(ISNUMBER($C122),VLOOKUP($C122,Methuselahs!$A$7:$I$206,COLUMN(Methuselahs!$H$6),FALSE()),"")</f>
        <v/>
      </c>
      <c r="F122" t="str">
        <f>IF(ISNUMBER($C122),VLOOKUP($C122,Methuselahs!$A$7:$I$206,COLUMN(Methuselahs!$I$6),FALSE()),"")</f>
        <v/>
      </c>
      <c r="G122" s="183"/>
      <c r="H122" t="str">
        <f>IF(ISNUMBER($C122),VLOOKUP($C122,Methuselahs!$A$7:$J$206,COLUMN(Methuselahs!$J$6),FALSE()),"")</f>
        <v/>
      </c>
    </row>
    <row r="123" spans="1:8" ht="15">
      <c r="A123" t="str">
        <f>IF(ISNUMBER($C123),VLOOKUP($C123,Methuselahs!$Y$7:$Z$206,2,FALSE()),"")</f>
        <v/>
      </c>
      <c r="B123" t="str">
        <f>IF(ROW()-ROW($A$6)&lt;Methuselahs!$A$4,ROW()-ROW($A$5),"")</f>
        <v/>
      </c>
      <c r="C123" t="str">
        <f>IF(ISNUMBER($B123),VLOOKUP($B123,Methuselahs!$X$7:$Y$206,2,FALSE()),"")</f>
        <v/>
      </c>
      <c r="D123" t="str">
        <f>IF(ISNUMBER($C123),T(VLOOKUP($C123,Methuselahs!$A$7:$E$206,2,FALSE()))&amp;" "&amp;T(VLOOKUP($C123,Methuselahs!$A$7:$E$206,3,FALSE())),"")</f>
        <v/>
      </c>
      <c r="E123" t="str">
        <f>IF(ISNUMBER($C123),VLOOKUP($C123,Methuselahs!$A$7:$I$206,COLUMN(Methuselahs!$H$6),FALSE()),"")</f>
        <v/>
      </c>
      <c r="F123" t="str">
        <f>IF(ISNUMBER($C123),VLOOKUP($C123,Methuselahs!$A$7:$I$206,COLUMN(Methuselahs!$I$6),FALSE()),"")</f>
        <v/>
      </c>
      <c r="G123" s="183"/>
      <c r="H123" t="str">
        <f>IF(ISNUMBER($C123),VLOOKUP($C123,Methuselahs!$A$7:$J$206,COLUMN(Methuselahs!$J$6),FALSE()),"")</f>
        <v/>
      </c>
    </row>
    <row r="124" spans="1:8" ht="15">
      <c r="A124" t="str">
        <f>IF(ISNUMBER($C124),VLOOKUP($C124,Methuselahs!$Y$7:$Z$206,2,FALSE()),"")</f>
        <v/>
      </c>
      <c r="B124" t="str">
        <f>IF(ROW()-ROW($A$6)&lt;Methuselahs!$A$4,ROW()-ROW($A$5),"")</f>
        <v/>
      </c>
      <c r="C124" t="str">
        <f>IF(ISNUMBER($B124),VLOOKUP($B124,Methuselahs!$X$7:$Y$206,2,FALSE()),"")</f>
        <v/>
      </c>
      <c r="D124" t="str">
        <f>IF(ISNUMBER($C124),T(VLOOKUP($C124,Methuselahs!$A$7:$E$206,2,FALSE()))&amp;" "&amp;T(VLOOKUP($C124,Methuselahs!$A$7:$E$206,3,FALSE())),"")</f>
        <v/>
      </c>
      <c r="E124" t="str">
        <f>IF(ISNUMBER($C124),VLOOKUP($C124,Methuselahs!$A$7:$I$206,COLUMN(Methuselahs!$H$6),FALSE()),"")</f>
        <v/>
      </c>
      <c r="F124" t="str">
        <f>IF(ISNUMBER($C124),VLOOKUP($C124,Methuselahs!$A$7:$I$206,COLUMN(Methuselahs!$I$6),FALSE()),"")</f>
        <v/>
      </c>
      <c r="G124" s="183"/>
      <c r="H124" t="str">
        <f>IF(ISNUMBER($C124),VLOOKUP($C124,Methuselahs!$A$7:$J$206,COLUMN(Methuselahs!$J$6),FALSE()),"")</f>
        <v/>
      </c>
    </row>
    <row r="125" spans="1:8" ht="15">
      <c r="A125" t="str">
        <f>IF(ISNUMBER($C125),VLOOKUP($C125,Methuselahs!$Y$7:$Z$206,2,FALSE()),"")</f>
        <v/>
      </c>
      <c r="B125" t="str">
        <f>IF(ROW()-ROW($A$6)&lt;Methuselahs!$A$4,ROW()-ROW($A$5),"")</f>
        <v/>
      </c>
      <c r="C125" t="str">
        <f>IF(ISNUMBER($B125),VLOOKUP($B125,Methuselahs!$X$7:$Y$206,2,FALSE()),"")</f>
        <v/>
      </c>
      <c r="D125" t="str">
        <f>IF(ISNUMBER($C125),T(VLOOKUP($C125,Methuselahs!$A$7:$E$206,2,FALSE()))&amp;" "&amp;T(VLOOKUP($C125,Methuselahs!$A$7:$E$206,3,FALSE())),"")</f>
        <v/>
      </c>
      <c r="E125" t="str">
        <f>IF(ISNUMBER($C125),VLOOKUP($C125,Methuselahs!$A$7:$I$206,COLUMN(Methuselahs!$H$6),FALSE()),"")</f>
        <v/>
      </c>
      <c r="F125" t="str">
        <f>IF(ISNUMBER($C125),VLOOKUP($C125,Methuselahs!$A$7:$I$206,COLUMN(Methuselahs!$I$6),FALSE()),"")</f>
        <v/>
      </c>
      <c r="G125" s="183"/>
      <c r="H125" t="str">
        <f>IF(ISNUMBER($C125),VLOOKUP($C125,Methuselahs!$A$7:$J$206,COLUMN(Methuselahs!$J$6),FALSE()),"")</f>
        <v/>
      </c>
    </row>
    <row r="126" spans="1:8" ht="15">
      <c r="A126" t="str">
        <f>IF(ISNUMBER($C126),VLOOKUP($C126,Methuselahs!$Y$7:$Z$206,2,FALSE()),"")</f>
        <v/>
      </c>
      <c r="B126" t="str">
        <f>IF(ROW()-ROW($A$6)&lt;Methuselahs!$A$4,ROW()-ROW($A$5),"")</f>
        <v/>
      </c>
      <c r="C126" t="str">
        <f>IF(ISNUMBER($B126),VLOOKUP($B126,Methuselahs!$X$7:$Y$206,2,FALSE()),"")</f>
        <v/>
      </c>
      <c r="D126" t="str">
        <f>IF(ISNUMBER($C126),T(VLOOKUP($C126,Methuselahs!$A$7:$E$206,2,FALSE()))&amp;" "&amp;T(VLOOKUP($C126,Methuselahs!$A$7:$E$206,3,FALSE())),"")</f>
        <v/>
      </c>
      <c r="E126" t="str">
        <f>IF(ISNUMBER($C126),VLOOKUP($C126,Methuselahs!$A$7:$I$206,COLUMN(Methuselahs!$H$6),FALSE()),"")</f>
        <v/>
      </c>
      <c r="F126" t="str">
        <f>IF(ISNUMBER($C126),VLOOKUP($C126,Methuselahs!$A$7:$I$206,COLUMN(Methuselahs!$I$6),FALSE()),"")</f>
        <v/>
      </c>
      <c r="G126" s="183"/>
      <c r="H126" t="str">
        <f>IF(ISNUMBER($C126),VLOOKUP($C126,Methuselahs!$A$7:$J$206,COLUMN(Methuselahs!$J$6),FALSE()),"")</f>
        <v/>
      </c>
    </row>
    <row r="127" spans="1:8" ht="15">
      <c r="A127" t="str">
        <f>IF(ISNUMBER($C127),VLOOKUP($C127,Methuselahs!$Y$7:$Z$206,2,FALSE()),"")</f>
        <v/>
      </c>
      <c r="B127" t="str">
        <f>IF(ROW()-ROW($A$6)&lt;Methuselahs!$A$4,ROW()-ROW($A$5),"")</f>
        <v/>
      </c>
      <c r="C127" t="str">
        <f>IF(ISNUMBER($B127),VLOOKUP($B127,Methuselahs!$X$7:$Y$206,2,FALSE()),"")</f>
        <v/>
      </c>
      <c r="D127" t="str">
        <f>IF(ISNUMBER($C127),T(VLOOKUP($C127,Methuselahs!$A$7:$E$206,2,FALSE()))&amp;" "&amp;T(VLOOKUP($C127,Methuselahs!$A$7:$E$206,3,FALSE())),"")</f>
        <v/>
      </c>
      <c r="E127" t="str">
        <f>IF(ISNUMBER($C127),VLOOKUP($C127,Methuselahs!$A$7:$I$206,COLUMN(Methuselahs!$H$6),FALSE()),"")</f>
        <v/>
      </c>
      <c r="F127" t="str">
        <f>IF(ISNUMBER($C127),VLOOKUP($C127,Methuselahs!$A$7:$I$206,COLUMN(Methuselahs!$I$6),FALSE()),"")</f>
        <v/>
      </c>
      <c r="G127" s="183"/>
      <c r="H127" t="str">
        <f>IF(ISNUMBER($C127),VLOOKUP($C127,Methuselahs!$A$7:$J$206,COLUMN(Methuselahs!$J$6),FALSE()),"")</f>
        <v/>
      </c>
    </row>
    <row r="128" spans="1:8" ht="15">
      <c r="A128" t="str">
        <f>IF(ISNUMBER($C128),VLOOKUP($C128,Methuselahs!$Y$7:$Z$206,2,FALSE()),"")</f>
        <v/>
      </c>
      <c r="B128" t="str">
        <f>IF(ROW()-ROW($A$6)&lt;Methuselahs!$A$4,ROW()-ROW($A$5),"")</f>
        <v/>
      </c>
      <c r="C128" t="str">
        <f>IF(ISNUMBER($B128),VLOOKUP($B128,Methuselahs!$X$7:$Y$206,2,FALSE()),"")</f>
        <v/>
      </c>
      <c r="D128" t="str">
        <f>IF(ISNUMBER($C128),T(VLOOKUP($C128,Methuselahs!$A$7:$E$206,2,FALSE()))&amp;" "&amp;T(VLOOKUP($C128,Methuselahs!$A$7:$E$206,3,FALSE())),"")</f>
        <v/>
      </c>
      <c r="E128" t="str">
        <f>IF(ISNUMBER($C128),VLOOKUP($C128,Methuselahs!$A$7:$I$206,COLUMN(Methuselahs!$H$6),FALSE()),"")</f>
        <v/>
      </c>
      <c r="F128" t="str">
        <f>IF(ISNUMBER($C128),VLOOKUP($C128,Methuselahs!$A$7:$I$206,COLUMN(Methuselahs!$I$6),FALSE()),"")</f>
        <v/>
      </c>
      <c r="G128" s="183"/>
      <c r="H128" t="str">
        <f>IF(ISNUMBER($C128),VLOOKUP($C128,Methuselahs!$A$7:$J$206,COLUMN(Methuselahs!$J$6),FALSE()),"")</f>
        <v/>
      </c>
    </row>
    <row r="129" spans="1:8" ht="15">
      <c r="A129" t="str">
        <f>IF(ISNUMBER($C129),VLOOKUP($C129,Methuselahs!$Y$7:$Z$206,2,FALSE()),"")</f>
        <v/>
      </c>
      <c r="B129" t="str">
        <f>IF(ROW()-ROW($A$6)&lt;Methuselahs!$A$4,ROW()-ROW($A$5),"")</f>
        <v/>
      </c>
      <c r="C129" t="str">
        <f>IF(ISNUMBER($B129),VLOOKUP($B129,Methuselahs!$X$7:$Y$206,2,FALSE()),"")</f>
        <v/>
      </c>
      <c r="D129" t="str">
        <f>IF(ISNUMBER($C129),T(VLOOKUP($C129,Methuselahs!$A$7:$E$206,2,FALSE()))&amp;" "&amp;T(VLOOKUP($C129,Methuselahs!$A$7:$E$206,3,FALSE())),"")</f>
        <v/>
      </c>
      <c r="E129" t="str">
        <f>IF(ISNUMBER($C129),VLOOKUP($C129,Methuselahs!$A$7:$I$206,COLUMN(Methuselahs!$H$6),FALSE()),"")</f>
        <v/>
      </c>
      <c r="F129" t="str">
        <f>IF(ISNUMBER($C129),VLOOKUP($C129,Methuselahs!$A$7:$I$206,COLUMN(Methuselahs!$I$6),FALSE()),"")</f>
        <v/>
      </c>
      <c r="G129" s="183"/>
      <c r="H129" t="str">
        <f>IF(ISNUMBER($C129),VLOOKUP($C129,Methuselahs!$A$7:$J$206,COLUMN(Methuselahs!$J$6),FALSE()),"")</f>
        <v/>
      </c>
    </row>
    <row r="130" spans="1:8" ht="15">
      <c r="A130" t="str">
        <f>IF(ISNUMBER($C130),VLOOKUP($C130,Methuselahs!$Y$7:$Z$206,2,FALSE()),"")</f>
        <v/>
      </c>
      <c r="B130" t="str">
        <f>IF(ROW()-ROW($A$6)&lt;Methuselahs!$A$4,ROW()-ROW($A$5),"")</f>
        <v/>
      </c>
      <c r="C130" t="str">
        <f>IF(ISNUMBER($B130),VLOOKUP($B130,Methuselahs!$X$7:$Y$206,2,FALSE()),"")</f>
        <v/>
      </c>
      <c r="D130" t="str">
        <f>IF(ISNUMBER($C130),T(VLOOKUP($C130,Methuselahs!$A$7:$E$206,2,FALSE()))&amp;" "&amp;T(VLOOKUP($C130,Methuselahs!$A$7:$E$206,3,FALSE())),"")</f>
        <v/>
      </c>
      <c r="E130" t="str">
        <f>IF(ISNUMBER($C130),VLOOKUP($C130,Methuselahs!$A$7:$I$206,COLUMN(Methuselahs!$H$6),FALSE()),"")</f>
        <v/>
      </c>
      <c r="F130" t="str">
        <f>IF(ISNUMBER($C130),VLOOKUP($C130,Methuselahs!$A$7:$I$206,COLUMN(Methuselahs!$I$6),FALSE()),"")</f>
        <v/>
      </c>
      <c r="G130" s="183"/>
      <c r="H130" t="str">
        <f>IF(ISNUMBER($C130),VLOOKUP($C130,Methuselahs!$A$7:$J$206,COLUMN(Methuselahs!$J$6),FALSE()),"")</f>
        <v/>
      </c>
    </row>
    <row r="131" spans="1:8" ht="15">
      <c r="A131" t="str">
        <f>IF(ISNUMBER($C131),VLOOKUP($C131,Methuselahs!$Y$7:$Z$206,2,FALSE()),"")</f>
        <v/>
      </c>
      <c r="B131" t="str">
        <f>IF(ROW()-ROW($A$6)&lt;Methuselahs!$A$4,ROW()-ROW($A$5),"")</f>
        <v/>
      </c>
      <c r="C131" t="str">
        <f>IF(ISNUMBER($B131),VLOOKUP($B131,Methuselahs!$X$7:$Y$206,2,FALSE()),"")</f>
        <v/>
      </c>
      <c r="D131" t="str">
        <f>IF(ISNUMBER($C131),T(VLOOKUP($C131,Methuselahs!$A$7:$E$206,2,FALSE()))&amp;" "&amp;T(VLOOKUP($C131,Methuselahs!$A$7:$E$206,3,FALSE())),"")</f>
        <v/>
      </c>
      <c r="E131" t="str">
        <f>IF(ISNUMBER($C131),VLOOKUP($C131,Methuselahs!$A$7:$I$206,COLUMN(Methuselahs!$H$6),FALSE()),"")</f>
        <v/>
      </c>
      <c r="F131" t="str">
        <f>IF(ISNUMBER($C131),VLOOKUP($C131,Methuselahs!$A$7:$I$206,COLUMN(Methuselahs!$I$6),FALSE()),"")</f>
        <v/>
      </c>
      <c r="G131" s="183"/>
      <c r="H131" t="str">
        <f>IF(ISNUMBER($C131),VLOOKUP($C131,Methuselahs!$A$7:$J$206,COLUMN(Methuselahs!$J$6),FALSE()),"")</f>
        <v/>
      </c>
    </row>
    <row r="132" spans="1:8" ht="15">
      <c r="A132" t="str">
        <f>IF(ISNUMBER($C132),VLOOKUP($C132,Methuselahs!$Y$7:$Z$206,2,FALSE()),"")</f>
        <v/>
      </c>
      <c r="B132" t="str">
        <f>IF(ROW()-ROW($A$6)&lt;Methuselahs!$A$4,ROW()-ROW($A$5),"")</f>
        <v/>
      </c>
      <c r="C132" t="str">
        <f>IF(ISNUMBER($B132),VLOOKUP($B132,Methuselahs!$X$7:$Y$206,2,FALSE()),"")</f>
        <v/>
      </c>
      <c r="D132" t="str">
        <f>IF(ISNUMBER($C132),T(VLOOKUP($C132,Methuselahs!$A$7:$E$206,2,FALSE()))&amp;" "&amp;T(VLOOKUP($C132,Methuselahs!$A$7:$E$206,3,FALSE())),"")</f>
        <v/>
      </c>
      <c r="E132" t="str">
        <f>IF(ISNUMBER($C132),VLOOKUP($C132,Methuselahs!$A$7:$I$206,COLUMN(Methuselahs!$H$6),FALSE()),"")</f>
        <v/>
      </c>
      <c r="F132" t="str">
        <f>IF(ISNUMBER($C132),VLOOKUP($C132,Methuselahs!$A$7:$I$206,COLUMN(Methuselahs!$I$6),FALSE()),"")</f>
        <v/>
      </c>
      <c r="G132" s="183"/>
      <c r="H132" t="str">
        <f>IF(ISNUMBER($C132),VLOOKUP($C132,Methuselahs!$A$7:$J$206,COLUMN(Methuselahs!$J$6),FALSE()),"")</f>
        <v/>
      </c>
    </row>
    <row r="133" spans="1:8" ht="15">
      <c r="A133" t="str">
        <f>IF(ISNUMBER($C133),VLOOKUP($C133,Methuselahs!$Y$7:$Z$206,2,FALSE()),"")</f>
        <v/>
      </c>
      <c r="B133" t="str">
        <f>IF(ROW()-ROW($A$6)&lt;Methuselahs!$A$4,ROW()-ROW($A$5),"")</f>
        <v/>
      </c>
      <c r="C133" t="str">
        <f>IF(ISNUMBER($B133),VLOOKUP($B133,Methuselahs!$X$7:$Y$206,2,FALSE()),"")</f>
        <v/>
      </c>
      <c r="D133" t="str">
        <f>IF(ISNUMBER($C133),T(VLOOKUP($C133,Methuselahs!$A$7:$E$206,2,FALSE()))&amp;" "&amp;T(VLOOKUP($C133,Methuselahs!$A$7:$E$206,3,FALSE())),"")</f>
        <v/>
      </c>
      <c r="E133" t="str">
        <f>IF(ISNUMBER($C133),VLOOKUP($C133,Methuselahs!$A$7:$I$206,COLUMN(Methuselahs!$H$6),FALSE()),"")</f>
        <v/>
      </c>
      <c r="F133" t="str">
        <f>IF(ISNUMBER($C133),VLOOKUP($C133,Methuselahs!$A$7:$I$206,COLUMN(Methuselahs!$I$6),FALSE()),"")</f>
        <v/>
      </c>
      <c r="G133" s="183"/>
      <c r="H133" t="str">
        <f>IF(ISNUMBER($C133),VLOOKUP($C133,Methuselahs!$A$7:$J$206,COLUMN(Methuselahs!$J$6),FALSE()),"")</f>
        <v/>
      </c>
    </row>
    <row r="134" spans="1:8" ht="15">
      <c r="A134" t="str">
        <f>IF(ISNUMBER($C134),VLOOKUP($C134,Methuselahs!$Y$7:$Z$206,2,FALSE()),"")</f>
        <v/>
      </c>
      <c r="B134" t="str">
        <f>IF(ROW()-ROW($A$6)&lt;Methuselahs!$A$4,ROW()-ROW($A$5),"")</f>
        <v/>
      </c>
      <c r="C134" t="str">
        <f>IF(ISNUMBER($B134),VLOOKUP($B134,Methuselahs!$X$7:$Y$206,2,FALSE()),"")</f>
        <v/>
      </c>
      <c r="D134" t="str">
        <f>IF(ISNUMBER($C134),T(VLOOKUP($C134,Methuselahs!$A$7:$E$206,2,FALSE()))&amp;" "&amp;T(VLOOKUP($C134,Methuselahs!$A$7:$E$206,3,FALSE())),"")</f>
        <v/>
      </c>
      <c r="E134" t="str">
        <f>IF(ISNUMBER($C134),VLOOKUP($C134,Methuselahs!$A$7:$I$206,COLUMN(Methuselahs!$H$6),FALSE()),"")</f>
        <v/>
      </c>
      <c r="F134" t="str">
        <f>IF(ISNUMBER($C134),VLOOKUP($C134,Methuselahs!$A$7:$I$206,COLUMN(Methuselahs!$I$6),FALSE()),"")</f>
        <v/>
      </c>
      <c r="G134" s="183"/>
      <c r="H134" t="str">
        <f>IF(ISNUMBER($C134),VLOOKUP($C134,Methuselahs!$A$7:$J$206,COLUMN(Methuselahs!$J$6),FALSE()),"")</f>
        <v/>
      </c>
    </row>
    <row r="135" spans="1:8" ht="15">
      <c r="A135" t="str">
        <f>IF(ISNUMBER($C135),VLOOKUP($C135,Methuselahs!$Y$7:$Z$206,2,FALSE()),"")</f>
        <v/>
      </c>
      <c r="B135" t="str">
        <f>IF(ROW()-ROW($A$6)&lt;Methuselahs!$A$4,ROW()-ROW($A$5),"")</f>
        <v/>
      </c>
      <c r="C135" t="str">
        <f>IF(ISNUMBER($B135),VLOOKUP($B135,Methuselahs!$X$7:$Y$206,2,FALSE()),"")</f>
        <v/>
      </c>
      <c r="D135" t="str">
        <f>IF(ISNUMBER($C135),T(VLOOKUP($C135,Methuselahs!$A$7:$E$206,2,FALSE()))&amp;" "&amp;T(VLOOKUP($C135,Methuselahs!$A$7:$E$206,3,FALSE())),"")</f>
        <v/>
      </c>
      <c r="E135" t="str">
        <f>IF(ISNUMBER($C135),VLOOKUP($C135,Methuselahs!$A$7:$I$206,COLUMN(Methuselahs!$H$6),FALSE()),"")</f>
        <v/>
      </c>
      <c r="F135" t="str">
        <f>IF(ISNUMBER($C135),VLOOKUP($C135,Methuselahs!$A$7:$I$206,COLUMN(Methuselahs!$I$6),FALSE()),"")</f>
        <v/>
      </c>
      <c r="G135" s="183"/>
      <c r="H135" t="str">
        <f>IF(ISNUMBER($C135),VLOOKUP($C135,Methuselahs!$A$7:$J$206,COLUMN(Methuselahs!$J$6),FALSE()),"")</f>
        <v/>
      </c>
    </row>
    <row r="136" spans="1:8" ht="15">
      <c r="A136" t="str">
        <f>IF(ISNUMBER($C136),VLOOKUP($C136,Methuselahs!$Y$7:$Z$206,2,FALSE()),"")</f>
        <v/>
      </c>
      <c r="B136" t="str">
        <f>IF(ROW()-ROW($A$6)&lt;Methuselahs!$A$4,ROW()-ROW($A$5),"")</f>
        <v/>
      </c>
      <c r="C136" t="str">
        <f>IF(ISNUMBER($B136),VLOOKUP($B136,Methuselahs!$X$7:$Y$206,2,FALSE()),"")</f>
        <v/>
      </c>
      <c r="D136" t="str">
        <f>IF(ISNUMBER($C136),T(VLOOKUP($C136,Methuselahs!$A$7:$E$206,2,FALSE()))&amp;" "&amp;T(VLOOKUP($C136,Methuselahs!$A$7:$E$206,3,FALSE())),"")</f>
        <v/>
      </c>
      <c r="E136" t="str">
        <f>IF(ISNUMBER($C136),VLOOKUP($C136,Methuselahs!$A$7:$I$206,COLUMN(Methuselahs!$H$6),FALSE()),"")</f>
        <v/>
      </c>
      <c r="F136" t="str">
        <f>IF(ISNUMBER($C136),VLOOKUP($C136,Methuselahs!$A$7:$I$206,COLUMN(Methuselahs!$I$6),FALSE()),"")</f>
        <v/>
      </c>
      <c r="G136" s="183"/>
      <c r="H136" t="str">
        <f>IF(ISNUMBER($C136),VLOOKUP($C136,Methuselahs!$A$7:$J$206,COLUMN(Methuselahs!$J$6),FALSE()),"")</f>
        <v/>
      </c>
    </row>
    <row r="137" spans="1:8" ht="15">
      <c r="A137" t="str">
        <f>IF(ISNUMBER($C137),VLOOKUP($C137,Methuselahs!$Y$7:$Z$206,2,FALSE()),"")</f>
        <v/>
      </c>
      <c r="B137" t="str">
        <f>IF(ROW()-ROW($A$6)&lt;Methuselahs!$A$4,ROW()-ROW($A$5),"")</f>
        <v/>
      </c>
      <c r="C137" t="str">
        <f>IF(ISNUMBER($B137),VLOOKUP($B137,Methuselahs!$X$7:$Y$206,2,FALSE()),"")</f>
        <v/>
      </c>
      <c r="D137" t="str">
        <f>IF(ISNUMBER($C137),T(VLOOKUP($C137,Methuselahs!$A$7:$E$206,2,FALSE()))&amp;" "&amp;T(VLOOKUP($C137,Methuselahs!$A$7:$E$206,3,FALSE())),"")</f>
        <v/>
      </c>
      <c r="E137" t="str">
        <f>IF(ISNUMBER($C137),VLOOKUP($C137,Methuselahs!$A$7:$I$206,COLUMN(Methuselahs!$H$6),FALSE()),"")</f>
        <v/>
      </c>
      <c r="F137" t="str">
        <f>IF(ISNUMBER($C137),VLOOKUP($C137,Methuselahs!$A$7:$I$206,COLUMN(Methuselahs!$I$6),FALSE()),"")</f>
        <v/>
      </c>
      <c r="G137" s="183"/>
      <c r="H137" t="str">
        <f>IF(ISNUMBER($C137),VLOOKUP($C137,Methuselahs!$A$7:$J$206,COLUMN(Methuselahs!$J$6),FALSE()),"")</f>
        <v/>
      </c>
    </row>
    <row r="138" spans="1:8" ht="15">
      <c r="A138" t="str">
        <f>IF(ISNUMBER($C138),VLOOKUP($C138,Methuselahs!$Y$7:$Z$206,2,FALSE()),"")</f>
        <v/>
      </c>
      <c r="B138" t="str">
        <f>IF(ROW()-ROW($A$6)&lt;Methuselahs!$A$4,ROW()-ROW($A$5),"")</f>
        <v/>
      </c>
      <c r="C138" t="str">
        <f>IF(ISNUMBER($B138),VLOOKUP($B138,Methuselahs!$X$7:$Y$206,2,FALSE()),"")</f>
        <v/>
      </c>
      <c r="D138" t="str">
        <f>IF(ISNUMBER($C138),T(VLOOKUP($C138,Methuselahs!$A$7:$E$206,2,FALSE()))&amp;" "&amp;T(VLOOKUP($C138,Methuselahs!$A$7:$E$206,3,FALSE())),"")</f>
        <v/>
      </c>
      <c r="E138" t="str">
        <f>IF(ISNUMBER($C138),VLOOKUP($C138,Methuselahs!$A$7:$I$206,COLUMN(Methuselahs!$H$6),FALSE()),"")</f>
        <v/>
      </c>
      <c r="F138" t="str">
        <f>IF(ISNUMBER($C138),VLOOKUP($C138,Methuselahs!$A$7:$I$206,COLUMN(Methuselahs!$I$6),FALSE()),"")</f>
        <v/>
      </c>
      <c r="G138" s="183"/>
      <c r="H138" t="str">
        <f>IF(ISNUMBER($C138),VLOOKUP($C138,Methuselahs!$A$7:$J$206,COLUMN(Methuselahs!$J$6),FALSE()),"")</f>
        <v/>
      </c>
    </row>
    <row r="139" spans="1:8" ht="15">
      <c r="A139" t="str">
        <f>IF(ISNUMBER($C139),VLOOKUP($C139,Methuselahs!$Y$7:$Z$206,2,FALSE()),"")</f>
        <v/>
      </c>
      <c r="B139" t="str">
        <f>IF(ROW()-ROW($A$6)&lt;Methuselahs!$A$4,ROW()-ROW($A$5),"")</f>
        <v/>
      </c>
      <c r="C139" t="str">
        <f>IF(ISNUMBER($B139),VLOOKUP($B139,Methuselahs!$X$7:$Y$206,2,FALSE()),"")</f>
        <v/>
      </c>
      <c r="D139" t="str">
        <f>IF(ISNUMBER($C139),T(VLOOKUP($C139,Methuselahs!$A$7:$E$206,2,FALSE()))&amp;" "&amp;T(VLOOKUP($C139,Methuselahs!$A$7:$E$206,3,FALSE())),"")</f>
        <v/>
      </c>
      <c r="E139" t="str">
        <f>IF(ISNUMBER($C139),VLOOKUP($C139,Methuselahs!$A$7:$I$206,COLUMN(Methuselahs!$H$6),FALSE()),"")</f>
        <v/>
      </c>
      <c r="F139" t="str">
        <f>IF(ISNUMBER($C139),VLOOKUP($C139,Methuselahs!$A$7:$I$206,COLUMN(Methuselahs!$I$6),FALSE()),"")</f>
        <v/>
      </c>
      <c r="G139" s="183"/>
      <c r="H139" t="str">
        <f>IF(ISNUMBER($C139),VLOOKUP($C139,Methuselahs!$A$7:$J$206,COLUMN(Methuselahs!$J$6),FALSE()),"")</f>
        <v/>
      </c>
    </row>
    <row r="140" spans="1:8" ht="15">
      <c r="A140" t="str">
        <f>IF(ISNUMBER($C140),VLOOKUP($C140,Methuselahs!$Y$7:$Z$206,2,FALSE()),"")</f>
        <v/>
      </c>
      <c r="B140" t="str">
        <f>IF(ROW()-ROW($A$6)&lt;Methuselahs!$A$4,ROW()-ROW($A$5),"")</f>
        <v/>
      </c>
      <c r="C140" t="str">
        <f>IF(ISNUMBER($B140),VLOOKUP($B140,Methuselahs!$X$7:$Y$206,2,FALSE()),"")</f>
        <v/>
      </c>
      <c r="D140" t="str">
        <f>IF(ISNUMBER($C140),T(VLOOKUP($C140,Methuselahs!$A$7:$E$206,2,FALSE()))&amp;" "&amp;T(VLOOKUP($C140,Methuselahs!$A$7:$E$206,3,FALSE())),"")</f>
        <v/>
      </c>
      <c r="E140" t="str">
        <f>IF(ISNUMBER($C140),VLOOKUP($C140,Methuselahs!$A$7:$I$206,COLUMN(Methuselahs!$H$6),FALSE()),"")</f>
        <v/>
      </c>
      <c r="F140" t="str">
        <f>IF(ISNUMBER($C140),VLOOKUP($C140,Methuselahs!$A$7:$I$206,COLUMN(Methuselahs!$I$6),FALSE()),"")</f>
        <v/>
      </c>
      <c r="G140" s="183"/>
      <c r="H140" t="str">
        <f>IF(ISNUMBER($C140),VLOOKUP($C140,Methuselahs!$A$7:$J$206,COLUMN(Methuselahs!$J$6),FALSE()),"")</f>
        <v/>
      </c>
    </row>
    <row r="141" spans="1:8" ht="15">
      <c r="A141" t="str">
        <f>IF(ISNUMBER($C141),VLOOKUP($C141,Methuselahs!$Y$7:$Z$206,2,FALSE()),"")</f>
        <v/>
      </c>
      <c r="B141" t="str">
        <f>IF(ROW()-ROW($A$6)&lt;Methuselahs!$A$4,ROW()-ROW($A$5),"")</f>
        <v/>
      </c>
      <c r="C141" t="str">
        <f>IF(ISNUMBER($B141),VLOOKUP($B141,Methuselahs!$X$7:$Y$206,2,FALSE()),"")</f>
        <v/>
      </c>
      <c r="D141" t="str">
        <f>IF(ISNUMBER($C141),T(VLOOKUP($C141,Methuselahs!$A$7:$E$206,2,FALSE()))&amp;" "&amp;T(VLOOKUP($C141,Methuselahs!$A$7:$E$206,3,FALSE())),"")</f>
        <v/>
      </c>
      <c r="E141" t="str">
        <f>IF(ISNUMBER($C141),VLOOKUP($C141,Methuselahs!$A$7:$I$206,COLUMN(Methuselahs!$H$6),FALSE()),"")</f>
        <v/>
      </c>
      <c r="F141" t="str">
        <f>IF(ISNUMBER($C141),VLOOKUP($C141,Methuselahs!$A$7:$I$206,COLUMN(Methuselahs!$I$6),FALSE()),"")</f>
        <v/>
      </c>
      <c r="G141" s="183"/>
      <c r="H141" t="str">
        <f>IF(ISNUMBER($C141),VLOOKUP($C141,Methuselahs!$A$7:$J$206,COLUMN(Methuselahs!$J$6),FALSE()),"")</f>
        <v/>
      </c>
    </row>
    <row r="142" spans="1:8" ht="15">
      <c r="A142" t="str">
        <f>IF(ISNUMBER($C142),VLOOKUP($C142,Methuselahs!$Y$7:$Z$206,2,FALSE()),"")</f>
        <v/>
      </c>
      <c r="B142" t="str">
        <f>IF(ROW()-ROW($A$6)&lt;Methuselahs!$A$4,ROW()-ROW($A$5),"")</f>
        <v/>
      </c>
      <c r="C142" t="str">
        <f>IF(ISNUMBER($B142),VLOOKUP($B142,Methuselahs!$X$7:$Y$206,2,FALSE()),"")</f>
        <v/>
      </c>
      <c r="D142" t="str">
        <f>IF(ISNUMBER($C142),T(VLOOKUP($C142,Methuselahs!$A$7:$E$206,2,FALSE()))&amp;" "&amp;T(VLOOKUP($C142,Methuselahs!$A$7:$E$206,3,FALSE())),"")</f>
        <v/>
      </c>
      <c r="E142" t="str">
        <f>IF(ISNUMBER($C142),VLOOKUP($C142,Methuselahs!$A$7:$I$206,COLUMN(Methuselahs!$H$6),FALSE()),"")</f>
        <v/>
      </c>
      <c r="F142" t="str">
        <f>IF(ISNUMBER($C142),VLOOKUP($C142,Methuselahs!$A$7:$I$206,COLUMN(Methuselahs!$I$6),FALSE()),"")</f>
        <v/>
      </c>
      <c r="G142" s="183"/>
      <c r="H142" t="str">
        <f>IF(ISNUMBER($C142),VLOOKUP($C142,Methuselahs!$A$7:$J$206,COLUMN(Methuselahs!$J$6),FALSE()),"")</f>
        <v/>
      </c>
    </row>
    <row r="143" spans="1:8" ht="15">
      <c r="A143" t="str">
        <f>IF(ISNUMBER($C143),VLOOKUP($C143,Methuselahs!$Y$7:$Z$206,2,FALSE()),"")</f>
        <v/>
      </c>
      <c r="B143" t="str">
        <f>IF(ROW()-ROW($A$6)&lt;Methuselahs!$A$4,ROW()-ROW($A$5),"")</f>
        <v/>
      </c>
      <c r="C143" t="str">
        <f>IF(ISNUMBER($B143),VLOOKUP($B143,Methuselahs!$X$7:$Y$206,2,FALSE()),"")</f>
        <v/>
      </c>
      <c r="D143" t="str">
        <f>IF(ISNUMBER($C143),T(VLOOKUP($C143,Methuselahs!$A$7:$E$206,2,FALSE()))&amp;" "&amp;T(VLOOKUP($C143,Methuselahs!$A$7:$E$206,3,FALSE())),"")</f>
        <v/>
      </c>
      <c r="E143" t="str">
        <f>IF(ISNUMBER($C143),VLOOKUP($C143,Methuselahs!$A$7:$I$206,COLUMN(Methuselahs!$H$6),FALSE()),"")</f>
        <v/>
      </c>
      <c r="F143" t="str">
        <f>IF(ISNUMBER($C143),VLOOKUP($C143,Methuselahs!$A$7:$I$206,COLUMN(Methuselahs!$I$6),FALSE()),"")</f>
        <v/>
      </c>
      <c r="G143" s="183"/>
      <c r="H143" t="str">
        <f>IF(ISNUMBER($C143),VLOOKUP($C143,Methuselahs!$A$7:$J$206,COLUMN(Methuselahs!$J$6),FALSE()),"")</f>
        <v/>
      </c>
    </row>
    <row r="144" spans="1:8" ht="15">
      <c r="A144" t="str">
        <f>IF(ISNUMBER($C144),VLOOKUP($C144,Methuselahs!$Y$7:$Z$206,2,FALSE()),"")</f>
        <v/>
      </c>
      <c r="B144" t="str">
        <f>IF(ROW()-ROW($A$6)&lt;Methuselahs!$A$4,ROW()-ROW($A$5),"")</f>
        <v/>
      </c>
      <c r="C144" t="str">
        <f>IF(ISNUMBER($B144),VLOOKUP($B144,Methuselahs!$X$7:$Y$206,2,FALSE()),"")</f>
        <v/>
      </c>
      <c r="D144" t="str">
        <f>IF(ISNUMBER($C144),T(VLOOKUP($C144,Methuselahs!$A$7:$E$206,2,FALSE()))&amp;" "&amp;T(VLOOKUP($C144,Methuselahs!$A$7:$E$206,3,FALSE())),"")</f>
        <v/>
      </c>
      <c r="E144" t="str">
        <f>IF(ISNUMBER($C144),VLOOKUP($C144,Methuselahs!$A$7:$I$206,COLUMN(Methuselahs!$H$6),FALSE()),"")</f>
        <v/>
      </c>
      <c r="F144" t="str">
        <f>IF(ISNUMBER($C144),VLOOKUP($C144,Methuselahs!$A$7:$I$206,COLUMN(Methuselahs!$I$6),FALSE()),"")</f>
        <v/>
      </c>
      <c r="G144" s="183"/>
      <c r="H144" t="str">
        <f>IF(ISNUMBER($C144),VLOOKUP($C144,Methuselahs!$A$7:$J$206,COLUMN(Methuselahs!$J$6),FALSE()),"")</f>
        <v/>
      </c>
    </row>
    <row r="145" spans="1:8" ht="15">
      <c r="A145" t="str">
        <f>IF(ISNUMBER($C145),VLOOKUP($C145,Methuselahs!$Y$7:$Z$206,2,FALSE()),"")</f>
        <v/>
      </c>
      <c r="B145" t="str">
        <f>IF(ROW()-ROW($A$6)&lt;Methuselahs!$A$4,ROW()-ROW($A$5),"")</f>
        <v/>
      </c>
      <c r="C145" t="str">
        <f>IF(ISNUMBER($B145),VLOOKUP($B145,Methuselahs!$X$7:$Y$206,2,FALSE()),"")</f>
        <v/>
      </c>
      <c r="D145" t="str">
        <f>IF(ISNUMBER($C145),T(VLOOKUP($C145,Methuselahs!$A$7:$E$206,2,FALSE()))&amp;" "&amp;T(VLOOKUP($C145,Methuselahs!$A$7:$E$206,3,FALSE())),"")</f>
        <v/>
      </c>
      <c r="E145" t="str">
        <f>IF(ISNUMBER($C145),VLOOKUP($C145,Methuselahs!$A$7:$I$206,COLUMN(Methuselahs!$H$6),FALSE()),"")</f>
        <v/>
      </c>
      <c r="F145" t="str">
        <f>IF(ISNUMBER($C145),VLOOKUP($C145,Methuselahs!$A$7:$I$206,COLUMN(Methuselahs!$I$6),FALSE()),"")</f>
        <v/>
      </c>
      <c r="G145" s="183"/>
      <c r="H145" t="str">
        <f>IF(ISNUMBER($C145),VLOOKUP($C145,Methuselahs!$A$7:$J$206,COLUMN(Methuselahs!$J$6),FALSE()),"")</f>
        <v/>
      </c>
    </row>
    <row r="146" spans="1:8" ht="15">
      <c r="A146" t="str">
        <f>IF(ISNUMBER($C146),VLOOKUP($C146,Methuselahs!$Y$7:$Z$206,2,FALSE()),"")</f>
        <v/>
      </c>
      <c r="B146" t="str">
        <f>IF(ROW()-ROW($A$6)&lt;Methuselahs!$A$4,ROW()-ROW($A$5),"")</f>
        <v/>
      </c>
      <c r="C146" t="str">
        <f>IF(ISNUMBER($B146),VLOOKUP($B146,Methuselahs!$X$7:$Y$206,2,FALSE()),"")</f>
        <v/>
      </c>
      <c r="D146" t="str">
        <f>IF(ISNUMBER($C146),T(VLOOKUP($C146,Methuselahs!$A$7:$E$206,2,FALSE()))&amp;" "&amp;T(VLOOKUP($C146,Methuselahs!$A$7:$E$206,3,FALSE())),"")</f>
        <v/>
      </c>
      <c r="E146" t="str">
        <f>IF(ISNUMBER($C146),VLOOKUP($C146,Methuselahs!$A$7:$I$206,COLUMN(Methuselahs!$H$6),FALSE()),"")</f>
        <v/>
      </c>
      <c r="F146" t="str">
        <f>IF(ISNUMBER($C146),VLOOKUP($C146,Methuselahs!$A$7:$I$206,COLUMN(Methuselahs!$I$6),FALSE()),"")</f>
        <v/>
      </c>
      <c r="G146" s="183"/>
      <c r="H146" t="str">
        <f>IF(ISNUMBER($C146),VLOOKUP($C146,Methuselahs!$A$7:$J$206,COLUMN(Methuselahs!$J$6),FALSE()),"")</f>
        <v/>
      </c>
    </row>
    <row r="147" spans="1:8" ht="15">
      <c r="A147" t="str">
        <f>IF(ISNUMBER($C147),VLOOKUP($C147,Methuselahs!$Y$7:$Z$206,2,FALSE()),"")</f>
        <v/>
      </c>
      <c r="B147" t="str">
        <f>IF(ROW()-ROW($A$6)&lt;Methuselahs!$A$4,ROW()-ROW($A$5),"")</f>
        <v/>
      </c>
      <c r="C147" t="str">
        <f>IF(ISNUMBER($B147),VLOOKUP($B147,Methuselahs!$X$7:$Y$206,2,FALSE()),"")</f>
        <v/>
      </c>
      <c r="D147" t="str">
        <f>IF(ISNUMBER($C147),T(VLOOKUP($C147,Methuselahs!$A$7:$E$206,2,FALSE()))&amp;" "&amp;T(VLOOKUP($C147,Methuselahs!$A$7:$E$206,3,FALSE())),"")</f>
        <v/>
      </c>
      <c r="E147" t="str">
        <f>IF(ISNUMBER($C147),VLOOKUP($C147,Methuselahs!$A$7:$I$206,COLUMN(Methuselahs!$H$6),FALSE()),"")</f>
        <v/>
      </c>
      <c r="F147" t="str">
        <f>IF(ISNUMBER($C147),VLOOKUP($C147,Methuselahs!$A$7:$I$206,COLUMN(Methuselahs!$I$6),FALSE()),"")</f>
        <v/>
      </c>
      <c r="G147" s="183"/>
      <c r="H147" t="str">
        <f>IF(ISNUMBER($C147),VLOOKUP($C147,Methuselahs!$A$7:$J$206,COLUMN(Methuselahs!$J$6),FALSE()),"")</f>
        <v/>
      </c>
    </row>
    <row r="148" spans="1:8" ht="15">
      <c r="A148" t="str">
        <f>IF(ISNUMBER($C148),VLOOKUP($C148,Methuselahs!$Y$7:$Z$206,2,FALSE()),"")</f>
        <v/>
      </c>
      <c r="B148" t="str">
        <f>IF(ROW()-ROW($A$6)&lt;Methuselahs!$A$4,ROW()-ROW($A$5),"")</f>
        <v/>
      </c>
      <c r="C148" t="str">
        <f>IF(ISNUMBER($B148),VLOOKUP($B148,Methuselahs!$X$7:$Y$206,2,FALSE()),"")</f>
        <v/>
      </c>
      <c r="D148" t="str">
        <f>IF(ISNUMBER($C148),T(VLOOKUP($C148,Methuselahs!$A$7:$E$206,2,FALSE()))&amp;" "&amp;T(VLOOKUP($C148,Methuselahs!$A$7:$E$206,3,FALSE())),"")</f>
        <v/>
      </c>
      <c r="E148" t="str">
        <f>IF(ISNUMBER($C148),VLOOKUP($C148,Methuselahs!$A$7:$I$206,COLUMN(Methuselahs!$H$6),FALSE()),"")</f>
        <v/>
      </c>
      <c r="F148" t="str">
        <f>IF(ISNUMBER($C148),VLOOKUP($C148,Methuselahs!$A$7:$I$206,COLUMN(Methuselahs!$I$6),FALSE()),"")</f>
        <v/>
      </c>
      <c r="G148" s="183"/>
      <c r="H148" t="str">
        <f>IF(ISNUMBER($C148),VLOOKUP($C148,Methuselahs!$A$7:$J$206,COLUMN(Methuselahs!$J$6),FALSE()),"")</f>
        <v/>
      </c>
    </row>
    <row r="149" spans="1:8" ht="15">
      <c r="A149" t="str">
        <f>IF(ISNUMBER($C149),VLOOKUP($C149,Methuselahs!$Y$7:$Z$206,2,FALSE()),"")</f>
        <v/>
      </c>
      <c r="B149" t="str">
        <f>IF(ROW()-ROW($A$6)&lt;Methuselahs!$A$4,ROW()-ROW($A$5),"")</f>
        <v/>
      </c>
      <c r="C149" t="str">
        <f>IF(ISNUMBER($B149),VLOOKUP($B149,Methuselahs!$X$7:$Y$206,2,FALSE()),"")</f>
        <v/>
      </c>
      <c r="D149" t="str">
        <f>IF(ISNUMBER($C149),T(VLOOKUP($C149,Methuselahs!$A$7:$E$206,2,FALSE()))&amp;" "&amp;T(VLOOKUP($C149,Methuselahs!$A$7:$E$206,3,FALSE())),"")</f>
        <v/>
      </c>
      <c r="E149" t="str">
        <f>IF(ISNUMBER($C149),VLOOKUP($C149,Methuselahs!$A$7:$I$206,COLUMN(Methuselahs!$H$6),FALSE()),"")</f>
        <v/>
      </c>
      <c r="F149" t="str">
        <f>IF(ISNUMBER($C149),VLOOKUP($C149,Methuselahs!$A$7:$I$206,COLUMN(Methuselahs!$I$6),FALSE()),"")</f>
        <v/>
      </c>
      <c r="G149" s="183"/>
      <c r="H149" t="str">
        <f>IF(ISNUMBER($C149),VLOOKUP($C149,Methuselahs!$A$7:$J$206,COLUMN(Methuselahs!$J$6),FALSE()),"")</f>
        <v/>
      </c>
    </row>
    <row r="150" spans="1:8" ht="15">
      <c r="A150" t="str">
        <f>IF(ISNUMBER($C150),VLOOKUP($C150,Methuselahs!$Y$7:$Z$206,2,FALSE()),"")</f>
        <v/>
      </c>
      <c r="B150" t="str">
        <f>IF(ROW()-ROW($A$6)&lt;Methuselahs!$A$4,ROW()-ROW($A$5),"")</f>
        <v/>
      </c>
      <c r="C150" t="str">
        <f>IF(ISNUMBER($B150),VLOOKUP($B150,Methuselahs!$X$7:$Y$206,2,FALSE()),"")</f>
        <v/>
      </c>
      <c r="D150" t="str">
        <f>IF(ISNUMBER($C150),T(VLOOKUP($C150,Methuselahs!$A$7:$E$206,2,FALSE()))&amp;" "&amp;T(VLOOKUP($C150,Methuselahs!$A$7:$E$206,3,FALSE())),"")</f>
        <v/>
      </c>
      <c r="E150" t="str">
        <f>IF(ISNUMBER($C150),VLOOKUP($C150,Methuselahs!$A$7:$I$206,COLUMN(Methuselahs!$H$6),FALSE()),"")</f>
        <v/>
      </c>
      <c r="F150" t="str">
        <f>IF(ISNUMBER($C150),VLOOKUP($C150,Methuselahs!$A$7:$I$206,COLUMN(Methuselahs!$I$6),FALSE()),"")</f>
        <v/>
      </c>
      <c r="G150" s="183"/>
      <c r="H150" t="str">
        <f>IF(ISNUMBER($C150),VLOOKUP($C150,Methuselahs!$A$7:$J$206,COLUMN(Methuselahs!$J$6),FALSE()),"")</f>
        <v/>
      </c>
    </row>
    <row r="151" spans="1:8" ht="15">
      <c r="A151" t="str">
        <f>IF(ISNUMBER($C151),VLOOKUP($C151,Methuselahs!$Y$7:$Z$206,2,FALSE()),"")</f>
        <v/>
      </c>
      <c r="B151" t="str">
        <f>IF(ROW()-ROW($A$6)&lt;Methuselahs!$A$4,ROW()-ROW($A$5),"")</f>
        <v/>
      </c>
      <c r="C151" t="str">
        <f>IF(ISNUMBER($B151),VLOOKUP($B151,Methuselahs!$X$7:$Y$206,2,FALSE()),"")</f>
        <v/>
      </c>
      <c r="D151" t="str">
        <f>IF(ISNUMBER($C151),T(VLOOKUP($C151,Methuselahs!$A$7:$E$206,2,FALSE()))&amp;" "&amp;T(VLOOKUP($C151,Methuselahs!$A$7:$E$206,3,FALSE())),"")</f>
        <v/>
      </c>
      <c r="E151" t="str">
        <f>IF(ISNUMBER($C151),VLOOKUP($C151,Methuselahs!$A$7:$I$206,COLUMN(Methuselahs!$H$6),FALSE()),"")</f>
        <v/>
      </c>
      <c r="F151" t="str">
        <f>IF(ISNUMBER($C151),VLOOKUP($C151,Methuselahs!$A$7:$I$206,COLUMN(Methuselahs!$I$6),FALSE()),"")</f>
        <v/>
      </c>
      <c r="G151" s="183"/>
      <c r="H151" t="str">
        <f>IF(ISNUMBER($C151),VLOOKUP($C151,Methuselahs!$A$7:$J$206,COLUMN(Methuselahs!$J$6),FALSE()),"")</f>
        <v/>
      </c>
    </row>
    <row r="152" spans="1:8" ht="15">
      <c r="A152" t="str">
        <f>IF(ISNUMBER($C152),VLOOKUP($C152,Methuselahs!$Y$7:$Z$206,2,FALSE()),"")</f>
        <v/>
      </c>
      <c r="B152" t="str">
        <f>IF(ROW()-ROW($A$6)&lt;Methuselahs!$A$4,ROW()-ROW($A$5),"")</f>
        <v/>
      </c>
      <c r="C152" t="str">
        <f>IF(ISNUMBER($B152),VLOOKUP($B152,Methuselahs!$X$7:$Y$206,2,FALSE()),"")</f>
        <v/>
      </c>
      <c r="D152" t="str">
        <f>IF(ISNUMBER($C152),T(VLOOKUP($C152,Methuselahs!$A$7:$E$206,2,FALSE()))&amp;" "&amp;T(VLOOKUP($C152,Methuselahs!$A$7:$E$206,3,FALSE())),"")</f>
        <v/>
      </c>
      <c r="E152" t="str">
        <f>IF(ISNUMBER($C152),VLOOKUP($C152,Methuselahs!$A$7:$I$206,COLUMN(Methuselahs!$H$6),FALSE()),"")</f>
        <v/>
      </c>
      <c r="F152" t="str">
        <f>IF(ISNUMBER($C152),VLOOKUP($C152,Methuselahs!$A$7:$I$206,COLUMN(Methuselahs!$I$6),FALSE()),"")</f>
        <v/>
      </c>
      <c r="G152" s="183"/>
      <c r="H152" t="str">
        <f>IF(ISNUMBER($C152),VLOOKUP($C152,Methuselahs!$A$7:$J$206,COLUMN(Methuselahs!$J$6),FALSE()),"")</f>
        <v/>
      </c>
    </row>
    <row r="153" spans="1:8" ht="15">
      <c r="A153" t="str">
        <f>IF(ISNUMBER($C153),VLOOKUP($C153,Methuselahs!$Y$7:$Z$206,2,FALSE()),"")</f>
        <v/>
      </c>
      <c r="B153" t="str">
        <f>IF(ROW()-ROW($A$6)&lt;Methuselahs!$A$4,ROW()-ROW($A$5),"")</f>
        <v/>
      </c>
      <c r="C153" t="str">
        <f>IF(ISNUMBER($B153),VLOOKUP($B153,Methuselahs!$X$7:$Y$206,2,FALSE()),"")</f>
        <v/>
      </c>
      <c r="D153" t="str">
        <f>IF(ISNUMBER($C153),T(VLOOKUP($C153,Methuselahs!$A$7:$E$206,2,FALSE()))&amp;" "&amp;T(VLOOKUP($C153,Methuselahs!$A$7:$E$206,3,FALSE())),"")</f>
        <v/>
      </c>
      <c r="E153" t="str">
        <f>IF(ISNUMBER($C153),VLOOKUP($C153,Methuselahs!$A$7:$I$206,COLUMN(Methuselahs!$H$6),FALSE()),"")</f>
        <v/>
      </c>
      <c r="F153" t="str">
        <f>IF(ISNUMBER($C153),VLOOKUP($C153,Methuselahs!$A$7:$I$206,COLUMN(Methuselahs!$I$6),FALSE()),"")</f>
        <v/>
      </c>
      <c r="G153" s="183"/>
      <c r="H153" t="str">
        <f>IF(ISNUMBER($C153),VLOOKUP($C153,Methuselahs!$A$7:$J$206,COLUMN(Methuselahs!$J$6),FALSE()),"")</f>
        <v/>
      </c>
    </row>
    <row r="154" spans="1:8" ht="15">
      <c r="A154" t="str">
        <f>IF(ISNUMBER($C154),VLOOKUP($C154,Methuselahs!$Y$7:$Z$206,2,FALSE()),"")</f>
        <v/>
      </c>
      <c r="B154" t="str">
        <f>IF(ROW()-ROW($A$6)&lt;Methuselahs!$A$4,ROW()-ROW($A$5),"")</f>
        <v/>
      </c>
      <c r="C154" t="str">
        <f>IF(ISNUMBER($B154),VLOOKUP($B154,Methuselahs!$X$7:$Y$206,2,FALSE()),"")</f>
        <v/>
      </c>
      <c r="D154" t="str">
        <f>IF(ISNUMBER($C154),T(VLOOKUP($C154,Methuselahs!$A$7:$E$206,2,FALSE()))&amp;" "&amp;T(VLOOKUP($C154,Methuselahs!$A$7:$E$206,3,FALSE())),"")</f>
        <v/>
      </c>
      <c r="E154" t="str">
        <f>IF(ISNUMBER($C154),VLOOKUP($C154,Methuselahs!$A$7:$I$206,COLUMN(Methuselahs!$H$6),FALSE()),"")</f>
        <v/>
      </c>
      <c r="F154" t="str">
        <f>IF(ISNUMBER($C154),VLOOKUP($C154,Methuselahs!$A$7:$I$206,COLUMN(Methuselahs!$I$6),FALSE()),"")</f>
        <v/>
      </c>
      <c r="G154" s="183"/>
      <c r="H154" t="str">
        <f>IF(ISNUMBER($C154),VLOOKUP($C154,Methuselahs!$A$7:$J$206,COLUMN(Methuselahs!$J$6),FALSE()),"")</f>
        <v/>
      </c>
    </row>
    <row r="155" spans="1:8" ht="15">
      <c r="A155" t="str">
        <f>IF(ISNUMBER($C155),VLOOKUP($C155,Methuselahs!$Y$7:$Z$206,2,FALSE()),"")</f>
        <v/>
      </c>
      <c r="B155" t="str">
        <f>IF(ROW()-ROW($A$6)&lt;Methuselahs!$A$4,ROW()-ROW($A$5),"")</f>
        <v/>
      </c>
      <c r="C155" t="str">
        <f>IF(ISNUMBER($B155),VLOOKUP($B155,Methuselahs!$X$7:$Y$206,2,FALSE()),"")</f>
        <v/>
      </c>
      <c r="D155" t="str">
        <f>IF(ISNUMBER($C155),T(VLOOKUP($C155,Methuselahs!$A$7:$E$206,2,FALSE()))&amp;" "&amp;T(VLOOKUP($C155,Methuselahs!$A$7:$E$206,3,FALSE())),"")</f>
        <v/>
      </c>
      <c r="E155" t="str">
        <f>IF(ISNUMBER($C155),VLOOKUP($C155,Methuselahs!$A$7:$I$206,COLUMN(Methuselahs!$H$6),FALSE()),"")</f>
        <v/>
      </c>
      <c r="F155" t="str">
        <f>IF(ISNUMBER($C155),VLOOKUP($C155,Methuselahs!$A$7:$I$206,COLUMN(Methuselahs!$I$6),FALSE()),"")</f>
        <v/>
      </c>
      <c r="G155" s="183"/>
      <c r="H155" t="str">
        <f>IF(ISNUMBER($C155),VLOOKUP($C155,Methuselahs!$A$7:$J$206,COLUMN(Methuselahs!$J$6),FALSE()),"")</f>
        <v/>
      </c>
    </row>
    <row r="156" spans="1:8" ht="15">
      <c r="A156" t="str">
        <f>IF(ISNUMBER($C156),VLOOKUP($C156,Methuselahs!$Y$7:$Z$206,2,FALSE()),"")</f>
        <v/>
      </c>
      <c r="B156" t="str">
        <f>IF(ROW()-ROW($A$6)&lt;Methuselahs!$A$4,ROW()-ROW($A$5),"")</f>
        <v/>
      </c>
      <c r="C156" t="str">
        <f>IF(ISNUMBER($B156),VLOOKUP($B156,Methuselahs!$X$7:$Y$206,2,FALSE()),"")</f>
        <v/>
      </c>
      <c r="D156" t="str">
        <f>IF(ISNUMBER($C156),T(VLOOKUP($C156,Methuselahs!$A$7:$E$206,2,FALSE()))&amp;" "&amp;T(VLOOKUP($C156,Methuselahs!$A$7:$E$206,3,FALSE())),"")</f>
        <v/>
      </c>
      <c r="E156" t="str">
        <f>IF(ISNUMBER($C156),VLOOKUP($C156,Methuselahs!$A$7:$I$206,COLUMN(Methuselahs!$H$6),FALSE()),"")</f>
        <v/>
      </c>
      <c r="F156" t="str">
        <f>IF(ISNUMBER($C156),VLOOKUP($C156,Methuselahs!$A$7:$I$206,COLUMN(Methuselahs!$I$6),FALSE()),"")</f>
        <v/>
      </c>
      <c r="G156" s="183"/>
      <c r="H156" t="str">
        <f>IF(ISNUMBER($C156),VLOOKUP($C156,Methuselahs!$A$7:$J$206,COLUMN(Methuselahs!$J$6),FALSE()),"")</f>
        <v/>
      </c>
    </row>
    <row r="157" spans="1:8" ht="15">
      <c r="A157" t="str">
        <f>IF(ISNUMBER($C157),VLOOKUP($C157,Methuselahs!$Y$7:$Z$206,2,FALSE()),"")</f>
        <v/>
      </c>
      <c r="B157" t="str">
        <f>IF(ROW()-ROW($A$6)&lt;Methuselahs!$A$4,ROW()-ROW($A$5),"")</f>
        <v/>
      </c>
      <c r="C157" t="str">
        <f>IF(ISNUMBER($B157),VLOOKUP($B157,Methuselahs!$X$7:$Y$206,2,FALSE()),"")</f>
        <v/>
      </c>
      <c r="D157" t="str">
        <f>IF(ISNUMBER($C157),T(VLOOKUP($C157,Methuselahs!$A$7:$E$206,2,FALSE()))&amp;" "&amp;T(VLOOKUP($C157,Methuselahs!$A$7:$E$206,3,FALSE())),"")</f>
        <v/>
      </c>
      <c r="E157" t="str">
        <f>IF(ISNUMBER($C157),VLOOKUP($C157,Methuselahs!$A$7:$I$206,COLUMN(Methuselahs!$H$6),FALSE()),"")</f>
        <v/>
      </c>
      <c r="F157" t="str">
        <f>IF(ISNUMBER($C157),VLOOKUP($C157,Methuselahs!$A$7:$I$206,COLUMN(Methuselahs!$I$6),FALSE()),"")</f>
        <v/>
      </c>
      <c r="G157" s="183"/>
      <c r="H157" t="str">
        <f>IF(ISNUMBER($C157),VLOOKUP($C157,Methuselahs!$A$7:$J$206,COLUMN(Methuselahs!$J$6),FALSE()),"")</f>
        <v/>
      </c>
    </row>
    <row r="158" spans="1:8" ht="15">
      <c r="A158" t="str">
        <f>IF(ISNUMBER($C158),VLOOKUP($C158,Methuselahs!$Y$7:$Z$206,2,FALSE()),"")</f>
        <v/>
      </c>
      <c r="B158" t="str">
        <f>IF(ROW()-ROW($A$6)&lt;Methuselahs!$A$4,ROW()-ROW($A$5),"")</f>
        <v/>
      </c>
      <c r="C158" t="str">
        <f>IF(ISNUMBER($B158),VLOOKUP($B158,Methuselahs!$X$7:$Y$206,2,FALSE()),"")</f>
        <v/>
      </c>
      <c r="D158" t="str">
        <f>IF(ISNUMBER($C158),T(VLOOKUP($C158,Methuselahs!$A$7:$E$206,2,FALSE()))&amp;" "&amp;T(VLOOKUP($C158,Methuselahs!$A$7:$E$206,3,FALSE())),"")</f>
        <v/>
      </c>
      <c r="E158" t="str">
        <f>IF(ISNUMBER($C158),VLOOKUP($C158,Methuselahs!$A$7:$I$206,COLUMN(Methuselahs!$H$6),FALSE()),"")</f>
        <v/>
      </c>
      <c r="F158" t="str">
        <f>IF(ISNUMBER($C158),VLOOKUP($C158,Methuselahs!$A$7:$I$206,COLUMN(Methuselahs!$I$6),FALSE()),"")</f>
        <v/>
      </c>
      <c r="G158" s="183"/>
      <c r="H158" t="str">
        <f>IF(ISNUMBER($C158),VLOOKUP($C158,Methuselahs!$A$7:$J$206,COLUMN(Methuselahs!$J$6),FALSE()),"")</f>
        <v/>
      </c>
    </row>
    <row r="159" spans="1:8" ht="15">
      <c r="A159" t="str">
        <f>IF(ISNUMBER($C159),VLOOKUP($C159,Methuselahs!$Y$7:$Z$206,2,FALSE()),"")</f>
        <v/>
      </c>
      <c r="B159" t="str">
        <f>IF(ROW()-ROW($A$6)&lt;Methuselahs!$A$4,ROW()-ROW($A$5),"")</f>
        <v/>
      </c>
      <c r="C159" t="str">
        <f>IF(ISNUMBER($B159),VLOOKUP($B159,Methuselahs!$X$7:$Y$206,2,FALSE()),"")</f>
        <v/>
      </c>
      <c r="D159" t="str">
        <f>IF(ISNUMBER($C159),T(VLOOKUP($C159,Methuselahs!$A$7:$E$206,2,FALSE()))&amp;" "&amp;T(VLOOKUP($C159,Methuselahs!$A$7:$E$206,3,FALSE())),"")</f>
        <v/>
      </c>
      <c r="E159" t="str">
        <f>IF(ISNUMBER($C159),VLOOKUP($C159,Methuselahs!$A$7:$I$206,COLUMN(Methuselahs!$H$6),FALSE()),"")</f>
        <v/>
      </c>
      <c r="F159" t="str">
        <f>IF(ISNUMBER($C159),VLOOKUP($C159,Methuselahs!$A$7:$I$206,COLUMN(Methuselahs!$I$6),FALSE()),"")</f>
        <v/>
      </c>
      <c r="G159" s="183"/>
      <c r="H159" t="str">
        <f>IF(ISNUMBER($C159),VLOOKUP($C159,Methuselahs!$A$7:$J$206,COLUMN(Methuselahs!$J$6),FALSE()),"")</f>
        <v/>
      </c>
    </row>
    <row r="160" spans="1:8" ht="15">
      <c r="A160" t="str">
        <f>IF(ISNUMBER($C160),VLOOKUP($C160,Methuselahs!$Y$7:$Z$206,2,FALSE()),"")</f>
        <v/>
      </c>
      <c r="B160" t="str">
        <f>IF(ROW()-ROW($A$6)&lt;Methuselahs!$A$4,ROW()-ROW($A$5),"")</f>
        <v/>
      </c>
      <c r="C160" t="str">
        <f>IF(ISNUMBER($B160),VLOOKUP($B160,Methuselahs!$X$7:$Y$206,2,FALSE()),"")</f>
        <v/>
      </c>
      <c r="D160" t="str">
        <f>IF(ISNUMBER($C160),T(VLOOKUP($C160,Methuselahs!$A$7:$E$206,2,FALSE()))&amp;" "&amp;T(VLOOKUP($C160,Methuselahs!$A$7:$E$206,3,FALSE())),"")</f>
        <v/>
      </c>
      <c r="E160" t="str">
        <f>IF(ISNUMBER($C160),VLOOKUP($C160,Methuselahs!$A$7:$I$206,COLUMN(Methuselahs!$H$6),FALSE()),"")</f>
        <v/>
      </c>
      <c r="F160" t="str">
        <f>IF(ISNUMBER($C160),VLOOKUP($C160,Methuselahs!$A$7:$I$206,COLUMN(Methuselahs!$I$6),FALSE()),"")</f>
        <v/>
      </c>
      <c r="G160" s="183"/>
      <c r="H160" t="str">
        <f>IF(ISNUMBER($C160),VLOOKUP($C160,Methuselahs!$A$7:$J$206,COLUMN(Methuselahs!$J$6),FALSE()),"")</f>
        <v/>
      </c>
    </row>
    <row r="161" spans="1:8" ht="15">
      <c r="A161" t="str">
        <f>IF(ISNUMBER($C161),VLOOKUP($C161,Methuselahs!$Y$7:$Z$206,2,FALSE()),"")</f>
        <v/>
      </c>
      <c r="B161" t="str">
        <f>IF(ROW()-ROW($A$6)&lt;Methuselahs!$A$4,ROW()-ROW($A$5),"")</f>
        <v/>
      </c>
      <c r="C161" t="str">
        <f>IF(ISNUMBER($B161),VLOOKUP($B161,Methuselahs!$X$7:$Y$206,2,FALSE()),"")</f>
        <v/>
      </c>
      <c r="D161" t="str">
        <f>IF(ISNUMBER($C161),T(VLOOKUP($C161,Methuselahs!$A$7:$E$206,2,FALSE()))&amp;" "&amp;T(VLOOKUP($C161,Methuselahs!$A$7:$E$206,3,FALSE())),"")</f>
        <v/>
      </c>
      <c r="E161" t="str">
        <f>IF(ISNUMBER($C161),VLOOKUP($C161,Methuselahs!$A$7:$I$206,COLUMN(Methuselahs!$H$6),FALSE()),"")</f>
        <v/>
      </c>
      <c r="F161" t="str">
        <f>IF(ISNUMBER($C161),VLOOKUP($C161,Methuselahs!$A$7:$I$206,COLUMN(Methuselahs!$I$6),FALSE()),"")</f>
        <v/>
      </c>
      <c r="G161" s="183"/>
      <c r="H161" t="str">
        <f>IF(ISNUMBER($C161),VLOOKUP($C161,Methuselahs!$A$7:$J$206,COLUMN(Methuselahs!$J$6),FALSE()),"")</f>
        <v/>
      </c>
    </row>
    <row r="162" spans="1:8" ht="15">
      <c r="A162" t="str">
        <f>IF(ISNUMBER($C162),VLOOKUP($C162,Methuselahs!$Y$7:$Z$206,2,FALSE()),"")</f>
        <v/>
      </c>
      <c r="B162" t="str">
        <f>IF(ROW()-ROW($A$6)&lt;Methuselahs!$A$4,ROW()-ROW($A$5),"")</f>
        <v/>
      </c>
      <c r="C162" t="str">
        <f>IF(ISNUMBER($B162),VLOOKUP($B162,Methuselahs!$X$7:$Y$206,2,FALSE()),"")</f>
        <v/>
      </c>
      <c r="D162" t="str">
        <f>IF(ISNUMBER($C162),T(VLOOKUP($C162,Methuselahs!$A$7:$E$206,2,FALSE()))&amp;" "&amp;T(VLOOKUP($C162,Methuselahs!$A$7:$E$206,3,FALSE())),"")</f>
        <v/>
      </c>
      <c r="E162" t="str">
        <f>IF(ISNUMBER($C162),VLOOKUP($C162,Methuselahs!$A$7:$I$206,COLUMN(Methuselahs!$H$6),FALSE()),"")</f>
        <v/>
      </c>
      <c r="F162" t="str">
        <f>IF(ISNUMBER($C162),VLOOKUP($C162,Methuselahs!$A$7:$I$206,COLUMN(Methuselahs!$I$6),FALSE()),"")</f>
        <v/>
      </c>
      <c r="G162" s="183"/>
      <c r="H162" t="str">
        <f>IF(ISNUMBER($C162),VLOOKUP($C162,Methuselahs!$A$7:$J$206,COLUMN(Methuselahs!$J$6),FALSE()),"")</f>
        <v/>
      </c>
    </row>
    <row r="163" spans="1:8" ht="15">
      <c r="A163" t="str">
        <f>IF(ISNUMBER($C163),VLOOKUP($C163,Methuselahs!$Y$7:$Z$206,2,FALSE()),"")</f>
        <v/>
      </c>
      <c r="B163" t="str">
        <f>IF(ROW()-ROW($A$6)&lt;Methuselahs!$A$4,ROW()-ROW($A$5),"")</f>
        <v/>
      </c>
      <c r="C163" t="str">
        <f>IF(ISNUMBER($B163),VLOOKUP($B163,Methuselahs!$X$7:$Y$206,2,FALSE()),"")</f>
        <v/>
      </c>
      <c r="D163" t="str">
        <f>IF(ISNUMBER($C163),T(VLOOKUP($C163,Methuselahs!$A$7:$E$206,2,FALSE()))&amp;" "&amp;T(VLOOKUP($C163,Methuselahs!$A$7:$E$206,3,FALSE())),"")</f>
        <v/>
      </c>
      <c r="E163" t="str">
        <f>IF(ISNUMBER($C163),VLOOKUP($C163,Methuselahs!$A$7:$I$206,COLUMN(Methuselahs!$H$6),FALSE()),"")</f>
        <v/>
      </c>
      <c r="F163" t="str">
        <f>IF(ISNUMBER($C163),VLOOKUP($C163,Methuselahs!$A$7:$I$206,COLUMN(Methuselahs!$I$6),FALSE()),"")</f>
        <v/>
      </c>
      <c r="G163" s="183"/>
      <c r="H163" t="str">
        <f>IF(ISNUMBER($C163),VLOOKUP($C163,Methuselahs!$A$7:$J$206,COLUMN(Methuselahs!$J$6),FALSE()),"")</f>
        <v/>
      </c>
    </row>
    <row r="164" spans="1:8" ht="15">
      <c r="A164" t="str">
        <f>IF(ISNUMBER($C164),VLOOKUP($C164,Methuselahs!$Y$7:$Z$206,2,FALSE()),"")</f>
        <v/>
      </c>
      <c r="B164" t="str">
        <f>IF(ROW()-ROW($A$6)&lt;Methuselahs!$A$4,ROW()-ROW($A$5),"")</f>
        <v/>
      </c>
      <c r="C164" t="str">
        <f>IF(ISNUMBER($B164),VLOOKUP($B164,Methuselahs!$X$7:$Y$206,2,FALSE()),"")</f>
        <v/>
      </c>
      <c r="D164" t="str">
        <f>IF(ISNUMBER($C164),T(VLOOKUP($C164,Methuselahs!$A$7:$E$206,2,FALSE()))&amp;" "&amp;T(VLOOKUP($C164,Methuselahs!$A$7:$E$206,3,FALSE())),"")</f>
        <v/>
      </c>
      <c r="E164" t="str">
        <f>IF(ISNUMBER($C164),VLOOKUP($C164,Methuselahs!$A$7:$I$206,COLUMN(Methuselahs!$H$6),FALSE()),"")</f>
        <v/>
      </c>
      <c r="F164" t="str">
        <f>IF(ISNUMBER($C164),VLOOKUP($C164,Methuselahs!$A$7:$I$206,COLUMN(Methuselahs!$I$6),FALSE()),"")</f>
        <v/>
      </c>
      <c r="G164" s="183"/>
      <c r="H164" t="str">
        <f>IF(ISNUMBER($C164),VLOOKUP($C164,Methuselahs!$A$7:$J$206,COLUMN(Methuselahs!$J$6),FALSE()),"")</f>
        <v/>
      </c>
    </row>
    <row r="165" spans="1:8" ht="15">
      <c r="A165" t="str">
        <f>IF(ISNUMBER($C165),VLOOKUP($C165,Methuselahs!$Y$7:$Z$206,2,FALSE()),"")</f>
        <v/>
      </c>
      <c r="B165" t="str">
        <f>IF(ROW()-ROW($A$6)&lt;Methuselahs!$A$4,ROW()-ROW($A$5),"")</f>
        <v/>
      </c>
      <c r="C165" t="str">
        <f>IF(ISNUMBER($B165),VLOOKUP($B165,Methuselahs!$X$7:$Y$206,2,FALSE()),"")</f>
        <v/>
      </c>
      <c r="D165" t="str">
        <f>IF(ISNUMBER($C165),T(VLOOKUP($C165,Methuselahs!$A$7:$E$206,2,FALSE()))&amp;" "&amp;T(VLOOKUP($C165,Methuselahs!$A$7:$E$206,3,FALSE())),"")</f>
        <v/>
      </c>
      <c r="E165" t="str">
        <f>IF(ISNUMBER($C165),VLOOKUP($C165,Methuselahs!$A$7:$I$206,COLUMN(Methuselahs!$H$6),FALSE()),"")</f>
        <v/>
      </c>
      <c r="F165" t="str">
        <f>IF(ISNUMBER($C165),VLOOKUP($C165,Methuselahs!$A$7:$I$206,COLUMN(Methuselahs!$I$6),FALSE()),"")</f>
        <v/>
      </c>
      <c r="G165" s="183"/>
      <c r="H165" t="str">
        <f>IF(ISNUMBER($C165),VLOOKUP($C165,Methuselahs!$A$7:$J$206,COLUMN(Methuselahs!$J$6),FALSE()),"")</f>
        <v/>
      </c>
    </row>
    <row r="166" spans="1:8" ht="15">
      <c r="A166" t="str">
        <f>IF(ISNUMBER($C166),VLOOKUP($C166,Methuselahs!$Y$7:$Z$206,2,FALSE()),"")</f>
        <v/>
      </c>
      <c r="B166" t="str">
        <f>IF(ROW()-ROW($A$6)&lt;Methuselahs!$A$4,ROW()-ROW($A$5),"")</f>
        <v/>
      </c>
      <c r="C166" t="str">
        <f>IF(ISNUMBER($B166),VLOOKUP($B166,Methuselahs!$X$7:$Y$206,2,FALSE()),"")</f>
        <v/>
      </c>
      <c r="D166" t="str">
        <f>IF(ISNUMBER($C166),T(VLOOKUP($C166,Methuselahs!$A$7:$E$206,2,FALSE()))&amp;" "&amp;T(VLOOKUP($C166,Methuselahs!$A$7:$E$206,3,FALSE())),"")</f>
        <v/>
      </c>
      <c r="E166" t="str">
        <f>IF(ISNUMBER($C166),VLOOKUP($C166,Methuselahs!$A$7:$I$206,COLUMN(Methuselahs!$H$6),FALSE()),"")</f>
        <v/>
      </c>
      <c r="F166" t="str">
        <f>IF(ISNUMBER($C166),VLOOKUP($C166,Methuselahs!$A$7:$I$206,COLUMN(Methuselahs!$I$6),FALSE()),"")</f>
        <v/>
      </c>
      <c r="G166" s="183"/>
      <c r="H166" t="str">
        <f>IF(ISNUMBER($C166),VLOOKUP($C166,Methuselahs!$A$7:$J$206,COLUMN(Methuselahs!$J$6),FALSE()),"")</f>
        <v/>
      </c>
    </row>
    <row r="167" spans="1:8" ht="15">
      <c r="A167" t="str">
        <f>IF(ISNUMBER($C167),VLOOKUP($C167,Methuselahs!$Y$7:$Z$206,2,FALSE()),"")</f>
        <v/>
      </c>
      <c r="B167" t="str">
        <f>IF(ROW()-ROW($A$6)&lt;Methuselahs!$A$4,ROW()-ROW($A$5),"")</f>
        <v/>
      </c>
      <c r="C167" t="str">
        <f>IF(ISNUMBER($B167),VLOOKUP($B167,Methuselahs!$X$7:$Y$206,2,FALSE()),"")</f>
        <v/>
      </c>
      <c r="D167" t="str">
        <f>IF(ISNUMBER($C167),T(VLOOKUP($C167,Methuselahs!$A$7:$E$206,2,FALSE()))&amp;" "&amp;T(VLOOKUP($C167,Methuselahs!$A$7:$E$206,3,FALSE())),"")</f>
        <v/>
      </c>
      <c r="E167" t="str">
        <f>IF(ISNUMBER($C167),VLOOKUP($C167,Methuselahs!$A$7:$I$206,COLUMN(Methuselahs!$H$6),FALSE()),"")</f>
        <v/>
      </c>
      <c r="F167" t="str">
        <f>IF(ISNUMBER($C167),VLOOKUP($C167,Methuselahs!$A$7:$I$206,COLUMN(Methuselahs!$I$6),FALSE()),"")</f>
        <v/>
      </c>
      <c r="G167" s="183"/>
      <c r="H167" t="str">
        <f>IF(ISNUMBER($C167),VLOOKUP($C167,Methuselahs!$A$7:$J$206,COLUMN(Methuselahs!$J$6),FALSE()),"")</f>
        <v/>
      </c>
    </row>
    <row r="168" spans="1:8" ht="15">
      <c r="A168" t="str">
        <f>IF(ISNUMBER($C168),VLOOKUP($C168,Methuselahs!$Y$7:$Z$206,2,FALSE()),"")</f>
        <v/>
      </c>
      <c r="B168" t="str">
        <f>IF(ROW()-ROW($A$6)&lt;Methuselahs!$A$4,ROW()-ROW($A$5),"")</f>
        <v/>
      </c>
      <c r="C168" t="str">
        <f>IF(ISNUMBER($B168),VLOOKUP($B168,Methuselahs!$X$7:$Y$206,2,FALSE()),"")</f>
        <v/>
      </c>
      <c r="D168" t="str">
        <f>IF(ISNUMBER($C168),T(VLOOKUP($C168,Methuselahs!$A$7:$E$206,2,FALSE()))&amp;" "&amp;T(VLOOKUP($C168,Methuselahs!$A$7:$E$206,3,FALSE())),"")</f>
        <v/>
      </c>
      <c r="E168" t="str">
        <f>IF(ISNUMBER($C168),VLOOKUP($C168,Methuselahs!$A$7:$I$206,COLUMN(Methuselahs!$H$6),FALSE()),"")</f>
        <v/>
      </c>
      <c r="F168" t="str">
        <f>IF(ISNUMBER($C168),VLOOKUP($C168,Methuselahs!$A$7:$I$206,COLUMN(Methuselahs!$I$6),FALSE()),"")</f>
        <v/>
      </c>
      <c r="G168" s="183"/>
      <c r="H168" t="str">
        <f>IF(ISNUMBER($C168),VLOOKUP($C168,Methuselahs!$A$7:$J$206,COLUMN(Methuselahs!$J$6),FALSE()),"")</f>
        <v/>
      </c>
    </row>
    <row r="169" spans="1:8" ht="15">
      <c r="A169" t="str">
        <f>IF(ISNUMBER($C169),VLOOKUP($C169,Methuselahs!$Y$7:$Z$206,2,FALSE()),"")</f>
        <v/>
      </c>
      <c r="B169" t="str">
        <f>IF(ROW()-ROW($A$6)&lt;Methuselahs!$A$4,ROW()-ROW($A$5),"")</f>
        <v/>
      </c>
      <c r="C169" t="str">
        <f>IF(ISNUMBER($B169),VLOOKUP($B169,Methuselahs!$X$7:$Y$206,2,FALSE()),"")</f>
        <v/>
      </c>
      <c r="D169" t="str">
        <f>IF(ISNUMBER($C169),T(VLOOKUP($C169,Methuselahs!$A$7:$E$206,2,FALSE()))&amp;" "&amp;T(VLOOKUP($C169,Methuselahs!$A$7:$E$206,3,FALSE())),"")</f>
        <v/>
      </c>
      <c r="E169" t="str">
        <f>IF(ISNUMBER($C169),VLOOKUP($C169,Methuselahs!$A$7:$I$206,COLUMN(Methuselahs!$H$6),FALSE()),"")</f>
        <v/>
      </c>
      <c r="F169" t="str">
        <f>IF(ISNUMBER($C169),VLOOKUP($C169,Methuselahs!$A$7:$I$206,COLUMN(Methuselahs!$I$6),FALSE()),"")</f>
        <v/>
      </c>
      <c r="G169" s="183"/>
      <c r="H169" t="str">
        <f>IF(ISNUMBER($C169),VLOOKUP($C169,Methuselahs!$A$7:$J$206,COLUMN(Methuselahs!$J$6),FALSE()),"")</f>
        <v/>
      </c>
    </row>
    <row r="170" spans="1:8" ht="15">
      <c r="A170" t="str">
        <f>IF(ISNUMBER($C170),VLOOKUP($C170,Methuselahs!$Y$7:$Z$206,2,FALSE()),"")</f>
        <v/>
      </c>
      <c r="B170" t="str">
        <f>IF(ROW()-ROW($A$6)&lt;Methuselahs!$A$4,ROW()-ROW($A$5),"")</f>
        <v/>
      </c>
      <c r="C170" t="str">
        <f>IF(ISNUMBER($B170),VLOOKUP($B170,Methuselahs!$X$7:$Y$206,2,FALSE()),"")</f>
        <v/>
      </c>
      <c r="D170" t="str">
        <f>IF(ISNUMBER($C170),T(VLOOKUP($C170,Methuselahs!$A$7:$E$206,2,FALSE()))&amp;" "&amp;T(VLOOKUP($C170,Methuselahs!$A$7:$E$206,3,FALSE())),"")</f>
        <v/>
      </c>
      <c r="E170" t="str">
        <f>IF(ISNUMBER($C170),VLOOKUP($C170,Methuselahs!$A$7:$I$206,COLUMN(Methuselahs!$H$6),FALSE()),"")</f>
        <v/>
      </c>
      <c r="F170" t="str">
        <f>IF(ISNUMBER($C170),VLOOKUP($C170,Methuselahs!$A$7:$I$206,COLUMN(Methuselahs!$I$6),FALSE()),"")</f>
        <v/>
      </c>
      <c r="G170" s="183"/>
      <c r="H170" t="str">
        <f>IF(ISNUMBER($C170),VLOOKUP($C170,Methuselahs!$A$7:$J$206,COLUMN(Methuselahs!$J$6),FALSE()),"")</f>
        <v/>
      </c>
    </row>
    <row r="171" spans="1:8" ht="15">
      <c r="A171" t="str">
        <f>IF(ISNUMBER($C171),VLOOKUP($C171,Methuselahs!$Y$7:$Z$206,2,FALSE()),"")</f>
        <v/>
      </c>
      <c r="B171" t="str">
        <f>IF(ROW()-ROW($A$6)&lt;Methuselahs!$A$4,ROW()-ROW($A$5),"")</f>
        <v/>
      </c>
      <c r="C171" t="str">
        <f>IF(ISNUMBER($B171),VLOOKUP($B171,Methuselahs!$X$7:$Y$206,2,FALSE()),"")</f>
        <v/>
      </c>
      <c r="D171" t="str">
        <f>IF(ISNUMBER($C171),T(VLOOKUP($C171,Methuselahs!$A$7:$E$206,2,FALSE()))&amp;" "&amp;T(VLOOKUP($C171,Methuselahs!$A$7:$E$206,3,FALSE())),"")</f>
        <v/>
      </c>
      <c r="E171" t="str">
        <f>IF(ISNUMBER($C171),VLOOKUP($C171,Methuselahs!$A$7:$I$206,COLUMN(Methuselahs!$H$6),FALSE()),"")</f>
        <v/>
      </c>
      <c r="F171" t="str">
        <f>IF(ISNUMBER($C171),VLOOKUP($C171,Methuselahs!$A$7:$I$206,COLUMN(Methuselahs!$I$6),FALSE()),"")</f>
        <v/>
      </c>
      <c r="G171" s="183"/>
      <c r="H171" t="str">
        <f>IF(ISNUMBER($C171),VLOOKUP($C171,Methuselahs!$A$7:$J$206,COLUMN(Methuselahs!$J$6),FALSE()),"")</f>
        <v/>
      </c>
    </row>
    <row r="172" spans="1:8" ht="15">
      <c r="A172" t="str">
        <f>IF(ISNUMBER($C172),VLOOKUP($C172,Methuselahs!$Y$7:$Z$206,2,FALSE()),"")</f>
        <v/>
      </c>
      <c r="B172" t="str">
        <f>IF(ROW()-ROW($A$6)&lt;Methuselahs!$A$4,ROW()-ROW($A$5),"")</f>
        <v/>
      </c>
      <c r="C172" t="str">
        <f>IF(ISNUMBER($B172),VLOOKUP($B172,Methuselahs!$X$7:$Y$206,2,FALSE()),"")</f>
        <v/>
      </c>
      <c r="D172" t="str">
        <f>IF(ISNUMBER($C172),T(VLOOKUP($C172,Methuselahs!$A$7:$E$206,2,FALSE()))&amp;" "&amp;T(VLOOKUP($C172,Methuselahs!$A$7:$E$206,3,FALSE())),"")</f>
        <v/>
      </c>
      <c r="E172" t="str">
        <f>IF(ISNUMBER($C172),VLOOKUP($C172,Methuselahs!$A$7:$I$206,COLUMN(Methuselahs!$H$6),FALSE()),"")</f>
        <v/>
      </c>
      <c r="F172" t="str">
        <f>IF(ISNUMBER($C172),VLOOKUP($C172,Methuselahs!$A$7:$I$206,COLUMN(Methuselahs!$I$6),FALSE()),"")</f>
        <v/>
      </c>
      <c r="G172" s="183"/>
      <c r="H172" t="str">
        <f>IF(ISNUMBER($C172),VLOOKUP($C172,Methuselahs!$A$7:$J$206,COLUMN(Methuselahs!$J$6),FALSE()),"")</f>
        <v/>
      </c>
    </row>
    <row r="173" spans="1:8" ht="15">
      <c r="A173" t="str">
        <f>IF(ISNUMBER($C173),VLOOKUP($C173,Methuselahs!$Y$7:$Z$206,2,FALSE()),"")</f>
        <v/>
      </c>
      <c r="B173" t="str">
        <f>IF(ROW()-ROW($A$6)&lt;Methuselahs!$A$4,ROW()-ROW($A$5),"")</f>
        <v/>
      </c>
      <c r="C173" t="str">
        <f>IF(ISNUMBER($B173),VLOOKUP($B173,Methuselahs!$X$7:$Y$206,2,FALSE()),"")</f>
        <v/>
      </c>
      <c r="D173" t="str">
        <f>IF(ISNUMBER($C173),T(VLOOKUP($C173,Methuselahs!$A$7:$E$206,2,FALSE()))&amp;" "&amp;T(VLOOKUP($C173,Methuselahs!$A$7:$E$206,3,FALSE())),"")</f>
        <v/>
      </c>
      <c r="E173" t="str">
        <f>IF(ISNUMBER($C173),VLOOKUP($C173,Methuselahs!$A$7:$I$206,COLUMN(Methuselahs!$H$6),FALSE()),"")</f>
        <v/>
      </c>
      <c r="F173" t="str">
        <f>IF(ISNUMBER($C173),VLOOKUP($C173,Methuselahs!$A$7:$I$206,COLUMN(Methuselahs!$I$6),FALSE()),"")</f>
        <v/>
      </c>
      <c r="G173" s="183"/>
      <c r="H173" t="str">
        <f>IF(ISNUMBER($C173),VLOOKUP($C173,Methuselahs!$A$7:$J$206,COLUMN(Methuselahs!$J$6),FALSE()),"")</f>
        <v/>
      </c>
    </row>
    <row r="174" spans="1:8" ht="15">
      <c r="A174" t="str">
        <f>IF(ISNUMBER($C174),VLOOKUP($C174,Methuselahs!$Y$7:$Z$206,2,FALSE()),"")</f>
        <v/>
      </c>
      <c r="B174" t="str">
        <f>IF(ROW()-ROW($A$6)&lt;Methuselahs!$A$4,ROW()-ROW($A$5),"")</f>
        <v/>
      </c>
      <c r="C174" t="str">
        <f>IF(ISNUMBER($B174),VLOOKUP($B174,Methuselahs!$X$7:$Y$206,2,FALSE()),"")</f>
        <v/>
      </c>
      <c r="D174" t="str">
        <f>IF(ISNUMBER($C174),T(VLOOKUP($C174,Methuselahs!$A$7:$E$206,2,FALSE()))&amp;" "&amp;T(VLOOKUP($C174,Methuselahs!$A$7:$E$206,3,FALSE())),"")</f>
        <v/>
      </c>
      <c r="E174" t="str">
        <f>IF(ISNUMBER($C174),VLOOKUP($C174,Methuselahs!$A$7:$I$206,COLUMN(Methuselahs!$H$6),FALSE()),"")</f>
        <v/>
      </c>
      <c r="F174" t="str">
        <f>IF(ISNUMBER($C174),VLOOKUP($C174,Methuselahs!$A$7:$I$206,COLUMN(Methuselahs!$I$6),FALSE()),"")</f>
        <v/>
      </c>
      <c r="G174" s="183"/>
      <c r="H174" t="str">
        <f>IF(ISNUMBER($C174),VLOOKUP($C174,Methuselahs!$A$7:$J$206,COLUMN(Methuselahs!$J$6),FALSE()),"")</f>
        <v/>
      </c>
    </row>
    <row r="175" spans="1:8" ht="15">
      <c r="A175" t="str">
        <f>IF(ISNUMBER($C175),VLOOKUP($C175,Methuselahs!$Y$7:$Z$206,2,FALSE()),"")</f>
        <v/>
      </c>
      <c r="B175" t="str">
        <f>IF(ROW()-ROW($A$6)&lt;Methuselahs!$A$4,ROW()-ROW($A$5),"")</f>
        <v/>
      </c>
      <c r="C175" t="str">
        <f>IF(ISNUMBER($B175),VLOOKUP($B175,Methuselahs!$X$7:$Y$206,2,FALSE()),"")</f>
        <v/>
      </c>
      <c r="D175" t="str">
        <f>IF(ISNUMBER($C175),T(VLOOKUP($C175,Methuselahs!$A$7:$E$206,2,FALSE()))&amp;" "&amp;T(VLOOKUP($C175,Methuselahs!$A$7:$E$206,3,FALSE())),"")</f>
        <v/>
      </c>
      <c r="E175" t="str">
        <f>IF(ISNUMBER($C175),VLOOKUP($C175,Methuselahs!$A$7:$I$206,COLUMN(Methuselahs!$H$6),FALSE()),"")</f>
        <v/>
      </c>
      <c r="F175" t="str">
        <f>IF(ISNUMBER($C175),VLOOKUP($C175,Methuselahs!$A$7:$I$206,COLUMN(Methuselahs!$I$6),FALSE()),"")</f>
        <v/>
      </c>
      <c r="G175" s="183"/>
      <c r="H175" t="str">
        <f>IF(ISNUMBER($C175),VLOOKUP($C175,Methuselahs!$A$7:$J$206,COLUMN(Methuselahs!$J$6),FALSE()),"")</f>
        <v/>
      </c>
    </row>
    <row r="176" spans="1:8" ht="15">
      <c r="A176" t="str">
        <f>IF(ISNUMBER($C176),VLOOKUP($C176,Methuselahs!$Y$7:$Z$206,2,FALSE()),"")</f>
        <v/>
      </c>
      <c r="B176" t="str">
        <f>IF(ROW()-ROW($A$6)&lt;Methuselahs!$A$4,ROW()-ROW($A$5),"")</f>
        <v/>
      </c>
      <c r="C176" t="str">
        <f>IF(ISNUMBER($B176),VLOOKUP($B176,Methuselahs!$X$7:$Y$206,2,FALSE()),"")</f>
        <v/>
      </c>
      <c r="D176" t="str">
        <f>IF(ISNUMBER($C176),T(VLOOKUP($C176,Methuselahs!$A$7:$E$206,2,FALSE()))&amp;" "&amp;T(VLOOKUP($C176,Methuselahs!$A$7:$E$206,3,FALSE())),"")</f>
        <v/>
      </c>
      <c r="E176" t="str">
        <f>IF(ISNUMBER($C176),VLOOKUP($C176,Methuselahs!$A$7:$I$206,COLUMN(Methuselahs!$H$6),FALSE()),"")</f>
        <v/>
      </c>
      <c r="F176" t="str">
        <f>IF(ISNUMBER($C176),VLOOKUP($C176,Methuselahs!$A$7:$I$206,COLUMN(Methuselahs!$I$6),FALSE()),"")</f>
        <v/>
      </c>
      <c r="G176" s="183"/>
      <c r="H176" t="str">
        <f>IF(ISNUMBER($C176),VLOOKUP($C176,Methuselahs!$A$7:$J$206,COLUMN(Methuselahs!$J$6),FALSE()),"")</f>
        <v/>
      </c>
    </row>
    <row r="177" spans="1:8" ht="15">
      <c r="A177" t="str">
        <f>IF(ISNUMBER($C177),VLOOKUP($C177,Methuselahs!$Y$7:$Z$206,2,FALSE()),"")</f>
        <v/>
      </c>
      <c r="B177" t="str">
        <f>IF(ROW()-ROW($A$6)&lt;Methuselahs!$A$4,ROW()-ROW($A$5),"")</f>
        <v/>
      </c>
      <c r="C177" t="str">
        <f>IF(ISNUMBER($B177),VLOOKUP($B177,Methuselahs!$X$7:$Y$206,2,FALSE()),"")</f>
        <v/>
      </c>
      <c r="D177" t="str">
        <f>IF(ISNUMBER($C177),T(VLOOKUP($C177,Methuselahs!$A$7:$E$206,2,FALSE()))&amp;" "&amp;T(VLOOKUP($C177,Methuselahs!$A$7:$E$206,3,FALSE())),"")</f>
        <v/>
      </c>
      <c r="E177" t="str">
        <f>IF(ISNUMBER($C177),VLOOKUP($C177,Methuselahs!$A$7:$I$206,COLUMN(Methuselahs!$H$6),FALSE()),"")</f>
        <v/>
      </c>
      <c r="F177" t="str">
        <f>IF(ISNUMBER($C177),VLOOKUP($C177,Methuselahs!$A$7:$I$206,COLUMN(Methuselahs!$I$6),FALSE()),"")</f>
        <v/>
      </c>
      <c r="G177" s="183"/>
      <c r="H177" t="str">
        <f>IF(ISNUMBER($C177),VLOOKUP($C177,Methuselahs!$A$7:$J$206,COLUMN(Methuselahs!$J$6),FALSE()),"")</f>
        <v/>
      </c>
    </row>
    <row r="178" spans="1:8" ht="15">
      <c r="A178" t="str">
        <f>IF(ISNUMBER($C178),VLOOKUP($C178,Methuselahs!$Y$7:$Z$206,2,FALSE()),"")</f>
        <v/>
      </c>
      <c r="B178" t="str">
        <f>IF(ROW()-ROW($A$6)&lt;Methuselahs!$A$4,ROW()-ROW($A$5),"")</f>
        <v/>
      </c>
      <c r="C178" t="str">
        <f>IF(ISNUMBER($B178),VLOOKUP($B178,Methuselahs!$X$7:$Y$206,2,FALSE()),"")</f>
        <v/>
      </c>
      <c r="D178" t="str">
        <f>IF(ISNUMBER($C178),T(VLOOKUP($C178,Methuselahs!$A$7:$E$206,2,FALSE()))&amp;" "&amp;T(VLOOKUP($C178,Methuselahs!$A$7:$E$206,3,FALSE())),"")</f>
        <v/>
      </c>
      <c r="E178" t="str">
        <f>IF(ISNUMBER($C178),VLOOKUP($C178,Methuselahs!$A$7:$I$206,COLUMN(Methuselahs!$H$6),FALSE()),"")</f>
        <v/>
      </c>
      <c r="F178" t="str">
        <f>IF(ISNUMBER($C178),VLOOKUP($C178,Methuselahs!$A$7:$I$206,COLUMN(Methuselahs!$I$6),FALSE()),"")</f>
        <v/>
      </c>
      <c r="G178" s="183"/>
      <c r="H178" t="str">
        <f>IF(ISNUMBER($C178),VLOOKUP($C178,Methuselahs!$A$7:$J$206,COLUMN(Methuselahs!$J$6),FALSE()),"")</f>
        <v/>
      </c>
    </row>
    <row r="179" spans="1:8" ht="15">
      <c r="A179" t="str">
        <f>IF(ISNUMBER($C179),VLOOKUP($C179,Methuselahs!$Y$7:$Z$206,2,FALSE()),"")</f>
        <v/>
      </c>
      <c r="B179" t="str">
        <f>IF(ROW()-ROW($A$6)&lt;Methuselahs!$A$4,ROW()-ROW($A$5),"")</f>
        <v/>
      </c>
      <c r="C179" t="str">
        <f>IF(ISNUMBER($B179),VLOOKUP($B179,Methuselahs!$X$7:$Y$206,2,FALSE()),"")</f>
        <v/>
      </c>
      <c r="D179" t="str">
        <f>IF(ISNUMBER($C179),T(VLOOKUP($C179,Methuselahs!$A$7:$E$206,2,FALSE()))&amp;" "&amp;T(VLOOKUP($C179,Methuselahs!$A$7:$E$206,3,FALSE())),"")</f>
        <v/>
      </c>
      <c r="E179" t="str">
        <f>IF(ISNUMBER($C179),VLOOKUP($C179,Methuselahs!$A$7:$I$206,COLUMN(Methuselahs!$H$6),FALSE()),"")</f>
        <v/>
      </c>
      <c r="F179" t="str">
        <f>IF(ISNUMBER($C179),VLOOKUP($C179,Methuselahs!$A$7:$I$206,COLUMN(Methuselahs!$I$6),FALSE()),"")</f>
        <v/>
      </c>
      <c r="G179" s="183"/>
      <c r="H179" t="str">
        <f>IF(ISNUMBER($C179),VLOOKUP($C179,Methuselahs!$A$7:$J$206,COLUMN(Methuselahs!$J$6),FALSE()),"")</f>
        <v/>
      </c>
    </row>
    <row r="180" spans="1:8" ht="15">
      <c r="A180" t="str">
        <f>IF(ISNUMBER($C180),VLOOKUP($C180,Methuselahs!$Y$7:$Z$206,2,FALSE()),"")</f>
        <v/>
      </c>
      <c r="B180" t="str">
        <f>IF(ROW()-ROW($A$6)&lt;Methuselahs!$A$4,ROW()-ROW($A$5),"")</f>
        <v/>
      </c>
      <c r="C180" t="str">
        <f>IF(ISNUMBER($B180),VLOOKUP($B180,Methuselahs!$X$7:$Y$206,2,FALSE()),"")</f>
        <v/>
      </c>
      <c r="D180" t="str">
        <f>IF(ISNUMBER($C180),T(VLOOKUP($C180,Methuselahs!$A$7:$E$206,2,FALSE()))&amp;" "&amp;T(VLOOKUP($C180,Methuselahs!$A$7:$E$206,3,FALSE())),"")</f>
        <v/>
      </c>
      <c r="E180" t="str">
        <f>IF(ISNUMBER($C180),VLOOKUP($C180,Methuselahs!$A$7:$I$206,COLUMN(Methuselahs!$H$6),FALSE()),"")</f>
        <v/>
      </c>
      <c r="F180" t="str">
        <f>IF(ISNUMBER($C180),VLOOKUP($C180,Methuselahs!$A$7:$I$206,COLUMN(Methuselahs!$I$6),FALSE()),"")</f>
        <v/>
      </c>
      <c r="G180" s="183"/>
      <c r="H180" t="str">
        <f>IF(ISNUMBER($C180),VLOOKUP($C180,Methuselahs!$A$7:$J$206,COLUMN(Methuselahs!$J$6),FALSE()),"")</f>
        <v/>
      </c>
    </row>
    <row r="181" spans="1:8" ht="15">
      <c r="A181" t="str">
        <f>IF(ISNUMBER($C181),VLOOKUP($C181,Methuselahs!$Y$7:$Z$206,2,FALSE()),"")</f>
        <v/>
      </c>
      <c r="B181" t="str">
        <f>IF(ROW()-ROW($A$6)&lt;Methuselahs!$A$4,ROW()-ROW($A$5),"")</f>
        <v/>
      </c>
      <c r="C181" t="str">
        <f>IF(ISNUMBER($B181),VLOOKUP($B181,Methuselahs!$X$7:$Y$206,2,FALSE()),"")</f>
        <v/>
      </c>
      <c r="D181" t="str">
        <f>IF(ISNUMBER($C181),T(VLOOKUP($C181,Methuselahs!$A$7:$E$206,2,FALSE()))&amp;" "&amp;T(VLOOKUP($C181,Methuselahs!$A$7:$E$206,3,FALSE())),"")</f>
        <v/>
      </c>
      <c r="E181" t="str">
        <f>IF(ISNUMBER($C181),VLOOKUP($C181,Methuselahs!$A$7:$I$206,COLUMN(Methuselahs!$H$6),FALSE()),"")</f>
        <v/>
      </c>
      <c r="F181" t="str">
        <f>IF(ISNUMBER($C181),VLOOKUP($C181,Methuselahs!$A$7:$I$206,COLUMN(Methuselahs!$I$6),FALSE()),"")</f>
        <v/>
      </c>
      <c r="G181" s="183"/>
      <c r="H181" t="str">
        <f>IF(ISNUMBER($C181),VLOOKUP($C181,Methuselahs!$A$7:$J$206,COLUMN(Methuselahs!$J$6),FALSE()),"")</f>
        <v/>
      </c>
    </row>
    <row r="182" spans="1:8" ht="15">
      <c r="A182" t="str">
        <f>IF(ISNUMBER($C182),VLOOKUP($C182,Methuselahs!$Y$7:$Z$206,2,FALSE()),"")</f>
        <v/>
      </c>
      <c r="B182" t="str">
        <f>IF(ROW()-ROW($A$6)&lt;Methuselahs!$A$4,ROW()-ROW($A$5),"")</f>
        <v/>
      </c>
      <c r="C182" t="str">
        <f>IF(ISNUMBER($B182),VLOOKUP($B182,Methuselahs!$X$7:$Y$206,2,FALSE()),"")</f>
        <v/>
      </c>
      <c r="D182" t="str">
        <f>IF(ISNUMBER($C182),T(VLOOKUP($C182,Methuselahs!$A$7:$E$206,2,FALSE()))&amp;" "&amp;T(VLOOKUP($C182,Methuselahs!$A$7:$E$206,3,FALSE())),"")</f>
        <v/>
      </c>
      <c r="E182" t="str">
        <f>IF(ISNUMBER($C182),VLOOKUP($C182,Methuselahs!$A$7:$I$206,COLUMN(Methuselahs!$H$6),FALSE()),"")</f>
        <v/>
      </c>
      <c r="F182" t="str">
        <f>IF(ISNUMBER($C182),VLOOKUP($C182,Methuselahs!$A$7:$I$206,COLUMN(Methuselahs!$I$6),FALSE()),"")</f>
        <v/>
      </c>
      <c r="G182" s="183"/>
      <c r="H182" t="str">
        <f>IF(ISNUMBER($C182),VLOOKUP($C182,Methuselahs!$A$7:$J$206,COLUMN(Methuselahs!$J$6),FALSE()),"")</f>
        <v/>
      </c>
    </row>
    <row r="183" spans="1:8" ht="15">
      <c r="A183" t="str">
        <f>IF(ISNUMBER($C183),VLOOKUP($C183,Methuselahs!$Y$7:$Z$206,2,FALSE()),"")</f>
        <v/>
      </c>
      <c r="B183" t="str">
        <f>IF(ROW()-ROW($A$6)&lt;Methuselahs!$A$4,ROW()-ROW($A$5),"")</f>
        <v/>
      </c>
      <c r="C183" t="str">
        <f>IF(ISNUMBER($B183),VLOOKUP($B183,Methuselahs!$X$7:$Y$206,2,FALSE()),"")</f>
        <v/>
      </c>
      <c r="D183" t="str">
        <f>IF(ISNUMBER($C183),T(VLOOKUP($C183,Methuselahs!$A$7:$E$206,2,FALSE()))&amp;" "&amp;T(VLOOKUP($C183,Methuselahs!$A$7:$E$206,3,FALSE())),"")</f>
        <v/>
      </c>
      <c r="E183" t="str">
        <f>IF(ISNUMBER($C183),VLOOKUP($C183,Methuselahs!$A$7:$I$206,COLUMN(Methuselahs!$H$6),FALSE()),"")</f>
        <v/>
      </c>
      <c r="F183" t="str">
        <f>IF(ISNUMBER($C183),VLOOKUP($C183,Methuselahs!$A$7:$I$206,COLUMN(Methuselahs!$I$6),FALSE()),"")</f>
        <v/>
      </c>
      <c r="G183" s="183"/>
      <c r="H183" t="str">
        <f>IF(ISNUMBER($C183),VLOOKUP($C183,Methuselahs!$A$7:$J$206,COLUMN(Methuselahs!$J$6),FALSE()),"")</f>
        <v/>
      </c>
    </row>
    <row r="184" spans="1:8" ht="15">
      <c r="A184" t="str">
        <f>IF(ISNUMBER($C184),VLOOKUP($C184,Methuselahs!$Y$7:$Z$206,2,FALSE()),"")</f>
        <v/>
      </c>
      <c r="B184" t="str">
        <f>IF(ROW()-ROW($A$6)&lt;Methuselahs!$A$4,ROW()-ROW($A$5),"")</f>
        <v/>
      </c>
      <c r="C184" t="str">
        <f>IF(ISNUMBER($B184),VLOOKUP($B184,Methuselahs!$X$7:$Y$206,2,FALSE()),"")</f>
        <v/>
      </c>
      <c r="D184" t="str">
        <f>IF(ISNUMBER($C184),T(VLOOKUP($C184,Methuselahs!$A$7:$E$206,2,FALSE()))&amp;" "&amp;T(VLOOKUP($C184,Methuselahs!$A$7:$E$206,3,FALSE())),"")</f>
        <v/>
      </c>
      <c r="E184" t="str">
        <f>IF(ISNUMBER($C184),VLOOKUP($C184,Methuselahs!$A$7:$I$206,COLUMN(Methuselahs!$H$6),FALSE()),"")</f>
        <v/>
      </c>
      <c r="F184" t="str">
        <f>IF(ISNUMBER($C184),VLOOKUP($C184,Methuselahs!$A$7:$I$206,COLUMN(Methuselahs!$I$6),FALSE()),"")</f>
        <v/>
      </c>
      <c r="G184" s="183"/>
      <c r="H184" t="str">
        <f>IF(ISNUMBER($C184),VLOOKUP($C184,Methuselahs!$A$7:$J$206,COLUMN(Methuselahs!$J$6),FALSE()),"")</f>
        <v/>
      </c>
    </row>
    <row r="185" spans="1:8" ht="15">
      <c r="A185" t="str">
        <f>IF(ISNUMBER($C185),VLOOKUP($C185,Methuselahs!$Y$7:$Z$206,2,FALSE()),"")</f>
        <v/>
      </c>
      <c r="B185" t="str">
        <f>IF(ROW()-ROW($A$6)&lt;Methuselahs!$A$4,ROW()-ROW($A$5),"")</f>
        <v/>
      </c>
      <c r="C185" t="str">
        <f>IF(ISNUMBER($B185),VLOOKUP($B185,Methuselahs!$X$7:$Y$206,2,FALSE()),"")</f>
        <v/>
      </c>
      <c r="D185" t="str">
        <f>IF(ISNUMBER($C185),T(VLOOKUP($C185,Methuselahs!$A$7:$E$206,2,FALSE()))&amp;" "&amp;T(VLOOKUP($C185,Methuselahs!$A$7:$E$206,3,FALSE())),"")</f>
        <v/>
      </c>
      <c r="E185" t="str">
        <f>IF(ISNUMBER($C185),VLOOKUP($C185,Methuselahs!$A$7:$I$206,COLUMN(Methuselahs!$H$6),FALSE()),"")</f>
        <v/>
      </c>
      <c r="F185" t="str">
        <f>IF(ISNUMBER($C185),VLOOKUP($C185,Methuselahs!$A$7:$I$206,COLUMN(Methuselahs!$I$6),FALSE()),"")</f>
        <v/>
      </c>
      <c r="G185" s="183"/>
      <c r="H185" t="str">
        <f>IF(ISNUMBER($C185),VLOOKUP($C185,Methuselahs!$A$7:$J$206,COLUMN(Methuselahs!$J$6),FALSE()),"")</f>
        <v/>
      </c>
    </row>
    <row r="186" spans="1:8" ht="15">
      <c r="A186" t="str">
        <f>IF(ISNUMBER($C186),VLOOKUP($C186,Methuselahs!$Y$7:$Z$206,2,FALSE()),"")</f>
        <v/>
      </c>
      <c r="B186" t="str">
        <f>IF(ROW()-ROW($A$6)&lt;Methuselahs!$A$4,ROW()-ROW($A$5),"")</f>
        <v/>
      </c>
      <c r="C186" t="str">
        <f>IF(ISNUMBER($B186),VLOOKUP($B186,Methuselahs!$X$7:$Y$206,2,FALSE()),"")</f>
        <v/>
      </c>
      <c r="D186" t="str">
        <f>IF(ISNUMBER($C186),T(VLOOKUP($C186,Methuselahs!$A$7:$E$206,2,FALSE()))&amp;" "&amp;T(VLOOKUP($C186,Methuselahs!$A$7:$E$206,3,FALSE())),"")</f>
        <v/>
      </c>
      <c r="E186" t="str">
        <f>IF(ISNUMBER($C186),VLOOKUP($C186,Methuselahs!$A$7:$I$206,COLUMN(Methuselahs!$H$6),FALSE()),"")</f>
        <v/>
      </c>
      <c r="F186" t="str">
        <f>IF(ISNUMBER($C186),VLOOKUP($C186,Methuselahs!$A$7:$I$206,COLUMN(Methuselahs!$I$6),FALSE()),"")</f>
        <v/>
      </c>
      <c r="G186" s="183"/>
      <c r="H186" t="str">
        <f>IF(ISNUMBER($C186),VLOOKUP($C186,Methuselahs!$A$7:$J$206,COLUMN(Methuselahs!$J$6),FALSE()),"")</f>
        <v/>
      </c>
    </row>
    <row r="187" spans="1:8" ht="15">
      <c r="A187" t="str">
        <f>IF(ISNUMBER($C187),VLOOKUP($C187,Methuselahs!$Y$7:$Z$206,2,FALSE()),"")</f>
        <v/>
      </c>
      <c r="B187" t="str">
        <f>IF(ROW()-ROW($A$6)&lt;Methuselahs!$A$4,ROW()-ROW($A$5),"")</f>
        <v/>
      </c>
      <c r="C187" t="str">
        <f>IF(ISNUMBER($B187),VLOOKUP($B187,Methuselahs!$X$7:$Y$206,2,FALSE()),"")</f>
        <v/>
      </c>
      <c r="D187" t="str">
        <f>IF(ISNUMBER($C187),T(VLOOKUP($C187,Methuselahs!$A$7:$E$206,2,FALSE()))&amp;" "&amp;T(VLOOKUP($C187,Methuselahs!$A$7:$E$206,3,FALSE())),"")</f>
        <v/>
      </c>
      <c r="E187" t="str">
        <f>IF(ISNUMBER($C187),VLOOKUP($C187,Methuselahs!$A$7:$I$206,COLUMN(Methuselahs!$H$6),FALSE()),"")</f>
        <v/>
      </c>
      <c r="F187" t="str">
        <f>IF(ISNUMBER($C187),VLOOKUP($C187,Methuselahs!$A$7:$I$206,COLUMN(Methuselahs!$I$6),FALSE()),"")</f>
        <v/>
      </c>
      <c r="G187" s="183"/>
      <c r="H187" t="str">
        <f>IF(ISNUMBER($C187),VLOOKUP($C187,Methuselahs!$A$7:$J$206,COLUMN(Methuselahs!$J$6),FALSE()),"")</f>
        <v/>
      </c>
    </row>
    <row r="188" spans="1:8" ht="15">
      <c r="A188" t="str">
        <f>IF(ISNUMBER($C188),VLOOKUP($C188,Methuselahs!$Y$7:$Z$206,2,FALSE()),"")</f>
        <v/>
      </c>
      <c r="B188" t="str">
        <f>IF(ROW()-ROW($A$6)&lt;Methuselahs!$A$4,ROW()-ROW($A$5),"")</f>
        <v/>
      </c>
      <c r="C188" t="str">
        <f>IF(ISNUMBER($B188),VLOOKUP($B188,Methuselahs!$X$7:$Y$206,2,FALSE()),"")</f>
        <v/>
      </c>
      <c r="D188" t="str">
        <f>IF(ISNUMBER($C188),T(VLOOKUP($C188,Methuselahs!$A$7:$E$206,2,FALSE()))&amp;" "&amp;T(VLOOKUP($C188,Methuselahs!$A$7:$E$206,3,FALSE())),"")</f>
        <v/>
      </c>
      <c r="E188" t="str">
        <f>IF(ISNUMBER($C188),VLOOKUP($C188,Methuselahs!$A$7:$I$206,COLUMN(Methuselahs!$H$6),FALSE()),"")</f>
        <v/>
      </c>
      <c r="F188" t="str">
        <f>IF(ISNUMBER($C188),VLOOKUP($C188,Methuselahs!$A$7:$I$206,COLUMN(Methuselahs!$I$6),FALSE()),"")</f>
        <v/>
      </c>
      <c r="G188" s="183"/>
      <c r="H188" t="str">
        <f>IF(ISNUMBER($C188),VLOOKUP($C188,Methuselahs!$A$7:$J$206,COLUMN(Methuselahs!$J$6),FALSE()),"")</f>
        <v/>
      </c>
    </row>
    <row r="189" spans="1:8" ht="15">
      <c r="A189" t="str">
        <f>IF(ISNUMBER($C189),VLOOKUP($C189,Methuselahs!$Y$7:$Z$206,2,FALSE()),"")</f>
        <v/>
      </c>
      <c r="B189" t="str">
        <f>IF(ROW()-ROW($A$6)&lt;Methuselahs!$A$4,ROW()-ROW($A$5),"")</f>
        <v/>
      </c>
      <c r="C189" t="str">
        <f>IF(ISNUMBER($B189),VLOOKUP($B189,Methuselahs!$X$7:$Y$206,2,FALSE()),"")</f>
        <v/>
      </c>
      <c r="D189" t="str">
        <f>IF(ISNUMBER($C189),T(VLOOKUP($C189,Methuselahs!$A$7:$E$206,2,FALSE()))&amp;" "&amp;T(VLOOKUP($C189,Methuselahs!$A$7:$E$206,3,FALSE())),"")</f>
        <v/>
      </c>
      <c r="E189" t="str">
        <f>IF(ISNUMBER($C189),VLOOKUP($C189,Methuselahs!$A$7:$I$206,COLUMN(Methuselahs!$H$6),FALSE()),"")</f>
        <v/>
      </c>
      <c r="F189" t="str">
        <f>IF(ISNUMBER($C189),VLOOKUP($C189,Methuselahs!$A$7:$I$206,COLUMN(Methuselahs!$I$6),FALSE()),"")</f>
        <v/>
      </c>
      <c r="G189" s="183"/>
      <c r="H189" t="str">
        <f>IF(ISNUMBER($C189),VLOOKUP($C189,Methuselahs!$A$7:$J$206,COLUMN(Methuselahs!$J$6),FALSE()),"")</f>
        <v/>
      </c>
    </row>
    <row r="190" spans="1:8" ht="15">
      <c r="A190" t="str">
        <f>IF(ISNUMBER($C190),VLOOKUP($C190,Methuselahs!$Y$7:$Z$206,2,FALSE()),"")</f>
        <v/>
      </c>
      <c r="B190" t="str">
        <f>IF(ROW()-ROW($A$6)&lt;Methuselahs!$A$4,ROW()-ROW($A$5),"")</f>
        <v/>
      </c>
      <c r="C190" t="str">
        <f>IF(ISNUMBER($B190),VLOOKUP($B190,Methuselahs!$X$7:$Y$206,2,FALSE()),"")</f>
        <v/>
      </c>
      <c r="D190" t="str">
        <f>IF(ISNUMBER($C190),T(VLOOKUP($C190,Methuselahs!$A$7:$E$206,2,FALSE()))&amp;" "&amp;T(VLOOKUP($C190,Methuselahs!$A$7:$E$206,3,FALSE())),"")</f>
        <v/>
      </c>
      <c r="E190" t="str">
        <f>IF(ISNUMBER($C190),VLOOKUP($C190,Methuselahs!$A$7:$I$206,COLUMN(Methuselahs!$H$6),FALSE()),"")</f>
        <v/>
      </c>
      <c r="F190" t="str">
        <f>IF(ISNUMBER($C190),VLOOKUP($C190,Methuselahs!$A$7:$I$206,COLUMN(Methuselahs!$I$6),FALSE()),"")</f>
        <v/>
      </c>
      <c r="G190" s="183"/>
      <c r="H190" t="str">
        <f>IF(ISNUMBER($C190),VLOOKUP($C190,Methuselahs!$A$7:$J$206,COLUMN(Methuselahs!$J$6),FALSE()),"")</f>
        <v/>
      </c>
    </row>
    <row r="191" spans="1:8" ht="15">
      <c r="A191" t="str">
        <f>IF(ISNUMBER($C191),VLOOKUP($C191,Methuselahs!$Y$7:$Z$206,2,FALSE()),"")</f>
        <v/>
      </c>
      <c r="B191" t="str">
        <f>IF(ROW()-ROW($A$6)&lt;Methuselahs!$A$4,ROW()-ROW($A$5),"")</f>
        <v/>
      </c>
      <c r="C191" t="str">
        <f>IF(ISNUMBER($B191),VLOOKUP($B191,Methuselahs!$X$7:$Y$206,2,FALSE()),"")</f>
        <v/>
      </c>
      <c r="D191" t="str">
        <f>IF(ISNUMBER($C191),T(VLOOKUP($C191,Methuselahs!$A$7:$E$206,2,FALSE()))&amp;" "&amp;T(VLOOKUP($C191,Methuselahs!$A$7:$E$206,3,FALSE())),"")</f>
        <v/>
      </c>
      <c r="E191" t="str">
        <f>IF(ISNUMBER($C191),VLOOKUP($C191,Methuselahs!$A$7:$I$206,COLUMN(Methuselahs!$H$6),FALSE()),"")</f>
        <v/>
      </c>
      <c r="F191" t="str">
        <f>IF(ISNUMBER($C191),VLOOKUP($C191,Methuselahs!$A$7:$I$206,COLUMN(Methuselahs!$I$6),FALSE()),"")</f>
        <v/>
      </c>
      <c r="G191" s="183"/>
      <c r="H191" t="str">
        <f>IF(ISNUMBER($C191),VLOOKUP($C191,Methuselahs!$A$7:$J$206,COLUMN(Methuselahs!$J$6),FALSE()),"")</f>
        <v/>
      </c>
    </row>
    <row r="192" spans="1:8" ht="15">
      <c r="A192" t="str">
        <f>IF(ISNUMBER($C192),VLOOKUP($C192,Methuselahs!$Y$7:$Z$206,2,FALSE()),"")</f>
        <v/>
      </c>
      <c r="B192" t="str">
        <f>IF(ROW()-ROW($A$6)&lt;Methuselahs!$A$4,ROW()-ROW($A$5),"")</f>
        <v/>
      </c>
      <c r="C192" t="str">
        <f>IF(ISNUMBER($B192),VLOOKUP($B192,Methuselahs!$X$7:$Y$206,2,FALSE()),"")</f>
        <v/>
      </c>
      <c r="D192" t="str">
        <f>IF(ISNUMBER($C192),T(VLOOKUP($C192,Methuselahs!$A$7:$E$206,2,FALSE()))&amp;" "&amp;T(VLOOKUP($C192,Methuselahs!$A$7:$E$206,3,FALSE())),"")</f>
        <v/>
      </c>
      <c r="E192" t="str">
        <f>IF(ISNUMBER($C192),VLOOKUP($C192,Methuselahs!$A$7:$I$206,COLUMN(Methuselahs!$H$6),FALSE()),"")</f>
        <v/>
      </c>
      <c r="F192" t="str">
        <f>IF(ISNUMBER($C192),VLOOKUP($C192,Methuselahs!$A$7:$I$206,COLUMN(Methuselahs!$I$6),FALSE()),"")</f>
        <v/>
      </c>
      <c r="G192" s="183"/>
      <c r="H192" t="str">
        <f>IF(ISNUMBER($C192),VLOOKUP($C192,Methuselahs!$A$7:$J$206,COLUMN(Methuselahs!$J$6),FALSE()),"")</f>
        <v/>
      </c>
    </row>
    <row r="193" spans="1:8" ht="15">
      <c r="A193" t="str">
        <f>IF(ISNUMBER($C193),VLOOKUP($C193,Methuselahs!$Y$7:$Z$206,2,FALSE()),"")</f>
        <v/>
      </c>
      <c r="B193" t="str">
        <f>IF(ROW()-ROW($A$6)&lt;Methuselahs!$A$4,ROW()-ROW($A$5),"")</f>
        <v/>
      </c>
      <c r="C193" t="str">
        <f>IF(ISNUMBER($B193),VLOOKUP($B193,Methuselahs!$X$7:$Y$206,2,FALSE()),"")</f>
        <v/>
      </c>
      <c r="D193" t="str">
        <f>IF(ISNUMBER($C193),T(VLOOKUP($C193,Methuselahs!$A$7:$E$206,2,FALSE()))&amp;" "&amp;T(VLOOKUP($C193,Methuselahs!$A$7:$E$206,3,FALSE())),"")</f>
        <v/>
      </c>
      <c r="E193" t="str">
        <f>IF(ISNUMBER($C193),VLOOKUP($C193,Methuselahs!$A$7:$I$206,COLUMN(Methuselahs!$H$6),FALSE()),"")</f>
        <v/>
      </c>
      <c r="F193" t="str">
        <f>IF(ISNUMBER($C193),VLOOKUP($C193,Methuselahs!$A$7:$I$206,COLUMN(Methuselahs!$I$6),FALSE()),"")</f>
        <v/>
      </c>
      <c r="G193" s="183"/>
      <c r="H193" t="str">
        <f>IF(ISNUMBER($C193),VLOOKUP($C193,Methuselahs!$A$7:$J$206,COLUMN(Methuselahs!$J$6),FALSE()),"")</f>
        <v/>
      </c>
    </row>
    <row r="194" spans="1:8" ht="15">
      <c r="A194" t="str">
        <f>IF(ISNUMBER($C194),VLOOKUP($C194,Methuselahs!$Y$7:$Z$206,2,FALSE()),"")</f>
        <v/>
      </c>
      <c r="B194" t="str">
        <f>IF(ROW()-ROW($A$6)&lt;Methuselahs!$A$4,ROW()-ROW($A$5),"")</f>
        <v/>
      </c>
      <c r="C194" t="str">
        <f>IF(ISNUMBER($B194),VLOOKUP($B194,Methuselahs!$X$7:$Y$206,2,FALSE()),"")</f>
        <v/>
      </c>
      <c r="D194" t="str">
        <f>IF(ISNUMBER($C194),T(VLOOKUP($C194,Methuselahs!$A$7:$E$206,2,FALSE()))&amp;" "&amp;T(VLOOKUP($C194,Methuselahs!$A$7:$E$206,3,FALSE())),"")</f>
        <v/>
      </c>
      <c r="E194" t="str">
        <f>IF(ISNUMBER($C194),VLOOKUP($C194,Methuselahs!$A$7:$I$206,COLUMN(Methuselahs!$H$6),FALSE()),"")</f>
        <v/>
      </c>
      <c r="F194" t="str">
        <f>IF(ISNUMBER($C194),VLOOKUP($C194,Methuselahs!$A$7:$I$206,COLUMN(Methuselahs!$I$6),FALSE()),"")</f>
        <v/>
      </c>
      <c r="G194" s="183"/>
      <c r="H194" t="str">
        <f>IF(ISNUMBER($C194),VLOOKUP($C194,Methuselahs!$A$7:$J$206,COLUMN(Methuselahs!$J$6),FALSE()),"")</f>
        <v/>
      </c>
    </row>
    <row r="195" spans="1:8" ht="15">
      <c r="A195" t="str">
        <f>IF(ISNUMBER($C195),VLOOKUP($C195,Methuselahs!$Y$7:$Z$206,2,FALSE()),"")</f>
        <v/>
      </c>
      <c r="B195" t="str">
        <f>IF(ROW()-ROW($A$6)&lt;Methuselahs!$A$4,ROW()-ROW($A$5),"")</f>
        <v/>
      </c>
      <c r="C195" t="str">
        <f>IF(ISNUMBER($B195),VLOOKUP($B195,Methuselahs!$X$7:$Y$206,2,FALSE()),"")</f>
        <v/>
      </c>
      <c r="D195" t="str">
        <f>IF(ISNUMBER($C195),T(VLOOKUP($C195,Methuselahs!$A$7:$E$206,2,FALSE()))&amp;" "&amp;T(VLOOKUP($C195,Methuselahs!$A$7:$E$206,3,FALSE())),"")</f>
        <v/>
      </c>
      <c r="E195" t="str">
        <f>IF(ISNUMBER($C195),VLOOKUP($C195,Methuselahs!$A$7:$I$206,COLUMN(Methuselahs!$H$6),FALSE()),"")</f>
        <v/>
      </c>
      <c r="F195" t="str">
        <f>IF(ISNUMBER($C195),VLOOKUP($C195,Methuselahs!$A$7:$I$206,COLUMN(Methuselahs!$I$6),FALSE()),"")</f>
        <v/>
      </c>
      <c r="G195" s="183"/>
      <c r="H195" t="str">
        <f>IF(ISNUMBER($C195),VLOOKUP($C195,Methuselahs!$A$7:$J$206,COLUMN(Methuselahs!$J$6),FALSE()),"")</f>
        <v/>
      </c>
    </row>
    <row r="196" spans="1:8" ht="15">
      <c r="A196" t="str">
        <f>IF(ISNUMBER($C196),VLOOKUP($C196,Methuselahs!$Y$7:$Z$206,2,FALSE()),"")</f>
        <v/>
      </c>
      <c r="B196" t="str">
        <f>IF(ROW()-ROW($A$6)&lt;Methuselahs!$A$4,ROW()-ROW($A$5),"")</f>
        <v/>
      </c>
      <c r="C196" t="str">
        <f>IF(ISNUMBER($B196),VLOOKUP($B196,Methuselahs!$X$7:$Y$206,2,FALSE()),"")</f>
        <v/>
      </c>
      <c r="D196" t="str">
        <f>IF(ISNUMBER($C196),T(VLOOKUP($C196,Methuselahs!$A$7:$E$206,2,FALSE()))&amp;" "&amp;T(VLOOKUP($C196,Methuselahs!$A$7:$E$206,3,FALSE())),"")</f>
        <v/>
      </c>
      <c r="E196" t="str">
        <f>IF(ISNUMBER($C196),VLOOKUP($C196,Methuselahs!$A$7:$I$206,COLUMN(Methuselahs!$H$6),FALSE()),"")</f>
        <v/>
      </c>
      <c r="F196" t="str">
        <f>IF(ISNUMBER($C196),VLOOKUP($C196,Methuselahs!$A$7:$I$206,COLUMN(Methuselahs!$I$6),FALSE()),"")</f>
        <v/>
      </c>
      <c r="G196" s="183"/>
      <c r="H196" t="str">
        <f>IF(ISNUMBER($C196),VLOOKUP($C196,Methuselahs!$A$7:$J$206,COLUMN(Methuselahs!$J$6),FALSE()),"")</f>
        <v/>
      </c>
    </row>
    <row r="197" spans="1:8" ht="15">
      <c r="A197" t="str">
        <f>IF(ISNUMBER($C197),VLOOKUP($C197,Methuselahs!$Y$7:$Z$206,2,FALSE()),"")</f>
        <v/>
      </c>
      <c r="B197" t="str">
        <f>IF(ROW()-ROW($A$6)&lt;Methuselahs!$A$4,ROW()-ROW($A$5),"")</f>
        <v/>
      </c>
      <c r="C197" t="str">
        <f>IF(ISNUMBER($B197),VLOOKUP($B197,Methuselahs!$X$7:$Y$206,2,FALSE()),"")</f>
        <v/>
      </c>
      <c r="D197" t="str">
        <f>IF(ISNUMBER($C197),T(VLOOKUP($C197,Methuselahs!$A$7:$E$206,2,FALSE()))&amp;" "&amp;T(VLOOKUP($C197,Methuselahs!$A$7:$E$206,3,FALSE())),"")</f>
        <v/>
      </c>
      <c r="E197" t="str">
        <f>IF(ISNUMBER($C197),VLOOKUP($C197,Methuselahs!$A$7:$I$206,COLUMN(Methuselahs!$H$6),FALSE()),"")</f>
        <v/>
      </c>
      <c r="F197" t="str">
        <f>IF(ISNUMBER($C197),VLOOKUP($C197,Methuselahs!$A$7:$I$206,COLUMN(Methuselahs!$I$6),FALSE()),"")</f>
        <v/>
      </c>
      <c r="G197" s="183"/>
      <c r="H197" t="str">
        <f>IF(ISNUMBER($C197),VLOOKUP($C197,Methuselahs!$A$7:$J$206,COLUMN(Methuselahs!$J$6),FALSE()),"")</f>
        <v/>
      </c>
    </row>
    <row r="198" spans="1:8" ht="15">
      <c r="A198" t="str">
        <f>IF(ISNUMBER($C198),VLOOKUP($C198,Methuselahs!$Y$7:$Z$206,2,FALSE()),"")</f>
        <v/>
      </c>
      <c r="B198" t="str">
        <f>IF(ROW()-ROW($A$6)&lt;Methuselahs!$A$4,ROW()-ROW($A$5),"")</f>
        <v/>
      </c>
      <c r="C198" t="str">
        <f>IF(ISNUMBER($B198),VLOOKUP($B198,Methuselahs!$X$7:$Y$206,2,FALSE()),"")</f>
        <v/>
      </c>
      <c r="D198" t="str">
        <f>IF(ISNUMBER($C198),T(VLOOKUP($C198,Methuselahs!$A$7:$E$206,2,FALSE()))&amp;" "&amp;T(VLOOKUP($C198,Methuselahs!$A$7:$E$206,3,FALSE())),"")</f>
        <v/>
      </c>
      <c r="E198" t="str">
        <f>IF(ISNUMBER($C198),VLOOKUP($C198,Methuselahs!$A$7:$I$206,COLUMN(Methuselahs!$H$6),FALSE()),"")</f>
        <v/>
      </c>
      <c r="F198" t="str">
        <f>IF(ISNUMBER($C198),VLOOKUP($C198,Methuselahs!$A$7:$I$206,COLUMN(Methuselahs!$I$6),FALSE()),"")</f>
        <v/>
      </c>
      <c r="G198" s="183"/>
      <c r="H198" t="str">
        <f>IF(ISNUMBER($C198),VLOOKUP($C198,Methuselahs!$A$7:$J$206,COLUMN(Methuselahs!$J$6),FALSE()),"")</f>
        <v/>
      </c>
    </row>
    <row r="199" spans="1:8" ht="15">
      <c r="A199" t="str">
        <f>IF(ISNUMBER($C199),VLOOKUP($C199,Methuselahs!$Y$7:$Z$206,2,FALSE()),"")</f>
        <v/>
      </c>
      <c r="B199" t="str">
        <f>IF(ROW()-ROW($A$6)&lt;Methuselahs!$A$4,ROW()-ROW($A$5),"")</f>
        <v/>
      </c>
      <c r="C199" t="str">
        <f>IF(ISNUMBER($B199),VLOOKUP($B199,Methuselahs!$X$7:$Y$206,2,FALSE()),"")</f>
        <v/>
      </c>
      <c r="D199" t="str">
        <f>IF(ISNUMBER($C199),T(VLOOKUP($C199,Methuselahs!$A$7:$E$206,2,FALSE()))&amp;" "&amp;T(VLOOKUP($C199,Methuselahs!$A$7:$E$206,3,FALSE())),"")</f>
        <v/>
      </c>
      <c r="E199" t="str">
        <f>IF(ISNUMBER($C199),VLOOKUP($C199,Methuselahs!$A$7:$I$206,COLUMN(Methuselahs!$H$6),FALSE()),"")</f>
        <v/>
      </c>
      <c r="F199" t="str">
        <f>IF(ISNUMBER($C199),VLOOKUP($C199,Methuselahs!$A$7:$I$206,COLUMN(Methuselahs!$I$6),FALSE()),"")</f>
        <v/>
      </c>
      <c r="G199" s="183"/>
      <c r="H199" t="str">
        <f>IF(ISNUMBER($C199),VLOOKUP($C199,Methuselahs!$A$7:$J$206,COLUMN(Methuselahs!$J$6),FALSE()),"")</f>
        <v/>
      </c>
    </row>
    <row r="200" spans="1:8" ht="15">
      <c r="A200" t="str">
        <f>IF(ISNUMBER($C200),VLOOKUP($C200,Methuselahs!$Y$7:$Z$206,2,FALSE()),"")</f>
        <v/>
      </c>
      <c r="B200" t="str">
        <f>IF(ROW()-ROW($A$6)&lt;Methuselahs!$A$4,ROW()-ROW($A$5),"")</f>
        <v/>
      </c>
      <c r="C200" t="str">
        <f>IF(ISNUMBER($B200),VLOOKUP($B200,Methuselahs!$X$7:$Y$206,2,FALSE()),"")</f>
        <v/>
      </c>
      <c r="D200" t="str">
        <f>IF(ISNUMBER($C200),T(VLOOKUP($C200,Methuselahs!$A$7:$E$206,2,FALSE()))&amp;" "&amp;T(VLOOKUP($C200,Methuselahs!$A$7:$E$206,3,FALSE())),"")</f>
        <v/>
      </c>
      <c r="E200" t="str">
        <f>IF(ISNUMBER($C200),VLOOKUP($C200,Methuselahs!$A$7:$I$206,COLUMN(Methuselahs!$H$6),FALSE()),"")</f>
        <v/>
      </c>
      <c r="F200" t="str">
        <f>IF(ISNUMBER($C200),VLOOKUP($C200,Methuselahs!$A$7:$I$206,COLUMN(Methuselahs!$I$6),FALSE()),"")</f>
        <v/>
      </c>
      <c r="G200" s="183"/>
      <c r="H200" t="str">
        <f>IF(ISNUMBER($C200),VLOOKUP($C200,Methuselahs!$A$7:$J$206,COLUMN(Methuselahs!$J$6),FALSE()),"")</f>
        <v/>
      </c>
    </row>
    <row r="201" spans="1:8" ht="15">
      <c r="A201" t="str">
        <f>IF(ISNUMBER($C201),VLOOKUP($C201,Methuselahs!$Y$7:$Z$206,2,FALSE()),"")</f>
        <v/>
      </c>
      <c r="B201" t="str">
        <f>IF(ROW()-ROW($A$6)&lt;Methuselahs!$A$4,ROW()-ROW($A$5),"")</f>
        <v/>
      </c>
      <c r="C201" t="str">
        <f>IF(ISNUMBER($B201),VLOOKUP($B201,Methuselahs!$X$7:$Y$206,2,FALSE()),"")</f>
        <v/>
      </c>
      <c r="D201" t="str">
        <f>IF(ISNUMBER($C201),T(VLOOKUP($C201,Methuselahs!$A$7:$E$206,2,FALSE()))&amp;" "&amp;T(VLOOKUP($C201,Methuselahs!$A$7:$E$206,3,FALSE())),"")</f>
        <v/>
      </c>
      <c r="E201" t="str">
        <f>IF(ISNUMBER($C201),VLOOKUP($C201,Methuselahs!$A$7:$I$206,COLUMN(Methuselahs!$H$6),FALSE()),"")</f>
        <v/>
      </c>
      <c r="F201" t="str">
        <f>IF(ISNUMBER($C201),VLOOKUP($C201,Methuselahs!$A$7:$I$206,COLUMN(Methuselahs!$I$6),FALSE()),"")</f>
        <v/>
      </c>
      <c r="G201" s="183"/>
      <c r="H201" t="str">
        <f>IF(ISNUMBER($C201),VLOOKUP($C201,Methuselahs!$A$7:$J$206,COLUMN(Methuselahs!$J$6),FALSE()),"")</f>
        <v/>
      </c>
    </row>
    <row r="202" spans="1:8" ht="15">
      <c r="A202" t="str">
        <f>IF(ISNUMBER($C202),VLOOKUP($C202,Methuselahs!$Y$7:$Z$206,2,FALSE()),"")</f>
        <v/>
      </c>
      <c r="B202" t="str">
        <f>IF(ROW()-ROW($A$6)&lt;Methuselahs!$A$4,ROW()-ROW($A$5),"")</f>
        <v/>
      </c>
      <c r="C202" t="str">
        <f>IF(ISNUMBER($B202),VLOOKUP($B202,Methuselahs!$X$7:$Y$206,2,FALSE()),"")</f>
        <v/>
      </c>
      <c r="D202" t="str">
        <f>IF(ISNUMBER($C202),T(VLOOKUP($C202,Methuselahs!$A$7:$E$206,2,FALSE()))&amp;" "&amp;T(VLOOKUP($C202,Methuselahs!$A$7:$E$206,3,FALSE())),"")</f>
        <v/>
      </c>
      <c r="E202" t="str">
        <f>IF(ISNUMBER($C202),VLOOKUP($C202,Methuselahs!$A$7:$I$206,COLUMN(Methuselahs!$H$6),FALSE()),"")</f>
        <v/>
      </c>
      <c r="F202" t="str">
        <f>IF(ISNUMBER($C202),VLOOKUP($C202,Methuselahs!$A$7:$I$206,COLUMN(Methuselahs!$I$6),FALSE()),"")</f>
        <v/>
      </c>
      <c r="G202" s="183"/>
      <c r="H202" t="str">
        <f>IF(ISNUMBER($C202),VLOOKUP($C202,Methuselahs!$A$7:$J$206,COLUMN(Methuselahs!$J$6),FALSE()),"")</f>
        <v/>
      </c>
    </row>
    <row r="203" spans="1:8" ht="15">
      <c r="A203" t="str">
        <f>IF(ISNUMBER($C203),VLOOKUP($C203,Methuselahs!$Y$7:$Z$206,2,FALSE()),"")</f>
        <v/>
      </c>
      <c r="B203" t="str">
        <f>IF(ROW()-ROW($A$6)&lt;Methuselahs!$A$4,ROW()-ROW($A$5),"")</f>
        <v/>
      </c>
      <c r="C203" t="str">
        <f>IF(ISNUMBER($B203),VLOOKUP($B203,Methuselahs!$X$7:$Y$206,2,FALSE()),"")</f>
        <v/>
      </c>
      <c r="D203" t="str">
        <f>IF(ISNUMBER($C203),T(VLOOKUP($C203,Methuselahs!$A$7:$E$206,2,FALSE()))&amp;" "&amp;T(VLOOKUP($C203,Methuselahs!$A$7:$E$206,3,FALSE())),"")</f>
        <v/>
      </c>
      <c r="E203" t="str">
        <f>IF(ISNUMBER($C203),VLOOKUP($C203,Methuselahs!$A$7:$I$206,COLUMN(Methuselahs!$H$6),FALSE()),"")</f>
        <v/>
      </c>
      <c r="F203" t="str">
        <f>IF(ISNUMBER($C203),VLOOKUP($C203,Methuselahs!$A$7:$I$206,COLUMN(Methuselahs!$I$6),FALSE()),"")</f>
        <v/>
      </c>
      <c r="G203" s="183"/>
      <c r="H203" t="str">
        <f>IF(ISNUMBER($C203),VLOOKUP($C203,Methuselahs!$A$7:$J$206,COLUMN(Methuselahs!$J$6),FALSE()),"")</f>
        <v/>
      </c>
    </row>
    <row r="204" spans="1:8" ht="15">
      <c r="A204" t="str">
        <f>IF(ISNUMBER($C204),VLOOKUP($C204,Methuselahs!$Y$7:$Z$206,2,FALSE()),"")</f>
        <v/>
      </c>
      <c r="B204" t="str">
        <f>IF(ROW()-ROW($A$6)&lt;Methuselahs!$A$4,ROW()-ROW($A$5),"")</f>
        <v/>
      </c>
      <c r="C204" t="str">
        <f>IF(ISNUMBER($B204),VLOOKUP($B204,Methuselahs!$X$7:$Y$206,2,FALSE()),"")</f>
        <v/>
      </c>
      <c r="D204" t="str">
        <f>IF(ISNUMBER($C204),T(VLOOKUP($C204,Methuselahs!$A$7:$E$206,2,FALSE()))&amp;" "&amp;T(VLOOKUP($C204,Methuselahs!$A$7:$E$206,3,FALSE())),"")</f>
        <v/>
      </c>
      <c r="E204" t="str">
        <f>IF(ISNUMBER($C204),VLOOKUP($C204,Methuselahs!$A$7:$I$206,COLUMN(Methuselahs!$H$6),FALSE()),"")</f>
        <v/>
      </c>
      <c r="F204" t="str">
        <f>IF(ISNUMBER($C204),VLOOKUP($C204,Methuselahs!$A$7:$I$206,COLUMN(Methuselahs!$I$6),FALSE()),"")</f>
        <v/>
      </c>
      <c r="G204" s="183"/>
      <c r="H204" t="str">
        <f>IF(ISNUMBER($C204),VLOOKUP($C204,Methuselahs!$A$7:$J$206,COLUMN(Methuselahs!$J$6),FALSE()),"")</f>
        <v/>
      </c>
    </row>
    <row r="205" spans="1:8" ht="15">
      <c r="A205" t="str">
        <f>IF(ISNUMBER($C205),VLOOKUP($C205,Methuselahs!$Y$7:$Z$206,2,FALSE()),"")</f>
        <v/>
      </c>
      <c r="B205" t="str">
        <f>IF(ROW()-ROW($A$6)&lt;Methuselahs!$A$4,ROW()-ROW($A$5),"")</f>
        <v/>
      </c>
      <c r="C205" t="str">
        <f>IF(ISNUMBER($B205),VLOOKUP($B205,Methuselahs!$X$7:$Y$206,2,FALSE()),"")</f>
        <v/>
      </c>
      <c r="D205" t="str">
        <f>IF(ISNUMBER($C205),T(VLOOKUP($C205,Methuselahs!$A$7:$E$206,2,FALSE()))&amp;" "&amp;T(VLOOKUP($C205,Methuselahs!$A$7:$E$206,3,FALSE())),"")</f>
        <v/>
      </c>
      <c r="E205" t="str">
        <f>IF(ISNUMBER($C205),VLOOKUP($C205,Methuselahs!$A$7:$I$206,COLUMN(Methuselahs!$H$6),FALSE()),"")</f>
        <v/>
      </c>
      <c r="F205" t="str">
        <f>IF(ISNUMBER($C205),VLOOKUP($C205,Methuselahs!$A$7:$I$206,COLUMN(Methuselahs!$I$6),FALSE()),"")</f>
        <v/>
      </c>
      <c r="G205" s="187"/>
      <c r="H205" t="str">
        <f>IF(ISNUMBER($C205),VLOOKUP($C205,Methuselahs!$A$7:$J$206,COLUMN(Methuselahs!$J$6),FALSE()),"")</f>
        <v/>
      </c>
    </row>
  </sheetData>
  <sheetProtection sheet="1" objects="1" scenarios="1"/>
  <mergeCells count="2">
    <mergeCell ref="A1:H1"/>
    <mergeCell ref="A3:H3"/>
  </mergeCells>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34A6-5AB6-4912-83C0-C9498FF3A4AA}">
  <dimension ref="A1:XFD206"/>
  <sheetViews>
    <sheetView workbookViewId="0"/>
  </sheetViews>
  <sheetFormatPr defaultRowHeight="12.75"/>
  <cols>
    <col min="1" max="1" width="3.140625" style="192" customWidth="1"/>
    <col min="2" max="2" width="17.7109375" style="192" customWidth="1"/>
    <col min="3" max="3" width="19" style="192" customWidth="1"/>
    <col min="4" max="5" width="7.28515625" style="281" customWidth="1"/>
    <col min="6" max="6" width="8.140625" style="192" hidden="1" customWidth="1"/>
    <col min="7" max="8" width="8.140625" style="192" customWidth="1"/>
    <col min="9" max="9" width="9.42578125" style="192" customWidth="1"/>
    <col min="10" max="10" width="6.28515625" style="193" hidden="1" customWidth="1"/>
    <col min="11" max="21" width="11.28515625" style="191" hidden="1" customWidth="1"/>
    <col min="22" max="22" width="12.42578125" style="191" hidden="1" customWidth="1"/>
    <col min="23" max="23" width="9.85546875" style="191" hidden="1" customWidth="1"/>
    <col min="24" max="26" width="9.42578125" style="191" hidden="1" customWidth="1"/>
    <col min="27" max="27" width="11" style="191" hidden="1" customWidth="1"/>
    <col min="28" max="29" width="9.7109375" style="191" customWidth="1"/>
    <col min="30" max="1024" width="9.42578125" style="191" customWidth="1"/>
  </cols>
  <sheetData>
    <row r="1" spans="1:30" ht="25.5">
      <c r="A1" s="65" t="str">
        <f>IF(ISBLANK('Tournament Info'!B3),"Vampire: The Eternal Struggle Tournament",'Tournament Info'!B3)</f>
        <v>Week of Nightmares 2024 - Day 2</v>
      </c>
      <c r="B1" s="66"/>
      <c r="C1" s="66"/>
      <c r="D1" s="69"/>
      <c r="E1" s="69"/>
      <c r="F1" s="68"/>
      <c r="G1" s="68"/>
      <c r="H1" s="68"/>
      <c r="I1" s="68"/>
      <c r="J1" s="190"/>
    </row>
    <row r="2" spans="1:30" ht="13.7" customHeight="1">
      <c r="A2" s="191"/>
      <c r="B2" s="66"/>
      <c r="C2" s="68"/>
      <c r="D2" s="69"/>
      <c r="E2" s="69"/>
      <c r="G2" s="68"/>
      <c r="H2" s="68" t="s">
        <v>282</v>
      </c>
      <c r="I2" s="68"/>
      <c r="AB2" s="194"/>
    </row>
    <row r="3" spans="1:30" s="72" customFormat="1" ht="15" customHeight="1">
      <c r="A3" s="195" t="s">
        <v>283</v>
      </c>
      <c r="B3" s="196"/>
      <c r="C3" s="197"/>
      <c r="D3" s="198"/>
      <c r="E3" s="198"/>
      <c r="G3" s="197"/>
      <c r="H3" s="72" t="s">
        <v>284</v>
      </c>
      <c r="I3" s="197"/>
      <c r="V3" s="199"/>
      <c r="AB3" s="200"/>
      <c r="AD3" s="201"/>
    </row>
    <row r="4" spans="1:30" ht="12.95" customHeight="1" thickBot="1">
      <c r="B4" s="66"/>
      <c r="C4" s="66"/>
      <c r="D4" s="69"/>
      <c r="E4" s="69"/>
      <c r="F4" s="68"/>
      <c r="G4" s="68"/>
      <c r="H4" s="68"/>
      <c r="I4" s="68"/>
      <c r="J4" s="190"/>
      <c r="V4" s="202">
        <v>1</v>
      </c>
    </row>
    <row r="5" spans="1:30" ht="20.25">
      <c r="A5" s="203" t="s">
        <v>285</v>
      </c>
      <c r="B5" s="204"/>
      <c r="C5" s="204"/>
      <c r="D5" s="205"/>
      <c r="E5" s="206" t="s">
        <v>286</v>
      </c>
      <c r="G5" s="206"/>
      <c r="H5" s="207"/>
      <c r="I5" s="208"/>
      <c r="J5" s="209"/>
      <c r="K5" s="210" t="s">
        <v>287</v>
      </c>
      <c r="L5" s="211"/>
      <c r="M5" s="211"/>
      <c r="N5" s="211"/>
      <c r="O5" s="211"/>
      <c r="P5" s="211"/>
      <c r="Q5" s="211"/>
      <c r="R5" s="212"/>
      <c r="S5" s="213" t="s">
        <v>288</v>
      </c>
      <c r="T5" s="211"/>
      <c r="U5" s="212"/>
    </row>
    <row r="6" spans="1:30" s="229" customFormat="1" ht="12.95" customHeight="1" thickBot="1">
      <c r="A6" s="214" t="s">
        <v>277</v>
      </c>
      <c r="B6" s="215" t="s">
        <v>289</v>
      </c>
      <c r="C6" s="216" t="s">
        <v>290</v>
      </c>
      <c r="D6" s="217" t="s">
        <v>291</v>
      </c>
      <c r="E6" s="218" t="s">
        <v>180</v>
      </c>
      <c r="F6" s="219" t="s">
        <v>180</v>
      </c>
      <c r="G6" s="220" t="s">
        <v>292</v>
      </c>
      <c r="H6" s="219" t="s">
        <v>181</v>
      </c>
      <c r="I6" s="221" t="s">
        <v>293</v>
      </c>
      <c r="J6" s="222" t="s">
        <v>294</v>
      </c>
      <c r="K6" s="223" t="s">
        <v>295</v>
      </c>
      <c r="L6" s="224" t="s">
        <v>296</v>
      </c>
      <c r="M6" s="224" t="s">
        <v>297</v>
      </c>
      <c r="N6" s="224" t="s">
        <v>298</v>
      </c>
      <c r="O6" s="224" t="s">
        <v>299</v>
      </c>
      <c r="P6" s="224" t="s">
        <v>300</v>
      </c>
      <c r="Q6" s="224" t="s">
        <v>301</v>
      </c>
      <c r="R6" s="225" t="s">
        <v>302</v>
      </c>
      <c r="S6" s="226" t="s">
        <v>303</v>
      </c>
      <c r="T6" s="227" t="s">
        <v>304</v>
      </c>
      <c r="U6" s="228" t="s">
        <v>305</v>
      </c>
      <c r="W6" s="230" t="s">
        <v>306</v>
      </c>
      <c r="X6" s="230" t="s">
        <v>307</v>
      </c>
      <c r="Y6" s="230" t="s">
        <v>308</v>
      </c>
      <c r="Z6" s="230" t="s">
        <v>309</v>
      </c>
      <c r="AA6" s="230" t="s">
        <v>306</v>
      </c>
    </row>
    <row r="7" spans="1:30" ht="12.95" customHeight="1">
      <c r="A7" s="231">
        <f ca="1">IF(ISBLANK('Tournament Info'!$B$11),"",INDIRECT(ADDRESS(ROW(),1,1,1,"Optimal Seating "&amp;'Tournament Info'!$B$11-1&amp;"R+F")))</f>
        <v>1</v>
      </c>
      <c r="B7" s="232" t="str">
        <f ca="1">IF(ISNUMBER(A7),VLOOKUP(A7,Methuselahs!$A$7:$E$206,2,FALSE()),"")</f>
        <v>Selim</v>
      </c>
      <c r="C7" s="233" t="str">
        <f ca="1">IF(ISNUMBER(A7),VLOOKUP(A7,Methuselahs!$A$7:$E$206,3,FALSE()),"")</f>
        <v>Ammouche</v>
      </c>
      <c r="D7" s="234">
        <f t="shared" ref="D7:D38" ca="1" si="0">IF(ISNUMBER(A7),FLOOR((ROW()-ROW($A$7))/5,1)+1,"")</f>
        <v>1</v>
      </c>
      <c r="E7" s="235"/>
      <c r="F7" s="233">
        <f t="shared" ref="F7:F38" si="1">IF(ISNUMBER(E7),E7,0)</f>
        <v>0</v>
      </c>
      <c r="G7" s="236">
        <f t="shared" ref="G7:G38" ca="1" si="2">IF(ISNUMBER($A7),IF(AND($F7&gt;=2,$H7=60),1,0),"")</f>
        <v>0</v>
      </c>
      <c r="H7" s="237">
        <f ca="1">IF(ISNUMBER(A7),IF(OR($S7=$U7,NOT(ISNA(MATCH($D7*5+$V$4,Override!$C$6:$C$124,0)))),$Q7,0),"")</f>
        <v>24</v>
      </c>
      <c r="I7" s="234">
        <f t="shared" ref="I7:I38" ca="1" si="3">IF(ISNUMBER(A7),IF(J7=5,K7,IF(AND(J7=4,OR(K7=4,K7=3)),K7+1,K7)),"")</f>
        <v>3</v>
      </c>
      <c r="J7" s="238">
        <f ca="1">COUNT(A7:A11)</f>
        <v>5</v>
      </c>
      <c r="K7" s="239">
        <f ca="1">IF(ISNUMBER(A7),_xlfn.RANK.EQ(F7,F7:F11),"")</f>
        <v>3</v>
      </c>
      <c r="L7" s="240">
        <f ca="1">IF(J7=5,VLOOKUP(K7,TPMatrix!$A$6:$B$10,2,FALSE()),IF(J7=4,VLOOKUP(K7,TPMatrix!$D$6:$E$9,2,FALSE()),0))</f>
        <v>36</v>
      </c>
      <c r="M7" s="240">
        <f ca="1">IF(COUNTIF(K7:K11,K7)&gt;=2,IF(J7=5,VLOOKUP(K7+1,TPMatrix!$A$6:$B$10,2,FALSE()),IF(J7=4,VLOOKUP(K7+1,TPMatrix!$D$6:$E$9,2,FALSE()),0)),"")</f>
        <v>24</v>
      </c>
      <c r="N7" s="240">
        <f ca="1">IF(COUNTIF(K7:K11,K7)&gt;=3,IF(J7=5,VLOOKUP(K7+2,TPMatrix!$A$6:$B$10,2,FALSE()),IF(J7=4,VLOOKUP(K7+2,TPMatrix!$D$6:$E$9,2,FALSE()),0)),"")</f>
        <v>12</v>
      </c>
      <c r="O7" t="str">
        <f ca="1">IF(COUNTIF(K7:K11,K7)&gt;=4,IF(J7=5,VLOOKUP(K7+3,TPMatrix!$A$6:$B$10,2,FALSE()),IF(J7=4,VLOOKUP(K7+3,TPMatrix!$D$6:$E$9,2,FALSE()),0)),"")</f>
        <v/>
      </c>
      <c r="P7" t="str">
        <f ca="1">IF(COUNTIF(K7:K11,K7)&gt;=5,IF(J7=5,VLOOKUP(K7+4,TPMatrix!$A$6:$B$10,2,FALSE()),IF(J7=4,VLOOKUP(K7+4,TPMatrix!$D$6:$E$9,2,FALSE()),0)),"")</f>
        <v/>
      </c>
      <c r="Q7" s="240">
        <f t="shared" ref="Q7:Q38" ca="1" si="4">SUM(L7:P7)/COUNT(L7:P7)</f>
        <v>24</v>
      </c>
      <c r="R7" s="241">
        <f t="shared" ref="R7:R38" ca="1" si="5">COUNT(L7:P7)</f>
        <v>3</v>
      </c>
      <c r="S7" s="242">
        <f t="shared" ref="S7:S38" ca="1" si="6">IF(ISNUMBER($A7),COUNTIF($D$7:$D$206,$D7),0)</f>
        <v>5</v>
      </c>
      <c r="T7" s="243">
        <f t="shared" ref="T7:T38" si="7">CEILING($F7,1)</f>
        <v>0</v>
      </c>
      <c r="U7" s="244">
        <f t="shared" ref="U7:U38" ca="1" si="8">SUM(OFFSET(T7,-MOD(ROW()-ROW($U$7),5),0,5,1))</f>
        <v>5</v>
      </c>
      <c r="V7" s="163"/>
      <c r="W7" s="191">
        <f t="shared" ref="W7:W38" ca="1" si="9">$I7</f>
        <v>3</v>
      </c>
      <c r="X7" s="191">
        <f ca="1">IF(ISNUMBER($A7),$W7*(Methuselahs!$A$4+1)+$A7,"")</f>
        <v>100</v>
      </c>
      <c r="Y7" s="191">
        <f t="shared" ref="Y7:Y38" ca="1" si="10">IF(ISNUMBER($A7),_xlfn.RANK.EQ($X7,$X7:$X11,1),"")</f>
        <v>3</v>
      </c>
      <c r="Z7" s="191">
        <f ca="1">IF(ISNUMBER($A7),VLOOKUP($A7,Methuselahs!$A$7:$X$206,5),"")</f>
        <v>1006</v>
      </c>
      <c r="AA7" s="191">
        <f t="shared" ref="AA7:AA38" ca="1" si="11">$I7</f>
        <v>3</v>
      </c>
    </row>
    <row r="8" spans="1:30" ht="12.95" customHeight="1">
      <c r="A8" s="245">
        <f ca="1">IF(ISBLANK('Tournament Info'!$B$11),"",INDIRECT(ADDRESS(ROW(),1,1,1,"Optimal Seating "&amp;'Tournament Info'!$B$11-1&amp;"R+F")))</f>
        <v>2</v>
      </c>
      <c r="B8" s="246" t="str">
        <f ca="1">IF(ISNUMBER(A8),VLOOKUP(A8,Methuselahs!$A$7:$E$206,2,FALSE()),"")</f>
        <v>Joao</v>
      </c>
      <c r="C8" s="247" t="str">
        <f ca="1">IF(ISNUMBER(A8),VLOOKUP(A8,Methuselahs!$A$7:$E$206,3,FALSE()),"")</f>
        <v>Servolo</v>
      </c>
      <c r="D8" s="248">
        <f t="shared" ca="1" si="0"/>
        <v>1</v>
      </c>
      <c r="E8" s="249">
        <v>2</v>
      </c>
      <c r="F8" s="247">
        <f t="shared" si="1"/>
        <v>2</v>
      </c>
      <c r="G8" s="250">
        <f t="shared" ca="1" si="2"/>
        <v>0</v>
      </c>
      <c r="H8" s="251">
        <f ca="1">IF(ISNUMBER(A8),IF(OR($S8=$U8,NOT(ISNA(MATCH($D8*5+$V$4,Override!$C$6:$C$124,0)))),$Q8,0),"")</f>
        <v>48</v>
      </c>
      <c r="I8" s="248">
        <f t="shared" ca="1" si="3"/>
        <v>2</v>
      </c>
      <c r="J8" s="252">
        <f ca="1">COUNT(A7:A11)</f>
        <v>5</v>
      </c>
      <c r="K8" s="253">
        <f ca="1">IF(ISNUMBER(A8),_xlfn.RANK.EQ(F8,F7:F11),"")</f>
        <v>2</v>
      </c>
      <c r="L8" s="254">
        <f ca="1">IF(J8=5,VLOOKUP(K8,TPMatrix!$A$6:$B$10,2,FALSE()),IF(J8=4,VLOOKUP(K8,TPMatrix!$D$6:$E$9,2,FALSE()),0))</f>
        <v>48</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54">
        <f t="shared" ca="1" si="4"/>
        <v>48</v>
      </c>
      <c r="R8" s="255">
        <f t="shared" ca="1" si="5"/>
        <v>1</v>
      </c>
      <c r="S8" s="253">
        <f t="shared" ca="1" si="6"/>
        <v>5</v>
      </c>
      <c r="T8" s="254">
        <f t="shared" si="7"/>
        <v>2</v>
      </c>
      <c r="U8" s="255">
        <f t="shared" ca="1" si="8"/>
        <v>5</v>
      </c>
      <c r="W8" s="191">
        <f t="shared" ca="1" si="9"/>
        <v>2</v>
      </c>
      <c r="X8" s="191">
        <f ca="1">IF(ISNUMBER($A8),$W8*(Methuselahs!$A$4+1)+$A8,"")</f>
        <v>68</v>
      </c>
      <c r="Y8" s="191">
        <f t="shared" ca="1" si="10"/>
        <v>3</v>
      </c>
      <c r="Z8" s="191">
        <f ca="1">IF(ISNUMBER($A8),VLOOKUP($A8,Methuselahs!$A$7:$X$206,5),"")</f>
        <v>2</v>
      </c>
      <c r="AA8" s="191">
        <f t="shared" ca="1" si="11"/>
        <v>2</v>
      </c>
    </row>
    <row r="9" spans="1:30" ht="12.95" customHeight="1">
      <c r="A9" s="256">
        <f ca="1">IF(ISBLANK('Tournament Info'!$B$11),"",INDIRECT(ADDRESS(ROW(),1,1,1,"Optimal Seating "&amp;'Tournament Info'!$B$11-1&amp;"R+F")))</f>
        <v>3</v>
      </c>
      <c r="B9" s="232" t="str">
        <f ca="1">IF(ISNUMBER(A9),VLOOKUP(A9,Methuselahs!$A$7:$E$206,2,FALSE()),"")</f>
        <v>Tero</v>
      </c>
      <c r="C9" s="257" t="str">
        <f ca="1">IF(ISNUMBER(A9),VLOOKUP(A9,Methuselahs!$A$7:$E$206,3,FALSE()),"")</f>
        <v>Aalto</v>
      </c>
      <c r="D9" s="258">
        <f t="shared" ca="1" si="0"/>
        <v>1</v>
      </c>
      <c r="E9" s="259">
        <v>3</v>
      </c>
      <c r="F9" s="257">
        <f t="shared" si="1"/>
        <v>3</v>
      </c>
      <c r="G9" s="260">
        <f t="shared" ca="1" si="2"/>
        <v>1</v>
      </c>
      <c r="H9" s="261">
        <f ca="1">IF(ISNUMBER(A9),IF(OR($S9=$U9,NOT(ISNA(MATCH($D9*5+$V$4,Override!$C$6:$C$124,0)))),$Q9,0),"")</f>
        <v>60</v>
      </c>
      <c r="I9" s="258">
        <f t="shared" ca="1" si="3"/>
        <v>1</v>
      </c>
      <c r="J9" s="262">
        <f ca="1">COUNT(A7:A11)</f>
        <v>5</v>
      </c>
      <c r="K9" s="263">
        <f ca="1">IF(ISNUMBER(A9),_xlfn.RANK.EQ(F9,F7:F11),"")</f>
        <v>1</v>
      </c>
      <c r="L9" s="264">
        <f ca="1">IF(J9=5,VLOOKUP(K9,TPMatrix!$A$6:$B$10,2,FALSE()),IF(J9=4,VLOOKUP(K9,TPMatrix!$D$6:$E$9,2,FALSE()),0))</f>
        <v>60</v>
      </c>
      <c r="M9" t="str">
        <f ca="1">IF(COUNTIF(K7:K11,K9)&gt;=2,IF(J9=5,VLOOKUP(K9+1,TPMatrix!$A$6:$B$10,2,FALSE()),IF(J9=4,VLOOKUP(K9+1,TPMatrix!$D$6:$E$9,2,FALSE()),0)),"")</f>
        <v/>
      </c>
      <c r="N9" t="str">
        <f ca="1">IF(COUNTIF(K7:K11,K9)&gt;=3,IF(J9=5,VLOOKUP(K9+2,TPMatrix!$A$6:$B$10,2,FALSE()),IF(J9=4,VLOOKUP(K9+2,TPMatrix!$D$6:$E$9,2,FALSE()),0)),"")</f>
        <v/>
      </c>
      <c r="O9" t="str">
        <f ca="1">IF(COUNTIF(K7:K11,K9)&gt;=4,IF(J9=5,VLOOKUP(K9+3,TPMatrix!$A$6:$B$10,2,FALSE()),IF(J9=4,VLOOKUP(K9+3,TPMatrix!$D$6:$E$9,2,FALSE()),0)),"")</f>
        <v/>
      </c>
      <c r="P9" t="str">
        <f ca="1">IF(COUNTIF(K7:K11,K9)&gt;=5,IF(J9=5,VLOOKUP(K9+4,TPMatrix!$A$6:$B$10,2,FALSE()),IF(J9=4,VLOOKUP(K9+4,TPMatrix!$D$6:$E$9,2,FALSE()),0)),"")</f>
        <v/>
      </c>
      <c r="Q9" s="264">
        <f t="shared" ca="1" si="4"/>
        <v>60</v>
      </c>
      <c r="R9" s="265">
        <f t="shared" ca="1" si="5"/>
        <v>1</v>
      </c>
      <c r="S9" s="263">
        <f t="shared" ca="1" si="6"/>
        <v>5</v>
      </c>
      <c r="T9" s="264">
        <f t="shared" si="7"/>
        <v>3</v>
      </c>
      <c r="U9" s="265">
        <f t="shared" ca="1" si="8"/>
        <v>5</v>
      </c>
      <c r="W9" s="191">
        <f t="shared" ca="1" si="9"/>
        <v>1</v>
      </c>
      <c r="X9" s="191">
        <f ca="1">IF(ISNUMBER($A9),$W9*(Methuselahs!$A$4+1)+$A9,"")</f>
        <v>36</v>
      </c>
      <c r="Y9" s="191">
        <f t="shared" ca="1" si="10"/>
        <v>1</v>
      </c>
      <c r="Z9" s="191">
        <f ca="1">IF(ISNUMBER($A9),VLOOKUP($A9,Methuselahs!$A$7:$X$206,5),"")</f>
        <v>1009</v>
      </c>
      <c r="AA9" s="191">
        <f t="shared" ca="1" si="11"/>
        <v>1</v>
      </c>
    </row>
    <row r="10" spans="1:30" ht="12.95" customHeight="1">
      <c r="A10" s="266">
        <f ca="1">IF(ISBLANK('Tournament Info'!$B$11),"",INDIRECT(ADDRESS(ROW(),1,1,1,"Optimal Seating "&amp;'Tournament Info'!$B$11-1&amp;"R+F")))</f>
        <v>4</v>
      </c>
      <c r="B10" s="202" t="str">
        <f ca="1">IF(ISNUMBER(A10),VLOOKUP(A10,Methuselahs!$A$7:$E$206,2,FALSE()),"")</f>
        <v>Nikolaj</v>
      </c>
      <c r="C10" s="267" t="str">
        <f ca="1">IF(ISNUMBER(A10),VLOOKUP(A10,Methuselahs!$A$7:$E$206,3,FALSE()),"")</f>
        <v>Wendt</v>
      </c>
      <c r="D10" s="268">
        <f t="shared" ca="1" si="0"/>
        <v>1</v>
      </c>
      <c r="E10" s="269"/>
      <c r="F10" s="267">
        <f t="shared" si="1"/>
        <v>0</v>
      </c>
      <c r="G10" s="250">
        <f t="shared" ca="1" si="2"/>
        <v>0</v>
      </c>
      <c r="H10" s="251">
        <f ca="1">IF(ISNUMBER(A10),IF(OR($S10=$U10,NOT(ISNA(MATCH($D10*5+$V$4,Override!$C$6:$C$124,0)))),$Q10,0),"")</f>
        <v>24</v>
      </c>
      <c r="I10" s="268">
        <f t="shared" ca="1" si="3"/>
        <v>3</v>
      </c>
      <c r="J10" s="270">
        <f ca="1">COUNT(A7:A11)</f>
        <v>5</v>
      </c>
      <c r="K10" s="253">
        <f ca="1">IF(ISNUMBER(A10),_xlfn.RANK.EQ(F10,F7:F11),"")</f>
        <v>3</v>
      </c>
      <c r="L10" s="254">
        <f ca="1">IF(J10=5,VLOOKUP(K10,TPMatrix!$A$6:$B$10,2,FALSE()),IF(J10=4,VLOOKUP(K10,TPMatrix!$D$6:$E$9,2,FALSE()),0))</f>
        <v>36</v>
      </c>
      <c r="M10" s="254">
        <f ca="1">IF(COUNTIF(K7:K11,K10)&gt;=2,IF(J10=5,VLOOKUP(K10+1,TPMatrix!$A$6:$B$10,2,FALSE()),IF(J10=4,VLOOKUP(K10+1,TPMatrix!$D$6:$E$9,2,FALSE()),0)),"")</f>
        <v>24</v>
      </c>
      <c r="N10" s="254">
        <f ca="1">IF(COUNTIF(K7:K11,K10)&gt;=3,IF(J10=5,VLOOKUP(K10+2,TPMatrix!$A$6:$B$10,2,FALSE()),IF(J10=4,VLOOKUP(K10+2,TPMatrix!$D$6:$E$9,2,FALSE()),0)),"")</f>
        <v>12</v>
      </c>
      <c r="O10" t="str">
        <f ca="1">IF(COUNTIF(K7:K11,K10)&gt;=4,IF(J10=5,VLOOKUP(K10+3,TPMatrix!$A$6:$B$10,2,FALSE()),IF(J10=4,VLOOKUP(K10+3,TPMatrix!$D$6:$E$9,2,FALSE()),0)),"")</f>
        <v/>
      </c>
      <c r="P10" t="str">
        <f ca="1">IF(COUNTIF(K7:K11,K10)&gt;=5,IF(J10=5,VLOOKUP(K10+4,TPMatrix!$A$6:$B$10,2,FALSE()),IF(J10=4,VLOOKUP(K10+4,TPMatrix!$D$6:$E$9,2,FALSE()),0)),"")</f>
        <v/>
      </c>
      <c r="Q10" s="254">
        <f t="shared" ca="1" si="4"/>
        <v>24</v>
      </c>
      <c r="R10" s="255">
        <f t="shared" ca="1" si="5"/>
        <v>3</v>
      </c>
      <c r="S10" s="253">
        <f t="shared" ca="1" si="6"/>
        <v>5</v>
      </c>
      <c r="T10" s="254">
        <f t="shared" si="7"/>
        <v>0</v>
      </c>
      <c r="U10" s="255">
        <f t="shared" ca="1" si="8"/>
        <v>5</v>
      </c>
      <c r="W10" s="191">
        <f t="shared" ca="1" si="9"/>
        <v>3</v>
      </c>
      <c r="X10" s="191">
        <f ca="1">IF(ISNUMBER($A10),$W10*(Methuselahs!$A$4+1)+$A10,"")</f>
        <v>103</v>
      </c>
      <c r="Y10" s="191">
        <f t="shared" ca="1" si="10"/>
        <v>4</v>
      </c>
      <c r="Z10" s="191">
        <f ca="1">IF(ISNUMBER($A10),VLOOKUP($A10,Methuselahs!$A$7:$X$206,5),"")</f>
        <v>4</v>
      </c>
      <c r="AA10" s="191">
        <f t="shared" ca="1" si="11"/>
        <v>3</v>
      </c>
    </row>
    <row r="11" spans="1:30" ht="12.95" customHeight="1" thickBot="1">
      <c r="A11" s="271">
        <f ca="1">IF(ISBLANK('Tournament Info'!$B$11),"",INDIRECT(ADDRESS(ROW(),1,1,1,"Optimal Seating "&amp;'Tournament Info'!$B$11-1&amp;"R+F")))</f>
        <v>5</v>
      </c>
      <c r="B11" s="272" t="str">
        <f ca="1">IF(ISNUMBER(A11),VLOOKUP(A11,Methuselahs!$A$7:$E$206,2,FALSE()),"")</f>
        <v>Jorge</v>
      </c>
      <c r="C11" s="273" t="str">
        <f ca="1">IF(ISNUMBER(A11),VLOOKUP(A11,Methuselahs!$A$7:$E$206,3,FALSE()),"")</f>
        <v>Delgado</v>
      </c>
      <c r="D11" s="274">
        <f t="shared" ca="1" si="0"/>
        <v>1</v>
      </c>
      <c r="E11" s="275"/>
      <c r="F11" s="273">
        <f t="shared" si="1"/>
        <v>0</v>
      </c>
      <c r="G11" s="260">
        <f t="shared" ca="1" si="2"/>
        <v>0</v>
      </c>
      <c r="H11" s="261">
        <f ca="1">IF(ISNUMBER(A11),IF(OR($S11=$U11,NOT(ISNA(MATCH($D11*5+$V$4,Override!$C$6:$C$124,0)))),$Q11,0),"")</f>
        <v>24</v>
      </c>
      <c r="I11" s="274">
        <f t="shared" ca="1" si="3"/>
        <v>3</v>
      </c>
      <c r="J11" s="276">
        <f ca="1">COUNT(A7:A11)</f>
        <v>5</v>
      </c>
      <c r="K11" s="277">
        <f ca="1">IF(ISNUMBER(A11),_xlfn.RANK.EQ(F11,F7:F11),"")</f>
        <v>3</v>
      </c>
      <c r="L11" s="278">
        <f ca="1">IF(J11=5,VLOOKUP(K11,TPMatrix!$A$6:$B$10,2,FALSE()),IF(J11=4,VLOOKUP(K11,TPMatrix!$D$6:$E$9,2,FALSE()),0))</f>
        <v>36</v>
      </c>
      <c r="M11" s="278">
        <f ca="1">IF(COUNTIF(K7:K11,K11)&gt;=2,IF(J11=5,VLOOKUP(K11+1,TPMatrix!$A$6:$B$10,2,FALSE()),IF(J11=4,VLOOKUP(K11+1,TPMatrix!$D$6:$E$9,2,FALSE()),0)),"")</f>
        <v>24</v>
      </c>
      <c r="N11" s="278">
        <f ca="1">IF(COUNTIF(K7:K11,K11)&gt;=3,IF(J11=5,VLOOKUP(K11+2,TPMatrix!$A$6:$B$10,2,FALSE()),IF(J11=4,VLOOKUP(K11+2,TPMatrix!$D$6:$E$9,2,FALSE()),0)),"")</f>
        <v>12</v>
      </c>
      <c r="O11" t="str">
        <f ca="1">IF(COUNTIF(K7:K11,K11)&gt;=4,IF(J11=5,VLOOKUP(K11+3,TPMatrix!$A$6:$B$10,2,FALSE()),IF(J11=4,VLOOKUP(K11+3,TPMatrix!$D$6:$E$9,2,FALSE()),0)),"")</f>
        <v/>
      </c>
      <c r="P11" t="str">
        <f ca="1">IF(COUNTIF(K7:K11,K11)&gt;=5,IF(J11=5,VLOOKUP(K11+4,TPMatrix!$A$6:$B$10,2,FALSE()),IF(J11=4,VLOOKUP(K11+4,TPMatrix!$D$6:$E$9,2,FALSE()),0)),"")</f>
        <v/>
      </c>
      <c r="Q11" s="278">
        <f t="shared" ca="1" si="4"/>
        <v>24</v>
      </c>
      <c r="R11" s="279">
        <f t="shared" ca="1" si="5"/>
        <v>3</v>
      </c>
      <c r="S11" s="277">
        <f t="shared" ca="1" si="6"/>
        <v>5</v>
      </c>
      <c r="T11" s="278">
        <f t="shared" si="7"/>
        <v>0</v>
      </c>
      <c r="U11" s="279">
        <f t="shared" ca="1" si="8"/>
        <v>5</v>
      </c>
      <c r="W11" s="191">
        <f t="shared" ca="1" si="9"/>
        <v>3</v>
      </c>
      <c r="X11" s="191">
        <f ca="1">IF(ISNUMBER($A11),$W11*(Methuselahs!$A$4+1)+$A11,"")</f>
        <v>104</v>
      </c>
      <c r="Y11" s="191">
        <f t="shared" ca="1" si="10"/>
        <v>5</v>
      </c>
      <c r="Z11" s="191">
        <f ca="1">IF(ISNUMBER($A11),VLOOKUP($A11,Methuselahs!$A$7:$X$206,5),"")</f>
        <v>5</v>
      </c>
      <c r="AA11" s="191">
        <f t="shared" ca="1" si="11"/>
        <v>3</v>
      </c>
    </row>
    <row r="12" spans="1:30" ht="12.95" customHeight="1">
      <c r="A12" s="231">
        <f ca="1">IF(ISBLANK('Tournament Info'!$B$11),"",INDIRECT(ADDRESS(ROW(),1,1,1,"Optimal Seating "&amp;'Tournament Info'!$B$11-1&amp;"R+F")))</f>
        <v>6</v>
      </c>
      <c r="B12" s="232" t="str">
        <f ca="1">IF(ISNUMBER(A12),VLOOKUP(A12,Methuselahs!$A$7:$E$206,2,FALSE()),"")</f>
        <v>Denis</v>
      </c>
      <c r="C12" s="233" t="str">
        <f ca="1">IF(ISNUMBER(A12),VLOOKUP(A12,Methuselahs!$A$7:$E$206,3,FALSE()),"")</f>
        <v>Bucar</v>
      </c>
      <c r="D12" s="234">
        <f t="shared" ca="1" si="0"/>
        <v>2</v>
      </c>
      <c r="E12" s="235">
        <v>5</v>
      </c>
      <c r="F12" s="233">
        <f t="shared" si="1"/>
        <v>5</v>
      </c>
      <c r="G12" s="236">
        <f t="shared" ca="1" si="2"/>
        <v>1</v>
      </c>
      <c r="H12" s="237">
        <f ca="1">IF(ISNUMBER(A12),IF(OR($S12=$U12,NOT(ISNA(MATCH($D12*5+$V$4,Override!$C$6:$C$124,0)))),$Q12,0),"")</f>
        <v>60</v>
      </c>
      <c r="I12" s="234">
        <f t="shared" ca="1" si="3"/>
        <v>1</v>
      </c>
      <c r="J12" s="238">
        <f ca="1">COUNT(A12:A16)</f>
        <v>5</v>
      </c>
      <c r="K12" s="239">
        <f ca="1">IF(ISNUMBER(A12),_xlfn.RANK.EQ(F12,F12:F16),"")</f>
        <v>1</v>
      </c>
      <c r="L12" s="240">
        <f ca="1">IF(J12=5,VLOOKUP(K12,TPMatrix!$A$6:$B$10,2,FALSE()),IF(J12=4,VLOOKUP(K12,TPMatrix!$D$6:$E$9,2,FALSE()),0))</f>
        <v>60</v>
      </c>
      <c r="M12" t="str">
        <f ca="1">IF(COUNTIF(K12:K16,K12)&gt;=2,IF(J12=5,VLOOKUP(K12+1,TPMatrix!$A$6:$B$10,2,FALSE()),IF(J12=4,VLOOKUP(K12+1,TPMatrix!$D$6:$E$9,2,FALSE()),0)),"")</f>
        <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40">
        <f t="shared" ca="1" si="4"/>
        <v>60</v>
      </c>
      <c r="R12" s="241">
        <f t="shared" ca="1" si="5"/>
        <v>1</v>
      </c>
      <c r="S12" s="242">
        <f t="shared" ca="1" si="6"/>
        <v>5</v>
      </c>
      <c r="T12" s="243">
        <f t="shared" si="7"/>
        <v>5</v>
      </c>
      <c r="U12" s="244">
        <f t="shared" ca="1" si="8"/>
        <v>5</v>
      </c>
      <c r="W12" s="191">
        <f t="shared" ca="1" si="9"/>
        <v>1</v>
      </c>
      <c r="X12" s="191">
        <f ca="1">IF(ISNUMBER($A12),$W12*(Methuselahs!$A$4+1)+$A12,"")</f>
        <v>39</v>
      </c>
      <c r="Y12" s="191">
        <f t="shared" ca="1" si="10"/>
        <v>1</v>
      </c>
      <c r="Z12" s="191">
        <f ca="1">IF(ISNUMBER($A12),VLOOKUP($A12,Methuselahs!$A$7:$X$206,5),"")</f>
        <v>1002</v>
      </c>
      <c r="AA12" s="191">
        <f t="shared" ca="1" si="11"/>
        <v>1</v>
      </c>
    </row>
    <row r="13" spans="1:30" ht="12.95" customHeight="1">
      <c r="A13" s="245">
        <f ca="1">IF(ISBLANK('Tournament Info'!$B$11),"",INDIRECT(ADDRESS(ROW(),1,1,1,"Optimal Seating "&amp;'Tournament Info'!$B$11-1&amp;"R+F")))</f>
        <v>7</v>
      </c>
      <c r="B13" s="246" t="str">
        <f ca="1">IF(ISNUMBER(A13),VLOOKUP(A13,Methuselahs!$A$7:$E$206,2,FALSE()),"")</f>
        <v>Pedro</v>
      </c>
      <c r="C13" s="247" t="str">
        <f ca="1">IF(ISNUMBER(A13),VLOOKUP(A13,Methuselahs!$A$7:$E$206,3,FALSE()),"")</f>
        <v>Valentim</v>
      </c>
      <c r="D13" s="248">
        <f t="shared" ca="1" si="0"/>
        <v>2</v>
      </c>
      <c r="E13" s="249"/>
      <c r="F13" s="247">
        <f t="shared" si="1"/>
        <v>0</v>
      </c>
      <c r="G13" s="250">
        <f t="shared" ca="1" si="2"/>
        <v>0</v>
      </c>
      <c r="H13" s="251">
        <f ca="1">IF(ISNUMBER(A13),IF(OR($S13=$U13,NOT(ISNA(MATCH($D13*5+$V$4,Override!$C$6:$C$124,0)))),$Q13,0),"")</f>
        <v>30</v>
      </c>
      <c r="I13" s="248">
        <f t="shared" ca="1" si="3"/>
        <v>2</v>
      </c>
      <c r="J13" s="252">
        <f ca="1">COUNT(A12:A16)</f>
        <v>5</v>
      </c>
      <c r="K13" s="253">
        <f ca="1">IF(ISNUMBER(A13),_xlfn.RANK.EQ(F13,F12:F16),"")</f>
        <v>2</v>
      </c>
      <c r="L13" s="254">
        <f ca="1">IF(J13=5,VLOOKUP(K13,TPMatrix!$A$6:$B$10,2,FALSE()),IF(J13=4,VLOOKUP(K13,TPMatrix!$D$6:$E$9,2,FALSE()),0))</f>
        <v>48</v>
      </c>
      <c r="M13" s="254">
        <f ca="1">IF(COUNTIF(K12:K16,K13)&gt;=2,IF(J13=5,VLOOKUP(K13+1,TPMatrix!$A$6:$B$10,2,FALSE()),IF(J13=4,VLOOKUP(K13+1,TPMatrix!$D$6:$E$9,2,FALSE()),0)),"")</f>
        <v>36</v>
      </c>
      <c r="N13" s="254">
        <f ca="1">IF(COUNTIF(K12:K16,K13)&gt;=3,IF(J13=5,VLOOKUP(K13+2,TPMatrix!$A$6:$B$10,2,FALSE()),IF(J13=4,VLOOKUP(K13+2,TPMatrix!$D$6:$E$9,2,FALSE()),0)),"")</f>
        <v>24</v>
      </c>
      <c r="O13" s="254">
        <f ca="1">IF(COUNTIF(K12:K16,K13)&gt;=4,IF(J13=5,VLOOKUP(K13+3,TPMatrix!$A$6:$B$10,2,FALSE()),IF(J13=4,VLOOKUP(K13+3,TPMatrix!$D$6:$E$9,2,FALSE()),0)),"")</f>
        <v>12</v>
      </c>
      <c r="P13" t="str">
        <f ca="1">IF(COUNTIF(K12:K16,K13)&gt;=5,IF(J13=5,VLOOKUP(K13+4,TPMatrix!$A$6:$B$10,2,FALSE()),IF(J13=4,VLOOKUP(K13+4,TPMatrix!$D$6:$E$9,2,FALSE()),0)),"")</f>
        <v/>
      </c>
      <c r="Q13" s="254">
        <f t="shared" ca="1" si="4"/>
        <v>30</v>
      </c>
      <c r="R13" s="255">
        <f t="shared" ca="1" si="5"/>
        <v>4</v>
      </c>
      <c r="S13" s="253">
        <f t="shared" ca="1" si="6"/>
        <v>5</v>
      </c>
      <c r="T13" s="254">
        <f t="shared" si="7"/>
        <v>0</v>
      </c>
      <c r="U13" s="255">
        <f t="shared" ca="1" si="8"/>
        <v>5</v>
      </c>
      <c r="W13" s="191">
        <f t="shared" ca="1" si="9"/>
        <v>2</v>
      </c>
      <c r="X13" s="191">
        <f ca="1">IF(ISNUMBER($A13),$W13*(Methuselahs!$A$4+1)+$A13,"")</f>
        <v>73</v>
      </c>
      <c r="Y13" s="191">
        <f t="shared" ca="1" si="10"/>
        <v>1</v>
      </c>
      <c r="Z13" s="191">
        <f ca="1">IF(ISNUMBER($A13),VLOOKUP($A13,Methuselahs!$A$7:$X$206,5),"")</f>
        <v>7</v>
      </c>
      <c r="AA13" s="191">
        <f t="shared" ca="1" si="11"/>
        <v>2</v>
      </c>
    </row>
    <row r="14" spans="1:30" ht="12.95" customHeight="1">
      <c r="A14" s="256">
        <f ca="1">IF(ISBLANK('Tournament Info'!$B$11),"",INDIRECT(ADDRESS(ROW(),1,1,1,"Optimal Seating "&amp;'Tournament Info'!$B$11-1&amp;"R+F")))</f>
        <v>8</v>
      </c>
      <c r="B14" s="232" t="str">
        <f ca="1">IF(ISNUMBER(A14),VLOOKUP(A14,Methuselahs!$A$7:$E$206,2,FALSE()),"")</f>
        <v>Marcin</v>
      </c>
      <c r="C14" s="257" t="str">
        <f ca="1">IF(ISNUMBER(A14),VLOOKUP(A14,Methuselahs!$A$7:$E$206,3,FALSE()),"")</f>
        <v>Zakrzewski</v>
      </c>
      <c r="D14" s="258">
        <f t="shared" ca="1" si="0"/>
        <v>2</v>
      </c>
      <c r="E14" s="259"/>
      <c r="F14" s="257">
        <f t="shared" si="1"/>
        <v>0</v>
      </c>
      <c r="G14" s="260">
        <f t="shared" ca="1" si="2"/>
        <v>0</v>
      </c>
      <c r="H14" s="261">
        <f ca="1">IF(ISNUMBER(A14),IF(OR($S14=$U14,NOT(ISNA(MATCH($D14*5+$V$4,Override!$C$6:$C$124,0)))),$Q14,0),"")</f>
        <v>30</v>
      </c>
      <c r="I14" s="258">
        <f t="shared" ca="1" si="3"/>
        <v>2</v>
      </c>
      <c r="J14" s="262">
        <f ca="1">COUNT(A12:A16)</f>
        <v>5</v>
      </c>
      <c r="K14" s="263">
        <f ca="1">IF(ISNUMBER(A14),_xlfn.RANK.EQ(F14,F12:F16),"")</f>
        <v>2</v>
      </c>
      <c r="L14" s="264">
        <f ca="1">IF(J14=5,VLOOKUP(K14,TPMatrix!$A$6:$B$10,2,FALSE()),IF(J14=4,VLOOKUP(K14,TPMatrix!$D$6:$E$9,2,FALSE()),0))</f>
        <v>48</v>
      </c>
      <c r="M14" s="264">
        <f ca="1">IF(COUNTIF(K12:K16,K14)&gt;=2,IF(J14=5,VLOOKUP(K14+1,TPMatrix!$A$6:$B$10,2,FALSE()),IF(J14=4,VLOOKUP(K14+1,TPMatrix!$D$6:$E$9,2,FALSE()),0)),"")</f>
        <v>36</v>
      </c>
      <c r="N14" s="264">
        <f ca="1">IF(COUNTIF(K12:K16,K14)&gt;=3,IF(J14=5,VLOOKUP(K14+2,TPMatrix!$A$6:$B$10,2,FALSE()),IF(J14=4,VLOOKUP(K14+2,TPMatrix!$D$6:$E$9,2,FALSE()),0)),"")</f>
        <v>24</v>
      </c>
      <c r="O14" s="264">
        <f ca="1">IF(COUNTIF(K12:K16,K14)&gt;=4,IF(J14=5,VLOOKUP(K14+3,TPMatrix!$A$6:$B$10,2,FALSE()),IF(J14=4,VLOOKUP(K14+3,TPMatrix!$D$6:$E$9,2,FALSE()),0)),"")</f>
        <v>12</v>
      </c>
      <c r="P14" t="str">
        <f ca="1">IF(COUNTIF(K12:K16,K14)&gt;=5,IF(J14=5,VLOOKUP(K14+4,TPMatrix!$A$6:$B$10,2,FALSE()),IF(J14=4,VLOOKUP(K14+4,TPMatrix!$D$6:$E$9,2,FALSE()),0)),"")</f>
        <v/>
      </c>
      <c r="Q14" s="264">
        <f t="shared" ca="1" si="4"/>
        <v>30</v>
      </c>
      <c r="R14" s="265">
        <f t="shared" ca="1" si="5"/>
        <v>4</v>
      </c>
      <c r="S14" s="263">
        <f t="shared" ca="1" si="6"/>
        <v>5</v>
      </c>
      <c r="T14" s="264">
        <f t="shared" si="7"/>
        <v>0</v>
      </c>
      <c r="U14" s="265">
        <f t="shared" ca="1" si="8"/>
        <v>5</v>
      </c>
      <c r="W14" s="191">
        <f t="shared" ca="1" si="9"/>
        <v>2</v>
      </c>
      <c r="X14" s="191">
        <f ca="1">IF(ISNUMBER($A14),$W14*(Methuselahs!$A$4+1)+$A14,"")</f>
        <v>74</v>
      </c>
      <c r="Y14" s="191">
        <f t="shared" ca="1" si="10"/>
        <v>2</v>
      </c>
      <c r="Z14" s="191">
        <f ca="1">IF(ISNUMBER($A14),VLOOKUP($A14,Methuselahs!$A$7:$X$206,5),"")</f>
        <v>8</v>
      </c>
      <c r="AA14" s="191">
        <f t="shared" ca="1" si="11"/>
        <v>2</v>
      </c>
    </row>
    <row r="15" spans="1:30" ht="12.95" customHeight="1">
      <c r="A15" s="266">
        <f ca="1">IF(ISBLANK('Tournament Info'!$B$11),"",INDIRECT(ADDRESS(ROW(),1,1,1,"Optimal Seating "&amp;'Tournament Info'!$B$11-1&amp;"R+F")))</f>
        <v>9</v>
      </c>
      <c r="B15" s="202" t="str">
        <f ca="1">IF(ISNUMBER(A15),VLOOKUP(A15,Methuselahs!$A$7:$E$206,2,FALSE()),"")</f>
        <v>Zsolt</v>
      </c>
      <c r="C15" s="267" t="str">
        <f ca="1">IF(ISNUMBER(A15),VLOOKUP(A15,Methuselahs!$A$7:$E$206,3,FALSE()),"")</f>
        <v>Cziraki</v>
      </c>
      <c r="D15" s="268">
        <f t="shared" ca="1" si="0"/>
        <v>2</v>
      </c>
      <c r="E15" s="269"/>
      <c r="F15" s="267">
        <f t="shared" si="1"/>
        <v>0</v>
      </c>
      <c r="G15" s="250">
        <f t="shared" ca="1" si="2"/>
        <v>0</v>
      </c>
      <c r="H15" s="251">
        <f ca="1">IF(ISNUMBER(A15),IF(OR($S15=$U15,NOT(ISNA(MATCH($D15*5+$V$4,Override!$C$6:$C$124,0)))),$Q15,0),"")</f>
        <v>30</v>
      </c>
      <c r="I15" s="268">
        <f t="shared" ca="1" si="3"/>
        <v>2</v>
      </c>
      <c r="J15" s="270">
        <f ca="1">COUNT(A12:A16)</f>
        <v>5</v>
      </c>
      <c r="K15" s="253">
        <f ca="1">IF(ISNUMBER(A15),_xlfn.RANK.EQ(F15,F12:F16),"")</f>
        <v>2</v>
      </c>
      <c r="L15" s="254">
        <f ca="1">IF(J15=5,VLOOKUP(K15,TPMatrix!$A$6:$B$10,2,FALSE()),IF(J15=4,VLOOKUP(K15,TPMatrix!$D$6:$E$9,2,FALSE()),0))</f>
        <v>48</v>
      </c>
      <c r="M15" s="254">
        <f ca="1">IF(COUNTIF(K12:K16,K15)&gt;=2,IF(J15=5,VLOOKUP(K15+1,TPMatrix!$A$6:$B$10,2,FALSE()),IF(J15=4,VLOOKUP(K15+1,TPMatrix!$D$6:$E$9,2,FALSE()),0)),"")</f>
        <v>36</v>
      </c>
      <c r="N15" s="254">
        <f ca="1">IF(COUNTIF(K12:K16,K15)&gt;=3,IF(J15=5,VLOOKUP(K15+2,TPMatrix!$A$6:$B$10,2,FALSE()),IF(J15=4,VLOOKUP(K15+2,TPMatrix!$D$6:$E$9,2,FALSE()),0)),"")</f>
        <v>24</v>
      </c>
      <c r="O15" s="254">
        <f ca="1">IF(COUNTIF(K12:K16,K15)&gt;=4,IF(J15=5,VLOOKUP(K15+3,TPMatrix!$A$6:$B$10,2,FALSE()),IF(J15=4,VLOOKUP(K15+3,TPMatrix!$D$6:$E$9,2,FALSE()),0)),"")</f>
        <v>12</v>
      </c>
      <c r="P15" t="str">
        <f ca="1">IF(COUNTIF(K12:K16,K15)&gt;=5,IF(J15=5,VLOOKUP(K15+4,TPMatrix!$A$6:$B$10,2,FALSE()),IF(J15=4,VLOOKUP(K15+4,TPMatrix!$D$6:$E$9,2,FALSE()),0)),"")</f>
        <v/>
      </c>
      <c r="Q15" s="254">
        <f t="shared" ca="1" si="4"/>
        <v>30</v>
      </c>
      <c r="R15" s="255">
        <f t="shared" ca="1" si="5"/>
        <v>4</v>
      </c>
      <c r="S15" s="253">
        <f t="shared" ca="1" si="6"/>
        <v>5</v>
      </c>
      <c r="T15" s="254">
        <f t="shared" si="7"/>
        <v>0</v>
      </c>
      <c r="U15" s="255">
        <f t="shared" ca="1" si="8"/>
        <v>5</v>
      </c>
      <c r="W15" s="191">
        <f t="shared" ca="1" si="9"/>
        <v>2</v>
      </c>
      <c r="X15" s="191">
        <f ca="1">IF(ISNUMBER($A15),$W15*(Methuselahs!$A$4+1)+$A15,"")</f>
        <v>75</v>
      </c>
      <c r="Y15" s="191">
        <f t="shared" ca="1" si="10"/>
        <v>2</v>
      </c>
      <c r="Z15" s="191">
        <f ca="1">IF(ISNUMBER($A15),VLOOKUP($A15,Methuselahs!$A$7:$X$206,5),"")</f>
        <v>9</v>
      </c>
      <c r="AA15" s="191">
        <f t="shared" ca="1" si="11"/>
        <v>2</v>
      </c>
    </row>
    <row r="16" spans="1:30" ht="12.95" customHeight="1" thickBot="1">
      <c r="A16" s="256">
        <f ca="1">IF(ISBLANK('Tournament Info'!$B$11),"",INDIRECT(ADDRESS(ROW(),1,1,1,"Optimal Seating "&amp;'Tournament Info'!$B$11-1&amp;"R+F")))</f>
        <v>10</v>
      </c>
      <c r="B16" s="272" t="str">
        <f ca="1">IF(ISNUMBER(A16),VLOOKUP(A16,Methuselahs!$A$7:$E$206,2,FALSE()),"")</f>
        <v>Danilo</v>
      </c>
      <c r="C16" s="273" t="str">
        <f ca="1">IF(ISNUMBER(A16),VLOOKUP(A16,Methuselahs!$A$7:$E$206,3,FALSE()),"")</f>
        <v>Torrisi</v>
      </c>
      <c r="D16" s="274">
        <f t="shared" ca="1" si="0"/>
        <v>2</v>
      </c>
      <c r="E16" s="275"/>
      <c r="F16" s="273">
        <f t="shared" si="1"/>
        <v>0</v>
      </c>
      <c r="G16" s="260">
        <f t="shared" ca="1" si="2"/>
        <v>0</v>
      </c>
      <c r="H16" s="261">
        <f ca="1">IF(ISNUMBER(A16),IF(OR($S16=$U16,NOT(ISNA(MATCH($D16*5+$V$4,Override!$C$6:$C$124,0)))),$Q16,0),"")</f>
        <v>30</v>
      </c>
      <c r="I16" s="274">
        <f t="shared" ca="1" si="3"/>
        <v>2</v>
      </c>
      <c r="J16" s="276">
        <f ca="1">COUNT(A12:A16)</f>
        <v>5</v>
      </c>
      <c r="K16" s="277">
        <f ca="1">IF(ISNUMBER(A16),_xlfn.RANK.EQ(F16,F12:F16),"")</f>
        <v>2</v>
      </c>
      <c r="L16" s="278">
        <f ca="1">IF(J16=5,VLOOKUP(K16,TPMatrix!$A$6:$B$10,2,FALSE()),IF(J16=4,VLOOKUP(K16,TPMatrix!$D$6:$E$9,2,FALSE()),0))</f>
        <v>48</v>
      </c>
      <c r="M16" s="278">
        <f ca="1">IF(COUNTIF(K12:K16,K16)&gt;=2,IF(J16=5,VLOOKUP(K16+1,TPMatrix!$A$6:$B$10,2,FALSE()),IF(J16=4,VLOOKUP(K16+1,TPMatrix!$D$6:$E$9,2,FALSE()),0)),"")</f>
        <v>36</v>
      </c>
      <c r="N16" s="278">
        <f ca="1">IF(COUNTIF(K12:K16,K16)&gt;=3,IF(J16=5,VLOOKUP(K16+2,TPMatrix!$A$6:$B$10,2,FALSE()),IF(J16=4,VLOOKUP(K16+2,TPMatrix!$D$6:$E$9,2,FALSE()),0)),"")</f>
        <v>24</v>
      </c>
      <c r="O16" s="278">
        <f ca="1">IF(COUNTIF(K12:K16,K16)&gt;=4,IF(J16=5,VLOOKUP(K16+3,TPMatrix!$A$6:$B$10,2,FALSE()),IF(J16=4,VLOOKUP(K16+3,TPMatrix!$D$6:$E$9,2,FALSE()),0)),"")</f>
        <v>12</v>
      </c>
      <c r="P16" t="str">
        <f ca="1">IF(COUNTIF(K12:K16,K16)&gt;=5,IF(J16=5,VLOOKUP(K16+4,TPMatrix!$A$6:$B$10,2,FALSE()),IF(J16=4,VLOOKUP(K16+4,TPMatrix!$D$6:$E$9,2,FALSE()),0)),"")</f>
        <v/>
      </c>
      <c r="Q16" s="278">
        <f t="shared" ca="1" si="4"/>
        <v>30</v>
      </c>
      <c r="R16" s="279">
        <f t="shared" ca="1" si="5"/>
        <v>4</v>
      </c>
      <c r="S16" s="277">
        <f t="shared" ca="1" si="6"/>
        <v>5</v>
      </c>
      <c r="T16" s="278">
        <f t="shared" si="7"/>
        <v>0</v>
      </c>
      <c r="U16" s="279">
        <f t="shared" ca="1" si="8"/>
        <v>5</v>
      </c>
      <c r="W16" s="191">
        <f t="shared" ca="1" si="9"/>
        <v>2</v>
      </c>
      <c r="X16" s="191">
        <f ca="1">IF(ISNUMBER($A16),$W16*(Methuselahs!$A$4+1)+$A16,"")</f>
        <v>76</v>
      </c>
      <c r="Y16" s="191">
        <f t="shared" ca="1" si="10"/>
        <v>2</v>
      </c>
      <c r="Z16" s="191">
        <f ca="1">IF(ISNUMBER($A16),VLOOKUP($A16,Methuselahs!$A$7:$X$206,5),"")</f>
        <v>10</v>
      </c>
      <c r="AA16" s="191">
        <f t="shared" ca="1" si="11"/>
        <v>2</v>
      </c>
    </row>
    <row r="17" spans="1:27" ht="12.95" customHeight="1">
      <c r="A17" s="231">
        <f ca="1">IF(ISBLANK('Tournament Info'!$B$11),"",INDIRECT(ADDRESS(ROW(),1,1,1,"Optimal Seating "&amp;'Tournament Info'!$B$11-1&amp;"R+F")))</f>
        <v>11</v>
      </c>
      <c r="B17" s="232" t="str">
        <f ca="1">IF(ISNUMBER(A17),VLOOKUP(A17,Methuselahs!$A$7:$E$206,2,FALSE()),"")</f>
        <v>Lasse</v>
      </c>
      <c r="C17" s="233" t="str">
        <f ca="1">IF(ISNUMBER(A17),VLOOKUP(A17,Methuselahs!$A$7:$E$206,3,FALSE()),"")</f>
        <v>Aagaard</v>
      </c>
      <c r="D17" s="234">
        <f t="shared" ca="1" si="0"/>
        <v>3</v>
      </c>
      <c r="E17" s="235"/>
      <c r="F17" s="233">
        <f t="shared" si="1"/>
        <v>0</v>
      </c>
      <c r="G17" s="236">
        <f t="shared" ca="1" si="2"/>
        <v>0</v>
      </c>
      <c r="H17" s="237">
        <f ca="1">IF(ISNUMBER(A17),IF(OR($S17=$U17,NOT(ISNA(MATCH($D17*5+$V$4,Override!$C$6:$C$124,0)))),$Q17,0),"")</f>
        <v>24</v>
      </c>
      <c r="I17" s="234">
        <f t="shared" ca="1" si="3"/>
        <v>3</v>
      </c>
      <c r="J17" s="238">
        <f ca="1">COUNT(A17:A21)</f>
        <v>5</v>
      </c>
      <c r="K17" s="239">
        <f ca="1">IF(ISNUMBER(A17),_xlfn.RANK.EQ(F17,F17:F21),"")</f>
        <v>3</v>
      </c>
      <c r="L17" s="240">
        <f ca="1">IF(J17=5,VLOOKUP(K17,TPMatrix!$A$6:$B$10,2,FALSE()),IF(J17=4,VLOOKUP(K17,TPMatrix!$D$6:$E$9,2,FALSE()),0))</f>
        <v>36</v>
      </c>
      <c r="M17" s="240">
        <f ca="1">IF(COUNTIF(K17:K21,K17)&gt;=2,IF(J17=5,VLOOKUP(K17+1,TPMatrix!$A$6:$B$10,2,FALSE()),IF(J17=4,VLOOKUP(K17+1,TPMatrix!$D$6:$E$9,2,FALSE()),0)),"")</f>
        <v>24</v>
      </c>
      <c r="N17" s="240">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40">
        <f t="shared" ca="1" si="4"/>
        <v>24</v>
      </c>
      <c r="R17" s="241">
        <f t="shared" ca="1" si="5"/>
        <v>3</v>
      </c>
      <c r="S17" s="242">
        <f t="shared" ca="1" si="6"/>
        <v>5</v>
      </c>
      <c r="T17" s="243">
        <f t="shared" si="7"/>
        <v>0</v>
      </c>
      <c r="U17" s="244">
        <f t="shared" ca="1" si="8"/>
        <v>5</v>
      </c>
      <c r="W17" s="191">
        <f t="shared" ca="1" si="9"/>
        <v>3</v>
      </c>
      <c r="X17" s="191">
        <f ca="1">IF(ISNUMBER($A17),$W17*(Methuselahs!$A$4+1)+$A17,"")</f>
        <v>110</v>
      </c>
      <c r="Y17" s="191">
        <f t="shared" ca="1" si="10"/>
        <v>3</v>
      </c>
      <c r="Z17" s="191">
        <f ca="1">IF(ISNUMBER($A17),VLOOKUP($A17,Methuselahs!$A$7:$X$206,5),"")</f>
        <v>11</v>
      </c>
      <c r="AA17" s="191">
        <f t="shared" ca="1" si="11"/>
        <v>3</v>
      </c>
    </row>
    <row r="18" spans="1:27" ht="12.95" customHeight="1">
      <c r="A18" s="245">
        <f ca="1">IF(ISBLANK('Tournament Info'!$B$11),"",INDIRECT(ADDRESS(ROW(),1,1,1,"Optimal Seating "&amp;'Tournament Info'!$B$11-1&amp;"R+F")))</f>
        <v>12</v>
      </c>
      <c r="B18" s="246" t="str">
        <f ca="1">IF(ISNUMBER(A18),VLOOKUP(A18,Methuselahs!$A$7:$E$206,2,FALSE()),"")</f>
        <v>Gyula</v>
      </c>
      <c r="C18" s="247" t="str">
        <f ca="1">IF(ISNUMBER(A18),VLOOKUP(A18,Methuselahs!$A$7:$E$206,3,FALSE()),"")</f>
        <v>Erdos</v>
      </c>
      <c r="D18" s="248">
        <f t="shared" ca="1" si="0"/>
        <v>3</v>
      </c>
      <c r="E18" s="249">
        <v>3</v>
      </c>
      <c r="F18" s="247">
        <f t="shared" si="1"/>
        <v>3</v>
      </c>
      <c r="G18" s="250">
        <f t="shared" ca="1" si="2"/>
        <v>1</v>
      </c>
      <c r="H18" s="251">
        <f ca="1">IF(ISNUMBER(A18),IF(OR($S18=$U18,NOT(ISNA(MATCH($D18*5+$V$4,Override!$C$6:$C$124,0)))),$Q18,0),"")</f>
        <v>60</v>
      </c>
      <c r="I18" s="248">
        <f t="shared" ca="1" si="3"/>
        <v>1</v>
      </c>
      <c r="J18" s="252">
        <f ca="1">COUNT(A17:A21)</f>
        <v>5</v>
      </c>
      <c r="K18" s="253">
        <f ca="1">IF(ISNUMBER(A18),_xlfn.RANK.EQ(F18,F17:F21),"")</f>
        <v>1</v>
      </c>
      <c r="L18" s="254">
        <f ca="1">IF(J18=5,VLOOKUP(K18,TPMatrix!$A$6:$B$10,2,FALSE()),IF(J18=4,VLOOKUP(K18,TPMatrix!$D$6:$E$9,2,FALSE()),0))</f>
        <v>60</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54">
        <f t="shared" ca="1" si="4"/>
        <v>60</v>
      </c>
      <c r="R18" s="255">
        <f t="shared" ca="1" si="5"/>
        <v>1</v>
      </c>
      <c r="S18" s="253">
        <f t="shared" ca="1" si="6"/>
        <v>5</v>
      </c>
      <c r="T18" s="254">
        <f t="shared" si="7"/>
        <v>3</v>
      </c>
      <c r="U18" s="255">
        <f t="shared" ca="1" si="8"/>
        <v>5</v>
      </c>
      <c r="W18" s="191">
        <f t="shared" ca="1" si="9"/>
        <v>1</v>
      </c>
      <c r="X18" s="191">
        <f ca="1">IF(ISNUMBER($A18),$W18*(Methuselahs!$A$4+1)+$A18,"")</f>
        <v>45</v>
      </c>
      <c r="Y18" s="191">
        <f t="shared" ca="1" si="10"/>
        <v>1</v>
      </c>
      <c r="Z18" s="191">
        <f ca="1">IF(ISNUMBER($A18),VLOOKUP($A18,Methuselahs!$A$7:$X$206,5),"")</f>
        <v>12</v>
      </c>
      <c r="AA18" s="191">
        <f t="shared" ca="1" si="11"/>
        <v>1</v>
      </c>
    </row>
    <row r="19" spans="1:27" ht="12.95" customHeight="1">
      <c r="A19" s="256">
        <f ca="1">IF(ISBLANK('Tournament Info'!$B$11),"",INDIRECT(ADDRESS(ROW(),1,1,1,"Optimal Seating "&amp;'Tournament Info'!$B$11-1&amp;"R+F")))</f>
        <v>13</v>
      </c>
      <c r="B19" s="232" t="str">
        <f ca="1">IF(ISNUMBER(A19),VLOOKUP(A19,Methuselahs!$A$7:$E$206,2,FALSE()),"")</f>
        <v>Alessandro</v>
      </c>
      <c r="C19" s="257" t="str">
        <f ca="1">IF(ISNUMBER(A19),VLOOKUP(A19,Methuselahs!$A$7:$E$206,3,FALSE()),"")</f>
        <v>Aprigliano</v>
      </c>
      <c r="D19" s="258">
        <f t="shared" ca="1" si="0"/>
        <v>3</v>
      </c>
      <c r="E19" s="259"/>
      <c r="F19" s="257">
        <f t="shared" si="1"/>
        <v>0</v>
      </c>
      <c r="G19" s="260">
        <f t="shared" ca="1" si="2"/>
        <v>0</v>
      </c>
      <c r="H19" s="261">
        <f ca="1">IF(ISNUMBER(A19),IF(OR($S19=$U19,NOT(ISNA(MATCH($D19*5+$V$4,Override!$C$6:$C$124,0)))),$Q19,0),"")</f>
        <v>24</v>
      </c>
      <c r="I19" s="258">
        <f t="shared" ca="1" si="3"/>
        <v>3</v>
      </c>
      <c r="J19" s="262">
        <f ca="1">COUNT(A17:A21)</f>
        <v>5</v>
      </c>
      <c r="K19" s="263">
        <f ca="1">IF(ISNUMBER(A19),_xlfn.RANK.EQ(F19,F17:F21),"")</f>
        <v>3</v>
      </c>
      <c r="L19" s="264">
        <f ca="1">IF(J19=5,VLOOKUP(K19,TPMatrix!$A$6:$B$10,2,FALSE()),IF(J19=4,VLOOKUP(K19,TPMatrix!$D$6:$E$9,2,FALSE()),0))</f>
        <v>36</v>
      </c>
      <c r="M19" s="264">
        <f ca="1">IF(COUNTIF(K17:K21,K19)&gt;=2,IF(J19=5,VLOOKUP(K19+1,TPMatrix!$A$6:$B$10,2,FALSE()),IF(J19=4,VLOOKUP(K19+1,TPMatrix!$D$6:$E$9,2,FALSE()),0)),"")</f>
        <v>24</v>
      </c>
      <c r="N19" s="264">
        <f ca="1">IF(COUNTIF(K17:K21,K19)&gt;=3,IF(J19=5,VLOOKUP(K19+2,TPMatrix!$A$6:$B$10,2,FALSE()),IF(J19=4,VLOOKUP(K19+2,TPMatrix!$D$6:$E$9,2,FALSE()),0)),"")</f>
        <v>12</v>
      </c>
      <c r="O19" t="str">
        <f ca="1">IF(COUNTIF(K17:K21,K19)&gt;=4,IF(J19=5,VLOOKUP(K19+3,TPMatrix!$A$6:$B$10,2,FALSE()),IF(J19=4,VLOOKUP(K19+3,TPMatrix!$D$6:$E$9,2,FALSE()),0)),"")</f>
        <v/>
      </c>
      <c r="P19" t="str">
        <f ca="1">IF(COUNTIF(K17:K21,K19)&gt;=5,IF(J19=5,VLOOKUP(K19+4,TPMatrix!$A$6:$B$10,2,FALSE()),IF(J19=4,VLOOKUP(K19+4,TPMatrix!$D$6:$E$9,2,FALSE()),0)),"")</f>
        <v/>
      </c>
      <c r="Q19" s="264">
        <f t="shared" ca="1" si="4"/>
        <v>24</v>
      </c>
      <c r="R19" s="265">
        <f t="shared" ca="1" si="5"/>
        <v>3</v>
      </c>
      <c r="S19" s="263">
        <f t="shared" ca="1" si="6"/>
        <v>5</v>
      </c>
      <c r="T19" s="264">
        <f t="shared" si="7"/>
        <v>0</v>
      </c>
      <c r="U19" s="265">
        <f t="shared" ca="1" si="8"/>
        <v>5</v>
      </c>
      <c r="W19" s="191">
        <f t="shared" ca="1" si="9"/>
        <v>3</v>
      </c>
      <c r="X19" s="191">
        <f ca="1">IF(ISNUMBER($A19),$W19*(Methuselahs!$A$4+1)+$A19,"")</f>
        <v>112</v>
      </c>
      <c r="Y19" s="191">
        <f t="shared" ca="1" si="10"/>
        <v>3</v>
      </c>
      <c r="Z19" s="191">
        <f ca="1">IF(ISNUMBER($A19),VLOOKUP($A19,Methuselahs!$A$7:$X$206,5),"")</f>
        <v>13</v>
      </c>
      <c r="AA19" s="191">
        <f t="shared" ca="1" si="11"/>
        <v>3</v>
      </c>
    </row>
    <row r="20" spans="1:27" ht="12.95" customHeight="1">
      <c r="A20" s="266">
        <f ca="1">IF(ISBLANK('Tournament Info'!$B$11),"",INDIRECT(ADDRESS(ROW(),1,1,1,"Optimal Seating "&amp;'Tournament Info'!$B$11-1&amp;"R+F")))</f>
        <v>14</v>
      </c>
      <c r="B20" s="202" t="str">
        <f ca="1">IF(ISNUMBER(A20),VLOOKUP(A20,Methuselahs!$A$7:$E$206,2,FALSE()),"")</f>
        <v>Sergio</v>
      </c>
      <c r="C20" s="267" t="str">
        <f ca="1">IF(ISNUMBER(A20),VLOOKUP(A20,Methuselahs!$A$7:$E$206,3,FALSE()),"")</f>
        <v>Martins</v>
      </c>
      <c r="D20" s="268">
        <f t="shared" ca="1" si="0"/>
        <v>3</v>
      </c>
      <c r="E20" s="269">
        <v>2</v>
      </c>
      <c r="F20" s="267">
        <f t="shared" si="1"/>
        <v>2</v>
      </c>
      <c r="G20" s="250">
        <f t="shared" ca="1" si="2"/>
        <v>0</v>
      </c>
      <c r="H20" s="251">
        <f ca="1">IF(ISNUMBER(A20),IF(OR($S20=$U20,NOT(ISNA(MATCH($D20*5+$V$4,Override!$C$6:$C$124,0)))),$Q20,0),"")</f>
        <v>48</v>
      </c>
      <c r="I20" s="268">
        <f t="shared" ca="1" si="3"/>
        <v>2</v>
      </c>
      <c r="J20" s="270">
        <f ca="1">COUNT(A17:A21)</f>
        <v>5</v>
      </c>
      <c r="K20" s="253">
        <f ca="1">IF(ISNUMBER(A20),_xlfn.RANK.EQ(F20,F17:F21),"")</f>
        <v>2</v>
      </c>
      <c r="L20" s="254">
        <f ca="1">IF(J20=5,VLOOKUP(K20,TPMatrix!$A$6:$B$10,2,FALSE()),IF(J20=4,VLOOKUP(K20,TPMatrix!$D$6:$E$9,2,FALSE()),0))</f>
        <v>48</v>
      </c>
      <c r="M20" t="str">
        <f ca="1">IF(COUNTIF(K17:K21,K20)&gt;=2,IF(J20=5,VLOOKUP(K20+1,TPMatrix!$A$6:$B$10,2,FALSE()),IF(J20=4,VLOOKUP(K20+1,TPMatrix!$D$6:$E$9,2,FALSE()),0)),"")</f>
        <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54">
        <f t="shared" ca="1" si="4"/>
        <v>48</v>
      </c>
      <c r="R20" s="255">
        <f t="shared" ca="1" si="5"/>
        <v>1</v>
      </c>
      <c r="S20" s="253">
        <f t="shared" ca="1" si="6"/>
        <v>5</v>
      </c>
      <c r="T20" s="254">
        <f t="shared" si="7"/>
        <v>2</v>
      </c>
      <c r="U20" s="255">
        <f t="shared" ca="1" si="8"/>
        <v>5</v>
      </c>
      <c r="W20" s="191">
        <f t="shared" ca="1" si="9"/>
        <v>2</v>
      </c>
      <c r="X20" s="191">
        <f ca="1">IF(ISNUMBER($A20),$W20*(Methuselahs!$A$4+1)+$A20,"")</f>
        <v>80</v>
      </c>
      <c r="Y20" s="191">
        <f t="shared" ca="1" si="10"/>
        <v>1</v>
      </c>
      <c r="Z20" s="191">
        <f ca="1">IF(ISNUMBER($A20),VLOOKUP($A20,Methuselahs!$A$7:$X$206,5),"")</f>
        <v>14</v>
      </c>
      <c r="AA20" s="191">
        <f t="shared" ca="1" si="11"/>
        <v>2</v>
      </c>
    </row>
    <row r="21" spans="1:27" ht="12.95" customHeight="1" thickBot="1">
      <c r="A21" s="271">
        <f ca="1">IF(ISBLANK('Tournament Info'!$B$11),"",INDIRECT(ADDRESS(ROW(),1,1,1,"Optimal Seating "&amp;'Tournament Info'!$B$11-1&amp;"R+F")))</f>
        <v>15</v>
      </c>
      <c r="B21" s="272" t="str">
        <f ca="1">IF(ISNUMBER(A21),VLOOKUP(A21,Methuselahs!$A$7:$E$206,2,FALSE()),"")</f>
        <v>Dominik</v>
      </c>
      <c r="C21" s="273" t="str">
        <f ca="1">IF(ISNUMBER(A21),VLOOKUP(A21,Methuselahs!$A$7:$E$206,3,FALSE()),"")</f>
        <v>Trupcevic</v>
      </c>
      <c r="D21" s="274">
        <f t="shared" ca="1" si="0"/>
        <v>3</v>
      </c>
      <c r="E21" s="275" t="s">
        <v>310</v>
      </c>
      <c r="F21" s="273">
        <f t="shared" si="1"/>
        <v>0</v>
      </c>
      <c r="G21" s="260">
        <f t="shared" ca="1" si="2"/>
        <v>0</v>
      </c>
      <c r="H21" s="261">
        <f ca="1">IF(ISNUMBER(A21),IF(OR($S21=$U21,NOT(ISNA(MATCH($D21*5+$V$4,Override!$C$6:$C$124,0)))),$Q21,0),"")</f>
        <v>24</v>
      </c>
      <c r="I21" s="274">
        <f t="shared" ca="1" si="3"/>
        <v>3</v>
      </c>
      <c r="J21" s="276">
        <f ca="1">COUNT(A17:A21)</f>
        <v>5</v>
      </c>
      <c r="K21" s="277">
        <f ca="1">IF(ISNUMBER(A21),_xlfn.RANK.EQ(F21,F17:F21),"")</f>
        <v>3</v>
      </c>
      <c r="L21" s="278">
        <f ca="1">IF(J21=5,VLOOKUP(K21,TPMatrix!$A$6:$B$10,2,FALSE()),IF(J21=4,VLOOKUP(K21,TPMatrix!$D$6:$E$9,2,FALSE()),0))</f>
        <v>36</v>
      </c>
      <c r="M21" s="278">
        <f ca="1">IF(COUNTIF(K17:K21,K21)&gt;=2,IF(J21=5,VLOOKUP(K21+1,TPMatrix!$A$6:$B$10,2,FALSE()),IF(J21=4,VLOOKUP(K21+1,TPMatrix!$D$6:$E$9,2,FALSE()),0)),"")</f>
        <v>24</v>
      </c>
      <c r="N21" s="278">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78">
        <f t="shared" ca="1" si="4"/>
        <v>24</v>
      </c>
      <c r="R21" s="279">
        <f t="shared" ca="1" si="5"/>
        <v>3</v>
      </c>
      <c r="S21" s="277">
        <f t="shared" ca="1" si="6"/>
        <v>5</v>
      </c>
      <c r="T21" s="278">
        <f t="shared" si="7"/>
        <v>0</v>
      </c>
      <c r="U21" s="279">
        <f t="shared" ca="1" si="8"/>
        <v>5</v>
      </c>
      <c r="W21" s="191">
        <f t="shared" ca="1" si="9"/>
        <v>3</v>
      </c>
      <c r="X21" s="191">
        <f ca="1">IF(ISNUMBER($A21),$W21*(Methuselahs!$A$4+1)+$A21,"")</f>
        <v>114</v>
      </c>
      <c r="Y21" s="191">
        <f t="shared" ca="1" si="10"/>
        <v>2</v>
      </c>
      <c r="Z21" s="191">
        <f ca="1">IF(ISNUMBER($A21),VLOOKUP($A21,Methuselahs!$A$7:$X$206,5),"")</f>
        <v>15</v>
      </c>
      <c r="AA21" s="191">
        <f t="shared" ca="1" si="11"/>
        <v>3</v>
      </c>
    </row>
    <row r="22" spans="1:27" ht="12.95" customHeight="1">
      <c r="A22" s="231">
        <f ca="1">IF(ISBLANK('Tournament Info'!$B$11),"",INDIRECT(ADDRESS(ROW(),1,1,1,"Optimal Seating "&amp;'Tournament Info'!$B$11-1&amp;"R+F")))</f>
        <v>16</v>
      </c>
      <c r="B22" s="232" t="str">
        <f ca="1">IF(ISNUMBER(A22),VLOOKUP(A22,Methuselahs!$A$7:$E$206,2,FALSE()),"")</f>
        <v>David</v>
      </c>
      <c r="C22" s="233" t="str">
        <f ca="1">IF(ISNUMBER(A22),VLOOKUP(A22,Methuselahs!$A$7:$E$206,3,FALSE()),"")</f>
        <v>Luhaaar</v>
      </c>
      <c r="D22" s="234">
        <f t="shared" ca="1" si="0"/>
        <v>4</v>
      </c>
      <c r="E22" s="235">
        <v>1</v>
      </c>
      <c r="F22" s="233">
        <f t="shared" si="1"/>
        <v>1</v>
      </c>
      <c r="G22" s="236">
        <f t="shared" ca="1" si="2"/>
        <v>0</v>
      </c>
      <c r="H22" s="237">
        <f ca="1">IF(ISNUMBER(A22),IF(OR($S22=$U22,NOT(ISNA(MATCH($D22*5+$V$4,Override!$C$6:$C$124,0)))),$Q22,0),"")</f>
        <v>48</v>
      </c>
      <c r="I22" s="234">
        <f t="shared" ca="1" si="3"/>
        <v>2</v>
      </c>
      <c r="J22" s="238">
        <f ca="1">COUNT(A22:A26)</f>
        <v>5</v>
      </c>
      <c r="K22" s="239">
        <f ca="1">IF(ISNUMBER(A22),_xlfn.RANK.EQ(F22,F22:F26),"")</f>
        <v>2</v>
      </c>
      <c r="L22" s="240">
        <f ca="1">IF(J22=5,VLOOKUP(K22,TPMatrix!$A$6:$B$10,2,FALSE()),IF(J22=4,VLOOKUP(K22,TPMatrix!$D$6:$E$9,2,FALSE()),0))</f>
        <v>48</v>
      </c>
      <c r="M22" t="str">
        <f ca="1">IF(COUNTIF(K22:K26,K22)&gt;=2,IF(J22=5,VLOOKUP(K22+1,TPMatrix!$A$6:$B$10,2,FALSE()),IF(J22=4,VLOOKUP(K22+1,TPMatrix!$D$6:$E$9,2,FALSE()),0)),"")</f>
        <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40">
        <f t="shared" ca="1" si="4"/>
        <v>48</v>
      </c>
      <c r="R22" s="241">
        <f t="shared" ca="1" si="5"/>
        <v>1</v>
      </c>
      <c r="S22" s="242">
        <f t="shared" ca="1" si="6"/>
        <v>5</v>
      </c>
      <c r="T22" s="243">
        <f t="shared" si="7"/>
        <v>1</v>
      </c>
      <c r="U22" s="244">
        <f t="shared" ca="1" si="8"/>
        <v>5</v>
      </c>
      <c r="W22" s="191">
        <f t="shared" ca="1" si="9"/>
        <v>2</v>
      </c>
      <c r="X22" s="191">
        <f ca="1">IF(ISNUMBER($A22),$W22*(Methuselahs!$A$4+1)+$A22,"")</f>
        <v>82</v>
      </c>
      <c r="Y22" s="191">
        <f t="shared" ca="1" si="10"/>
        <v>2</v>
      </c>
      <c r="Z22" s="191">
        <f ca="1">IF(ISNUMBER($A22),VLOOKUP($A22,Methuselahs!$A$7:$X$206,5),"")</f>
        <v>16</v>
      </c>
      <c r="AA22" s="191">
        <f t="shared" ca="1" si="11"/>
        <v>2</v>
      </c>
    </row>
    <row r="23" spans="1:27" ht="12.95" customHeight="1">
      <c r="A23" s="245">
        <f ca="1">IF(ISBLANK('Tournament Info'!$B$11),"",INDIRECT(ADDRESS(ROW(),1,1,1,"Optimal Seating "&amp;'Tournament Info'!$B$11-1&amp;"R+F")))</f>
        <v>17</v>
      </c>
      <c r="B23" s="246" t="str">
        <f ca="1">IF(ISNUMBER(A23),VLOOKUP(A23,Methuselahs!$A$7:$E$206,2,FALSE()),"")</f>
        <v>Martin</v>
      </c>
      <c r="C23" s="247" t="str">
        <f ca="1">IF(ISNUMBER(A23),VLOOKUP(A23,Methuselahs!$A$7:$E$206,3,FALSE()),"")</f>
        <v>Weinmyer</v>
      </c>
      <c r="D23" s="248">
        <f t="shared" ca="1" si="0"/>
        <v>4</v>
      </c>
      <c r="E23" s="249"/>
      <c r="F23" s="247">
        <f t="shared" si="1"/>
        <v>0</v>
      </c>
      <c r="G23" s="250">
        <f t="shared" ca="1" si="2"/>
        <v>0</v>
      </c>
      <c r="H23" s="251">
        <f ca="1">IF(ISNUMBER(A23),IF(OR($S23=$U23,NOT(ISNA(MATCH($D23*5+$V$4,Override!$C$6:$C$124,0)))),$Q23,0),"")</f>
        <v>24</v>
      </c>
      <c r="I23" s="248">
        <f t="shared" ca="1" si="3"/>
        <v>3</v>
      </c>
      <c r="J23" s="252">
        <f ca="1">COUNT(A22:A26)</f>
        <v>5</v>
      </c>
      <c r="K23" s="253">
        <f ca="1">IF(ISNUMBER(A23),_xlfn.RANK.EQ(F23,F22:F26),"")</f>
        <v>3</v>
      </c>
      <c r="L23" s="254">
        <f ca="1">IF(J23=5,VLOOKUP(K23,TPMatrix!$A$6:$B$10,2,FALSE()),IF(J23=4,VLOOKUP(K23,TPMatrix!$D$6:$E$9,2,FALSE()),0))</f>
        <v>36</v>
      </c>
      <c r="M23" s="254">
        <f ca="1">IF(COUNTIF(K22:K26,K23)&gt;=2,IF(J23=5,VLOOKUP(K23+1,TPMatrix!$A$6:$B$10,2,FALSE()),IF(J23=4,VLOOKUP(K23+1,TPMatrix!$D$6:$E$9,2,FALSE()),0)),"")</f>
        <v>24</v>
      </c>
      <c r="N23" s="254">
        <f ca="1">IF(COUNTIF(K22:K26,K23)&gt;=3,IF(J23=5,VLOOKUP(K23+2,TPMatrix!$A$6:$B$10,2,FALSE()),IF(J23=4,VLOOKUP(K23+2,TPMatrix!$D$6:$E$9,2,FALSE()),0)),"")</f>
        <v>12</v>
      </c>
      <c r="O23" t="str">
        <f ca="1">IF(COUNTIF(K22:K26,K23)&gt;=4,IF(J23=5,VLOOKUP(K23+3,TPMatrix!$A$6:$B$10,2,FALSE()),IF(J23=4,VLOOKUP(K23+3,TPMatrix!$D$6:$E$9,2,FALSE()),0)),"")</f>
        <v/>
      </c>
      <c r="P23" t="str">
        <f ca="1">IF(COUNTIF(K22:K26,K23)&gt;=5,IF(J23=5,VLOOKUP(K23+4,TPMatrix!$A$6:$B$10,2,FALSE()),IF(J23=4,VLOOKUP(K23+4,TPMatrix!$D$6:$E$9,2,FALSE()),0)),"")</f>
        <v/>
      </c>
      <c r="Q23" s="254">
        <f t="shared" ca="1" si="4"/>
        <v>24</v>
      </c>
      <c r="R23" s="255">
        <f t="shared" ca="1" si="5"/>
        <v>3</v>
      </c>
      <c r="S23" s="253">
        <f t="shared" ca="1" si="6"/>
        <v>5</v>
      </c>
      <c r="T23" s="254">
        <f t="shared" si="7"/>
        <v>0</v>
      </c>
      <c r="U23" s="255">
        <f t="shared" ca="1" si="8"/>
        <v>5</v>
      </c>
      <c r="W23" s="191">
        <f t="shared" ca="1" si="9"/>
        <v>3</v>
      </c>
      <c r="X23" s="191">
        <f ca="1">IF(ISNUMBER($A23),$W23*(Methuselahs!$A$4+1)+$A23,"")</f>
        <v>116</v>
      </c>
      <c r="Y23" s="191">
        <f t="shared" ca="1" si="10"/>
        <v>3</v>
      </c>
      <c r="Z23" s="191">
        <f ca="1">IF(ISNUMBER($A23),VLOOKUP($A23,Methuselahs!$A$7:$X$206,5),"")</f>
        <v>17</v>
      </c>
      <c r="AA23" s="191">
        <f t="shared" ca="1" si="11"/>
        <v>3</v>
      </c>
    </row>
    <row r="24" spans="1:27" ht="12.95" customHeight="1">
      <c r="A24" s="256">
        <f ca="1">IF(ISBLANK('Tournament Info'!$B$11),"",INDIRECT(ADDRESS(ROW(),1,1,1,"Optimal Seating "&amp;'Tournament Info'!$B$11-1&amp;"R+F")))</f>
        <v>18</v>
      </c>
      <c r="B24" s="232" t="str">
        <f ca="1">IF(ISNUMBER(A24),VLOOKUP(A24,Methuselahs!$A$7:$E$206,2,FALSE()),"")</f>
        <v>Jozef</v>
      </c>
      <c r="C24" s="257" t="str">
        <f ca="1">IF(ISNUMBER(A24),VLOOKUP(A24,Methuselahs!$A$7:$E$206,3,FALSE()),"")</f>
        <v>Patrnciak</v>
      </c>
      <c r="D24" s="258">
        <f t="shared" ca="1" si="0"/>
        <v>4</v>
      </c>
      <c r="E24" s="259"/>
      <c r="F24" s="257">
        <f t="shared" si="1"/>
        <v>0</v>
      </c>
      <c r="G24" s="260">
        <f t="shared" ca="1" si="2"/>
        <v>0</v>
      </c>
      <c r="H24" s="261">
        <f ca="1">IF(ISNUMBER(A24),IF(OR($S24=$U24,NOT(ISNA(MATCH($D24*5+$V$4,Override!$C$6:$C$124,0)))),$Q24,0),"")</f>
        <v>24</v>
      </c>
      <c r="I24" s="258">
        <f t="shared" ca="1" si="3"/>
        <v>3</v>
      </c>
      <c r="J24" s="262">
        <f ca="1">COUNT(A22:A26)</f>
        <v>5</v>
      </c>
      <c r="K24" s="263">
        <f ca="1">IF(ISNUMBER(A24),_xlfn.RANK.EQ(F24,F22:F26),"")</f>
        <v>3</v>
      </c>
      <c r="L24" s="264">
        <f ca="1">IF(J24=5,VLOOKUP(K24,TPMatrix!$A$6:$B$10,2,FALSE()),IF(J24=4,VLOOKUP(K24,TPMatrix!$D$6:$E$9,2,FALSE()),0))</f>
        <v>36</v>
      </c>
      <c r="M24" s="264">
        <f ca="1">IF(COUNTIF(K22:K26,K24)&gt;=2,IF(J24=5,VLOOKUP(K24+1,TPMatrix!$A$6:$B$10,2,FALSE()),IF(J24=4,VLOOKUP(K24+1,TPMatrix!$D$6:$E$9,2,FALSE()),0)),"")</f>
        <v>24</v>
      </c>
      <c r="N24" s="264">
        <f ca="1">IF(COUNTIF(K22:K26,K24)&gt;=3,IF(J24=5,VLOOKUP(K24+2,TPMatrix!$A$6:$B$10,2,FALSE()),IF(J24=4,VLOOKUP(K24+2,TPMatrix!$D$6:$E$9,2,FALSE()),0)),"")</f>
        <v>12</v>
      </c>
      <c r="O24" t="str">
        <f ca="1">IF(COUNTIF(K22:K26,K24)&gt;=4,IF(J24=5,VLOOKUP(K24+3,TPMatrix!$A$6:$B$10,2,FALSE()),IF(J24=4,VLOOKUP(K24+3,TPMatrix!$D$6:$E$9,2,FALSE()),0)),"")</f>
        <v/>
      </c>
      <c r="P24" t="str">
        <f ca="1">IF(COUNTIF(K22:K26,K24)&gt;=5,IF(J24=5,VLOOKUP(K24+4,TPMatrix!$A$6:$B$10,2,FALSE()),IF(J24=4,VLOOKUP(K24+4,TPMatrix!$D$6:$E$9,2,FALSE()),0)),"")</f>
        <v/>
      </c>
      <c r="Q24" s="264">
        <f t="shared" ca="1" si="4"/>
        <v>24</v>
      </c>
      <c r="R24" s="265">
        <f t="shared" ca="1" si="5"/>
        <v>3</v>
      </c>
      <c r="S24" s="263">
        <f t="shared" ca="1" si="6"/>
        <v>5</v>
      </c>
      <c r="T24" s="264">
        <f t="shared" si="7"/>
        <v>0</v>
      </c>
      <c r="U24" s="265">
        <f t="shared" ca="1" si="8"/>
        <v>5</v>
      </c>
      <c r="W24" s="191">
        <f t="shared" ca="1" si="9"/>
        <v>3</v>
      </c>
      <c r="X24" s="191">
        <f ca="1">IF(ISNUMBER($A24),$W24*(Methuselahs!$A$4+1)+$A24,"")</f>
        <v>117</v>
      </c>
      <c r="Y24" s="191">
        <f t="shared" ca="1" si="10"/>
        <v>3</v>
      </c>
      <c r="Z24" s="191">
        <f ca="1">IF(ISNUMBER($A24),VLOOKUP($A24,Methuselahs!$A$7:$X$206,5),"")</f>
        <v>1003</v>
      </c>
      <c r="AA24" s="191">
        <f t="shared" ca="1" si="11"/>
        <v>3</v>
      </c>
    </row>
    <row r="25" spans="1:27" ht="12.95" customHeight="1">
      <c r="A25" s="266">
        <f ca="1">IF(ISBLANK('Tournament Info'!$B$11),"",INDIRECT(ADDRESS(ROW(),1,1,1,"Optimal Seating "&amp;'Tournament Info'!$B$11-1&amp;"R+F")))</f>
        <v>19</v>
      </c>
      <c r="B25" s="202" t="str">
        <f ca="1">IF(ISNUMBER(A25),VLOOKUP(A25,Methuselahs!$A$7:$E$206,2,FALSE()),"")</f>
        <v>Ben</v>
      </c>
      <c r="C25" s="267" t="str">
        <f ca="1">IF(ISNUMBER(A25),VLOOKUP(A25,Methuselahs!$A$7:$E$206,3,FALSE()),"")</f>
        <v>Fox</v>
      </c>
      <c r="D25" s="268">
        <f t="shared" ca="1" si="0"/>
        <v>4</v>
      </c>
      <c r="E25" s="269"/>
      <c r="F25" s="267">
        <f t="shared" si="1"/>
        <v>0</v>
      </c>
      <c r="G25" s="250">
        <f t="shared" ca="1" si="2"/>
        <v>0</v>
      </c>
      <c r="H25" s="251">
        <f ca="1">IF(ISNUMBER(A25),IF(OR($S25=$U25,NOT(ISNA(MATCH($D25*5+$V$4,Override!$C$6:$C$124,0)))),$Q25,0),"")</f>
        <v>24</v>
      </c>
      <c r="I25" s="268">
        <f t="shared" ca="1" si="3"/>
        <v>3</v>
      </c>
      <c r="J25" s="270">
        <f ca="1">COUNT(A22:A26)</f>
        <v>5</v>
      </c>
      <c r="K25" s="253">
        <f ca="1">IF(ISNUMBER(A25),_xlfn.RANK.EQ(F25,F22:F26),"")</f>
        <v>3</v>
      </c>
      <c r="L25" s="254">
        <f ca="1">IF(J25=5,VLOOKUP(K25,TPMatrix!$A$6:$B$10,2,FALSE()),IF(J25=4,VLOOKUP(K25,TPMatrix!$D$6:$E$9,2,FALSE()),0))</f>
        <v>36</v>
      </c>
      <c r="M25" s="254">
        <f ca="1">IF(COUNTIF(K22:K26,K25)&gt;=2,IF(J25=5,VLOOKUP(K25+1,TPMatrix!$A$6:$B$10,2,FALSE()),IF(J25=4,VLOOKUP(K25+1,TPMatrix!$D$6:$E$9,2,FALSE()),0)),"")</f>
        <v>24</v>
      </c>
      <c r="N25" s="254">
        <f ca="1">IF(COUNTIF(K22:K26,K25)&gt;=3,IF(J25=5,VLOOKUP(K25+2,TPMatrix!$A$6:$B$10,2,FALSE()),IF(J25=4,VLOOKUP(K25+2,TPMatrix!$D$6:$E$9,2,FALSE()),0)),"")</f>
        <v>12</v>
      </c>
      <c r="O25" t="str">
        <f ca="1">IF(COUNTIF(K22:K26,K25)&gt;=4,IF(J25=5,VLOOKUP(K25+3,TPMatrix!$A$6:$B$10,2,FALSE()),IF(J25=4,VLOOKUP(K25+3,TPMatrix!$D$6:$E$9,2,FALSE()),0)),"")</f>
        <v/>
      </c>
      <c r="P25" t="str">
        <f ca="1">IF(COUNTIF(K22:K26,K25)&gt;=5,IF(J25=5,VLOOKUP(K25+4,TPMatrix!$A$6:$B$10,2,FALSE()),IF(J25=4,VLOOKUP(K25+4,TPMatrix!$D$6:$E$9,2,FALSE()),0)),"")</f>
        <v/>
      </c>
      <c r="Q25" s="254">
        <f t="shared" ca="1" si="4"/>
        <v>24</v>
      </c>
      <c r="R25" s="255">
        <f t="shared" ca="1" si="5"/>
        <v>3</v>
      </c>
      <c r="S25" s="253">
        <f t="shared" ca="1" si="6"/>
        <v>5</v>
      </c>
      <c r="T25" s="254">
        <f t="shared" si="7"/>
        <v>0</v>
      </c>
      <c r="U25" s="255">
        <f t="shared" ca="1" si="8"/>
        <v>5</v>
      </c>
      <c r="W25" s="191">
        <f t="shared" ca="1" si="9"/>
        <v>3</v>
      </c>
      <c r="X25" s="191">
        <f ca="1">IF(ISNUMBER($A25),$W25*(Methuselahs!$A$4+1)+$A25,"")</f>
        <v>118</v>
      </c>
      <c r="Y25" s="191">
        <f t="shared" ca="1" si="10"/>
        <v>3</v>
      </c>
      <c r="Z25" s="191">
        <f ca="1">IF(ISNUMBER($A25),VLOOKUP($A25,Methuselahs!$A$7:$X$206,5),"")</f>
        <v>19</v>
      </c>
      <c r="AA25" s="191">
        <f t="shared" ca="1" si="11"/>
        <v>3</v>
      </c>
    </row>
    <row r="26" spans="1:27" ht="12.95" customHeight="1" thickBot="1">
      <c r="A26" s="271">
        <f ca="1">IF(ISBLANK('Tournament Info'!$B$11),"",INDIRECT(ADDRESS(ROW(),1,1,1,"Optimal Seating "&amp;'Tournament Info'!$B$11-1&amp;"R+F")))</f>
        <v>20</v>
      </c>
      <c r="B26" s="272" t="str">
        <f ca="1">IF(ISNUMBER(A26),VLOOKUP(A26,Methuselahs!$A$7:$E$206,2,FALSE()),"")</f>
        <v>Tommi</v>
      </c>
      <c r="C26" s="273" t="str">
        <f ca="1">IF(ISNUMBER(A26),VLOOKUP(A26,Methuselahs!$A$7:$E$206,3,FALSE()),"")</f>
        <v>Hakomaa</v>
      </c>
      <c r="D26" s="274">
        <f t="shared" ca="1" si="0"/>
        <v>4</v>
      </c>
      <c r="E26" s="275">
        <v>4</v>
      </c>
      <c r="F26" s="273">
        <f t="shared" si="1"/>
        <v>4</v>
      </c>
      <c r="G26" s="260">
        <f t="shared" ca="1" si="2"/>
        <v>1</v>
      </c>
      <c r="H26" s="261">
        <f ca="1">IF(ISNUMBER(A26),IF(OR($S26=$U26,NOT(ISNA(MATCH($D26*5+$V$4,Override!$C$6:$C$124,0)))),$Q26,0),"")</f>
        <v>60</v>
      </c>
      <c r="I26" s="274">
        <f t="shared" ca="1" si="3"/>
        <v>1</v>
      </c>
      <c r="J26" s="276">
        <f ca="1">COUNT(A22:A26)</f>
        <v>5</v>
      </c>
      <c r="K26" s="277">
        <f ca="1">IF(ISNUMBER(A26),_xlfn.RANK.EQ(F26,F22:F26),"")</f>
        <v>1</v>
      </c>
      <c r="L26" s="278">
        <f ca="1">IF(J26=5,VLOOKUP(K26,TPMatrix!$A$6:$B$10,2,FALSE()),IF(J26=4,VLOOKUP(K26,TPMatrix!$D$6:$E$9,2,FALSE()),0))</f>
        <v>60</v>
      </c>
      <c r="M26" t="str">
        <f ca="1">IF(COUNTIF(K22:K26,K26)&gt;=2,IF(J26=5,VLOOKUP(K26+1,TPMatrix!$A$6:$B$10,2,FALSE()),IF(J26=4,VLOOKUP(K26+1,TPMatrix!$D$6:$E$9,2,FALSE()),0)),"")</f>
        <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8">
        <f t="shared" ca="1" si="4"/>
        <v>60</v>
      </c>
      <c r="R26" s="279">
        <f t="shared" ca="1" si="5"/>
        <v>1</v>
      </c>
      <c r="S26" s="277">
        <f t="shared" ca="1" si="6"/>
        <v>5</v>
      </c>
      <c r="T26" s="278">
        <f t="shared" si="7"/>
        <v>4</v>
      </c>
      <c r="U26" s="279">
        <f t="shared" ca="1" si="8"/>
        <v>5</v>
      </c>
      <c r="W26" s="191">
        <f t="shared" ca="1" si="9"/>
        <v>1</v>
      </c>
      <c r="X26" s="191">
        <f ca="1">IF(ISNUMBER($A26),$W26*(Methuselahs!$A$4+1)+$A26,"")</f>
        <v>53</v>
      </c>
      <c r="Y26" s="191">
        <f t="shared" ca="1" si="10"/>
        <v>1</v>
      </c>
      <c r="Z26" s="191">
        <f ca="1">IF(ISNUMBER($A26),VLOOKUP($A26,Methuselahs!$A$7:$X$206,5),"")</f>
        <v>1001</v>
      </c>
      <c r="AA26" s="191">
        <f t="shared" ca="1" si="11"/>
        <v>1</v>
      </c>
    </row>
    <row r="27" spans="1:27" ht="12.95" customHeight="1">
      <c r="A27" s="231">
        <f ca="1">IF(ISBLANK('Tournament Info'!$B$11),"",INDIRECT(ADDRESS(ROW(),1,1,1,"Optimal Seating "&amp;'Tournament Info'!$B$11-1&amp;"R+F")))</f>
        <v>21</v>
      </c>
      <c r="B27" s="232" t="str">
        <f ca="1">IF(ISNUMBER(A27),VLOOKUP(A27,Methuselahs!$A$7:$E$206,2,FALSE()),"")</f>
        <v>Stanisław</v>
      </c>
      <c r="C27" s="233" t="str">
        <f ca="1">IF(ISNUMBER(A27),VLOOKUP(A27,Methuselahs!$A$7:$E$206,3,FALSE()),"")</f>
        <v>Szczepaniak</v>
      </c>
      <c r="D27" s="234">
        <f t="shared" ca="1" si="0"/>
        <v>5</v>
      </c>
      <c r="E27" s="235">
        <v>2</v>
      </c>
      <c r="F27" s="233">
        <f t="shared" si="1"/>
        <v>2</v>
      </c>
      <c r="G27" s="236">
        <f t="shared" ca="1" si="2"/>
        <v>0</v>
      </c>
      <c r="H27" s="237">
        <f ca="1">IF(ISNUMBER(A27),IF(OR($S27=$U27,NOT(ISNA(MATCH($D27*5+$V$4,Override!$C$6:$C$124,0)))),$Q27,0),"")</f>
        <v>54</v>
      </c>
      <c r="I27" s="234">
        <f t="shared" ca="1" si="3"/>
        <v>1</v>
      </c>
      <c r="J27" s="238">
        <f ca="1">COUNT(A27:A31)</f>
        <v>4</v>
      </c>
      <c r="K27" s="239">
        <f ca="1">IF(ISNUMBER(A27),_xlfn.RANK.EQ(F27,F27:F31),"")</f>
        <v>1</v>
      </c>
      <c r="L27" s="240">
        <f ca="1">IF(J27=5,VLOOKUP(K27,TPMatrix!$A$6:$B$10,2,FALSE()),IF(J27=4,VLOOKUP(K27,TPMatrix!$D$6:$E$9,2,FALSE()),0))</f>
        <v>60</v>
      </c>
      <c r="M27" s="240">
        <f ca="1">IF(COUNTIF(K27:K31,K27)&gt;=2,IF(J27=5,VLOOKUP(K27+1,TPMatrix!$A$6:$B$10,2,FALSE()),IF(J27=4,VLOOKUP(K27+1,TPMatrix!$D$6:$E$9,2,FALSE()),0)),"")</f>
        <v>48</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40">
        <f t="shared" ca="1" si="4"/>
        <v>54</v>
      </c>
      <c r="R27" s="241">
        <f t="shared" ca="1" si="5"/>
        <v>2</v>
      </c>
      <c r="S27" s="242">
        <f t="shared" ca="1" si="6"/>
        <v>4</v>
      </c>
      <c r="T27" s="243">
        <f t="shared" si="7"/>
        <v>2</v>
      </c>
      <c r="U27" s="244">
        <f t="shared" ca="1" si="8"/>
        <v>4</v>
      </c>
      <c r="W27" s="191">
        <f t="shared" ca="1" si="9"/>
        <v>1</v>
      </c>
      <c r="X27" s="191">
        <f ca="1">IF(ISNUMBER($A27),$W27*(Methuselahs!$A$4+1)+$A27,"")</f>
        <v>54</v>
      </c>
      <c r="Y27" s="191">
        <f t="shared" ca="1" si="10"/>
        <v>1</v>
      </c>
      <c r="Z27" s="191">
        <f ca="1">IF(ISNUMBER($A27),VLOOKUP($A27,Methuselahs!$A$7:$X$206,5),"")</f>
        <v>21</v>
      </c>
      <c r="AA27" s="191">
        <f t="shared" ca="1" si="11"/>
        <v>1</v>
      </c>
    </row>
    <row r="28" spans="1:27" ht="12.95" customHeight="1">
      <c r="A28" s="245">
        <f ca="1">IF(ISBLANK('Tournament Info'!$B$11),"",INDIRECT(ADDRESS(ROW(),1,1,1,"Optimal Seating "&amp;'Tournament Info'!$B$11-1&amp;"R+F")))</f>
        <v>22</v>
      </c>
      <c r="B28" s="246" t="str">
        <f ca="1">IF(ISNUMBER(A28),VLOOKUP(A28,Methuselahs!$A$7:$E$206,2,FALSE()),"")</f>
        <v>Maciej</v>
      </c>
      <c r="C28" s="247" t="str">
        <f ca="1">IF(ISNUMBER(A28),VLOOKUP(A28,Methuselahs!$A$7:$E$206,3,FALSE()),"")</f>
        <v>Bernart</v>
      </c>
      <c r="D28" s="248">
        <f t="shared" ca="1" si="0"/>
        <v>5</v>
      </c>
      <c r="E28" s="249"/>
      <c r="F28" s="247">
        <f t="shared" si="1"/>
        <v>0</v>
      </c>
      <c r="G28" s="250">
        <f t="shared" ca="1" si="2"/>
        <v>0</v>
      </c>
      <c r="H28" s="251">
        <f ca="1">IF(ISNUMBER(A28),IF(OR($S28=$U28,NOT(ISNA(MATCH($D28*5+$V$4,Override!$C$6:$C$124,0)))),$Q28,0),"")</f>
        <v>18</v>
      </c>
      <c r="I28" s="248">
        <f t="shared" ca="1" si="3"/>
        <v>4</v>
      </c>
      <c r="J28" s="252">
        <f ca="1">COUNT(A27:A31)</f>
        <v>4</v>
      </c>
      <c r="K28" s="253">
        <f ca="1">IF(ISNUMBER(A28),_xlfn.RANK.EQ(F28,F27:F31),"")</f>
        <v>3</v>
      </c>
      <c r="L28" s="254">
        <f ca="1">IF(J28=5,VLOOKUP(K28,TPMatrix!$A$6:$B$10,2,FALSE()),IF(J28=4,VLOOKUP(K28,TPMatrix!$D$6:$E$9,2,FALSE()),0))</f>
        <v>24</v>
      </c>
      <c r="M28" s="254">
        <f ca="1">IF(COUNTIF(K27:K31,K28)&gt;=2,IF(J28=5,VLOOKUP(K28+1,TPMatrix!$A$6:$B$10,2,FALSE()),IF(J28=4,VLOOKUP(K28+1,TPMatrix!$D$6:$E$9,2,FALSE()),0)),"")</f>
        <v>12</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54">
        <f t="shared" ca="1" si="4"/>
        <v>18</v>
      </c>
      <c r="R28" s="255">
        <f t="shared" ca="1" si="5"/>
        <v>2</v>
      </c>
      <c r="S28" s="253">
        <f t="shared" ca="1" si="6"/>
        <v>4</v>
      </c>
      <c r="T28" s="254">
        <f t="shared" si="7"/>
        <v>0</v>
      </c>
      <c r="U28" s="255">
        <f t="shared" ca="1" si="8"/>
        <v>4</v>
      </c>
      <c r="W28" s="191">
        <f t="shared" ca="1" si="9"/>
        <v>4</v>
      </c>
      <c r="X28" s="191">
        <f ca="1">IF(ISNUMBER($A28),$W28*(Methuselahs!$A$4+1)+$A28,"")</f>
        <v>154</v>
      </c>
      <c r="Y28" s="191">
        <f t="shared" ca="1" si="10"/>
        <v>3</v>
      </c>
      <c r="Z28" s="191">
        <f ca="1">IF(ISNUMBER($A28),VLOOKUP($A28,Methuselahs!$A$7:$X$206,5),"")</f>
        <v>22</v>
      </c>
      <c r="AA28" s="191">
        <f t="shared" ca="1" si="11"/>
        <v>4</v>
      </c>
    </row>
    <row r="29" spans="1:27" ht="12.95" customHeight="1">
      <c r="A29" s="256">
        <f ca="1">IF(ISBLANK('Tournament Info'!$B$11),"",INDIRECT(ADDRESS(ROW(),1,1,1,"Optimal Seating "&amp;'Tournament Info'!$B$11-1&amp;"R+F")))</f>
        <v>23</v>
      </c>
      <c r="B29" s="232" t="str">
        <f ca="1">IF(ISNUMBER(A29),VLOOKUP(A29,Methuselahs!$A$7:$E$206,2,FALSE()),"")</f>
        <v>Lovre</v>
      </c>
      <c r="C29" s="257" t="str">
        <f ca="1">IF(ISNUMBER(A29),VLOOKUP(A29,Methuselahs!$A$7:$E$206,3,FALSE()),"")</f>
        <v>de Grisogono</v>
      </c>
      <c r="D29" s="258">
        <f t="shared" ca="1" si="0"/>
        <v>5</v>
      </c>
      <c r="E29" s="259"/>
      <c r="F29" s="257">
        <f t="shared" si="1"/>
        <v>0</v>
      </c>
      <c r="G29" s="260">
        <f t="shared" ca="1" si="2"/>
        <v>0</v>
      </c>
      <c r="H29" s="261">
        <f ca="1">IF(ISNUMBER(A29),IF(OR($S29=$U29,NOT(ISNA(MATCH($D29*5+$V$4,Override!$C$6:$C$124,0)))),$Q29,0),"")</f>
        <v>18</v>
      </c>
      <c r="I29" s="258">
        <f t="shared" ca="1" si="3"/>
        <v>4</v>
      </c>
      <c r="J29" s="262">
        <f ca="1">COUNT(A27:A31)</f>
        <v>4</v>
      </c>
      <c r="K29" s="263">
        <f ca="1">IF(ISNUMBER(A29),_xlfn.RANK.EQ(F29,F27:F31),"")</f>
        <v>3</v>
      </c>
      <c r="L29" s="264">
        <f ca="1">IF(J29=5,VLOOKUP(K29,TPMatrix!$A$6:$B$10,2,FALSE()),IF(J29=4,VLOOKUP(K29,TPMatrix!$D$6:$E$9,2,FALSE()),0))</f>
        <v>24</v>
      </c>
      <c r="M29" s="264">
        <f ca="1">IF(COUNTIF(K27:K31,K29)&gt;=2,IF(J29=5,VLOOKUP(K29+1,TPMatrix!$A$6:$B$10,2,FALSE()),IF(J29=4,VLOOKUP(K29+1,TPMatrix!$D$6:$E$9,2,FALSE()),0)),"")</f>
        <v>12</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64">
        <f t="shared" ca="1" si="4"/>
        <v>18</v>
      </c>
      <c r="R29" s="265">
        <f t="shared" ca="1" si="5"/>
        <v>2</v>
      </c>
      <c r="S29" s="263">
        <f t="shared" ca="1" si="6"/>
        <v>4</v>
      </c>
      <c r="T29" s="264">
        <f t="shared" si="7"/>
        <v>0</v>
      </c>
      <c r="U29" s="265">
        <f t="shared" ca="1" si="8"/>
        <v>4</v>
      </c>
      <c r="W29" s="191">
        <f t="shared" ca="1" si="9"/>
        <v>4</v>
      </c>
      <c r="X29" s="191">
        <f ca="1">IF(ISNUMBER($A29),$W29*(Methuselahs!$A$4+1)+$A29,"")</f>
        <v>155</v>
      </c>
      <c r="Y29" s="191">
        <f t="shared" ca="1" si="10"/>
        <v>4</v>
      </c>
      <c r="Z29" s="191">
        <f ca="1">IF(ISNUMBER($A29),VLOOKUP($A29,Methuselahs!$A$7:$X$206,5),"")</f>
        <v>23</v>
      </c>
      <c r="AA29" s="191">
        <f t="shared" ca="1" si="11"/>
        <v>4</v>
      </c>
    </row>
    <row r="30" spans="1:27" ht="12.95" customHeight="1">
      <c r="A30" s="266">
        <f ca="1">IF(ISBLANK('Tournament Info'!$B$11),"",INDIRECT(ADDRESS(ROW(),1,1,1,"Optimal Seating "&amp;'Tournament Info'!$B$11-1&amp;"R+F")))</f>
        <v>24</v>
      </c>
      <c r="B30" s="202" t="str">
        <f ca="1">IF(ISNUMBER(A30),VLOOKUP(A30,Methuselahs!$A$7:$E$206,2,FALSE()),"")</f>
        <v>Teemu</v>
      </c>
      <c r="C30" s="267" t="str">
        <f ca="1">IF(ISNUMBER(A30),VLOOKUP(A30,Methuselahs!$A$7:$E$206,3,FALSE()),"")</f>
        <v>Sainomaa</v>
      </c>
      <c r="D30" s="268">
        <f t="shared" ca="1" si="0"/>
        <v>5</v>
      </c>
      <c r="E30" s="269">
        <v>2</v>
      </c>
      <c r="F30" s="267">
        <f t="shared" si="1"/>
        <v>2</v>
      </c>
      <c r="G30" s="250">
        <f t="shared" ca="1" si="2"/>
        <v>0</v>
      </c>
      <c r="H30" s="251">
        <f ca="1">IF(ISNUMBER(A30),IF(OR($S30=$U30,NOT(ISNA(MATCH($D30*5+$V$4,Override!$C$6:$C$124,0)))),$Q30,0),"")</f>
        <v>54</v>
      </c>
      <c r="I30" s="268">
        <f t="shared" ca="1" si="3"/>
        <v>1</v>
      </c>
      <c r="J30" s="270">
        <f ca="1">COUNT(A27:A31)</f>
        <v>4</v>
      </c>
      <c r="K30" s="253">
        <f ca="1">IF(ISNUMBER(A30),_xlfn.RANK.EQ(F30,F27:F31),"")</f>
        <v>1</v>
      </c>
      <c r="L30" s="254">
        <f ca="1">IF(J30=5,VLOOKUP(K30,TPMatrix!$A$6:$B$10,2,FALSE()),IF(J30=4,VLOOKUP(K30,TPMatrix!$D$6:$E$9,2,FALSE()),0))</f>
        <v>60</v>
      </c>
      <c r="M30" s="254">
        <f ca="1">IF(COUNTIF(K27:K31,K30)&gt;=2,IF(J30=5,VLOOKUP(K30+1,TPMatrix!$A$6:$B$10,2,FALSE()),IF(J30=4,VLOOKUP(K30+1,TPMatrix!$D$6:$E$9,2,FALSE()),0)),"")</f>
        <v>48</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54">
        <f t="shared" ca="1" si="4"/>
        <v>54</v>
      </c>
      <c r="R30" s="255">
        <f t="shared" ca="1" si="5"/>
        <v>2</v>
      </c>
      <c r="S30" s="253">
        <f t="shared" ca="1" si="6"/>
        <v>4</v>
      </c>
      <c r="T30" s="254">
        <f t="shared" si="7"/>
        <v>2</v>
      </c>
      <c r="U30" s="255">
        <f t="shared" ca="1" si="8"/>
        <v>4</v>
      </c>
      <c r="W30" s="191">
        <f t="shared" ca="1" si="9"/>
        <v>1</v>
      </c>
      <c r="X30" s="191">
        <f ca="1">IF(ISNUMBER($A30),$W30*(Methuselahs!$A$4+1)+$A30,"")</f>
        <v>57</v>
      </c>
      <c r="Y30" s="191">
        <f t="shared" ca="1" si="10"/>
        <v>1</v>
      </c>
      <c r="Z30" s="191">
        <f ca="1">IF(ISNUMBER($A30),VLOOKUP($A30,Methuselahs!$A$7:$X$206,5),"")</f>
        <v>1004</v>
      </c>
      <c r="AA30" s="191">
        <f t="shared" ca="1" si="11"/>
        <v>1</v>
      </c>
    </row>
    <row r="31" spans="1:27" ht="12.95" customHeight="1" thickBot="1">
      <c r="A31" t="str">
        <f ca="1">IF(ISBLANK('Tournament Info'!$B$11),"",INDIRECT(ADDRESS(ROW(),1,1,1,"Optimal Seating "&amp;'Tournament Info'!$B$11-1&amp;"R+F")))</f>
        <v/>
      </c>
      <c r="B31" t="str">
        <f ca="1">IF(ISNUMBER(A31),VLOOKUP(A31,Methuselahs!$A$7:$E$206,2,FALSE()),"")</f>
        <v/>
      </c>
      <c r="C31" t="str">
        <f ca="1">IF(ISNUMBER(A31),VLOOKUP(A31,Methuselahs!$A$7:$E$206,3,FALSE()),"")</f>
        <v/>
      </c>
      <c r="D31" s="274" t="str">
        <f t="shared" ca="1" si="0"/>
        <v/>
      </c>
      <c r="E31" s="275"/>
      <c r="F31" s="273">
        <f t="shared" si="1"/>
        <v>0</v>
      </c>
      <c r="G31" s="260" t="str">
        <f t="shared" ca="1" si="2"/>
        <v/>
      </c>
      <c r="H31" t="str">
        <f ca="1">IF(ISNUMBER(A31),IF(OR($S31=$U31,NOT(ISNA(MATCH($D31*5+$V$4,Override!$C$6:$C$124,0)))),$Q31,0),"")</f>
        <v/>
      </c>
      <c r="I31" s="274" t="str">
        <f t="shared" ca="1" si="3"/>
        <v/>
      </c>
      <c r="J31" s="276">
        <f ca="1">COUNT(A27:A31)</f>
        <v>4</v>
      </c>
      <c r="K31" s="277" t="str">
        <f ca="1">IF(ISNUMBER(A31),_xlfn.RANK.EQ(F31,F27:F31),"")</f>
        <v/>
      </c>
      <c r="L31" s="278" t="e">
        <f ca="1">IF(J31=5,VLOOKUP(K31,TPMatrix!$A$6:$B$10,2,FALSE()),IF(J31=4,VLOOKUP(K31,TPMatrix!$D$6:$E$9,2,FALSE()),0))</f>
        <v>#N/A</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8" t="e">
        <f t="shared" ca="1" si="4"/>
        <v>#N/A</v>
      </c>
      <c r="R31" s="279">
        <f t="shared" ca="1" si="5"/>
        <v>0</v>
      </c>
      <c r="S31" s="277">
        <f t="shared" ca="1" si="6"/>
        <v>0</v>
      </c>
      <c r="T31" s="278">
        <f t="shared" si="7"/>
        <v>0</v>
      </c>
      <c r="U31" s="279">
        <f t="shared" ca="1" si="8"/>
        <v>4</v>
      </c>
      <c r="W31" s="191" t="str">
        <f t="shared" ca="1" si="9"/>
        <v/>
      </c>
      <c r="X31" t="str">
        <f ca="1">IF(ISNUMBER($A31),$W31*(Methuselahs!$A$4+1)+$A31,"")</f>
        <v/>
      </c>
      <c r="Y31" s="191" t="str">
        <f t="shared" ca="1" si="10"/>
        <v/>
      </c>
      <c r="Z31" t="str">
        <f ca="1">IF(ISNUMBER($A31),VLOOKUP($A31,Methuselahs!$A$7:$X$206,5),"")</f>
        <v/>
      </c>
      <c r="AA31" s="191" t="str">
        <f t="shared" ca="1" si="11"/>
        <v/>
      </c>
    </row>
    <row r="32" spans="1:27" ht="12.95" customHeight="1">
      <c r="A32" s="231">
        <f ca="1">IF(ISBLANK('Tournament Info'!$B$11),"",INDIRECT(ADDRESS(ROW(),1,1,1,"Optimal Seating "&amp;'Tournament Info'!$B$11-1&amp;"R+F")))</f>
        <v>25</v>
      </c>
      <c r="B32" s="232" t="str">
        <f ca="1">IF(ISNUMBER(A32),VLOOKUP(A32,Methuselahs!$A$7:$E$206,2,FALSE()),"")</f>
        <v>Marcin</v>
      </c>
      <c r="C32" s="233" t="str">
        <f ca="1">IF(ISNUMBER(A32),VLOOKUP(A32,Methuselahs!$A$7:$E$206,3,FALSE()),"")</f>
        <v>Watras</v>
      </c>
      <c r="D32" s="234">
        <f t="shared" ca="1" si="0"/>
        <v>6</v>
      </c>
      <c r="E32" s="235">
        <v>2</v>
      </c>
      <c r="F32" s="233">
        <f t="shared" si="1"/>
        <v>2</v>
      </c>
      <c r="G32" s="236">
        <f t="shared" ca="1" si="2"/>
        <v>0</v>
      </c>
      <c r="H32" s="237">
        <f ca="1">IF(ISNUMBER(A32),IF(OR($S32=$U32,NOT(ISNA(MATCH($D32*5+$V$4,Override!$C$6:$C$124,0)))),$Q32,0),"")</f>
        <v>54</v>
      </c>
      <c r="I32" s="234">
        <f t="shared" ca="1" si="3"/>
        <v>1</v>
      </c>
      <c r="J32" s="238">
        <f ca="1">COUNT(A32:A36)</f>
        <v>4</v>
      </c>
      <c r="K32" s="239">
        <f ca="1">IF(ISNUMBER(A32),_xlfn.RANK.EQ(F32,F32:F36),"")</f>
        <v>1</v>
      </c>
      <c r="L32" s="240">
        <f ca="1">IF(J32=5,VLOOKUP(K32,TPMatrix!$A$6:$B$10,2,FALSE()),IF(J32=4,VLOOKUP(K32,TPMatrix!$D$6:$E$9,2,FALSE()),0))</f>
        <v>60</v>
      </c>
      <c r="M32" s="240">
        <f ca="1">IF(COUNTIF(K32:K36,K32)&gt;=2,IF(J32=5,VLOOKUP(K32+1,TPMatrix!$A$6:$B$10,2,FALSE()),IF(J32=4,VLOOKUP(K32+1,TPMatrix!$D$6:$E$9,2,FALSE()),0)),"")</f>
        <v>48</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40">
        <f t="shared" ca="1" si="4"/>
        <v>54</v>
      </c>
      <c r="R32" s="241">
        <f t="shared" ca="1" si="5"/>
        <v>2</v>
      </c>
      <c r="S32" s="242">
        <f t="shared" ca="1" si="6"/>
        <v>4</v>
      </c>
      <c r="T32" s="243">
        <f t="shared" si="7"/>
        <v>2</v>
      </c>
      <c r="U32" s="244">
        <f t="shared" ca="1" si="8"/>
        <v>4</v>
      </c>
      <c r="W32" s="191">
        <f t="shared" ca="1" si="9"/>
        <v>1</v>
      </c>
      <c r="X32" s="191">
        <f ca="1">IF(ISNUMBER($A32),$W32*(Methuselahs!$A$4+1)+$A32,"")</f>
        <v>58</v>
      </c>
      <c r="Y32" s="191">
        <f t="shared" ca="1" si="10"/>
        <v>1</v>
      </c>
      <c r="Z32" s="191">
        <f ca="1">IF(ISNUMBER($A32),VLOOKUP($A32,Methuselahs!$A$7:$X$206,5),"")</f>
        <v>25</v>
      </c>
      <c r="AA32" s="191">
        <f t="shared" ca="1" si="11"/>
        <v>1</v>
      </c>
    </row>
    <row r="33" spans="1:27" ht="12.95" customHeight="1">
      <c r="A33" s="245">
        <f ca="1">IF(ISBLANK('Tournament Info'!$B$11),"",INDIRECT(ADDRESS(ROW(),1,1,1,"Optimal Seating "&amp;'Tournament Info'!$B$11-1&amp;"R+F")))</f>
        <v>26</v>
      </c>
      <c r="B33" s="246" t="str">
        <f ca="1">IF(ISNUMBER(A33),VLOOKUP(A33,Methuselahs!$A$7:$E$206,2,FALSE()),"")</f>
        <v>Aleksandr</v>
      </c>
      <c r="C33" s="247" t="str">
        <f ca="1">IF(ISNUMBER(A33),VLOOKUP(A33,Methuselahs!$A$7:$E$206,3,FALSE()),"")</f>
        <v>Mandrichenko</v>
      </c>
      <c r="D33" s="248">
        <f t="shared" ca="1" si="0"/>
        <v>6</v>
      </c>
      <c r="E33" s="249">
        <v>2</v>
      </c>
      <c r="F33" s="247">
        <f t="shared" si="1"/>
        <v>2</v>
      </c>
      <c r="G33" s="250">
        <f t="shared" ca="1" si="2"/>
        <v>0</v>
      </c>
      <c r="H33" s="251">
        <f ca="1">IF(ISNUMBER(A33),IF(OR($S33=$U33,NOT(ISNA(MATCH($D33*5+$V$4,Override!$C$6:$C$124,0)))),$Q33,0),"")</f>
        <v>54</v>
      </c>
      <c r="I33" s="248">
        <f t="shared" ca="1" si="3"/>
        <v>1</v>
      </c>
      <c r="J33" s="252">
        <f ca="1">COUNT(A32:A36)</f>
        <v>4</v>
      </c>
      <c r="K33" s="253">
        <f ca="1">IF(ISNUMBER(A33),_xlfn.RANK.EQ(F33,F32:F36),"")</f>
        <v>1</v>
      </c>
      <c r="L33" s="254">
        <f ca="1">IF(J33=5,VLOOKUP(K33,TPMatrix!$A$6:$B$10,2,FALSE()),IF(J33=4,VLOOKUP(K33,TPMatrix!$D$6:$E$9,2,FALSE()),0))</f>
        <v>60</v>
      </c>
      <c r="M33" s="254">
        <f ca="1">IF(COUNTIF(K32:K36,K33)&gt;=2,IF(J33=5,VLOOKUP(K33+1,TPMatrix!$A$6:$B$10,2,FALSE()),IF(J33=4,VLOOKUP(K33+1,TPMatrix!$D$6:$E$9,2,FALSE()),0)),"")</f>
        <v>48</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54">
        <f t="shared" ca="1" si="4"/>
        <v>54</v>
      </c>
      <c r="R33" s="255">
        <f t="shared" ca="1" si="5"/>
        <v>2</v>
      </c>
      <c r="S33" s="253">
        <f t="shared" ca="1" si="6"/>
        <v>4</v>
      </c>
      <c r="T33" s="254">
        <f t="shared" si="7"/>
        <v>2</v>
      </c>
      <c r="U33" s="255">
        <f t="shared" ca="1" si="8"/>
        <v>4</v>
      </c>
      <c r="W33" s="191">
        <f t="shared" ca="1" si="9"/>
        <v>1</v>
      </c>
      <c r="X33" s="191">
        <f ca="1">IF(ISNUMBER($A33),$W33*(Methuselahs!$A$4+1)+$A33,"")</f>
        <v>59</v>
      </c>
      <c r="Y33" s="191">
        <f t="shared" ca="1" si="10"/>
        <v>1</v>
      </c>
      <c r="Z33" s="191">
        <f ca="1">IF(ISNUMBER($A33),VLOOKUP($A33,Methuselahs!$A$7:$X$206,5),"")</f>
        <v>26</v>
      </c>
      <c r="AA33" s="191">
        <f t="shared" ca="1" si="11"/>
        <v>1</v>
      </c>
    </row>
    <row r="34" spans="1:27" ht="12.95" customHeight="1">
      <c r="A34" s="256">
        <f ca="1">IF(ISBLANK('Tournament Info'!$B$11),"",INDIRECT(ADDRESS(ROW(),1,1,1,"Optimal Seating "&amp;'Tournament Info'!$B$11-1&amp;"R+F")))</f>
        <v>27</v>
      </c>
      <c r="B34" s="232" t="str">
        <f ca="1">IF(ISNUMBER(A34),VLOOKUP(A34,Methuselahs!$A$7:$E$206,2,FALSE()),"")</f>
        <v>Paolo</v>
      </c>
      <c r="C34" s="257" t="str">
        <f ca="1">IF(ISNUMBER(A34),VLOOKUP(A34,Methuselahs!$A$7:$E$206,3,FALSE()),"")</f>
        <v>Pasqualin</v>
      </c>
      <c r="D34" s="258">
        <f t="shared" ca="1" si="0"/>
        <v>6</v>
      </c>
      <c r="E34" s="259"/>
      <c r="F34" s="257">
        <f t="shared" si="1"/>
        <v>0</v>
      </c>
      <c r="G34" s="260">
        <f t="shared" ca="1" si="2"/>
        <v>0</v>
      </c>
      <c r="H34" s="261">
        <f ca="1">IF(ISNUMBER(A34),IF(OR($S34=$U34,NOT(ISNA(MATCH($D34*5+$V$4,Override!$C$6:$C$124,0)))),$Q34,0),"")</f>
        <v>18</v>
      </c>
      <c r="I34" s="258">
        <f t="shared" ca="1" si="3"/>
        <v>4</v>
      </c>
      <c r="J34" s="262">
        <f ca="1">COUNT(A32:A36)</f>
        <v>4</v>
      </c>
      <c r="K34" s="263">
        <f ca="1">IF(ISNUMBER(A34),_xlfn.RANK.EQ(F34,F32:F36),"")</f>
        <v>3</v>
      </c>
      <c r="L34" s="264">
        <f ca="1">IF(J34=5,VLOOKUP(K34,TPMatrix!$A$6:$B$10,2,FALSE()),IF(J34=4,VLOOKUP(K34,TPMatrix!$D$6:$E$9,2,FALSE()),0))</f>
        <v>24</v>
      </c>
      <c r="M34" s="264">
        <f ca="1">IF(COUNTIF(K32:K36,K34)&gt;=2,IF(J34=5,VLOOKUP(K34+1,TPMatrix!$A$6:$B$10,2,FALSE()),IF(J34=4,VLOOKUP(K34+1,TPMatrix!$D$6:$E$9,2,FALSE()),0)),"")</f>
        <v>12</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64">
        <f t="shared" ca="1" si="4"/>
        <v>18</v>
      </c>
      <c r="R34" s="265">
        <f t="shared" ca="1" si="5"/>
        <v>2</v>
      </c>
      <c r="S34" s="263">
        <f t="shared" ca="1" si="6"/>
        <v>4</v>
      </c>
      <c r="T34" s="264">
        <f t="shared" si="7"/>
        <v>0</v>
      </c>
      <c r="U34" s="265">
        <f t="shared" ca="1" si="8"/>
        <v>4</v>
      </c>
      <c r="W34" s="191">
        <f t="shared" ca="1" si="9"/>
        <v>4</v>
      </c>
      <c r="X34" s="191">
        <f ca="1">IF(ISNUMBER($A34),$W34*(Methuselahs!$A$4+1)+$A34,"")</f>
        <v>159</v>
      </c>
      <c r="Y34" s="191">
        <f t="shared" ca="1" si="10"/>
        <v>2</v>
      </c>
      <c r="Z34" s="191">
        <f ca="1">IF(ISNUMBER($A34),VLOOKUP($A34,Methuselahs!$A$7:$X$206,5),"")</f>
        <v>27</v>
      </c>
      <c r="AA34" s="191">
        <f t="shared" ca="1" si="11"/>
        <v>4</v>
      </c>
    </row>
    <row r="35" spans="1:27" ht="12.95" customHeight="1">
      <c r="A35" s="266">
        <f ca="1">IF(ISBLANK('Tournament Info'!$B$11),"",INDIRECT(ADDRESS(ROW(),1,1,1,"Optimal Seating "&amp;'Tournament Info'!$B$11-1&amp;"R+F")))</f>
        <v>28</v>
      </c>
      <c r="B35" s="202" t="str">
        <f ca="1">IF(ISNUMBER(A35),VLOOKUP(A35,Methuselahs!$A$7:$E$206,2,FALSE()),"")</f>
        <v>Piotr</v>
      </c>
      <c r="C35" s="267" t="str">
        <f ca="1">IF(ISNUMBER(A35),VLOOKUP(A35,Methuselahs!$A$7:$E$206,3,FALSE()),"")</f>
        <v>Jurczak</v>
      </c>
      <c r="D35" s="268">
        <f t="shared" ca="1" si="0"/>
        <v>6</v>
      </c>
      <c r="E35" s="269"/>
      <c r="F35" s="267">
        <f t="shared" si="1"/>
        <v>0</v>
      </c>
      <c r="G35" s="250">
        <f t="shared" ca="1" si="2"/>
        <v>0</v>
      </c>
      <c r="H35" s="251">
        <f ca="1">IF(ISNUMBER(A35),IF(OR($S35=$U35,NOT(ISNA(MATCH($D35*5+$V$4,Override!$C$6:$C$124,0)))),$Q35,0),"")</f>
        <v>18</v>
      </c>
      <c r="I35" s="268">
        <f t="shared" ca="1" si="3"/>
        <v>4</v>
      </c>
      <c r="J35" s="270">
        <f ca="1">COUNT(A32:A36)</f>
        <v>4</v>
      </c>
      <c r="K35" s="253">
        <f ca="1">IF(ISNUMBER(A35),_xlfn.RANK.EQ(F35,F32:F36),"")</f>
        <v>3</v>
      </c>
      <c r="L35" s="254">
        <f ca="1">IF(J35=5,VLOOKUP(K35,TPMatrix!$A$6:$B$10,2,FALSE()),IF(J35=4,VLOOKUP(K35,TPMatrix!$D$6:$E$9,2,FALSE()),0))</f>
        <v>24</v>
      </c>
      <c r="M35" s="254">
        <f ca="1">IF(COUNTIF(K32:K36,K35)&gt;=2,IF(J35=5,VLOOKUP(K35+1,TPMatrix!$A$6:$B$10,2,FALSE()),IF(J35=4,VLOOKUP(K35+1,TPMatrix!$D$6:$E$9,2,FALSE()),0)),"")</f>
        <v>12</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54">
        <f t="shared" ca="1" si="4"/>
        <v>18</v>
      </c>
      <c r="R35" s="255">
        <f t="shared" ca="1" si="5"/>
        <v>2</v>
      </c>
      <c r="S35" s="253">
        <f t="shared" ca="1" si="6"/>
        <v>4</v>
      </c>
      <c r="T35" s="254">
        <f t="shared" si="7"/>
        <v>0</v>
      </c>
      <c r="U35" s="255">
        <f t="shared" ca="1" si="8"/>
        <v>4</v>
      </c>
      <c r="W35" s="191">
        <f t="shared" ca="1" si="9"/>
        <v>4</v>
      </c>
      <c r="X35" s="191">
        <f ca="1">IF(ISNUMBER($A35),$W35*(Methuselahs!$A$4+1)+$A35,"")</f>
        <v>160</v>
      </c>
      <c r="Y35" s="191">
        <f t="shared" ca="1" si="10"/>
        <v>3</v>
      </c>
      <c r="Z35" s="191">
        <f ca="1">IF(ISNUMBER($A35),VLOOKUP($A35,Methuselahs!$A$7:$X$206,5),"")</f>
        <v>28</v>
      </c>
      <c r="AA35" s="191">
        <f t="shared" ca="1" si="11"/>
        <v>4</v>
      </c>
    </row>
    <row r="36" spans="1:27" ht="12.95" customHeight="1" thickBot="1">
      <c r="A36" t="str">
        <f ca="1">IF(ISBLANK('Tournament Info'!$B$11),"",INDIRECT(ADDRESS(ROW(),1,1,1,"Optimal Seating "&amp;'Tournament Info'!$B$11-1&amp;"R+F")))</f>
        <v/>
      </c>
      <c r="B36" t="str">
        <f ca="1">IF(ISNUMBER(A36),VLOOKUP(A36,Methuselahs!$A$7:$E$206,2,FALSE()),"")</f>
        <v/>
      </c>
      <c r="C36" t="str">
        <f ca="1">IF(ISNUMBER(A36),VLOOKUP(A36,Methuselahs!$A$7:$E$206,3,FALSE()),"")</f>
        <v/>
      </c>
      <c r="D36" s="274" t="str">
        <f t="shared" ca="1" si="0"/>
        <v/>
      </c>
      <c r="E36" s="275"/>
      <c r="F36" s="273">
        <f t="shared" si="1"/>
        <v>0</v>
      </c>
      <c r="G36" s="260" t="str">
        <f t="shared" ca="1" si="2"/>
        <v/>
      </c>
      <c r="H36" t="str">
        <f ca="1">IF(ISNUMBER(A36),IF(OR($S36=$U36,NOT(ISNA(MATCH($D36*5+$V$4,Override!$C$6:$C$124,0)))),$Q36,0),"")</f>
        <v/>
      </c>
      <c r="I36" s="274" t="str">
        <f t="shared" ca="1" si="3"/>
        <v/>
      </c>
      <c r="J36" s="276">
        <f ca="1">COUNT(A32:A36)</f>
        <v>4</v>
      </c>
      <c r="K36" s="277" t="str">
        <f ca="1">IF(ISNUMBER(A36),_xlfn.RANK.EQ(F36,F32:F36),"")</f>
        <v/>
      </c>
      <c r="L36" s="278" t="e">
        <f ca="1">IF(J36=5,VLOOKUP(K36,TPMatrix!$A$6:$B$10,2,FALSE()),IF(J36=4,VLOOKUP(K36,TPMatrix!$D$6:$E$9,2,FALSE()),0))</f>
        <v>#N/A</v>
      </c>
      <c r="M36" t="str">
        <f ca="1">IF(COUNTIF(K32:K36,K36)&gt;=2,IF(J36=5,VLOOKUP(K36+1,TPMatrix!$A$6:$B$10,2,FALSE()),IF(J36=4,VLOOKUP(K36+1,TPMatrix!$D$6:$E$9,2,FALSE()),0)),"")</f>
        <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8" t="e">
        <f t="shared" ca="1" si="4"/>
        <v>#N/A</v>
      </c>
      <c r="R36" s="279">
        <f t="shared" ca="1" si="5"/>
        <v>0</v>
      </c>
      <c r="S36" s="277">
        <f t="shared" ca="1" si="6"/>
        <v>0</v>
      </c>
      <c r="T36" s="278">
        <f t="shared" si="7"/>
        <v>0</v>
      </c>
      <c r="U36" s="279">
        <f t="shared" ca="1" si="8"/>
        <v>4</v>
      </c>
      <c r="W36" s="191" t="str">
        <f t="shared" ca="1" si="9"/>
        <v/>
      </c>
      <c r="X36" t="str">
        <f ca="1">IF(ISNUMBER($A36),$W36*(Methuselahs!$A$4+1)+$A36,"")</f>
        <v/>
      </c>
      <c r="Y36" s="191" t="str">
        <f t="shared" ca="1" si="10"/>
        <v/>
      </c>
      <c r="Z36" t="str">
        <f ca="1">IF(ISNUMBER($A36),VLOOKUP($A36,Methuselahs!$A$7:$X$206,5),"")</f>
        <v/>
      </c>
      <c r="AA36" s="191" t="str">
        <f t="shared" ca="1" si="11"/>
        <v/>
      </c>
    </row>
    <row r="37" spans="1:27" ht="12.95" customHeight="1">
      <c r="A37" s="231">
        <f ca="1">IF(ISBLANK('Tournament Info'!$B$11),"",INDIRECT(ADDRESS(ROW(),1,1,1,"Optimal Seating "&amp;'Tournament Info'!$B$11-1&amp;"R+F")))</f>
        <v>29</v>
      </c>
      <c r="B37" s="232" t="str">
        <f ca="1">IF(ISNUMBER(A37),VLOOKUP(A37,Methuselahs!$A$7:$E$206,2,FALSE()),"")</f>
        <v>Djordje</v>
      </c>
      <c r="C37" s="233" t="str">
        <f ca="1">IF(ISNUMBER(A37),VLOOKUP(A37,Methuselahs!$A$7:$E$206,3,FALSE()),"")</f>
        <v>Sutic</v>
      </c>
      <c r="D37" s="234">
        <f t="shared" ca="1" si="0"/>
        <v>7</v>
      </c>
      <c r="E37" s="235">
        <v>1</v>
      </c>
      <c r="F37" s="233">
        <f t="shared" si="1"/>
        <v>1</v>
      </c>
      <c r="G37" s="236">
        <f t="shared" ca="1" si="2"/>
        <v>0</v>
      </c>
      <c r="H37" s="237">
        <f ca="1">IF(ISNUMBER(A37),IF(OR($S37=$U37,NOT(ISNA(MATCH($D37*5+$V$4,Override!$C$6:$C$124,0)))),$Q37,0),"")</f>
        <v>48</v>
      </c>
      <c r="I37" s="234">
        <f t="shared" ca="1" si="3"/>
        <v>2</v>
      </c>
      <c r="J37" s="238">
        <f ca="1">COUNT(A37:A41)</f>
        <v>4</v>
      </c>
      <c r="K37" s="239">
        <f ca="1">IF(ISNUMBER(A37),_xlfn.RANK.EQ(F37,F37:F41),"")</f>
        <v>2</v>
      </c>
      <c r="L37" s="240">
        <f ca="1">IF(J37=5,VLOOKUP(K37,TPMatrix!$A$6:$B$10,2,FALSE()),IF(J37=4,VLOOKUP(K37,TPMatrix!$D$6:$E$9,2,FALSE()),0))</f>
        <v>48</v>
      </c>
      <c r="M37" t="str">
        <f ca="1">IF(COUNTIF(K37:K41,K37)&gt;=2,IF(J37=5,VLOOKUP(K37+1,TPMatrix!$A$6:$B$10,2,FALSE()),IF(J37=4,VLOOKUP(K37+1,TPMatrix!$D$6:$E$9,2,FALSE()),0)),"")</f>
        <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40">
        <f t="shared" ca="1" si="4"/>
        <v>48</v>
      </c>
      <c r="R37" s="241">
        <f t="shared" ca="1" si="5"/>
        <v>1</v>
      </c>
      <c r="S37" s="242">
        <f t="shared" ca="1" si="6"/>
        <v>4</v>
      </c>
      <c r="T37" s="243">
        <f t="shared" si="7"/>
        <v>1</v>
      </c>
      <c r="U37" s="244">
        <f t="shared" ca="1" si="8"/>
        <v>4</v>
      </c>
      <c r="W37" s="191">
        <f t="shared" ca="1" si="9"/>
        <v>2</v>
      </c>
      <c r="X37" s="191">
        <f ca="1">IF(ISNUMBER($A37),$W37*(Methuselahs!$A$4+1)+$A37,"")</f>
        <v>95</v>
      </c>
      <c r="Y37" s="191">
        <f t="shared" ca="1" si="10"/>
        <v>2</v>
      </c>
      <c r="Z37" s="191">
        <f ca="1">IF(ISNUMBER($A37),VLOOKUP($A37,Methuselahs!$A$7:$X$206,5),"")</f>
        <v>29</v>
      </c>
      <c r="AA37" s="191">
        <f t="shared" ca="1" si="11"/>
        <v>2</v>
      </c>
    </row>
    <row r="38" spans="1:27" ht="12.95" customHeight="1">
      <c r="A38" s="245">
        <f ca="1">IF(ISBLANK('Tournament Info'!$B$11),"",INDIRECT(ADDRESS(ROW(),1,1,1,"Optimal Seating "&amp;'Tournament Info'!$B$11-1&amp;"R+F")))</f>
        <v>30</v>
      </c>
      <c r="B38" s="246" t="str">
        <f ca="1">IF(ISNUMBER(A38),VLOOKUP(A38,Methuselahs!$A$7:$E$206,2,FALSE()),"")</f>
        <v>Thomas</v>
      </c>
      <c r="C38" s="247" t="str">
        <f ca="1">IF(ISNUMBER(A38),VLOOKUP(A38,Methuselahs!$A$7:$E$206,3,FALSE()),"")</f>
        <v>Stellmach</v>
      </c>
      <c r="D38" s="248">
        <f t="shared" ca="1" si="0"/>
        <v>7</v>
      </c>
      <c r="E38" s="249"/>
      <c r="F38" s="247">
        <f t="shared" si="1"/>
        <v>0</v>
      </c>
      <c r="G38" s="250">
        <f t="shared" ca="1" si="2"/>
        <v>0</v>
      </c>
      <c r="H38" s="251">
        <f ca="1">IF(ISNUMBER(A38),IF(OR($S38=$U38,NOT(ISNA(MATCH($D38*5+$V$4,Override!$C$6:$C$124,0)))),$Q38,0),"")</f>
        <v>18</v>
      </c>
      <c r="I38" s="248">
        <f t="shared" ca="1" si="3"/>
        <v>4</v>
      </c>
      <c r="J38" s="252">
        <f ca="1">COUNT(A37:A41)</f>
        <v>4</v>
      </c>
      <c r="K38" s="253">
        <f ca="1">IF(ISNUMBER(A38),_xlfn.RANK.EQ(F38,F37:F41),"")</f>
        <v>3</v>
      </c>
      <c r="L38" s="254">
        <f ca="1">IF(J38=5,VLOOKUP(K38,TPMatrix!$A$6:$B$10,2,FALSE()),IF(J38=4,VLOOKUP(K38,TPMatrix!$D$6:$E$9,2,FALSE()),0))</f>
        <v>24</v>
      </c>
      <c r="M38" s="254">
        <f ca="1">IF(COUNTIF(K37:K41,K38)&gt;=2,IF(J38=5,VLOOKUP(K38+1,TPMatrix!$A$6:$B$10,2,FALSE()),IF(J38=4,VLOOKUP(K38+1,TPMatrix!$D$6:$E$9,2,FALSE()),0)),"")</f>
        <v>12</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54">
        <f t="shared" ca="1" si="4"/>
        <v>18</v>
      </c>
      <c r="R38" s="255">
        <f t="shared" ca="1" si="5"/>
        <v>2</v>
      </c>
      <c r="S38" s="253">
        <f t="shared" ca="1" si="6"/>
        <v>4</v>
      </c>
      <c r="T38" s="254">
        <f t="shared" si="7"/>
        <v>0</v>
      </c>
      <c r="U38" s="255">
        <f t="shared" ca="1" si="8"/>
        <v>4</v>
      </c>
      <c r="W38" s="191">
        <f t="shared" ca="1" si="9"/>
        <v>4</v>
      </c>
      <c r="X38" s="191">
        <f ca="1">IF(ISNUMBER($A38),$W38*(Methuselahs!$A$4+1)+$A38,"")</f>
        <v>162</v>
      </c>
      <c r="Y38" s="191">
        <f t="shared" ca="1" si="10"/>
        <v>2</v>
      </c>
      <c r="Z38" s="191">
        <f ca="1">IF(ISNUMBER($A38),VLOOKUP($A38,Methuselahs!$A$7:$X$206,5),"")</f>
        <v>30</v>
      </c>
      <c r="AA38" s="191">
        <f t="shared" ca="1" si="11"/>
        <v>4</v>
      </c>
    </row>
    <row r="39" spans="1:27" ht="12.95" customHeight="1">
      <c r="A39" s="256">
        <f ca="1">IF(ISBLANK('Tournament Info'!$B$11),"",INDIRECT(ADDRESS(ROW(),1,1,1,"Optimal Seating "&amp;'Tournament Info'!$B$11-1&amp;"R+F")))</f>
        <v>31</v>
      </c>
      <c r="B39" s="232" t="str">
        <f ca="1">IF(ISNUMBER(A39),VLOOKUP(A39,Methuselahs!$A$7:$E$206,2,FALSE()),"")</f>
        <v>Edouard</v>
      </c>
      <c r="C39" s="257" t="str">
        <f ca="1">IF(ISNUMBER(A39),VLOOKUP(A39,Methuselahs!$A$7:$E$206,3,FALSE()),"")</f>
        <v>Menneson</v>
      </c>
      <c r="D39" s="258">
        <f t="shared" ref="D39:D70" ca="1" si="12">IF(ISNUMBER(A39),FLOOR((ROW()-ROW($A$7))/5,1)+1,"")</f>
        <v>7</v>
      </c>
      <c r="E39" s="259">
        <v>3</v>
      </c>
      <c r="F39" s="257">
        <f t="shared" ref="F39:F70" si="13">IF(ISNUMBER(E39),E39,0)</f>
        <v>3</v>
      </c>
      <c r="G39" s="260">
        <f t="shared" ref="G39:G70" ca="1" si="14">IF(ISNUMBER($A39),IF(AND($F39&gt;=2,$H39=60),1,0),"")</f>
        <v>1</v>
      </c>
      <c r="H39" s="261">
        <f ca="1">IF(ISNUMBER(A39),IF(OR($S39=$U39,NOT(ISNA(MATCH($D39*5+$V$4,Override!$C$6:$C$124,0)))),$Q39,0),"")</f>
        <v>60</v>
      </c>
      <c r="I39" s="258">
        <f t="shared" ref="I39:I70" ca="1" si="15">IF(ISNUMBER(A39),IF(J39=5,K39,IF(AND(J39=4,OR(K39=4,K39=3)),K39+1,K39)),"")</f>
        <v>1</v>
      </c>
      <c r="J39" s="262">
        <f ca="1">COUNT(A37:A41)</f>
        <v>4</v>
      </c>
      <c r="K39" s="263">
        <f ca="1">IF(ISNUMBER(A39),_xlfn.RANK.EQ(F39,F37:F41),"")</f>
        <v>1</v>
      </c>
      <c r="L39" s="264">
        <f ca="1">IF(J39=5,VLOOKUP(K39,TPMatrix!$A$6:$B$10,2,FALSE()),IF(J39=4,VLOOKUP(K39,TPMatrix!$D$6:$E$9,2,FALSE()),0))</f>
        <v>60</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64">
        <f t="shared" ref="Q39:Q70" ca="1" si="16">SUM(L39:P39)/COUNT(L39:P39)</f>
        <v>60</v>
      </c>
      <c r="R39" s="265">
        <f t="shared" ref="R39:R70" ca="1" si="17">COUNT(L39:P39)</f>
        <v>1</v>
      </c>
      <c r="S39" s="263">
        <f t="shared" ref="S39:S70" ca="1" si="18">IF(ISNUMBER($A39),COUNTIF($D$7:$D$206,$D39),0)</f>
        <v>4</v>
      </c>
      <c r="T39" s="264">
        <f t="shared" ref="T39:T70" si="19">CEILING($F39,1)</f>
        <v>3</v>
      </c>
      <c r="U39" s="265">
        <f t="shared" ref="U39:U70" ca="1" si="20">SUM(OFFSET(T39,-MOD(ROW()-ROW($U$7),5),0,5,1))</f>
        <v>4</v>
      </c>
      <c r="W39" s="191">
        <f t="shared" ref="W39:W70" ca="1" si="21">$I39</f>
        <v>1</v>
      </c>
      <c r="X39" s="191">
        <f ca="1">IF(ISNUMBER($A39),$W39*(Methuselahs!$A$4+1)+$A39,"")</f>
        <v>64</v>
      </c>
      <c r="Y39" s="191">
        <f t="shared" ref="Y39:Y70" ca="1" si="22">IF(ISNUMBER($A39),_xlfn.RANK.EQ($X39,$X39:$X43,1),"")</f>
        <v>1</v>
      </c>
      <c r="Z39" s="191">
        <f ca="1">IF(ISNUMBER($A39),VLOOKUP($A39,Methuselahs!$A$7:$X$206,5),"")</f>
        <v>31</v>
      </c>
      <c r="AA39" s="191">
        <f t="shared" ref="AA39:AA70" ca="1" si="23">$I39</f>
        <v>1</v>
      </c>
    </row>
    <row r="40" spans="1:27" ht="12.95" customHeight="1">
      <c r="A40" s="266">
        <f ca="1">IF(ISBLANK('Tournament Info'!$B$11),"",INDIRECT(ADDRESS(ROW(),1,1,1,"Optimal Seating "&amp;'Tournament Info'!$B$11-1&amp;"R+F")))</f>
        <v>32</v>
      </c>
      <c r="B40" s="202" t="str">
        <f ca="1">IF(ISNUMBER(A40),VLOOKUP(A40,Methuselahs!$A$7:$E$206,2,FALSE()),"")</f>
        <v>Nemanja</v>
      </c>
      <c r="C40" s="267" t="str">
        <f ca="1">IF(ISNUMBER(A40),VLOOKUP(A40,Methuselahs!$A$7:$E$206,3,FALSE()),"")</f>
        <v>Jovicic</v>
      </c>
      <c r="D40" s="268">
        <f t="shared" ca="1" si="12"/>
        <v>7</v>
      </c>
      <c r="E40" s="269"/>
      <c r="F40" s="267">
        <f t="shared" si="13"/>
        <v>0</v>
      </c>
      <c r="G40" s="250">
        <f t="shared" ca="1" si="14"/>
        <v>0</v>
      </c>
      <c r="H40" s="251">
        <f ca="1">IF(ISNUMBER(A40),IF(OR($S40=$U40,NOT(ISNA(MATCH($D40*5+$V$4,Override!$C$6:$C$124,0)))),$Q40,0),"")</f>
        <v>18</v>
      </c>
      <c r="I40" s="268">
        <f t="shared" ca="1" si="15"/>
        <v>4</v>
      </c>
      <c r="J40" s="270">
        <f ca="1">COUNT(A37:A41)</f>
        <v>4</v>
      </c>
      <c r="K40" s="253">
        <f ca="1">IF(ISNUMBER(A40),_xlfn.RANK.EQ(F40,F37:F41),"")</f>
        <v>3</v>
      </c>
      <c r="L40" s="254">
        <f ca="1">IF(J40=5,VLOOKUP(K40,TPMatrix!$A$6:$B$10,2,FALSE()),IF(J40=4,VLOOKUP(K40,TPMatrix!$D$6:$E$9,2,FALSE()),0))</f>
        <v>24</v>
      </c>
      <c r="M40" s="254">
        <f ca="1">IF(COUNTIF(K37:K41,K40)&gt;=2,IF(J40=5,VLOOKUP(K40+1,TPMatrix!$A$6:$B$10,2,FALSE()),IF(J40=4,VLOOKUP(K40+1,TPMatrix!$D$6:$E$9,2,FALSE()),0)),"")</f>
        <v>12</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54">
        <f t="shared" ca="1" si="16"/>
        <v>18</v>
      </c>
      <c r="R40" s="255">
        <f t="shared" ca="1" si="17"/>
        <v>2</v>
      </c>
      <c r="S40" s="253">
        <f t="shared" ca="1" si="18"/>
        <v>4</v>
      </c>
      <c r="T40" s="254">
        <f t="shared" si="19"/>
        <v>0</v>
      </c>
      <c r="U40" s="255">
        <f t="shared" ca="1" si="20"/>
        <v>4</v>
      </c>
      <c r="W40" s="191">
        <f t="shared" ca="1" si="21"/>
        <v>4</v>
      </c>
      <c r="X40" s="191">
        <f ca="1">IF(ISNUMBER($A40),$W40*(Methuselahs!$A$4+1)+$A40,"")</f>
        <v>164</v>
      </c>
      <c r="Y40" s="191">
        <f t="shared" ca="1" si="22"/>
        <v>1</v>
      </c>
      <c r="Z40" s="191">
        <f ca="1">IF(ISNUMBER($A40),VLOOKUP($A40,Methuselahs!$A$7:$X$206,5),"")</f>
        <v>32</v>
      </c>
      <c r="AA40" s="191">
        <f t="shared" ca="1" si="23"/>
        <v>4</v>
      </c>
    </row>
    <row r="41" spans="1:27" ht="12.95" customHeight="1" thickBot="1">
      <c r="A41" t="str">
        <f ca="1">IF(ISBLANK('Tournament Info'!$B$11),"",INDIRECT(ADDRESS(ROW(),1,1,1,"Optimal Seating "&amp;'Tournament Info'!$B$11-1&amp;"R+F")))</f>
        <v/>
      </c>
      <c r="B41" t="str">
        <f ca="1">IF(ISNUMBER(A41),VLOOKUP(A41,Methuselahs!$A$7:$E$206,2,FALSE()),"")</f>
        <v/>
      </c>
      <c r="C41" t="str">
        <f ca="1">IF(ISNUMBER(A41),VLOOKUP(A41,Methuselahs!$A$7:$E$206,3,FALSE()),"")</f>
        <v/>
      </c>
      <c r="D41" s="274" t="str">
        <f t="shared" ca="1" si="12"/>
        <v/>
      </c>
      <c r="E41" s="275"/>
      <c r="F41" s="273">
        <f t="shared" si="13"/>
        <v>0</v>
      </c>
      <c r="G41" s="260" t="str">
        <f t="shared" ca="1" si="14"/>
        <v/>
      </c>
      <c r="H41" t="str">
        <f ca="1">IF(ISNUMBER(A41),IF(OR($S41=$U41,NOT(ISNA(MATCH($D41*5+$V$4,Override!$C$6:$C$124,0)))),$Q41,0),"")</f>
        <v/>
      </c>
      <c r="I41" s="274" t="str">
        <f t="shared" ca="1" si="15"/>
        <v/>
      </c>
      <c r="J41" s="276">
        <f ca="1">COUNT(A37:A41)</f>
        <v>4</v>
      </c>
      <c r="K41" s="277" t="str">
        <f ca="1">IF(ISNUMBER(A41),_xlfn.RANK.EQ(F41,F37:F41),"")</f>
        <v/>
      </c>
      <c r="L41" s="278"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8" t="e">
        <f t="shared" ca="1" si="16"/>
        <v>#N/A</v>
      </c>
      <c r="R41" s="279">
        <f t="shared" ca="1" si="17"/>
        <v>0</v>
      </c>
      <c r="S41" s="277">
        <f t="shared" ca="1" si="18"/>
        <v>0</v>
      </c>
      <c r="T41" s="278">
        <f t="shared" si="19"/>
        <v>0</v>
      </c>
      <c r="U41" s="279">
        <f t="shared" ca="1" si="20"/>
        <v>4</v>
      </c>
      <c r="W41" s="191" t="str">
        <f t="shared" ca="1" si="21"/>
        <v/>
      </c>
      <c r="X41" t="str">
        <f ca="1">IF(ISNUMBER($A41),$W41*(Methuselahs!$A$4+1)+$A41,"")</f>
        <v/>
      </c>
      <c r="Y41" s="191" t="str">
        <f t="shared" ca="1" si="22"/>
        <v/>
      </c>
      <c r="Z41" t="str">
        <f ca="1">IF(ISNUMBER($A41),VLOOKUP($A41,Methuselahs!$A$7:$X$206,5),"")</f>
        <v/>
      </c>
      <c r="AA41" s="191" t="str">
        <f t="shared" ca="1" si="23"/>
        <v/>
      </c>
    </row>
    <row r="42" spans="1:27" ht="12.95" customHeight="1">
      <c r="A42" t="str">
        <f ca="1">IF(ISBLANK('Tournament Info'!$B$11),"",INDIRECT(ADDRESS(ROW(),1,1,1,"Optimal Seating "&amp;'Tournament Info'!$B$11-1&amp;"R+F")))</f>
        <v/>
      </c>
      <c r="B42" t="str">
        <f ca="1">IF(ISNUMBER(A42),VLOOKUP(A42,Methuselahs!$A$7:$E$206,2,FALSE()),"")</f>
        <v/>
      </c>
      <c r="C42" t="str">
        <f ca="1">IF(ISNUMBER(A42),VLOOKUP(A42,Methuselahs!$A$7:$E$206,3,FALSE()),"")</f>
        <v/>
      </c>
      <c r="D42" s="234" t="str">
        <f t="shared" ca="1" si="12"/>
        <v/>
      </c>
      <c r="E42" s="235"/>
      <c r="F42" s="233">
        <f t="shared" si="13"/>
        <v>0</v>
      </c>
      <c r="G42" s="236" t="str">
        <f t="shared" ca="1" si="14"/>
        <v/>
      </c>
      <c r="H42" t="str">
        <f ca="1">IF(ISNUMBER(A42),IF(OR($S42=$U42,NOT(ISNA(MATCH($D42*5+$V$4,Override!$C$6:$C$124,0)))),$Q42,0),"")</f>
        <v/>
      </c>
      <c r="I42" s="234" t="str">
        <f t="shared" ca="1" si="15"/>
        <v/>
      </c>
      <c r="J42" s="238">
        <f ca="1">COUNT(A42:A46)</f>
        <v>0</v>
      </c>
      <c r="K42" s="239" t="str">
        <f ca="1">IF(ISNUMBER(A42),_xlfn.RANK.EQ(F42,F42:F46),"")</f>
        <v/>
      </c>
      <c r="L42" s="240">
        <f ca="1">IF(J42=5,VLOOKUP(K42,TPMatrix!$A$6:$B$10,2,FALSE()),IF(J42=4,VLOOKUP(K42,TPMatrix!$D$6:$E$9,2,FALSE()),0))</f>
        <v>0</v>
      </c>
      <c r="M42" s="240">
        <f ca="1">IF(COUNTIF(K42:K46,K42)&gt;=2,IF(J42=5,VLOOKUP(K42+1,TPMatrix!$A$6:$B$10,2,FALSE()),IF(J42=4,VLOOKUP(K42+1,TPMatrix!$D$6:$E$9,2,FALSE()),0)),"")</f>
        <v>0</v>
      </c>
      <c r="N42" s="240">
        <f ca="1">IF(COUNTIF(K42:K46,K42)&gt;=3,IF(J42=5,VLOOKUP(K42+2,TPMatrix!$A$6:$B$10,2,FALSE()),IF(J42=4,VLOOKUP(K42+2,TPMatrix!$D$6:$E$9,2,FALSE()),0)),"")</f>
        <v>0</v>
      </c>
      <c r="O42" s="240">
        <f ca="1">IF(COUNTIF(K42:K46,K42)&gt;=4,IF(J42=5,VLOOKUP(K42+3,TPMatrix!$A$6:$B$10,2,FALSE()),IF(J42=4,VLOOKUP(K42+3,TPMatrix!$D$6:$E$9,2,FALSE()),0)),"")</f>
        <v>0</v>
      </c>
      <c r="P42" s="240">
        <f ca="1">IF(COUNTIF(K42:K46,K42)&gt;=5,IF(J42=5,VLOOKUP(K42+4,TPMatrix!$A$6:$B$10,2,FALSE()),IF(J42=4,VLOOKUP(K42+4,TPMatrix!$D$6:$E$9,2,FALSE()),0)),"")</f>
        <v>0</v>
      </c>
      <c r="Q42" s="240">
        <f t="shared" ca="1" si="16"/>
        <v>0</v>
      </c>
      <c r="R42" s="241">
        <f t="shared" ca="1" si="17"/>
        <v>5</v>
      </c>
      <c r="S42" s="242">
        <f t="shared" ca="1" si="18"/>
        <v>0</v>
      </c>
      <c r="T42" s="243">
        <f t="shared" si="19"/>
        <v>0</v>
      </c>
      <c r="U42" s="244">
        <f t="shared" ca="1" si="20"/>
        <v>0</v>
      </c>
      <c r="W42" s="191" t="str">
        <f t="shared" ca="1" si="21"/>
        <v/>
      </c>
      <c r="X42" t="str">
        <f ca="1">IF(ISNUMBER($A42),$W42*(Methuselahs!$A$4+1)+$A42,"")</f>
        <v/>
      </c>
      <c r="Y42" s="191" t="str">
        <f t="shared" ca="1" si="22"/>
        <v/>
      </c>
      <c r="Z42" t="str">
        <f ca="1">IF(ISNUMBER($A42),VLOOKUP($A42,Methuselahs!$A$7:$X$206,5),"")</f>
        <v/>
      </c>
      <c r="AA42" s="191" t="str">
        <f t="shared" ca="1" si="23"/>
        <v/>
      </c>
    </row>
    <row r="43" spans="1:27" ht="12.95" customHeight="1">
      <c r="A43" t="str">
        <f ca="1">IF(ISBLANK('Tournament Info'!$B$11),"",INDIRECT(ADDRESS(ROW(),1,1,1,"Optimal Seating "&amp;'Tournament Info'!$B$11-1&amp;"R+F")))</f>
        <v/>
      </c>
      <c r="B43" t="str">
        <f ca="1">IF(ISNUMBER(A43),VLOOKUP(A43,Methuselahs!$A$7:$E$206,2,FALSE()),"")</f>
        <v/>
      </c>
      <c r="C43" t="str">
        <f ca="1">IF(ISNUMBER(A43),VLOOKUP(A43,Methuselahs!$A$7:$E$206,3,FALSE()),"")</f>
        <v/>
      </c>
      <c r="D43" s="248" t="str">
        <f t="shared" ca="1" si="12"/>
        <v/>
      </c>
      <c r="E43" s="249"/>
      <c r="F43" s="247">
        <f t="shared" si="13"/>
        <v>0</v>
      </c>
      <c r="G43" s="250" t="str">
        <f t="shared" ca="1" si="14"/>
        <v/>
      </c>
      <c r="H43" t="str">
        <f ca="1">IF(ISNUMBER(A43),IF(OR($S43=$U43,NOT(ISNA(MATCH($D43*5+$V$4,Override!$C$6:$C$124,0)))),$Q43,0),"")</f>
        <v/>
      </c>
      <c r="I43" s="248" t="str">
        <f t="shared" ca="1" si="15"/>
        <v/>
      </c>
      <c r="J43" s="252">
        <f ca="1">COUNT(A42:A46)</f>
        <v>0</v>
      </c>
      <c r="K43" s="253" t="str">
        <f ca="1">IF(ISNUMBER(A43),_xlfn.RANK.EQ(F43,F42:F46),"")</f>
        <v/>
      </c>
      <c r="L43" s="254">
        <f ca="1">IF(J43=5,VLOOKUP(K43,TPMatrix!$A$6:$B$10,2,FALSE()),IF(J43=4,VLOOKUP(K43,TPMatrix!$D$6:$E$9,2,FALSE()),0))</f>
        <v>0</v>
      </c>
      <c r="M43" s="254">
        <f ca="1">IF(COUNTIF(K42:K46,K43)&gt;=2,IF(J43=5,VLOOKUP(K43+1,TPMatrix!$A$6:$B$10,2,FALSE()),IF(J43=4,VLOOKUP(K43+1,TPMatrix!$D$6:$E$9,2,FALSE()),0)),"")</f>
        <v>0</v>
      </c>
      <c r="N43" s="254">
        <f ca="1">IF(COUNTIF(K42:K46,K43)&gt;=3,IF(J43=5,VLOOKUP(K43+2,TPMatrix!$A$6:$B$10,2,FALSE()),IF(J43=4,VLOOKUP(K43+2,TPMatrix!$D$6:$E$9,2,FALSE()),0)),"")</f>
        <v>0</v>
      </c>
      <c r="O43" s="254">
        <f ca="1">IF(COUNTIF(K42:K46,K43)&gt;=4,IF(J43=5,VLOOKUP(K43+3,TPMatrix!$A$6:$B$10,2,FALSE()),IF(J43=4,VLOOKUP(K43+3,TPMatrix!$D$6:$E$9,2,FALSE()),0)),"")</f>
        <v>0</v>
      </c>
      <c r="P43" s="254">
        <f ca="1">IF(COUNTIF(K42:K46,K43)&gt;=5,IF(J43=5,VLOOKUP(K43+4,TPMatrix!$A$6:$B$10,2,FALSE()),IF(J43=4,VLOOKUP(K43+4,TPMatrix!$D$6:$E$9,2,FALSE()),0)),"")</f>
        <v>0</v>
      </c>
      <c r="Q43" s="254">
        <f t="shared" ca="1" si="16"/>
        <v>0</v>
      </c>
      <c r="R43" s="255">
        <f t="shared" ca="1" si="17"/>
        <v>5</v>
      </c>
      <c r="S43" s="253">
        <f t="shared" ca="1" si="18"/>
        <v>0</v>
      </c>
      <c r="T43" s="254">
        <f t="shared" si="19"/>
        <v>0</v>
      </c>
      <c r="U43" s="255">
        <f t="shared" ca="1" si="20"/>
        <v>0</v>
      </c>
      <c r="W43" s="191" t="str">
        <f t="shared" ca="1" si="21"/>
        <v/>
      </c>
      <c r="X43" t="str">
        <f ca="1">IF(ISNUMBER($A43),$W43*(Methuselahs!$A$4+1)+$A43,"")</f>
        <v/>
      </c>
      <c r="Y43" s="191" t="str">
        <f t="shared" ca="1" si="22"/>
        <v/>
      </c>
      <c r="Z43" t="str">
        <f ca="1">IF(ISNUMBER($A43),VLOOKUP($A43,Methuselahs!$A$7:$X$206,5),"")</f>
        <v/>
      </c>
      <c r="AA43" s="191" t="str">
        <f t="shared" ca="1" si="23"/>
        <v/>
      </c>
    </row>
    <row r="44" spans="1:27" ht="12.95" customHeight="1">
      <c r="A44" t="str">
        <f ca="1">IF(ISBLANK('Tournament Info'!$B$11),"",INDIRECT(ADDRESS(ROW(),1,1,1,"Optimal Seating "&amp;'Tournament Info'!$B$11-1&amp;"R+F")))</f>
        <v/>
      </c>
      <c r="B44" t="str">
        <f ca="1">IF(ISNUMBER(A44),VLOOKUP(A44,Methuselahs!$A$7:$E$206,2,FALSE()),"")</f>
        <v/>
      </c>
      <c r="C44" t="str">
        <f ca="1">IF(ISNUMBER(A44),VLOOKUP(A44,Methuselahs!$A$7:$E$206,3,FALSE()),"")</f>
        <v/>
      </c>
      <c r="D44" s="258" t="str">
        <f t="shared" ca="1" si="12"/>
        <v/>
      </c>
      <c r="E44" s="259"/>
      <c r="F44" s="257">
        <f t="shared" si="13"/>
        <v>0</v>
      </c>
      <c r="G44" s="260" t="str">
        <f t="shared" ca="1" si="14"/>
        <v/>
      </c>
      <c r="H44" t="str">
        <f ca="1">IF(ISNUMBER(A44),IF(OR($S44=$U44,NOT(ISNA(MATCH($D44*5+$V$4,Override!$C$6:$C$124,0)))),$Q44,0),"")</f>
        <v/>
      </c>
      <c r="I44" s="258" t="str">
        <f t="shared" ca="1" si="15"/>
        <v/>
      </c>
      <c r="J44" s="262">
        <f ca="1">COUNT(A42:A46)</f>
        <v>0</v>
      </c>
      <c r="K44" s="263" t="str">
        <f ca="1">IF(ISNUMBER(A44),_xlfn.RANK.EQ(F44,F42:F46),"")</f>
        <v/>
      </c>
      <c r="L44" s="264">
        <f ca="1">IF(J44=5,VLOOKUP(K44,TPMatrix!$A$6:$B$10,2,FALSE()),IF(J44=4,VLOOKUP(K44,TPMatrix!$D$6:$E$9,2,FALSE()),0))</f>
        <v>0</v>
      </c>
      <c r="M44" s="264">
        <f ca="1">IF(COUNTIF(K42:K46,K44)&gt;=2,IF(J44=5,VLOOKUP(K44+1,TPMatrix!$A$6:$B$10,2,FALSE()),IF(J44=4,VLOOKUP(K44+1,TPMatrix!$D$6:$E$9,2,FALSE()),0)),"")</f>
        <v>0</v>
      </c>
      <c r="N44" s="264">
        <f ca="1">IF(COUNTIF(K42:K46,K44)&gt;=3,IF(J44=5,VLOOKUP(K44+2,TPMatrix!$A$6:$B$10,2,FALSE()),IF(J44=4,VLOOKUP(K44+2,TPMatrix!$D$6:$E$9,2,FALSE()),0)),"")</f>
        <v>0</v>
      </c>
      <c r="O44" s="264">
        <f ca="1">IF(COUNTIF(K42:K46,K44)&gt;=4,IF(J44=5,VLOOKUP(K44+3,TPMatrix!$A$6:$B$10,2,FALSE()),IF(J44=4,VLOOKUP(K44+3,TPMatrix!$D$6:$E$9,2,FALSE()),0)),"")</f>
        <v>0</v>
      </c>
      <c r="P44" s="264">
        <f ca="1">IF(COUNTIF(K42:K46,K44)&gt;=5,IF(J44=5,VLOOKUP(K44+4,TPMatrix!$A$6:$B$10,2,FALSE()),IF(J44=4,VLOOKUP(K44+4,TPMatrix!$D$6:$E$9,2,FALSE()),0)),"")</f>
        <v>0</v>
      </c>
      <c r="Q44" s="264">
        <f t="shared" ca="1" si="16"/>
        <v>0</v>
      </c>
      <c r="R44" s="265">
        <f t="shared" ca="1" si="17"/>
        <v>5</v>
      </c>
      <c r="S44" s="263">
        <f t="shared" ca="1" si="18"/>
        <v>0</v>
      </c>
      <c r="T44" s="264">
        <f t="shared" si="19"/>
        <v>0</v>
      </c>
      <c r="U44" s="265">
        <f t="shared" ca="1" si="20"/>
        <v>0</v>
      </c>
      <c r="W44" s="191" t="str">
        <f t="shared" ca="1" si="21"/>
        <v/>
      </c>
      <c r="X44" t="str">
        <f ca="1">IF(ISNUMBER($A44),$W44*(Methuselahs!$A$4+1)+$A44,"")</f>
        <v/>
      </c>
      <c r="Y44" s="191" t="str">
        <f t="shared" ca="1" si="22"/>
        <v/>
      </c>
      <c r="Z44" t="str">
        <f ca="1">IF(ISNUMBER($A44),VLOOKUP($A44,Methuselahs!$A$7:$X$206,5),"")</f>
        <v/>
      </c>
      <c r="AA44" s="191" t="str">
        <f t="shared" ca="1" si="23"/>
        <v/>
      </c>
    </row>
    <row r="45" spans="1:27" ht="12.95" customHeight="1">
      <c r="A45" t="str">
        <f ca="1">IF(ISBLANK('Tournament Info'!$B$11),"",INDIRECT(ADDRESS(ROW(),1,1,1,"Optimal Seating "&amp;'Tournament Info'!$B$11-1&amp;"R+F")))</f>
        <v/>
      </c>
      <c r="B45" t="str">
        <f ca="1">IF(ISNUMBER(A45),VLOOKUP(A45,Methuselahs!$A$7:$E$206,2,FALSE()),"")</f>
        <v/>
      </c>
      <c r="C45" t="str">
        <f ca="1">IF(ISNUMBER(A45),VLOOKUP(A45,Methuselahs!$A$7:$E$206,3,FALSE()),"")</f>
        <v/>
      </c>
      <c r="D45" s="268" t="str">
        <f t="shared" ca="1" si="12"/>
        <v/>
      </c>
      <c r="E45" s="269"/>
      <c r="F45" s="267">
        <f t="shared" si="13"/>
        <v>0</v>
      </c>
      <c r="G45" s="250" t="str">
        <f t="shared" ca="1" si="14"/>
        <v/>
      </c>
      <c r="H45" t="str">
        <f ca="1">IF(ISNUMBER(A45),IF(OR($S45=$U45,NOT(ISNA(MATCH($D45*5+$V$4,Override!$C$6:$C$124,0)))),$Q45,0),"")</f>
        <v/>
      </c>
      <c r="I45" s="268" t="str">
        <f t="shared" ca="1" si="15"/>
        <v/>
      </c>
      <c r="J45" s="270">
        <f ca="1">COUNT(A42:A46)</f>
        <v>0</v>
      </c>
      <c r="K45" s="253" t="str">
        <f ca="1">IF(ISNUMBER(A45),_xlfn.RANK.EQ(F45,F42:F46),"")</f>
        <v/>
      </c>
      <c r="L45" s="254">
        <f ca="1">IF(J45=5,VLOOKUP(K45,TPMatrix!$A$6:$B$10,2,FALSE()),IF(J45=4,VLOOKUP(K45,TPMatrix!$D$6:$E$9,2,FALSE()),0))</f>
        <v>0</v>
      </c>
      <c r="M45" s="254">
        <f ca="1">IF(COUNTIF(K42:K46,K45)&gt;=2,IF(J45=5,VLOOKUP(K45+1,TPMatrix!$A$6:$B$10,2,FALSE()),IF(J45=4,VLOOKUP(K45+1,TPMatrix!$D$6:$E$9,2,FALSE()),0)),"")</f>
        <v>0</v>
      </c>
      <c r="N45" s="254">
        <f ca="1">IF(COUNTIF(K42:K46,K45)&gt;=3,IF(J45=5,VLOOKUP(K45+2,TPMatrix!$A$6:$B$10,2,FALSE()),IF(J45=4,VLOOKUP(K45+2,TPMatrix!$D$6:$E$9,2,FALSE()),0)),"")</f>
        <v>0</v>
      </c>
      <c r="O45" s="254">
        <f ca="1">IF(COUNTIF(K42:K46,K45)&gt;=4,IF(J45=5,VLOOKUP(K45+3,TPMatrix!$A$6:$B$10,2,FALSE()),IF(J45=4,VLOOKUP(K45+3,TPMatrix!$D$6:$E$9,2,FALSE()),0)),"")</f>
        <v>0</v>
      </c>
      <c r="P45" s="254">
        <f ca="1">IF(COUNTIF(K42:K46,K45)&gt;=5,IF(J45=5,VLOOKUP(K45+4,TPMatrix!$A$6:$B$10,2,FALSE()),IF(J45=4,VLOOKUP(K45+4,TPMatrix!$D$6:$E$9,2,FALSE()),0)),"")</f>
        <v>0</v>
      </c>
      <c r="Q45" s="254">
        <f t="shared" ca="1" si="16"/>
        <v>0</v>
      </c>
      <c r="R45" s="255">
        <f t="shared" ca="1" si="17"/>
        <v>5</v>
      </c>
      <c r="S45" s="253">
        <f t="shared" ca="1" si="18"/>
        <v>0</v>
      </c>
      <c r="T45" s="254">
        <f t="shared" si="19"/>
        <v>0</v>
      </c>
      <c r="U45" s="255">
        <f t="shared" ca="1" si="20"/>
        <v>0</v>
      </c>
      <c r="W45" s="191" t="str">
        <f t="shared" ca="1" si="21"/>
        <v/>
      </c>
      <c r="X45" t="str">
        <f ca="1">IF(ISNUMBER($A45),$W45*(Methuselahs!$A$4+1)+$A45,"")</f>
        <v/>
      </c>
      <c r="Y45" s="191" t="str">
        <f t="shared" ca="1" si="22"/>
        <v/>
      </c>
      <c r="Z45" t="str">
        <f ca="1">IF(ISNUMBER($A45),VLOOKUP($A45,Methuselahs!$A$7:$X$206,5),"")</f>
        <v/>
      </c>
      <c r="AA45" s="191" t="str">
        <f t="shared" ca="1" si="23"/>
        <v/>
      </c>
    </row>
    <row r="46" spans="1:27" ht="12.95" customHeight="1" thickBot="1">
      <c r="A46" t="str">
        <f ca="1">IF(ISBLANK('Tournament Info'!$B$11),"",INDIRECT(ADDRESS(ROW(),1,1,1,"Optimal Seating "&amp;'Tournament Info'!$B$11-1&amp;"R+F")))</f>
        <v/>
      </c>
      <c r="B46" t="str">
        <f ca="1">IF(ISNUMBER(A46),VLOOKUP(A46,Methuselahs!$A$7:$E$206,2,FALSE()),"")</f>
        <v/>
      </c>
      <c r="C46" t="str">
        <f ca="1">IF(ISNUMBER(A46),VLOOKUP(A46,Methuselahs!$A$7:$E$206,3,FALSE()),"")</f>
        <v/>
      </c>
      <c r="D46" s="274" t="str">
        <f t="shared" ca="1" si="12"/>
        <v/>
      </c>
      <c r="E46" s="275"/>
      <c r="F46" s="273">
        <f t="shared" si="13"/>
        <v>0</v>
      </c>
      <c r="G46" s="260" t="str">
        <f t="shared" ca="1" si="14"/>
        <v/>
      </c>
      <c r="H46" t="str">
        <f ca="1">IF(ISNUMBER(A46),IF(OR($S46=$U46,NOT(ISNA(MATCH($D46*5+$V$4,Override!$C$6:$C$124,0)))),$Q46,0),"")</f>
        <v/>
      </c>
      <c r="I46" s="274" t="str">
        <f t="shared" ca="1" si="15"/>
        <v/>
      </c>
      <c r="J46" s="276">
        <f ca="1">COUNT(A42:A46)</f>
        <v>0</v>
      </c>
      <c r="K46" s="277" t="str">
        <f ca="1">IF(ISNUMBER(A46),_xlfn.RANK.EQ(F46,F42:F46),"")</f>
        <v/>
      </c>
      <c r="L46" s="278">
        <f ca="1">IF(J46=5,VLOOKUP(K46,TPMatrix!$A$6:$B$10,2,FALSE()),IF(J46=4,VLOOKUP(K46,TPMatrix!$D$6:$E$9,2,FALSE()),0))</f>
        <v>0</v>
      </c>
      <c r="M46" s="278">
        <f ca="1">IF(COUNTIF(K42:K46,K46)&gt;=2,IF(J46=5,VLOOKUP(K46+1,TPMatrix!$A$6:$B$10,2,FALSE()),IF(J46=4,VLOOKUP(K46+1,TPMatrix!$D$6:$E$9,2,FALSE()),0)),"")</f>
        <v>0</v>
      </c>
      <c r="N46" s="278">
        <f ca="1">IF(COUNTIF(K42:K46,K46)&gt;=3,IF(J46=5,VLOOKUP(K46+2,TPMatrix!$A$6:$B$10,2,FALSE()),IF(J46=4,VLOOKUP(K46+2,TPMatrix!$D$6:$E$9,2,FALSE()),0)),"")</f>
        <v>0</v>
      </c>
      <c r="O46" s="278">
        <f ca="1">IF(COUNTIF(K42:K46,K46)&gt;=4,IF(J46=5,VLOOKUP(K46+3,TPMatrix!$A$6:$B$10,2,FALSE()),IF(J46=4,VLOOKUP(K46+3,TPMatrix!$D$6:$E$9,2,FALSE()),0)),"")</f>
        <v>0</v>
      </c>
      <c r="P46" s="278">
        <f ca="1">IF(COUNTIF(K42:K46,K46)&gt;=5,IF(J46=5,VLOOKUP(K46+4,TPMatrix!$A$6:$B$10,2,FALSE()),IF(J46=4,VLOOKUP(K46+4,TPMatrix!$D$6:$E$9,2,FALSE()),0)),"")</f>
        <v>0</v>
      </c>
      <c r="Q46" s="278">
        <f t="shared" ca="1" si="16"/>
        <v>0</v>
      </c>
      <c r="R46" s="279">
        <f t="shared" ca="1" si="17"/>
        <v>5</v>
      </c>
      <c r="S46" s="277">
        <f t="shared" ca="1" si="18"/>
        <v>0</v>
      </c>
      <c r="T46" s="278">
        <f t="shared" si="19"/>
        <v>0</v>
      </c>
      <c r="U46" s="279">
        <f t="shared" ca="1" si="20"/>
        <v>0</v>
      </c>
      <c r="W46" s="191" t="str">
        <f t="shared" ca="1" si="21"/>
        <v/>
      </c>
      <c r="X46" t="str">
        <f ca="1">IF(ISNUMBER($A46),$W46*(Methuselahs!$A$4+1)+$A46,"")</f>
        <v/>
      </c>
      <c r="Y46" s="191" t="str">
        <f t="shared" ca="1" si="22"/>
        <v/>
      </c>
      <c r="Z46" t="str">
        <f ca="1">IF(ISNUMBER($A46),VLOOKUP($A46,Methuselahs!$A$7:$X$206,5),"")</f>
        <v/>
      </c>
      <c r="AA46" s="191" t="str">
        <f t="shared" ca="1" si="23"/>
        <v/>
      </c>
    </row>
    <row r="47" spans="1:27" ht="12.95" customHeight="1">
      <c r="A47" t="str">
        <f ca="1">IF(ISBLANK('Tournament Info'!$B$11),"",INDIRECT(ADDRESS(ROW(),1,1,1,"Optimal Seating "&amp;'Tournament Info'!$B$11-1&amp;"R+F")))</f>
        <v/>
      </c>
      <c r="B47" t="str">
        <f ca="1">IF(ISNUMBER(A47),VLOOKUP(A47,Methuselahs!$A$7:$E$206,2,FALSE()),"")</f>
        <v/>
      </c>
      <c r="C47" t="str">
        <f ca="1">IF(ISNUMBER(A47),VLOOKUP(A47,Methuselahs!$A$7:$E$206,3,FALSE()),"")</f>
        <v/>
      </c>
      <c r="D47" s="234" t="str">
        <f t="shared" ca="1" si="12"/>
        <v/>
      </c>
      <c r="E47" s="235"/>
      <c r="F47" s="233">
        <f t="shared" si="13"/>
        <v>0</v>
      </c>
      <c r="G47" s="236" t="str">
        <f t="shared" ca="1" si="14"/>
        <v/>
      </c>
      <c r="H47" t="str">
        <f ca="1">IF(ISNUMBER(A47),IF(OR($S47=$U47,NOT(ISNA(MATCH($D47*5+$V$4,Override!$C$6:$C$124,0)))),$Q47,0),"")</f>
        <v/>
      </c>
      <c r="I47" s="234" t="str">
        <f t="shared" ca="1" si="15"/>
        <v/>
      </c>
      <c r="J47" s="238">
        <f ca="1">COUNT(A47:A51)</f>
        <v>0</v>
      </c>
      <c r="K47" s="239" t="str">
        <f ca="1">IF(ISNUMBER(A47),_xlfn.RANK.EQ(F47,F47:F51),"")</f>
        <v/>
      </c>
      <c r="L47" s="240">
        <f ca="1">IF(J47=5,VLOOKUP(K47,TPMatrix!$A$6:$B$10,2,FALSE()),IF(J47=4,VLOOKUP(K47,TPMatrix!$D$6:$E$9,2,FALSE()),0))</f>
        <v>0</v>
      </c>
      <c r="M47" s="240">
        <f ca="1">IF(COUNTIF(K47:K51,K47)&gt;=2,IF(J47=5,VLOOKUP(K47+1,TPMatrix!$A$6:$B$10,2,FALSE()),IF(J47=4,VLOOKUP(K47+1,TPMatrix!$D$6:$E$9,2,FALSE()),0)),"")</f>
        <v>0</v>
      </c>
      <c r="N47" s="240">
        <f ca="1">IF(COUNTIF(K47:K51,K47)&gt;=3,IF(J47=5,VLOOKUP(K47+2,TPMatrix!$A$6:$B$10,2,FALSE()),IF(J47=4,VLOOKUP(K47+2,TPMatrix!$D$6:$E$9,2,FALSE()),0)),"")</f>
        <v>0</v>
      </c>
      <c r="O47" s="240">
        <f ca="1">IF(COUNTIF(K47:K51,K47)&gt;=4,IF(J47=5,VLOOKUP(K47+3,TPMatrix!$A$6:$B$10,2,FALSE()),IF(J47=4,VLOOKUP(K47+3,TPMatrix!$D$6:$E$9,2,FALSE()),0)),"")</f>
        <v>0</v>
      </c>
      <c r="P47" s="240">
        <f ca="1">IF(COUNTIF(K47:K51,K47)&gt;=5,IF(J47=5,VLOOKUP(K47+4,TPMatrix!$A$6:$B$10,2,FALSE()),IF(J47=4,VLOOKUP(K47+4,TPMatrix!$D$6:$E$9,2,FALSE()),0)),"")</f>
        <v>0</v>
      </c>
      <c r="Q47" s="240">
        <f t="shared" ca="1" si="16"/>
        <v>0</v>
      </c>
      <c r="R47" s="241">
        <f t="shared" ca="1" si="17"/>
        <v>5</v>
      </c>
      <c r="S47" s="242">
        <f t="shared" ca="1" si="18"/>
        <v>0</v>
      </c>
      <c r="T47" s="243">
        <f t="shared" si="19"/>
        <v>0</v>
      </c>
      <c r="U47" s="244">
        <f t="shared" ca="1" si="20"/>
        <v>0</v>
      </c>
      <c r="W47" s="191" t="str">
        <f t="shared" ca="1" si="21"/>
        <v/>
      </c>
      <c r="X47" t="str">
        <f ca="1">IF(ISNUMBER($A47),$W47*(Methuselahs!$A$4+1)+$A47,"")</f>
        <v/>
      </c>
      <c r="Y47" s="191" t="str">
        <f t="shared" ca="1" si="22"/>
        <v/>
      </c>
      <c r="Z47" t="str">
        <f ca="1">IF(ISNUMBER($A47),VLOOKUP($A47,Methuselahs!$A$7:$X$206,5),"")</f>
        <v/>
      </c>
      <c r="AA47" s="191" t="str">
        <f t="shared" ca="1" si="23"/>
        <v/>
      </c>
    </row>
    <row r="48" spans="1:27" ht="12.95" customHeight="1">
      <c r="A48" t="str">
        <f ca="1">IF(ISBLANK('Tournament Info'!$B$11),"",INDIRECT(ADDRESS(ROW(),1,1,1,"Optimal Seating "&amp;'Tournament Info'!$B$11-1&amp;"R+F")))</f>
        <v/>
      </c>
      <c r="B48" t="str">
        <f ca="1">IF(ISNUMBER(A48),VLOOKUP(A48,Methuselahs!$A$7:$E$206,2,FALSE()),"")</f>
        <v/>
      </c>
      <c r="C48" t="str">
        <f ca="1">IF(ISNUMBER(A48),VLOOKUP(A48,Methuselahs!$A$7:$E$206,3,FALSE()),"")</f>
        <v/>
      </c>
      <c r="D48" s="248" t="str">
        <f t="shared" ca="1" si="12"/>
        <v/>
      </c>
      <c r="E48" s="249"/>
      <c r="F48" s="247">
        <f t="shared" si="13"/>
        <v>0</v>
      </c>
      <c r="G48" s="250" t="str">
        <f t="shared" ca="1" si="14"/>
        <v/>
      </c>
      <c r="H48" t="str">
        <f ca="1">IF(ISNUMBER(A48),IF(OR($S48=$U48,NOT(ISNA(MATCH($D48*5+$V$4,Override!$C$6:$C$124,0)))),$Q48,0),"")</f>
        <v/>
      </c>
      <c r="I48" s="248" t="str">
        <f t="shared" ca="1" si="15"/>
        <v/>
      </c>
      <c r="J48" s="252">
        <f ca="1">COUNT(A47:A51)</f>
        <v>0</v>
      </c>
      <c r="K48" s="253" t="str">
        <f ca="1">IF(ISNUMBER(A48),_xlfn.RANK.EQ(F48,F47:F51),"")</f>
        <v/>
      </c>
      <c r="L48" s="254">
        <f ca="1">IF(J48=5,VLOOKUP(K48,TPMatrix!$A$6:$B$10,2,FALSE()),IF(J48=4,VLOOKUP(K48,TPMatrix!$D$6:$E$9,2,FALSE()),0))</f>
        <v>0</v>
      </c>
      <c r="M48" s="254">
        <f ca="1">IF(COUNTIF(K47:K51,K48)&gt;=2,IF(J48=5,VLOOKUP(K48+1,TPMatrix!$A$6:$B$10,2,FALSE()),IF(J48=4,VLOOKUP(K48+1,TPMatrix!$D$6:$E$9,2,FALSE()),0)),"")</f>
        <v>0</v>
      </c>
      <c r="N48" s="254">
        <f ca="1">IF(COUNTIF(K47:K51,K48)&gt;=3,IF(J48=5,VLOOKUP(K48+2,TPMatrix!$A$6:$B$10,2,FALSE()),IF(J48=4,VLOOKUP(K48+2,TPMatrix!$D$6:$E$9,2,FALSE()),0)),"")</f>
        <v>0</v>
      </c>
      <c r="O48" s="254">
        <f ca="1">IF(COUNTIF(K47:K51,K48)&gt;=4,IF(J48=5,VLOOKUP(K48+3,TPMatrix!$A$6:$B$10,2,FALSE()),IF(J48=4,VLOOKUP(K48+3,TPMatrix!$D$6:$E$9,2,FALSE()),0)),"")</f>
        <v>0</v>
      </c>
      <c r="P48" s="254">
        <f ca="1">IF(COUNTIF(K47:K51,K48)&gt;=5,IF(J48=5,VLOOKUP(K48+4,TPMatrix!$A$6:$B$10,2,FALSE()),IF(J48=4,VLOOKUP(K48+4,TPMatrix!$D$6:$E$9,2,FALSE()),0)),"")</f>
        <v>0</v>
      </c>
      <c r="Q48" s="254">
        <f t="shared" ca="1" si="16"/>
        <v>0</v>
      </c>
      <c r="R48" s="255">
        <f t="shared" ca="1" si="17"/>
        <v>5</v>
      </c>
      <c r="S48" s="253">
        <f t="shared" ca="1" si="18"/>
        <v>0</v>
      </c>
      <c r="T48" s="254">
        <f t="shared" si="19"/>
        <v>0</v>
      </c>
      <c r="U48" s="255">
        <f t="shared" ca="1" si="20"/>
        <v>0</v>
      </c>
      <c r="W48" s="191" t="str">
        <f t="shared" ca="1" si="21"/>
        <v/>
      </c>
      <c r="X48" t="str">
        <f ca="1">IF(ISNUMBER($A48),$W48*(Methuselahs!$A$4+1)+$A48,"")</f>
        <v/>
      </c>
      <c r="Y48" s="191" t="str">
        <f t="shared" ca="1" si="22"/>
        <v/>
      </c>
      <c r="Z48" t="str">
        <f ca="1">IF(ISNUMBER($A48),VLOOKUP($A48,Methuselahs!$A$7:$X$206,5),"")</f>
        <v/>
      </c>
      <c r="AA48" s="191" t="str">
        <f t="shared" ca="1" si="23"/>
        <v/>
      </c>
    </row>
    <row r="49" spans="1:27" ht="12.95" customHeight="1">
      <c r="A49" t="str">
        <f ca="1">IF(ISBLANK('Tournament Info'!$B$11),"",INDIRECT(ADDRESS(ROW(),1,1,1,"Optimal Seating "&amp;'Tournament Info'!$B$11-1&amp;"R+F")))</f>
        <v/>
      </c>
      <c r="B49" t="str">
        <f ca="1">IF(ISNUMBER(A49),VLOOKUP(A49,Methuselahs!$A$7:$E$206,2,FALSE()),"")</f>
        <v/>
      </c>
      <c r="C49" t="str">
        <f ca="1">IF(ISNUMBER(A49),VLOOKUP(A49,Methuselahs!$A$7:$E$206,3,FALSE()),"")</f>
        <v/>
      </c>
      <c r="D49" s="258" t="str">
        <f t="shared" ca="1" si="12"/>
        <v/>
      </c>
      <c r="E49" s="259"/>
      <c r="F49" s="257">
        <f t="shared" si="13"/>
        <v>0</v>
      </c>
      <c r="G49" s="260" t="str">
        <f t="shared" ca="1" si="14"/>
        <v/>
      </c>
      <c r="H49" t="str">
        <f ca="1">IF(ISNUMBER(A49),IF(OR($S49=$U49,NOT(ISNA(MATCH($D49*5+$V$4,Override!$C$6:$C$124,0)))),$Q49,0),"")</f>
        <v/>
      </c>
      <c r="I49" s="258" t="str">
        <f t="shared" ca="1" si="15"/>
        <v/>
      </c>
      <c r="J49" s="262">
        <f ca="1">COUNT(A47:A51)</f>
        <v>0</v>
      </c>
      <c r="K49" s="263" t="str">
        <f ca="1">IF(ISNUMBER(A49),_xlfn.RANK.EQ(F49,F47:F51),"")</f>
        <v/>
      </c>
      <c r="L49" s="264">
        <f ca="1">IF(J49=5,VLOOKUP(K49,TPMatrix!$A$6:$B$10,2,FALSE()),IF(J49=4,VLOOKUP(K49,TPMatrix!$D$6:$E$9,2,FALSE()),0))</f>
        <v>0</v>
      </c>
      <c r="M49" s="264">
        <f ca="1">IF(COUNTIF(K47:K51,K49)&gt;=2,IF(J49=5,VLOOKUP(K49+1,TPMatrix!$A$6:$B$10,2,FALSE()),IF(J49=4,VLOOKUP(K49+1,TPMatrix!$D$6:$E$9,2,FALSE()),0)),"")</f>
        <v>0</v>
      </c>
      <c r="N49" s="264">
        <f ca="1">IF(COUNTIF(K47:K51,K49)&gt;=3,IF(J49=5,VLOOKUP(K49+2,TPMatrix!$A$6:$B$10,2,FALSE()),IF(J49=4,VLOOKUP(K49+2,TPMatrix!$D$6:$E$9,2,FALSE()),0)),"")</f>
        <v>0</v>
      </c>
      <c r="O49" s="264">
        <f ca="1">IF(COUNTIF(K47:K51,K49)&gt;=4,IF(J49=5,VLOOKUP(K49+3,TPMatrix!$A$6:$B$10,2,FALSE()),IF(J49=4,VLOOKUP(K49+3,TPMatrix!$D$6:$E$9,2,FALSE()),0)),"")</f>
        <v>0</v>
      </c>
      <c r="P49" s="264">
        <f ca="1">IF(COUNTIF(K47:K51,K49)&gt;=5,IF(J49=5,VLOOKUP(K49+4,TPMatrix!$A$6:$B$10,2,FALSE()),IF(J49=4,VLOOKUP(K49+4,TPMatrix!$D$6:$E$9,2,FALSE()),0)),"")</f>
        <v>0</v>
      </c>
      <c r="Q49" s="264">
        <f t="shared" ca="1" si="16"/>
        <v>0</v>
      </c>
      <c r="R49" s="265">
        <f t="shared" ca="1" si="17"/>
        <v>5</v>
      </c>
      <c r="S49" s="263">
        <f t="shared" ca="1" si="18"/>
        <v>0</v>
      </c>
      <c r="T49" s="264">
        <f t="shared" si="19"/>
        <v>0</v>
      </c>
      <c r="U49" s="265">
        <f t="shared" ca="1" si="20"/>
        <v>0</v>
      </c>
      <c r="W49" s="191" t="str">
        <f t="shared" ca="1" si="21"/>
        <v/>
      </c>
      <c r="X49" t="str">
        <f ca="1">IF(ISNUMBER($A49),$W49*(Methuselahs!$A$4+1)+$A49,"")</f>
        <v/>
      </c>
      <c r="Y49" s="191" t="str">
        <f t="shared" ca="1" si="22"/>
        <v/>
      </c>
      <c r="Z49" t="str">
        <f ca="1">IF(ISNUMBER($A49),VLOOKUP($A49,Methuselahs!$A$7:$X$206,5),"")</f>
        <v/>
      </c>
      <c r="AA49" s="191" t="str">
        <f t="shared" ca="1" si="23"/>
        <v/>
      </c>
    </row>
    <row r="50" spans="1:27" ht="12.95" customHeight="1">
      <c r="A50" t="str">
        <f ca="1">IF(ISBLANK('Tournament Info'!$B$11),"",INDIRECT(ADDRESS(ROW(),1,1,1,"Optimal Seating "&amp;'Tournament Info'!$B$11-1&amp;"R+F")))</f>
        <v/>
      </c>
      <c r="B50" t="str">
        <f ca="1">IF(ISNUMBER(A50),VLOOKUP(A50,Methuselahs!$A$7:$E$206,2,FALSE()),"")</f>
        <v/>
      </c>
      <c r="C50" t="str">
        <f ca="1">IF(ISNUMBER(A50),VLOOKUP(A50,Methuselahs!$A$7:$E$206,3,FALSE()),"")</f>
        <v/>
      </c>
      <c r="D50" s="268" t="str">
        <f t="shared" ca="1" si="12"/>
        <v/>
      </c>
      <c r="E50" s="269"/>
      <c r="F50" s="267">
        <f t="shared" si="13"/>
        <v>0</v>
      </c>
      <c r="G50" s="250" t="str">
        <f t="shared" ca="1" si="14"/>
        <v/>
      </c>
      <c r="H50" t="str">
        <f ca="1">IF(ISNUMBER(A50),IF(OR($S50=$U50,NOT(ISNA(MATCH($D50*5+$V$4,Override!$C$6:$C$124,0)))),$Q50,0),"")</f>
        <v/>
      </c>
      <c r="I50" s="268" t="str">
        <f t="shared" ca="1" si="15"/>
        <v/>
      </c>
      <c r="J50" s="270">
        <f ca="1">COUNT(A47:A51)</f>
        <v>0</v>
      </c>
      <c r="K50" s="253" t="str">
        <f ca="1">IF(ISNUMBER(A50),_xlfn.RANK.EQ(F50,F47:F51),"")</f>
        <v/>
      </c>
      <c r="L50" s="254">
        <f ca="1">IF(J50=5,VLOOKUP(K50,TPMatrix!$A$6:$B$10,2,FALSE()),IF(J50=4,VLOOKUP(K50,TPMatrix!$D$6:$E$9,2,FALSE()),0))</f>
        <v>0</v>
      </c>
      <c r="M50" s="254">
        <f ca="1">IF(COUNTIF(K47:K51,K50)&gt;=2,IF(J50=5,VLOOKUP(K50+1,TPMatrix!$A$6:$B$10,2,FALSE()),IF(J50=4,VLOOKUP(K50+1,TPMatrix!$D$6:$E$9,2,FALSE()),0)),"")</f>
        <v>0</v>
      </c>
      <c r="N50" s="254">
        <f ca="1">IF(COUNTIF(K47:K51,K50)&gt;=3,IF(J50=5,VLOOKUP(K50+2,TPMatrix!$A$6:$B$10,2,FALSE()),IF(J50=4,VLOOKUP(K50+2,TPMatrix!$D$6:$E$9,2,FALSE()),0)),"")</f>
        <v>0</v>
      </c>
      <c r="O50" s="254">
        <f ca="1">IF(COUNTIF(K47:K51,K50)&gt;=4,IF(J50=5,VLOOKUP(K50+3,TPMatrix!$A$6:$B$10,2,FALSE()),IF(J50=4,VLOOKUP(K50+3,TPMatrix!$D$6:$E$9,2,FALSE()),0)),"")</f>
        <v>0</v>
      </c>
      <c r="P50" s="254">
        <f ca="1">IF(COUNTIF(K47:K51,K50)&gt;=5,IF(J50=5,VLOOKUP(K50+4,TPMatrix!$A$6:$B$10,2,FALSE()),IF(J50=4,VLOOKUP(K50+4,TPMatrix!$D$6:$E$9,2,FALSE()),0)),"")</f>
        <v>0</v>
      </c>
      <c r="Q50" s="254">
        <f t="shared" ca="1" si="16"/>
        <v>0</v>
      </c>
      <c r="R50" s="255">
        <f t="shared" ca="1" si="17"/>
        <v>5</v>
      </c>
      <c r="S50" s="253">
        <f t="shared" ca="1" si="18"/>
        <v>0</v>
      </c>
      <c r="T50" s="254">
        <f t="shared" si="19"/>
        <v>0</v>
      </c>
      <c r="U50" s="255">
        <f t="shared" ca="1" si="20"/>
        <v>0</v>
      </c>
      <c r="W50" s="191" t="str">
        <f t="shared" ca="1" si="21"/>
        <v/>
      </c>
      <c r="X50" t="str">
        <f ca="1">IF(ISNUMBER($A50),$W50*(Methuselahs!$A$4+1)+$A50,"")</f>
        <v/>
      </c>
      <c r="Y50" s="191" t="str">
        <f t="shared" ca="1" si="22"/>
        <v/>
      </c>
      <c r="Z50" t="str">
        <f ca="1">IF(ISNUMBER($A50),VLOOKUP($A50,Methuselahs!$A$7:$X$206,5),"")</f>
        <v/>
      </c>
      <c r="AA50" s="191" t="str">
        <f t="shared" ca="1" si="23"/>
        <v/>
      </c>
    </row>
    <row r="51" spans="1:27" ht="12.95" customHeight="1" thickBot="1">
      <c r="A51" t="str">
        <f ca="1">IF(ISBLANK('Tournament Info'!$B$11),"",INDIRECT(ADDRESS(ROW(),1,1,1,"Optimal Seating "&amp;'Tournament Info'!$B$11-1&amp;"R+F")))</f>
        <v/>
      </c>
      <c r="B51" t="str">
        <f ca="1">IF(ISNUMBER(A51),VLOOKUP(A51,Methuselahs!$A$7:$E$206,2,FALSE()),"")</f>
        <v/>
      </c>
      <c r="C51" t="str">
        <f ca="1">IF(ISNUMBER(A51),VLOOKUP(A51,Methuselahs!$A$7:$E$206,3,FALSE()),"")</f>
        <v/>
      </c>
      <c r="D51" s="274" t="str">
        <f t="shared" ca="1" si="12"/>
        <v/>
      </c>
      <c r="E51" s="275"/>
      <c r="F51" s="273">
        <f t="shared" si="13"/>
        <v>0</v>
      </c>
      <c r="G51" s="260" t="str">
        <f t="shared" ca="1" si="14"/>
        <v/>
      </c>
      <c r="H51" t="str">
        <f ca="1">IF(ISNUMBER(A51),IF(OR($S51=$U51,NOT(ISNA(MATCH($D51*5+$V$4,Override!$C$6:$C$124,0)))),$Q51,0),"")</f>
        <v/>
      </c>
      <c r="I51" s="274" t="str">
        <f t="shared" ca="1" si="15"/>
        <v/>
      </c>
      <c r="J51" s="276">
        <f ca="1">COUNT(A47:A51)</f>
        <v>0</v>
      </c>
      <c r="K51" s="277" t="str">
        <f ca="1">IF(ISNUMBER(A51),_xlfn.RANK.EQ(F51,F47:F51),"")</f>
        <v/>
      </c>
      <c r="L51" s="278">
        <f ca="1">IF(J51=5,VLOOKUP(K51,TPMatrix!$A$6:$B$10,2,FALSE()),IF(J51=4,VLOOKUP(K51,TPMatrix!$D$6:$E$9,2,FALSE()),0))</f>
        <v>0</v>
      </c>
      <c r="M51" s="278">
        <f ca="1">IF(COUNTIF(K47:K51,K51)&gt;=2,IF(J51=5,VLOOKUP(K51+1,TPMatrix!$A$6:$B$10,2,FALSE()),IF(J51=4,VLOOKUP(K51+1,TPMatrix!$D$6:$E$9,2,FALSE()),0)),"")</f>
        <v>0</v>
      </c>
      <c r="N51" s="278">
        <f ca="1">IF(COUNTIF(K47:K51,K51)&gt;=3,IF(J51=5,VLOOKUP(K51+2,TPMatrix!$A$6:$B$10,2,FALSE()),IF(J51=4,VLOOKUP(K51+2,TPMatrix!$D$6:$E$9,2,FALSE()),0)),"")</f>
        <v>0</v>
      </c>
      <c r="O51" s="278">
        <f ca="1">IF(COUNTIF(K47:K51,K51)&gt;=4,IF(J51=5,VLOOKUP(K51+3,TPMatrix!$A$6:$B$10,2,FALSE()),IF(J51=4,VLOOKUP(K51+3,TPMatrix!$D$6:$E$9,2,FALSE()),0)),"")</f>
        <v>0</v>
      </c>
      <c r="P51" s="278">
        <f ca="1">IF(COUNTIF(K47:K51,K51)&gt;=5,IF(J51=5,VLOOKUP(K51+4,TPMatrix!$A$6:$B$10,2,FALSE()),IF(J51=4,VLOOKUP(K51+4,TPMatrix!$D$6:$E$9,2,FALSE()),0)),"")</f>
        <v>0</v>
      </c>
      <c r="Q51" s="278">
        <f t="shared" ca="1" si="16"/>
        <v>0</v>
      </c>
      <c r="R51" s="279">
        <f t="shared" ca="1" si="17"/>
        <v>5</v>
      </c>
      <c r="S51" s="277">
        <f t="shared" ca="1" si="18"/>
        <v>0</v>
      </c>
      <c r="T51" s="278">
        <f t="shared" si="19"/>
        <v>0</v>
      </c>
      <c r="U51" s="279">
        <f t="shared" ca="1" si="20"/>
        <v>0</v>
      </c>
      <c r="W51" s="191" t="str">
        <f t="shared" ca="1" si="21"/>
        <v/>
      </c>
      <c r="X51" t="str">
        <f ca="1">IF(ISNUMBER($A51),$W51*(Methuselahs!$A$4+1)+$A51,"")</f>
        <v/>
      </c>
      <c r="Y51" s="191" t="str">
        <f t="shared" ca="1" si="22"/>
        <v/>
      </c>
      <c r="Z51" t="str">
        <f ca="1">IF(ISNUMBER($A51),VLOOKUP($A51,Methuselahs!$A$7:$X$206,5),"")</f>
        <v/>
      </c>
      <c r="AA51" s="191" t="str">
        <f t="shared" ca="1" si="23"/>
        <v/>
      </c>
    </row>
    <row r="52" spans="1:27" ht="12.95" customHeight="1">
      <c r="A52" t="str">
        <f ca="1">IF(ISBLANK('Tournament Info'!$B$11),"",INDIRECT(ADDRESS(ROW(),1,1,1,"Optimal Seating "&amp;'Tournament Info'!$B$11-1&amp;"R+F")))</f>
        <v/>
      </c>
      <c r="B52" t="str">
        <f ca="1">IF(ISNUMBER(A52),VLOOKUP(A52,Methuselahs!$A$7:$E$206,2,FALSE()),"")</f>
        <v/>
      </c>
      <c r="C52" t="str">
        <f ca="1">IF(ISNUMBER(A52),VLOOKUP(A52,Methuselahs!$A$7:$E$206,3,FALSE()),"")</f>
        <v/>
      </c>
      <c r="D52" s="234" t="str">
        <f t="shared" ca="1" si="12"/>
        <v/>
      </c>
      <c r="E52" s="235"/>
      <c r="F52" s="233">
        <f t="shared" si="13"/>
        <v>0</v>
      </c>
      <c r="G52" s="236" t="str">
        <f t="shared" ca="1" si="14"/>
        <v/>
      </c>
      <c r="H52" t="str">
        <f ca="1">IF(ISNUMBER(A52),IF(OR($S52=$U52,NOT(ISNA(MATCH($D52*5+$V$4,Override!$C$6:$C$124,0)))),$Q52,0),"")</f>
        <v/>
      </c>
      <c r="I52" s="234" t="str">
        <f t="shared" ca="1" si="15"/>
        <v/>
      </c>
      <c r="J52" s="238">
        <f ca="1">COUNT(A52:A56)</f>
        <v>0</v>
      </c>
      <c r="K52" s="239" t="str">
        <f ca="1">IF(ISNUMBER(A52),_xlfn.RANK.EQ(F52,F52:F56),"")</f>
        <v/>
      </c>
      <c r="L52" s="240">
        <f ca="1">IF(J52=5,VLOOKUP(K52,TPMatrix!$A$6:$B$10,2,FALSE()),IF(J52=4,VLOOKUP(K52,TPMatrix!$D$6:$E$9,2,FALSE()),0))</f>
        <v>0</v>
      </c>
      <c r="M52" s="240">
        <f ca="1">IF(COUNTIF(K52:K56,K52)&gt;=2,IF(J52=5,VLOOKUP(K52+1,TPMatrix!$A$6:$B$10,2,FALSE()),IF(J52=4,VLOOKUP(K52+1,TPMatrix!$D$6:$E$9,2,FALSE()),0)),"")</f>
        <v>0</v>
      </c>
      <c r="N52" s="240">
        <f ca="1">IF(COUNTIF(K52:K56,K52)&gt;=3,IF(J52=5,VLOOKUP(K52+2,TPMatrix!$A$6:$B$10,2,FALSE()),IF(J52=4,VLOOKUP(K52+2,TPMatrix!$D$6:$E$9,2,FALSE()),0)),"")</f>
        <v>0</v>
      </c>
      <c r="O52" s="240">
        <f ca="1">IF(COUNTIF(K52:K56,K52)&gt;=4,IF(J52=5,VLOOKUP(K52+3,TPMatrix!$A$6:$B$10,2,FALSE()),IF(J52=4,VLOOKUP(K52+3,TPMatrix!$D$6:$E$9,2,FALSE()),0)),"")</f>
        <v>0</v>
      </c>
      <c r="P52" s="240">
        <f ca="1">IF(COUNTIF(K52:K56,K52)&gt;=5,IF(J52=5,VLOOKUP(K52+4,TPMatrix!$A$6:$B$10,2,FALSE()),IF(J52=4,VLOOKUP(K52+4,TPMatrix!$D$6:$E$9,2,FALSE()),0)),"")</f>
        <v>0</v>
      </c>
      <c r="Q52" s="240">
        <f t="shared" ca="1" si="16"/>
        <v>0</v>
      </c>
      <c r="R52" s="241">
        <f t="shared" ca="1" si="17"/>
        <v>5</v>
      </c>
      <c r="S52" s="242">
        <f t="shared" ca="1" si="18"/>
        <v>0</v>
      </c>
      <c r="T52" s="243">
        <f t="shared" si="19"/>
        <v>0</v>
      </c>
      <c r="U52" s="244">
        <f t="shared" ca="1" si="20"/>
        <v>0</v>
      </c>
      <c r="W52" s="191" t="str">
        <f t="shared" ca="1" si="21"/>
        <v/>
      </c>
      <c r="X52" t="str">
        <f ca="1">IF(ISNUMBER($A52),$W52*(Methuselahs!$A$4+1)+$A52,"")</f>
        <v/>
      </c>
      <c r="Y52" s="191" t="str">
        <f t="shared" ca="1" si="22"/>
        <v/>
      </c>
      <c r="Z52" t="str">
        <f ca="1">IF(ISNUMBER($A52),VLOOKUP($A52,Methuselahs!$A$7:$X$206,5),"")</f>
        <v/>
      </c>
      <c r="AA52" s="191" t="str">
        <f t="shared" ca="1" si="23"/>
        <v/>
      </c>
    </row>
    <row r="53" spans="1:27" ht="12.95" customHeight="1">
      <c r="A53" t="str">
        <f ca="1">IF(ISBLANK('Tournament Info'!$B$11),"",INDIRECT(ADDRESS(ROW(),1,1,1,"Optimal Seating "&amp;'Tournament Info'!$B$11-1&amp;"R+F")))</f>
        <v/>
      </c>
      <c r="B53" t="str">
        <f ca="1">IF(ISNUMBER(A53),VLOOKUP(A53,Methuselahs!$A$7:$E$206,2,FALSE()),"")</f>
        <v/>
      </c>
      <c r="C53" t="str">
        <f ca="1">IF(ISNUMBER(A53),VLOOKUP(A53,Methuselahs!$A$7:$E$206,3,FALSE()),"")</f>
        <v/>
      </c>
      <c r="D53" s="248" t="str">
        <f t="shared" ca="1" si="12"/>
        <v/>
      </c>
      <c r="E53" s="249"/>
      <c r="F53" s="247">
        <f t="shared" si="13"/>
        <v>0</v>
      </c>
      <c r="G53" s="250" t="str">
        <f t="shared" ca="1" si="14"/>
        <v/>
      </c>
      <c r="H53" t="str">
        <f ca="1">IF(ISNUMBER(A53),IF(OR($S53=$U53,NOT(ISNA(MATCH($D53*5+$V$4,Override!$C$6:$C$124,0)))),$Q53,0),"")</f>
        <v/>
      </c>
      <c r="I53" s="248" t="str">
        <f t="shared" ca="1" si="15"/>
        <v/>
      </c>
      <c r="J53" s="252">
        <f ca="1">COUNT(A52:A56)</f>
        <v>0</v>
      </c>
      <c r="K53" s="253" t="str">
        <f ca="1">IF(ISNUMBER(A53),_xlfn.RANK.EQ(F53,F52:F56),"")</f>
        <v/>
      </c>
      <c r="L53" s="254">
        <f ca="1">IF(J53=5,VLOOKUP(K53,TPMatrix!$A$6:$B$10,2,FALSE()),IF(J53=4,VLOOKUP(K53,TPMatrix!$D$6:$E$9,2,FALSE()),0))</f>
        <v>0</v>
      </c>
      <c r="M53" s="254">
        <f ca="1">IF(COUNTIF(K52:K56,K53)&gt;=2,IF(J53=5,VLOOKUP(K53+1,TPMatrix!$A$6:$B$10,2,FALSE()),IF(J53=4,VLOOKUP(K53+1,TPMatrix!$D$6:$E$9,2,FALSE()),0)),"")</f>
        <v>0</v>
      </c>
      <c r="N53" s="254">
        <f ca="1">IF(COUNTIF(K52:K56,K53)&gt;=3,IF(J53=5,VLOOKUP(K53+2,TPMatrix!$A$6:$B$10,2,FALSE()),IF(J53=4,VLOOKUP(K53+2,TPMatrix!$D$6:$E$9,2,FALSE()),0)),"")</f>
        <v>0</v>
      </c>
      <c r="O53" s="254">
        <f ca="1">IF(COUNTIF(K52:K56,K53)&gt;=4,IF(J53=5,VLOOKUP(K53+3,TPMatrix!$A$6:$B$10,2,FALSE()),IF(J53=4,VLOOKUP(K53+3,TPMatrix!$D$6:$E$9,2,FALSE()),0)),"")</f>
        <v>0</v>
      </c>
      <c r="P53" s="254">
        <f ca="1">IF(COUNTIF(K52:K56,K53)&gt;=5,IF(J53=5,VLOOKUP(K53+4,TPMatrix!$A$6:$B$10,2,FALSE()),IF(J53=4,VLOOKUP(K53+4,TPMatrix!$D$6:$E$9,2,FALSE()),0)),"")</f>
        <v>0</v>
      </c>
      <c r="Q53" s="254">
        <f t="shared" ca="1" si="16"/>
        <v>0</v>
      </c>
      <c r="R53" s="255">
        <f t="shared" ca="1" si="17"/>
        <v>5</v>
      </c>
      <c r="S53" s="253">
        <f t="shared" ca="1" si="18"/>
        <v>0</v>
      </c>
      <c r="T53" s="254">
        <f t="shared" si="19"/>
        <v>0</v>
      </c>
      <c r="U53" s="255">
        <f t="shared" ca="1" si="20"/>
        <v>0</v>
      </c>
      <c r="W53" s="191" t="str">
        <f t="shared" ca="1" si="21"/>
        <v/>
      </c>
      <c r="X53" t="str">
        <f ca="1">IF(ISNUMBER($A53),$W53*(Methuselahs!$A$4+1)+$A53,"")</f>
        <v/>
      </c>
      <c r="Y53" s="191" t="str">
        <f t="shared" ca="1" si="22"/>
        <v/>
      </c>
      <c r="Z53" t="str">
        <f ca="1">IF(ISNUMBER($A53),VLOOKUP($A53,Methuselahs!$A$7:$X$206,5),"")</f>
        <v/>
      </c>
      <c r="AA53" s="191" t="str">
        <f t="shared" ca="1" si="23"/>
        <v/>
      </c>
    </row>
    <row r="54" spans="1:27" ht="12.95" customHeight="1">
      <c r="A54" t="str">
        <f ca="1">IF(ISBLANK('Tournament Info'!$B$11),"",INDIRECT(ADDRESS(ROW(),1,1,1,"Optimal Seating "&amp;'Tournament Info'!$B$11-1&amp;"R+F")))</f>
        <v/>
      </c>
      <c r="B54" t="str">
        <f ca="1">IF(ISNUMBER(A54),VLOOKUP(A54,Methuselahs!$A$7:$E$206,2,FALSE()),"")</f>
        <v/>
      </c>
      <c r="C54" t="str">
        <f ca="1">IF(ISNUMBER(A54),VLOOKUP(A54,Methuselahs!$A$7:$E$206,3,FALSE()),"")</f>
        <v/>
      </c>
      <c r="D54" s="258" t="str">
        <f t="shared" ca="1" si="12"/>
        <v/>
      </c>
      <c r="E54" s="259"/>
      <c r="F54" s="257">
        <f t="shared" si="13"/>
        <v>0</v>
      </c>
      <c r="G54" s="260" t="str">
        <f t="shared" ca="1" si="14"/>
        <v/>
      </c>
      <c r="H54" t="str">
        <f ca="1">IF(ISNUMBER(A54),IF(OR($S54=$U54,NOT(ISNA(MATCH($D54*5+$V$4,Override!$C$6:$C$124,0)))),$Q54,0),"")</f>
        <v/>
      </c>
      <c r="I54" s="258" t="str">
        <f t="shared" ca="1" si="15"/>
        <v/>
      </c>
      <c r="J54" s="262">
        <f ca="1">COUNT(A52:A56)</f>
        <v>0</v>
      </c>
      <c r="K54" s="263" t="str">
        <f ca="1">IF(ISNUMBER(A54),_xlfn.RANK.EQ(F54,F52:F56),"")</f>
        <v/>
      </c>
      <c r="L54" s="264">
        <f ca="1">IF(J54=5,VLOOKUP(K54,TPMatrix!$A$6:$B$10,2,FALSE()),IF(J54=4,VLOOKUP(K54,TPMatrix!$D$6:$E$9,2,FALSE()),0))</f>
        <v>0</v>
      </c>
      <c r="M54" s="264">
        <f ca="1">IF(COUNTIF(K52:K56,K54)&gt;=2,IF(J54=5,VLOOKUP(K54+1,TPMatrix!$A$6:$B$10,2,FALSE()),IF(J54=4,VLOOKUP(K54+1,TPMatrix!$D$6:$E$9,2,FALSE()),0)),"")</f>
        <v>0</v>
      </c>
      <c r="N54" s="264">
        <f ca="1">IF(COUNTIF(K52:K56,K54)&gt;=3,IF(J54=5,VLOOKUP(K54+2,TPMatrix!$A$6:$B$10,2,FALSE()),IF(J54=4,VLOOKUP(K54+2,TPMatrix!$D$6:$E$9,2,FALSE()),0)),"")</f>
        <v>0</v>
      </c>
      <c r="O54" s="264">
        <f ca="1">IF(COUNTIF(K52:K56,K54)&gt;=4,IF(J54=5,VLOOKUP(K54+3,TPMatrix!$A$6:$B$10,2,FALSE()),IF(J54=4,VLOOKUP(K54+3,TPMatrix!$D$6:$E$9,2,FALSE()),0)),"")</f>
        <v>0</v>
      </c>
      <c r="P54" s="264">
        <f ca="1">IF(COUNTIF(K52:K56,K54)&gt;=5,IF(J54=5,VLOOKUP(K54+4,TPMatrix!$A$6:$B$10,2,FALSE()),IF(J54=4,VLOOKUP(K54+4,TPMatrix!$D$6:$E$9,2,FALSE()),0)),"")</f>
        <v>0</v>
      </c>
      <c r="Q54" s="264">
        <f t="shared" ca="1" si="16"/>
        <v>0</v>
      </c>
      <c r="R54" s="265">
        <f t="shared" ca="1" si="17"/>
        <v>5</v>
      </c>
      <c r="S54" s="263">
        <f t="shared" ca="1" si="18"/>
        <v>0</v>
      </c>
      <c r="T54" s="264">
        <f t="shared" si="19"/>
        <v>0</v>
      </c>
      <c r="U54" s="265">
        <f t="shared" ca="1" si="20"/>
        <v>0</v>
      </c>
      <c r="W54" s="191" t="str">
        <f t="shared" ca="1" si="21"/>
        <v/>
      </c>
      <c r="X54" t="str">
        <f ca="1">IF(ISNUMBER($A54),$W54*(Methuselahs!$A$4+1)+$A54,"")</f>
        <v/>
      </c>
      <c r="Y54" s="191" t="str">
        <f t="shared" ca="1" si="22"/>
        <v/>
      </c>
      <c r="Z54" t="str">
        <f ca="1">IF(ISNUMBER($A54),VLOOKUP($A54,Methuselahs!$A$7:$X$206,5),"")</f>
        <v/>
      </c>
      <c r="AA54" s="191" t="str">
        <f t="shared" ca="1" si="23"/>
        <v/>
      </c>
    </row>
    <row r="55" spans="1:27" ht="12.95" customHeight="1">
      <c r="A55" t="str">
        <f ca="1">IF(ISBLANK('Tournament Info'!$B$11),"",INDIRECT(ADDRESS(ROW(),1,1,1,"Optimal Seating "&amp;'Tournament Info'!$B$11-1&amp;"R+F")))</f>
        <v/>
      </c>
      <c r="B55" t="str">
        <f ca="1">IF(ISNUMBER(A55),VLOOKUP(A55,Methuselahs!$A$7:$E$206,2,FALSE()),"")</f>
        <v/>
      </c>
      <c r="C55" t="str">
        <f ca="1">IF(ISNUMBER(A55),VLOOKUP(A55,Methuselahs!$A$7:$E$206,3,FALSE()),"")</f>
        <v/>
      </c>
      <c r="D55" s="268" t="str">
        <f t="shared" ca="1" si="12"/>
        <v/>
      </c>
      <c r="E55" s="269"/>
      <c r="F55" s="267">
        <f t="shared" si="13"/>
        <v>0</v>
      </c>
      <c r="G55" s="250" t="str">
        <f t="shared" ca="1" si="14"/>
        <v/>
      </c>
      <c r="H55" t="str">
        <f ca="1">IF(ISNUMBER(A55),IF(OR($S55=$U55,NOT(ISNA(MATCH($D55*5+$V$4,Override!$C$6:$C$124,0)))),$Q55,0),"")</f>
        <v/>
      </c>
      <c r="I55" s="268" t="str">
        <f t="shared" ca="1" si="15"/>
        <v/>
      </c>
      <c r="J55" s="270">
        <f ca="1">COUNT(A52:A56)</f>
        <v>0</v>
      </c>
      <c r="K55" s="253" t="str">
        <f ca="1">IF(ISNUMBER(A55),_xlfn.RANK.EQ(F55,F52:F56),"")</f>
        <v/>
      </c>
      <c r="L55" s="254">
        <f ca="1">IF(J55=5,VLOOKUP(K55,TPMatrix!$A$6:$B$10,2,FALSE()),IF(J55=4,VLOOKUP(K55,TPMatrix!$D$6:$E$9,2,FALSE()),0))</f>
        <v>0</v>
      </c>
      <c r="M55" s="254">
        <f ca="1">IF(COUNTIF(K52:K56,K55)&gt;=2,IF(J55=5,VLOOKUP(K55+1,TPMatrix!$A$6:$B$10,2,FALSE()),IF(J55=4,VLOOKUP(K55+1,TPMatrix!$D$6:$E$9,2,FALSE()),0)),"")</f>
        <v>0</v>
      </c>
      <c r="N55" s="254">
        <f ca="1">IF(COUNTIF(K52:K56,K55)&gt;=3,IF(J55=5,VLOOKUP(K55+2,TPMatrix!$A$6:$B$10,2,FALSE()),IF(J55=4,VLOOKUP(K55+2,TPMatrix!$D$6:$E$9,2,FALSE()),0)),"")</f>
        <v>0</v>
      </c>
      <c r="O55" s="254">
        <f ca="1">IF(COUNTIF(K52:K56,K55)&gt;=4,IF(J55=5,VLOOKUP(K55+3,TPMatrix!$A$6:$B$10,2,FALSE()),IF(J55=4,VLOOKUP(K55+3,TPMatrix!$D$6:$E$9,2,FALSE()),0)),"")</f>
        <v>0</v>
      </c>
      <c r="P55" s="254">
        <f ca="1">IF(COUNTIF(K52:K56,K55)&gt;=5,IF(J55=5,VLOOKUP(K55+4,TPMatrix!$A$6:$B$10,2,FALSE()),IF(J55=4,VLOOKUP(K55+4,TPMatrix!$D$6:$E$9,2,FALSE()),0)),"")</f>
        <v>0</v>
      </c>
      <c r="Q55" s="254">
        <f t="shared" ca="1" si="16"/>
        <v>0</v>
      </c>
      <c r="R55" s="255">
        <f t="shared" ca="1" si="17"/>
        <v>5</v>
      </c>
      <c r="S55" s="253">
        <f t="shared" ca="1" si="18"/>
        <v>0</v>
      </c>
      <c r="T55" s="254">
        <f t="shared" si="19"/>
        <v>0</v>
      </c>
      <c r="U55" s="255">
        <f t="shared" ca="1" si="20"/>
        <v>0</v>
      </c>
      <c r="W55" s="191" t="str">
        <f t="shared" ca="1" si="21"/>
        <v/>
      </c>
      <c r="X55" t="str">
        <f ca="1">IF(ISNUMBER($A55),$W55*(Methuselahs!$A$4+1)+$A55,"")</f>
        <v/>
      </c>
      <c r="Y55" s="191" t="str">
        <f t="shared" ca="1" si="22"/>
        <v/>
      </c>
      <c r="Z55" t="str">
        <f ca="1">IF(ISNUMBER($A55),VLOOKUP($A55,Methuselahs!$A$7:$X$206,5),"")</f>
        <v/>
      </c>
      <c r="AA55" s="191" t="str">
        <f t="shared" ca="1" si="23"/>
        <v/>
      </c>
    </row>
    <row r="56" spans="1:27" ht="12.95" customHeight="1" thickBot="1">
      <c r="A56" t="str">
        <f ca="1">IF(ISBLANK('Tournament Info'!$B$11),"",INDIRECT(ADDRESS(ROW(),1,1,1,"Optimal Seating "&amp;'Tournament Info'!$B$11-1&amp;"R+F")))</f>
        <v/>
      </c>
      <c r="B56" t="str">
        <f ca="1">IF(ISNUMBER(A56),VLOOKUP(A56,Methuselahs!$A$7:$E$206,2,FALSE()),"")</f>
        <v/>
      </c>
      <c r="C56" t="str">
        <f ca="1">IF(ISNUMBER(A56),VLOOKUP(A56,Methuselahs!$A$7:$E$206,3,FALSE()),"")</f>
        <v/>
      </c>
      <c r="D56" s="274" t="str">
        <f t="shared" ca="1" si="12"/>
        <v/>
      </c>
      <c r="E56" s="275"/>
      <c r="F56" s="273">
        <f t="shared" si="13"/>
        <v>0</v>
      </c>
      <c r="G56" s="260" t="str">
        <f t="shared" ca="1" si="14"/>
        <v/>
      </c>
      <c r="H56" t="str">
        <f ca="1">IF(ISNUMBER(A56),IF(OR($S56=$U56,NOT(ISNA(MATCH($D56*5+$V$4,Override!$C$6:$C$124,0)))),$Q56,0),"")</f>
        <v/>
      </c>
      <c r="I56" s="274" t="str">
        <f t="shared" ca="1" si="15"/>
        <v/>
      </c>
      <c r="J56" s="276">
        <f ca="1">COUNT(A52:A56)</f>
        <v>0</v>
      </c>
      <c r="K56" s="277" t="str">
        <f ca="1">IF(ISNUMBER(A56),_xlfn.RANK.EQ(F56,F52:F56),"")</f>
        <v/>
      </c>
      <c r="L56" s="278">
        <f ca="1">IF(J56=5,VLOOKUP(K56,TPMatrix!$A$6:$B$10,2,FALSE()),IF(J56=4,VLOOKUP(K56,TPMatrix!$D$6:$E$9,2,FALSE()),0))</f>
        <v>0</v>
      </c>
      <c r="M56" s="278">
        <f ca="1">IF(COUNTIF(K52:K56,K56)&gt;=2,IF(J56=5,VLOOKUP(K56+1,TPMatrix!$A$6:$B$10,2,FALSE()),IF(J56=4,VLOOKUP(K56+1,TPMatrix!$D$6:$E$9,2,FALSE()),0)),"")</f>
        <v>0</v>
      </c>
      <c r="N56" s="278">
        <f ca="1">IF(COUNTIF(K52:K56,K56)&gt;=3,IF(J56=5,VLOOKUP(K56+2,TPMatrix!$A$6:$B$10,2,FALSE()),IF(J56=4,VLOOKUP(K56+2,TPMatrix!$D$6:$E$9,2,FALSE()),0)),"")</f>
        <v>0</v>
      </c>
      <c r="O56" s="278">
        <f ca="1">IF(COUNTIF(K52:K56,K56)&gt;=4,IF(J56=5,VLOOKUP(K56+3,TPMatrix!$A$6:$B$10,2,FALSE()),IF(J56=4,VLOOKUP(K56+3,TPMatrix!$D$6:$E$9,2,FALSE()),0)),"")</f>
        <v>0</v>
      </c>
      <c r="P56" s="278">
        <f ca="1">IF(COUNTIF(K52:K56,K56)&gt;=5,IF(J56=5,VLOOKUP(K56+4,TPMatrix!$A$6:$B$10,2,FALSE()),IF(J56=4,VLOOKUP(K56+4,TPMatrix!$D$6:$E$9,2,FALSE()),0)),"")</f>
        <v>0</v>
      </c>
      <c r="Q56" s="278">
        <f t="shared" ca="1" si="16"/>
        <v>0</v>
      </c>
      <c r="R56" s="279">
        <f t="shared" ca="1" si="17"/>
        <v>5</v>
      </c>
      <c r="S56" s="277">
        <f t="shared" ca="1" si="18"/>
        <v>0</v>
      </c>
      <c r="T56" s="278">
        <f t="shared" si="19"/>
        <v>0</v>
      </c>
      <c r="U56" s="279">
        <f t="shared" ca="1" si="20"/>
        <v>0</v>
      </c>
      <c r="W56" s="191" t="str">
        <f t="shared" ca="1" si="21"/>
        <v/>
      </c>
      <c r="X56" t="str">
        <f ca="1">IF(ISNUMBER($A56),$W56*(Methuselahs!$A$4+1)+$A56,"")</f>
        <v/>
      </c>
      <c r="Y56" s="191" t="str">
        <f t="shared" ca="1" si="22"/>
        <v/>
      </c>
      <c r="Z56" t="str">
        <f ca="1">IF(ISNUMBER($A56),VLOOKUP($A56,Methuselahs!$A$7:$X$206,5),"")</f>
        <v/>
      </c>
      <c r="AA56" s="191" t="str">
        <f t="shared" ca="1" si="23"/>
        <v/>
      </c>
    </row>
    <row r="57" spans="1:27" ht="12.95" customHeight="1">
      <c r="A57" t="str">
        <f ca="1">IF(ISBLANK('Tournament Info'!$B$11),"",INDIRECT(ADDRESS(ROW(),1,1,1,"Optimal Seating "&amp;'Tournament Info'!$B$11-1&amp;"R+F")))</f>
        <v/>
      </c>
      <c r="B57" t="str">
        <f ca="1">IF(ISNUMBER(A57),VLOOKUP(A57,Methuselahs!$A$7:$E$206,2,FALSE()),"")</f>
        <v/>
      </c>
      <c r="C57" t="str">
        <f ca="1">IF(ISNUMBER(A57),VLOOKUP(A57,Methuselahs!$A$7:$E$206,3,FALSE()),"")</f>
        <v/>
      </c>
      <c r="D57" s="234" t="str">
        <f t="shared" ca="1" si="12"/>
        <v/>
      </c>
      <c r="E57" s="235"/>
      <c r="F57" s="233">
        <f t="shared" si="13"/>
        <v>0</v>
      </c>
      <c r="G57" s="236" t="str">
        <f t="shared" ca="1" si="14"/>
        <v/>
      </c>
      <c r="H57" t="str">
        <f ca="1">IF(ISNUMBER(A57),IF(OR($S57=$U57,NOT(ISNA(MATCH($D57*5+$V$4,Override!$C$6:$C$124,0)))),$Q57,0),"")</f>
        <v/>
      </c>
      <c r="I57" s="234" t="str">
        <f t="shared" ca="1" si="15"/>
        <v/>
      </c>
      <c r="J57" s="238">
        <f ca="1">COUNT(A57:A61)</f>
        <v>0</v>
      </c>
      <c r="K57" s="239" t="str">
        <f ca="1">IF(ISNUMBER(A57),_xlfn.RANK.EQ(F57,F57:F61),"")</f>
        <v/>
      </c>
      <c r="L57" s="240">
        <f ca="1">IF(J57=5,VLOOKUP(K57,TPMatrix!$A$6:$B$10,2,FALSE()),IF(J57=4,VLOOKUP(K57,TPMatrix!$D$6:$E$9,2,FALSE()),0))</f>
        <v>0</v>
      </c>
      <c r="M57" s="240">
        <f ca="1">IF(COUNTIF(K57:K61,K57)&gt;=2,IF(J57=5,VLOOKUP(K57+1,TPMatrix!$A$6:$B$10,2,FALSE()),IF(J57=4,VLOOKUP(K57+1,TPMatrix!$D$6:$E$9,2,FALSE()),0)),"")</f>
        <v>0</v>
      </c>
      <c r="N57" s="240">
        <f ca="1">IF(COUNTIF(K57:K61,K57)&gt;=3,IF(J57=5,VLOOKUP(K57+2,TPMatrix!$A$6:$B$10,2,FALSE()),IF(J57=4,VLOOKUP(K57+2,TPMatrix!$D$6:$E$9,2,FALSE()),0)),"")</f>
        <v>0</v>
      </c>
      <c r="O57" s="240">
        <f ca="1">IF(COUNTIF(K57:K61,K57)&gt;=4,IF(J57=5,VLOOKUP(K57+3,TPMatrix!$A$6:$B$10,2,FALSE()),IF(J57=4,VLOOKUP(K57+3,TPMatrix!$D$6:$E$9,2,FALSE()),0)),"")</f>
        <v>0</v>
      </c>
      <c r="P57" s="240">
        <f ca="1">IF(COUNTIF(K57:K61,K57)&gt;=5,IF(J57=5,VLOOKUP(K57+4,TPMatrix!$A$6:$B$10,2,FALSE()),IF(J57=4,VLOOKUP(K57+4,TPMatrix!$D$6:$E$9,2,FALSE()),0)),"")</f>
        <v>0</v>
      </c>
      <c r="Q57" s="240">
        <f t="shared" ca="1" si="16"/>
        <v>0</v>
      </c>
      <c r="R57" s="241">
        <f t="shared" ca="1" si="17"/>
        <v>5</v>
      </c>
      <c r="S57" s="242">
        <f t="shared" ca="1" si="18"/>
        <v>0</v>
      </c>
      <c r="T57" s="243">
        <f t="shared" si="19"/>
        <v>0</v>
      </c>
      <c r="U57" s="244">
        <f t="shared" ca="1" si="20"/>
        <v>0</v>
      </c>
      <c r="W57" s="191" t="str">
        <f t="shared" ca="1" si="21"/>
        <v/>
      </c>
      <c r="X57" t="str">
        <f ca="1">IF(ISNUMBER($A57),$W57*(Methuselahs!$A$4+1)+$A57,"")</f>
        <v/>
      </c>
      <c r="Y57" s="191" t="str">
        <f t="shared" ca="1" si="22"/>
        <v/>
      </c>
      <c r="Z57" t="str">
        <f ca="1">IF(ISNUMBER($A57),VLOOKUP($A57,Methuselahs!$A$7:$X$206,5),"")</f>
        <v/>
      </c>
      <c r="AA57" s="191" t="str">
        <f t="shared" ca="1" si="23"/>
        <v/>
      </c>
    </row>
    <row r="58" spans="1:27" ht="12.95" customHeight="1">
      <c r="A58" t="str">
        <f ca="1">IF(ISBLANK('Tournament Info'!$B$11),"",INDIRECT(ADDRESS(ROW(),1,1,1,"Optimal Seating "&amp;'Tournament Info'!$B$11-1&amp;"R+F")))</f>
        <v/>
      </c>
      <c r="B58" t="str">
        <f ca="1">IF(ISNUMBER(A58),VLOOKUP(A58,Methuselahs!$A$7:$E$206,2,FALSE()),"")</f>
        <v/>
      </c>
      <c r="C58" t="str">
        <f ca="1">IF(ISNUMBER(A58),VLOOKUP(A58,Methuselahs!$A$7:$E$206,3,FALSE()),"")</f>
        <v/>
      </c>
      <c r="D58" s="248" t="str">
        <f t="shared" ca="1" si="12"/>
        <v/>
      </c>
      <c r="E58" s="249"/>
      <c r="F58" s="247">
        <f t="shared" si="13"/>
        <v>0</v>
      </c>
      <c r="G58" s="250" t="str">
        <f t="shared" ca="1" si="14"/>
        <v/>
      </c>
      <c r="H58" t="str">
        <f ca="1">IF(ISNUMBER(A58),IF(OR($S58=$U58,NOT(ISNA(MATCH($D58*5+$V$4,Override!$C$6:$C$124,0)))),$Q58,0),"")</f>
        <v/>
      </c>
      <c r="I58" s="248" t="str">
        <f t="shared" ca="1" si="15"/>
        <v/>
      </c>
      <c r="J58" s="252">
        <f ca="1">COUNT(A57:A61)</f>
        <v>0</v>
      </c>
      <c r="K58" s="253" t="str">
        <f ca="1">IF(ISNUMBER(A58),_xlfn.RANK.EQ(F58,F57:F61),"")</f>
        <v/>
      </c>
      <c r="L58" s="254">
        <f ca="1">IF(J58=5,VLOOKUP(K58,TPMatrix!$A$6:$B$10,2,FALSE()),IF(J58=4,VLOOKUP(K58,TPMatrix!$D$6:$E$9,2,FALSE()),0))</f>
        <v>0</v>
      </c>
      <c r="M58" s="254">
        <f ca="1">IF(COUNTIF(K57:K61,K58)&gt;=2,IF(J58=5,VLOOKUP(K58+1,TPMatrix!$A$6:$B$10,2,FALSE()),IF(J58=4,VLOOKUP(K58+1,TPMatrix!$D$6:$E$9,2,FALSE()),0)),"")</f>
        <v>0</v>
      </c>
      <c r="N58" s="254">
        <f ca="1">IF(COUNTIF(K57:K61,K58)&gt;=3,IF(J58=5,VLOOKUP(K58+2,TPMatrix!$A$6:$B$10,2,FALSE()),IF(J58=4,VLOOKUP(K58+2,TPMatrix!$D$6:$E$9,2,FALSE()),0)),"")</f>
        <v>0</v>
      </c>
      <c r="O58" s="254">
        <f ca="1">IF(COUNTIF(K57:K61,K58)&gt;=4,IF(J58=5,VLOOKUP(K58+3,TPMatrix!$A$6:$B$10,2,FALSE()),IF(J58=4,VLOOKUP(K58+3,TPMatrix!$D$6:$E$9,2,FALSE()),0)),"")</f>
        <v>0</v>
      </c>
      <c r="P58" s="254">
        <f ca="1">IF(COUNTIF(K57:K61,K58)&gt;=5,IF(J58=5,VLOOKUP(K58+4,TPMatrix!$A$6:$B$10,2,FALSE()),IF(J58=4,VLOOKUP(K58+4,TPMatrix!$D$6:$E$9,2,FALSE()),0)),"")</f>
        <v>0</v>
      </c>
      <c r="Q58" s="254">
        <f t="shared" ca="1" si="16"/>
        <v>0</v>
      </c>
      <c r="R58" s="255">
        <f t="shared" ca="1" si="17"/>
        <v>5</v>
      </c>
      <c r="S58" s="253">
        <f t="shared" ca="1" si="18"/>
        <v>0</v>
      </c>
      <c r="T58" s="254">
        <f t="shared" si="19"/>
        <v>0</v>
      </c>
      <c r="U58" s="255">
        <f t="shared" ca="1" si="20"/>
        <v>0</v>
      </c>
      <c r="W58" s="191" t="str">
        <f t="shared" ca="1" si="21"/>
        <v/>
      </c>
      <c r="X58" t="str">
        <f ca="1">IF(ISNUMBER($A58),$W58*(Methuselahs!$A$4+1)+$A58,"")</f>
        <v/>
      </c>
      <c r="Y58" s="191" t="str">
        <f t="shared" ca="1" si="22"/>
        <v/>
      </c>
      <c r="Z58" t="str">
        <f ca="1">IF(ISNUMBER($A58),VLOOKUP($A58,Methuselahs!$A$7:$X$206,5),"")</f>
        <v/>
      </c>
      <c r="AA58" s="191" t="str">
        <f t="shared" ca="1" si="23"/>
        <v/>
      </c>
    </row>
    <row r="59" spans="1:27" ht="12.95" customHeight="1">
      <c r="A59" t="str">
        <f ca="1">IF(ISBLANK('Tournament Info'!$B$11),"",INDIRECT(ADDRESS(ROW(),1,1,1,"Optimal Seating "&amp;'Tournament Info'!$B$11-1&amp;"R+F")))</f>
        <v/>
      </c>
      <c r="B59" t="str">
        <f ca="1">IF(ISNUMBER(A59),VLOOKUP(A59,Methuselahs!$A$7:$E$206,2,FALSE()),"")</f>
        <v/>
      </c>
      <c r="C59" t="str">
        <f ca="1">IF(ISNUMBER(A59),VLOOKUP(A59,Methuselahs!$A$7:$E$206,3,FALSE()),"")</f>
        <v/>
      </c>
      <c r="D59" s="258" t="str">
        <f t="shared" ca="1" si="12"/>
        <v/>
      </c>
      <c r="E59" s="259"/>
      <c r="F59" s="257">
        <f t="shared" si="13"/>
        <v>0</v>
      </c>
      <c r="G59" s="260" t="str">
        <f t="shared" ca="1" si="14"/>
        <v/>
      </c>
      <c r="H59" t="str">
        <f ca="1">IF(ISNUMBER(A59),IF(OR($S59=$U59,NOT(ISNA(MATCH($D59*5+$V$4,Override!$C$6:$C$124,0)))),$Q59,0),"")</f>
        <v/>
      </c>
      <c r="I59" s="258" t="str">
        <f t="shared" ca="1" si="15"/>
        <v/>
      </c>
      <c r="J59" s="262">
        <f ca="1">COUNT(A57:A61)</f>
        <v>0</v>
      </c>
      <c r="K59" s="263" t="str">
        <f ca="1">IF(ISNUMBER(A59),_xlfn.RANK.EQ(F59,F57:F61),"")</f>
        <v/>
      </c>
      <c r="L59" s="264">
        <f ca="1">IF(J59=5,VLOOKUP(K59,TPMatrix!$A$6:$B$10,2,FALSE()),IF(J59=4,VLOOKUP(K59,TPMatrix!$D$6:$E$9,2,FALSE()),0))</f>
        <v>0</v>
      </c>
      <c r="M59" s="264">
        <f ca="1">IF(COUNTIF(K57:K61,K59)&gt;=2,IF(J59=5,VLOOKUP(K59+1,TPMatrix!$A$6:$B$10,2,FALSE()),IF(J59=4,VLOOKUP(K59+1,TPMatrix!$D$6:$E$9,2,FALSE()),0)),"")</f>
        <v>0</v>
      </c>
      <c r="N59" s="264">
        <f ca="1">IF(COUNTIF(K57:K61,K59)&gt;=3,IF(J59=5,VLOOKUP(K59+2,TPMatrix!$A$6:$B$10,2,FALSE()),IF(J59=4,VLOOKUP(K59+2,TPMatrix!$D$6:$E$9,2,FALSE()),0)),"")</f>
        <v>0</v>
      </c>
      <c r="O59" s="264">
        <f ca="1">IF(COUNTIF(K57:K61,K59)&gt;=4,IF(J59=5,VLOOKUP(K59+3,TPMatrix!$A$6:$B$10,2,FALSE()),IF(J59=4,VLOOKUP(K59+3,TPMatrix!$D$6:$E$9,2,FALSE()),0)),"")</f>
        <v>0</v>
      </c>
      <c r="P59" s="264">
        <f ca="1">IF(COUNTIF(K57:K61,K59)&gt;=5,IF(J59=5,VLOOKUP(K59+4,TPMatrix!$A$6:$B$10,2,FALSE()),IF(J59=4,VLOOKUP(K59+4,TPMatrix!$D$6:$E$9,2,FALSE()),0)),"")</f>
        <v>0</v>
      </c>
      <c r="Q59" s="264">
        <f t="shared" ca="1" si="16"/>
        <v>0</v>
      </c>
      <c r="R59" s="265">
        <f t="shared" ca="1" si="17"/>
        <v>5</v>
      </c>
      <c r="S59" s="263">
        <f t="shared" ca="1" si="18"/>
        <v>0</v>
      </c>
      <c r="T59" s="264">
        <f t="shared" si="19"/>
        <v>0</v>
      </c>
      <c r="U59" s="265">
        <f t="shared" ca="1" si="20"/>
        <v>0</v>
      </c>
      <c r="W59" s="191" t="str">
        <f t="shared" ca="1" si="21"/>
        <v/>
      </c>
      <c r="X59" t="str">
        <f ca="1">IF(ISNUMBER($A59),$W59*(Methuselahs!$A$4+1)+$A59,"")</f>
        <v/>
      </c>
      <c r="Y59" s="191" t="str">
        <f t="shared" ca="1" si="22"/>
        <v/>
      </c>
      <c r="Z59" t="str">
        <f ca="1">IF(ISNUMBER($A59),VLOOKUP($A59,Methuselahs!$A$7:$X$206,5),"")</f>
        <v/>
      </c>
      <c r="AA59" s="191" t="str">
        <f t="shared" ca="1" si="23"/>
        <v/>
      </c>
    </row>
    <row r="60" spans="1:27" ht="12.95" customHeight="1">
      <c r="A60" t="str">
        <f ca="1">IF(ISBLANK('Tournament Info'!$B$11),"",INDIRECT(ADDRESS(ROW(),1,1,1,"Optimal Seating "&amp;'Tournament Info'!$B$11-1&amp;"R+F")))</f>
        <v/>
      </c>
      <c r="B60" t="str">
        <f ca="1">IF(ISNUMBER(A60),VLOOKUP(A60,Methuselahs!$A$7:$E$206,2,FALSE()),"")</f>
        <v/>
      </c>
      <c r="C60" t="str">
        <f ca="1">IF(ISNUMBER(A60),VLOOKUP(A60,Methuselahs!$A$7:$E$206,3,FALSE()),"")</f>
        <v/>
      </c>
      <c r="D60" s="268" t="str">
        <f t="shared" ca="1" si="12"/>
        <v/>
      </c>
      <c r="E60" s="269"/>
      <c r="F60" s="267">
        <f t="shared" si="13"/>
        <v>0</v>
      </c>
      <c r="G60" s="250" t="str">
        <f t="shared" ca="1" si="14"/>
        <v/>
      </c>
      <c r="H60" t="str">
        <f ca="1">IF(ISNUMBER(A60),IF(OR($S60=$U60,NOT(ISNA(MATCH($D60*5+$V$4,Override!$C$6:$C$124,0)))),$Q60,0),"")</f>
        <v/>
      </c>
      <c r="I60" s="268" t="str">
        <f t="shared" ca="1" si="15"/>
        <v/>
      </c>
      <c r="J60" s="270">
        <f ca="1">COUNT(A57:A61)</f>
        <v>0</v>
      </c>
      <c r="K60" s="253" t="str">
        <f ca="1">IF(ISNUMBER(A60),_xlfn.RANK.EQ(F60,F57:F61),"")</f>
        <v/>
      </c>
      <c r="L60" s="254">
        <f ca="1">IF(J60=5,VLOOKUP(K60,TPMatrix!$A$6:$B$10,2,FALSE()),IF(J60=4,VLOOKUP(K60,TPMatrix!$D$6:$E$9,2,FALSE()),0))</f>
        <v>0</v>
      </c>
      <c r="M60" s="254">
        <f ca="1">IF(COUNTIF(K57:K61,K60)&gt;=2,IF(J60=5,VLOOKUP(K60+1,TPMatrix!$A$6:$B$10,2,FALSE()),IF(J60=4,VLOOKUP(K60+1,TPMatrix!$D$6:$E$9,2,FALSE()),0)),"")</f>
        <v>0</v>
      </c>
      <c r="N60" s="254">
        <f ca="1">IF(COUNTIF(K57:K61,K60)&gt;=3,IF(J60=5,VLOOKUP(K60+2,TPMatrix!$A$6:$B$10,2,FALSE()),IF(J60=4,VLOOKUP(K60+2,TPMatrix!$D$6:$E$9,2,FALSE()),0)),"")</f>
        <v>0</v>
      </c>
      <c r="O60" s="254">
        <f ca="1">IF(COUNTIF(K57:K61,K60)&gt;=4,IF(J60=5,VLOOKUP(K60+3,TPMatrix!$A$6:$B$10,2,FALSE()),IF(J60=4,VLOOKUP(K60+3,TPMatrix!$D$6:$E$9,2,FALSE()),0)),"")</f>
        <v>0</v>
      </c>
      <c r="P60" s="254">
        <f ca="1">IF(COUNTIF(K57:K61,K60)&gt;=5,IF(J60=5,VLOOKUP(K60+4,TPMatrix!$A$6:$B$10,2,FALSE()),IF(J60=4,VLOOKUP(K60+4,TPMatrix!$D$6:$E$9,2,FALSE()),0)),"")</f>
        <v>0</v>
      </c>
      <c r="Q60" s="254">
        <f t="shared" ca="1" si="16"/>
        <v>0</v>
      </c>
      <c r="R60" s="255">
        <f t="shared" ca="1" si="17"/>
        <v>5</v>
      </c>
      <c r="S60" s="253">
        <f t="shared" ca="1" si="18"/>
        <v>0</v>
      </c>
      <c r="T60" s="254">
        <f t="shared" si="19"/>
        <v>0</v>
      </c>
      <c r="U60" s="255">
        <f t="shared" ca="1" si="20"/>
        <v>0</v>
      </c>
      <c r="W60" s="191" t="str">
        <f t="shared" ca="1" si="21"/>
        <v/>
      </c>
      <c r="X60" t="str">
        <f ca="1">IF(ISNUMBER($A60),$W60*(Methuselahs!$A$4+1)+$A60,"")</f>
        <v/>
      </c>
      <c r="Y60" s="191" t="str">
        <f t="shared" ca="1" si="22"/>
        <v/>
      </c>
      <c r="Z60" t="str">
        <f ca="1">IF(ISNUMBER($A60),VLOOKUP($A60,Methuselahs!$A$7:$X$206,5),"")</f>
        <v/>
      </c>
      <c r="AA60" s="191" t="str">
        <f t="shared" ca="1" si="23"/>
        <v/>
      </c>
    </row>
    <row r="61" spans="1:27" ht="12.95" customHeight="1" thickBot="1">
      <c r="A61" t="str">
        <f ca="1">IF(ISBLANK('Tournament Info'!$B$11),"",INDIRECT(ADDRESS(ROW(),1,1,1,"Optimal Seating "&amp;'Tournament Info'!$B$11-1&amp;"R+F")))</f>
        <v/>
      </c>
      <c r="B61" t="str">
        <f ca="1">IF(ISNUMBER(A61),VLOOKUP(A61,Methuselahs!$A$7:$E$206,2,FALSE()),"")</f>
        <v/>
      </c>
      <c r="C61" t="str">
        <f ca="1">IF(ISNUMBER(A61),VLOOKUP(A61,Methuselahs!$A$7:$E$206,3,FALSE()),"")</f>
        <v/>
      </c>
      <c r="D61" s="274" t="str">
        <f t="shared" ca="1" si="12"/>
        <v/>
      </c>
      <c r="E61" s="275"/>
      <c r="F61" s="273">
        <f t="shared" si="13"/>
        <v>0</v>
      </c>
      <c r="G61" s="260" t="str">
        <f t="shared" ca="1" si="14"/>
        <v/>
      </c>
      <c r="H61" t="str">
        <f ca="1">IF(ISNUMBER(A61),IF(OR($S61=$U61,NOT(ISNA(MATCH($D61*5+$V$4,Override!$C$6:$C$124,0)))),$Q61,0),"")</f>
        <v/>
      </c>
      <c r="I61" s="274" t="str">
        <f t="shared" ca="1" si="15"/>
        <v/>
      </c>
      <c r="J61" s="276">
        <f ca="1">COUNT(A57:A61)</f>
        <v>0</v>
      </c>
      <c r="K61" s="277" t="str">
        <f ca="1">IF(ISNUMBER(A61),_xlfn.RANK.EQ(F61,F57:F61),"")</f>
        <v/>
      </c>
      <c r="L61" s="278">
        <f ca="1">IF(J61=5,VLOOKUP(K61,TPMatrix!$A$6:$B$10,2,FALSE()),IF(J61=4,VLOOKUP(K61,TPMatrix!$D$6:$E$9,2,FALSE()),0))</f>
        <v>0</v>
      </c>
      <c r="M61" s="278">
        <f ca="1">IF(COUNTIF(K57:K61,K61)&gt;=2,IF(J61=5,VLOOKUP(K61+1,TPMatrix!$A$6:$B$10,2,FALSE()),IF(J61=4,VLOOKUP(K61+1,TPMatrix!$D$6:$E$9,2,FALSE()),0)),"")</f>
        <v>0</v>
      </c>
      <c r="N61" s="278">
        <f ca="1">IF(COUNTIF(K57:K61,K61)&gt;=3,IF(J61=5,VLOOKUP(K61+2,TPMatrix!$A$6:$B$10,2,FALSE()),IF(J61=4,VLOOKUP(K61+2,TPMatrix!$D$6:$E$9,2,FALSE()),0)),"")</f>
        <v>0</v>
      </c>
      <c r="O61" s="278">
        <f ca="1">IF(COUNTIF(K57:K61,K61)&gt;=4,IF(J61=5,VLOOKUP(K61+3,TPMatrix!$A$6:$B$10,2,FALSE()),IF(J61=4,VLOOKUP(K61+3,TPMatrix!$D$6:$E$9,2,FALSE()),0)),"")</f>
        <v>0</v>
      </c>
      <c r="P61" s="278">
        <f ca="1">IF(COUNTIF(K57:K61,K61)&gt;=5,IF(J61=5,VLOOKUP(K61+4,TPMatrix!$A$6:$B$10,2,FALSE()),IF(J61=4,VLOOKUP(K61+4,TPMatrix!$D$6:$E$9,2,FALSE()),0)),"")</f>
        <v>0</v>
      </c>
      <c r="Q61" s="278">
        <f t="shared" ca="1" si="16"/>
        <v>0</v>
      </c>
      <c r="R61" s="279">
        <f t="shared" ca="1" si="17"/>
        <v>5</v>
      </c>
      <c r="S61" s="277">
        <f t="shared" ca="1" si="18"/>
        <v>0</v>
      </c>
      <c r="T61" s="278">
        <f t="shared" si="19"/>
        <v>0</v>
      </c>
      <c r="U61" s="279">
        <f t="shared" ca="1" si="20"/>
        <v>0</v>
      </c>
      <c r="W61" s="191" t="str">
        <f t="shared" ca="1" si="21"/>
        <v/>
      </c>
      <c r="X61" t="str">
        <f ca="1">IF(ISNUMBER($A61),$W61*(Methuselahs!$A$4+1)+$A61,"")</f>
        <v/>
      </c>
      <c r="Y61" s="191" t="str">
        <f t="shared" ca="1" si="22"/>
        <v/>
      </c>
      <c r="Z61" t="str">
        <f ca="1">IF(ISNUMBER($A61),VLOOKUP($A61,Methuselahs!$A$7:$X$206,5),"")</f>
        <v/>
      </c>
      <c r="AA61" s="191" t="str">
        <f t="shared" ca="1" si="23"/>
        <v/>
      </c>
    </row>
    <row r="62" spans="1:27" ht="12.95" customHeight="1">
      <c r="A62" t="str">
        <f ca="1">IF(ISBLANK('Tournament Info'!$B$11),"",INDIRECT(ADDRESS(ROW(),1,1,1,"Optimal Seating "&amp;'Tournament Info'!$B$11-1&amp;"R+F")))</f>
        <v/>
      </c>
      <c r="B62" t="str">
        <f ca="1">IF(ISNUMBER(A62),VLOOKUP(A62,Methuselahs!$A$7:$E$206,2,FALSE()),"")</f>
        <v/>
      </c>
      <c r="C62" t="str">
        <f ca="1">IF(ISNUMBER(A62),VLOOKUP(A62,Methuselahs!$A$7:$E$206,3,FALSE()),"")</f>
        <v/>
      </c>
      <c r="D62" s="234" t="str">
        <f t="shared" ca="1" si="12"/>
        <v/>
      </c>
      <c r="E62" s="235"/>
      <c r="F62" s="233">
        <f t="shared" si="13"/>
        <v>0</v>
      </c>
      <c r="G62" s="236" t="str">
        <f t="shared" ca="1" si="14"/>
        <v/>
      </c>
      <c r="H62" t="str">
        <f ca="1">IF(ISNUMBER(A62),IF(OR($S62=$U62,NOT(ISNA(MATCH($D62*5+$V$4,Override!$C$6:$C$124,0)))),$Q62,0),"")</f>
        <v/>
      </c>
      <c r="I62" s="234" t="str">
        <f t="shared" ca="1" si="15"/>
        <v/>
      </c>
      <c r="J62" s="238">
        <f ca="1">COUNT(A62:A66)</f>
        <v>0</v>
      </c>
      <c r="K62" s="239" t="str">
        <f ca="1">IF(ISNUMBER(A62),_xlfn.RANK.EQ(F62,F62:F66),"")</f>
        <v/>
      </c>
      <c r="L62" s="240">
        <f ca="1">IF(J62=5,VLOOKUP(K62,TPMatrix!$A$6:$B$10,2,FALSE()),IF(J62=4,VLOOKUP(K62,TPMatrix!$D$6:$E$9,2,FALSE()),0))</f>
        <v>0</v>
      </c>
      <c r="M62" s="240">
        <f ca="1">IF(COUNTIF(K62:K66,K62)&gt;=2,IF(J62=5,VLOOKUP(K62+1,TPMatrix!$A$6:$B$10,2,FALSE()),IF(J62=4,VLOOKUP(K62+1,TPMatrix!$D$6:$E$9,2,FALSE()),0)),"")</f>
        <v>0</v>
      </c>
      <c r="N62" s="240">
        <f ca="1">IF(COUNTIF(K62:K66,K62)&gt;=3,IF(J62=5,VLOOKUP(K62+2,TPMatrix!$A$6:$B$10,2,FALSE()),IF(J62=4,VLOOKUP(K62+2,TPMatrix!$D$6:$E$9,2,FALSE()),0)),"")</f>
        <v>0</v>
      </c>
      <c r="O62" s="240">
        <f ca="1">IF(COUNTIF(K62:K66,K62)&gt;=4,IF(J62=5,VLOOKUP(K62+3,TPMatrix!$A$6:$B$10,2,FALSE()),IF(J62=4,VLOOKUP(K62+3,TPMatrix!$D$6:$E$9,2,FALSE()),0)),"")</f>
        <v>0</v>
      </c>
      <c r="P62" s="240">
        <f ca="1">IF(COUNTIF(K62:K66,K62)&gt;=5,IF(J62=5,VLOOKUP(K62+4,TPMatrix!$A$6:$B$10,2,FALSE()),IF(J62=4,VLOOKUP(K62+4,TPMatrix!$D$6:$E$9,2,FALSE()),0)),"")</f>
        <v>0</v>
      </c>
      <c r="Q62" s="240">
        <f t="shared" ca="1" si="16"/>
        <v>0</v>
      </c>
      <c r="R62" s="241">
        <f t="shared" ca="1" si="17"/>
        <v>5</v>
      </c>
      <c r="S62" s="242">
        <f t="shared" ca="1" si="18"/>
        <v>0</v>
      </c>
      <c r="T62" s="243">
        <f t="shared" si="19"/>
        <v>0</v>
      </c>
      <c r="U62" s="244">
        <f t="shared" ca="1" si="20"/>
        <v>0</v>
      </c>
      <c r="W62" s="191" t="str">
        <f t="shared" ca="1" si="21"/>
        <v/>
      </c>
      <c r="X62" t="str">
        <f ca="1">IF(ISNUMBER($A62),$W62*(Methuselahs!$A$4+1)+$A62,"")</f>
        <v/>
      </c>
      <c r="Y62" s="191" t="str">
        <f t="shared" ca="1" si="22"/>
        <v/>
      </c>
      <c r="Z62" t="str">
        <f ca="1">IF(ISNUMBER($A62),VLOOKUP($A62,Methuselahs!$A$7:$X$206,5),"")</f>
        <v/>
      </c>
      <c r="AA62" s="191" t="str">
        <f t="shared" ca="1" si="23"/>
        <v/>
      </c>
    </row>
    <row r="63" spans="1:27" ht="12.95" customHeight="1">
      <c r="A63" t="str">
        <f ca="1">IF(ISBLANK('Tournament Info'!$B$11),"",INDIRECT(ADDRESS(ROW(),1,1,1,"Optimal Seating "&amp;'Tournament Info'!$B$11-1&amp;"R+F")))</f>
        <v/>
      </c>
      <c r="B63" t="str">
        <f ca="1">IF(ISNUMBER(A63),VLOOKUP(A63,Methuselahs!$A$7:$E$206,2,FALSE()),"")</f>
        <v/>
      </c>
      <c r="C63" t="str">
        <f ca="1">IF(ISNUMBER(A63),VLOOKUP(A63,Methuselahs!$A$7:$E$206,3,FALSE()),"")</f>
        <v/>
      </c>
      <c r="D63" s="248" t="str">
        <f t="shared" ca="1" si="12"/>
        <v/>
      </c>
      <c r="E63" s="249"/>
      <c r="F63" s="247">
        <f t="shared" si="13"/>
        <v>0</v>
      </c>
      <c r="G63" s="250" t="str">
        <f t="shared" ca="1" si="14"/>
        <v/>
      </c>
      <c r="H63" t="str">
        <f ca="1">IF(ISNUMBER(A63),IF(OR($S63=$U63,NOT(ISNA(MATCH($D63*5+$V$4,Override!$C$6:$C$124,0)))),$Q63,0),"")</f>
        <v/>
      </c>
      <c r="I63" s="248" t="str">
        <f t="shared" ca="1" si="15"/>
        <v/>
      </c>
      <c r="J63" s="252">
        <f ca="1">COUNT(A62:A66)</f>
        <v>0</v>
      </c>
      <c r="K63" s="253" t="str">
        <f ca="1">IF(ISNUMBER(A63),_xlfn.RANK.EQ(F63,F62:F66),"")</f>
        <v/>
      </c>
      <c r="L63" s="254">
        <f ca="1">IF(J63=5,VLOOKUP(K63,TPMatrix!$A$6:$B$10,2,FALSE()),IF(J63=4,VLOOKUP(K63,TPMatrix!$D$6:$E$9,2,FALSE()),0))</f>
        <v>0</v>
      </c>
      <c r="M63" s="254">
        <f ca="1">IF(COUNTIF(K62:K66,K63)&gt;=2,IF(J63=5,VLOOKUP(K63+1,TPMatrix!$A$6:$B$10,2,FALSE()),IF(J63=4,VLOOKUP(K63+1,TPMatrix!$D$6:$E$9,2,FALSE()),0)),"")</f>
        <v>0</v>
      </c>
      <c r="N63" s="254">
        <f ca="1">IF(COUNTIF(K62:K66,K63)&gt;=3,IF(J63=5,VLOOKUP(K63+2,TPMatrix!$A$6:$B$10,2,FALSE()),IF(J63=4,VLOOKUP(K63+2,TPMatrix!$D$6:$E$9,2,FALSE()),0)),"")</f>
        <v>0</v>
      </c>
      <c r="O63" s="254">
        <f ca="1">IF(COUNTIF(K62:K66,K63)&gt;=4,IF(J63=5,VLOOKUP(K63+3,TPMatrix!$A$6:$B$10,2,FALSE()),IF(J63=4,VLOOKUP(K63+3,TPMatrix!$D$6:$E$9,2,FALSE()),0)),"")</f>
        <v>0</v>
      </c>
      <c r="P63" s="254">
        <f ca="1">IF(COUNTIF(K62:K66,K63)&gt;=5,IF(J63=5,VLOOKUP(K63+4,TPMatrix!$A$6:$B$10,2,FALSE()),IF(J63=4,VLOOKUP(K63+4,TPMatrix!$D$6:$E$9,2,FALSE()),0)),"")</f>
        <v>0</v>
      </c>
      <c r="Q63" s="254">
        <f t="shared" ca="1" si="16"/>
        <v>0</v>
      </c>
      <c r="R63" s="255">
        <f t="shared" ca="1" si="17"/>
        <v>5</v>
      </c>
      <c r="S63" s="253">
        <f t="shared" ca="1" si="18"/>
        <v>0</v>
      </c>
      <c r="T63" s="254">
        <f t="shared" si="19"/>
        <v>0</v>
      </c>
      <c r="U63" s="255">
        <f t="shared" ca="1" si="20"/>
        <v>0</v>
      </c>
      <c r="W63" s="191" t="str">
        <f t="shared" ca="1" si="21"/>
        <v/>
      </c>
      <c r="X63" t="str">
        <f ca="1">IF(ISNUMBER($A63),$W63*(Methuselahs!$A$4+1)+$A63,"")</f>
        <v/>
      </c>
      <c r="Y63" s="191" t="str">
        <f t="shared" ca="1" si="22"/>
        <v/>
      </c>
      <c r="Z63" t="str">
        <f ca="1">IF(ISNUMBER($A63),VLOOKUP($A63,Methuselahs!$A$7:$X$206,5),"")</f>
        <v/>
      </c>
      <c r="AA63" s="191" t="str">
        <f t="shared" ca="1" si="23"/>
        <v/>
      </c>
    </row>
    <row r="64" spans="1:27" ht="12.95" customHeight="1">
      <c r="A64" t="str">
        <f ca="1">IF(ISBLANK('Tournament Info'!$B$11),"",INDIRECT(ADDRESS(ROW(),1,1,1,"Optimal Seating "&amp;'Tournament Info'!$B$11-1&amp;"R+F")))</f>
        <v/>
      </c>
      <c r="B64" t="str">
        <f ca="1">IF(ISNUMBER(A64),VLOOKUP(A64,Methuselahs!$A$7:$E$206,2,FALSE()),"")</f>
        <v/>
      </c>
      <c r="C64" t="str">
        <f ca="1">IF(ISNUMBER(A64),VLOOKUP(A64,Methuselahs!$A$7:$E$206,3,FALSE()),"")</f>
        <v/>
      </c>
      <c r="D64" s="258" t="str">
        <f t="shared" ca="1" si="12"/>
        <v/>
      </c>
      <c r="E64" s="259"/>
      <c r="F64" s="257">
        <f t="shared" si="13"/>
        <v>0</v>
      </c>
      <c r="G64" s="260" t="str">
        <f t="shared" ca="1" si="14"/>
        <v/>
      </c>
      <c r="H64" t="str">
        <f ca="1">IF(ISNUMBER(A64),IF(OR($S64=$U64,NOT(ISNA(MATCH($D64*5+$V$4,Override!$C$6:$C$124,0)))),$Q64,0),"")</f>
        <v/>
      </c>
      <c r="I64" s="258" t="str">
        <f t="shared" ca="1" si="15"/>
        <v/>
      </c>
      <c r="J64" s="262">
        <f ca="1">COUNT(A62:A66)</f>
        <v>0</v>
      </c>
      <c r="K64" s="263" t="str">
        <f ca="1">IF(ISNUMBER(A64),_xlfn.RANK.EQ(F64,F62:F66),"")</f>
        <v/>
      </c>
      <c r="L64" s="264">
        <f ca="1">IF(J64=5,VLOOKUP(K64,TPMatrix!$A$6:$B$10,2,FALSE()),IF(J64=4,VLOOKUP(K64,TPMatrix!$D$6:$E$9,2,FALSE()),0))</f>
        <v>0</v>
      </c>
      <c r="M64" s="264">
        <f ca="1">IF(COUNTIF(K62:K66,K64)&gt;=2,IF(J64=5,VLOOKUP(K64+1,TPMatrix!$A$6:$B$10,2,FALSE()),IF(J64=4,VLOOKUP(K64+1,TPMatrix!$D$6:$E$9,2,FALSE()),0)),"")</f>
        <v>0</v>
      </c>
      <c r="N64" s="264">
        <f ca="1">IF(COUNTIF(K62:K66,K64)&gt;=3,IF(J64=5,VLOOKUP(K64+2,TPMatrix!$A$6:$B$10,2,FALSE()),IF(J64=4,VLOOKUP(K64+2,TPMatrix!$D$6:$E$9,2,FALSE()),0)),"")</f>
        <v>0</v>
      </c>
      <c r="O64" s="264">
        <f ca="1">IF(COUNTIF(K62:K66,K64)&gt;=4,IF(J64=5,VLOOKUP(K64+3,TPMatrix!$A$6:$B$10,2,FALSE()),IF(J64=4,VLOOKUP(K64+3,TPMatrix!$D$6:$E$9,2,FALSE()),0)),"")</f>
        <v>0</v>
      </c>
      <c r="P64" s="264">
        <f ca="1">IF(COUNTIF(K62:K66,K64)&gt;=5,IF(J64=5,VLOOKUP(K64+4,TPMatrix!$A$6:$B$10,2,FALSE()),IF(J64=4,VLOOKUP(K64+4,TPMatrix!$D$6:$E$9,2,FALSE()),0)),"")</f>
        <v>0</v>
      </c>
      <c r="Q64" s="264">
        <f t="shared" ca="1" si="16"/>
        <v>0</v>
      </c>
      <c r="R64" s="265">
        <f t="shared" ca="1" si="17"/>
        <v>5</v>
      </c>
      <c r="S64" s="263">
        <f t="shared" ca="1" si="18"/>
        <v>0</v>
      </c>
      <c r="T64" s="264">
        <f t="shared" si="19"/>
        <v>0</v>
      </c>
      <c r="U64" s="265">
        <f t="shared" ca="1" si="20"/>
        <v>0</v>
      </c>
      <c r="W64" s="191" t="str">
        <f t="shared" ca="1" si="21"/>
        <v/>
      </c>
      <c r="X64" t="str">
        <f ca="1">IF(ISNUMBER($A64),$W64*(Methuselahs!$A$4+1)+$A64,"")</f>
        <v/>
      </c>
      <c r="Y64" s="191" t="str">
        <f t="shared" ca="1" si="22"/>
        <v/>
      </c>
      <c r="Z64" t="str">
        <f ca="1">IF(ISNUMBER($A64),VLOOKUP($A64,Methuselahs!$A$7:$X$206,5),"")</f>
        <v/>
      </c>
      <c r="AA64" s="191" t="str">
        <f t="shared" ca="1" si="23"/>
        <v/>
      </c>
    </row>
    <row r="65" spans="1:27" ht="12.95" customHeight="1">
      <c r="A65" t="str">
        <f ca="1">IF(ISBLANK('Tournament Info'!$B$11),"",INDIRECT(ADDRESS(ROW(),1,1,1,"Optimal Seating "&amp;'Tournament Info'!$B$11-1&amp;"R+F")))</f>
        <v/>
      </c>
      <c r="B65" t="str">
        <f ca="1">IF(ISNUMBER(A65),VLOOKUP(A65,Methuselahs!$A$7:$E$206,2,FALSE()),"")</f>
        <v/>
      </c>
      <c r="C65" t="str">
        <f ca="1">IF(ISNUMBER(A65),VLOOKUP(A65,Methuselahs!$A$7:$E$206,3,FALSE()),"")</f>
        <v/>
      </c>
      <c r="D65" s="268" t="str">
        <f t="shared" ca="1" si="12"/>
        <v/>
      </c>
      <c r="E65" s="269"/>
      <c r="F65" s="267">
        <f t="shared" si="13"/>
        <v>0</v>
      </c>
      <c r="G65" s="250" t="str">
        <f t="shared" ca="1" si="14"/>
        <v/>
      </c>
      <c r="H65" t="str">
        <f ca="1">IF(ISNUMBER(A65),IF(OR($S65=$U65,NOT(ISNA(MATCH($D65*5+$V$4,Override!$C$6:$C$124,0)))),$Q65,0),"")</f>
        <v/>
      </c>
      <c r="I65" s="268" t="str">
        <f t="shared" ca="1" si="15"/>
        <v/>
      </c>
      <c r="J65" s="270">
        <f ca="1">COUNT(A62:A66)</f>
        <v>0</v>
      </c>
      <c r="K65" s="253" t="str">
        <f ca="1">IF(ISNUMBER(A65),_xlfn.RANK.EQ(F65,F62:F66),"")</f>
        <v/>
      </c>
      <c r="L65" s="254">
        <f ca="1">IF(J65=5,VLOOKUP(K65,TPMatrix!$A$6:$B$10,2,FALSE()),IF(J65=4,VLOOKUP(K65,TPMatrix!$D$6:$E$9,2,FALSE()),0))</f>
        <v>0</v>
      </c>
      <c r="M65" s="254">
        <f ca="1">IF(COUNTIF(K62:K66,K65)&gt;=2,IF(J65=5,VLOOKUP(K65+1,TPMatrix!$A$6:$B$10,2,FALSE()),IF(J65=4,VLOOKUP(K65+1,TPMatrix!$D$6:$E$9,2,FALSE()),0)),"")</f>
        <v>0</v>
      </c>
      <c r="N65" s="254">
        <f ca="1">IF(COUNTIF(K62:K66,K65)&gt;=3,IF(J65=5,VLOOKUP(K65+2,TPMatrix!$A$6:$B$10,2,FALSE()),IF(J65=4,VLOOKUP(K65+2,TPMatrix!$D$6:$E$9,2,FALSE()),0)),"")</f>
        <v>0</v>
      </c>
      <c r="O65" s="254">
        <f ca="1">IF(COUNTIF(K62:K66,K65)&gt;=4,IF(J65=5,VLOOKUP(K65+3,TPMatrix!$A$6:$B$10,2,FALSE()),IF(J65=4,VLOOKUP(K65+3,TPMatrix!$D$6:$E$9,2,FALSE()),0)),"")</f>
        <v>0</v>
      </c>
      <c r="P65" s="254">
        <f ca="1">IF(COUNTIF(K62:K66,K65)&gt;=5,IF(J65=5,VLOOKUP(K65+4,TPMatrix!$A$6:$B$10,2,FALSE()),IF(J65=4,VLOOKUP(K65+4,TPMatrix!$D$6:$E$9,2,FALSE()),0)),"")</f>
        <v>0</v>
      </c>
      <c r="Q65" s="254">
        <f t="shared" ca="1" si="16"/>
        <v>0</v>
      </c>
      <c r="R65" s="255">
        <f t="shared" ca="1" si="17"/>
        <v>5</v>
      </c>
      <c r="S65" s="253">
        <f t="shared" ca="1" si="18"/>
        <v>0</v>
      </c>
      <c r="T65" s="254">
        <f t="shared" si="19"/>
        <v>0</v>
      </c>
      <c r="U65" s="255">
        <f t="shared" ca="1" si="20"/>
        <v>0</v>
      </c>
      <c r="W65" s="191" t="str">
        <f t="shared" ca="1" si="21"/>
        <v/>
      </c>
      <c r="X65" t="str">
        <f ca="1">IF(ISNUMBER($A65),$W65*(Methuselahs!$A$4+1)+$A65,"")</f>
        <v/>
      </c>
      <c r="Y65" s="191" t="str">
        <f t="shared" ca="1" si="22"/>
        <v/>
      </c>
      <c r="Z65" t="str">
        <f ca="1">IF(ISNUMBER($A65),VLOOKUP($A65,Methuselahs!$A$7:$X$206,5),"")</f>
        <v/>
      </c>
      <c r="AA65" s="191" t="str">
        <f t="shared" ca="1" si="23"/>
        <v/>
      </c>
    </row>
    <row r="66" spans="1:27" ht="12.95" customHeight="1" thickBot="1">
      <c r="A66" t="str">
        <f ca="1">IF(ISBLANK('Tournament Info'!$B$11),"",INDIRECT(ADDRESS(ROW(),1,1,1,"Optimal Seating "&amp;'Tournament Info'!$B$11-1&amp;"R+F")))</f>
        <v/>
      </c>
      <c r="B66" t="str">
        <f ca="1">IF(ISNUMBER(A66),VLOOKUP(A66,Methuselahs!$A$7:$E$206,2,FALSE()),"")</f>
        <v/>
      </c>
      <c r="C66" t="str">
        <f ca="1">IF(ISNUMBER(A66),VLOOKUP(A66,Methuselahs!$A$7:$E$206,3,FALSE()),"")</f>
        <v/>
      </c>
      <c r="D66" s="274" t="str">
        <f t="shared" ca="1" si="12"/>
        <v/>
      </c>
      <c r="E66" s="275"/>
      <c r="F66" s="273">
        <f t="shared" si="13"/>
        <v>0</v>
      </c>
      <c r="G66" s="260" t="str">
        <f t="shared" ca="1" si="14"/>
        <v/>
      </c>
      <c r="H66" t="str">
        <f ca="1">IF(ISNUMBER(A66),IF(OR($S66=$U66,NOT(ISNA(MATCH($D66*5+$V$4,Override!$C$6:$C$124,0)))),$Q66,0),"")</f>
        <v/>
      </c>
      <c r="I66" s="274" t="str">
        <f t="shared" ca="1" si="15"/>
        <v/>
      </c>
      <c r="J66" s="276">
        <f ca="1">COUNT(A62:A66)</f>
        <v>0</v>
      </c>
      <c r="K66" s="277" t="str">
        <f ca="1">IF(ISNUMBER(A66),_xlfn.RANK.EQ(F66,F62:F66),"")</f>
        <v/>
      </c>
      <c r="L66" s="278">
        <f ca="1">IF(J66=5,VLOOKUP(K66,TPMatrix!$A$6:$B$10,2,FALSE()),IF(J66=4,VLOOKUP(K66,TPMatrix!$D$6:$E$9,2,FALSE()),0))</f>
        <v>0</v>
      </c>
      <c r="M66" s="278">
        <f ca="1">IF(COUNTIF(K62:K66,K66)&gt;=2,IF(J66=5,VLOOKUP(K66+1,TPMatrix!$A$6:$B$10,2,FALSE()),IF(J66=4,VLOOKUP(K66+1,TPMatrix!$D$6:$E$9,2,FALSE()),0)),"")</f>
        <v>0</v>
      </c>
      <c r="N66" s="278">
        <f ca="1">IF(COUNTIF(K62:K66,K66)&gt;=3,IF(J66=5,VLOOKUP(K66+2,TPMatrix!$A$6:$B$10,2,FALSE()),IF(J66=4,VLOOKUP(K66+2,TPMatrix!$D$6:$E$9,2,FALSE()),0)),"")</f>
        <v>0</v>
      </c>
      <c r="O66" s="278">
        <f ca="1">IF(COUNTIF(K62:K66,K66)&gt;=4,IF(J66=5,VLOOKUP(K66+3,TPMatrix!$A$6:$B$10,2,FALSE()),IF(J66=4,VLOOKUP(K66+3,TPMatrix!$D$6:$E$9,2,FALSE()),0)),"")</f>
        <v>0</v>
      </c>
      <c r="P66" s="278">
        <f ca="1">IF(COUNTIF(K62:K66,K66)&gt;=5,IF(J66=5,VLOOKUP(K66+4,TPMatrix!$A$6:$B$10,2,FALSE()),IF(J66=4,VLOOKUP(K66+4,TPMatrix!$D$6:$E$9,2,FALSE()),0)),"")</f>
        <v>0</v>
      </c>
      <c r="Q66" s="278">
        <f t="shared" ca="1" si="16"/>
        <v>0</v>
      </c>
      <c r="R66" s="279">
        <f t="shared" ca="1" si="17"/>
        <v>5</v>
      </c>
      <c r="S66" s="277">
        <f t="shared" ca="1" si="18"/>
        <v>0</v>
      </c>
      <c r="T66" s="278">
        <f t="shared" si="19"/>
        <v>0</v>
      </c>
      <c r="U66" s="279">
        <f t="shared" ca="1" si="20"/>
        <v>0</v>
      </c>
      <c r="W66" s="191" t="str">
        <f t="shared" ca="1" si="21"/>
        <v/>
      </c>
      <c r="X66" t="str">
        <f ca="1">IF(ISNUMBER($A66),$W66*(Methuselahs!$A$4+1)+$A66,"")</f>
        <v/>
      </c>
      <c r="Y66" s="191" t="str">
        <f t="shared" ca="1" si="22"/>
        <v/>
      </c>
      <c r="Z66" t="str">
        <f ca="1">IF(ISNUMBER($A66),VLOOKUP($A66,Methuselahs!$A$7:$X$206,5),"")</f>
        <v/>
      </c>
      <c r="AA66" s="191" t="str">
        <f t="shared" ca="1" si="23"/>
        <v/>
      </c>
    </row>
    <row r="67" spans="1:27" ht="12.95" customHeight="1">
      <c r="A67" t="str">
        <f ca="1">IF(ISBLANK('Tournament Info'!$B$11),"",INDIRECT(ADDRESS(ROW(),1,1,1,"Optimal Seating "&amp;'Tournament Info'!$B$11-1&amp;"R+F")))</f>
        <v/>
      </c>
      <c r="B67" t="str">
        <f ca="1">IF(ISNUMBER(A67),VLOOKUP(A67,Methuselahs!$A$7:$E$206,2,FALSE()),"")</f>
        <v/>
      </c>
      <c r="C67" t="str">
        <f ca="1">IF(ISNUMBER(A67),VLOOKUP(A67,Methuselahs!$A$7:$E$206,3,FALSE()),"")</f>
        <v/>
      </c>
      <c r="D67" s="234" t="str">
        <f t="shared" ca="1" si="12"/>
        <v/>
      </c>
      <c r="E67" s="235"/>
      <c r="F67" s="233">
        <f t="shared" si="13"/>
        <v>0</v>
      </c>
      <c r="G67" s="236" t="str">
        <f t="shared" ca="1" si="14"/>
        <v/>
      </c>
      <c r="H67" t="str">
        <f ca="1">IF(ISNUMBER(A67),IF(OR($S67=$U67,NOT(ISNA(MATCH($D67*5+$V$4,Override!$C$6:$C$124,0)))),$Q67,0),"")</f>
        <v/>
      </c>
      <c r="I67" s="234" t="str">
        <f t="shared" ca="1" si="15"/>
        <v/>
      </c>
      <c r="J67" s="238">
        <f ca="1">COUNT(A67:A71)</f>
        <v>0</v>
      </c>
      <c r="K67" s="239" t="str">
        <f ca="1">IF(ISNUMBER(A67),_xlfn.RANK.EQ(F67,F67:F71),"")</f>
        <v/>
      </c>
      <c r="L67" s="240">
        <f ca="1">IF(J67=5,VLOOKUP(K67,TPMatrix!$A$6:$B$10,2,FALSE()),IF(J67=4,VLOOKUP(K67,TPMatrix!$D$6:$E$9,2,FALSE()),0))</f>
        <v>0</v>
      </c>
      <c r="M67" s="240">
        <f ca="1">IF(COUNTIF(K67:K71,K67)&gt;=2,IF(J67=5,VLOOKUP(K67+1,TPMatrix!$A$6:$B$10,2,FALSE()),IF(J67=4,VLOOKUP(K67+1,TPMatrix!$D$6:$E$9,2,FALSE()),0)),"")</f>
        <v>0</v>
      </c>
      <c r="N67" s="240">
        <f ca="1">IF(COUNTIF(K67:K71,K67)&gt;=3,IF(J67=5,VLOOKUP(K67+2,TPMatrix!$A$6:$B$10,2,FALSE()),IF(J67=4,VLOOKUP(K67+2,TPMatrix!$D$6:$E$9,2,FALSE()),0)),"")</f>
        <v>0</v>
      </c>
      <c r="O67" s="240">
        <f ca="1">IF(COUNTIF(K67:K71,K67)&gt;=4,IF(J67=5,VLOOKUP(K67+3,TPMatrix!$A$6:$B$10,2,FALSE()),IF(J67=4,VLOOKUP(K67+3,TPMatrix!$D$6:$E$9,2,FALSE()),0)),"")</f>
        <v>0</v>
      </c>
      <c r="P67" s="240">
        <f ca="1">IF(COUNTIF(K67:K71,K67)&gt;=5,IF(J67=5,VLOOKUP(K67+4,TPMatrix!$A$6:$B$10,2,FALSE()),IF(J67=4,VLOOKUP(K67+4,TPMatrix!$D$6:$E$9,2,FALSE()),0)),"")</f>
        <v>0</v>
      </c>
      <c r="Q67" s="240">
        <f t="shared" ca="1" si="16"/>
        <v>0</v>
      </c>
      <c r="R67" s="241">
        <f t="shared" ca="1" si="17"/>
        <v>5</v>
      </c>
      <c r="S67" s="242">
        <f t="shared" ca="1" si="18"/>
        <v>0</v>
      </c>
      <c r="T67" s="243">
        <f t="shared" si="19"/>
        <v>0</v>
      </c>
      <c r="U67" s="244">
        <f t="shared" ca="1" si="20"/>
        <v>0</v>
      </c>
      <c r="W67" s="191" t="str">
        <f t="shared" ca="1" si="21"/>
        <v/>
      </c>
      <c r="X67" t="str">
        <f ca="1">IF(ISNUMBER($A67),$W67*(Methuselahs!$A$4+1)+$A67,"")</f>
        <v/>
      </c>
      <c r="Y67" s="191" t="str">
        <f t="shared" ca="1" si="22"/>
        <v/>
      </c>
      <c r="Z67" t="str">
        <f ca="1">IF(ISNUMBER($A67),VLOOKUP($A67,Methuselahs!$A$7:$X$206,5),"")</f>
        <v/>
      </c>
      <c r="AA67" s="191" t="str">
        <f t="shared" ca="1" si="23"/>
        <v/>
      </c>
    </row>
    <row r="68" spans="1:27" ht="12.95" customHeight="1">
      <c r="A68" t="str">
        <f ca="1">IF(ISBLANK('Tournament Info'!$B$11),"",INDIRECT(ADDRESS(ROW(),1,1,1,"Optimal Seating "&amp;'Tournament Info'!$B$11-1&amp;"R+F")))</f>
        <v/>
      </c>
      <c r="B68" t="str">
        <f ca="1">IF(ISNUMBER(A68),VLOOKUP(A68,Methuselahs!$A$7:$E$206,2,FALSE()),"")</f>
        <v/>
      </c>
      <c r="C68" t="str">
        <f ca="1">IF(ISNUMBER(A68),VLOOKUP(A68,Methuselahs!$A$7:$E$206,3,FALSE()),"")</f>
        <v/>
      </c>
      <c r="D68" s="248" t="str">
        <f t="shared" ca="1" si="12"/>
        <v/>
      </c>
      <c r="E68" s="249"/>
      <c r="F68" s="247">
        <f t="shared" si="13"/>
        <v>0</v>
      </c>
      <c r="G68" s="250" t="str">
        <f t="shared" ca="1" si="14"/>
        <v/>
      </c>
      <c r="H68" t="str">
        <f ca="1">IF(ISNUMBER(A68),IF(OR($S68=$U68,NOT(ISNA(MATCH($D68*5+$V$4,Override!$C$6:$C$124,0)))),$Q68,0),"")</f>
        <v/>
      </c>
      <c r="I68" s="248" t="str">
        <f t="shared" ca="1" si="15"/>
        <v/>
      </c>
      <c r="J68" s="252">
        <f ca="1">COUNT(A67:A71)</f>
        <v>0</v>
      </c>
      <c r="K68" s="253" t="str">
        <f ca="1">IF(ISNUMBER(A68),_xlfn.RANK.EQ(F68,F67:F71),"")</f>
        <v/>
      </c>
      <c r="L68" s="254">
        <f ca="1">IF(J68=5,VLOOKUP(K68,TPMatrix!$A$6:$B$10,2,FALSE()),IF(J68=4,VLOOKUP(K68,TPMatrix!$D$6:$E$9,2,FALSE()),0))</f>
        <v>0</v>
      </c>
      <c r="M68" s="254">
        <f ca="1">IF(COUNTIF(K67:K71,K68)&gt;=2,IF(J68=5,VLOOKUP(K68+1,TPMatrix!$A$6:$B$10,2,FALSE()),IF(J68=4,VLOOKUP(K68+1,TPMatrix!$D$6:$E$9,2,FALSE()),0)),"")</f>
        <v>0</v>
      </c>
      <c r="N68" s="254">
        <f ca="1">IF(COUNTIF(K67:K71,K68)&gt;=3,IF(J68=5,VLOOKUP(K68+2,TPMatrix!$A$6:$B$10,2,FALSE()),IF(J68=4,VLOOKUP(K68+2,TPMatrix!$D$6:$E$9,2,FALSE()),0)),"")</f>
        <v>0</v>
      </c>
      <c r="O68" s="254">
        <f ca="1">IF(COUNTIF(K67:K71,K68)&gt;=4,IF(J68=5,VLOOKUP(K68+3,TPMatrix!$A$6:$B$10,2,FALSE()),IF(J68=4,VLOOKUP(K68+3,TPMatrix!$D$6:$E$9,2,FALSE()),0)),"")</f>
        <v>0</v>
      </c>
      <c r="P68" s="254">
        <f ca="1">IF(COUNTIF(K67:K71,K68)&gt;=5,IF(J68=5,VLOOKUP(K68+4,TPMatrix!$A$6:$B$10,2,FALSE()),IF(J68=4,VLOOKUP(K68+4,TPMatrix!$D$6:$E$9,2,FALSE()),0)),"")</f>
        <v>0</v>
      </c>
      <c r="Q68" s="254">
        <f t="shared" ca="1" si="16"/>
        <v>0</v>
      </c>
      <c r="R68" s="255">
        <f t="shared" ca="1" si="17"/>
        <v>5</v>
      </c>
      <c r="S68" s="253">
        <f t="shared" ca="1" si="18"/>
        <v>0</v>
      </c>
      <c r="T68" s="254">
        <f t="shared" si="19"/>
        <v>0</v>
      </c>
      <c r="U68" s="255">
        <f t="shared" ca="1" si="20"/>
        <v>0</v>
      </c>
      <c r="W68" s="191" t="str">
        <f t="shared" ca="1" si="21"/>
        <v/>
      </c>
      <c r="X68" t="str">
        <f ca="1">IF(ISNUMBER($A68),$W68*(Methuselahs!$A$4+1)+$A68,"")</f>
        <v/>
      </c>
      <c r="Y68" s="191" t="str">
        <f t="shared" ca="1" si="22"/>
        <v/>
      </c>
      <c r="Z68" t="str">
        <f ca="1">IF(ISNUMBER($A68),VLOOKUP($A68,Methuselahs!$A$7:$X$206,5),"")</f>
        <v/>
      </c>
      <c r="AA68" s="191" t="str">
        <f t="shared" ca="1" si="23"/>
        <v/>
      </c>
    </row>
    <row r="69" spans="1:27" ht="12.95" customHeight="1">
      <c r="A69" t="str">
        <f ca="1">IF(ISBLANK('Tournament Info'!$B$11),"",INDIRECT(ADDRESS(ROW(),1,1,1,"Optimal Seating "&amp;'Tournament Info'!$B$11-1&amp;"R+F")))</f>
        <v/>
      </c>
      <c r="B69" t="str">
        <f ca="1">IF(ISNUMBER(A69),VLOOKUP(A69,Methuselahs!$A$7:$E$206,2,FALSE()),"")</f>
        <v/>
      </c>
      <c r="C69" t="str">
        <f ca="1">IF(ISNUMBER(A69),VLOOKUP(A69,Methuselahs!$A$7:$E$206,3,FALSE()),"")</f>
        <v/>
      </c>
      <c r="D69" s="258" t="str">
        <f t="shared" ca="1" si="12"/>
        <v/>
      </c>
      <c r="E69" s="259"/>
      <c r="F69" s="257">
        <f t="shared" si="13"/>
        <v>0</v>
      </c>
      <c r="G69" s="260" t="str">
        <f t="shared" ca="1" si="14"/>
        <v/>
      </c>
      <c r="H69" t="str">
        <f ca="1">IF(ISNUMBER(A69),IF(OR($S69=$U69,NOT(ISNA(MATCH($D69*5+$V$4,Override!$C$6:$C$124,0)))),$Q69,0),"")</f>
        <v/>
      </c>
      <c r="I69" s="258" t="str">
        <f t="shared" ca="1" si="15"/>
        <v/>
      </c>
      <c r="J69" s="262">
        <f ca="1">COUNT(A67:A71)</f>
        <v>0</v>
      </c>
      <c r="K69" s="263" t="str">
        <f ca="1">IF(ISNUMBER(A69),_xlfn.RANK.EQ(F69,F67:F71),"")</f>
        <v/>
      </c>
      <c r="L69" s="264">
        <f ca="1">IF(J69=5,VLOOKUP(K69,TPMatrix!$A$6:$B$10,2,FALSE()),IF(J69=4,VLOOKUP(K69,TPMatrix!$D$6:$E$9,2,FALSE()),0))</f>
        <v>0</v>
      </c>
      <c r="M69" s="264">
        <f ca="1">IF(COUNTIF(K67:K71,K69)&gt;=2,IF(J69=5,VLOOKUP(K69+1,TPMatrix!$A$6:$B$10,2,FALSE()),IF(J69=4,VLOOKUP(K69+1,TPMatrix!$D$6:$E$9,2,FALSE()),0)),"")</f>
        <v>0</v>
      </c>
      <c r="N69" s="264">
        <f ca="1">IF(COUNTIF(K67:K71,K69)&gt;=3,IF(J69=5,VLOOKUP(K69+2,TPMatrix!$A$6:$B$10,2,FALSE()),IF(J69=4,VLOOKUP(K69+2,TPMatrix!$D$6:$E$9,2,FALSE()),0)),"")</f>
        <v>0</v>
      </c>
      <c r="O69" s="264">
        <f ca="1">IF(COUNTIF(K67:K71,K69)&gt;=4,IF(J69=5,VLOOKUP(K69+3,TPMatrix!$A$6:$B$10,2,FALSE()),IF(J69=4,VLOOKUP(K69+3,TPMatrix!$D$6:$E$9,2,FALSE()),0)),"")</f>
        <v>0</v>
      </c>
      <c r="P69" s="264">
        <f ca="1">IF(COUNTIF(K67:K71,K69)&gt;=5,IF(J69=5,VLOOKUP(K69+4,TPMatrix!$A$6:$B$10,2,FALSE()),IF(J69=4,VLOOKUP(K69+4,TPMatrix!$D$6:$E$9,2,FALSE()),0)),"")</f>
        <v>0</v>
      </c>
      <c r="Q69" s="264">
        <f t="shared" ca="1" si="16"/>
        <v>0</v>
      </c>
      <c r="R69" s="265">
        <f t="shared" ca="1" si="17"/>
        <v>5</v>
      </c>
      <c r="S69" s="263">
        <f t="shared" ca="1" si="18"/>
        <v>0</v>
      </c>
      <c r="T69" s="264">
        <f t="shared" si="19"/>
        <v>0</v>
      </c>
      <c r="U69" s="265">
        <f t="shared" ca="1" si="20"/>
        <v>0</v>
      </c>
      <c r="W69" s="191" t="str">
        <f t="shared" ca="1" si="21"/>
        <v/>
      </c>
      <c r="X69" t="str">
        <f ca="1">IF(ISNUMBER($A69),$W69*(Methuselahs!$A$4+1)+$A69,"")</f>
        <v/>
      </c>
      <c r="Y69" s="191" t="str">
        <f t="shared" ca="1" si="22"/>
        <v/>
      </c>
      <c r="Z69" t="str">
        <f ca="1">IF(ISNUMBER($A69),VLOOKUP($A69,Methuselahs!$A$7:$X$206,5),"")</f>
        <v/>
      </c>
      <c r="AA69" s="191" t="str">
        <f t="shared" ca="1" si="23"/>
        <v/>
      </c>
    </row>
    <row r="70" spans="1:27" ht="12.95" customHeight="1">
      <c r="A70" t="str">
        <f ca="1">IF(ISBLANK('Tournament Info'!$B$11),"",INDIRECT(ADDRESS(ROW(),1,1,1,"Optimal Seating "&amp;'Tournament Info'!$B$11-1&amp;"R+F")))</f>
        <v/>
      </c>
      <c r="B70" t="str">
        <f ca="1">IF(ISNUMBER(A70),VLOOKUP(A70,Methuselahs!$A$7:$E$206,2,FALSE()),"")</f>
        <v/>
      </c>
      <c r="C70" t="str">
        <f ca="1">IF(ISNUMBER(A70),VLOOKUP(A70,Methuselahs!$A$7:$E$206,3,FALSE()),"")</f>
        <v/>
      </c>
      <c r="D70" s="268" t="str">
        <f t="shared" ca="1" si="12"/>
        <v/>
      </c>
      <c r="E70" s="269"/>
      <c r="F70" s="267">
        <f t="shared" si="13"/>
        <v>0</v>
      </c>
      <c r="G70" s="250" t="str">
        <f t="shared" ca="1" si="14"/>
        <v/>
      </c>
      <c r="H70" t="str">
        <f ca="1">IF(ISNUMBER(A70),IF(OR($S70=$U70,NOT(ISNA(MATCH($D70*5+$V$4,Override!$C$6:$C$124,0)))),$Q70,0),"")</f>
        <v/>
      </c>
      <c r="I70" s="268" t="str">
        <f t="shared" ca="1" si="15"/>
        <v/>
      </c>
      <c r="J70" s="270">
        <f ca="1">COUNT(A67:A71)</f>
        <v>0</v>
      </c>
      <c r="K70" s="253" t="str">
        <f ca="1">IF(ISNUMBER(A70),_xlfn.RANK.EQ(F70,F67:F71),"")</f>
        <v/>
      </c>
      <c r="L70" s="254">
        <f ca="1">IF(J70=5,VLOOKUP(K70,TPMatrix!$A$6:$B$10,2,FALSE()),IF(J70=4,VLOOKUP(K70,TPMatrix!$D$6:$E$9,2,FALSE()),0))</f>
        <v>0</v>
      </c>
      <c r="M70" s="254">
        <f ca="1">IF(COUNTIF(K67:K71,K70)&gt;=2,IF(J70=5,VLOOKUP(K70+1,TPMatrix!$A$6:$B$10,2,FALSE()),IF(J70=4,VLOOKUP(K70+1,TPMatrix!$D$6:$E$9,2,FALSE()),0)),"")</f>
        <v>0</v>
      </c>
      <c r="N70" s="254">
        <f ca="1">IF(COUNTIF(K67:K71,K70)&gt;=3,IF(J70=5,VLOOKUP(K70+2,TPMatrix!$A$6:$B$10,2,FALSE()),IF(J70=4,VLOOKUP(K70+2,TPMatrix!$D$6:$E$9,2,FALSE()),0)),"")</f>
        <v>0</v>
      </c>
      <c r="O70" s="254">
        <f ca="1">IF(COUNTIF(K67:K71,K70)&gt;=4,IF(J70=5,VLOOKUP(K70+3,TPMatrix!$A$6:$B$10,2,FALSE()),IF(J70=4,VLOOKUP(K70+3,TPMatrix!$D$6:$E$9,2,FALSE()),0)),"")</f>
        <v>0</v>
      </c>
      <c r="P70" s="254">
        <f ca="1">IF(COUNTIF(K67:K71,K70)&gt;=5,IF(J70=5,VLOOKUP(K70+4,TPMatrix!$A$6:$B$10,2,FALSE()),IF(J70=4,VLOOKUP(K70+4,TPMatrix!$D$6:$E$9,2,FALSE()),0)),"")</f>
        <v>0</v>
      </c>
      <c r="Q70" s="254">
        <f t="shared" ca="1" si="16"/>
        <v>0</v>
      </c>
      <c r="R70" s="255">
        <f t="shared" ca="1" si="17"/>
        <v>5</v>
      </c>
      <c r="S70" s="253">
        <f t="shared" ca="1" si="18"/>
        <v>0</v>
      </c>
      <c r="T70" s="254">
        <f t="shared" si="19"/>
        <v>0</v>
      </c>
      <c r="U70" s="255">
        <f t="shared" ca="1" si="20"/>
        <v>0</v>
      </c>
      <c r="W70" s="191" t="str">
        <f t="shared" ca="1" si="21"/>
        <v/>
      </c>
      <c r="X70" t="str">
        <f ca="1">IF(ISNUMBER($A70),$W70*(Methuselahs!$A$4+1)+$A70,"")</f>
        <v/>
      </c>
      <c r="Y70" s="191" t="str">
        <f t="shared" ca="1" si="22"/>
        <v/>
      </c>
      <c r="Z70" t="str">
        <f ca="1">IF(ISNUMBER($A70),VLOOKUP($A70,Methuselahs!$A$7:$X$206,5),"")</f>
        <v/>
      </c>
      <c r="AA70" s="191" t="str">
        <f t="shared" ca="1" si="23"/>
        <v/>
      </c>
    </row>
    <row r="71" spans="1:27" ht="12.95" customHeight="1" thickBot="1">
      <c r="A71" t="str">
        <f ca="1">IF(ISBLANK('Tournament Info'!$B$11),"",INDIRECT(ADDRESS(ROW(),1,1,1,"Optimal Seating "&amp;'Tournament Info'!$B$11-1&amp;"R+F")))</f>
        <v/>
      </c>
      <c r="B71" t="str">
        <f ca="1">IF(ISNUMBER(A71),VLOOKUP(A71,Methuselahs!$A$7:$E$206,2,FALSE()),"")</f>
        <v/>
      </c>
      <c r="C71" t="str">
        <f ca="1">IF(ISNUMBER(A71),VLOOKUP(A71,Methuselahs!$A$7:$E$206,3,FALSE()),"")</f>
        <v/>
      </c>
      <c r="D71" s="274" t="str">
        <f t="shared" ref="D71:D102" ca="1" si="24">IF(ISNUMBER(A71),FLOOR((ROW()-ROW($A$7))/5,1)+1,"")</f>
        <v/>
      </c>
      <c r="E71" s="275"/>
      <c r="F71" s="273">
        <f t="shared" ref="F71:F102" si="25">IF(ISNUMBER(E71),E71,0)</f>
        <v>0</v>
      </c>
      <c r="G71" s="260" t="str">
        <f t="shared" ref="G71:G102" ca="1" si="26">IF(ISNUMBER($A71),IF(AND($F71&gt;=2,$H71=60),1,0),"")</f>
        <v/>
      </c>
      <c r="H71" t="str">
        <f ca="1">IF(ISNUMBER(A71),IF(OR($S71=$U71,NOT(ISNA(MATCH($D71*5+$V$4,Override!$C$6:$C$124,0)))),$Q71,0),"")</f>
        <v/>
      </c>
      <c r="I71" s="274" t="str">
        <f t="shared" ref="I71:I102" ca="1" si="27">IF(ISNUMBER(A71),IF(J71=5,K71,IF(AND(J71=4,OR(K71=4,K71=3)),K71+1,K71)),"")</f>
        <v/>
      </c>
      <c r="J71" s="276">
        <f ca="1">COUNT(A67:A71)</f>
        <v>0</v>
      </c>
      <c r="K71" s="277" t="str">
        <f ca="1">IF(ISNUMBER(A71),_xlfn.RANK.EQ(F71,F67:F71),"")</f>
        <v/>
      </c>
      <c r="L71" s="278">
        <f ca="1">IF(J71=5,VLOOKUP(K71,TPMatrix!$A$6:$B$10,2,FALSE()),IF(J71=4,VLOOKUP(K71,TPMatrix!$D$6:$E$9,2,FALSE()),0))</f>
        <v>0</v>
      </c>
      <c r="M71" s="278">
        <f ca="1">IF(COUNTIF(K67:K71,K71)&gt;=2,IF(J71=5,VLOOKUP(K71+1,TPMatrix!$A$6:$B$10,2,FALSE()),IF(J71=4,VLOOKUP(K71+1,TPMatrix!$D$6:$E$9,2,FALSE()),0)),"")</f>
        <v>0</v>
      </c>
      <c r="N71" s="278">
        <f ca="1">IF(COUNTIF(K67:K71,K71)&gt;=3,IF(J71=5,VLOOKUP(K71+2,TPMatrix!$A$6:$B$10,2,FALSE()),IF(J71=4,VLOOKUP(K71+2,TPMatrix!$D$6:$E$9,2,FALSE()),0)),"")</f>
        <v>0</v>
      </c>
      <c r="O71" s="278">
        <f ca="1">IF(COUNTIF(K67:K71,K71)&gt;=4,IF(J71=5,VLOOKUP(K71+3,TPMatrix!$A$6:$B$10,2,FALSE()),IF(J71=4,VLOOKUP(K71+3,TPMatrix!$D$6:$E$9,2,FALSE()),0)),"")</f>
        <v>0</v>
      </c>
      <c r="P71" s="278">
        <f ca="1">IF(COUNTIF(K67:K71,K71)&gt;=5,IF(J71=5,VLOOKUP(K71+4,TPMatrix!$A$6:$B$10,2,FALSE()),IF(J71=4,VLOOKUP(K71+4,TPMatrix!$D$6:$E$9,2,FALSE()),0)),"")</f>
        <v>0</v>
      </c>
      <c r="Q71" s="278">
        <f t="shared" ref="Q71:Q102" ca="1" si="28">SUM(L71:P71)/COUNT(L71:P71)</f>
        <v>0</v>
      </c>
      <c r="R71" s="279">
        <f t="shared" ref="R71:R102" ca="1" si="29">COUNT(L71:P71)</f>
        <v>5</v>
      </c>
      <c r="S71" s="277">
        <f t="shared" ref="S71:S102" ca="1" si="30">IF(ISNUMBER($A71),COUNTIF($D$7:$D$206,$D71),0)</f>
        <v>0</v>
      </c>
      <c r="T71" s="278">
        <f t="shared" ref="T71:T102" si="31">CEILING($F71,1)</f>
        <v>0</v>
      </c>
      <c r="U71" s="279">
        <f t="shared" ref="U71:U102" ca="1" si="32">SUM(OFFSET(T71,-MOD(ROW()-ROW($U$7),5),0,5,1))</f>
        <v>0</v>
      </c>
      <c r="W71" s="191" t="str">
        <f t="shared" ref="W71:W102" ca="1" si="33">$I71</f>
        <v/>
      </c>
      <c r="X71" t="str">
        <f ca="1">IF(ISNUMBER($A71),$W71*(Methuselahs!$A$4+1)+$A71,"")</f>
        <v/>
      </c>
      <c r="Y71" s="191" t="str">
        <f t="shared" ref="Y71:Y102" ca="1" si="34">IF(ISNUMBER($A71),_xlfn.RANK.EQ($X71,$X71:$X75,1),"")</f>
        <v/>
      </c>
      <c r="Z71" t="str">
        <f ca="1">IF(ISNUMBER($A71),VLOOKUP($A71,Methuselahs!$A$7:$X$206,5),"")</f>
        <v/>
      </c>
      <c r="AA71" s="191" t="str">
        <f t="shared" ref="AA71:AA102" ca="1" si="35">$I71</f>
        <v/>
      </c>
    </row>
    <row r="72" spans="1:27" ht="12.95" customHeight="1">
      <c r="A72" t="str">
        <f ca="1">IF(ISBLANK('Tournament Info'!$B$11),"",INDIRECT(ADDRESS(ROW(),1,1,1,"Optimal Seating "&amp;'Tournament Info'!$B$11-1&amp;"R+F")))</f>
        <v/>
      </c>
      <c r="B72" t="str">
        <f ca="1">IF(ISNUMBER(A72),VLOOKUP(A72,Methuselahs!$A$7:$E$206,2,FALSE()),"")</f>
        <v/>
      </c>
      <c r="C72" t="str">
        <f ca="1">IF(ISNUMBER(A72),VLOOKUP(A72,Methuselahs!$A$7:$E$206,3,FALSE()),"")</f>
        <v/>
      </c>
      <c r="D72" s="234" t="str">
        <f t="shared" ca="1" si="24"/>
        <v/>
      </c>
      <c r="E72" s="235"/>
      <c r="F72" s="233">
        <f t="shared" si="25"/>
        <v>0</v>
      </c>
      <c r="G72" s="236" t="str">
        <f t="shared" ca="1" si="26"/>
        <v/>
      </c>
      <c r="H72" t="str">
        <f ca="1">IF(ISNUMBER(A72),IF(OR($S72=$U72,NOT(ISNA(MATCH($D72*5+$V$4,Override!$C$6:$C$124,0)))),$Q72,0),"")</f>
        <v/>
      </c>
      <c r="I72" s="234" t="str">
        <f t="shared" ca="1" si="27"/>
        <v/>
      </c>
      <c r="J72" s="238">
        <f ca="1">COUNT(A72:A76)</f>
        <v>0</v>
      </c>
      <c r="K72" s="239" t="str">
        <f ca="1">IF(ISNUMBER(A72),_xlfn.RANK.EQ(F72,F72:F76),"")</f>
        <v/>
      </c>
      <c r="L72" s="240">
        <f ca="1">IF(J72=5,VLOOKUP(K72,TPMatrix!$A$6:$B$10,2,FALSE()),IF(J72=4,VLOOKUP(K72,TPMatrix!$D$6:$E$9,2,FALSE()),0))</f>
        <v>0</v>
      </c>
      <c r="M72" s="240">
        <f ca="1">IF(COUNTIF(K72:K76,K72)&gt;=2,IF(J72=5,VLOOKUP(K72+1,TPMatrix!$A$6:$B$10,2,FALSE()),IF(J72=4,VLOOKUP(K72+1,TPMatrix!$D$6:$E$9,2,FALSE()),0)),"")</f>
        <v>0</v>
      </c>
      <c r="N72" s="240">
        <f ca="1">IF(COUNTIF(K72:K76,K72)&gt;=3,IF(J72=5,VLOOKUP(K72+2,TPMatrix!$A$6:$B$10,2,FALSE()),IF(J72=4,VLOOKUP(K72+2,TPMatrix!$D$6:$E$9,2,FALSE()),0)),"")</f>
        <v>0</v>
      </c>
      <c r="O72" s="240">
        <f ca="1">IF(COUNTIF(K72:K76,K72)&gt;=4,IF(J72=5,VLOOKUP(K72+3,TPMatrix!$A$6:$B$10,2,FALSE()),IF(J72=4,VLOOKUP(K72+3,TPMatrix!$D$6:$E$9,2,FALSE()),0)),"")</f>
        <v>0</v>
      </c>
      <c r="P72" s="240">
        <f ca="1">IF(COUNTIF(K72:K76,K72)&gt;=5,IF(J72=5,VLOOKUP(K72+4,TPMatrix!$A$6:$B$10,2,FALSE()),IF(J72=4,VLOOKUP(K72+4,TPMatrix!$D$6:$E$9,2,FALSE()),0)),"")</f>
        <v>0</v>
      </c>
      <c r="Q72" s="240">
        <f t="shared" ca="1" si="28"/>
        <v>0</v>
      </c>
      <c r="R72" s="241">
        <f t="shared" ca="1" si="29"/>
        <v>5</v>
      </c>
      <c r="S72" s="242">
        <f t="shared" ca="1" si="30"/>
        <v>0</v>
      </c>
      <c r="T72" s="243">
        <f t="shared" si="31"/>
        <v>0</v>
      </c>
      <c r="U72" s="244">
        <f t="shared" ca="1" si="32"/>
        <v>0</v>
      </c>
      <c r="W72" s="191" t="str">
        <f t="shared" ca="1" si="33"/>
        <v/>
      </c>
      <c r="X72" t="str">
        <f ca="1">IF(ISNUMBER($A72),$W72*(Methuselahs!$A$4+1)+$A72,"")</f>
        <v/>
      </c>
      <c r="Y72" s="191" t="str">
        <f t="shared" ca="1" si="34"/>
        <v/>
      </c>
      <c r="Z72" t="str">
        <f ca="1">IF(ISNUMBER($A72),VLOOKUP($A72,Methuselahs!$A$7:$X$206,5),"")</f>
        <v/>
      </c>
      <c r="AA72" s="191" t="str">
        <f t="shared" ca="1" si="35"/>
        <v/>
      </c>
    </row>
    <row r="73" spans="1:27" ht="12.95" customHeight="1">
      <c r="A73" t="str">
        <f ca="1">IF(ISBLANK('Tournament Info'!$B$11),"",INDIRECT(ADDRESS(ROW(),1,1,1,"Optimal Seating "&amp;'Tournament Info'!$B$11-1&amp;"R+F")))</f>
        <v/>
      </c>
      <c r="B73" t="str">
        <f ca="1">IF(ISNUMBER(A73),VLOOKUP(A73,Methuselahs!$A$7:$E$206,2,FALSE()),"")</f>
        <v/>
      </c>
      <c r="C73" t="str">
        <f ca="1">IF(ISNUMBER(A73),VLOOKUP(A73,Methuselahs!$A$7:$E$206,3,FALSE()),"")</f>
        <v/>
      </c>
      <c r="D73" s="248" t="str">
        <f t="shared" ca="1" si="24"/>
        <v/>
      </c>
      <c r="E73" s="249"/>
      <c r="F73" s="247">
        <f t="shared" si="25"/>
        <v>0</v>
      </c>
      <c r="G73" s="250" t="str">
        <f t="shared" ca="1" si="26"/>
        <v/>
      </c>
      <c r="H73" t="str">
        <f ca="1">IF(ISNUMBER(A73),IF(OR($S73=$U73,NOT(ISNA(MATCH($D73*5+$V$4,Override!$C$6:$C$124,0)))),$Q73,0),"")</f>
        <v/>
      </c>
      <c r="I73" s="248" t="str">
        <f t="shared" ca="1" si="27"/>
        <v/>
      </c>
      <c r="J73" s="252">
        <f ca="1">COUNT(A72:A76)</f>
        <v>0</v>
      </c>
      <c r="K73" s="253" t="str">
        <f ca="1">IF(ISNUMBER(A73),_xlfn.RANK.EQ(F73,F72:F76),"")</f>
        <v/>
      </c>
      <c r="L73" s="254">
        <f ca="1">IF(J73=5,VLOOKUP(K73,TPMatrix!$A$6:$B$10,2,FALSE()),IF(J73=4,VLOOKUP(K73,TPMatrix!$D$6:$E$9,2,FALSE()),0))</f>
        <v>0</v>
      </c>
      <c r="M73" s="254">
        <f ca="1">IF(COUNTIF(K72:K76,K73)&gt;=2,IF(J73=5,VLOOKUP(K73+1,TPMatrix!$A$6:$B$10,2,FALSE()),IF(J73=4,VLOOKUP(K73+1,TPMatrix!$D$6:$E$9,2,FALSE()),0)),"")</f>
        <v>0</v>
      </c>
      <c r="N73" s="254">
        <f ca="1">IF(COUNTIF(K72:K76,K73)&gt;=3,IF(J73=5,VLOOKUP(K73+2,TPMatrix!$A$6:$B$10,2,FALSE()),IF(J73=4,VLOOKUP(K73+2,TPMatrix!$D$6:$E$9,2,FALSE()),0)),"")</f>
        <v>0</v>
      </c>
      <c r="O73" s="254">
        <f ca="1">IF(COUNTIF(K72:K76,K73)&gt;=4,IF(J73=5,VLOOKUP(K73+3,TPMatrix!$A$6:$B$10,2,FALSE()),IF(J73=4,VLOOKUP(K73+3,TPMatrix!$D$6:$E$9,2,FALSE()),0)),"")</f>
        <v>0</v>
      </c>
      <c r="P73" s="254">
        <f ca="1">IF(COUNTIF(K72:K76,K73)&gt;=5,IF(J73=5,VLOOKUP(K73+4,TPMatrix!$A$6:$B$10,2,FALSE()),IF(J73=4,VLOOKUP(K73+4,TPMatrix!$D$6:$E$9,2,FALSE()),0)),"")</f>
        <v>0</v>
      </c>
      <c r="Q73" s="254">
        <f t="shared" ca="1" si="28"/>
        <v>0</v>
      </c>
      <c r="R73" s="255">
        <f t="shared" ca="1" si="29"/>
        <v>5</v>
      </c>
      <c r="S73" s="253">
        <f t="shared" ca="1" si="30"/>
        <v>0</v>
      </c>
      <c r="T73" s="254">
        <f t="shared" si="31"/>
        <v>0</v>
      </c>
      <c r="U73" s="255">
        <f t="shared" ca="1" si="32"/>
        <v>0</v>
      </c>
      <c r="W73" s="191" t="str">
        <f t="shared" ca="1" si="33"/>
        <v/>
      </c>
      <c r="X73" t="str">
        <f ca="1">IF(ISNUMBER($A73),$W73*(Methuselahs!$A$4+1)+$A73,"")</f>
        <v/>
      </c>
      <c r="Y73" s="191" t="str">
        <f t="shared" ca="1" si="34"/>
        <v/>
      </c>
      <c r="Z73" t="str">
        <f ca="1">IF(ISNUMBER($A73),VLOOKUP($A73,Methuselahs!$A$7:$X$206,5),"")</f>
        <v/>
      </c>
      <c r="AA73" s="191" t="str">
        <f t="shared" ca="1" si="35"/>
        <v/>
      </c>
    </row>
    <row r="74" spans="1:27" ht="12.95" customHeight="1">
      <c r="A74" t="str">
        <f ca="1">IF(ISBLANK('Tournament Info'!$B$11),"",INDIRECT(ADDRESS(ROW(),1,1,1,"Optimal Seating "&amp;'Tournament Info'!$B$11-1&amp;"R+F")))</f>
        <v/>
      </c>
      <c r="B74" t="str">
        <f ca="1">IF(ISNUMBER(A74),VLOOKUP(A74,Methuselahs!$A$7:$E$206,2,FALSE()),"")</f>
        <v/>
      </c>
      <c r="C74" t="str">
        <f ca="1">IF(ISNUMBER(A74),VLOOKUP(A74,Methuselahs!$A$7:$E$206,3,FALSE()),"")</f>
        <v/>
      </c>
      <c r="D74" s="258" t="str">
        <f t="shared" ca="1" si="24"/>
        <v/>
      </c>
      <c r="E74" s="259"/>
      <c r="F74" s="257">
        <f t="shared" si="25"/>
        <v>0</v>
      </c>
      <c r="G74" s="260" t="str">
        <f t="shared" ca="1" si="26"/>
        <v/>
      </c>
      <c r="H74" t="str">
        <f ca="1">IF(ISNUMBER(A74),IF(OR($S74=$U74,NOT(ISNA(MATCH($D74*5+$V$4,Override!$C$6:$C$124,0)))),$Q74,0),"")</f>
        <v/>
      </c>
      <c r="I74" s="258" t="str">
        <f t="shared" ca="1" si="27"/>
        <v/>
      </c>
      <c r="J74" s="262">
        <f ca="1">COUNT(A72:A76)</f>
        <v>0</v>
      </c>
      <c r="K74" s="263" t="str">
        <f ca="1">IF(ISNUMBER(A74),_xlfn.RANK.EQ(F74,F72:F76),"")</f>
        <v/>
      </c>
      <c r="L74" s="264">
        <f ca="1">IF(J74=5,VLOOKUP(K74,TPMatrix!$A$6:$B$10,2,FALSE()),IF(J74=4,VLOOKUP(K74,TPMatrix!$D$6:$E$9,2,FALSE()),0))</f>
        <v>0</v>
      </c>
      <c r="M74" s="264">
        <f ca="1">IF(COUNTIF(K72:K76,K74)&gt;=2,IF(J74=5,VLOOKUP(K74+1,TPMatrix!$A$6:$B$10,2,FALSE()),IF(J74=4,VLOOKUP(K74+1,TPMatrix!$D$6:$E$9,2,FALSE()),0)),"")</f>
        <v>0</v>
      </c>
      <c r="N74" s="264">
        <f ca="1">IF(COUNTIF(K72:K76,K74)&gt;=3,IF(J74=5,VLOOKUP(K74+2,TPMatrix!$A$6:$B$10,2,FALSE()),IF(J74=4,VLOOKUP(K74+2,TPMatrix!$D$6:$E$9,2,FALSE()),0)),"")</f>
        <v>0</v>
      </c>
      <c r="O74" s="264">
        <f ca="1">IF(COUNTIF(K72:K76,K74)&gt;=4,IF(J74=5,VLOOKUP(K74+3,TPMatrix!$A$6:$B$10,2,FALSE()),IF(J74=4,VLOOKUP(K74+3,TPMatrix!$D$6:$E$9,2,FALSE()),0)),"")</f>
        <v>0</v>
      </c>
      <c r="P74" s="264">
        <f ca="1">IF(COUNTIF(K72:K76,K74)&gt;=5,IF(J74=5,VLOOKUP(K74+4,TPMatrix!$A$6:$B$10,2,FALSE()),IF(J74=4,VLOOKUP(K74+4,TPMatrix!$D$6:$E$9,2,FALSE()),0)),"")</f>
        <v>0</v>
      </c>
      <c r="Q74" s="264">
        <f t="shared" ca="1" si="28"/>
        <v>0</v>
      </c>
      <c r="R74" s="265">
        <f t="shared" ca="1" si="29"/>
        <v>5</v>
      </c>
      <c r="S74" s="263">
        <f t="shared" ca="1" si="30"/>
        <v>0</v>
      </c>
      <c r="T74" s="264">
        <f t="shared" si="31"/>
        <v>0</v>
      </c>
      <c r="U74" s="265">
        <f t="shared" ca="1" si="32"/>
        <v>0</v>
      </c>
      <c r="W74" s="191" t="str">
        <f t="shared" ca="1" si="33"/>
        <v/>
      </c>
      <c r="X74" t="str">
        <f ca="1">IF(ISNUMBER($A74),$W74*(Methuselahs!$A$4+1)+$A74,"")</f>
        <v/>
      </c>
      <c r="Y74" s="191" t="str">
        <f t="shared" ca="1" si="34"/>
        <v/>
      </c>
      <c r="Z74" t="str">
        <f ca="1">IF(ISNUMBER($A74),VLOOKUP($A74,Methuselahs!$A$7:$X$206,5),"")</f>
        <v/>
      </c>
      <c r="AA74" s="191" t="str">
        <f t="shared" ca="1" si="35"/>
        <v/>
      </c>
    </row>
    <row r="75" spans="1:27" ht="12.95" customHeight="1">
      <c r="A75" t="str">
        <f ca="1">IF(ISBLANK('Tournament Info'!$B$11),"",INDIRECT(ADDRESS(ROW(),1,1,1,"Optimal Seating "&amp;'Tournament Info'!$B$11-1&amp;"R+F")))</f>
        <v/>
      </c>
      <c r="B75" t="str">
        <f ca="1">IF(ISNUMBER(A75),VLOOKUP(A75,Methuselahs!$A$7:$E$206,2,FALSE()),"")</f>
        <v/>
      </c>
      <c r="C75" t="str">
        <f ca="1">IF(ISNUMBER(A75),VLOOKUP(A75,Methuselahs!$A$7:$E$206,3,FALSE()),"")</f>
        <v/>
      </c>
      <c r="D75" s="268" t="str">
        <f t="shared" ca="1" si="24"/>
        <v/>
      </c>
      <c r="E75" s="269"/>
      <c r="F75" s="267">
        <f t="shared" si="25"/>
        <v>0</v>
      </c>
      <c r="G75" s="250" t="str">
        <f t="shared" ca="1" si="26"/>
        <v/>
      </c>
      <c r="H75" t="str">
        <f ca="1">IF(ISNUMBER(A75),IF(OR($S75=$U75,NOT(ISNA(MATCH($D75*5+$V$4,Override!$C$6:$C$124,0)))),$Q75,0),"")</f>
        <v/>
      </c>
      <c r="I75" s="268" t="str">
        <f t="shared" ca="1" si="27"/>
        <v/>
      </c>
      <c r="J75" s="270">
        <f ca="1">COUNT(A72:A76)</f>
        <v>0</v>
      </c>
      <c r="K75" s="253" t="str">
        <f ca="1">IF(ISNUMBER(A75),_xlfn.RANK.EQ(F75,F72:F76),"")</f>
        <v/>
      </c>
      <c r="L75" s="254">
        <f ca="1">IF(J75=5,VLOOKUP(K75,TPMatrix!$A$6:$B$10,2,FALSE()),IF(J75=4,VLOOKUP(K75,TPMatrix!$D$6:$E$9,2,FALSE()),0))</f>
        <v>0</v>
      </c>
      <c r="M75" s="254">
        <f ca="1">IF(COUNTIF(K72:K76,K75)&gt;=2,IF(J75=5,VLOOKUP(K75+1,TPMatrix!$A$6:$B$10,2,FALSE()),IF(J75=4,VLOOKUP(K75+1,TPMatrix!$D$6:$E$9,2,FALSE()),0)),"")</f>
        <v>0</v>
      </c>
      <c r="N75" s="254">
        <f ca="1">IF(COUNTIF(K72:K76,K75)&gt;=3,IF(J75=5,VLOOKUP(K75+2,TPMatrix!$A$6:$B$10,2,FALSE()),IF(J75=4,VLOOKUP(K75+2,TPMatrix!$D$6:$E$9,2,FALSE()),0)),"")</f>
        <v>0</v>
      </c>
      <c r="O75" s="254">
        <f ca="1">IF(COUNTIF(K72:K76,K75)&gt;=4,IF(J75=5,VLOOKUP(K75+3,TPMatrix!$A$6:$B$10,2,FALSE()),IF(J75=4,VLOOKUP(K75+3,TPMatrix!$D$6:$E$9,2,FALSE()),0)),"")</f>
        <v>0</v>
      </c>
      <c r="P75" s="254">
        <f ca="1">IF(COUNTIF(K72:K76,K75)&gt;=5,IF(J75=5,VLOOKUP(K75+4,TPMatrix!$A$6:$B$10,2,FALSE()),IF(J75=4,VLOOKUP(K75+4,TPMatrix!$D$6:$E$9,2,FALSE()),0)),"")</f>
        <v>0</v>
      </c>
      <c r="Q75" s="254">
        <f t="shared" ca="1" si="28"/>
        <v>0</v>
      </c>
      <c r="R75" s="255">
        <f t="shared" ca="1" si="29"/>
        <v>5</v>
      </c>
      <c r="S75" s="253">
        <f t="shared" ca="1" si="30"/>
        <v>0</v>
      </c>
      <c r="T75" s="254">
        <f t="shared" si="31"/>
        <v>0</v>
      </c>
      <c r="U75" s="255">
        <f t="shared" ca="1" si="32"/>
        <v>0</v>
      </c>
      <c r="W75" s="191" t="str">
        <f t="shared" ca="1" si="33"/>
        <v/>
      </c>
      <c r="X75" t="str">
        <f ca="1">IF(ISNUMBER($A75),$W75*(Methuselahs!$A$4+1)+$A75,"")</f>
        <v/>
      </c>
      <c r="Y75" s="191" t="str">
        <f t="shared" ca="1" si="34"/>
        <v/>
      </c>
      <c r="Z75" t="str">
        <f ca="1">IF(ISNUMBER($A75),VLOOKUP($A75,Methuselahs!$A$7:$X$206,5),"")</f>
        <v/>
      </c>
      <c r="AA75" s="191" t="str">
        <f t="shared" ca="1" si="35"/>
        <v/>
      </c>
    </row>
    <row r="76" spans="1:27" ht="12.95" customHeight="1" thickBot="1">
      <c r="A76" t="str">
        <f ca="1">IF(ISBLANK('Tournament Info'!$B$11),"",INDIRECT(ADDRESS(ROW(),1,1,1,"Optimal Seating "&amp;'Tournament Info'!$B$11-1&amp;"R+F")))</f>
        <v/>
      </c>
      <c r="B76" t="str">
        <f ca="1">IF(ISNUMBER(A76),VLOOKUP(A76,Methuselahs!$A$7:$E$206,2,FALSE()),"")</f>
        <v/>
      </c>
      <c r="C76" t="str">
        <f ca="1">IF(ISNUMBER(A76),VLOOKUP(A76,Methuselahs!$A$7:$E$206,3,FALSE()),"")</f>
        <v/>
      </c>
      <c r="D76" s="274" t="str">
        <f t="shared" ca="1" si="24"/>
        <v/>
      </c>
      <c r="E76" s="275"/>
      <c r="F76" s="273">
        <f t="shared" si="25"/>
        <v>0</v>
      </c>
      <c r="G76" s="260" t="str">
        <f t="shared" ca="1" si="26"/>
        <v/>
      </c>
      <c r="H76" t="str">
        <f ca="1">IF(ISNUMBER(A76),IF(OR($S76=$U76,NOT(ISNA(MATCH($D76*5+$V$4,Override!$C$6:$C$124,0)))),$Q76,0),"")</f>
        <v/>
      </c>
      <c r="I76" s="274" t="str">
        <f t="shared" ca="1" si="27"/>
        <v/>
      </c>
      <c r="J76" s="276">
        <f ca="1">COUNT(A72:A76)</f>
        <v>0</v>
      </c>
      <c r="K76" s="277" t="str">
        <f ca="1">IF(ISNUMBER(A76),_xlfn.RANK.EQ(F76,F72:F76),"")</f>
        <v/>
      </c>
      <c r="L76" s="278">
        <f ca="1">IF(J76=5,VLOOKUP(K76,TPMatrix!$A$6:$B$10,2,FALSE()),IF(J76=4,VLOOKUP(K76,TPMatrix!$D$6:$E$9,2,FALSE()),0))</f>
        <v>0</v>
      </c>
      <c r="M76" s="278">
        <f ca="1">IF(COUNTIF(K72:K76,K76)&gt;=2,IF(J76=5,VLOOKUP(K76+1,TPMatrix!$A$6:$B$10,2,FALSE()),IF(J76=4,VLOOKUP(K76+1,TPMatrix!$D$6:$E$9,2,FALSE()),0)),"")</f>
        <v>0</v>
      </c>
      <c r="N76" s="278">
        <f ca="1">IF(COUNTIF(K72:K76,K76)&gt;=3,IF(J76=5,VLOOKUP(K76+2,TPMatrix!$A$6:$B$10,2,FALSE()),IF(J76=4,VLOOKUP(K76+2,TPMatrix!$D$6:$E$9,2,FALSE()),0)),"")</f>
        <v>0</v>
      </c>
      <c r="O76" s="278">
        <f ca="1">IF(COUNTIF(K72:K76,K76)&gt;=4,IF(J76=5,VLOOKUP(K76+3,TPMatrix!$A$6:$B$10,2,FALSE()),IF(J76=4,VLOOKUP(K76+3,TPMatrix!$D$6:$E$9,2,FALSE()),0)),"")</f>
        <v>0</v>
      </c>
      <c r="P76" s="278">
        <f ca="1">IF(COUNTIF(K72:K76,K76)&gt;=5,IF(J76=5,VLOOKUP(K76+4,TPMatrix!$A$6:$B$10,2,FALSE()),IF(J76=4,VLOOKUP(K76+4,TPMatrix!$D$6:$E$9,2,FALSE()),0)),"")</f>
        <v>0</v>
      </c>
      <c r="Q76" s="278">
        <f t="shared" ca="1" si="28"/>
        <v>0</v>
      </c>
      <c r="R76" s="279">
        <f t="shared" ca="1" si="29"/>
        <v>5</v>
      </c>
      <c r="S76" s="277">
        <f t="shared" ca="1" si="30"/>
        <v>0</v>
      </c>
      <c r="T76" s="278">
        <f t="shared" si="31"/>
        <v>0</v>
      </c>
      <c r="U76" s="279">
        <f t="shared" ca="1" si="32"/>
        <v>0</v>
      </c>
      <c r="W76" s="191" t="str">
        <f t="shared" ca="1" si="33"/>
        <v/>
      </c>
      <c r="X76" t="str">
        <f ca="1">IF(ISNUMBER($A76),$W76*(Methuselahs!$A$4+1)+$A76,"")</f>
        <v/>
      </c>
      <c r="Y76" s="191" t="str">
        <f t="shared" ca="1" si="34"/>
        <v/>
      </c>
      <c r="Z76" t="str">
        <f ca="1">IF(ISNUMBER($A76),VLOOKUP($A76,Methuselahs!$A$7:$X$206,5),"")</f>
        <v/>
      </c>
      <c r="AA76" s="191" t="str">
        <f t="shared" ca="1" si="35"/>
        <v/>
      </c>
    </row>
    <row r="77" spans="1:27" ht="12.95" customHeight="1">
      <c r="A77" t="str">
        <f ca="1">IF(ISBLANK('Tournament Info'!$B$11),"",INDIRECT(ADDRESS(ROW(),1,1,1,"Optimal Seating "&amp;'Tournament Info'!$B$11-1&amp;"R+F")))</f>
        <v/>
      </c>
      <c r="B77" t="str">
        <f ca="1">IF(ISNUMBER(A77),VLOOKUP(A77,Methuselahs!$A$7:$E$206,2,FALSE()),"")</f>
        <v/>
      </c>
      <c r="C77" t="str">
        <f ca="1">IF(ISNUMBER(A77),VLOOKUP(A77,Methuselahs!$A$7:$E$206,3,FALSE()),"")</f>
        <v/>
      </c>
      <c r="D77" s="234" t="str">
        <f t="shared" ca="1" si="24"/>
        <v/>
      </c>
      <c r="E77" s="235"/>
      <c r="F77" s="233">
        <f t="shared" si="25"/>
        <v>0</v>
      </c>
      <c r="G77" s="236" t="str">
        <f t="shared" ca="1" si="26"/>
        <v/>
      </c>
      <c r="H77" t="str">
        <f ca="1">IF(ISNUMBER(A77),IF(OR($S77=$U77,NOT(ISNA(MATCH($D77*5+$V$4,Override!$C$6:$C$124,0)))),$Q77,0),"")</f>
        <v/>
      </c>
      <c r="I77" s="234" t="str">
        <f t="shared" ca="1" si="27"/>
        <v/>
      </c>
      <c r="J77" s="238">
        <f ca="1">COUNT(A77:A81)</f>
        <v>0</v>
      </c>
      <c r="K77" s="239" t="str">
        <f ca="1">IF(ISNUMBER(A77),_xlfn.RANK.EQ(F77,F77:F81),"")</f>
        <v/>
      </c>
      <c r="L77" s="240">
        <f ca="1">IF(J77=5,VLOOKUP(K77,TPMatrix!$A$6:$B$10,2,FALSE()),IF(J77=4,VLOOKUP(K77,TPMatrix!$D$6:$E$9,2,FALSE()),0))</f>
        <v>0</v>
      </c>
      <c r="M77" s="240">
        <f ca="1">IF(COUNTIF(K77:K81,K77)&gt;=2,IF(J77=5,VLOOKUP(K77+1,TPMatrix!$A$6:$B$10,2,FALSE()),IF(J77=4,VLOOKUP(K77+1,TPMatrix!$D$6:$E$9,2,FALSE()),0)),"")</f>
        <v>0</v>
      </c>
      <c r="N77" s="240">
        <f ca="1">IF(COUNTIF(K77:K81,K77)&gt;=3,IF(J77=5,VLOOKUP(K77+2,TPMatrix!$A$6:$B$10,2,FALSE()),IF(J77=4,VLOOKUP(K77+2,TPMatrix!$D$6:$E$9,2,FALSE()),0)),"")</f>
        <v>0</v>
      </c>
      <c r="O77" s="240">
        <f ca="1">IF(COUNTIF(K77:K81,K77)&gt;=4,IF(J77=5,VLOOKUP(K77+3,TPMatrix!$A$6:$B$10,2,FALSE()),IF(J77=4,VLOOKUP(K77+3,TPMatrix!$D$6:$E$9,2,FALSE()),0)),"")</f>
        <v>0</v>
      </c>
      <c r="P77" s="240">
        <f ca="1">IF(COUNTIF(K77:K81,K77)&gt;=5,IF(J77=5,VLOOKUP(K77+4,TPMatrix!$A$6:$B$10,2,FALSE()),IF(J77=4,VLOOKUP(K77+4,TPMatrix!$D$6:$E$9,2,FALSE()),0)),"")</f>
        <v>0</v>
      </c>
      <c r="Q77" s="240">
        <f t="shared" ca="1" si="28"/>
        <v>0</v>
      </c>
      <c r="R77" s="241">
        <f t="shared" ca="1" si="29"/>
        <v>5</v>
      </c>
      <c r="S77" s="242">
        <f t="shared" ca="1" si="30"/>
        <v>0</v>
      </c>
      <c r="T77" s="243">
        <f t="shared" si="31"/>
        <v>0</v>
      </c>
      <c r="U77" s="244">
        <f t="shared" ca="1" si="32"/>
        <v>0</v>
      </c>
      <c r="W77" s="191" t="str">
        <f t="shared" ca="1" si="33"/>
        <v/>
      </c>
      <c r="X77" t="str">
        <f ca="1">IF(ISNUMBER($A77),$W77*(Methuselahs!$A$4+1)+$A77,"")</f>
        <v/>
      </c>
      <c r="Y77" s="191" t="str">
        <f t="shared" ca="1" si="34"/>
        <v/>
      </c>
      <c r="Z77" t="str">
        <f ca="1">IF(ISNUMBER($A77),VLOOKUP($A77,Methuselahs!$A$7:$X$206,5),"")</f>
        <v/>
      </c>
      <c r="AA77" s="191" t="str">
        <f t="shared" ca="1" si="35"/>
        <v/>
      </c>
    </row>
    <row r="78" spans="1:27" ht="12.95" customHeight="1">
      <c r="A78" t="str">
        <f ca="1">IF(ISBLANK('Tournament Info'!$B$11),"",INDIRECT(ADDRESS(ROW(),1,1,1,"Optimal Seating "&amp;'Tournament Info'!$B$11-1&amp;"R+F")))</f>
        <v/>
      </c>
      <c r="B78" t="str">
        <f ca="1">IF(ISNUMBER(A78),VLOOKUP(A78,Methuselahs!$A$7:$E$206,2,FALSE()),"")</f>
        <v/>
      </c>
      <c r="C78" t="str">
        <f ca="1">IF(ISNUMBER(A78),VLOOKUP(A78,Methuselahs!$A$7:$E$206,3,FALSE()),"")</f>
        <v/>
      </c>
      <c r="D78" s="248" t="str">
        <f t="shared" ca="1" si="24"/>
        <v/>
      </c>
      <c r="E78" s="249"/>
      <c r="F78" s="247">
        <f t="shared" si="25"/>
        <v>0</v>
      </c>
      <c r="G78" s="250" t="str">
        <f t="shared" ca="1" si="26"/>
        <v/>
      </c>
      <c r="H78" t="str">
        <f ca="1">IF(ISNUMBER(A78),IF(OR($S78=$U78,NOT(ISNA(MATCH($D78*5+$V$4,Override!$C$6:$C$124,0)))),$Q78,0),"")</f>
        <v/>
      </c>
      <c r="I78" s="248" t="str">
        <f t="shared" ca="1" si="27"/>
        <v/>
      </c>
      <c r="J78" s="252">
        <f ca="1">COUNT(A77:A81)</f>
        <v>0</v>
      </c>
      <c r="K78" s="253" t="str">
        <f ca="1">IF(ISNUMBER(A78),_xlfn.RANK.EQ(F78,F77:F81),"")</f>
        <v/>
      </c>
      <c r="L78" s="254">
        <f ca="1">IF(J78=5,VLOOKUP(K78,TPMatrix!$A$6:$B$10,2,FALSE()),IF(J78=4,VLOOKUP(K78,TPMatrix!$D$6:$E$9,2,FALSE()),0))</f>
        <v>0</v>
      </c>
      <c r="M78" s="254">
        <f ca="1">IF(COUNTIF(K77:K81,K78)&gt;=2,IF(J78=5,VLOOKUP(K78+1,TPMatrix!$A$6:$B$10,2,FALSE()),IF(J78=4,VLOOKUP(K78+1,TPMatrix!$D$6:$E$9,2,FALSE()),0)),"")</f>
        <v>0</v>
      </c>
      <c r="N78" s="254">
        <f ca="1">IF(COUNTIF(K77:K81,K78)&gt;=3,IF(J78=5,VLOOKUP(K78+2,TPMatrix!$A$6:$B$10,2,FALSE()),IF(J78=4,VLOOKUP(K78+2,TPMatrix!$D$6:$E$9,2,FALSE()),0)),"")</f>
        <v>0</v>
      </c>
      <c r="O78" s="254">
        <f ca="1">IF(COUNTIF(K77:K81,K78)&gt;=4,IF(J78=5,VLOOKUP(K78+3,TPMatrix!$A$6:$B$10,2,FALSE()),IF(J78=4,VLOOKUP(K78+3,TPMatrix!$D$6:$E$9,2,FALSE()),0)),"")</f>
        <v>0</v>
      </c>
      <c r="P78" s="254">
        <f ca="1">IF(COUNTIF(K77:K81,K78)&gt;=5,IF(J78=5,VLOOKUP(K78+4,TPMatrix!$A$6:$B$10,2,FALSE()),IF(J78=4,VLOOKUP(K78+4,TPMatrix!$D$6:$E$9,2,FALSE()),0)),"")</f>
        <v>0</v>
      </c>
      <c r="Q78" s="254">
        <f t="shared" ca="1" si="28"/>
        <v>0</v>
      </c>
      <c r="R78" s="255">
        <f t="shared" ca="1" si="29"/>
        <v>5</v>
      </c>
      <c r="S78" s="253">
        <f t="shared" ca="1" si="30"/>
        <v>0</v>
      </c>
      <c r="T78" s="254">
        <f t="shared" si="31"/>
        <v>0</v>
      </c>
      <c r="U78" s="255">
        <f t="shared" ca="1" si="32"/>
        <v>0</v>
      </c>
      <c r="W78" s="191" t="str">
        <f t="shared" ca="1" si="33"/>
        <v/>
      </c>
      <c r="X78" t="str">
        <f ca="1">IF(ISNUMBER($A78),$W78*(Methuselahs!$A$4+1)+$A78,"")</f>
        <v/>
      </c>
      <c r="Y78" s="191" t="str">
        <f t="shared" ca="1" si="34"/>
        <v/>
      </c>
      <c r="Z78" t="str">
        <f ca="1">IF(ISNUMBER($A78),VLOOKUP($A78,Methuselahs!$A$7:$X$206,5),"")</f>
        <v/>
      </c>
      <c r="AA78" s="191" t="str">
        <f t="shared" ca="1" si="35"/>
        <v/>
      </c>
    </row>
    <row r="79" spans="1:27" ht="12.95" customHeight="1">
      <c r="A79" t="str">
        <f ca="1">IF(ISBLANK('Tournament Info'!$B$11),"",INDIRECT(ADDRESS(ROW(),1,1,1,"Optimal Seating "&amp;'Tournament Info'!$B$11-1&amp;"R+F")))</f>
        <v/>
      </c>
      <c r="B79" t="str">
        <f ca="1">IF(ISNUMBER(A79),VLOOKUP(A79,Methuselahs!$A$7:$E$206,2,FALSE()),"")</f>
        <v/>
      </c>
      <c r="C79" t="str">
        <f ca="1">IF(ISNUMBER(A79),VLOOKUP(A79,Methuselahs!$A$7:$E$206,3,FALSE()),"")</f>
        <v/>
      </c>
      <c r="D79" s="258" t="str">
        <f t="shared" ca="1" si="24"/>
        <v/>
      </c>
      <c r="E79" s="259"/>
      <c r="F79" s="257">
        <f t="shared" si="25"/>
        <v>0</v>
      </c>
      <c r="G79" s="260" t="str">
        <f t="shared" ca="1" si="26"/>
        <v/>
      </c>
      <c r="H79" t="str">
        <f ca="1">IF(ISNUMBER(A79),IF(OR($S79=$U79,NOT(ISNA(MATCH($D79*5+$V$4,Override!$C$6:$C$124,0)))),$Q79,0),"")</f>
        <v/>
      </c>
      <c r="I79" s="258" t="str">
        <f t="shared" ca="1" si="27"/>
        <v/>
      </c>
      <c r="J79" s="262">
        <f ca="1">COUNT(A77:A81)</f>
        <v>0</v>
      </c>
      <c r="K79" s="263" t="str">
        <f ca="1">IF(ISNUMBER(A79),_xlfn.RANK.EQ(F79,F77:F81),"")</f>
        <v/>
      </c>
      <c r="L79" s="264">
        <f ca="1">IF(J79=5,VLOOKUP(K79,TPMatrix!$A$6:$B$10,2,FALSE()),IF(J79=4,VLOOKUP(K79,TPMatrix!$D$6:$E$9,2,FALSE()),0))</f>
        <v>0</v>
      </c>
      <c r="M79" s="264">
        <f ca="1">IF(COUNTIF(K77:K81,K79)&gt;=2,IF(J79=5,VLOOKUP(K79+1,TPMatrix!$A$6:$B$10,2,FALSE()),IF(J79=4,VLOOKUP(K79+1,TPMatrix!$D$6:$E$9,2,FALSE()),0)),"")</f>
        <v>0</v>
      </c>
      <c r="N79" s="264">
        <f ca="1">IF(COUNTIF(K77:K81,K79)&gt;=3,IF(J79=5,VLOOKUP(K79+2,TPMatrix!$A$6:$B$10,2,FALSE()),IF(J79=4,VLOOKUP(K79+2,TPMatrix!$D$6:$E$9,2,FALSE()),0)),"")</f>
        <v>0</v>
      </c>
      <c r="O79" s="264">
        <f ca="1">IF(COUNTIF(K77:K81,K79)&gt;=4,IF(J79=5,VLOOKUP(K79+3,TPMatrix!$A$6:$B$10,2,FALSE()),IF(J79=4,VLOOKUP(K79+3,TPMatrix!$D$6:$E$9,2,FALSE()),0)),"")</f>
        <v>0</v>
      </c>
      <c r="P79" s="264">
        <f ca="1">IF(COUNTIF(K77:K81,K79)&gt;=5,IF(J79=5,VLOOKUP(K79+4,TPMatrix!$A$6:$B$10,2,FALSE()),IF(J79=4,VLOOKUP(K79+4,TPMatrix!$D$6:$E$9,2,FALSE()),0)),"")</f>
        <v>0</v>
      </c>
      <c r="Q79" s="264">
        <f t="shared" ca="1" si="28"/>
        <v>0</v>
      </c>
      <c r="R79" s="265">
        <f t="shared" ca="1" si="29"/>
        <v>5</v>
      </c>
      <c r="S79" s="263">
        <f t="shared" ca="1" si="30"/>
        <v>0</v>
      </c>
      <c r="T79" s="264">
        <f t="shared" si="31"/>
        <v>0</v>
      </c>
      <c r="U79" s="265">
        <f t="shared" ca="1" si="32"/>
        <v>0</v>
      </c>
      <c r="W79" s="191" t="str">
        <f t="shared" ca="1" si="33"/>
        <v/>
      </c>
      <c r="X79" t="str">
        <f ca="1">IF(ISNUMBER($A79),$W79*(Methuselahs!$A$4+1)+$A79,"")</f>
        <v/>
      </c>
      <c r="Y79" s="191" t="str">
        <f t="shared" ca="1" si="34"/>
        <v/>
      </c>
      <c r="Z79" t="str">
        <f ca="1">IF(ISNUMBER($A79),VLOOKUP($A79,Methuselahs!$A$7:$X$206,5),"")</f>
        <v/>
      </c>
      <c r="AA79" s="191" t="str">
        <f t="shared" ca="1" si="35"/>
        <v/>
      </c>
    </row>
    <row r="80" spans="1:27" ht="12.95" customHeight="1">
      <c r="A80" t="str">
        <f ca="1">IF(ISBLANK('Tournament Info'!$B$11),"",INDIRECT(ADDRESS(ROW(),1,1,1,"Optimal Seating "&amp;'Tournament Info'!$B$11-1&amp;"R+F")))</f>
        <v/>
      </c>
      <c r="B80" t="str">
        <f ca="1">IF(ISNUMBER(A80),VLOOKUP(A80,Methuselahs!$A$7:$E$206,2,FALSE()),"")</f>
        <v/>
      </c>
      <c r="C80" t="str">
        <f ca="1">IF(ISNUMBER(A80),VLOOKUP(A80,Methuselahs!$A$7:$E$206,3,FALSE()),"")</f>
        <v/>
      </c>
      <c r="D80" s="268" t="str">
        <f t="shared" ca="1" si="24"/>
        <v/>
      </c>
      <c r="E80" s="269"/>
      <c r="F80" s="267">
        <f t="shared" si="25"/>
        <v>0</v>
      </c>
      <c r="G80" s="250" t="str">
        <f t="shared" ca="1" si="26"/>
        <v/>
      </c>
      <c r="H80" t="str">
        <f ca="1">IF(ISNUMBER(A80),IF(OR($S80=$U80,NOT(ISNA(MATCH($D80*5+$V$4,Override!$C$6:$C$124,0)))),$Q80,0),"")</f>
        <v/>
      </c>
      <c r="I80" s="268" t="str">
        <f t="shared" ca="1" si="27"/>
        <v/>
      </c>
      <c r="J80" s="270">
        <f ca="1">COUNT(A77:A81)</f>
        <v>0</v>
      </c>
      <c r="K80" s="253" t="str">
        <f ca="1">IF(ISNUMBER(A80),_xlfn.RANK.EQ(F80,F77:F81),"")</f>
        <v/>
      </c>
      <c r="L80" s="254">
        <f ca="1">IF(J80=5,VLOOKUP(K80,TPMatrix!$A$6:$B$10,2,FALSE()),IF(J80=4,VLOOKUP(K80,TPMatrix!$D$6:$E$9,2,FALSE()),0))</f>
        <v>0</v>
      </c>
      <c r="M80" s="254">
        <f ca="1">IF(COUNTIF(K77:K81,K80)&gt;=2,IF(J80=5,VLOOKUP(K80+1,TPMatrix!$A$6:$B$10,2,FALSE()),IF(J80=4,VLOOKUP(K80+1,TPMatrix!$D$6:$E$9,2,FALSE()),0)),"")</f>
        <v>0</v>
      </c>
      <c r="N80" s="254">
        <f ca="1">IF(COUNTIF(K77:K81,K80)&gt;=3,IF(J80=5,VLOOKUP(K80+2,TPMatrix!$A$6:$B$10,2,FALSE()),IF(J80=4,VLOOKUP(K80+2,TPMatrix!$D$6:$E$9,2,FALSE()),0)),"")</f>
        <v>0</v>
      </c>
      <c r="O80" s="254">
        <f ca="1">IF(COUNTIF(K77:K81,K80)&gt;=4,IF(J80=5,VLOOKUP(K80+3,TPMatrix!$A$6:$B$10,2,FALSE()),IF(J80=4,VLOOKUP(K80+3,TPMatrix!$D$6:$E$9,2,FALSE()),0)),"")</f>
        <v>0</v>
      </c>
      <c r="P80" s="254">
        <f ca="1">IF(COUNTIF(K77:K81,K80)&gt;=5,IF(J80=5,VLOOKUP(K80+4,TPMatrix!$A$6:$B$10,2,FALSE()),IF(J80=4,VLOOKUP(K80+4,TPMatrix!$D$6:$E$9,2,FALSE()),0)),"")</f>
        <v>0</v>
      </c>
      <c r="Q80" s="254">
        <f t="shared" ca="1" si="28"/>
        <v>0</v>
      </c>
      <c r="R80" s="255">
        <f t="shared" ca="1" si="29"/>
        <v>5</v>
      </c>
      <c r="S80" s="253">
        <f t="shared" ca="1" si="30"/>
        <v>0</v>
      </c>
      <c r="T80" s="254">
        <f t="shared" si="31"/>
        <v>0</v>
      </c>
      <c r="U80" s="255">
        <f t="shared" ca="1" si="32"/>
        <v>0</v>
      </c>
      <c r="W80" s="191" t="str">
        <f t="shared" ca="1" si="33"/>
        <v/>
      </c>
      <c r="X80" t="str">
        <f ca="1">IF(ISNUMBER($A80),$W80*(Methuselahs!$A$4+1)+$A80,"")</f>
        <v/>
      </c>
      <c r="Y80" s="191" t="str">
        <f t="shared" ca="1" si="34"/>
        <v/>
      </c>
      <c r="Z80" t="str">
        <f ca="1">IF(ISNUMBER($A80),VLOOKUP($A80,Methuselahs!$A$7:$X$206,5),"")</f>
        <v/>
      </c>
      <c r="AA80" s="191" t="str">
        <f t="shared" ca="1" si="35"/>
        <v/>
      </c>
    </row>
    <row r="81" spans="1:27" ht="12.95" customHeight="1" thickBot="1">
      <c r="A81" t="str">
        <f ca="1">IF(ISBLANK('Tournament Info'!$B$11),"",INDIRECT(ADDRESS(ROW(),1,1,1,"Optimal Seating "&amp;'Tournament Info'!$B$11-1&amp;"R+F")))</f>
        <v/>
      </c>
      <c r="B81" t="str">
        <f ca="1">IF(ISNUMBER(A81),VLOOKUP(A81,Methuselahs!$A$7:$E$206,2,FALSE()),"")</f>
        <v/>
      </c>
      <c r="C81" t="str">
        <f ca="1">IF(ISNUMBER(A81),VLOOKUP(A81,Methuselahs!$A$7:$E$206,3,FALSE()),"")</f>
        <v/>
      </c>
      <c r="D81" s="274" t="str">
        <f t="shared" ca="1" si="24"/>
        <v/>
      </c>
      <c r="E81" s="275"/>
      <c r="F81" s="273">
        <f t="shared" si="25"/>
        <v>0</v>
      </c>
      <c r="G81" s="260" t="str">
        <f t="shared" ca="1" si="26"/>
        <v/>
      </c>
      <c r="H81" t="str">
        <f ca="1">IF(ISNUMBER(A81),IF(OR($S81=$U81,NOT(ISNA(MATCH($D81*5+$V$4,Override!$C$6:$C$124,0)))),$Q81,0),"")</f>
        <v/>
      </c>
      <c r="I81" s="274" t="str">
        <f t="shared" ca="1" si="27"/>
        <v/>
      </c>
      <c r="J81" s="276">
        <f ca="1">COUNT(A77:A81)</f>
        <v>0</v>
      </c>
      <c r="K81" s="277" t="str">
        <f ca="1">IF(ISNUMBER(A81),_xlfn.RANK.EQ(F81,F77:F81),"")</f>
        <v/>
      </c>
      <c r="L81" s="278">
        <f ca="1">IF(J81=5,VLOOKUP(K81,TPMatrix!$A$6:$B$10,2,FALSE()),IF(J81=4,VLOOKUP(K81,TPMatrix!$D$6:$E$9,2,FALSE()),0))</f>
        <v>0</v>
      </c>
      <c r="M81" s="278">
        <f ca="1">IF(COUNTIF(K77:K81,K81)&gt;=2,IF(J81=5,VLOOKUP(K81+1,TPMatrix!$A$6:$B$10,2,FALSE()),IF(J81=4,VLOOKUP(K81+1,TPMatrix!$D$6:$E$9,2,FALSE()),0)),"")</f>
        <v>0</v>
      </c>
      <c r="N81" s="278">
        <f ca="1">IF(COUNTIF(K77:K81,K81)&gt;=3,IF(J81=5,VLOOKUP(K81+2,TPMatrix!$A$6:$B$10,2,FALSE()),IF(J81=4,VLOOKUP(K81+2,TPMatrix!$D$6:$E$9,2,FALSE()),0)),"")</f>
        <v>0</v>
      </c>
      <c r="O81" s="278">
        <f ca="1">IF(COUNTIF(K77:K81,K81)&gt;=4,IF(J81=5,VLOOKUP(K81+3,TPMatrix!$A$6:$B$10,2,FALSE()),IF(J81=4,VLOOKUP(K81+3,TPMatrix!$D$6:$E$9,2,FALSE()),0)),"")</f>
        <v>0</v>
      </c>
      <c r="P81" s="278">
        <f ca="1">IF(COUNTIF(K77:K81,K81)&gt;=5,IF(J81=5,VLOOKUP(K81+4,TPMatrix!$A$6:$B$10,2,FALSE()),IF(J81=4,VLOOKUP(K81+4,TPMatrix!$D$6:$E$9,2,FALSE()),0)),"")</f>
        <v>0</v>
      </c>
      <c r="Q81" s="278">
        <f t="shared" ca="1" si="28"/>
        <v>0</v>
      </c>
      <c r="R81" s="279">
        <f t="shared" ca="1" si="29"/>
        <v>5</v>
      </c>
      <c r="S81" s="277">
        <f t="shared" ca="1" si="30"/>
        <v>0</v>
      </c>
      <c r="T81" s="278">
        <f t="shared" si="31"/>
        <v>0</v>
      </c>
      <c r="U81" s="279">
        <f t="shared" ca="1" si="32"/>
        <v>0</v>
      </c>
      <c r="W81" s="191" t="str">
        <f t="shared" ca="1" si="33"/>
        <v/>
      </c>
      <c r="X81" t="str">
        <f ca="1">IF(ISNUMBER($A81),$W81*(Methuselahs!$A$4+1)+$A81,"")</f>
        <v/>
      </c>
      <c r="Y81" s="191" t="str">
        <f t="shared" ca="1" si="34"/>
        <v/>
      </c>
      <c r="Z81" t="str">
        <f ca="1">IF(ISNUMBER($A81),VLOOKUP($A81,Methuselahs!$A$7:$X$206,5),"")</f>
        <v/>
      </c>
      <c r="AA81" s="191" t="str">
        <f t="shared" ca="1" si="35"/>
        <v/>
      </c>
    </row>
    <row r="82" spans="1:27" ht="12.95" customHeight="1">
      <c r="A82" t="str">
        <f ca="1">IF(ISBLANK('Tournament Info'!$B$11),"",INDIRECT(ADDRESS(ROW(),1,1,1,"Optimal Seating "&amp;'Tournament Info'!$B$11-1&amp;"R+F")))</f>
        <v/>
      </c>
      <c r="B82" t="str">
        <f ca="1">IF(ISNUMBER(A82),VLOOKUP(A82,Methuselahs!$A$7:$E$206,2,FALSE()),"")</f>
        <v/>
      </c>
      <c r="C82" t="str">
        <f ca="1">IF(ISNUMBER(A82),VLOOKUP(A82,Methuselahs!$A$7:$E$206,3,FALSE()),"")</f>
        <v/>
      </c>
      <c r="D82" s="234" t="str">
        <f t="shared" ca="1" si="24"/>
        <v/>
      </c>
      <c r="E82" s="235"/>
      <c r="F82" s="233">
        <f t="shared" si="25"/>
        <v>0</v>
      </c>
      <c r="G82" s="236" t="str">
        <f t="shared" ca="1" si="26"/>
        <v/>
      </c>
      <c r="H82" t="str">
        <f ca="1">IF(ISNUMBER(A82),IF(OR($S82=$U82,NOT(ISNA(MATCH($D82*5+$V$4,Override!$C$6:$C$124,0)))),$Q82,0),"")</f>
        <v/>
      </c>
      <c r="I82" s="234" t="str">
        <f t="shared" ca="1" si="27"/>
        <v/>
      </c>
      <c r="J82" s="238">
        <f ca="1">COUNT(A82:A86)</f>
        <v>0</v>
      </c>
      <c r="K82" s="239" t="str">
        <f ca="1">IF(ISNUMBER(A82),_xlfn.RANK.EQ(F82,F82:F86),"")</f>
        <v/>
      </c>
      <c r="L82" s="240">
        <f ca="1">IF(J82=5,VLOOKUP(K82,TPMatrix!$A$6:$B$10,2,FALSE()),IF(J82=4,VLOOKUP(K82,TPMatrix!$D$6:$E$9,2,FALSE()),0))</f>
        <v>0</v>
      </c>
      <c r="M82" s="240">
        <f ca="1">IF(COUNTIF(K82:K86,K82)&gt;=2,IF(J82=5,VLOOKUP(K82+1,TPMatrix!$A$6:$B$10,2,FALSE()),IF(J82=4,VLOOKUP(K82+1,TPMatrix!$D$6:$E$9,2,FALSE()),0)),"")</f>
        <v>0</v>
      </c>
      <c r="N82" s="240">
        <f ca="1">IF(COUNTIF(K82:K86,K82)&gt;=3,IF(J82=5,VLOOKUP(K82+2,TPMatrix!$A$6:$B$10,2,FALSE()),IF(J82=4,VLOOKUP(K82+2,TPMatrix!$D$6:$E$9,2,FALSE()),0)),"")</f>
        <v>0</v>
      </c>
      <c r="O82" s="240">
        <f ca="1">IF(COUNTIF(K82:K86,K82)&gt;=4,IF(J82=5,VLOOKUP(K82+3,TPMatrix!$A$6:$B$10,2,FALSE()),IF(J82=4,VLOOKUP(K82+3,TPMatrix!$D$6:$E$9,2,FALSE()),0)),"")</f>
        <v>0</v>
      </c>
      <c r="P82" s="240">
        <f ca="1">IF(COUNTIF(K82:K86,K82)&gt;=5,IF(J82=5,VLOOKUP(K82+4,TPMatrix!$A$6:$B$10,2,FALSE()),IF(J82=4,VLOOKUP(K82+4,TPMatrix!$D$6:$E$9,2,FALSE()),0)),"")</f>
        <v>0</v>
      </c>
      <c r="Q82" s="240">
        <f t="shared" ca="1" si="28"/>
        <v>0</v>
      </c>
      <c r="R82" s="241">
        <f t="shared" ca="1" si="29"/>
        <v>5</v>
      </c>
      <c r="S82" s="242">
        <f t="shared" ca="1" si="30"/>
        <v>0</v>
      </c>
      <c r="T82" s="243">
        <f t="shared" si="31"/>
        <v>0</v>
      </c>
      <c r="U82" s="244">
        <f t="shared" ca="1" si="32"/>
        <v>0</v>
      </c>
      <c r="W82" s="191" t="str">
        <f t="shared" ca="1" si="33"/>
        <v/>
      </c>
      <c r="X82" t="str">
        <f ca="1">IF(ISNUMBER($A82),$W82*(Methuselahs!$A$4+1)+$A82,"")</f>
        <v/>
      </c>
      <c r="Y82" s="191" t="str">
        <f t="shared" ca="1" si="34"/>
        <v/>
      </c>
      <c r="Z82" t="str">
        <f ca="1">IF(ISNUMBER($A82),VLOOKUP($A82,Methuselahs!$A$7:$X$206,5),"")</f>
        <v/>
      </c>
      <c r="AA82" s="191" t="str">
        <f t="shared" ca="1" si="35"/>
        <v/>
      </c>
    </row>
    <row r="83" spans="1:27" ht="12.95" customHeight="1">
      <c r="A83" t="str">
        <f ca="1">IF(ISBLANK('Tournament Info'!$B$11),"",INDIRECT(ADDRESS(ROW(),1,1,1,"Optimal Seating "&amp;'Tournament Info'!$B$11-1&amp;"R+F")))</f>
        <v/>
      </c>
      <c r="B83" t="str">
        <f ca="1">IF(ISNUMBER(A83),VLOOKUP(A83,Methuselahs!$A$7:$E$206,2,FALSE()),"")</f>
        <v/>
      </c>
      <c r="C83" t="str">
        <f ca="1">IF(ISNUMBER(A83),VLOOKUP(A83,Methuselahs!$A$7:$E$206,3,FALSE()),"")</f>
        <v/>
      </c>
      <c r="D83" s="248" t="str">
        <f t="shared" ca="1" si="24"/>
        <v/>
      </c>
      <c r="E83" s="249"/>
      <c r="F83" s="247">
        <f t="shared" si="25"/>
        <v>0</v>
      </c>
      <c r="G83" s="250" t="str">
        <f t="shared" ca="1" si="26"/>
        <v/>
      </c>
      <c r="H83" t="str">
        <f ca="1">IF(ISNUMBER(A83),IF(OR($S83=$U83,NOT(ISNA(MATCH($D83*5+$V$4,Override!$C$6:$C$124,0)))),$Q83,0),"")</f>
        <v/>
      </c>
      <c r="I83" s="248" t="str">
        <f t="shared" ca="1" si="27"/>
        <v/>
      </c>
      <c r="J83" s="252">
        <f ca="1">COUNT(A82:A86)</f>
        <v>0</v>
      </c>
      <c r="K83" s="253" t="str">
        <f ca="1">IF(ISNUMBER(A83),_xlfn.RANK.EQ(F83,F82:F86),"")</f>
        <v/>
      </c>
      <c r="L83" s="254">
        <f ca="1">IF(J83=5,VLOOKUP(K83,TPMatrix!$A$6:$B$10,2,FALSE()),IF(J83=4,VLOOKUP(K83,TPMatrix!$D$6:$E$9,2,FALSE()),0))</f>
        <v>0</v>
      </c>
      <c r="M83" s="254">
        <f ca="1">IF(COUNTIF(K82:K86,K83)&gt;=2,IF(J83=5,VLOOKUP(K83+1,TPMatrix!$A$6:$B$10,2,FALSE()),IF(J83=4,VLOOKUP(K83+1,TPMatrix!$D$6:$E$9,2,FALSE()),0)),"")</f>
        <v>0</v>
      </c>
      <c r="N83" s="254">
        <f ca="1">IF(COUNTIF(K82:K86,K83)&gt;=3,IF(J83=5,VLOOKUP(K83+2,TPMatrix!$A$6:$B$10,2,FALSE()),IF(J83=4,VLOOKUP(K83+2,TPMatrix!$D$6:$E$9,2,FALSE()),0)),"")</f>
        <v>0</v>
      </c>
      <c r="O83" s="254">
        <f ca="1">IF(COUNTIF(K82:K86,K83)&gt;=4,IF(J83=5,VLOOKUP(K83+3,TPMatrix!$A$6:$B$10,2,FALSE()),IF(J83=4,VLOOKUP(K83+3,TPMatrix!$D$6:$E$9,2,FALSE()),0)),"")</f>
        <v>0</v>
      </c>
      <c r="P83" s="254">
        <f ca="1">IF(COUNTIF(K82:K86,K83)&gt;=5,IF(J83=5,VLOOKUP(K83+4,TPMatrix!$A$6:$B$10,2,FALSE()),IF(J83=4,VLOOKUP(K83+4,TPMatrix!$D$6:$E$9,2,FALSE()),0)),"")</f>
        <v>0</v>
      </c>
      <c r="Q83" s="254">
        <f t="shared" ca="1" si="28"/>
        <v>0</v>
      </c>
      <c r="R83" s="255">
        <f t="shared" ca="1" si="29"/>
        <v>5</v>
      </c>
      <c r="S83" s="253">
        <f t="shared" ca="1" si="30"/>
        <v>0</v>
      </c>
      <c r="T83" s="254">
        <f t="shared" si="31"/>
        <v>0</v>
      </c>
      <c r="U83" s="255">
        <f t="shared" ca="1" si="32"/>
        <v>0</v>
      </c>
      <c r="W83" s="191" t="str">
        <f t="shared" ca="1" si="33"/>
        <v/>
      </c>
      <c r="X83" t="str">
        <f ca="1">IF(ISNUMBER($A83),$W83*(Methuselahs!$A$4+1)+$A83,"")</f>
        <v/>
      </c>
      <c r="Y83" s="191" t="str">
        <f t="shared" ca="1" si="34"/>
        <v/>
      </c>
      <c r="Z83" t="str">
        <f ca="1">IF(ISNUMBER($A83),VLOOKUP($A83,Methuselahs!$A$7:$X$206,5),"")</f>
        <v/>
      </c>
      <c r="AA83" s="191" t="str">
        <f t="shared" ca="1" si="35"/>
        <v/>
      </c>
    </row>
    <row r="84" spans="1:27" ht="12.95" customHeight="1">
      <c r="A84" t="str">
        <f ca="1">IF(ISBLANK('Tournament Info'!$B$11),"",INDIRECT(ADDRESS(ROW(),1,1,1,"Optimal Seating "&amp;'Tournament Info'!$B$11-1&amp;"R+F")))</f>
        <v/>
      </c>
      <c r="B84" t="str">
        <f ca="1">IF(ISNUMBER(A84),VLOOKUP(A84,Methuselahs!$A$7:$E$206,2,FALSE()),"")</f>
        <v/>
      </c>
      <c r="C84" t="str">
        <f ca="1">IF(ISNUMBER(A84),VLOOKUP(A84,Methuselahs!$A$7:$E$206,3,FALSE()),"")</f>
        <v/>
      </c>
      <c r="D84" s="258" t="str">
        <f t="shared" ca="1" si="24"/>
        <v/>
      </c>
      <c r="E84" s="259"/>
      <c r="F84" s="257">
        <f t="shared" si="25"/>
        <v>0</v>
      </c>
      <c r="G84" s="260" t="str">
        <f t="shared" ca="1" si="26"/>
        <v/>
      </c>
      <c r="H84" t="str">
        <f ca="1">IF(ISNUMBER(A84),IF(OR($S84=$U84,NOT(ISNA(MATCH($D84*5+$V$4,Override!$C$6:$C$124,0)))),$Q84,0),"")</f>
        <v/>
      </c>
      <c r="I84" s="258" t="str">
        <f t="shared" ca="1" si="27"/>
        <v/>
      </c>
      <c r="J84" s="262">
        <f ca="1">COUNT(A82:A86)</f>
        <v>0</v>
      </c>
      <c r="K84" s="263" t="str">
        <f ca="1">IF(ISNUMBER(A84),_xlfn.RANK.EQ(F84,F82:F86),"")</f>
        <v/>
      </c>
      <c r="L84" s="264">
        <f ca="1">IF(J84=5,VLOOKUP(K84,TPMatrix!$A$6:$B$10,2,FALSE()),IF(J84=4,VLOOKUP(K84,TPMatrix!$D$6:$E$9,2,FALSE()),0))</f>
        <v>0</v>
      </c>
      <c r="M84" s="264">
        <f ca="1">IF(COUNTIF(K82:K86,K84)&gt;=2,IF(J84=5,VLOOKUP(K84+1,TPMatrix!$A$6:$B$10,2,FALSE()),IF(J84=4,VLOOKUP(K84+1,TPMatrix!$D$6:$E$9,2,FALSE()),0)),"")</f>
        <v>0</v>
      </c>
      <c r="N84" s="264">
        <f ca="1">IF(COUNTIF(K82:K86,K84)&gt;=3,IF(J84=5,VLOOKUP(K84+2,TPMatrix!$A$6:$B$10,2,FALSE()),IF(J84=4,VLOOKUP(K84+2,TPMatrix!$D$6:$E$9,2,FALSE()),0)),"")</f>
        <v>0</v>
      </c>
      <c r="O84" s="264">
        <f ca="1">IF(COUNTIF(K82:K86,K84)&gt;=4,IF(J84=5,VLOOKUP(K84+3,TPMatrix!$A$6:$B$10,2,FALSE()),IF(J84=4,VLOOKUP(K84+3,TPMatrix!$D$6:$E$9,2,FALSE()),0)),"")</f>
        <v>0</v>
      </c>
      <c r="P84" s="264">
        <f ca="1">IF(COUNTIF(K82:K86,K84)&gt;=5,IF(J84=5,VLOOKUP(K84+4,TPMatrix!$A$6:$B$10,2,FALSE()),IF(J84=4,VLOOKUP(K84+4,TPMatrix!$D$6:$E$9,2,FALSE()),0)),"")</f>
        <v>0</v>
      </c>
      <c r="Q84" s="264">
        <f t="shared" ca="1" si="28"/>
        <v>0</v>
      </c>
      <c r="R84" s="265">
        <f t="shared" ca="1" si="29"/>
        <v>5</v>
      </c>
      <c r="S84" s="263">
        <f t="shared" ca="1" si="30"/>
        <v>0</v>
      </c>
      <c r="T84" s="264">
        <f t="shared" si="31"/>
        <v>0</v>
      </c>
      <c r="U84" s="265">
        <f t="shared" ca="1" si="32"/>
        <v>0</v>
      </c>
      <c r="W84" s="191" t="str">
        <f t="shared" ca="1" si="33"/>
        <v/>
      </c>
      <c r="X84" t="str">
        <f ca="1">IF(ISNUMBER($A84),$W84*(Methuselahs!$A$4+1)+$A84,"")</f>
        <v/>
      </c>
      <c r="Y84" s="191" t="str">
        <f t="shared" ca="1" si="34"/>
        <v/>
      </c>
      <c r="Z84" t="str">
        <f ca="1">IF(ISNUMBER($A84),VLOOKUP($A84,Methuselahs!$A$7:$X$206,5),"")</f>
        <v/>
      </c>
      <c r="AA84" s="191" t="str">
        <f t="shared" ca="1" si="35"/>
        <v/>
      </c>
    </row>
    <row r="85" spans="1:27" ht="12.95" customHeight="1">
      <c r="A85" t="str">
        <f ca="1">IF(ISBLANK('Tournament Info'!$B$11),"",INDIRECT(ADDRESS(ROW(),1,1,1,"Optimal Seating "&amp;'Tournament Info'!$B$11-1&amp;"R+F")))</f>
        <v/>
      </c>
      <c r="B85" t="str">
        <f ca="1">IF(ISNUMBER(A85),VLOOKUP(A85,Methuselahs!$A$7:$E$206,2,FALSE()),"")</f>
        <v/>
      </c>
      <c r="C85" t="str">
        <f ca="1">IF(ISNUMBER(A85),VLOOKUP(A85,Methuselahs!$A$7:$E$206,3,FALSE()),"")</f>
        <v/>
      </c>
      <c r="D85" s="268" t="str">
        <f t="shared" ca="1" si="24"/>
        <v/>
      </c>
      <c r="E85" s="269"/>
      <c r="F85" s="267">
        <f t="shared" si="25"/>
        <v>0</v>
      </c>
      <c r="G85" s="250" t="str">
        <f t="shared" ca="1" si="26"/>
        <v/>
      </c>
      <c r="H85" t="str">
        <f ca="1">IF(ISNUMBER(A85),IF(OR($S85=$U85,NOT(ISNA(MATCH($D85*5+$V$4,Override!$C$6:$C$124,0)))),$Q85,0),"")</f>
        <v/>
      </c>
      <c r="I85" s="268" t="str">
        <f t="shared" ca="1" si="27"/>
        <v/>
      </c>
      <c r="J85" s="270">
        <f ca="1">COUNT(A82:A86)</f>
        <v>0</v>
      </c>
      <c r="K85" s="253" t="str">
        <f ca="1">IF(ISNUMBER(A85),_xlfn.RANK.EQ(F85,F82:F86),"")</f>
        <v/>
      </c>
      <c r="L85" s="254">
        <f ca="1">IF(J85=5,VLOOKUP(K85,TPMatrix!$A$6:$B$10,2,FALSE()),IF(J85=4,VLOOKUP(K85,TPMatrix!$D$6:$E$9,2,FALSE()),0))</f>
        <v>0</v>
      </c>
      <c r="M85" s="254">
        <f ca="1">IF(COUNTIF(K82:K86,K85)&gt;=2,IF(J85=5,VLOOKUP(K85+1,TPMatrix!$A$6:$B$10,2,FALSE()),IF(J85=4,VLOOKUP(K85+1,TPMatrix!$D$6:$E$9,2,FALSE()),0)),"")</f>
        <v>0</v>
      </c>
      <c r="N85" s="254">
        <f ca="1">IF(COUNTIF(K82:K86,K85)&gt;=3,IF(J85=5,VLOOKUP(K85+2,TPMatrix!$A$6:$B$10,2,FALSE()),IF(J85=4,VLOOKUP(K85+2,TPMatrix!$D$6:$E$9,2,FALSE()),0)),"")</f>
        <v>0</v>
      </c>
      <c r="O85" s="254">
        <f ca="1">IF(COUNTIF(K82:K86,K85)&gt;=4,IF(J85=5,VLOOKUP(K85+3,TPMatrix!$A$6:$B$10,2,FALSE()),IF(J85=4,VLOOKUP(K85+3,TPMatrix!$D$6:$E$9,2,FALSE()),0)),"")</f>
        <v>0</v>
      </c>
      <c r="P85" s="254">
        <f ca="1">IF(COUNTIF(K82:K86,K85)&gt;=5,IF(J85=5,VLOOKUP(K85+4,TPMatrix!$A$6:$B$10,2,FALSE()),IF(J85=4,VLOOKUP(K85+4,TPMatrix!$D$6:$E$9,2,FALSE()),0)),"")</f>
        <v>0</v>
      </c>
      <c r="Q85" s="254">
        <f t="shared" ca="1" si="28"/>
        <v>0</v>
      </c>
      <c r="R85" s="255">
        <f t="shared" ca="1" si="29"/>
        <v>5</v>
      </c>
      <c r="S85" s="253">
        <f t="shared" ca="1" si="30"/>
        <v>0</v>
      </c>
      <c r="T85" s="254">
        <f t="shared" si="31"/>
        <v>0</v>
      </c>
      <c r="U85" s="255">
        <f t="shared" ca="1" si="32"/>
        <v>0</v>
      </c>
      <c r="W85" s="191" t="str">
        <f t="shared" ca="1" si="33"/>
        <v/>
      </c>
      <c r="X85" t="str">
        <f ca="1">IF(ISNUMBER($A85),$W85*(Methuselahs!$A$4+1)+$A85,"")</f>
        <v/>
      </c>
      <c r="Y85" s="191" t="str">
        <f t="shared" ca="1" si="34"/>
        <v/>
      </c>
      <c r="Z85" t="str">
        <f ca="1">IF(ISNUMBER($A85),VLOOKUP($A85,Methuselahs!$A$7:$X$206,5),"")</f>
        <v/>
      </c>
      <c r="AA85" s="191" t="str">
        <f t="shared" ca="1" si="35"/>
        <v/>
      </c>
    </row>
    <row r="86" spans="1:27" ht="12.95" customHeight="1" thickBot="1">
      <c r="A86" t="str">
        <f ca="1">IF(ISBLANK('Tournament Info'!$B$11),"",INDIRECT(ADDRESS(ROW(),1,1,1,"Optimal Seating "&amp;'Tournament Info'!$B$11-1&amp;"R+F")))</f>
        <v/>
      </c>
      <c r="B86" t="str">
        <f ca="1">IF(ISNUMBER(A86),VLOOKUP(A86,Methuselahs!$A$7:$E$206,2,FALSE()),"")</f>
        <v/>
      </c>
      <c r="C86" t="str">
        <f ca="1">IF(ISNUMBER(A86),VLOOKUP(A86,Methuselahs!$A$7:$E$206,3,FALSE()),"")</f>
        <v/>
      </c>
      <c r="D86" s="274" t="str">
        <f t="shared" ca="1" si="24"/>
        <v/>
      </c>
      <c r="E86" s="275"/>
      <c r="F86" s="273">
        <f t="shared" si="25"/>
        <v>0</v>
      </c>
      <c r="G86" s="260" t="str">
        <f t="shared" ca="1" si="26"/>
        <v/>
      </c>
      <c r="H86" t="str">
        <f ca="1">IF(ISNUMBER(A86),IF(OR($S86=$U86,NOT(ISNA(MATCH($D86*5+$V$4,Override!$C$6:$C$124,0)))),$Q86,0),"")</f>
        <v/>
      </c>
      <c r="I86" s="274" t="str">
        <f t="shared" ca="1" si="27"/>
        <v/>
      </c>
      <c r="J86" s="276">
        <f ca="1">COUNT(A82:A86)</f>
        <v>0</v>
      </c>
      <c r="K86" s="277" t="str">
        <f ca="1">IF(ISNUMBER(A86),_xlfn.RANK.EQ(F86,F82:F86),"")</f>
        <v/>
      </c>
      <c r="L86" s="278">
        <f ca="1">IF(J86=5,VLOOKUP(K86,TPMatrix!$A$6:$B$10,2,FALSE()),IF(J86=4,VLOOKUP(K86,TPMatrix!$D$6:$E$9,2,FALSE()),0))</f>
        <v>0</v>
      </c>
      <c r="M86" s="278">
        <f ca="1">IF(COUNTIF(K82:K86,K86)&gt;=2,IF(J86=5,VLOOKUP(K86+1,TPMatrix!$A$6:$B$10,2,FALSE()),IF(J86=4,VLOOKUP(K86+1,TPMatrix!$D$6:$E$9,2,FALSE()),0)),"")</f>
        <v>0</v>
      </c>
      <c r="N86" s="278">
        <f ca="1">IF(COUNTIF(K82:K86,K86)&gt;=3,IF(J86=5,VLOOKUP(K86+2,TPMatrix!$A$6:$B$10,2,FALSE()),IF(J86=4,VLOOKUP(K86+2,TPMatrix!$D$6:$E$9,2,FALSE()),0)),"")</f>
        <v>0</v>
      </c>
      <c r="O86" s="278">
        <f ca="1">IF(COUNTIF(K82:K86,K86)&gt;=4,IF(J86=5,VLOOKUP(K86+3,TPMatrix!$A$6:$B$10,2,FALSE()),IF(J86=4,VLOOKUP(K86+3,TPMatrix!$D$6:$E$9,2,FALSE()),0)),"")</f>
        <v>0</v>
      </c>
      <c r="P86" s="278">
        <f ca="1">IF(COUNTIF(K82:K86,K86)&gt;=5,IF(J86=5,VLOOKUP(K86+4,TPMatrix!$A$6:$B$10,2,FALSE()),IF(J86=4,VLOOKUP(K86+4,TPMatrix!$D$6:$E$9,2,FALSE()),0)),"")</f>
        <v>0</v>
      </c>
      <c r="Q86" s="278">
        <f t="shared" ca="1" si="28"/>
        <v>0</v>
      </c>
      <c r="R86" s="279">
        <f t="shared" ca="1" si="29"/>
        <v>5</v>
      </c>
      <c r="S86" s="277">
        <f t="shared" ca="1" si="30"/>
        <v>0</v>
      </c>
      <c r="T86" s="278">
        <f t="shared" si="31"/>
        <v>0</v>
      </c>
      <c r="U86" s="279">
        <f t="shared" ca="1" si="32"/>
        <v>0</v>
      </c>
      <c r="W86" s="191" t="str">
        <f t="shared" ca="1" si="33"/>
        <v/>
      </c>
      <c r="X86" t="str">
        <f ca="1">IF(ISNUMBER($A86),$W86*(Methuselahs!$A$4+1)+$A86,"")</f>
        <v/>
      </c>
      <c r="Y86" s="191" t="str">
        <f t="shared" ca="1" si="34"/>
        <v/>
      </c>
      <c r="Z86" t="str">
        <f ca="1">IF(ISNUMBER($A86),VLOOKUP($A86,Methuselahs!$A$7:$X$206,5),"")</f>
        <v/>
      </c>
      <c r="AA86" s="191" t="str">
        <f t="shared" ca="1" si="35"/>
        <v/>
      </c>
    </row>
    <row r="87" spans="1:27" ht="12.95" customHeight="1">
      <c r="A87" t="str">
        <f ca="1">IF(ISBLANK('Tournament Info'!$B$11),"",INDIRECT(ADDRESS(ROW(),1,1,1,"Optimal Seating "&amp;'Tournament Info'!$B$11-1&amp;"R+F")))</f>
        <v/>
      </c>
      <c r="B87" t="str">
        <f ca="1">IF(ISNUMBER(A87),VLOOKUP(A87,Methuselahs!$A$7:$E$206,2,FALSE()),"")</f>
        <v/>
      </c>
      <c r="C87" t="str">
        <f ca="1">IF(ISNUMBER(A87),VLOOKUP(A87,Methuselahs!$A$7:$E$206,3,FALSE()),"")</f>
        <v/>
      </c>
      <c r="D87" s="234" t="str">
        <f t="shared" ca="1" si="24"/>
        <v/>
      </c>
      <c r="E87" s="235"/>
      <c r="F87" s="233">
        <f t="shared" si="25"/>
        <v>0</v>
      </c>
      <c r="G87" s="236" t="str">
        <f t="shared" ca="1" si="26"/>
        <v/>
      </c>
      <c r="H87" t="str">
        <f ca="1">IF(ISNUMBER(A87),IF(OR($S87=$U87,NOT(ISNA(MATCH($D87*5+$V$4,Override!$C$6:$C$124,0)))),$Q87,0),"")</f>
        <v/>
      </c>
      <c r="I87" s="234" t="str">
        <f t="shared" ca="1" si="27"/>
        <v/>
      </c>
      <c r="J87" s="238">
        <f ca="1">COUNT(A87:A91)</f>
        <v>0</v>
      </c>
      <c r="K87" s="239" t="str">
        <f ca="1">IF(ISNUMBER(A87),_xlfn.RANK.EQ(F87,F87:F91),"")</f>
        <v/>
      </c>
      <c r="L87" s="240">
        <f ca="1">IF(J87=5,VLOOKUP(K87,TPMatrix!$A$6:$B$10,2,FALSE()),IF(J87=4,VLOOKUP(K87,TPMatrix!$D$6:$E$9,2,FALSE()),0))</f>
        <v>0</v>
      </c>
      <c r="M87" s="240">
        <f ca="1">IF(COUNTIF(K87:K91,K87)&gt;=2,IF(J87=5,VLOOKUP(K87+1,TPMatrix!$A$6:$B$10,2,FALSE()),IF(J87=4,VLOOKUP(K87+1,TPMatrix!$D$6:$E$9,2,FALSE()),0)),"")</f>
        <v>0</v>
      </c>
      <c r="N87" s="240">
        <f ca="1">IF(COUNTIF(K87:K91,K87)&gt;=3,IF(J87=5,VLOOKUP(K87+2,TPMatrix!$A$6:$B$10,2,FALSE()),IF(J87=4,VLOOKUP(K87+2,TPMatrix!$D$6:$E$9,2,FALSE()),0)),"")</f>
        <v>0</v>
      </c>
      <c r="O87" s="240">
        <f ca="1">IF(COUNTIF(K87:K91,K87)&gt;=4,IF(J87=5,VLOOKUP(K87+3,TPMatrix!$A$6:$B$10,2,FALSE()),IF(J87=4,VLOOKUP(K87+3,TPMatrix!$D$6:$E$9,2,FALSE()),0)),"")</f>
        <v>0</v>
      </c>
      <c r="P87" s="240">
        <f ca="1">IF(COUNTIF(K87:K91,K87)&gt;=5,IF(J87=5,VLOOKUP(K87+4,TPMatrix!$A$6:$B$10,2,FALSE()),IF(J87=4,VLOOKUP(K87+4,TPMatrix!$D$6:$E$9,2,FALSE()),0)),"")</f>
        <v>0</v>
      </c>
      <c r="Q87" s="240">
        <f t="shared" ca="1" si="28"/>
        <v>0</v>
      </c>
      <c r="R87" s="241">
        <f t="shared" ca="1" si="29"/>
        <v>5</v>
      </c>
      <c r="S87" s="242">
        <f t="shared" ca="1" si="30"/>
        <v>0</v>
      </c>
      <c r="T87" s="243">
        <f t="shared" si="31"/>
        <v>0</v>
      </c>
      <c r="U87" s="244">
        <f t="shared" ca="1" si="32"/>
        <v>0</v>
      </c>
      <c r="W87" s="191" t="str">
        <f t="shared" ca="1" si="33"/>
        <v/>
      </c>
      <c r="X87" t="str">
        <f ca="1">IF(ISNUMBER($A87),$W87*(Methuselahs!$A$4+1)+$A87,"")</f>
        <v/>
      </c>
      <c r="Y87" s="191" t="str">
        <f t="shared" ca="1" si="34"/>
        <v/>
      </c>
      <c r="Z87" t="str">
        <f ca="1">IF(ISNUMBER($A87),VLOOKUP($A87,Methuselahs!$A$7:$X$206,5),"")</f>
        <v/>
      </c>
      <c r="AA87" s="191" t="str">
        <f t="shared" ca="1" si="35"/>
        <v/>
      </c>
    </row>
    <row r="88" spans="1:27" ht="12.95" customHeight="1">
      <c r="A88" t="str">
        <f ca="1">IF(ISBLANK('Tournament Info'!$B$11),"",INDIRECT(ADDRESS(ROW(),1,1,1,"Optimal Seating "&amp;'Tournament Info'!$B$11-1&amp;"R+F")))</f>
        <v/>
      </c>
      <c r="B88" t="str">
        <f ca="1">IF(ISNUMBER(A88),VLOOKUP(A88,Methuselahs!$A$7:$E$206,2,FALSE()),"")</f>
        <v/>
      </c>
      <c r="C88" t="str">
        <f ca="1">IF(ISNUMBER(A88),VLOOKUP(A88,Methuselahs!$A$7:$E$206,3,FALSE()),"")</f>
        <v/>
      </c>
      <c r="D88" s="248" t="str">
        <f t="shared" ca="1" si="24"/>
        <v/>
      </c>
      <c r="E88" s="249"/>
      <c r="F88" s="247">
        <f t="shared" si="25"/>
        <v>0</v>
      </c>
      <c r="G88" s="250" t="str">
        <f t="shared" ca="1" si="26"/>
        <v/>
      </c>
      <c r="H88" t="str">
        <f ca="1">IF(ISNUMBER(A88),IF(OR($S88=$U88,NOT(ISNA(MATCH($D88*5+$V$4,Override!$C$6:$C$124,0)))),$Q88,0),"")</f>
        <v/>
      </c>
      <c r="I88" s="248" t="str">
        <f t="shared" ca="1" si="27"/>
        <v/>
      </c>
      <c r="J88" s="252">
        <f ca="1">COUNT(A87:A91)</f>
        <v>0</v>
      </c>
      <c r="K88" s="253" t="str">
        <f ca="1">IF(ISNUMBER(A88),_xlfn.RANK.EQ(F88,F87:F91),"")</f>
        <v/>
      </c>
      <c r="L88" s="254">
        <f ca="1">IF(J88=5,VLOOKUP(K88,TPMatrix!$A$6:$B$10,2,FALSE()),IF(J88=4,VLOOKUP(K88,TPMatrix!$D$6:$E$9,2,FALSE()),0))</f>
        <v>0</v>
      </c>
      <c r="M88" s="254">
        <f ca="1">IF(COUNTIF(K87:K91,K88)&gt;=2,IF(J88=5,VLOOKUP(K88+1,TPMatrix!$A$6:$B$10,2,FALSE()),IF(J88=4,VLOOKUP(K88+1,TPMatrix!$D$6:$E$9,2,FALSE()),0)),"")</f>
        <v>0</v>
      </c>
      <c r="N88" s="254">
        <f ca="1">IF(COUNTIF(K87:K91,K88)&gt;=3,IF(J88=5,VLOOKUP(K88+2,TPMatrix!$A$6:$B$10,2,FALSE()),IF(J88=4,VLOOKUP(K88+2,TPMatrix!$D$6:$E$9,2,FALSE()),0)),"")</f>
        <v>0</v>
      </c>
      <c r="O88" s="254">
        <f ca="1">IF(COUNTIF(K87:K91,K88)&gt;=4,IF(J88=5,VLOOKUP(K88+3,TPMatrix!$A$6:$B$10,2,FALSE()),IF(J88=4,VLOOKUP(K88+3,TPMatrix!$D$6:$E$9,2,FALSE()),0)),"")</f>
        <v>0</v>
      </c>
      <c r="P88" s="254">
        <f ca="1">IF(COUNTIF(K87:K91,K88)&gt;=5,IF(J88=5,VLOOKUP(K88+4,TPMatrix!$A$6:$B$10,2,FALSE()),IF(J88=4,VLOOKUP(K88+4,TPMatrix!$D$6:$E$9,2,FALSE()),0)),"")</f>
        <v>0</v>
      </c>
      <c r="Q88" s="254">
        <f t="shared" ca="1" si="28"/>
        <v>0</v>
      </c>
      <c r="R88" s="255">
        <f t="shared" ca="1" si="29"/>
        <v>5</v>
      </c>
      <c r="S88" s="253">
        <f t="shared" ca="1" si="30"/>
        <v>0</v>
      </c>
      <c r="T88" s="254">
        <f t="shared" si="31"/>
        <v>0</v>
      </c>
      <c r="U88" s="255">
        <f t="shared" ca="1" si="32"/>
        <v>0</v>
      </c>
      <c r="W88" s="191" t="str">
        <f t="shared" ca="1" si="33"/>
        <v/>
      </c>
      <c r="X88" t="str">
        <f ca="1">IF(ISNUMBER($A88),$W88*(Methuselahs!$A$4+1)+$A88,"")</f>
        <v/>
      </c>
      <c r="Y88" s="191" t="str">
        <f t="shared" ca="1" si="34"/>
        <v/>
      </c>
      <c r="Z88" t="str">
        <f ca="1">IF(ISNUMBER($A88),VLOOKUP($A88,Methuselahs!$A$7:$X$206,5),"")</f>
        <v/>
      </c>
      <c r="AA88" s="191" t="str">
        <f t="shared" ca="1" si="35"/>
        <v/>
      </c>
    </row>
    <row r="89" spans="1:27" ht="12.95" customHeight="1">
      <c r="A89" t="str">
        <f ca="1">IF(ISBLANK('Tournament Info'!$B$11),"",INDIRECT(ADDRESS(ROW(),1,1,1,"Optimal Seating "&amp;'Tournament Info'!$B$11-1&amp;"R+F")))</f>
        <v/>
      </c>
      <c r="B89" t="str">
        <f ca="1">IF(ISNUMBER(A89),VLOOKUP(A89,Methuselahs!$A$7:$E$206,2,FALSE()),"")</f>
        <v/>
      </c>
      <c r="C89" t="str">
        <f ca="1">IF(ISNUMBER(A89),VLOOKUP(A89,Methuselahs!$A$7:$E$206,3,FALSE()),"")</f>
        <v/>
      </c>
      <c r="D89" s="258" t="str">
        <f t="shared" ca="1" si="24"/>
        <v/>
      </c>
      <c r="E89" s="259"/>
      <c r="F89" s="257">
        <f t="shared" si="25"/>
        <v>0</v>
      </c>
      <c r="G89" s="260" t="str">
        <f t="shared" ca="1" si="26"/>
        <v/>
      </c>
      <c r="H89" t="str">
        <f ca="1">IF(ISNUMBER(A89),IF(OR($S89=$U89,NOT(ISNA(MATCH($D89*5+$V$4,Override!$C$6:$C$124,0)))),$Q89,0),"")</f>
        <v/>
      </c>
      <c r="I89" s="258" t="str">
        <f t="shared" ca="1" si="27"/>
        <v/>
      </c>
      <c r="J89" s="262">
        <f ca="1">COUNT(A87:A91)</f>
        <v>0</v>
      </c>
      <c r="K89" s="263" t="str">
        <f ca="1">IF(ISNUMBER(A89),_xlfn.RANK.EQ(F89,F87:F91),"")</f>
        <v/>
      </c>
      <c r="L89" s="264">
        <f ca="1">IF(J89=5,VLOOKUP(K89,TPMatrix!$A$6:$B$10,2,FALSE()),IF(J89=4,VLOOKUP(K89,TPMatrix!$D$6:$E$9,2,FALSE()),0))</f>
        <v>0</v>
      </c>
      <c r="M89" s="264">
        <f ca="1">IF(COUNTIF(K87:K91,K89)&gt;=2,IF(J89=5,VLOOKUP(K89+1,TPMatrix!$A$6:$B$10,2,FALSE()),IF(J89=4,VLOOKUP(K89+1,TPMatrix!$D$6:$E$9,2,FALSE()),0)),"")</f>
        <v>0</v>
      </c>
      <c r="N89" s="264">
        <f ca="1">IF(COUNTIF(K87:K91,K89)&gt;=3,IF(J89=5,VLOOKUP(K89+2,TPMatrix!$A$6:$B$10,2,FALSE()),IF(J89=4,VLOOKUP(K89+2,TPMatrix!$D$6:$E$9,2,FALSE()),0)),"")</f>
        <v>0</v>
      </c>
      <c r="O89" s="264">
        <f ca="1">IF(COUNTIF(K87:K91,K89)&gt;=4,IF(J89=5,VLOOKUP(K89+3,TPMatrix!$A$6:$B$10,2,FALSE()),IF(J89=4,VLOOKUP(K89+3,TPMatrix!$D$6:$E$9,2,FALSE()),0)),"")</f>
        <v>0</v>
      </c>
      <c r="P89" s="264">
        <f ca="1">IF(COUNTIF(K87:K91,K89)&gt;=5,IF(J89=5,VLOOKUP(K89+4,TPMatrix!$A$6:$B$10,2,FALSE()),IF(J89=4,VLOOKUP(K89+4,TPMatrix!$D$6:$E$9,2,FALSE()),0)),"")</f>
        <v>0</v>
      </c>
      <c r="Q89" s="264">
        <f t="shared" ca="1" si="28"/>
        <v>0</v>
      </c>
      <c r="R89" s="265">
        <f t="shared" ca="1" si="29"/>
        <v>5</v>
      </c>
      <c r="S89" s="263">
        <f t="shared" ca="1" si="30"/>
        <v>0</v>
      </c>
      <c r="T89" s="264">
        <f t="shared" si="31"/>
        <v>0</v>
      </c>
      <c r="U89" s="265">
        <f t="shared" ca="1" si="32"/>
        <v>0</v>
      </c>
      <c r="W89" s="191" t="str">
        <f t="shared" ca="1" si="33"/>
        <v/>
      </c>
      <c r="X89" t="str">
        <f ca="1">IF(ISNUMBER($A89),$W89*(Methuselahs!$A$4+1)+$A89,"")</f>
        <v/>
      </c>
      <c r="Y89" s="191" t="str">
        <f t="shared" ca="1" si="34"/>
        <v/>
      </c>
      <c r="Z89" t="str">
        <f ca="1">IF(ISNUMBER($A89),VLOOKUP($A89,Methuselahs!$A$7:$X$206,5),"")</f>
        <v/>
      </c>
      <c r="AA89" s="191" t="str">
        <f t="shared" ca="1" si="35"/>
        <v/>
      </c>
    </row>
    <row r="90" spans="1:27" ht="12.95" customHeight="1">
      <c r="A90" t="str">
        <f ca="1">IF(ISBLANK('Tournament Info'!$B$11),"",INDIRECT(ADDRESS(ROW(),1,1,1,"Optimal Seating "&amp;'Tournament Info'!$B$11-1&amp;"R+F")))</f>
        <v/>
      </c>
      <c r="B90" t="str">
        <f ca="1">IF(ISNUMBER(A90),VLOOKUP(A90,Methuselahs!$A$7:$E$206,2,FALSE()),"")</f>
        <v/>
      </c>
      <c r="C90" t="str">
        <f ca="1">IF(ISNUMBER(A90),VLOOKUP(A90,Methuselahs!$A$7:$E$206,3,FALSE()),"")</f>
        <v/>
      </c>
      <c r="D90" s="268" t="str">
        <f t="shared" ca="1" si="24"/>
        <v/>
      </c>
      <c r="E90" s="269"/>
      <c r="F90" s="267">
        <f t="shared" si="25"/>
        <v>0</v>
      </c>
      <c r="G90" s="250" t="str">
        <f t="shared" ca="1" si="26"/>
        <v/>
      </c>
      <c r="H90" t="str">
        <f ca="1">IF(ISNUMBER(A90),IF(OR($S90=$U90,NOT(ISNA(MATCH($D90*5+$V$4,Override!$C$6:$C$124,0)))),$Q90,0),"")</f>
        <v/>
      </c>
      <c r="I90" s="268" t="str">
        <f t="shared" ca="1" si="27"/>
        <v/>
      </c>
      <c r="J90" s="270">
        <f ca="1">COUNT(A87:A91)</f>
        <v>0</v>
      </c>
      <c r="K90" s="253" t="str">
        <f ca="1">IF(ISNUMBER(A90),_xlfn.RANK.EQ(F90,F87:F91),"")</f>
        <v/>
      </c>
      <c r="L90" s="254">
        <f ca="1">IF(J90=5,VLOOKUP(K90,TPMatrix!$A$6:$B$10,2,FALSE()),IF(J90=4,VLOOKUP(K90,TPMatrix!$D$6:$E$9,2,FALSE()),0))</f>
        <v>0</v>
      </c>
      <c r="M90" s="254">
        <f ca="1">IF(COUNTIF(K87:K91,K90)&gt;=2,IF(J90=5,VLOOKUP(K90+1,TPMatrix!$A$6:$B$10,2,FALSE()),IF(J90=4,VLOOKUP(K90+1,TPMatrix!$D$6:$E$9,2,FALSE()),0)),"")</f>
        <v>0</v>
      </c>
      <c r="N90" s="254">
        <f ca="1">IF(COUNTIF(K87:K91,K90)&gt;=3,IF(J90=5,VLOOKUP(K90+2,TPMatrix!$A$6:$B$10,2,FALSE()),IF(J90=4,VLOOKUP(K90+2,TPMatrix!$D$6:$E$9,2,FALSE()),0)),"")</f>
        <v>0</v>
      </c>
      <c r="O90" s="254">
        <f ca="1">IF(COUNTIF(K87:K91,K90)&gt;=4,IF(J90=5,VLOOKUP(K90+3,TPMatrix!$A$6:$B$10,2,FALSE()),IF(J90=4,VLOOKUP(K90+3,TPMatrix!$D$6:$E$9,2,FALSE()),0)),"")</f>
        <v>0</v>
      </c>
      <c r="P90" s="254">
        <f ca="1">IF(COUNTIF(K87:K91,K90)&gt;=5,IF(J90=5,VLOOKUP(K90+4,TPMatrix!$A$6:$B$10,2,FALSE()),IF(J90=4,VLOOKUP(K90+4,TPMatrix!$D$6:$E$9,2,FALSE()),0)),"")</f>
        <v>0</v>
      </c>
      <c r="Q90" s="254">
        <f t="shared" ca="1" si="28"/>
        <v>0</v>
      </c>
      <c r="R90" s="255">
        <f t="shared" ca="1" si="29"/>
        <v>5</v>
      </c>
      <c r="S90" s="253">
        <f t="shared" ca="1" si="30"/>
        <v>0</v>
      </c>
      <c r="T90" s="254">
        <f t="shared" si="31"/>
        <v>0</v>
      </c>
      <c r="U90" s="255">
        <f t="shared" ca="1" si="32"/>
        <v>0</v>
      </c>
      <c r="W90" s="191" t="str">
        <f t="shared" ca="1" si="33"/>
        <v/>
      </c>
      <c r="X90" t="str">
        <f ca="1">IF(ISNUMBER($A90),$W90*(Methuselahs!$A$4+1)+$A90,"")</f>
        <v/>
      </c>
      <c r="Y90" s="191" t="str">
        <f t="shared" ca="1" si="34"/>
        <v/>
      </c>
      <c r="Z90" t="str">
        <f ca="1">IF(ISNUMBER($A90),VLOOKUP($A90,Methuselahs!$A$7:$X$206,5),"")</f>
        <v/>
      </c>
      <c r="AA90" s="191" t="str">
        <f t="shared" ca="1" si="35"/>
        <v/>
      </c>
    </row>
    <row r="91" spans="1:27" ht="12.95" customHeight="1" thickBot="1">
      <c r="A91" t="str">
        <f ca="1">IF(ISBLANK('Tournament Info'!$B$11),"",INDIRECT(ADDRESS(ROW(),1,1,1,"Optimal Seating "&amp;'Tournament Info'!$B$11-1&amp;"R+F")))</f>
        <v/>
      </c>
      <c r="B91" t="str">
        <f ca="1">IF(ISNUMBER(A91),VLOOKUP(A91,Methuselahs!$A$7:$E$206,2,FALSE()),"")</f>
        <v/>
      </c>
      <c r="C91" t="str">
        <f ca="1">IF(ISNUMBER(A91),VLOOKUP(A91,Methuselahs!$A$7:$E$206,3,FALSE()),"")</f>
        <v/>
      </c>
      <c r="D91" s="274" t="str">
        <f t="shared" ca="1" si="24"/>
        <v/>
      </c>
      <c r="E91" s="275"/>
      <c r="F91" s="273">
        <f t="shared" si="25"/>
        <v>0</v>
      </c>
      <c r="G91" s="260" t="str">
        <f t="shared" ca="1" si="26"/>
        <v/>
      </c>
      <c r="H91" t="str">
        <f ca="1">IF(ISNUMBER(A91),IF(OR($S91=$U91,NOT(ISNA(MATCH($D91*5+$V$4,Override!$C$6:$C$124,0)))),$Q91,0),"")</f>
        <v/>
      </c>
      <c r="I91" s="274" t="str">
        <f t="shared" ca="1" si="27"/>
        <v/>
      </c>
      <c r="J91" s="276">
        <f ca="1">COUNT(A87:A91)</f>
        <v>0</v>
      </c>
      <c r="K91" s="277" t="str">
        <f ca="1">IF(ISNUMBER(A91),_xlfn.RANK.EQ(F91,F87:F91),"")</f>
        <v/>
      </c>
      <c r="L91" s="278">
        <f ca="1">IF(J91=5,VLOOKUP(K91,TPMatrix!$A$6:$B$10,2,FALSE()),IF(J91=4,VLOOKUP(K91,TPMatrix!$D$6:$E$9,2,FALSE()),0))</f>
        <v>0</v>
      </c>
      <c r="M91" s="278">
        <f ca="1">IF(COUNTIF(K87:K91,K91)&gt;=2,IF(J91=5,VLOOKUP(K91+1,TPMatrix!$A$6:$B$10,2,FALSE()),IF(J91=4,VLOOKUP(K91+1,TPMatrix!$D$6:$E$9,2,FALSE()),0)),"")</f>
        <v>0</v>
      </c>
      <c r="N91" s="278">
        <f ca="1">IF(COUNTIF(K87:K91,K91)&gt;=3,IF(J91=5,VLOOKUP(K91+2,TPMatrix!$A$6:$B$10,2,FALSE()),IF(J91=4,VLOOKUP(K91+2,TPMatrix!$D$6:$E$9,2,FALSE()),0)),"")</f>
        <v>0</v>
      </c>
      <c r="O91" s="278">
        <f ca="1">IF(COUNTIF(K87:K91,K91)&gt;=4,IF(J91=5,VLOOKUP(K91+3,TPMatrix!$A$6:$B$10,2,FALSE()),IF(J91=4,VLOOKUP(K91+3,TPMatrix!$D$6:$E$9,2,FALSE()),0)),"")</f>
        <v>0</v>
      </c>
      <c r="P91" s="278">
        <f ca="1">IF(COUNTIF(K87:K91,K91)&gt;=5,IF(J91=5,VLOOKUP(K91+4,TPMatrix!$A$6:$B$10,2,FALSE()),IF(J91=4,VLOOKUP(K91+4,TPMatrix!$D$6:$E$9,2,FALSE()),0)),"")</f>
        <v>0</v>
      </c>
      <c r="Q91" s="278">
        <f t="shared" ca="1" si="28"/>
        <v>0</v>
      </c>
      <c r="R91" s="279">
        <f t="shared" ca="1" si="29"/>
        <v>5</v>
      </c>
      <c r="S91" s="277">
        <f t="shared" ca="1" si="30"/>
        <v>0</v>
      </c>
      <c r="T91" s="278">
        <f t="shared" si="31"/>
        <v>0</v>
      </c>
      <c r="U91" s="279">
        <f t="shared" ca="1" si="32"/>
        <v>0</v>
      </c>
      <c r="W91" s="191" t="str">
        <f t="shared" ca="1" si="33"/>
        <v/>
      </c>
      <c r="X91" t="str">
        <f ca="1">IF(ISNUMBER($A91),$W91*(Methuselahs!$A$4+1)+$A91,"")</f>
        <v/>
      </c>
      <c r="Y91" s="191" t="str">
        <f t="shared" ca="1" si="34"/>
        <v/>
      </c>
      <c r="Z91" t="str">
        <f ca="1">IF(ISNUMBER($A91),VLOOKUP($A91,Methuselahs!$A$7:$X$206,5),"")</f>
        <v/>
      </c>
      <c r="AA91" s="191" t="str">
        <f t="shared" ca="1" si="35"/>
        <v/>
      </c>
    </row>
    <row r="92" spans="1:27" ht="12.95" customHeight="1">
      <c r="A92" t="str">
        <f ca="1">IF(ISBLANK('Tournament Info'!$B$11),"",INDIRECT(ADDRESS(ROW(),1,1,1,"Optimal Seating "&amp;'Tournament Info'!$B$11-1&amp;"R+F")))</f>
        <v/>
      </c>
      <c r="B92" t="str">
        <f ca="1">IF(ISNUMBER(A92),VLOOKUP(A92,Methuselahs!$A$7:$E$206,2,FALSE()),"")</f>
        <v/>
      </c>
      <c r="C92" t="str">
        <f ca="1">IF(ISNUMBER(A92),VLOOKUP(A92,Methuselahs!$A$7:$E$206,3,FALSE()),"")</f>
        <v/>
      </c>
      <c r="D92" s="234" t="str">
        <f t="shared" ca="1" si="24"/>
        <v/>
      </c>
      <c r="E92" s="235"/>
      <c r="F92" s="233">
        <f t="shared" si="25"/>
        <v>0</v>
      </c>
      <c r="G92" s="236" t="str">
        <f t="shared" ca="1" si="26"/>
        <v/>
      </c>
      <c r="H92" t="str">
        <f ca="1">IF(ISNUMBER(A92),IF(OR($S92=$U92,NOT(ISNA(MATCH($D92*5+$V$4,Override!$C$6:$C$124,0)))),$Q92,0),"")</f>
        <v/>
      </c>
      <c r="I92" s="234" t="str">
        <f t="shared" ca="1" si="27"/>
        <v/>
      </c>
      <c r="J92" s="238">
        <f ca="1">COUNT(A92:A96)</f>
        <v>0</v>
      </c>
      <c r="K92" s="239" t="str">
        <f ca="1">IF(ISNUMBER(A92),_xlfn.RANK.EQ(F92,F92:F96),"")</f>
        <v/>
      </c>
      <c r="L92" s="240">
        <f ca="1">IF(J92=5,VLOOKUP(K92,TPMatrix!$A$6:$B$10,2,FALSE()),IF(J92=4,VLOOKUP(K92,TPMatrix!$D$6:$E$9,2,FALSE()),0))</f>
        <v>0</v>
      </c>
      <c r="M92" s="240">
        <f ca="1">IF(COUNTIF(K92:K96,K92)&gt;=2,IF(J92=5,VLOOKUP(K92+1,TPMatrix!$A$6:$B$10,2,FALSE()),IF(J92=4,VLOOKUP(K92+1,TPMatrix!$D$6:$E$9,2,FALSE()),0)),"")</f>
        <v>0</v>
      </c>
      <c r="N92" s="240">
        <f ca="1">IF(COUNTIF(K92:K96,K92)&gt;=3,IF(J92=5,VLOOKUP(K92+2,TPMatrix!$A$6:$B$10,2,FALSE()),IF(J92=4,VLOOKUP(K92+2,TPMatrix!$D$6:$E$9,2,FALSE()),0)),"")</f>
        <v>0</v>
      </c>
      <c r="O92" s="240">
        <f ca="1">IF(COUNTIF(K92:K96,K92)&gt;=4,IF(J92=5,VLOOKUP(K92+3,TPMatrix!$A$6:$B$10,2,FALSE()),IF(J92=4,VLOOKUP(K92+3,TPMatrix!$D$6:$E$9,2,FALSE()),0)),"")</f>
        <v>0</v>
      </c>
      <c r="P92" s="240">
        <f ca="1">IF(COUNTIF(K92:K96,K92)&gt;=5,IF(J92=5,VLOOKUP(K92+4,TPMatrix!$A$6:$B$10,2,FALSE()),IF(J92=4,VLOOKUP(K92+4,TPMatrix!$D$6:$E$9,2,FALSE()),0)),"")</f>
        <v>0</v>
      </c>
      <c r="Q92" s="240">
        <f t="shared" ca="1" si="28"/>
        <v>0</v>
      </c>
      <c r="R92" s="241">
        <f t="shared" ca="1" si="29"/>
        <v>5</v>
      </c>
      <c r="S92" s="242">
        <f t="shared" ca="1" si="30"/>
        <v>0</v>
      </c>
      <c r="T92" s="243">
        <f t="shared" si="31"/>
        <v>0</v>
      </c>
      <c r="U92" s="244">
        <f t="shared" ca="1" si="32"/>
        <v>0</v>
      </c>
      <c r="W92" s="191" t="str">
        <f t="shared" ca="1" si="33"/>
        <v/>
      </c>
      <c r="X92" t="str">
        <f ca="1">IF(ISNUMBER($A92),$W92*(Methuselahs!$A$4+1)+$A92,"")</f>
        <v/>
      </c>
      <c r="Y92" s="191" t="str">
        <f t="shared" ca="1" si="34"/>
        <v/>
      </c>
      <c r="Z92" t="str">
        <f ca="1">IF(ISNUMBER($A92),VLOOKUP($A92,Methuselahs!$A$7:$X$206,5),"")</f>
        <v/>
      </c>
      <c r="AA92" s="191" t="str">
        <f t="shared" ca="1" si="35"/>
        <v/>
      </c>
    </row>
    <row r="93" spans="1:27" ht="12.95" customHeight="1">
      <c r="A93" t="str">
        <f ca="1">IF(ISBLANK('Tournament Info'!$B$11),"",INDIRECT(ADDRESS(ROW(),1,1,1,"Optimal Seating "&amp;'Tournament Info'!$B$11-1&amp;"R+F")))</f>
        <v/>
      </c>
      <c r="B93" t="str">
        <f ca="1">IF(ISNUMBER(A93),VLOOKUP(A93,Methuselahs!$A$7:$E$206,2,FALSE()),"")</f>
        <v/>
      </c>
      <c r="C93" t="str">
        <f ca="1">IF(ISNUMBER(A93),VLOOKUP(A93,Methuselahs!$A$7:$E$206,3,FALSE()),"")</f>
        <v/>
      </c>
      <c r="D93" s="248" t="str">
        <f t="shared" ca="1" si="24"/>
        <v/>
      </c>
      <c r="E93" s="249"/>
      <c r="F93" s="247">
        <f t="shared" si="25"/>
        <v>0</v>
      </c>
      <c r="G93" s="250" t="str">
        <f t="shared" ca="1" si="26"/>
        <v/>
      </c>
      <c r="H93" t="str">
        <f ca="1">IF(ISNUMBER(A93),IF(OR($S93=$U93,NOT(ISNA(MATCH($D93*5+$V$4,Override!$C$6:$C$124,0)))),$Q93,0),"")</f>
        <v/>
      </c>
      <c r="I93" s="248" t="str">
        <f t="shared" ca="1" si="27"/>
        <v/>
      </c>
      <c r="J93" s="252">
        <f ca="1">COUNT(A92:A96)</f>
        <v>0</v>
      </c>
      <c r="K93" s="253" t="str">
        <f ca="1">IF(ISNUMBER(A93),_xlfn.RANK.EQ(F93,F92:F96),"")</f>
        <v/>
      </c>
      <c r="L93" s="254">
        <f ca="1">IF(J93=5,VLOOKUP(K93,TPMatrix!$A$6:$B$10,2,FALSE()),IF(J93=4,VLOOKUP(K93,TPMatrix!$D$6:$E$9,2,FALSE()),0))</f>
        <v>0</v>
      </c>
      <c r="M93" s="254">
        <f ca="1">IF(COUNTIF(K92:K96,K93)&gt;=2,IF(J93=5,VLOOKUP(K93+1,TPMatrix!$A$6:$B$10,2,FALSE()),IF(J93=4,VLOOKUP(K93+1,TPMatrix!$D$6:$E$9,2,FALSE()),0)),"")</f>
        <v>0</v>
      </c>
      <c r="N93" s="254">
        <f ca="1">IF(COUNTIF(K92:K96,K93)&gt;=3,IF(J93=5,VLOOKUP(K93+2,TPMatrix!$A$6:$B$10,2,FALSE()),IF(J93=4,VLOOKUP(K93+2,TPMatrix!$D$6:$E$9,2,FALSE()),0)),"")</f>
        <v>0</v>
      </c>
      <c r="O93" s="254">
        <f ca="1">IF(COUNTIF(K92:K96,K93)&gt;=4,IF(J93=5,VLOOKUP(K93+3,TPMatrix!$A$6:$B$10,2,FALSE()),IF(J93=4,VLOOKUP(K93+3,TPMatrix!$D$6:$E$9,2,FALSE()),0)),"")</f>
        <v>0</v>
      </c>
      <c r="P93" s="254">
        <f ca="1">IF(COUNTIF(K92:K96,K93)&gt;=5,IF(J93=5,VLOOKUP(K93+4,TPMatrix!$A$6:$B$10,2,FALSE()),IF(J93=4,VLOOKUP(K93+4,TPMatrix!$D$6:$E$9,2,FALSE()),0)),"")</f>
        <v>0</v>
      </c>
      <c r="Q93" s="254">
        <f t="shared" ca="1" si="28"/>
        <v>0</v>
      </c>
      <c r="R93" s="255">
        <f t="shared" ca="1" si="29"/>
        <v>5</v>
      </c>
      <c r="S93" s="253">
        <f t="shared" ca="1" si="30"/>
        <v>0</v>
      </c>
      <c r="T93" s="254">
        <f t="shared" si="31"/>
        <v>0</v>
      </c>
      <c r="U93" s="255">
        <f t="shared" ca="1" si="32"/>
        <v>0</v>
      </c>
      <c r="W93" s="191" t="str">
        <f t="shared" ca="1" si="33"/>
        <v/>
      </c>
      <c r="X93" t="str">
        <f ca="1">IF(ISNUMBER($A93),$W93*(Methuselahs!$A$4+1)+$A93,"")</f>
        <v/>
      </c>
      <c r="Y93" s="191" t="str">
        <f t="shared" ca="1" si="34"/>
        <v/>
      </c>
      <c r="Z93" t="str">
        <f ca="1">IF(ISNUMBER($A93),VLOOKUP($A93,Methuselahs!$A$7:$X$206,5),"")</f>
        <v/>
      </c>
      <c r="AA93" s="191" t="str">
        <f t="shared" ca="1" si="35"/>
        <v/>
      </c>
    </row>
    <row r="94" spans="1:27" ht="12.95" customHeight="1">
      <c r="A94" t="str">
        <f ca="1">IF(ISBLANK('Tournament Info'!$B$11),"",INDIRECT(ADDRESS(ROW(),1,1,1,"Optimal Seating "&amp;'Tournament Info'!$B$11-1&amp;"R+F")))</f>
        <v/>
      </c>
      <c r="B94" t="str">
        <f ca="1">IF(ISNUMBER(A94),VLOOKUP(A94,Methuselahs!$A$7:$E$206,2,FALSE()),"")</f>
        <v/>
      </c>
      <c r="C94" t="str">
        <f ca="1">IF(ISNUMBER(A94),VLOOKUP(A94,Methuselahs!$A$7:$E$206,3,FALSE()),"")</f>
        <v/>
      </c>
      <c r="D94" s="258" t="str">
        <f t="shared" ca="1" si="24"/>
        <v/>
      </c>
      <c r="E94" s="259"/>
      <c r="F94" s="257">
        <f t="shared" si="25"/>
        <v>0</v>
      </c>
      <c r="G94" s="260" t="str">
        <f t="shared" ca="1" si="26"/>
        <v/>
      </c>
      <c r="H94" t="str">
        <f ca="1">IF(ISNUMBER(A94),IF(OR($S94=$U94,NOT(ISNA(MATCH($D94*5+$V$4,Override!$C$6:$C$124,0)))),$Q94,0),"")</f>
        <v/>
      </c>
      <c r="I94" s="258" t="str">
        <f t="shared" ca="1" si="27"/>
        <v/>
      </c>
      <c r="J94" s="262">
        <f ca="1">COUNT(A92:A96)</f>
        <v>0</v>
      </c>
      <c r="K94" s="263" t="str">
        <f ca="1">IF(ISNUMBER(A94),_xlfn.RANK.EQ(F94,F92:F96),"")</f>
        <v/>
      </c>
      <c r="L94" s="264">
        <f ca="1">IF(J94=5,VLOOKUP(K94,TPMatrix!$A$6:$B$10,2,FALSE()),IF(J94=4,VLOOKUP(K94,TPMatrix!$D$6:$E$9,2,FALSE()),0))</f>
        <v>0</v>
      </c>
      <c r="M94" s="264">
        <f ca="1">IF(COUNTIF(K92:K96,K94)&gt;=2,IF(J94=5,VLOOKUP(K94+1,TPMatrix!$A$6:$B$10,2,FALSE()),IF(J94=4,VLOOKUP(K94+1,TPMatrix!$D$6:$E$9,2,FALSE()),0)),"")</f>
        <v>0</v>
      </c>
      <c r="N94" s="264">
        <f ca="1">IF(COUNTIF(K92:K96,K94)&gt;=3,IF(J94=5,VLOOKUP(K94+2,TPMatrix!$A$6:$B$10,2,FALSE()),IF(J94=4,VLOOKUP(K94+2,TPMatrix!$D$6:$E$9,2,FALSE()),0)),"")</f>
        <v>0</v>
      </c>
      <c r="O94" s="264">
        <f ca="1">IF(COUNTIF(K92:K96,K94)&gt;=4,IF(J94=5,VLOOKUP(K94+3,TPMatrix!$A$6:$B$10,2,FALSE()),IF(J94=4,VLOOKUP(K94+3,TPMatrix!$D$6:$E$9,2,FALSE()),0)),"")</f>
        <v>0</v>
      </c>
      <c r="P94" s="264">
        <f ca="1">IF(COUNTIF(K92:K96,K94)&gt;=5,IF(J94=5,VLOOKUP(K94+4,TPMatrix!$A$6:$B$10,2,FALSE()),IF(J94=4,VLOOKUP(K94+4,TPMatrix!$D$6:$E$9,2,FALSE()),0)),"")</f>
        <v>0</v>
      </c>
      <c r="Q94" s="264">
        <f t="shared" ca="1" si="28"/>
        <v>0</v>
      </c>
      <c r="R94" s="265">
        <f t="shared" ca="1" si="29"/>
        <v>5</v>
      </c>
      <c r="S94" s="263">
        <f t="shared" ca="1" si="30"/>
        <v>0</v>
      </c>
      <c r="T94" s="264">
        <f t="shared" si="31"/>
        <v>0</v>
      </c>
      <c r="U94" s="265">
        <f t="shared" ca="1" si="32"/>
        <v>0</v>
      </c>
      <c r="W94" s="191" t="str">
        <f t="shared" ca="1" si="33"/>
        <v/>
      </c>
      <c r="X94" t="str">
        <f ca="1">IF(ISNUMBER($A94),$W94*(Methuselahs!$A$4+1)+$A94,"")</f>
        <v/>
      </c>
      <c r="Y94" s="191" t="str">
        <f t="shared" ca="1" si="34"/>
        <v/>
      </c>
      <c r="Z94" t="str">
        <f ca="1">IF(ISNUMBER($A94),VLOOKUP($A94,Methuselahs!$A$7:$X$206,5),"")</f>
        <v/>
      </c>
      <c r="AA94" s="191" t="str">
        <f t="shared" ca="1" si="35"/>
        <v/>
      </c>
    </row>
    <row r="95" spans="1:27" ht="12.95" customHeight="1">
      <c r="A95" t="str">
        <f ca="1">IF(ISBLANK('Tournament Info'!$B$11),"",INDIRECT(ADDRESS(ROW(),1,1,1,"Optimal Seating "&amp;'Tournament Info'!$B$11-1&amp;"R+F")))</f>
        <v/>
      </c>
      <c r="B95" t="str">
        <f ca="1">IF(ISNUMBER(A95),VLOOKUP(A95,Methuselahs!$A$7:$E$206,2,FALSE()),"")</f>
        <v/>
      </c>
      <c r="C95" t="str">
        <f ca="1">IF(ISNUMBER(A95),VLOOKUP(A95,Methuselahs!$A$7:$E$206,3,FALSE()),"")</f>
        <v/>
      </c>
      <c r="D95" s="268" t="str">
        <f t="shared" ca="1" si="24"/>
        <v/>
      </c>
      <c r="E95" s="269"/>
      <c r="F95" s="267">
        <f t="shared" si="25"/>
        <v>0</v>
      </c>
      <c r="G95" s="250" t="str">
        <f t="shared" ca="1" si="26"/>
        <v/>
      </c>
      <c r="H95" t="str">
        <f ca="1">IF(ISNUMBER(A95),IF(OR($S95=$U95,NOT(ISNA(MATCH($D95*5+$V$4,Override!$C$6:$C$124,0)))),$Q95,0),"")</f>
        <v/>
      </c>
      <c r="I95" s="268" t="str">
        <f t="shared" ca="1" si="27"/>
        <v/>
      </c>
      <c r="J95" s="270">
        <f ca="1">COUNT(A92:A96)</f>
        <v>0</v>
      </c>
      <c r="K95" s="253" t="str">
        <f ca="1">IF(ISNUMBER(A95),_xlfn.RANK.EQ(F95,F92:F96),"")</f>
        <v/>
      </c>
      <c r="L95" s="254">
        <f ca="1">IF(J95=5,VLOOKUP(K95,TPMatrix!$A$6:$B$10,2,FALSE()),IF(J95=4,VLOOKUP(K95,TPMatrix!$D$6:$E$9,2,FALSE()),0))</f>
        <v>0</v>
      </c>
      <c r="M95" s="254">
        <f ca="1">IF(COUNTIF(K92:K96,K95)&gt;=2,IF(J95=5,VLOOKUP(K95+1,TPMatrix!$A$6:$B$10,2,FALSE()),IF(J95=4,VLOOKUP(K95+1,TPMatrix!$D$6:$E$9,2,FALSE()),0)),"")</f>
        <v>0</v>
      </c>
      <c r="N95" s="254">
        <f ca="1">IF(COUNTIF(K92:K96,K95)&gt;=3,IF(J95=5,VLOOKUP(K95+2,TPMatrix!$A$6:$B$10,2,FALSE()),IF(J95=4,VLOOKUP(K95+2,TPMatrix!$D$6:$E$9,2,FALSE()),0)),"")</f>
        <v>0</v>
      </c>
      <c r="O95" s="254">
        <f ca="1">IF(COUNTIF(K92:K96,K95)&gt;=4,IF(J95=5,VLOOKUP(K95+3,TPMatrix!$A$6:$B$10,2,FALSE()),IF(J95=4,VLOOKUP(K95+3,TPMatrix!$D$6:$E$9,2,FALSE()),0)),"")</f>
        <v>0</v>
      </c>
      <c r="P95" s="254">
        <f ca="1">IF(COUNTIF(K92:K96,K95)&gt;=5,IF(J95=5,VLOOKUP(K95+4,TPMatrix!$A$6:$B$10,2,FALSE()),IF(J95=4,VLOOKUP(K95+4,TPMatrix!$D$6:$E$9,2,FALSE()),0)),"")</f>
        <v>0</v>
      </c>
      <c r="Q95" s="254">
        <f t="shared" ca="1" si="28"/>
        <v>0</v>
      </c>
      <c r="R95" s="255">
        <f t="shared" ca="1" si="29"/>
        <v>5</v>
      </c>
      <c r="S95" s="253">
        <f t="shared" ca="1" si="30"/>
        <v>0</v>
      </c>
      <c r="T95" s="254">
        <f t="shared" si="31"/>
        <v>0</v>
      </c>
      <c r="U95" s="255">
        <f t="shared" ca="1" si="32"/>
        <v>0</v>
      </c>
      <c r="W95" s="191" t="str">
        <f t="shared" ca="1" si="33"/>
        <v/>
      </c>
      <c r="X95" t="str">
        <f ca="1">IF(ISNUMBER($A95),$W95*(Methuselahs!$A$4+1)+$A95,"")</f>
        <v/>
      </c>
      <c r="Y95" s="191" t="str">
        <f t="shared" ca="1" si="34"/>
        <v/>
      </c>
      <c r="Z95" t="str">
        <f ca="1">IF(ISNUMBER($A95),VLOOKUP($A95,Methuselahs!$A$7:$X$206,5),"")</f>
        <v/>
      </c>
      <c r="AA95" s="191" t="str">
        <f t="shared" ca="1" si="35"/>
        <v/>
      </c>
    </row>
    <row r="96" spans="1:27" ht="12.95" customHeight="1" thickBot="1">
      <c r="A96" t="str">
        <f ca="1">IF(ISBLANK('Tournament Info'!$B$11),"",INDIRECT(ADDRESS(ROW(),1,1,1,"Optimal Seating "&amp;'Tournament Info'!$B$11-1&amp;"R+F")))</f>
        <v/>
      </c>
      <c r="B96" t="str">
        <f ca="1">IF(ISNUMBER(A96),VLOOKUP(A96,Methuselahs!$A$7:$E$206,2,FALSE()),"")</f>
        <v/>
      </c>
      <c r="C96" t="str">
        <f ca="1">IF(ISNUMBER(A96),VLOOKUP(A96,Methuselahs!$A$7:$E$206,3,FALSE()),"")</f>
        <v/>
      </c>
      <c r="D96" s="274" t="str">
        <f t="shared" ca="1" si="24"/>
        <v/>
      </c>
      <c r="E96" s="275"/>
      <c r="F96" s="273">
        <f t="shared" si="25"/>
        <v>0</v>
      </c>
      <c r="G96" s="260" t="str">
        <f t="shared" ca="1" si="26"/>
        <v/>
      </c>
      <c r="H96" t="str">
        <f ca="1">IF(ISNUMBER(A96),IF(OR($S96=$U96,NOT(ISNA(MATCH($D96*5+$V$4,Override!$C$6:$C$124,0)))),$Q96,0),"")</f>
        <v/>
      </c>
      <c r="I96" s="274" t="str">
        <f t="shared" ca="1" si="27"/>
        <v/>
      </c>
      <c r="J96" s="276">
        <f ca="1">COUNT(A92:A96)</f>
        <v>0</v>
      </c>
      <c r="K96" s="277" t="str">
        <f ca="1">IF(ISNUMBER(A96),_xlfn.RANK.EQ(F96,F92:F96),"")</f>
        <v/>
      </c>
      <c r="L96" s="278">
        <f ca="1">IF(J96=5,VLOOKUP(K96,TPMatrix!$A$6:$B$10,2,FALSE()),IF(J96=4,VLOOKUP(K96,TPMatrix!$D$6:$E$9,2,FALSE()),0))</f>
        <v>0</v>
      </c>
      <c r="M96" s="278">
        <f ca="1">IF(COUNTIF(K92:K96,K96)&gt;=2,IF(J96=5,VLOOKUP(K96+1,TPMatrix!$A$6:$B$10,2,FALSE()),IF(J96=4,VLOOKUP(K96+1,TPMatrix!$D$6:$E$9,2,FALSE()),0)),"")</f>
        <v>0</v>
      </c>
      <c r="N96" s="278">
        <f ca="1">IF(COUNTIF(K92:K96,K96)&gt;=3,IF(J96=5,VLOOKUP(K96+2,TPMatrix!$A$6:$B$10,2,FALSE()),IF(J96=4,VLOOKUP(K96+2,TPMatrix!$D$6:$E$9,2,FALSE()),0)),"")</f>
        <v>0</v>
      </c>
      <c r="O96" s="278">
        <f ca="1">IF(COUNTIF(K92:K96,K96)&gt;=4,IF(J96=5,VLOOKUP(K96+3,TPMatrix!$A$6:$B$10,2,FALSE()),IF(J96=4,VLOOKUP(K96+3,TPMatrix!$D$6:$E$9,2,FALSE()),0)),"")</f>
        <v>0</v>
      </c>
      <c r="P96" s="278">
        <f ca="1">IF(COUNTIF(K92:K96,K96)&gt;=5,IF(J96=5,VLOOKUP(K96+4,TPMatrix!$A$6:$B$10,2,FALSE()),IF(J96=4,VLOOKUP(K96+4,TPMatrix!$D$6:$E$9,2,FALSE()),0)),"")</f>
        <v>0</v>
      </c>
      <c r="Q96" s="278">
        <f t="shared" ca="1" si="28"/>
        <v>0</v>
      </c>
      <c r="R96" s="279">
        <f t="shared" ca="1" si="29"/>
        <v>5</v>
      </c>
      <c r="S96" s="277">
        <f t="shared" ca="1" si="30"/>
        <v>0</v>
      </c>
      <c r="T96" s="278">
        <f t="shared" si="31"/>
        <v>0</v>
      </c>
      <c r="U96" s="279">
        <f t="shared" ca="1" si="32"/>
        <v>0</v>
      </c>
      <c r="W96" s="191" t="str">
        <f t="shared" ca="1" si="33"/>
        <v/>
      </c>
      <c r="X96" t="str">
        <f ca="1">IF(ISNUMBER($A96),$W96*(Methuselahs!$A$4+1)+$A96,"")</f>
        <v/>
      </c>
      <c r="Y96" s="191" t="str">
        <f t="shared" ca="1" si="34"/>
        <v/>
      </c>
      <c r="Z96" t="str">
        <f ca="1">IF(ISNUMBER($A96),VLOOKUP($A96,Methuselahs!$A$7:$X$206,5),"")</f>
        <v/>
      </c>
      <c r="AA96" s="191" t="str">
        <f t="shared" ca="1" si="35"/>
        <v/>
      </c>
    </row>
    <row r="97" spans="1:27" ht="12.95" customHeight="1">
      <c r="A97" t="str">
        <f ca="1">IF(ISBLANK('Tournament Info'!$B$11),"",INDIRECT(ADDRESS(ROW(),1,1,1,"Optimal Seating "&amp;'Tournament Info'!$B$11-1&amp;"R+F")))</f>
        <v/>
      </c>
      <c r="B97" t="str">
        <f ca="1">IF(ISNUMBER(A97),VLOOKUP(A97,Methuselahs!$A$7:$E$206,2,FALSE()),"")</f>
        <v/>
      </c>
      <c r="C97" t="str">
        <f ca="1">IF(ISNUMBER(A97),VLOOKUP(A97,Methuselahs!$A$7:$E$206,3,FALSE()),"")</f>
        <v/>
      </c>
      <c r="D97" s="234" t="str">
        <f t="shared" ca="1" si="24"/>
        <v/>
      </c>
      <c r="E97" s="235"/>
      <c r="F97" s="233">
        <f t="shared" si="25"/>
        <v>0</v>
      </c>
      <c r="G97" s="236" t="str">
        <f t="shared" ca="1" si="26"/>
        <v/>
      </c>
      <c r="H97" t="str">
        <f ca="1">IF(ISNUMBER(A97),IF(OR($S97=$U97,NOT(ISNA(MATCH($D97*5+$V$4,Override!$C$6:$C$124,0)))),$Q97,0),"")</f>
        <v/>
      </c>
      <c r="I97" s="234" t="str">
        <f t="shared" ca="1" si="27"/>
        <v/>
      </c>
      <c r="J97" s="238">
        <f ca="1">COUNT(A97:A101)</f>
        <v>0</v>
      </c>
      <c r="K97" s="239" t="str">
        <f ca="1">IF(ISNUMBER(A97),_xlfn.RANK.EQ(F97,F97:F101),"")</f>
        <v/>
      </c>
      <c r="L97" s="240">
        <f ca="1">IF(J97=5,VLOOKUP(K97,TPMatrix!$A$6:$B$10,2,FALSE()),IF(J97=4,VLOOKUP(K97,TPMatrix!$D$6:$E$9,2,FALSE()),0))</f>
        <v>0</v>
      </c>
      <c r="M97" s="240">
        <f ca="1">IF(COUNTIF(K97:K101,K97)&gt;=2,IF(J97=5,VLOOKUP(K97+1,TPMatrix!$A$6:$B$10,2,FALSE()),IF(J97=4,VLOOKUP(K97+1,TPMatrix!$D$6:$E$9,2,FALSE()),0)),"")</f>
        <v>0</v>
      </c>
      <c r="N97" s="240">
        <f ca="1">IF(COUNTIF(K97:K101,K97)&gt;=3,IF(J97=5,VLOOKUP(K97+2,TPMatrix!$A$6:$B$10,2,FALSE()),IF(J97=4,VLOOKUP(K97+2,TPMatrix!$D$6:$E$9,2,FALSE()),0)),"")</f>
        <v>0</v>
      </c>
      <c r="O97" s="240">
        <f ca="1">IF(COUNTIF(K97:K101,K97)&gt;=4,IF(J97=5,VLOOKUP(K97+3,TPMatrix!$A$6:$B$10,2,FALSE()),IF(J97=4,VLOOKUP(K97+3,TPMatrix!$D$6:$E$9,2,FALSE()),0)),"")</f>
        <v>0</v>
      </c>
      <c r="P97" s="240">
        <f ca="1">IF(COUNTIF(K97:K101,K97)&gt;=5,IF(J97=5,VLOOKUP(K97+4,TPMatrix!$A$6:$B$10,2,FALSE()),IF(J97=4,VLOOKUP(K97+4,TPMatrix!$D$6:$E$9,2,FALSE()),0)),"")</f>
        <v>0</v>
      </c>
      <c r="Q97" s="240">
        <f t="shared" ca="1" si="28"/>
        <v>0</v>
      </c>
      <c r="R97" s="241">
        <f t="shared" ca="1" si="29"/>
        <v>5</v>
      </c>
      <c r="S97" s="242">
        <f t="shared" ca="1" si="30"/>
        <v>0</v>
      </c>
      <c r="T97" s="243">
        <f t="shared" si="31"/>
        <v>0</v>
      </c>
      <c r="U97" s="244">
        <f t="shared" ca="1" si="32"/>
        <v>0</v>
      </c>
      <c r="W97" s="191" t="str">
        <f t="shared" ca="1" si="33"/>
        <v/>
      </c>
      <c r="X97" t="str">
        <f ca="1">IF(ISNUMBER($A97),$W97*(Methuselahs!$A$4+1)+$A97,"")</f>
        <v/>
      </c>
      <c r="Y97" s="191" t="str">
        <f t="shared" ca="1" si="34"/>
        <v/>
      </c>
      <c r="Z97" t="str">
        <f ca="1">IF(ISNUMBER($A97),VLOOKUP($A97,Methuselahs!$A$7:$X$206,5),"")</f>
        <v/>
      </c>
      <c r="AA97" s="191" t="str">
        <f t="shared" ca="1" si="35"/>
        <v/>
      </c>
    </row>
    <row r="98" spans="1:27" ht="12.95" customHeight="1">
      <c r="A98" t="str">
        <f ca="1">IF(ISBLANK('Tournament Info'!$B$11),"",INDIRECT(ADDRESS(ROW(),1,1,1,"Optimal Seating "&amp;'Tournament Info'!$B$11-1&amp;"R+F")))</f>
        <v/>
      </c>
      <c r="B98" t="str">
        <f ca="1">IF(ISNUMBER(A98),VLOOKUP(A98,Methuselahs!$A$7:$E$206,2,FALSE()),"")</f>
        <v/>
      </c>
      <c r="C98" t="str">
        <f ca="1">IF(ISNUMBER(A98),VLOOKUP(A98,Methuselahs!$A$7:$E$206,3,FALSE()),"")</f>
        <v/>
      </c>
      <c r="D98" s="248" t="str">
        <f t="shared" ca="1" si="24"/>
        <v/>
      </c>
      <c r="E98" s="249"/>
      <c r="F98" s="247">
        <f t="shared" si="25"/>
        <v>0</v>
      </c>
      <c r="G98" s="250" t="str">
        <f t="shared" ca="1" si="26"/>
        <v/>
      </c>
      <c r="H98" t="str">
        <f ca="1">IF(ISNUMBER(A98),IF(OR($S98=$U98,NOT(ISNA(MATCH($D98*5+$V$4,Override!$C$6:$C$124,0)))),$Q98,0),"")</f>
        <v/>
      </c>
      <c r="I98" s="248" t="str">
        <f t="shared" ca="1" si="27"/>
        <v/>
      </c>
      <c r="J98" s="252">
        <f ca="1">COUNT(A97:A101)</f>
        <v>0</v>
      </c>
      <c r="K98" s="253" t="str">
        <f ca="1">IF(ISNUMBER(A98),_xlfn.RANK.EQ(F98,F97:F101),"")</f>
        <v/>
      </c>
      <c r="L98" s="254">
        <f ca="1">IF(J98=5,VLOOKUP(K98,TPMatrix!$A$6:$B$10,2,FALSE()),IF(J98=4,VLOOKUP(K98,TPMatrix!$D$6:$E$9,2,FALSE()),0))</f>
        <v>0</v>
      </c>
      <c r="M98" s="254">
        <f ca="1">IF(COUNTIF(K97:K101,K98)&gt;=2,IF(J98=5,VLOOKUP(K98+1,TPMatrix!$A$6:$B$10,2,FALSE()),IF(J98=4,VLOOKUP(K98+1,TPMatrix!$D$6:$E$9,2,FALSE()),0)),"")</f>
        <v>0</v>
      </c>
      <c r="N98" s="254">
        <f ca="1">IF(COUNTIF(K97:K101,K98)&gt;=3,IF(J98=5,VLOOKUP(K98+2,TPMatrix!$A$6:$B$10,2,FALSE()),IF(J98=4,VLOOKUP(K98+2,TPMatrix!$D$6:$E$9,2,FALSE()),0)),"")</f>
        <v>0</v>
      </c>
      <c r="O98" s="254">
        <f ca="1">IF(COUNTIF(K97:K101,K98)&gt;=4,IF(J98=5,VLOOKUP(K98+3,TPMatrix!$A$6:$B$10,2,FALSE()),IF(J98=4,VLOOKUP(K98+3,TPMatrix!$D$6:$E$9,2,FALSE()),0)),"")</f>
        <v>0</v>
      </c>
      <c r="P98" s="254">
        <f ca="1">IF(COUNTIF(K97:K101,K98)&gt;=5,IF(J98=5,VLOOKUP(K98+4,TPMatrix!$A$6:$B$10,2,FALSE()),IF(J98=4,VLOOKUP(K98+4,TPMatrix!$D$6:$E$9,2,FALSE()),0)),"")</f>
        <v>0</v>
      </c>
      <c r="Q98" s="254">
        <f t="shared" ca="1" si="28"/>
        <v>0</v>
      </c>
      <c r="R98" s="255">
        <f t="shared" ca="1" si="29"/>
        <v>5</v>
      </c>
      <c r="S98" s="253">
        <f t="shared" ca="1" si="30"/>
        <v>0</v>
      </c>
      <c r="T98" s="254">
        <f t="shared" si="31"/>
        <v>0</v>
      </c>
      <c r="U98" s="255">
        <f t="shared" ca="1" si="32"/>
        <v>0</v>
      </c>
      <c r="W98" s="191" t="str">
        <f t="shared" ca="1" si="33"/>
        <v/>
      </c>
      <c r="X98" t="str">
        <f ca="1">IF(ISNUMBER($A98),$W98*(Methuselahs!$A$4+1)+$A98,"")</f>
        <v/>
      </c>
      <c r="Y98" s="191" t="str">
        <f t="shared" ca="1" si="34"/>
        <v/>
      </c>
      <c r="Z98" t="str">
        <f ca="1">IF(ISNUMBER($A98),VLOOKUP($A98,Methuselahs!$A$7:$X$206,5),"")</f>
        <v/>
      </c>
      <c r="AA98" s="191" t="str">
        <f t="shared" ca="1" si="35"/>
        <v/>
      </c>
    </row>
    <row r="99" spans="1:27" ht="12.95" customHeight="1">
      <c r="A99" t="str">
        <f ca="1">IF(ISBLANK('Tournament Info'!$B$11),"",INDIRECT(ADDRESS(ROW(),1,1,1,"Optimal Seating "&amp;'Tournament Info'!$B$11-1&amp;"R+F")))</f>
        <v/>
      </c>
      <c r="B99" t="str">
        <f ca="1">IF(ISNUMBER(A99),VLOOKUP(A99,Methuselahs!$A$7:$E$206,2,FALSE()),"")</f>
        <v/>
      </c>
      <c r="C99" t="str">
        <f ca="1">IF(ISNUMBER(A99),VLOOKUP(A99,Methuselahs!$A$7:$E$206,3,FALSE()),"")</f>
        <v/>
      </c>
      <c r="D99" s="258" t="str">
        <f t="shared" ca="1" si="24"/>
        <v/>
      </c>
      <c r="E99" s="259"/>
      <c r="F99" s="257">
        <f t="shared" si="25"/>
        <v>0</v>
      </c>
      <c r="G99" s="260" t="str">
        <f t="shared" ca="1" si="26"/>
        <v/>
      </c>
      <c r="H99" t="str">
        <f ca="1">IF(ISNUMBER(A99),IF(OR($S99=$U99,NOT(ISNA(MATCH($D99*5+$V$4,Override!$C$6:$C$124,0)))),$Q99,0),"")</f>
        <v/>
      </c>
      <c r="I99" s="258" t="str">
        <f t="shared" ca="1" si="27"/>
        <v/>
      </c>
      <c r="J99" s="262">
        <f ca="1">COUNT(A97:A101)</f>
        <v>0</v>
      </c>
      <c r="K99" s="263" t="str">
        <f ca="1">IF(ISNUMBER(A99),_xlfn.RANK.EQ(F99,F97:F101),"")</f>
        <v/>
      </c>
      <c r="L99" s="264">
        <f ca="1">IF(J99=5,VLOOKUP(K99,TPMatrix!$A$6:$B$10,2,FALSE()),IF(J99=4,VLOOKUP(K99,TPMatrix!$D$6:$E$9,2,FALSE()),0))</f>
        <v>0</v>
      </c>
      <c r="M99" s="264">
        <f ca="1">IF(COUNTIF(K97:K101,K99)&gt;=2,IF(J99=5,VLOOKUP(K99+1,TPMatrix!$A$6:$B$10,2,FALSE()),IF(J99=4,VLOOKUP(K99+1,TPMatrix!$D$6:$E$9,2,FALSE()),0)),"")</f>
        <v>0</v>
      </c>
      <c r="N99" s="264">
        <f ca="1">IF(COUNTIF(K97:K101,K99)&gt;=3,IF(J99=5,VLOOKUP(K99+2,TPMatrix!$A$6:$B$10,2,FALSE()),IF(J99=4,VLOOKUP(K99+2,TPMatrix!$D$6:$E$9,2,FALSE()),0)),"")</f>
        <v>0</v>
      </c>
      <c r="O99" s="264">
        <f ca="1">IF(COUNTIF(K97:K101,K99)&gt;=4,IF(J99=5,VLOOKUP(K99+3,TPMatrix!$A$6:$B$10,2,FALSE()),IF(J99=4,VLOOKUP(K99+3,TPMatrix!$D$6:$E$9,2,FALSE()),0)),"")</f>
        <v>0</v>
      </c>
      <c r="P99" s="264">
        <f ca="1">IF(COUNTIF(K97:K101,K99)&gt;=5,IF(J99=5,VLOOKUP(K99+4,TPMatrix!$A$6:$B$10,2,FALSE()),IF(J99=4,VLOOKUP(K99+4,TPMatrix!$D$6:$E$9,2,FALSE()),0)),"")</f>
        <v>0</v>
      </c>
      <c r="Q99" s="264">
        <f t="shared" ca="1" si="28"/>
        <v>0</v>
      </c>
      <c r="R99" s="265">
        <f t="shared" ca="1" si="29"/>
        <v>5</v>
      </c>
      <c r="S99" s="263">
        <f t="shared" ca="1" si="30"/>
        <v>0</v>
      </c>
      <c r="T99" s="264">
        <f t="shared" si="31"/>
        <v>0</v>
      </c>
      <c r="U99" s="265">
        <f t="shared" ca="1" si="32"/>
        <v>0</v>
      </c>
      <c r="W99" s="191" t="str">
        <f t="shared" ca="1" si="33"/>
        <v/>
      </c>
      <c r="X99" t="str">
        <f ca="1">IF(ISNUMBER($A99),$W99*(Methuselahs!$A$4+1)+$A99,"")</f>
        <v/>
      </c>
      <c r="Y99" s="191" t="str">
        <f t="shared" ca="1" si="34"/>
        <v/>
      </c>
      <c r="Z99" t="str">
        <f ca="1">IF(ISNUMBER($A99),VLOOKUP($A99,Methuselahs!$A$7:$X$206,5),"")</f>
        <v/>
      </c>
      <c r="AA99" s="191" t="str">
        <f t="shared" ca="1" si="35"/>
        <v/>
      </c>
    </row>
    <row r="100" spans="1:27" ht="12.95" customHeight="1">
      <c r="A100" t="str">
        <f ca="1">IF(ISBLANK('Tournament Info'!$B$11),"",INDIRECT(ADDRESS(ROW(),1,1,1,"Optimal Seating "&amp;'Tournament Info'!$B$11-1&amp;"R+F")))</f>
        <v/>
      </c>
      <c r="B100" t="str">
        <f ca="1">IF(ISNUMBER(A100),VLOOKUP(A100,Methuselahs!$A$7:$E$206,2,FALSE()),"")</f>
        <v/>
      </c>
      <c r="C100" t="str">
        <f ca="1">IF(ISNUMBER(A100),VLOOKUP(A100,Methuselahs!$A$7:$E$206,3,FALSE()),"")</f>
        <v/>
      </c>
      <c r="D100" s="268" t="str">
        <f t="shared" ca="1" si="24"/>
        <v/>
      </c>
      <c r="E100" s="269"/>
      <c r="F100" s="267">
        <f t="shared" si="25"/>
        <v>0</v>
      </c>
      <c r="G100" s="250" t="str">
        <f t="shared" ca="1" si="26"/>
        <v/>
      </c>
      <c r="H100" t="str">
        <f ca="1">IF(ISNUMBER(A100),IF(OR($S100=$U100,NOT(ISNA(MATCH($D100*5+$V$4,Override!$C$6:$C$124,0)))),$Q100,0),"")</f>
        <v/>
      </c>
      <c r="I100" s="268" t="str">
        <f t="shared" ca="1" si="27"/>
        <v/>
      </c>
      <c r="J100" s="270">
        <f ca="1">COUNT(A97:A101)</f>
        <v>0</v>
      </c>
      <c r="K100" s="253" t="str">
        <f ca="1">IF(ISNUMBER(A100),_xlfn.RANK.EQ(F100,F97:F101),"")</f>
        <v/>
      </c>
      <c r="L100" s="254">
        <f ca="1">IF(J100=5,VLOOKUP(K100,TPMatrix!$A$6:$B$10,2,FALSE()),IF(J100=4,VLOOKUP(K100,TPMatrix!$D$6:$E$9,2,FALSE()),0))</f>
        <v>0</v>
      </c>
      <c r="M100" s="254">
        <f ca="1">IF(COUNTIF(K97:K101,K100)&gt;=2,IF(J100=5,VLOOKUP(K100+1,TPMatrix!$A$6:$B$10,2,FALSE()),IF(J100=4,VLOOKUP(K100+1,TPMatrix!$D$6:$E$9,2,FALSE()),0)),"")</f>
        <v>0</v>
      </c>
      <c r="N100" s="254">
        <f ca="1">IF(COUNTIF(K97:K101,K100)&gt;=3,IF(J100=5,VLOOKUP(K100+2,TPMatrix!$A$6:$B$10,2,FALSE()),IF(J100=4,VLOOKUP(K100+2,TPMatrix!$D$6:$E$9,2,FALSE()),0)),"")</f>
        <v>0</v>
      </c>
      <c r="O100" s="254">
        <f ca="1">IF(COUNTIF(K97:K101,K100)&gt;=4,IF(J100=5,VLOOKUP(K100+3,TPMatrix!$A$6:$B$10,2,FALSE()),IF(J100=4,VLOOKUP(K100+3,TPMatrix!$D$6:$E$9,2,FALSE()),0)),"")</f>
        <v>0</v>
      </c>
      <c r="P100" s="254">
        <f ca="1">IF(COUNTIF(K97:K101,K100)&gt;=5,IF(J100=5,VLOOKUP(K100+4,TPMatrix!$A$6:$B$10,2,FALSE()),IF(J100=4,VLOOKUP(K100+4,TPMatrix!$D$6:$E$9,2,FALSE()),0)),"")</f>
        <v>0</v>
      </c>
      <c r="Q100" s="254">
        <f t="shared" ca="1" si="28"/>
        <v>0</v>
      </c>
      <c r="R100" s="255">
        <f t="shared" ca="1" si="29"/>
        <v>5</v>
      </c>
      <c r="S100" s="253">
        <f t="shared" ca="1" si="30"/>
        <v>0</v>
      </c>
      <c r="T100" s="254">
        <f t="shared" si="31"/>
        <v>0</v>
      </c>
      <c r="U100" s="255">
        <f t="shared" ca="1" si="32"/>
        <v>0</v>
      </c>
      <c r="W100" s="191" t="str">
        <f t="shared" ca="1" si="33"/>
        <v/>
      </c>
      <c r="X100" t="str">
        <f ca="1">IF(ISNUMBER($A100),$W100*(Methuselahs!$A$4+1)+$A100,"")</f>
        <v/>
      </c>
      <c r="Y100" s="191" t="str">
        <f t="shared" ca="1" si="34"/>
        <v/>
      </c>
      <c r="Z100" t="str">
        <f ca="1">IF(ISNUMBER($A100),VLOOKUP($A100,Methuselahs!$A$7:$X$206,5),"")</f>
        <v/>
      </c>
      <c r="AA100" s="191" t="str">
        <f t="shared" ca="1" si="35"/>
        <v/>
      </c>
    </row>
    <row r="101" spans="1:27" ht="12.95" customHeight="1" thickBot="1">
      <c r="A101" t="str">
        <f ca="1">IF(ISBLANK('Tournament Info'!$B$11),"",INDIRECT(ADDRESS(ROW(),1,1,1,"Optimal Seating "&amp;'Tournament Info'!$B$11-1&amp;"R+F")))</f>
        <v/>
      </c>
      <c r="B101" t="str">
        <f ca="1">IF(ISNUMBER(A101),VLOOKUP(A101,Methuselahs!$A$7:$E$206,2,FALSE()),"")</f>
        <v/>
      </c>
      <c r="C101" t="str">
        <f ca="1">IF(ISNUMBER(A101),VLOOKUP(A101,Methuselahs!$A$7:$E$206,3,FALSE()),"")</f>
        <v/>
      </c>
      <c r="D101" s="274" t="str">
        <f t="shared" ca="1" si="24"/>
        <v/>
      </c>
      <c r="E101" s="275"/>
      <c r="F101" s="273">
        <f t="shared" si="25"/>
        <v>0</v>
      </c>
      <c r="G101" s="260" t="str">
        <f t="shared" ca="1" si="26"/>
        <v/>
      </c>
      <c r="H101" t="str">
        <f ca="1">IF(ISNUMBER(A101),IF(OR($S101=$U101,NOT(ISNA(MATCH($D101*5+$V$4,Override!$C$6:$C$124,0)))),$Q101,0),"")</f>
        <v/>
      </c>
      <c r="I101" s="274" t="str">
        <f t="shared" ca="1" si="27"/>
        <v/>
      </c>
      <c r="J101" s="276">
        <f ca="1">COUNT(A97:A101)</f>
        <v>0</v>
      </c>
      <c r="K101" s="277" t="str">
        <f ca="1">IF(ISNUMBER(A101),_xlfn.RANK.EQ(F101,F97:F101),"")</f>
        <v/>
      </c>
      <c r="L101" s="278">
        <f ca="1">IF(J101=5,VLOOKUP(K101,TPMatrix!$A$6:$B$10,2,FALSE()),IF(J101=4,VLOOKUP(K101,TPMatrix!$D$6:$E$9,2,FALSE()),0))</f>
        <v>0</v>
      </c>
      <c r="M101" s="278">
        <f ca="1">IF(COUNTIF(K97:K101,K101)&gt;=2,IF(J101=5,VLOOKUP(K101+1,TPMatrix!$A$6:$B$10,2,FALSE()),IF(J101=4,VLOOKUP(K101+1,TPMatrix!$D$6:$E$9,2,FALSE()),0)),"")</f>
        <v>0</v>
      </c>
      <c r="N101" s="278">
        <f ca="1">IF(COUNTIF(K97:K101,K101)&gt;=3,IF(J101=5,VLOOKUP(K101+2,TPMatrix!$A$6:$B$10,2,FALSE()),IF(J101=4,VLOOKUP(K101+2,TPMatrix!$D$6:$E$9,2,FALSE()),0)),"")</f>
        <v>0</v>
      </c>
      <c r="O101" s="278">
        <f ca="1">IF(COUNTIF(K97:K101,K101)&gt;=4,IF(J101=5,VLOOKUP(K101+3,TPMatrix!$A$6:$B$10,2,FALSE()),IF(J101=4,VLOOKUP(K101+3,TPMatrix!$D$6:$E$9,2,FALSE()),0)),"")</f>
        <v>0</v>
      </c>
      <c r="P101" s="278">
        <f ca="1">IF(COUNTIF(K97:K101,K101)&gt;=5,IF(J101=5,VLOOKUP(K101+4,TPMatrix!$A$6:$B$10,2,FALSE()),IF(J101=4,VLOOKUP(K101+4,TPMatrix!$D$6:$E$9,2,FALSE()),0)),"")</f>
        <v>0</v>
      </c>
      <c r="Q101" s="278">
        <f t="shared" ca="1" si="28"/>
        <v>0</v>
      </c>
      <c r="R101" s="279">
        <f t="shared" ca="1" si="29"/>
        <v>5</v>
      </c>
      <c r="S101" s="277">
        <f t="shared" ca="1" si="30"/>
        <v>0</v>
      </c>
      <c r="T101" s="278">
        <f t="shared" si="31"/>
        <v>0</v>
      </c>
      <c r="U101" s="279">
        <f t="shared" ca="1" si="32"/>
        <v>0</v>
      </c>
      <c r="W101" s="191" t="str">
        <f t="shared" ca="1" si="33"/>
        <v/>
      </c>
      <c r="X101" t="str">
        <f ca="1">IF(ISNUMBER($A101),$W101*(Methuselahs!$A$4+1)+$A101,"")</f>
        <v/>
      </c>
      <c r="Y101" s="191" t="str">
        <f t="shared" ca="1" si="34"/>
        <v/>
      </c>
      <c r="Z101" t="str">
        <f ca="1">IF(ISNUMBER($A101),VLOOKUP($A101,Methuselahs!$A$7:$X$206,5),"")</f>
        <v/>
      </c>
      <c r="AA101" s="191" t="str">
        <f t="shared" ca="1" si="35"/>
        <v/>
      </c>
    </row>
    <row r="102" spans="1:27" ht="12.95" customHeight="1">
      <c r="A102" t="str">
        <f ca="1">IF(ISBLANK('Tournament Info'!$B$11),"",INDIRECT(ADDRESS(ROW(),1,1,1,"Optimal Seating "&amp;'Tournament Info'!$B$11-1&amp;"R+F")))</f>
        <v/>
      </c>
      <c r="B102" t="str">
        <f ca="1">IF(ISNUMBER(A102),VLOOKUP(A102,Methuselahs!$A$7:$E$206,2,FALSE()),"")</f>
        <v/>
      </c>
      <c r="C102" t="str">
        <f ca="1">IF(ISNUMBER(A102),VLOOKUP(A102,Methuselahs!$A$7:$E$206,3,FALSE()),"")</f>
        <v/>
      </c>
      <c r="D102" s="234" t="str">
        <f t="shared" ca="1" si="24"/>
        <v/>
      </c>
      <c r="E102" s="235"/>
      <c r="F102" s="233">
        <f t="shared" si="25"/>
        <v>0</v>
      </c>
      <c r="G102" s="236" t="str">
        <f t="shared" ca="1" si="26"/>
        <v/>
      </c>
      <c r="H102" t="str">
        <f ca="1">IF(ISNUMBER(A102),IF(OR($S102=$U102,NOT(ISNA(MATCH($D102*5+$V$4,Override!$C$6:$C$124,0)))),$Q102,0),"")</f>
        <v/>
      </c>
      <c r="I102" s="234" t="str">
        <f t="shared" ca="1" si="27"/>
        <v/>
      </c>
      <c r="J102" s="238">
        <f ca="1">COUNT(A102:A106)</f>
        <v>0</v>
      </c>
      <c r="K102" s="239" t="str">
        <f ca="1">IF(ISNUMBER(A102),_xlfn.RANK.EQ(F102,F102:F106),"")</f>
        <v/>
      </c>
      <c r="L102" s="240">
        <f ca="1">IF(J102=5,VLOOKUP(K102,TPMatrix!$A$6:$B$10,2,FALSE()),IF(J102=4,VLOOKUP(K102,TPMatrix!$D$6:$E$9,2,FALSE()),0))</f>
        <v>0</v>
      </c>
      <c r="M102" s="240">
        <f ca="1">IF(COUNTIF(K102:K106,K102)&gt;=2,IF(J102=5,VLOOKUP(K102+1,TPMatrix!$A$6:$B$10,2,FALSE()),IF(J102=4,VLOOKUP(K102+1,TPMatrix!$D$6:$E$9,2,FALSE()),0)),"")</f>
        <v>0</v>
      </c>
      <c r="N102" s="240">
        <f ca="1">IF(COUNTIF(K102:K106,K102)&gt;=3,IF(J102=5,VLOOKUP(K102+2,TPMatrix!$A$6:$B$10,2,FALSE()),IF(J102=4,VLOOKUP(K102+2,TPMatrix!$D$6:$E$9,2,FALSE()),0)),"")</f>
        <v>0</v>
      </c>
      <c r="O102" s="240">
        <f ca="1">IF(COUNTIF(K102:K106,K102)&gt;=4,IF(J102=5,VLOOKUP(K102+3,TPMatrix!$A$6:$B$10,2,FALSE()),IF(J102=4,VLOOKUP(K102+3,TPMatrix!$D$6:$E$9,2,FALSE()),0)),"")</f>
        <v>0</v>
      </c>
      <c r="P102" s="240">
        <f ca="1">IF(COUNTIF(K102:K106,K102)&gt;=5,IF(J102=5,VLOOKUP(K102+4,TPMatrix!$A$6:$B$10,2,FALSE()),IF(J102=4,VLOOKUP(K102+4,TPMatrix!$D$6:$E$9,2,FALSE()),0)),"")</f>
        <v>0</v>
      </c>
      <c r="Q102" s="240">
        <f t="shared" ca="1" si="28"/>
        <v>0</v>
      </c>
      <c r="R102" s="241">
        <f t="shared" ca="1" si="29"/>
        <v>5</v>
      </c>
      <c r="S102" s="242">
        <f t="shared" ca="1" si="30"/>
        <v>0</v>
      </c>
      <c r="T102" s="243">
        <f t="shared" si="31"/>
        <v>0</v>
      </c>
      <c r="U102" s="244">
        <f t="shared" ca="1" si="32"/>
        <v>0</v>
      </c>
      <c r="W102" s="191" t="str">
        <f t="shared" ca="1" si="33"/>
        <v/>
      </c>
      <c r="X102" t="str">
        <f ca="1">IF(ISNUMBER($A102),$W102*(Methuselahs!$A$4+1)+$A102,"")</f>
        <v/>
      </c>
      <c r="Y102" s="191" t="str">
        <f t="shared" ca="1" si="34"/>
        <v/>
      </c>
      <c r="Z102" t="str">
        <f ca="1">IF(ISNUMBER($A102),VLOOKUP($A102,Methuselahs!$A$7:$X$206,5),"")</f>
        <v/>
      </c>
      <c r="AA102" s="191" t="str">
        <f t="shared" ca="1" si="35"/>
        <v/>
      </c>
    </row>
    <row r="103" spans="1:27" ht="12.95" customHeight="1">
      <c r="A103" t="str">
        <f ca="1">IF(ISBLANK('Tournament Info'!$B$11),"",INDIRECT(ADDRESS(ROW(),1,1,1,"Optimal Seating "&amp;'Tournament Info'!$B$11-1&amp;"R+F")))</f>
        <v/>
      </c>
      <c r="B103" t="str">
        <f ca="1">IF(ISNUMBER(A103),VLOOKUP(A103,Methuselahs!$A$7:$E$206,2,FALSE()),"")</f>
        <v/>
      </c>
      <c r="C103" t="str">
        <f ca="1">IF(ISNUMBER(A103),VLOOKUP(A103,Methuselahs!$A$7:$E$206,3,FALSE()),"")</f>
        <v/>
      </c>
      <c r="D103" s="248" t="str">
        <f t="shared" ref="D103:D134" ca="1" si="36">IF(ISNUMBER(A103),FLOOR((ROW()-ROW($A$7))/5,1)+1,"")</f>
        <v/>
      </c>
      <c r="E103" s="249"/>
      <c r="F103" s="247">
        <f t="shared" ref="F103:F134" si="37">IF(ISNUMBER(E103),E103,0)</f>
        <v>0</v>
      </c>
      <c r="G103" s="250" t="str">
        <f t="shared" ref="G103:G134" ca="1" si="38">IF(ISNUMBER($A103),IF(AND($F103&gt;=2,$H103=60),1,0),"")</f>
        <v/>
      </c>
      <c r="H103" t="str">
        <f ca="1">IF(ISNUMBER(A103),IF(OR($S103=$U103,NOT(ISNA(MATCH($D103*5+$V$4,Override!$C$6:$C$124,0)))),$Q103,0),"")</f>
        <v/>
      </c>
      <c r="I103" s="248" t="str">
        <f t="shared" ref="I103:I134" ca="1" si="39">IF(ISNUMBER(A103),IF(J103=5,K103,IF(AND(J103=4,OR(K103=4,K103=3)),K103+1,K103)),"")</f>
        <v/>
      </c>
      <c r="J103" s="252">
        <f ca="1">COUNT(A102:A106)</f>
        <v>0</v>
      </c>
      <c r="K103" s="253" t="str">
        <f ca="1">IF(ISNUMBER(A103),_xlfn.RANK.EQ(F103,F102:F106),"")</f>
        <v/>
      </c>
      <c r="L103" s="254">
        <f ca="1">IF(J103=5,VLOOKUP(K103,TPMatrix!$A$6:$B$10,2,FALSE()),IF(J103=4,VLOOKUP(K103,TPMatrix!$D$6:$E$9,2,FALSE()),0))</f>
        <v>0</v>
      </c>
      <c r="M103" s="254">
        <f ca="1">IF(COUNTIF(K102:K106,K103)&gt;=2,IF(J103=5,VLOOKUP(K103+1,TPMatrix!$A$6:$B$10,2,FALSE()),IF(J103=4,VLOOKUP(K103+1,TPMatrix!$D$6:$E$9,2,FALSE()),0)),"")</f>
        <v>0</v>
      </c>
      <c r="N103" s="254">
        <f ca="1">IF(COUNTIF(K102:K106,K103)&gt;=3,IF(J103=5,VLOOKUP(K103+2,TPMatrix!$A$6:$B$10,2,FALSE()),IF(J103=4,VLOOKUP(K103+2,TPMatrix!$D$6:$E$9,2,FALSE()),0)),"")</f>
        <v>0</v>
      </c>
      <c r="O103" s="254">
        <f ca="1">IF(COUNTIF(K102:K106,K103)&gt;=4,IF(J103=5,VLOOKUP(K103+3,TPMatrix!$A$6:$B$10,2,FALSE()),IF(J103=4,VLOOKUP(K103+3,TPMatrix!$D$6:$E$9,2,FALSE()),0)),"")</f>
        <v>0</v>
      </c>
      <c r="P103" s="254">
        <f ca="1">IF(COUNTIF(K102:K106,K103)&gt;=5,IF(J103=5,VLOOKUP(K103+4,TPMatrix!$A$6:$B$10,2,FALSE()),IF(J103=4,VLOOKUP(K103+4,TPMatrix!$D$6:$E$9,2,FALSE()),0)),"")</f>
        <v>0</v>
      </c>
      <c r="Q103" s="254">
        <f t="shared" ref="Q103:Q134" ca="1" si="40">SUM(L103:P103)/COUNT(L103:P103)</f>
        <v>0</v>
      </c>
      <c r="R103" s="255">
        <f t="shared" ref="R103:R134" ca="1" si="41">COUNT(L103:P103)</f>
        <v>5</v>
      </c>
      <c r="S103" s="253">
        <f t="shared" ref="S103:S134" ca="1" si="42">IF(ISNUMBER($A103),COUNTIF($D$7:$D$206,$D103),0)</f>
        <v>0</v>
      </c>
      <c r="T103" s="254">
        <f t="shared" ref="T103:T134" si="43">CEILING($F103,1)</f>
        <v>0</v>
      </c>
      <c r="U103" s="255">
        <f t="shared" ref="U103:U134" ca="1" si="44">SUM(OFFSET(T103,-MOD(ROW()-ROW($U$7),5),0,5,1))</f>
        <v>0</v>
      </c>
      <c r="W103" s="191" t="str">
        <f t="shared" ref="W103:W134" ca="1" si="45">$I103</f>
        <v/>
      </c>
      <c r="X103" t="str">
        <f ca="1">IF(ISNUMBER($A103),$W103*(Methuselahs!$A$4+1)+$A103,"")</f>
        <v/>
      </c>
      <c r="Y103" s="191" t="str">
        <f t="shared" ref="Y103:Y134" ca="1" si="46">IF(ISNUMBER($A103),_xlfn.RANK.EQ($X103,$X103:$X107,1),"")</f>
        <v/>
      </c>
      <c r="Z103" t="str">
        <f ca="1">IF(ISNUMBER($A103),VLOOKUP($A103,Methuselahs!$A$7:$X$206,5),"")</f>
        <v/>
      </c>
      <c r="AA103" s="191" t="str">
        <f t="shared" ref="AA103:AA134" ca="1" si="47">$I103</f>
        <v/>
      </c>
    </row>
    <row r="104" spans="1:27" ht="12.95" customHeight="1">
      <c r="A104" t="str">
        <f ca="1">IF(ISBLANK('Tournament Info'!$B$11),"",INDIRECT(ADDRESS(ROW(),1,1,1,"Optimal Seating "&amp;'Tournament Info'!$B$11-1&amp;"R+F")))</f>
        <v/>
      </c>
      <c r="B104" t="str">
        <f ca="1">IF(ISNUMBER(A104),VLOOKUP(A104,Methuselahs!$A$7:$E$206,2,FALSE()),"")</f>
        <v/>
      </c>
      <c r="C104" t="str">
        <f ca="1">IF(ISNUMBER(A104),VLOOKUP(A104,Methuselahs!$A$7:$E$206,3,FALSE()),"")</f>
        <v/>
      </c>
      <c r="D104" s="258" t="str">
        <f t="shared" ca="1" si="36"/>
        <v/>
      </c>
      <c r="E104" s="259"/>
      <c r="F104" s="257">
        <f t="shared" si="37"/>
        <v>0</v>
      </c>
      <c r="G104" s="260" t="str">
        <f t="shared" ca="1" si="38"/>
        <v/>
      </c>
      <c r="H104" t="str">
        <f ca="1">IF(ISNUMBER(A104),IF(OR($S104=$U104,NOT(ISNA(MATCH($D104*5+$V$4,Override!$C$6:$C$124,0)))),$Q104,0),"")</f>
        <v/>
      </c>
      <c r="I104" s="258" t="str">
        <f t="shared" ca="1" si="39"/>
        <v/>
      </c>
      <c r="J104" s="262">
        <f ca="1">COUNT(A102:A106)</f>
        <v>0</v>
      </c>
      <c r="K104" s="263" t="str">
        <f ca="1">IF(ISNUMBER(A104),_xlfn.RANK.EQ(F104,F102:F106),"")</f>
        <v/>
      </c>
      <c r="L104" s="264">
        <f ca="1">IF(J104=5,VLOOKUP(K104,TPMatrix!$A$6:$B$10,2,FALSE()),IF(J104=4,VLOOKUP(K104,TPMatrix!$D$6:$E$9,2,FALSE()),0))</f>
        <v>0</v>
      </c>
      <c r="M104" s="264">
        <f ca="1">IF(COUNTIF(K102:K106,K104)&gt;=2,IF(J104=5,VLOOKUP(K104+1,TPMatrix!$A$6:$B$10,2,FALSE()),IF(J104=4,VLOOKUP(K104+1,TPMatrix!$D$6:$E$9,2,FALSE()),0)),"")</f>
        <v>0</v>
      </c>
      <c r="N104" s="264">
        <f ca="1">IF(COUNTIF(K102:K106,K104)&gt;=3,IF(J104=5,VLOOKUP(K104+2,TPMatrix!$A$6:$B$10,2,FALSE()),IF(J104=4,VLOOKUP(K104+2,TPMatrix!$D$6:$E$9,2,FALSE()),0)),"")</f>
        <v>0</v>
      </c>
      <c r="O104" s="264">
        <f ca="1">IF(COUNTIF(K102:K106,K104)&gt;=4,IF(J104=5,VLOOKUP(K104+3,TPMatrix!$A$6:$B$10,2,FALSE()),IF(J104=4,VLOOKUP(K104+3,TPMatrix!$D$6:$E$9,2,FALSE()),0)),"")</f>
        <v>0</v>
      </c>
      <c r="P104" s="264">
        <f ca="1">IF(COUNTIF(K102:K106,K104)&gt;=5,IF(J104=5,VLOOKUP(K104+4,TPMatrix!$A$6:$B$10,2,FALSE()),IF(J104=4,VLOOKUP(K104+4,TPMatrix!$D$6:$E$9,2,FALSE()),0)),"")</f>
        <v>0</v>
      </c>
      <c r="Q104" s="264">
        <f t="shared" ca="1" si="40"/>
        <v>0</v>
      </c>
      <c r="R104" s="265">
        <f t="shared" ca="1" si="41"/>
        <v>5</v>
      </c>
      <c r="S104" s="263">
        <f t="shared" ca="1" si="42"/>
        <v>0</v>
      </c>
      <c r="T104" s="264">
        <f t="shared" si="43"/>
        <v>0</v>
      </c>
      <c r="U104" s="265">
        <f t="shared" ca="1" si="44"/>
        <v>0</v>
      </c>
      <c r="W104" s="191" t="str">
        <f t="shared" ca="1" si="45"/>
        <v/>
      </c>
      <c r="X104" t="str">
        <f ca="1">IF(ISNUMBER($A104),$W104*(Methuselahs!$A$4+1)+$A104,"")</f>
        <v/>
      </c>
      <c r="Y104" s="191" t="str">
        <f t="shared" ca="1" si="46"/>
        <v/>
      </c>
      <c r="Z104" t="str">
        <f ca="1">IF(ISNUMBER($A104),VLOOKUP($A104,Methuselahs!$A$7:$X$206,5),"")</f>
        <v/>
      </c>
      <c r="AA104" s="191" t="str">
        <f t="shared" ca="1" si="47"/>
        <v/>
      </c>
    </row>
    <row r="105" spans="1:27" ht="12.95" customHeight="1">
      <c r="A105" t="str">
        <f ca="1">IF(ISBLANK('Tournament Info'!$B$11),"",INDIRECT(ADDRESS(ROW(),1,1,1,"Optimal Seating "&amp;'Tournament Info'!$B$11-1&amp;"R+F")))</f>
        <v/>
      </c>
      <c r="B105" t="str">
        <f ca="1">IF(ISNUMBER(A105),VLOOKUP(A105,Methuselahs!$A$7:$E$206,2,FALSE()),"")</f>
        <v/>
      </c>
      <c r="C105" t="str">
        <f ca="1">IF(ISNUMBER(A105),VLOOKUP(A105,Methuselahs!$A$7:$E$206,3,FALSE()),"")</f>
        <v/>
      </c>
      <c r="D105" s="268" t="str">
        <f t="shared" ca="1" si="36"/>
        <v/>
      </c>
      <c r="E105" s="269"/>
      <c r="F105" s="267">
        <f t="shared" si="37"/>
        <v>0</v>
      </c>
      <c r="G105" s="250" t="str">
        <f t="shared" ca="1" si="38"/>
        <v/>
      </c>
      <c r="H105" t="str">
        <f ca="1">IF(ISNUMBER(A105),IF(OR($S105=$U105,NOT(ISNA(MATCH($D105*5+$V$4,Override!$C$6:$C$124,0)))),$Q105,0),"")</f>
        <v/>
      </c>
      <c r="I105" s="268" t="str">
        <f t="shared" ca="1" si="39"/>
        <v/>
      </c>
      <c r="J105" s="270">
        <f ca="1">COUNT(A102:A106)</f>
        <v>0</v>
      </c>
      <c r="K105" s="253" t="str">
        <f ca="1">IF(ISNUMBER(A105),_xlfn.RANK.EQ(F105,F102:F106),"")</f>
        <v/>
      </c>
      <c r="L105" s="254">
        <f ca="1">IF(J105=5,VLOOKUP(K105,TPMatrix!$A$6:$B$10,2,FALSE()),IF(J105=4,VLOOKUP(K105,TPMatrix!$D$6:$E$9,2,FALSE()),0))</f>
        <v>0</v>
      </c>
      <c r="M105" s="254">
        <f ca="1">IF(COUNTIF(K102:K106,K105)&gt;=2,IF(J105=5,VLOOKUP(K105+1,TPMatrix!$A$6:$B$10,2,FALSE()),IF(J105=4,VLOOKUP(K105+1,TPMatrix!$D$6:$E$9,2,FALSE()),0)),"")</f>
        <v>0</v>
      </c>
      <c r="N105" s="254">
        <f ca="1">IF(COUNTIF(K102:K106,K105)&gt;=3,IF(J105=5,VLOOKUP(K105+2,TPMatrix!$A$6:$B$10,2,FALSE()),IF(J105=4,VLOOKUP(K105+2,TPMatrix!$D$6:$E$9,2,FALSE()),0)),"")</f>
        <v>0</v>
      </c>
      <c r="O105" s="254">
        <f ca="1">IF(COUNTIF(K102:K106,K105)&gt;=4,IF(J105=5,VLOOKUP(K105+3,TPMatrix!$A$6:$B$10,2,FALSE()),IF(J105=4,VLOOKUP(K105+3,TPMatrix!$D$6:$E$9,2,FALSE()),0)),"")</f>
        <v>0</v>
      </c>
      <c r="P105" s="254">
        <f ca="1">IF(COUNTIF(K102:K106,K105)&gt;=5,IF(J105=5,VLOOKUP(K105+4,TPMatrix!$A$6:$B$10,2,FALSE()),IF(J105=4,VLOOKUP(K105+4,TPMatrix!$D$6:$E$9,2,FALSE()),0)),"")</f>
        <v>0</v>
      </c>
      <c r="Q105" s="254">
        <f t="shared" ca="1" si="40"/>
        <v>0</v>
      </c>
      <c r="R105" s="255">
        <f t="shared" ca="1" si="41"/>
        <v>5</v>
      </c>
      <c r="S105" s="253">
        <f t="shared" ca="1" si="42"/>
        <v>0</v>
      </c>
      <c r="T105" s="254">
        <f t="shared" si="43"/>
        <v>0</v>
      </c>
      <c r="U105" s="255">
        <f t="shared" ca="1" si="44"/>
        <v>0</v>
      </c>
      <c r="W105" s="191" t="str">
        <f t="shared" ca="1" si="45"/>
        <v/>
      </c>
      <c r="X105" t="str">
        <f ca="1">IF(ISNUMBER($A105),$W105*(Methuselahs!$A$4+1)+$A105,"")</f>
        <v/>
      </c>
      <c r="Y105" s="191" t="str">
        <f t="shared" ca="1" si="46"/>
        <v/>
      </c>
      <c r="Z105" t="str">
        <f ca="1">IF(ISNUMBER($A105),VLOOKUP($A105,Methuselahs!$A$7:$X$206,5),"")</f>
        <v/>
      </c>
      <c r="AA105" s="191" t="str">
        <f t="shared" ca="1" si="47"/>
        <v/>
      </c>
    </row>
    <row r="106" spans="1:27" ht="12.95" customHeight="1" thickBot="1">
      <c r="A106" t="str">
        <f ca="1">IF(ISBLANK('Tournament Info'!$B$11),"",INDIRECT(ADDRESS(ROW(),1,1,1,"Optimal Seating "&amp;'Tournament Info'!$B$11-1&amp;"R+F")))</f>
        <v/>
      </c>
      <c r="B106" t="str">
        <f ca="1">IF(ISNUMBER(A106),VLOOKUP(A106,Methuselahs!$A$7:$E$206,2,FALSE()),"")</f>
        <v/>
      </c>
      <c r="C106" t="str">
        <f ca="1">IF(ISNUMBER(A106),VLOOKUP(A106,Methuselahs!$A$7:$E$206,3,FALSE()),"")</f>
        <v/>
      </c>
      <c r="D106" s="274" t="str">
        <f t="shared" ca="1" si="36"/>
        <v/>
      </c>
      <c r="E106" s="275"/>
      <c r="F106" s="273">
        <f t="shared" si="37"/>
        <v>0</v>
      </c>
      <c r="G106" s="260" t="str">
        <f t="shared" ca="1" si="38"/>
        <v/>
      </c>
      <c r="H106" t="str">
        <f ca="1">IF(ISNUMBER(A106),IF(OR($S106=$U106,NOT(ISNA(MATCH($D106*5+$V$4,Override!$C$6:$C$124,0)))),$Q106,0),"")</f>
        <v/>
      </c>
      <c r="I106" s="274" t="str">
        <f t="shared" ca="1" si="39"/>
        <v/>
      </c>
      <c r="J106" s="276">
        <f ca="1">COUNT(A102:A106)</f>
        <v>0</v>
      </c>
      <c r="K106" s="277" t="str">
        <f ca="1">IF(ISNUMBER(A106),_xlfn.RANK.EQ(F106,F102:F106),"")</f>
        <v/>
      </c>
      <c r="L106" s="278">
        <f ca="1">IF(J106=5,VLOOKUP(K106,TPMatrix!$A$6:$B$10,2,FALSE()),IF(J106=4,VLOOKUP(K106,TPMatrix!$D$6:$E$9,2,FALSE()),0))</f>
        <v>0</v>
      </c>
      <c r="M106" s="278">
        <f ca="1">IF(COUNTIF(K102:K106,K106)&gt;=2,IF(J106=5,VLOOKUP(K106+1,TPMatrix!$A$6:$B$10,2,FALSE()),IF(J106=4,VLOOKUP(K106+1,TPMatrix!$D$6:$E$9,2,FALSE()),0)),"")</f>
        <v>0</v>
      </c>
      <c r="N106" s="278">
        <f ca="1">IF(COUNTIF(K102:K106,K106)&gt;=3,IF(J106=5,VLOOKUP(K106+2,TPMatrix!$A$6:$B$10,2,FALSE()),IF(J106=4,VLOOKUP(K106+2,TPMatrix!$D$6:$E$9,2,FALSE()),0)),"")</f>
        <v>0</v>
      </c>
      <c r="O106" s="278">
        <f ca="1">IF(COUNTIF(K102:K106,K106)&gt;=4,IF(J106=5,VLOOKUP(K106+3,TPMatrix!$A$6:$B$10,2,FALSE()),IF(J106=4,VLOOKUP(K106+3,TPMatrix!$D$6:$E$9,2,FALSE()),0)),"")</f>
        <v>0</v>
      </c>
      <c r="P106" s="278">
        <f ca="1">IF(COUNTIF(K102:K106,K106)&gt;=5,IF(J106=5,VLOOKUP(K106+4,TPMatrix!$A$6:$B$10,2,FALSE()),IF(J106=4,VLOOKUP(K106+4,TPMatrix!$D$6:$E$9,2,FALSE()),0)),"")</f>
        <v>0</v>
      </c>
      <c r="Q106" s="278">
        <f t="shared" ca="1" si="40"/>
        <v>0</v>
      </c>
      <c r="R106" s="279">
        <f t="shared" ca="1" si="41"/>
        <v>5</v>
      </c>
      <c r="S106" s="277">
        <f t="shared" ca="1" si="42"/>
        <v>0</v>
      </c>
      <c r="T106" s="278">
        <f t="shared" si="43"/>
        <v>0</v>
      </c>
      <c r="U106" s="279">
        <f t="shared" ca="1" si="44"/>
        <v>0</v>
      </c>
      <c r="W106" s="191" t="str">
        <f t="shared" ca="1" si="45"/>
        <v/>
      </c>
      <c r="X106" t="str">
        <f ca="1">IF(ISNUMBER($A106),$W106*(Methuselahs!$A$4+1)+$A106,"")</f>
        <v/>
      </c>
      <c r="Y106" s="191" t="str">
        <f t="shared" ca="1" si="46"/>
        <v/>
      </c>
      <c r="Z106" t="str">
        <f ca="1">IF(ISNUMBER($A106),VLOOKUP($A106,Methuselahs!$A$7:$X$206,5),"")</f>
        <v/>
      </c>
      <c r="AA106" s="191" t="str">
        <f t="shared" ca="1" si="47"/>
        <v/>
      </c>
    </row>
    <row r="107" spans="1:27" ht="12.95" customHeight="1">
      <c r="A107" t="str">
        <f ca="1">IF(ISBLANK('Tournament Info'!$B$11),"",INDIRECT(ADDRESS(ROW(),1,1,1,"Optimal Seating "&amp;'Tournament Info'!$B$11-1&amp;"R+F")))</f>
        <v/>
      </c>
      <c r="B107" t="str">
        <f ca="1">IF(ISNUMBER(A107),VLOOKUP(A107,Methuselahs!$A$7:$E$206,2,FALSE()),"")</f>
        <v/>
      </c>
      <c r="C107" t="str">
        <f ca="1">IF(ISNUMBER(A107),VLOOKUP(A107,Methuselahs!$A$7:$E$206,3,FALSE()),"")</f>
        <v/>
      </c>
      <c r="D107" s="234" t="str">
        <f t="shared" ca="1" si="36"/>
        <v/>
      </c>
      <c r="E107" s="235"/>
      <c r="F107" s="233">
        <f t="shared" si="37"/>
        <v>0</v>
      </c>
      <c r="G107" s="236" t="str">
        <f t="shared" ca="1" si="38"/>
        <v/>
      </c>
      <c r="H107" t="str">
        <f ca="1">IF(ISNUMBER(A107),IF(OR($S107=$U107,NOT(ISNA(MATCH($D107*5+$V$4,Override!$C$6:$C$124,0)))),$Q107,0),"")</f>
        <v/>
      </c>
      <c r="I107" s="234" t="str">
        <f t="shared" ca="1" si="39"/>
        <v/>
      </c>
      <c r="J107" s="238">
        <f ca="1">COUNT(A107:A111)</f>
        <v>0</v>
      </c>
      <c r="K107" s="239" t="str">
        <f ca="1">IF(ISNUMBER(A107),_xlfn.RANK.EQ(F107,F107:F111),"")</f>
        <v/>
      </c>
      <c r="L107" s="240">
        <f ca="1">IF(J107=5,VLOOKUP(K107,TPMatrix!$A$6:$B$10,2,FALSE()),IF(J107=4,VLOOKUP(K107,TPMatrix!$D$6:$E$9,2,FALSE()),0))</f>
        <v>0</v>
      </c>
      <c r="M107" s="240">
        <f ca="1">IF(COUNTIF(K107:K111,K107)&gt;=2,IF(J107=5,VLOOKUP(K107+1,TPMatrix!$A$6:$B$10,2,FALSE()),IF(J107=4,VLOOKUP(K107+1,TPMatrix!$D$6:$E$9,2,FALSE()),0)),"")</f>
        <v>0</v>
      </c>
      <c r="N107" s="240">
        <f ca="1">IF(COUNTIF(K107:K111,K107)&gt;=3,IF(J107=5,VLOOKUP(K107+2,TPMatrix!$A$6:$B$10,2,FALSE()),IF(J107=4,VLOOKUP(K107+2,TPMatrix!$D$6:$E$9,2,FALSE()),0)),"")</f>
        <v>0</v>
      </c>
      <c r="O107" s="240">
        <f ca="1">IF(COUNTIF(K107:K111,K107)&gt;=4,IF(J107=5,VLOOKUP(K107+3,TPMatrix!$A$6:$B$10,2,FALSE()),IF(J107=4,VLOOKUP(K107+3,TPMatrix!$D$6:$E$9,2,FALSE()),0)),"")</f>
        <v>0</v>
      </c>
      <c r="P107" s="240">
        <f ca="1">IF(COUNTIF(K107:K111,K107)&gt;=5,IF(J107=5,VLOOKUP(K107+4,TPMatrix!$A$6:$B$10,2,FALSE()),IF(J107=4,VLOOKUP(K107+4,TPMatrix!$D$6:$E$9,2,FALSE()),0)),"")</f>
        <v>0</v>
      </c>
      <c r="Q107" s="240">
        <f t="shared" ca="1" si="40"/>
        <v>0</v>
      </c>
      <c r="R107" s="241">
        <f t="shared" ca="1" si="41"/>
        <v>5</v>
      </c>
      <c r="S107" s="242">
        <f t="shared" ca="1" si="42"/>
        <v>0</v>
      </c>
      <c r="T107" s="243">
        <f t="shared" si="43"/>
        <v>0</v>
      </c>
      <c r="U107" s="244">
        <f t="shared" ca="1" si="44"/>
        <v>0</v>
      </c>
      <c r="W107" s="191" t="str">
        <f t="shared" ca="1" si="45"/>
        <v/>
      </c>
      <c r="X107" t="str">
        <f ca="1">IF(ISNUMBER($A107),$W107*(Methuselahs!$A$4+1)+$A107,"")</f>
        <v/>
      </c>
      <c r="Y107" s="191" t="str">
        <f t="shared" ca="1" si="46"/>
        <v/>
      </c>
      <c r="Z107" t="str">
        <f ca="1">IF(ISNUMBER($A107),VLOOKUP($A107,Methuselahs!$A$7:$X$206,5),"")</f>
        <v/>
      </c>
      <c r="AA107" s="191" t="str">
        <f t="shared" ca="1" si="47"/>
        <v/>
      </c>
    </row>
    <row r="108" spans="1:27" ht="12.95" customHeight="1">
      <c r="A108" t="str">
        <f ca="1">IF(ISBLANK('Tournament Info'!$B$11),"",INDIRECT(ADDRESS(ROW(),1,1,1,"Optimal Seating "&amp;'Tournament Info'!$B$11-1&amp;"R+F")))</f>
        <v/>
      </c>
      <c r="B108" t="str">
        <f ca="1">IF(ISNUMBER(A108),VLOOKUP(A108,Methuselahs!$A$7:$E$206,2,FALSE()),"")</f>
        <v/>
      </c>
      <c r="C108" t="str">
        <f ca="1">IF(ISNUMBER(A108),VLOOKUP(A108,Methuselahs!$A$7:$E$206,3,FALSE()),"")</f>
        <v/>
      </c>
      <c r="D108" s="248" t="str">
        <f t="shared" ca="1" si="36"/>
        <v/>
      </c>
      <c r="E108" s="249"/>
      <c r="F108" s="247">
        <f t="shared" si="37"/>
        <v>0</v>
      </c>
      <c r="G108" s="250" t="str">
        <f t="shared" ca="1" si="38"/>
        <v/>
      </c>
      <c r="H108" t="str">
        <f ca="1">IF(ISNUMBER(A108),IF(OR($S108=$U108,NOT(ISNA(MATCH($D108*5+$V$4,Override!$C$6:$C$124,0)))),$Q108,0),"")</f>
        <v/>
      </c>
      <c r="I108" s="248" t="str">
        <f t="shared" ca="1" si="39"/>
        <v/>
      </c>
      <c r="J108" s="252">
        <f ca="1">COUNT(A107:A111)</f>
        <v>0</v>
      </c>
      <c r="K108" s="253" t="str">
        <f ca="1">IF(ISNUMBER(A108),_xlfn.RANK.EQ(F108,F107:F111),"")</f>
        <v/>
      </c>
      <c r="L108" s="254">
        <f ca="1">IF(J108=5,VLOOKUP(K108,TPMatrix!$A$6:$B$10,2,FALSE()),IF(J108=4,VLOOKUP(K108,TPMatrix!$D$6:$E$9,2,FALSE()),0))</f>
        <v>0</v>
      </c>
      <c r="M108" s="254">
        <f ca="1">IF(COUNTIF(K107:K111,K108)&gt;=2,IF(J108=5,VLOOKUP(K108+1,TPMatrix!$A$6:$B$10,2,FALSE()),IF(J108=4,VLOOKUP(K108+1,TPMatrix!$D$6:$E$9,2,FALSE()),0)),"")</f>
        <v>0</v>
      </c>
      <c r="N108" s="254">
        <f ca="1">IF(COUNTIF(K107:K111,K108)&gt;=3,IF(J108=5,VLOOKUP(K108+2,TPMatrix!$A$6:$B$10,2,FALSE()),IF(J108=4,VLOOKUP(K108+2,TPMatrix!$D$6:$E$9,2,FALSE()),0)),"")</f>
        <v>0</v>
      </c>
      <c r="O108" s="254">
        <f ca="1">IF(COUNTIF(K107:K111,K108)&gt;=4,IF(J108=5,VLOOKUP(K108+3,TPMatrix!$A$6:$B$10,2,FALSE()),IF(J108=4,VLOOKUP(K108+3,TPMatrix!$D$6:$E$9,2,FALSE()),0)),"")</f>
        <v>0</v>
      </c>
      <c r="P108" s="254">
        <f ca="1">IF(COUNTIF(K107:K111,K108)&gt;=5,IF(J108=5,VLOOKUP(K108+4,TPMatrix!$A$6:$B$10,2,FALSE()),IF(J108=4,VLOOKUP(K108+4,TPMatrix!$D$6:$E$9,2,FALSE()),0)),"")</f>
        <v>0</v>
      </c>
      <c r="Q108" s="254">
        <f t="shared" ca="1" si="40"/>
        <v>0</v>
      </c>
      <c r="R108" s="255">
        <f t="shared" ca="1" si="41"/>
        <v>5</v>
      </c>
      <c r="S108" s="253">
        <f t="shared" ca="1" si="42"/>
        <v>0</v>
      </c>
      <c r="T108" s="254">
        <f t="shared" si="43"/>
        <v>0</v>
      </c>
      <c r="U108" s="255">
        <f t="shared" ca="1" si="44"/>
        <v>0</v>
      </c>
      <c r="W108" s="191" t="str">
        <f t="shared" ca="1" si="45"/>
        <v/>
      </c>
      <c r="X108" t="str">
        <f ca="1">IF(ISNUMBER($A108),$W108*(Methuselahs!$A$4+1)+$A108,"")</f>
        <v/>
      </c>
      <c r="Y108" s="191" t="str">
        <f t="shared" ca="1" si="46"/>
        <v/>
      </c>
      <c r="Z108" t="str">
        <f ca="1">IF(ISNUMBER($A108),VLOOKUP($A108,Methuselahs!$A$7:$X$206,5),"")</f>
        <v/>
      </c>
      <c r="AA108" s="191" t="str">
        <f t="shared" ca="1" si="47"/>
        <v/>
      </c>
    </row>
    <row r="109" spans="1:27" ht="12.95" customHeight="1">
      <c r="A109" t="str">
        <f ca="1">IF(ISBLANK('Tournament Info'!$B$11),"",INDIRECT(ADDRESS(ROW(),1,1,1,"Optimal Seating "&amp;'Tournament Info'!$B$11-1&amp;"R+F")))</f>
        <v/>
      </c>
      <c r="B109" t="str">
        <f ca="1">IF(ISNUMBER(A109),VLOOKUP(A109,Methuselahs!$A$7:$E$206,2,FALSE()),"")</f>
        <v/>
      </c>
      <c r="C109" t="str">
        <f ca="1">IF(ISNUMBER(A109),VLOOKUP(A109,Methuselahs!$A$7:$E$206,3,FALSE()),"")</f>
        <v/>
      </c>
      <c r="D109" s="258" t="str">
        <f t="shared" ca="1" si="36"/>
        <v/>
      </c>
      <c r="E109" s="259"/>
      <c r="F109" s="257">
        <f t="shared" si="37"/>
        <v>0</v>
      </c>
      <c r="G109" s="260" t="str">
        <f t="shared" ca="1" si="38"/>
        <v/>
      </c>
      <c r="H109" t="str">
        <f ca="1">IF(ISNUMBER(A109),IF(OR($S109=$U109,NOT(ISNA(MATCH($D109*5+$V$4,Override!$C$6:$C$124,0)))),$Q109,0),"")</f>
        <v/>
      </c>
      <c r="I109" s="258" t="str">
        <f t="shared" ca="1" si="39"/>
        <v/>
      </c>
      <c r="J109" s="262">
        <f ca="1">COUNT(A107:A111)</f>
        <v>0</v>
      </c>
      <c r="K109" s="263" t="str">
        <f ca="1">IF(ISNUMBER(A109),_xlfn.RANK.EQ(F109,F107:F111),"")</f>
        <v/>
      </c>
      <c r="L109" s="264">
        <f ca="1">IF(J109=5,VLOOKUP(K109,TPMatrix!$A$6:$B$10,2,FALSE()),IF(J109=4,VLOOKUP(K109,TPMatrix!$D$6:$E$9,2,FALSE()),0))</f>
        <v>0</v>
      </c>
      <c r="M109" s="264">
        <f ca="1">IF(COUNTIF(K107:K111,K109)&gt;=2,IF(J109=5,VLOOKUP(K109+1,TPMatrix!$A$6:$B$10,2,FALSE()),IF(J109=4,VLOOKUP(K109+1,TPMatrix!$D$6:$E$9,2,FALSE()),0)),"")</f>
        <v>0</v>
      </c>
      <c r="N109" s="264">
        <f ca="1">IF(COUNTIF(K107:K111,K109)&gt;=3,IF(J109=5,VLOOKUP(K109+2,TPMatrix!$A$6:$B$10,2,FALSE()),IF(J109=4,VLOOKUP(K109+2,TPMatrix!$D$6:$E$9,2,FALSE()),0)),"")</f>
        <v>0</v>
      </c>
      <c r="O109" s="264">
        <f ca="1">IF(COUNTIF(K107:K111,K109)&gt;=4,IF(J109=5,VLOOKUP(K109+3,TPMatrix!$A$6:$B$10,2,FALSE()),IF(J109=4,VLOOKUP(K109+3,TPMatrix!$D$6:$E$9,2,FALSE()),0)),"")</f>
        <v>0</v>
      </c>
      <c r="P109" s="264">
        <f ca="1">IF(COUNTIF(K107:K111,K109)&gt;=5,IF(J109=5,VLOOKUP(K109+4,TPMatrix!$A$6:$B$10,2,FALSE()),IF(J109=4,VLOOKUP(K109+4,TPMatrix!$D$6:$E$9,2,FALSE()),0)),"")</f>
        <v>0</v>
      </c>
      <c r="Q109" s="264">
        <f t="shared" ca="1" si="40"/>
        <v>0</v>
      </c>
      <c r="R109" s="265">
        <f t="shared" ca="1" si="41"/>
        <v>5</v>
      </c>
      <c r="S109" s="263">
        <f t="shared" ca="1" si="42"/>
        <v>0</v>
      </c>
      <c r="T109" s="264">
        <f t="shared" si="43"/>
        <v>0</v>
      </c>
      <c r="U109" s="265">
        <f t="shared" ca="1" si="44"/>
        <v>0</v>
      </c>
      <c r="W109" s="191" t="str">
        <f t="shared" ca="1" si="45"/>
        <v/>
      </c>
      <c r="X109" t="str">
        <f ca="1">IF(ISNUMBER($A109),$W109*(Methuselahs!$A$4+1)+$A109,"")</f>
        <v/>
      </c>
      <c r="Y109" s="191" t="str">
        <f t="shared" ca="1" si="46"/>
        <v/>
      </c>
      <c r="Z109" t="str">
        <f ca="1">IF(ISNUMBER($A109),VLOOKUP($A109,Methuselahs!$A$7:$X$206,5),"")</f>
        <v/>
      </c>
      <c r="AA109" s="191" t="str">
        <f t="shared" ca="1" si="47"/>
        <v/>
      </c>
    </row>
    <row r="110" spans="1:27" ht="12.95" customHeight="1">
      <c r="A110" t="str">
        <f ca="1">IF(ISBLANK('Tournament Info'!$B$11),"",INDIRECT(ADDRESS(ROW(),1,1,1,"Optimal Seating "&amp;'Tournament Info'!$B$11-1&amp;"R+F")))</f>
        <v/>
      </c>
      <c r="B110" t="str">
        <f ca="1">IF(ISNUMBER(A110),VLOOKUP(A110,Methuselahs!$A$7:$E$206,2,FALSE()),"")</f>
        <v/>
      </c>
      <c r="C110" t="str">
        <f ca="1">IF(ISNUMBER(A110),VLOOKUP(A110,Methuselahs!$A$7:$E$206,3,FALSE()),"")</f>
        <v/>
      </c>
      <c r="D110" s="268" t="str">
        <f t="shared" ca="1" si="36"/>
        <v/>
      </c>
      <c r="E110" s="269"/>
      <c r="F110" s="267">
        <f t="shared" si="37"/>
        <v>0</v>
      </c>
      <c r="G110" s="250" t="str">
        <f t="shared" ca="1" si="38"/>
        <v/>
      </c>
      <c r="H110" t="str">
        <f ca="1">IF(ISNUMBER(A110),IF(OR($S110=$U110,NOT(ISNA(MATCH($D110*5+$V$4,Override!$C$6:$C$124,0)))),$Q110,0),"")</f>
        <v/>
      </c>
      <c r="I110" s="268" t="str">
        <f t="shared" ca="1" si="39"/>
        <v/>
      </c>
      <c r="J110" s="270">
        <f ca="1">COUNT(A107:A111)</f>
        <v>0</v>
      </c>
      <c r="K110" s="253" t="str">
        <f ca="1">IF(ISNUMBER(A110),_xlfn.RANK.EQ(F110,F107:F111),"")</f>
        <v/>
      </c>
      <c r="L110" s="254">
        <f ca="1">IF(J110=5,VLOOKUP(K110,TPMatrix!$A$6:$B$10,2,FALSE()),IF(J110=4,VLOOKUP(K110,TPMatrix!$D$6:$E$9,2,FALSE()),0))</f>
        <v>0</v>
      </c>
      <c r="M110" s="254">
        <f ca="1">IF(COUNTIF(K107:K111,K110)&gt;=2,IF(J110=5,VLOOKUP(K110+1,TPMatrix!$A$6:$B$10,2,FALSE()),IF(J110=4,VLOOKUP(K110+1,TPMatrix!$D$6:$E$9,2,FALSE()),0)),"")</f>
        <v>0</v>
      </c>
      <c r="N110" s="254">
        <f ca="1">IF(COUNTIF(K107:K111,K110)&gt;=3,IF(J110=5,VLOOKUP(K110+2,TPMatrix!$A$6:$B$10,2,FALSE()),IF(J110=4,VLOOKUP(K110+2,TPMatrix!$D$6:$E$9,2,FALSE()),0)),"")</f>
        <v>0</v>
      </c>
      <c r="O110" s="254">
        <f ca="1">IF(COUNTIF(K107:K111,K110)&gt;=4,IF(J110=5,VLOOKUP(K110+3,TPMatrix!$A$6:$B$10,2,FALSE()),IF(J110=4,VLOOKUP(K110+3,TPMatrix!$D$6:$E$9,2,FALSE()),0)),"")</f>
        <v>0</v>
      </c>
      <c r="P110" s="254">
        <f ca="1">IF(COUNTIF(K107:K111,K110)&gt;=5,IF(J110=5,VLOOKUP(K110+4,TPMatrix!$A$6:$B$10,2,FALSE()),IF(J110=4,VLOOKUP(K110+4,TPMatrix!$D$6:$E$9,2,FALSE()),0)),"")</f>
        <v>0</v>
      </c>
      <c r="Q110" s="254">
        <f t="shared" ca="1" si="40"/>
        <v>0</v>
      </c>
      <c r="R110" s="255">
        <f t="shared" ca="1" si="41"/>
        <v>5</v>
      </c>
      <c r="S110" s="253">
        <f t="shared" ca="1" si="42"/>
        <v>0</v>
      </c>
      <c r="T110" s="254">
        <f t="shared" si="43"/>
        <v>0</v>
      </c>
      <c r="U110" s="255">
        <f t="shared" ca="1" si="44"/>
        <v>0</v>
      </c>
      <c r="W110" s="191" t="str">
        <f t="shared" ca="1" si="45"/>
        <v/>
      </c>
      <c r="X110" t="str">
        <f ca="1">IF(ISNUMBER($A110),$W110*(Methuselahs!$A$4+1)+$A110,"")</f>
        <v/>
      </c>
      <c r="Y110" s="191" t="str">
        <f t="shared" ca="1" si="46"/>
        <v/>
      </c>
      <c r="Z110" t="str">
        <f ca="1">IF(ISNUMBER($A110),VLOOKUP($A110,Methuselahs!$A$7:$X$206,5),"")</f>
        <v/>
      </c>
      <c r="AA110" s="191" t="str">
        <f t="shared" ca="1" si="47"/>
        <v/>
      </c>
    </row>
    <row r="111" spans="1:27" ht="12.95" customHeight="1" thickBot="1">
      <c r="A111" t="str">
        <f ca="1">IF(ISBLANK('Tournament Info'!$B$11),"",INDIRECT(ADDRESS(ROW(),1,1,1,"Optimal Seating "&amp;'Tournament Info'!$B$11-1&amp;"R+F")))</f>
        <v/>
      </c>
      <c r="B111" t="str">
        <f ca="1">IF(ISNUMBER(A111),VLOOKUP(A111,Methuselahs!$A$7:$E$206,2,FALSE()),"")</f>
        <v/>
      </c>
      <c r="C111" t="str">
        <f ca="1">IF(ISNUMBER(A111),VLOOKUP(A111,Methuselahs!$A$7:$E$206,3,FALSE()),"")</f>
        <v/>
      </c>
      <c r="D111" s="274" t="str">
        <f t="shared" ca="1" si="36"/>
        <v/>
      </c>
      <c r="E111" s="275"/>
      <c r="F111" s="273">
        <f t="shared" si="37"/>
        <v>0</v>
      </c>
      <c r="G111" s="260" t="str">
        <f t="shared" ca="1" si="38"/>
        <v/>
      </c>
      <c r="H111" t="str">
        <f ca="1">IF(ISNUMBER(A111),IF(OR($S111=$U111,NOT(ISNA(MATCH($D111*5+$V$4,Override!$C$6:$C$124,0)))),$Q111,0),"")</f>
        <v/>
      </c>
      <c r="I111" s="274" t="str">
        <f t="shared" ca="1" si="39"/>
        <v/>
      </c>
      <c r="J111" s="276">
        <f ca="1">COUNT(A107:A111)</f>
        <v>0</v>
      </c>
      <c r="K111" s="277" t="str">
        <f ca="1">IF(ISNUMBER(A111),_xlfn.RANK.EQ(F111,F107:F111),"")</f>
        <v/>
      </c>
      <c r="L111" s="278">
        <f ca="1">IF(J111=5,VLOOKUP(K111,TPMatrix!$A$6:$B$10,2,FALSE()),IF(J111=4,VLOOKUP(K111,TPMatrix!$D$6:$E$9,2,FALSE()),0))</f>
        <v>0</v>
      </c>
      <c r="M111" s="278">
        <f ca="1">IF(COUNTIF(K107:K111,K111)&gt;=2,IF(J111=5,VLOOKUP(K111+1,TPMatrix!$A$6:$B$10,2,FALSE()),IF(J111=4,VLOOKUP(K111+1,TPMatrix!$D$6:$E$9,2,FALSE()),0)),"")</f>
        <v>0</v>
      </c>
      <c r="N111" s="278">
        <f ca="1">IF(COUNTIF(K107:K111,K111)&gt;=3,IF(J111=5,VLOOKUP(K111+2,TPMatrix!$A$6:$B$10,2,FALSE()),IF(J111=4,VLOOKUP(K111+2,TPMatrix!$D$6:$E$9,2,FALSE()),0)),"")</f>
        <v>0</v>
      </c>
      <c r="O111" s="278">
        <f ca="1">IF(COUNTIF(K107:K111,K111)&gt;=4,IF(J111=5,VLOOKUP(K111+3,TPMatrix!$A$6:$B$10,2,FALSE()),IF(J111=4,VLOOKUP(K111+3,TPMatrix!$D$6:$E$9,2,FALSE()),0)),"")</f>
        <v>0</v>
      </c>
      <c r="P111" s="278">
        <f ca="1">IF(COUNTIF(K107:K111,K111)&gt;=5,IF(J111=5,VLOOKUP(K111+4,TPMatrix!$A$6:$B$10,2,FALSE()),IF(J111=4,VLOOKUP(K111+4,TPMatrix!$D$6:$E$9,2,FALSE()),0)),"")</f>
        <v>0</v>
      </c>
      <c r="Q111" s="278">
        <f t="shared" ca="1" si="40"/>
        <v>0</v>
      </c>
      <c r="R111" s="279">
        <f t="shared" ca="1" si="41"/>
        <v>5</v>
      </c>
      <c r="S111" s="277">
        <f t="shared" ca="1" si="42"/>
        <v>0</v>
      </c>
      <c r="T111" s="278">
        <f t="shared" si="43"/>
        <v>0</v>
      </c>
      <c r="U111" s="279">
        <f t="shared" ca="1" si="44"/>
        <v>0</v>
      </c>
      <c r="W111" s="191" t="str">
        <f t="shared" ca="1" si="45"/>
        <v/>
      </c>
      <c r="X111" t="str">
        <f ca="1">IF(ISNUMBER($A111),$W111*(Methuselahs!$A$4+1)+$A111,"")</f>
        <v/>
      </c>
      <c r="Y111" s="191" t="str">
        <f t="shared" ca="1" si="46"/>
        <v/>
      </c>
      <c r="Z111" t="str">
        <f ca="1">IF(ISNUMBER($A111),VLOOKUP($A111,Methuselahs!$A$7:$X$206,5),"")</f>
        <v/>
      </c>
      <c r="AA111" s="191" t="str">
        <f t="shared" ca="1" si="47"/>
        <v/>
      </c>
    </row>
    <row r="112" spans="1:27" ht="12.95" customHeight="1">
      <c r="A112" t="str">
        <f ca="1">IF(ISBLANK('Tournament Info'!$B$11),"",INDIRECT(ADDRESS(ROW(),1,1,1,"Optimal Seating "&amp;'Tournament Info'!$B$11-1&amp;"R+F")))</f>
        <v/>
      </c>
      <c r="B112" t="str">
        <f ca="1">IF(ISNUMBER(A112),VLOOKUP(A112,Methuselahs!$A$7:$E$206,2,FALSE()),"")</f>
        <v/>
      </c>
      <c r="C112" t="str">
        <f ca="1">IF(ISNUMBER(A112),VLOOKUP(A112,Methuselahs!$A$7:$E$206,3,FALSE()),"")</f>
        <v/>
      </c>
      <c r="D112" s="234" t="str">
        <f t="shared" ca="1" si="36"/>
        <v/>
      </c>
      <c r="E112" s="235"/>
      <c r="F112" s="233">
        <f t="shared" si="37"/>
        <v>0</v>
      </c>
      <c r="G112" s="236" t="str">
        <f t="shared" ca="1" si="38"/>
        <v/>
      </c>
      <c r="H112" t="str">
        <f ca="1">IF(ISNUMBER(A112),IF(OR($S112=$U112,NOT(ISNA(MATCH($D112*5+$V$4,Override!$C$6:$C$124,0)))),$Q112,0),"")</f>
        <v/>
      </c>
      <c r="I112" s="234" t="str">
        <f t="shared" ca="1" si="39"/>
        <v/>
      </c>
      <c r="J112" s="238">
        <f ca="1">COUNT(A112:A116)</f>
        <v>0</v>
      </c>
      <c r="K112" s="239" t="str">
        <f ca="1">IF(ISNUMBER(A112),_xlfn.RANK.EQ(F112,F112:F116),"")</f>
        <v/>
      </c>
      <c r="L112" s="240">
        <f ca="1">IF(J112=5,VLOOKUP(K112,TPMatrix!$A$6:$B$10,2,FALSE()),IF(J112=4,VLOOKUP(K112,TPMatrix!$D$6:$E$9,2,FALSE()),0))</f>
        <v>0</v>
      </c>
      <c r="M112" s="240">
        <f ca="1">IF(COUNTIF(K112:K116,K112)&gt;=2,IF(J112=5,VLOOKUP(K112+1,TPMatrix!$A$6:$B$10,2,FALSE()),IF(J112=4,VLOOKUP(K112+1,TPMatrix!$D$6:$E$9,2,FALSE()),0)),"")</f>
        <v>0</v>
      </c>
      <c r="N112" s="240">
        <f ca="1">IF(COUNTIF(K112:K116,K112)&gt;=3,IF(J112=5,VLOOKUP(K112+2,TPMatrix!$A$6:$B$10,2,FALSE()),IF(J112=4,VLOOKUP(K112+2,TPMatrix!$D$6:$E$9,2,FALSE()),0)),"")</f>
        <v>0</v>
      </c>
      <c r="O112" s="240">
        <f ca="1">IF(COUNTIF(K112:K116,K112)&gt;=4,IF(J112=5,VLOOKUP(K112+3,TPMatrix!$A$6:$B$10,2,FALSE()),IF(J112=4,VLOOKUP(K112+3,TPMatrix!$D$6:$E$9,2,FALSE()),0)),"")</f>
        <v>0</v>
      </c>
      <c r="P112" s="240">
        <f ca="1">IF(COUNTIF(K112:K116,K112)&gt;=5,IF(J112=5,VLOOKUP(K112+4,TPMatrix!$A$6:$B$10,2,FALSE()),IF(J112=4,VLOOKUP(K112+4,TPMatrix!$D$6:$E$9,2,FALSE()),0)),"")</f>
        <v>0</v>
      </c>
      <c r="Q112" s="240">
        <f t="shared" ca="1" si="40"/>
        <v>0</v>
      </c>
      <c r="R112" s="241">
        <f t="shared" ca="1" si="41"/>
        <v>5</v>
      </c>
      <c r="S112" s="242">
        <f t="shared" ca="1" si="42"/>
        <v>0</v>
      </c>
      <c r="T112" s="243">
        <f t="shared" si="43"/>
        <v>0</v>
      </c>
      <c r="U112" s="244">
        <f t="shared" ca="1" si="44"/>
        <v>0</v>
      </c>
      <c r="W112" s="191" t="str">
        <f t="shared" ca="1" si="45"/>
        <v/>
      </c>
      <c r="X112" t="str">
        <f ca="1">IF(ISNUMBER($A112),$W112*(Methuselahs!$A$4+1)+$A112,"")</f>
        <v/>
      </c>
      <c r="Y112" s="191" t="str">
        <f t="shared" ca="1" si="46"/>
        <v/>
      </c>
      <c r="Z112" t="str">
        <f ca="1">IF(ISNUMBER($A112),VLOOKUP($A112,Methuselahs!$A$7:$X$206,5),"")</f>
        <v/>
      </c>
      <c r="AA112" s="191" t="str">
        <f t="shared" ca="1" si="47"/>
        <v/>
      </c>
    </row>
    <row r="113" spans="1:27" ht="12.95" customHeight="1">
      <c r="A113" t="str">
        <f ca="1">IF(ISBLANK('Tournament Info'!$B$11),"",INDIRECT(ADDRESS(ROW(),1,1,1,"Optimal Seating "&amp;'Tournament Info'!$B$11-1&amp;"R+F")))</f>
        <v/>
      </c>
      <c r="B113" t="str">
        <f ca="1">IF(ISNUMBER(A113),VLOOKUP(A113,Methuselahs!$A$7:$E$206,2,FALSE()),"")</f>
        <v/>
      </c>
      <c r="C113" t="str">
        <f ca="1">IF(ISNUMBER(A113),VLOOKUP(A113,Methuselahs!$A$7:$E$206,3,FALSE()),"")</f>
        <v/>
      </c>
      <c r="D113" s="248" t="str">
        <f t="shared" ca="1" si="36"/>
        <v/>
      </c>
      <c r="E113" s="249"/>
      <c r="F113" s="247">
        <f t="shared" si="37"/>
        <v>0</v>
      </c>
      <c r="G113" s="250" t="str">
        <f t="shared" ca="1" si="38"/>
        <v/>
      </c>
      <c r="H113" t="str">
        <f ca="1">IF(ISNUMBER(A113),IF(OR($S113=$U113,NOT(ISNA(MATCH($D113*5+$V$4,Override!$C$6:$C$124,0)))),$Q113,0),"")</f>
        <v/>
      </c>
      <c r="I113" s="248" t="str">
        <f t="shared" ca="1" si="39"/>
        <v/>
      </c>
      <c r="J113" s="252">
        <f ca="1">COUNT(A112:A116)</f>
        <v>0</v>
      </c>
      <c r="K113" s="253" t="str">
        <f ca="1">IF(ISNUMBER(A113),_xlfn.RANK.EQ(F113,F112:F116),"")</f>
        <v/>
      </c>
      <c r="L113" s="254">
        <f ca="1">IF(J113=5,VLOOKUP(K113,TPMatrix!$A$6:$B$10,2,FALSE()),IF(J113=4,VLOOKUP(K113,TPMatrix!$D$6:$E$9,2,FALSE()),0))</f>
        <v>0</v>
      </c>
      <c r="M113" s="254">
        <f ca="1">IF(COUNTIF(K112:K116,K113)&gt;=2,IF(J113=5,VLOOKUP(K113+1,TPMatrix!$A$6:$B$10,2,FALSE()),IF(J113=4,VLOOKUP(K113+1,TPMatrix!$D$6:$E$9,2,FALSE()),0)),"")</f>
        <v>0</v>
      </c>
      <c r="N113" s="254">
        <f ca="1">IF(COUNTIF(K112:K116,K113)&gt;=3,IF(J113=5,VLOOKUP(K113+2,TPMatrix!$A$6:$B$10,2,FALSE()),IF(J113=4,VLOOKUP(K113+2,TPMatrix!$D$6:$E$9,2,FALSE()),0)),"")</f>
        <v>0</v>
      </c>
      <c r="O113" s="254">
        <f ca="1">IF(COUNTIF(K112:K116,K113)&gt;=4,IF(J113=5,VLOOKUP(K113+3,TPMatrix!$A$6:$B$10,2,FALSE()),IF(J113=4,VLOOKUP(K113+3,TPMatrix!$D$6:$E$9,2,FALSE()),0)),"")</f>
        <v>0</v>
      </c>
      <c r="P113" s="254">
        <f ca="1">IF(COUNTIF(K112:K116,K113)&gt;=5,IF(J113=5,VLOOKUP(K113+4,TPMatrix!$A$6:$B$10,2,FALSE()),IF(J113=4,VLOOKUP(K113+4,TPMatrix!$D$6:$E$9,2,FALSE()),0)),"")</f>
        <v>0</v>
      </c>
      <c r="Q113" s="254">
        <f t="shared" ca="1" si="40"/>
        <v>0</v>
      </c>
      <c r="R113" s="255">
        <f t="shared" ca="1" si="41"/>
        <v>5</v>
      </c>
      <c r="S113" s="253">
        <f t="shared" ca="1" si="42"/>
        <v>0</v>
      </c>
      <c r="T113" s="254">
        <f t="shared" si="43"/>
        <v>0</v>
      </c>
      <c r="U113" s="255">
        <f t="shared" ca="1" si="44"/>
        <v>0</v>
      </c>
      <c r="W113" s="191" t="str">
        <f t="shared" ca="1" si="45"/>
        <v/>
      </c>
      <c r="X113" t="str">
        <f ca="1">IF(ISNUMBER($A113),$W113*(Methuselahs!$A$4+1)+$A113,"")</f>
        <v/>
      </c>
      <c r="Y113" s="191" t="str">
        <f t="shared" ca="1" si="46"/>
        <v/>
      </c>
      <c r="Z113" t="str">
        <f ca="1">IF(ISNUMBER($A113),VLOOKUP($A113,Methuselahs!$A$7:$X$206,5),"")</f>
        <v/>
      </c>
      <c r="AA113" s="191" t="str">
        <f t="shared" ca="1" si="47"/>
        <v/>
      </c>
    </row>
    <row r="114" spans="1:27" ht="12.95" customHeight="1">
      <c r="A114" t="str">
        <f ca="1">IF(ISBLANK('Tournament Info'!$B$11),"",INDIRECT(ADDRESS(ROW(),1,1,1,"Optimal Seating "&amp;'Tournament Info'!$B$11-1&amp;"R+F")))</f>
        <v/>
      </c>
      <c r="B114" t="str">
        <f ca="1">IF(ISNUMBER(A114),VLOOKUP(A114,Methuselahs!$A$7:$E$206,2,FALSE()),"")</f>
        <v/>
      </c>
      <c r="C114" t="str">
        <f ca="1">IF(ISNUMBER(A114),VLOOKUP(A114,Methuselahs!$A$7:$E$206,3,FALSE()),"")</f>
        <v/>
      </c>
      <c r="D114" s="258" t="str">
        <f t="shared" ca="1" si="36"/>
        <v/>
      </c>
      <c r="E114" s="259"/>
      <c r="F114" s="257">
        <f t="shared" si="37"/>
        <v>0</v>
      </c>
      <c r="G114" s="260" t="str">
        <f t="shared" ca="1" si="38"/>
        <v/>
      </c>
      <c r="H114" t="str">
        <f ca="1">IF(ISNUMBER(A114),IF(OR($S114=$U114,NOT(ISNA(MATCH($D114*5+$V$4,Override!$C$6:$C$124,0)))),$Q114,0),"")</f>
        <v/>
      </c>
      <c r="I114" s="258" t="str">
        <f t="shared" ca="1" si="39"/>
        <v/>
      </c>
      <c r="J114" s="262">
        <f ca="1">COUNT(A112:A116)</f>
        <v>0</v>
      </c>
      <c r="K114" s="263" t="str">
        <f ca="1">IF(ISNUMBER(A114),_xlfn.RANK.EQ(F114,F112:F116),"")</f>
        <v/>
      </c>
      <c r="L114" s="264">
        <f ca="1">IF(J114=5,VLOOKUP(K114,TPMatrix!$A$6:$B$10,2,FALSE()),IF(J114=4,VLOOKUP(K114,TPMatrix!$D$6:$E$9,2,FALSE()),0))</f>
        <v>0</v>
      </c>
      <c r="M114" s="264">
        <f ca="1">IF(COUNTIF(K112:K116,K114)&gt;=2,IF(J114=5,VLOOKUP(K114+1,TPMatrix!$A$6:$B$10,2,FALSE()),IF(J114=4,VLOOKUP(K114+1,TPMatrix!$D$6:$E$9,2,FALSE()),0)),"")</f>
        <v>0</v>
      </c>
      <c r="N114" s="264">
        <f ca="1">IF(COUNTIF(K112:K116,K114)&gt;=3,IF(J114=5,VLOOKUP(K114+2,TPMatrix!$A$6:$B$10,2,FALSE()),IF(J114=4,VLOOKUP(K114+2,TPMatrix!$D$6:$E$9,2,FALSE()),0)),"")</f>
        <v>0</v>
      </c>
      <c r="O114" s="264">
        <f ca="1">IF(COUNTIF(K112:K116,K114)&gt;=4,IF(J114=5,VLOOKUP(K114+3,TPMatrix!$A$6:$B$10,2,FALSE()),IF(J114=4,VLOOKUP(K114+3,TPMatrix!$D$6:$E$9,2,FALSE()),0)),"")</f>
        <v>0</v>
      </c>
      <c r="P114" s="264">
        <f ca="1">IF(COUNTIF(K112:K116,K114)&gt;=5,IF(J114=5,VLOOKUP(K114+4,TPMatrix!$A$6:$B$10,2,FALSE()),IF(J114=4,VLOOKUP(K114+4,TPMatrix!$D$6:$E$9,2,FALSE()),0)),"")</f>
        <v>0</v>
      </c>
      <c r="Q114" s="264">
        <f t="shared" ca="1" si="40"/>
        <v>0</v>
      </c>
      <c r="R114" s="265">
        <f t="shared" ca="1" si="41"/>
        <v>5</v>
      </c>
      <c r="S114" s="263">
        <f t="shared" ca="1" si="42"/>
        <v>0</v>
      </c>
      <c r="T114" s="264">
        <f t="shared" si="43"/>
        <v>0</v>
      </c>
      <c r="U114" s="265">
        <f t="shared" ca="1" si="44"/>
        <v>0</v>
      </c>
      <c r="W114" s="191" t="str">
        <f t="shared" ca="1" si="45"/>
        <v/>
      </c>
      <c r="X114" t="str">
        <f ca="1">IF(ISNUMBER($A114),$W114*(Methuselahs!$A$4+1)+$A114,"")</f>
        <v/>
      </c>
      <c r="Y114" s="191" t="str">
        <f t="shared" ca="1" si="46"/>
        <v/>
      </c>
      <c r="Z114" t="str">
        <f ca="1">IF(ISNUMBER($A114),VLOOKUP($A114,Methuselahs!$A$7:$X$206,5),"")</f>
        <v/>
      </c>
      <c r="AA114" s="191" t="str">
        <f t="shared" ca="1" si="47"/>
        <v/>
      </c>
    </row>
    <row r="115" spans="1:27" ht="12.95" customHeight="1">
      <c r="A115" t="str">
        <f ca="1">IF(ISBLANK('Tournament Info'!$B$11),"",INDIRECT(ADDRESS(ROW(),1,1,1,"Optimal Seating "&amp;'Tournament Info'!$B$11-1&amp;"R+F")))</f>
        <v/>
      </c>
      <c r="B115" t="str">
        <f ca="1">IF(ISNUMBER(A115),VLOOKUP(A115,Methuselahs!$A$7:$E$206,2,FALSE()),"")</f>
        <v/>
      </c>
      <c r="C115" t="str">
        <f ca="1">IF(ISNUMBER(A115),VLOOKUP(A115,Methuselahs!$A$7:$E$206,3,FALSE()),"")</f>
        <v/>
      </c>
      <c r="D115" s="268" t="str">
        <f t="shared" ca="1" si="36"/>
        <v/>
      </c>
      <c r="E115" s="269"/>
      <c r="F115" s="267">
        <f t="shared" si="37"/>
        <v>0</v>
      </c>
      <c r="G115" s="250" t="str">
        <f t="shared" ca="1" si="38"/>
        <v/>
      </c>
      <c r="H115" t="str">
        <f ca="1">IF(ISNUMBER(A115),IF(OR($S115=$U115,NOT(ISNA(MATCH($D115*5+$V$4,Override!$C$6:$C$124,0)))),$Q115,0),"")</f>
        <v/>
      </c>
      <c r="I115" s="268" t="str">
        <f t="shared" ca="1" si="39"/>
        <v/>
      </c>
      <c r="J115" s="270">
        <f ca="1">COUNT(A112:A116)</f>
        <v>0</v>
      </c>
      <c r="K115" s="253" t="str">
        <f ca="1">IF(ISNUMBER(A115),_xlfn.RANK.EQ(F115,F112:F116),"")</f>
        <v/>
      </c>
      <c r="L115" s="254">
        <f ca="1">IF(J115=5,VLOOKUP(K115,TPMatrix!$A$6:$B$10,2,FALSE()),IF(J115=4,VLOOKUP(K115,TPMatrix!$D$6:$E$9,2,FALSE()),0))</f>
        <v>0</v>
      </c>
      <c r="M115" s="254">
        <f ca="1">IF(COUNTIF(K112:K116,K115)&gt;=2,IF(J115=5,VLOOKUP(K115+1,TPMatrix!$A$6:$B$10,2,FALSE()),IF(J115=4,VLOOKUP(K115+1,TPMatrix!$D$6:$E$9,2,FALSE()),0)),"")</f>
        <v>0</v>
      </c>
      <c r="N115" s="254">
        <f ca="1">IF(COUNTIF(K112:K116,K115)&gt;=3,IF(J115=5,VLOOKUP(K115+2,TPMatrix!$A$6:$B$10,2,FALSE()),IF(J115=4,VLOOKUP(K115+2,TPMatrix!$D$6:$E$9,2,FALSE()),0)),"")</f>
        <v>0</v>
      </c>
      <c r="O115" s="254">
        <f ca="1">IF(COUNTIF(K112:K116,K115)&gt;=4,IF(J115=5,VLOOKUP(K115+3,TPMatrix!$A$6:$B$10,2,FALSE()),IF(J115=4,VLOOKUP(K115+3,TPMatrix!$D$6:$E$9,2,FALSE()),0)),"")</f>
        <v>0</v>
      </c>
      <c r="P115" s="254">
        <f ca="1">IF(COUNTIF(K112:K116,K115)&gt;=5,IF(J115=5,VLOOKUP(K115+4,TPMatrix!$A$6:$B$10,2,FALSE()),IF(J115=4,VLOOKUP(K115+4,TPMatrix!$D$6:$E$9,2,FALSE()),0)),"")</f>
        <v>0</v>
      </c>
      <c r="Q115" s="254">
        <f t="shared" ca="1" si="40"/>
        <v>0</v>
      </c>
      <c r="R115" s="255">
        <f t="shared" ca="1" si="41"/>
        <v>5</v>
      </c>
      <c r="S115" s="253">
        <f t="shared" ca="1" si="42"/>
        <v>0</v>
      </c>
      <c r="T115" s="254">
        <f t="shared" si="43"/>
        <v>0</v>
      </c>
      <c r="U115" s="255">
        <f t="shared" ca="1" si="44"/>
        <v>0</v>
      </c>
      <c r="W115" s="191" t="str">
        <f t="shared" ca="1" si="45"/>
        <v/>
      </c>
      <c r="X115" t="str">
        <f ca="1">IF(ISNUMBER($A115),$W115*(Methuselahs!$A$4+1)+$A115,"")</f>
        <v/>
      </c>
      <c r="Y115" s="191" t="str">
        <f t="shared" ca="1" si="46"/>
        <v/>
      </c>
      <c r="Z115" t="str">
        <f ca="1">IF(ISNUMBER($A115),VLOOKUP($A115,Methuselahs!$A$7:$X$206,5),"")</f>
        <v/>
      </c>
      <c r="AA115" s="191" t="str">
        <f t="shared" ca="1" si="47"/>
        <v/>
      </c>
    </row>
    <row r="116" spans="1:27" ht="12.95" customHeight="1" thickBot="1">
      <c r="A116" t="str">
        <f ca="1">IF(ISBLANK('Tournament Info'!$B$11),"",INDIRECT(ADDRESS(ROW(),1,1,1,"Optimal Seating "&amp;'Tournament Info'!$B$11-1&amp;"R+F")))</f>
        <v/>
      </c>
      <c r="B116" t="str">
        <f ca="1">IF(ISNUMBER(A116),VLOOKUP(A116,Methuselahs!$A$7:$E$206,2,FALSE()),"")</f>
        <v/>
      </c>
      <c r="C116" t="str">
        <f ca="1">IF(ISNUMBER(A116),VLOOKUP(A116,Methuselahs!$A$7:$E$206,3,FALSE()),"")</f>
        <v/>
      </c>
      <c r="D116" s="274" t="str">
        <f t="shared" ca="1" si="36"/>
        <v/>
      </c>
      <c r="E116" s="275"/>
      <c r="F116" s="273">
        <f t="shared" si="37"/>
        <v>0</v>
      </c>
      <c r="G116" s="260" t="str">
        <f t="shared" ca="1" si="38"/>
        <v/>
      </c>
      <c r="H116" t="str">
        <f ca="1">IF(ISNUMBER(A116),IF(OR($S116=$U116,NOT(ISNA(MATCH($D116*5+$V$4,Override!$C$6:$C$124,0)))),$Q116,0),"")</f>
        <v/>
      </c>
      <c r="I116" s="274" t="str">
        <f t="shared" ca="1" si="39"/>
        <v/>
      </c>
      <c r="J116" s="276">
        <f ca="1">COUNT(A112:A116)</f>
        <v>0</v>
      </c>
      <c r="K116" s="277" t="str">
        <f ca="1">IF(ISNUMBER(A116),_xlfn.RANK.EQ(F116,F112:F116),"")</f>
        <v/>
      </c>
      <c r="L116" s="278">
        <f ca="1">IF(J116=5,VLOOKUP(K116,TPMatrix!$A$6:$B$10,2,FALSE()),IF(J116=4,VLOOKUP(K116,TPMatrix!$D$6:$E$9,2,FALSE()),0))</f>
        <v>0</v>
      </c>
      <c r="M116" s="278">
        <f ca="1">IF(COUNTIF(K112:K116,K116)&gt;=2,IF(J116=5,VLOOKUP(K116+1,TPMatrix!$A$6:$B$10,2,FALSE()),IF(J116=4,VLOOKUP(K116+1,TPMatrix!$D$6:$E$9,2,FALSE()),0)),"")</f>
        <v>0</v>
      </c>
      <c r="N116" s="278">
        <f ca="1">IF(COUNTIF(K112:K116,K116)&gt;=3,IF(J116=5,VLOOKUP(K116+2,TPMatrix!$A$6:$B$10,2,FALSE()),IF(J116=4,VLOOKUP(K116+2,TPMatrix!$D$6:$E$9,2,FALSE()),0)),"")</f>
        <v>0</v>
      </c>
      <c r="O116" s="278">
        <f ca="1">IF(COUNTIF(K112:K116,K116)&gt;=4,IF(J116=5,VLOOKUP(K116+3,TPMatrix!$A$6:$B$10,2,FALSE()),IF(J116=4,VLOOKUP(K116+3,TPMatrix!$D$6:$E$9,2,FALSE()),0)),"")</f>
        <v>0</v>
      </c>
      <c r="P116" s="278">
        <f ca="1">IF(COUNTIF(K112:K116,K116)&gt;=5,IF(J116=5,VLOOKUP(K116+4,TPMatrix!$A$6:$B$10,2,FALSE()),IF(J116=4,VLOOKUP(K116+4,TPMatrix!$D$6:$E$9,2,FALSE()),0)),"")</f>
        <v>0</v>
      </c>
      <c r="Q116" s="278">
        <f t="shared" ca="1" si="40"/>
        <v>0</v>
      </c>
      <c r="R116" s="279">
        <f t="shared" ca="1" si="41"/>
        <v>5</v>
      </c>
      <c r="S116" s="277">
        <f t="shared" ca="1" si="42"/>
        <v>0</v>
      </c>
      <c r="T116" s="278">
        <f t="shared" si="43"/>
        <v>0</v>
      </c>
      <c r="U116" s="279">
        <f t="shared" ca="1" si="44"/>
        <v>0</v>
      </c>
      <c r="W116" s="191" t="str">
        <f t="shared" ca="1" si="45"/>
        <v/>
      </c>
      <c r="X116" t="str">
        <f ca="1">IF(ISNUMBER($A116),$W116*(Methuselahs!$A$4+1)+$A116,"")</f>
        <v/>
      </c>
      <c r="Y116" s="191" t="str">
        <f t="shared" ca="1" si="46"/>
        <v/>
      </c>
      <c r="Z116" t="str">
        <f ca="1">IF(ISNUMBER($A116),VLOOKUP($A116,Methuselahs!$A$7:$X$206,5),"")</f>
        <v/>
      </c>
      <c r="AA116" s="191" t="str">
        <f t="shared" ca="1" si="47"/>
        <v/>
      </c>
    </row>
    <row r="117" spans="1:27" ht="12.95" customHeight="1">
      <c r="A117" t="str">
        <f ca="1">IF(ISBLANK('Tournament Info'!$B$11),"",INDIRECT(ADDRESS(ROW(),1,1,1,"Optimal Seating "&amp;'Tournament Info'!$B$11-1&amp;"R+F")))</f>
        <v/>
      </c>
      <c r="B117" t="str">
        <f ca="1">IF(ISNUMBER(A117),VLOOKUP(A117,Methuselahs!$A$7:$E$206,2,FALSE()),"")</f>
        <v/>
      </c>
      <c r="C117" t="str">
        <f ca="1">IF(ISNUMBER(A117),VLOOKUP(A117,Methuselahs!$A$7:$E$206,3,FALSE()),"")</f>
        <v/>
      </c>
      <c r="D117" s="234" t="str">
        <f t="shared" ca="1" si="36"/>
        <v/>
      </c>
      <c r="E117" s="235"/>
      <c r="F117" s="233">
        <f t="shared" si="37"/>
        <v>0</v>
      </c>
      <c r="G117" s="236" t="str">
        <f t="shared" ca="1" si="38"/>
        <v/>
      </c>
      <c r="H117" t="str">
        <f ca="1">IF(ISNUMBER(A117),IF(OR($S117=$U117,NOT(ISNA(MATCH($D117*5+$V$4,Override!$C$6:$C$124,0)))),$Q117,0),"")</f>
        <v/>
      </c>
      <c r="I117" s="234" t="str">
        <f t="shared" ca="1" si="39"/>
        <v/>
      </c>
      <c r="J117" s="238">
        <f ca="1">COUNT(A117:A121)</f>
        <v>0</v>
      </c>
      <c r="K117" s="239" t="str">
        <f ca="1">IF(ISNUMBER(A117),_xlfn.RANK.EQ(F117,F117:F121),"")</f>
        <v/>
      </c>
      <c r="L117" s="240">
        <f ca="1">IF(J117=5,VLOOKUP(K117,TPMatrix!$A$6:$B$10,2,FALSE()),IF(J117=4,VLOOKUP(K117,TPMatrix!$D$6:$E$9,2,FALSE()),0))</f>
        <v>0</v>
      </c>
      <c r="M117" s="240">
        <f ca="1">IF(COUNTIF(K117:K121,K117)&gt;=2,IF(J117=5,VLOOKUP(K117+1,TPMatrix!$A$6:$B$10,2,FALSE()),IF(J117=4,VLOOKUP(K117+1,TPMatrix!$D$6:$E$9,2,FALSE()),0)),"")</f>
        <v>0</v>
      </c>
      <c r="N117" s="240">
        <f ca="1">IF(COUNTIF(K117:K121,K117)&gt;=3,IF(J117=5,VLOOKUP(K117+2,TPMatrix!$A$6:$B$10,2,FALSE()),IF(J117=4,VLOOKUP(K117+2,TPMatrix!$D$6:$E$9,2,FALSE()),0)),"")</f>
        <v>0</v>
      </c>
      <c r="O117" s="240">
        <f ca="1">IF(COUNTIF(K117:K121,K117)&gt;=4,IF(J117=5,VLOOKUP(K117+3,TPMatrix!$A$6:$B$10,2,FALSE()),IF(J117=4,VLOOKUP(K117+3,TPMatrix!$D$6:$E$9,2,FALSE()),0)),"")</f>
        <v>0</v>
      </c>
      <c r="P117" s="240">
        <f ca="1">IF(COUNTIF(K117:K121,K117)&gt;=5,IF(J117=5,VLOOKUP(K117+4,TPMatrix!$A$6:$B$10,2,FALSE()),IF(J117=4,VLOOKUP(K117+4,TPMatrix!$D$6:$E$9,2,FALSE()),0)),"")</f>
        <v>0</v>
      </c>
      <c r="Q117" s="240">
        <f t="shared" ca="1" si="40"/>
        <v>0</v>
      </c>
      <c r="R117" s="241">
        <f t="shared" ca="1" si="41"/>
        <v>5</v>
      </c>
      <c r="S117" s="242">
        <f t="shared" ca="1" si="42"/>
        <v>0</v>
      </c>
      <c r="T117" s="243">
        <f t="shared" si="43"/>
        <v>0</v>
      </c>
      <c r="U117" s="244">
        <f t="shared" ca="1" si="44"/>
        <v>0</v>
      </c>
      <c r="W117" s="191" t="str">
        <f t="shared" ca="1" si="45"/>
        <v/>
      </c>
      <c r="X117" t="str">
        <f ca="1">IF(ISNUMBER($A117),$W117*(Methuselahs!$A$4+1)+$A117,"")</f>
        <v/>
      </c>
      <c r="Y117" s="191" t="str">
        <f t="shared" ca="1" si="46"/>
        <v/>
      </c>
      <c r="Z117" t="str">
        <f ca="1">IF(ISNUMBER($A117),VLOOKUP($A117,Methuselahs!$A$7:$X$206,5),"")</f>
        <v/>
      </c>
      <c r="AA117" s="191" t="str">
        <f t="shared" ca="1" si="47"/>
        <v/>
      </c>
    </row>
    <row r="118" spans="1:27" ht="12.95" customHeight="1">
      <c r="A118" t="str">
        <f ca="1">IF(ISBLANK('Tournament Info'!$B$11),"",INDIRECT(ADDRESS(ROW(),1,1,1,"Optimal Seating "&amp;'Tournament Info'!$B$11-1&amp;"R+F")))</f>
        <v/>
      </c>
      <c r="B118" t="str">
        <f ca="1">IF(ISNUMBER(A118),VLOOKUP(A118,Methuselahs!$A$7:$E$206,2,FALSE()),"")</f>
        <v/>
      </c>
      <c r="C118" t="str">
        <f ca="1">IF(ISNUMBER(A118),VLOOKUP(A118,Methuselahs!$A$7:$E$206,3,FALSE()),"")</f>
        <v/>
      </c>
      <c r="D118" s="248" t="str">
        <f t="shared" ca="1" si="36"/>
        <v/>
      </c>
      <c r="E118" s="249"/>
      <c r="F118" s="247">
        <f t="shared" si="37"/>
        <v>0</v>
      </c>
      <c r="G118" s="250" t="str">
        <f t="shared" ca="1" si="38"/>
        <v/>
      </c>
      <c r="H118" t="str">
        <f ca="1">IF(ISNUMBER(A118),IF(OR($S118=$U118,NOT(ISNA(MATCH($D118*5+$V$4,Override!$C$6:$C$124,0)))),$Q118,0),"")</f>
        <v/>
      </c>
      <c r="I118" s="248" t="str">
        <f t="shared" ca="1" si="39"/>
        <v/>
      </c>
      <c r="J118" s="252">
        <f ca="1">COUNT(A117:A121)</f>
        <v>0</v>
      </c>
      <c r="K118" s="253" t="str">
        <f ca="1">IF(ISNUMBER(A118),_xlfn.RANK.EQ(F118,F117:F121),"")</f>
        <v/>
      </c>
      <c r="L118" s="254">
        <f ca="1">IF(J118=5,VLOOKUP(K118,TPMatrix!$A$6:$B$10,2,FALSE()),IF(J118=4,VLOOKUP(K118,TPMatrix!$D$6:$E$9,2,FALSE()),0))</f>
        <v>0</v>
      </c>
      <c r="M118" s="254">
        <f ca="1">IF(COUNTIF(K117:K121,K118)&gt;=2,IF(J118=5,VLOOKUP(K118+1,TPMatrix!$A$6:$B$10,2,FALSE()),IF(J118=4,VLOOKUP(K118+1,TPMatrix!$D$6:$E$9,2,FALSE()),0)),"")</f>
        <v>0</v>
      </c>
      <c r="N118" s="254">
        <f ca="1">IF(COUNTIF(K117:K121,K118)&gt;=3,IF(J118=5,VLOOKUP(K118+2,TPMatrix!$A$6:$B$10,2,FALSE()),IF(J118=4,VLOOKUP(K118+2,TPMatrix!$D$6:$E$9,2,FALSE()),0)),"")</f>
        <v>0</v>
      </c>
      <c r="O118" s="254">
        <f ca="1">IF(COUNTIF(K117:K121,K118)&gt;=4,IF(J118=5,VLOOKUP(K118+3,TPMatrix!$A$6:$B$10,2,FALSE()),IF(J118=4,VLOOKUP(K118+3,TPMatrix!$D$6:$E$9,2,FALSE()),0)),"")</f>
        <v>0</v>
      </c>
      <c r="P118" s="254">
        <f ca="1">IF(COUNTIF(K117:K121,K118)&gt;=5,IF(J118=5,VLOOKUP(K118+4,TPMatrix!$A$6:$B$10,2,FALSE()),IF(J118=4,VLOOKUP(K118+4,TPMatrix!$D$6:$E$9,2,FALSE()),0)),"")</f>
        <v>0</v>
      </c>
      <c r="Q118" s="254">
        <f t="shared" ca="1" si="40"/>
        <v>0</v>
      </c>
      <c r="R118" s="255">
        <f t="shared" ca="1" si="41"/>
        <v>5</v>
      </c>
      <c r="S118" s="253">
        <f t="shared" ca="1" si="42"/>
        <v>0</v>
      </c>
      <c r="T118" s="254">
        <f t="shared" si="43"/>
        <v>0</v>
      </c>
      <c r="U118" s="255">
        <f t="shared" ca="1" si="44"/>
        <v>0</v>
      </c>
      <c r="W118" s="191" t="str">
        <f t="shared" ca="1" si="45"/>
        <v/>
      </c>
      <c r="X118" t="str">
        <f ca="1">IF(ISNUMBER($A118),$W118*(Methuselahs!$A$4+1)+$A118,"")</f>
        <v/>
      </c>
      <c r="Y118" s="191" t="str">
        <f t="shared" ca="1" si="46"/>
        <v/>
      </c>
      <c r="Z118" t="str">
        <f ca="1">IF(ISNUMBER($A118),VLOOKUP($A118,Methuselahs!$A$7:$X$206,5),"")</f>
        <v/>
      </c>
      <c r="AA118" s="191" t="str">
        <f t="shared" ca="1" si="47"/>
        <v/>
      </c>
    </row>
    <row r="119" spans="1:27" ht="12.95" customHeight="1">
      <c r="A119" t="str">
        <f ca="1">IF(ISBLANK('Tournament Info'!$B$11),"",INDIRECT(ADDRESS(ROW(),1,1,1,"Optimal Seating "&amp;'Tournament Info'!$B$11-1&amp;"R+F")))</f>
        <v/>
      </c>
      <c r="B119" t="str">
        <f ca="1">IF(ISNUMBER(A119),VLOOKUP(A119,Methuselahs!$A$7:$E$206,2,FALSE()),"")</f>
        <v/>
      </c>
      <c r="C119" t="str">
        <f ca="1">IF(ISNUMBER(A119),VLOOKUP(A119,Methuselahs!$A$7:$E$206,3,FALSE()),"")</f>
        <v/>
      </c>
      <c r="D119" s="258" t="str">
        <f t="shared" ca="1" si="36"/>
        <v/>
      </c>
      <c r="E119" s="259"/>
      <c r="F119" s="257">
        <f t="shared" si="37"/>
        <v>0</v>
      </c>
      <c r="G119" s="260" t="str">
        <f t="shared" ca="1" si="38"/>
        <v/>
      </c>
      <c r="H119" t="str">
        <f ca="1">IF(ISNUMBER(A119),IF(OR($S119=$U119,NOT(ISNA(MATCH($D119*5+$V$4,Override!$C$6:$C$124,0)))),$Q119,0),"")</f>
        <v/>
      </c>
      <c r="I119" s="258" t="str">
        <f t="shared" ca="1" si="39"/>
        <v/>
      </c>
      <c r="J119" s="262">
        <f ca="1">COUNT(A117:A121)</f>
        <v>0</v>
      </c>
      <c r="K119" s="263" t="str">
        <f ca="1">IF(ISNUMBER(A119),_xlfn.RANK.EQ(F119,F117:F121),"")</f>
        <v/>
      </c>
      <c r="L119" s="264">
        <f ca="1">IF(J119=5,VLOOKUP(K119,TPMatrix!$A$6:$B$10,2,FALSE()),IF(J119=4,VLOOKUP(K119,TPMatrix!$D$6:$E$9,2,FALSE()),0))</f>
        <v>0</v>
      </c>
      <c r="M119" s="264">
        <f ca="1">IF(COUNTIF(K117:K121,K119)&gt;=2,IF(J119=5,VLOOKUP(K119+1,TPMatrix!$A$6:$B$10,2,FALSE()),IF(J119=4,VLOOKUP(K119+1,TPMatrix!$D$6:$E$9,2,FALSE()),0)),"")</f>
        <v>0</v>
      </c>
      <c r="N119" s="264">
        <f ca="1">IF(COUNTIF(K117:K121,K119)&gt;=3,IF(J119=5,VLOOKUP(K119+2,TPMatrix!$A$6:$B$10,2,FALSE()),IF(J119=4,VLOOKUP(K119+2,TPMatrix!$D$6:$E$9,2,FALSE()),0)),"")</f>
        <v>0</v>
      </c>
      <c r="O119" s="264">
        <f ca="1">IF(COUNTIF(K117:K121,K119)&gt;=4,IF(J119=5,VLOOKUP(K119+3,TPMatrix!$A$6:$B$10,2,FALSE()),IF(J119=4,VLOOKUP(K119+3,TPMatrix!$D$6:$E$9,2,FALSE()),0)),"")</f>
        <v>0</v>
      </c>
      <c r="P119" s="264">
        <f ca="1">IF(COUNTIF(K117:K121,K119)&gt;=5,IF(J119=5,VLOOKUP(K119+4,TPMatrix!$A$6:$B$10,2,FALSE()),IF(J119=4,VLOOKUP(K119+4,TPMatrix!$D$6:$E$9,2,FALSE()),0)),"")</f>
        <v>0</v>
      </c>
      <c r="Q119" s="264">
        <f t="shared" ca="1" si="40"/>
        <v>0</v>
      </c>
      <c r="R119" s="265">
        <f t="shared" ca="1" si="41"/>
        <v>5</v>
      </c>
      <c r="S119" s="263">
        <f t="shared" ca="1" si="42"/>
        <v>0</v>
      </c>
      <c r="T119" s="264">
        <f t="shared" si="43"/>
        <v>0</v>
      </c>
      <c r="U119" s="265">
        <f t="shared" ca="1" si="44"/>
        <v>0</v>
      </c>
      <c r="W119" s="191" t="str">
        <f t="shared" ca="1" si="45"/>
        <v/>
      </c>
      <c r="X119" t="str">
        <f ca="1">IF(ISNUMBER($A119),$W119*(Methuselahs!$A$4+1)+$A119,"")</f>
        <v/>
      </c>
      <c r="Y119" s="191" t="str">
        <f t="shared" ca="1" si="46"/>
        <v/>
      </c>
      <c r="Z119" t="str">
        <f ca="1">IF(ISNUMBER($A119),VLOOKUP($A119,Methuselahs!$A$7:$X$206,5),"")</f>
        <v/>
      </c>
      <c r="AA119" s="191" t="str">
        <f t="shared" ca="1" si="47"/>
        <v/>
      </c>
    </row>
    <row r="120" spans="1:27" ht="12.95" customHeight="1">
      <c r="A120" t="str">
        <f ca="1">IF(ISBLANK('Tournament Info'!$B$11),"",INDIRECT(ADDRESS(ROW(),1,1,1,"Optimal Seating "&amp;'Tournament Info'!$B$11-1&amp;"R+F")))</f>
        <v/>
      </c>
      <c r="B120" t="str">
        <f ca="1">IF(ISNUMBER(A120),VLOOKUP(A120,Methuselahs!$A$7:$E$206,2,FALSE()),"")</f>
        <v/>
      </c>
      <c r="C120" t="str">
        <f ca="1">IF(ISNUMBER(A120),VLOOKUP(A120,Methuselahs!$A$7:$E$206,3,FALSE()),"")</f>
        <v/>
      </c>
      <c r="D120" s="268" t="str">
        <f t="shared" ca="1" si="36"/>
        <v/>
      </c>
      <c r="E120" s="269"/>
      <c r="F120" s="267">
        <f t="shared" si="37"/>
        <v>0</v>
      </c>
      <c r="G120" s="250" t="str">
        <f t="shared" ca="1" si="38"/>
        <v/>
      </c>
      <c r="H120" t="str">
        <f ca="1">IF(ISNUMBER(A120),IF(OR($S120=$U120,NOT(ISNA(MATCH($D120*5+$V$4,Override!$C$6:$C$124,0)))),$Q120,0),"")</f>
        <v/>
      </c>
      <c r="I120" s="268" t="str">
        <f t="shared" ca="1" si="39"/>
        <v/>
      </c>
      <c r="J120" s="270">
        <f ca="1">COUNT(A117:A121)</f>
        <v>0</v>
      </c>
      <c r="K120" s="253" t="str">
        <f ca="1">IF(ISNUMBER(A120),_xlfn.RANK.EQ(F120,F117:F121),"")</f>
        <v/>
      </c>
      <c r="L120" s="254">
        <f ca="1">IF(J120=5,VLOOKUP(K120,TPMatrix!$A$6:$B$10,2,FALSE()),IF(J120=4,VLOOKUP(K120,TPMatrix!$D$6:$E$9,2,FALSE()),0))</f>
        <v>0</v>
      </c>
      <c r="M120" s="254">
        <f ca="1">IF(COUNTIF(K117:K121,K120)&gt;=2,IF(J120=5,VLOOKUP(K120+1,TPMatrix!$A$6:$B$10,2,FALSE()),IF(J120=4,VLOOKUP(K120+1,TPMatrix!$D$6:$E$9,2,FALSE()),0)),"")</f>
        <v>0</v>
      </c>
      <c r="N120" s="254">
        <f ca="1">IF(COUNTIF(K117:K121,K120)&gt;=3,IF(J120=5,VLOOKUP(K120+2,TPMatrix!$A$6:$B$10,2,FALSE()),IF(J120=4,VLOOKUP(K120+2,TPMatrix!$D$6:$E$9,2,FALSE()),0)),"")</f>
        <v>0</v>
      </c>
      <c r="O120" s="254">
        <f ca="1">IF(COUNTIF(K117:K121,K120)&gt;=4,IF(J120=5,VLOOKUP(K120+3,TPMatrix!$A$6:$B$10,2,FALSE()),IF(J120=4,VLOOKUP(K120+3,TPMatrix!$D$6:$E$9,2,FALSE()),0)),"")</f>
        <v>0</v>
      </c>
      <c r="P120" s="254">
        <f ca="1">IF(COUNTIF(K117:K121,K120)&gt;=5,IF(J120=5,VLOOKUP(K120+4,TPMatrix!$A$6:$B$10,2,FALSE()),IF(J120=4,VLOOKUP(K120+4,TPMatrix!$D$6:$E$9,2,FALSE()),0)),"")</f>
        <v>0</v>
      </c>
      <c r="Q120" s="254">
        <f t="shared" ca="1" si="40"/>
        <v>0</v>
      </c>
      <c r="R120" s="255">
        <f t="shared" ca="1" si="41"/>
        <v>5</v>
      </c>
      <c r="S120" s="253">
        <f t="shared" ca="1" si="42"/>
        <v>0</v>
      </c>
      <c r="T120" s="254">
        <f t="shared" si="43"/>
        <v>0</v>
      </c>
      <c r="U120" s="255">
        <f t="shared" ca="1" si="44"/>
        <v>0</v>
      </c>
      <c r="W120" s="191" t="str">
        <f t="shared" ca="1" si="45"/>
        <v/>
      </c>
      <c r="X120" t="str">
        <f ca="1">IF(ISNUMBER($A120),$W120*(Methuselahs!$A$4+1)+$A120,"")</f>
        <v/>
      </c>
      <c r="Y120" s="191" t="str">
        <f t="shared" ca="1" si="46"/>
        <v/>
      </c>
      <c r="Z120" t="str">
        <f ca="1">IF(ISNUMBER($A120),VLOOKUP($A120,Methuselahs!$A$7:$X$206,5),"")</f>
        <v/>
      </c>
      <c r="AA120" s="191" t="str">
        <f t="shared" ca="1" si="47"/>
        <v/>
      </c>
    </row>
    <row r="121" spans="1:27" ht="12.95" customHeight="1" thickBot="1">
      <c r="A121" t="str">
        <f ca="1">IF(ISBLANK('Tournament Info'!$B$11),"",INDIRECT(ADDRESS(ROW(),1,1,1,"Optimal Seating "&amp;'Tournament Info'!$B$11-1&amp;"R+F")))</f>
        <v/>
      </c>
      <c r="B121" t="str">
        <f ca="1">IF(ISNUMBER(A121),VLOOKUP(A121,Methuselahs!$A$7:$E$206,2,FALSE()),"")</f>
        <v/>
      </c>
      <c r="C121" t="str">
        <f ca="1">IF(ISNUMBER(A121),VLOOKUP(A121,Methuselahs!$A$7:$E$206,3,FALSE()),"")</f>
        <v/>
      </c>
      <c r="D121" s="274" t="str">
        <f t="shared" ca="1" si="36"/>
        <v/>
      </c>
      <c r="E121" s="275"/>
      <c r="F121" s="273">
        <f t="shared" si="37"/>
        <v>0</v>
      </c>
      <c r="G121" s="260" t="str">
        <f t="shared" ca="1" si="38"/>
        <v/>
      </c>
      <c r="H121" t="str">
        <f ca="1">IF(ISNUMBER(A121),IF(OR($S121=$U121,NOT(ISNA(MATCH($D121*5+$V$4,Override!$C$6:$C$124,0)))),$Q121,0),"")</f>
        <v/>
      </c>
      <c r="I121" s="274" t="str">
        <f t="shared" ca="1" si="39"/>
        <v/>
      </c>
      <c r="J121" s="276">
        <f ca="1">COUNT(A117:A121)</f>
        <v>0</v>
      </c>
      <c r="K121" s="277" t="str">
        <f ca="1">IF(ISNUMBER(A121),_xlfn.RANK.EQ(F121,F117:F121),"")</f>
        <v/>
      </c>
      <c r="L121" s="278">
        <f ca="1">IF(J121=5,VLOOKUP(K121,TPMatrix!$A$6:$B$10,2,FALSE()),IF(J121=4,VLOOKUP(K121,TPMatrix!$D$6:$E$9,2,FALSE()),0))</f>
        <v>0</v>
      </c>
      <c r="M121" s="278">
        <f ca="1">IF(COUNTIF(K117:K121,K121)&gt;=2,IF(J121=5,VLOOKUP(K121+1,TPMatrix!$A$6:$B$10,2,FALSE()),IF(J121=4,VLOOKUP(K121+1,TPMatrix!$D$6:$E$9,2,FALSE()),0)),"")</f>
        <v>0</v>
      </c>
      <c r="N121" s="278">
        <f ca="1">IF(COUNTIF(K117:K121,K121)&gt;=3,IF(J121=5,VLOOKUP(K121+2,TPMatrix!$A$6:$B$10,2,FALSE()),IF(J121=4,VLOOKUP(K121+2,TPMatrix!$D$6:$E$9,2,FALSE()),0)),"")</f>
        <v>0</v>
      </c>
      <c r="O121" s="278">
        <f ca="1">IF(COUNTIF(K117:K121,K121)&gt;=4,IF(J121=5,VLOOKUP(K121+3,TPMatrix!$A$6:$B$10,2,FALSE()),IF(J121=4,VLOOKUP(K121+3,TPMatrix!$D$6:$E$9,2,FALSE()),0)),"")</f>
        <v>0</v>
      </c>
      <c r="P121" s="278">
        <f ca="1">IF(COUNTIF(K117:K121,K121)&gt;=5,IF(J121=5,VLOOKUP(K121+4,TPMatrix!$A$6:$B$10,2,FALSE()),IF(J121=4,VLOOKUP(K121+4,TPMatrix!$D$6:$E$9,2,FALSE()),0)),"")</f>
        <v>0</v>
      </c>
      <c r="Q121" s="278">
        <f t="shared" ca="1" si="40"/>
        <v>0</v>
      </c>
      <c r="R121" s="279">
        <f t="shared" ca="1" si="41"/>
        <v>5</v>
      </c>
      <c r="S121" s="277">
        <f t="shared" ca="1" si="42"/>
        <v>0</v>
      </c>
      <c r="T121" s="278">
        <f t="shared" si="43"/>
        <v>0</v>
      </c>
      <c r="U121" s="279">
        <f t="shared" ca="1" si="44"/>
        <v>0</v>
      </c>
      <c r="W121" s="191" t="str">
        <f t="shared" ca="1" si="45"/>
        <v/>
      </c>
      <c r="X121" t="str">
        <f ca="1">IF(ISNUMBER($A121),$W121*(Methuselahs!$A$4+1)+$A121,"")</f>
        <v/>
      </c>
      <c r="Y121" s="191" t="str">
        <f t="shared" ca="1" si="46"/>
        <v/>
      </c>
      <c r="Z121" t="str">
        <f ca="1">IF(ISNUMBER($A121),VLOOKUP($A121,Methuselahs!$A$7:$X$206,5),"")</f>
        <v/>
      </c>
      <c r="AA121" s="191" t="str">
        <f t="shared" ca="1" si="47"/>
        <v/>
      </c>
    </row>
    <row r="122" spans="1:27" ht="12.95" customHeight="1">
      <c r="A122" t="str">
        <f ca="1">IF(ISBLANK('Tournament Info'!$B$11),"",INDIRECT(ADDRESS(ROW(),1,1,1,"Optimal Seating "&amp;'Tournament Info'!$B$11-1&amp;"R+F")))</f>
        <v/>
      </c>
      <c r="B122" t="str">
        <f ca="1">IF(ISNUMBER(A122),VLOOKUP(A122,Methuselahs!$A$7:$E$206,2,FALSE()),"")</f>
        <v/>
      </c>
      <c r="C122" t="str">
        <f ca="1">IF(ISNUMBER(A122),VLOOKUP(A122,Methuselahs!$A$7:$E$206,3,FALSE()),"")</f>
        <v/>
      </c>
      <c r="D122" s="234" t="str">
        <f t="shared" ca="1" si="36"/>
        <v/>
      </c>
      <c r="E122" s="235"/>
      <c r="F122" s="233">
        <f t="shared" si="37"/>
        <v>0</v>
      </c>
      <c r="G122" s="236" t="str">
        <f t="shared" ca="1" si="38"/>
        <v/>
      </c>
      <c r="H122" t="str">
        <f ca="1">IF(ISNUMBER(A122),IF(OR($S122=$U122,NOT(ISNA(MATCH($D122*5+$V$4,Override!$C$6:$C$124,0)))),$Q122,0),"")</f>
        <v/>
      </c>
      <c r="I122" s="234" t="str">
        <f t="shared" ca="1" si="39"/>
        <v/>
      </c>
      <c r="J122" s="238">
        <f ca="1">COUNT(A122:A126)</f>
        <v>0</v>
      </c>
      <c r="K122" s="239" t="str">
        <f ca="1">IF(ISNUMBER(A122),_xlfn.RANK.EQ(F122,F122:F126),"")</f>
        <v/>
      </c>
      <c r="L122" s="240">
        <f ca="1">IF(J122=5,VLOOKUP(K122,TPMatrix!$A$6:$B$10,2,FALSE()),IF(J122=4,VLOOKUP(K122,TPMatrix!$D$6:$E$9,2,FALSE()),0))</f>
        <v>0</v>
      </c>
      <c r="M122" s="240">
        <f ca="1">IF(COUNTIF(K122:K126,K122)&gt;=2,IF(J122=5,VLOOKUP(K122+1,TPMatrix!$A$6:$B$10,2,FALSE()),IF(J122=4,VLOOKUP(K122+1,TPMatrix!$D$6:$E$9,2,FALSE()),0)),"")</f>
        <v>0</v>
      </c>
      <c r="N122" s="240">
        <f ca="1">IF(COUNTIF(K122:K126,K122)&gt;=3,IF(J122=5,VLOOKUP(K122+2,TPMatrix!$A$6:$B$10,2,FALSE()),IF(J122=4,VLOOKUP(K122+2,TPMatrix!$D$6:$E$9,2,FALSE()),0)),"")</f>
        <v>0</v>
      </c>
      <c r="O122" s="240">
        <f ca="1">IF(COUNTIF(K122:K126,K122)&gt;=4,IF(J122=5,VLOOKUP(K122+3,TPMatrix!$A$6:$B$10,2,FALSE()),IF(J122=4,VLOOKUP(K122+3,TPMatrix!$D$6:$E$9,2,FALSE()),0)),"")</f>
        <v>0</v>
      </c>
      <c r="P122" s="240">
        <f ca="1">IF(COUNTIF(K122:K126,K122)&gt;=5,IF(J122=5,VLOOKUP(K122+4,TPMatrix!$A$6:$B$10,2,FALSE()),IF(J122=4,VLOOKUP(K122+4,TPMatrix!$D$6:$E$9,2,FALSE()),0)),"")</f>
        <v>0</v>
      </c>
      <c r="Q122" s="240">
        <f t="shared" ca="1" si="40"/>
        <v>0</v>
      </c>
      <c r="R122" s="241">
        <f t="shared" ca="1" si="41"/>
        <v>5</v>
      </c>
      <c r="S122" s="242">
        <f t="shared" ca="1" si="42"/>
        <v>0</v>
      </c>
      <c r="T122" s="243">
        <f t="shared" si="43"/>
        <v>0</v>
      </c>
      <c r="U122" s="244">
        <f t="shared" ca="1" si="44"/>
        <v>0</v>
      </c>
      <c r="W122" s="191" t="str">
        <f t="shared" ca="1" si="45"/>
        <v/>
      </c>
      <c r="X122" t="str">
        <f ca="1">IF(ISNUMBER($A122),$W122*(Methuselahs!$A$4+1)+$A122,"")</f>
        <v/>
      </c>
      <c r="Y122" s="191" t="str">
        <f t="shared" ca="1" si="46"/>
        <v/>
      </c>
      <c r="Z122" t="str">
        <f ca="1">IF(ISNUMBER($A122),VLOOKUP($A122,Methuselahs!$A$7:$X$206,5),"")</f>
        <v/>
      </c>
      <c r="AA122" s="191" t="str">
        <f t="shared" ca="1" si="47"/>
        <v/>
      </c>
    </row>
    <row r="123" spans="1:27" ht="12.95" customHeight="1">
      <c r="A123" t="str">
        <f ca="1">IF(ISBLANK('Tournament Info'!$B$11),"",INDIRECT(ADDRESS(ROW(),1,1,1,"Optimal Seating "&amp;'Tournament Info'!$B$11-1&amp;"R+F")))</f>
        <v/>
      </c>
      <c r="B123" t="str">
        <f ca="1">IF(ISNUMBER(A123),VLOOKUP(A123,Methuselahs!$A$7:$E$206,2,FALSE()),"")</f>
        <v/>
      </c>
      <c r="C123" t="str">
        <f ca="1">IF(ISNUMBER(A123),VLOOKUP(A123,Methuselahs!$A$7:$E$206,3,FALSE()),"")</f>
        <v/>
      </c>
      <c r="D123" s="248" t="str">
        <f t="shared" ca="1" si="36"/>
        <v/>
      </c>
      <c r="E123" s="249"/>
      <c r="F123" s="247">
        <f t="shared" si="37"/>
        <v>0</v>
      </c>
      <c r="G123" s="250" t="str">
        <f t="shared" ca="1" si="38"/>
        <v/>
      </c>
      <c r="H123" t="str">
        <f ca="1">IF(ISNUMBER(A123),IF(OR($S123=$U123,NOT(ISNA(MATCH($D123*5+$V$4,Override!$C$6:$C$124,0)))),$Q123,0),"")</f>
        <v/>
      </c>
      <c r="I123" s="248" t="str">
        <f t="shared" ca="1" si="39"/>
        <v/>
      </c>
      <c r="J123" s="252">
        <f ca="1">COUNT(A122:A126)</f>
        <v>0</v>
      </c>
      <c r="K123" s="253" t="str">
        <f ca="1">IF(ISNUMBER(A123),_xlfn.RANK.EQ(F123,F122:F126),"")</f>
        <v/>
      </c>
      <c r="L123" s="254">
        <f ca="1">IF(J123=5,VLOOKUP(K123,TPMatrix!$A$6:$B$10,2,FALSE()),IF(J123=4,VLOOKUP(K123,TPMatrix!$D$6:$E$9,2,FALSE()),0))</f>
        <v>0</v>
      </c>
      <c r="M123" s="254">
        <f ca="1">IF(COUNTIF(K122:K126,K123)&gt;=2,IF(J123=5,VLOOKUP(K123+1,TPMatrix!$A$6:$B$10,2,FALSE()),IF(J123=4,VLOOKUP(K123+1,TPMatrix!$D$6:$E$9,2,FALSE()),0)),"")</f>
        <v>0</v>
      </c>
      <c r="N123" s="254">
        <f ca="1">IF(COUNTIF(K122:K126,K123)&gt;=3,IF(J123=5,VLOOKUP(K123+2,TPMatrix!$A$6:$B$10,2,FALSE()),IF(J123=4,VLOOKUP(K123+2,TPMatrix!$D$6:$E$9,2,FALSE()),0)),"")</f>
        <v>0</v>
      </c>
      <c r="O123" s="254">
        <f ca="1">IF(COUNTIF(K122:K126,K123)&gt;=4,IF(J123=5,VLOOKUP(K123+3,TPMatrix!$A$6:$B$10,2,FALSE()),IF(J123=4,VLOOKUP(K123+3,TPMatrix!$D$6:$E$9,2,FALSE()),0)),"")</f>
        <v>0</v>
      </c>
      <c r="P123" s="254">
        <f ca="1">IF(COUNTIF(K122:K126,K123)&gt;=5,IF(J123=5,VLOOKUP(K123+4,TPMatrix!$A$6:$B$10,2,FALSE()),IF(J123=4,VLOOKUP(K123+4,TPMatrix!$D$6:$E$9,2,FALSE()),0)),"")</f>
        <v>0</v>
      </c>
      <c r="Q123" s="254">
        <f t="shared" ca="1" si="40"/>
        <v>0</v>
      </c>
      <c r="R123" s="255">
        <f t="shared" ca="1" si="41"/>
        <v>5</v>
      </c>
      <c r="S123" s="253">
        <f t="shared" ca="1" si="42"/>
        <v>0</v>
      </c>
      <c r="T123" s="254">
        <f t="shared" si="43"/>
        <v>0</v>
      </c>
      <c r="U123" s="255">
        <f t="shared" ca="1" si="44"/>
        <v>0</v>
      </c>
      <c r="W123" s="191" t="str">
        <f t="shared" ca="1" si="45"/>
        <v/>
      </c>
      <c r="X123" t="str">
        <f ca="1">IF(ISNUMBER($A123),$W123*(Methuselahs!$A$4+1)+$A123,"")</f>
        <v/>
      </c>
      <c r="Y123" s="191" t="str">
        <f t="shared" ca="1" si="46"/>
        <v/>
      </c>
      <c r="Z123" t="str">
        <f ca="1">IF(ISNUMBER($A123),VLOOKUP($A123,Methuselahs!$A$7:$X$206,5),"")</f>
        <v/>
      </c>
      <c r="AA123" s="191" t="str">
        <f t="shared" ca="1" si="47"/>
        <v/>
      </c>
    </row>
    <row r="124" spans="1:27" ht="12.95" customHeight="1">
      <c r="A124" t="str">
        <f ca="1">IF(ISBLANK('Tournament Info'!$B$11),"",INDIRECT(ADDRESS(ROW(),1,1,1,"Optimal Seating "&amp;'Tournament Info'!$B$11-1&amp;"R+F")))</f>
        <v/>
      </c>
      <c r="B124" t="str">
        <f ca="1">IF(ISNUMBER(A124),VLOOKUP(A124,Methuselahs!$A$7:$E$206,2,FALSE()),"")</f>
        <v/>
      </c>
      <c r="C124" t="str">
        <f ca="1">IF(ISNUMBER(A124),VLOOKUP(A124,Methuselahs!$A$7:$E$206,3,FALSE()),"")</f>
        <v/>
      </c>
      <c r="D124" s="258" t="str">
        <f t="shared" ca="1" si="36"/>
        <v/>
      </c>
      <c r="E124" s="259"/>
      <c r="F124" s="257">
        <f t="shared" si="37"/>
        <v>0</v>
      </c>
      <c r="G124" s="260" t="str">
        <f t="shared" ca="1" si="38"/>
        <v/>
      </c>
      <c r="H124" t="str">
        <f ca="1">IF(ISNUMBER(A124),IF(OR($S124=$U124,NOT(ISNA(MATCH($D124*5+$V$4,Override!$C$6:$C$124,0)))),$Q124,0),"")</f>
        <v/>
      </c>
      <c r="I124" s="258" t="str">
        <f t="shared" ca="1" si="39"/>
        <v/>
      </c>
      <c r="J124" s="262">
        <f ca="1">COUNT(A122:A126)</f>
        <v>0</v>
      </c>
      <c r="K124" s="263" t="str">
        <f ca="1">IF(ISNUMBER(A124),_xlfn.RANK.EQ(F124,F122:F126),"")</f>
        <v/>
      </c>
      <c r="L124" s="264">
        <f ca="1">IF(J124=5,VLOOKUP(K124,TPMatrix!$A$6:$B$10,2,FALSE()),IF(J124=4,VLOOKUP(K124,TPMatrix!$D$6:$E$9,2,FALSE()),0))</f>
        <v>0</v>
      </c>
      <c r="M124" s="264">
        <f ca="1">IF(COUNTIF(K122:K126,K124)&gt;=2,IF(J124=5,VLOOKUP(K124+1,TPMatrix!$A$6:$B$10,2,FALSE()),IF(J124=4,VLOOKUP(K124+1,TPMatrix!$D$6:$E$9,2,FALSE()),0)),"")</f>
        <v>0</v>
      </c>
      <c r="N124" s="264">
        <f ca="1">IF(COUNTIF(K122:K126,K124)&gt;=3,IF(J124=5,VLOOKUP(K124+2,TPMatrix!$A$6:$B$10,2,FALSE()),IF(J124=4,VLOOKUP(K124+2,TPMatrix!$D$6:$E$9,2,FALSE()),0)),"")</f>
        <v>0</v>
      </c>
      <c r="O124" s="264">
        <f ca="1">IF(COUNTIF(K122:K126,K124)&gt;=4,IF(J124=5,VLOOKUP(K124+3,TPMatrix!$A$6:$B$10,2,FALSE()),IF(J124=4,VLOOKUP(K124+3,TPMatrix!$D$6:$E$9,2,FALSE()),0)),"")</f>
        <v>0</v>
      </c>
      <c r="P124" s="264">
        <f ca="1">IF(COUNTIF(K122:K126,K124)&gt;=5,IF(J124=5,VLOOKUP(K124+4,TPMatrix!$A$6:$B$10,2,FALSE()),IF(J124=4,VLOOKUP(K124+4,TPMatrix!$D$6:$E$9,2,FALSE()),0)),"")</f>
        <v>0</v>
      </c>
      <c r="Q124" s="264">
        <f t="shared" ca="1" si="40"/>
        <v>0</v>
      </c>
      <c r="R124" s="265">
        <f t="shared" ca="1" si="41"/>
        <v>5</v>
      </c>
      <c r="S124" s="263">
        <f t="shared" ca="1" si="42"/>
        <v>0</v>
      </c>
      <c r="T124" s="264">
        <f t="shared" si="43"/>
        <v>0</v>
      </c>
      <c r="U124" s="265">
        <f t="shared" ca="1" si="44"/>
        <v>0</v>
      </c>
      <c r="W124" s="191" t="str">
        <f t="shared" ca="1" si="45"/>
        <v/>
      </c>
      <c r="X124" t="str">
        <f ca="1">IF(ISNUMBER($A124),$W124*(Methuselahs!$A$4+1)+$A124,"")</f>
        <v/>
      </c>
      <c r="Y124" s="191" t="str">
        <f t="shared" ca="1" si="46"/>
        <v/>
      </c>
      <c r="Z124" t="str">
        <f ca="1">IF(ISNUMBER($A124),VLOOKUP($A124,Methuselahs!$A$7:$X$206,5),"")</f>
        <v/>
      </c>
      <c r="AA124" s="191" t="str">
        <f t="shared" ca="1" si="47"/>
        <v/>
      </c>
    </row>
    <row r="125" spans="1:27" ht="12.95" customHeight="1">
      <c r="A125" t="str">
        <f ca="1">IF(ISBLANK('Tournament Info'!$B$11),"",INDIRECT(ADDRESS(ROW(),1,1,1,"Optimal Seating "&amp;'Tournament Info'!$B$11-1&amp;"R+F")))</f>
        <v/>
      </c>
      <c r="B125" t="str">
        <f ca="1">IF(ISNUMBER(A125),VLOOKUP(A125,Methuselahs!$A$7:$E$206,2,FALSE()),"")</f>
        <v/>
      </c>
      <c r="C125" t="str">
        <f ca="1">IF(ISNUMBER(A125),VLOOKUP(A125,Methuselahs!$A$7:$E$206,3,FALSE()),"")</f>
        <v/>
      </c>
      <c r="D125" s="268" t="str">
        <f t="shared" ca="1" si="36"/>
        <v/>
      </c>
      <c r="E125" s="269"/>
      <c r="F125" s="267">
        <f t="shared" si="37"/>
        <v>0</v>
      </c>
      <c r="G125" s="250" t="str">
        <f t="shared" ca="1" si="38"/>
        <v/>
      </c>
      <c r="H125" t="str">
        <f ca="1">IF(ISNUMBER(A125),IF(OR($S125=$U125,NOT(ISNA(MATCH($D125*5+$V$4,Override!$C$6:$C$124,0)))),$Q125,0),"")</f>
        <v/>
      </c>
      <c r="I125" s="268" t="str">
        <f t="shared" ca="1" si="39"/>
        <v/>
      </c>
      <c r="J125" s="270">
        <f ca="1">COUNT(A122:A126)</f>
        <v>0</v>
      </c>
      <c r="K125" s="253" t="str">
        <f ca="1">IF(ISNUMBER(A125),_xlfn.RANK.EQ(F125,F122:F126),"")</f>
        <v/>
      </c>
      <c r="L125" s="254">
        <f ca="1">IF(J125=5,VLOOKUP(K125,TPMatrix!$A$6:$B$10,2,FALSE()),IF(J125=4,VLOOKUP(K125,TPMatrix!$D$6:$E$9,2,FALSE()),0))</f>
        <v>0</v>
      </c>
      <c r="M125" s="254">
        <f ca="1">IF(COUNTIF(K122:K126,K125)&gt;=2,IF(J125=5,VLOOKUP(K125+1,TPMatrix!$A$6:$B$10,2,FALSE()),IF(J125=4,VLOOKUP(K125+1,TPMatrix!$D$6:$E$9,2,FALSE()),0)),"")</f>
        <v>0</v>
      </c>
      <c r="N125" s="254">
        <f ca="1">IF(COUNTIF(K122:K126,K125)&gt;=3,IF(J125=5,VLOOKUP(K125+2,TPMatrix!$A$6:$B$10,2,FALSE()),IF(J125=4,VLOOKUP(K125+2,TPMatrix!$D$6:$E$9,2,FALSE()),0)),"")</f>
        <v>0</v>
      </c>
      <c r="O125" s="254">
        <f ca="1">IF(COUNTIF(K122:K126,K125)&gt;=4,IF(J125=5,VLOOKUP(K125+3,TPMatrix!$A$6:$B$10,2,FALSE()),IF(J125=4,VLOOKUP(K125+3,TPMatrix!$D$6:$E$9,2,FALSE()),0)),"")</f>
        <v>0</v>
      </c>
      <c r="P125" s="254">
        <f ca="1">IF(COUNTIF(K122:K126,K125)&gt;=5,IF(J125=5,VLOOKUP(K125+4,TPMatrix!$A$6:$B$10,2,FALSE()),IF(J125=4,VLOOKUP(K125+4,TPMatrix!$D$6:$E$9,2,FALSE()),0)),"")</f>
        <v>0</v>
      </c>
      <c r="Q125" s="254">
        <f t="shared" ca="1" si="40"/>
        <v>0</v>
      </c>
      <c r="R125" s="255">
        <f t="shared" ca="1" si="41"/>
        <v>5</v>
      </c>
      <c r="S125" s="253">
        <f t="shared" ca="1" si="42"/>
        <v>0</v>
      </c>
      <c r="T125" s="254">
        <f t="shared" si="43"/>
        <v>0</v>
      </c>
      <c r="U125" s="255">
        <f t="shared" ca="1" si="44"/>
        <v>0</v>
      </c>
      <c r="W125" s="191" t="str">
        <f t="shared" ca="1" si="45"/>
        <v/>
      </c>
      <c r="X125" t="str">
        <f ca="1">IF(ISNUMBER($A125),$W125*(Methuselahs!$A$4+1)+$A125,"")</f>
        <v/>
      </c>
      <c r="Y125" s="191" t="str">
        <f t="shared" ca="1" si="46"/>
        <v/>
      </c>
      <c r="Z125" t="str">
        <f ca="1">IF(ISNUMBER($A125),VLOOKUP($A125,Methuselahs!$A$7:$X$206,5),"")</f>
        <v/>
      </c>
      <c r="AA125" s="191" t="str">
        <f t="shared" ca="1" si="47"/>
        <v/>
      </c>
    </row>
    <row r="126" spans="1:27" ht="12.95" customHeight="1" thickBot="1">
      <c r="A126" t="str">
        <f ca="1">IF(ISBLANK('Tournament Info'!$B$11),"",INDIRECT(ADDRESS(ROW(),1,1,1,"Optimal Seating "&amp;'Tournament Info'!$B$11-1&amp;"R+F")))</f>
        <v/>
      </c>
      <c r="B126" t="str">
        <f ca="1">IF(ISNUMBER(A126),VLOOKUP(A126,Methuselahs!$A$7:$E$206,2,FALSE()),"")</f>
        <v/>
      </c>
      <c r="C126" t="str">
        <f ca="1">IF(ISNUMBER(A126),VLOOKUP(A126,Methuselahs!$A$7:$E$206,3,FALSE()),"")</f>
        <v/>
      </c>
      <c r="D126" s="274" t="str">
        <f t="shared" ca="1" si="36"/>
        <v/>
      </c>
      <c r="E126" s="275"/>
      <c r="F126" s="273">
        <f t="shared" si="37"/>
        <v>0</v>
      </c>
      <c r="G126" s="260" t="str">
        <f t="shared" ca="1" si="38"/>
        <v/>
      </c>
      <c r="H126" t="str">
        <f ca="1">IF(ISNUMBER(A126),IF(OR($S126=$U126,NOT(ISNA(MATCH($D126*5+$V$4,Override!$C$6:$C$124,0)))),$Q126,0),"")</f>
        <v/>
      </c>
      <c r="I126" s="274" t="str">
        <f t="shared" ca="1" si="39"/>
        <v/>
      </c>
      <c r="J126" s="276">
        <f ca="1">COUNT(A122:A126)</f>
        <v>0</v>
      </c>
      <c r="K126" s="277" t="str">
        <f ca="1">IF(ISNUMBER(A126),_xlfn.RANK.EQ(F126,F122:F126),"")</f>
        <v/>
      </c>
      <c r="L126" s="278">
        <f ca="1">IF(J126=5,VLOOKUP(K126,TPMatrix!$A$6:$B$10,2,FALSE()),IF(J126=4,VLOOKUP(K126,TPMatrix!$D$6:$E$9,2,FALSE()),0))</f>
        <v>0</v>
      </c>
      <c r="M126" s="278">
        <f ca="1">IF(COUNTIF(K122:K126,K126)&gt;=2,IF(J126=5,VLOOKUP(K126+1,TPMatrix!$A$6:$B$10,2,FALSE()),IF(J126=4,VLOOKUP(K126+1,TPMatrix!$D$6:$E$9,2,FALSE()),0)),"")</f>
        <v>0</v>
      </c>
      <c r="N126" s="278">
        <f ca="1">IF(COUNTIF(K122:K126,K126)&gt;=3,IF(J126=5,VLOOKUP(K126+2,TPMatrix!$A$6:$B$10,2,FALSE()),IF(J126=4,VLOOKUP(K126+2,TPMatrix!$D$6:$E$9,2,FALSE()),0)),"")</f>
        <v>0</v>
      </c>
      <c r="O126" s="278">
        <f ca="1">IF(COUNTIF(K122:K126,K126)&gt;=4,IF(J126=5,VLOOKUP(K126+3,TPMatrix!$A$6:$B$10,2,FALSE()),IF(J126=4,VLOOKUP(K126+3,TPMatrix!$D$6:$E$9,2,FALSE()),0)),"")</f>
        <v>0</v>
      </c>
      <c r="P126" s="278">
        <f ca="1">IF(COUNTIF(K122:K126,K126)&gt;=5,IF(J126=5,VLOOKUP(K126+4,TPMatrix!$A$6:$B$10,2,FALSE()),IF(J126=4,VLOOKUP(K126+4,TPMatrix!$D$6:$E$9,2,FALSE()),0)),"")</f>
        <v>0</v>
      </c>
      <c r="Q126" s="278">
        <f t="shared" ca="1" si="40"/>
        <v>0</v>
      </c>
      <c r="R126" s="279">
        <f t="shared" ca="1" si="41"/>
        <v>5</v>
      </c>
      <c r="S126" s="277">
        <f t="shared" ca="1" si="42"/>
        <v>0</v>
      </c>
      <c r="T126" s="278">
        <f t="shared" si="43"/>
        <v>0</v>
      </c>
      <c r="U126" s="279">
        <f t="shared" ca="1" si="44"/>
        <v>0</v>
      </c>
      <c r="W126" s="191" t="str">
        <f t="shared" ca="1" si="45"/>
        <v/>
      </c>
      <c r="X126" t="str">
        <f ca="1">IF(ISNUMBER($A126),$W126*(Methuselahs!$A$4+1)+$A126,"")</f>
        <v/>
      </c>
      <c r="Y126" s="191" t="str">
        <f t="shared" ca="1" si="46"/>
        <v/>
      </c>
      <c r="Z126" t="str">
        <f ca="1">IF(ISNUMBER($A126),VLOOKUP($A126,Methuselahs!$A$7:$X$206,5),"")</f>
        <v/>
      </c>
      <c r="AA126" s="191" t="str">
        <f t="shared" ca="1" si="47"/>
        <v/>
      </c>
    </row>
    <row r="127" spans="1:27" ht="12.95" customHeight="1">
      <c r="A127" t="str">
        <f ca="1">IF(ISBLANK('Tournament Info'!$B$11),"",INDIRECT(ADDRESS(ROW(),1,1,1,"Optimal Seating "&amp;'Tournament Info'!$B$11-1&amp;"R+F")))</f>
        <v/>
      </c>
      <c r="B127" t="str">
        <f ca="1">IF(ISNUMBER(A127),VLOOKUP(A127,Methuselahs!$A$7:$E$206,2,FALSE()),"")</f>
        <v/>
      </c>
      <c r="C127" t="str">
        <f ca="1">IF(ISNUMBER(A127),VLOOKUP(A127,Methuselahs!$A$7:$E$206,3,FALSE()),"")</f>
        <v/>
      </c>
      <c r="D127" s="234" t="str">
        <f t="shared" ca="1" si="36"/>
        <v/>
      </c>
      <c r="E127" s="235"/>
      <c r="F127" s="233">
        <f t="shared" si="37"/>
        <v>0</v>
      </c>
      <c r="G127" s="236" t="str">
        <f t="shared" ca="1" si="38"/>
        <v/>
      </c>
      <c r="H127" t="str">
        <f ca="1">IF(ISNUMBER(A127),IF(OR($S127=$U127,NOT(ISNA(MATCH($D127*5+$V$4,Override!$C$6:$C$124,0)))),$Q127,0),"")</f>
        <v/>
      </c>
      <c r="I127" s="234" t="str">
        <f t="shared" ca="1" si="39"/>
        <v/>
      </c>
      <c r="J127" s="238">
        <f ca="1">COUNT(A127:A131)</f>
        <v>0</v>
      </c>
      <c r="K127" s="239" t="str">
        <f ca="1">IF(ISNUMBER(A127),_xlfn.RANK.EQ(F127,F127:F131),"")</f>
        <v/>
      </c>
      <c r="L127" s="240">
        <f ca="1">IF(J127=5,VLOOKUP(K127,TPMatrix!$A$6:$B$10,2,FALSE()),IF(J127=4,VLOOKUP(K127,TPMatrix!$D$6:$E$9,2,FALSE()),0))</f>
        <v>0</v>
      </c>
      <c r="M127" s="240">
        <f ca="1">IF(COUNTIF(K127:K131,K127)&gt;=2,IF(J127=5,VLOOKUP(K127+1,TPMatrix!$A$6:$B$10,2,FALSE()),IF(J127=4,VLOOKUP(K127+1,TPMatrix!$D$6:$E$9,2,FALSE()),0)),"")</f>
        <v>0</v>
      </c>
      <c r="N127" s="240">
        <f ca="1">IF(COUNTIF(K127:K131,K127)&gt;=3,IF(J127=5,VLOOKUP(K127+2,TPMatrix!$A$6:$B$10,2,FALSE()),IF(J127=4,VLOOKUP(K127+2,TPMatrix!$D$6:$E$9,2,FALSE()),0)),"")</f>
        <v>0</v>
      </c>
      <c r="O127" s="240">
        <f ca="1">IF(COUNTIF(K127:K131,K127)&gt;=4,IF(J127=5,VLOOKUP(K127+3,TPMatrix!$A$6:$B$10,2,FALSE()),IF(J127=4,VLOOKUP(K127+3,TPMatrix!$D$6:$E$9,2,FALSE()),0)),"")</f>
        <v>0</v>
      </c>
      <c r="P127" s="240">
        <f ca="1">IF(COUNTIF(K127:K131,K127)&gt;=5,IF(J127=5,VLOOKUP(K127+4,TPMatrix!$A$6:$B$10,2,FALSE()),IF(J127=4,VLOOKUP(K127+4,TPMatrix!$D$6:$E$9,2,FALSE()),0)),"")</f>
        <v>0</v>
      </c>
      <c r="Q127" s="240">
        <f t="shared" ca="1" si="40"/>
        <v>0</v>
      </c>
      <c r="R127" s="241">
        <f t="shared" ca="1" si="41"/>
        <v>5</v>
      </c>
      <c r="S127" s="242">
        <f t="shared" ca="1" si="42"/>
        <v>0</v>
      </c>
      <c r="T127" s="243">
        <f t="shared" si="43"/>
        <v>0</v>
      </c>
      <c r="U127" s="244">
        <f t="shared" ca="1" si="44"/>
        <v>0</v>
      </c>
      <c r="W127" s="191" t="str">
        <f t="shared" ca="1" si="45"/>
        <v/>
      </c>
      <c r="X127" t="str">
        <f ca="1">IF(ISNUMBER($A127),$W127*(Methuselahs!$A$4+1)+$A127,"")</f>
        <v/>
      </c>
      <c r="Y127" s="191" t="str">
        <f t="shared" ca="1" si="46"/>
        <v/>
      </c>
      <c r="Z127" t="str">
        <f ca="1">IF(ISNUMBER($A127),VLOOKUP($A127,Methuselahs!$A$7:$X$206,5),"")</f>
        <v/>
      </c>
      <c r="AA127" s="191" t="str">
        <f t="shared" ca="1" si="47"/>
        <v/>
      </c>
    </row>
    <row r="128" spans="1:27" ht="12.95" customHeight="1">
      <c r="A128" t="str">
        <f ca="1">IF(ISBLANK('Tournament Info'!$B$11),"",INDIRECT(ADDRESS(ROW(),1,1,1,"Optimal Seating "&amp;'Tournament Info'!$B$11-1&amp;"R+F")))</f>
        <v/>
      </c>
      <c r="B128" t="str">
        <f ca="1">IF(ISNUMBER(A128),VLOOKUP(A128,Methuselahs!$A$7:$E$206,2,FALSE()),"")</f>
        <v/>
      </c>
      <c r="C128" t="str">
        <f ca="1">IF(ISNUMBER(A128),VLOOKUP(A128,Methuselahs!$A$7:$E$206,3,FALSE()),"")</f>
        <v/>
      </c>
      <c r="D128" s="248" t="str">
        <f t="shared" ca="1" si="36"/>
        <v/>
      </c>
      <c r="E128" s="249"/>
      <c r="F128" s="247">
        <f t="shared" si="37"/>
        <v>0</v>
      </c>
      <c r="G128" s="250" t="str">
        <f t="shared" ca="1" si="38"/>
        <v/>
      </c>
      <c r="H128" t="str">
        <f ca="1">IF(ISNUMBER(A128),IF(OR($S128=$U128,NOT(ISNA(MATCH($D128*5+$V$4,Override!$C$6:$C$124,0)))),$Q128,0),"")</f>
        <v/>
      </c>
      <c r="I128" s="248" t="str">
        <f t="shared" ca="1" si="39"/>
        <v/>
      </c>
      <c r="J128" s="252">
        <f ca="1">COUNT(A127:A131)</f>
        <v>0</v>
      </c>
      <c r="K128" s="253" t="str">
        <f ca="1">IF(ISNUMBER(A128),_xlfn.RANK.EQ(F128,F127:F131),"")</f>
        <v/>
      </c>
      <c r="L128" s="254">
        <f ca="1">IF(J128=5,VLOOKUP(K128,TPMatrix!$A$6:$B$10,2,FALSE()),IF(J128=4,VLOOKUP(K128,TPMatrix!$D$6:$E$9,2,FALSE()),0))</f>
        <v>0</v>
      </c>
      <c r="M128" s="254">
        <f ca="1">IF(COUNTIF(K127:K131,K128)&gt;=2,IF(J128=5,VLOOKUP(K128+1,TPMatrix!$A$6:$B$10,2,FALSE()),IF(J128=4,VLOOKUP(K128+1,TPMatrix!$D$6:$E$9,2,FALSE()),0)),"")</f>
        <v>0</v>
      </c>
      <c r="N128" s="254">
        <f ca="1">IF(COUNTIF(K127:K131,K128)&gt;=3,IF(J128=5,VLOOKUP(K128+2,TPMatrix!$A$6:$B$10,2,FALSE()),IF(J128=4,VLOOKUP(K128+2,TPMatrix!$D$6:$E$9,2,FALSE()),0)),"")</f>
        <v>0</v>
      </c>
      <c r="O128" s="254">
        <f ca="1">IF(COUNTIF(K127:K131,K128)&gt;=4,IF(J128=5,VLOOKUP(K128+3,TPMatrix!$A$6:$B$10,2,FALSE()),IF(J128=4,VLOOKUP(K128+3,TPMatrix!$D$6:$E$9,2,FALSE()),0)),"")</f>
        <v>0</v>
      </c>
      <c r="P128" s="254">
        <f ca="1">IF(COUNTIF(K127:K131,K128)&gt;=5,IF(J128=5,VLOOKUP(K128+4,TPMatrix!$A$6:$B$10,2,FALSE()),IF(J128=4,VLOOKUP(K128+4,TPMatrix!$D$6:$E$9,2,FALSE()),0)),"")</f>
        <v>0</v>
      </c>
      <c r="Q128" s="254">
        <f t="shared" ca="1" si="40"/>
        <v>0</v>
      </c>
      <c r="R128" s="255">
        <f t="shared" ca="1" si="41"/>
        <v>5</v>
      </c>
      <c r="S128" s="253">
        <f t="shared" ca="1" si="42"/>
        <v>0</v>
      </c>
      <c r="T128" s="254">
        <f t="shared" si="43"/>
        <v>0</v>
      </c>
      <c r="U128" s="255">
        <f t="shared" ca="1" si="44"/>
        <v>0</v>
      </c>
      <c r="W128" s="191" t="str">
        <f t="shared" ca="1" si="45"/>
        <v/>
      </c>
      <c r="X128" t="str">
        <f ca="1">IF(ISNUMBER($A128),$W128*(Methuselahs!$A$4+1)+$A128,"")</f>
        <v/>
      </c>
      <c r="Y128" s="191" t="str">
        <f t="shared" ca="1" si="46"/>
        <v/>
      </c>
      <c r="Z128" t="str">
        <f ca="1">IF(ISNUMBER($A128),VLOOKUP($A128,Methuselahs!$A$7:$X$206,5),"")</f>
        <v/>
      </c>
      <c r="AA128" s="191" t="str">
        <f t="shared" ca="1" si="47"/>
        <v/>
      </c>
    </row>
    <row r="129" spans="1:27" ht="12.95" customHeight="1">
      <c r="A129" t="str">
        <f ca="1">IF(ISBLANK('Tournament Info'!$B$11),"",INDIRECT(ADDRESS(ROW(),1,1,1,"Optimal Seating "&amp;'Tournament Info'!$B$11-1&amp;"R+F")))</f>
        <v/>
      </c>
      <c r="B129" t="str">
        <f ca="1">IF(ISNUMBER(A129),VLOOKUP(A129,Methuselahs!$A$7:$E$206,2,FALSE()),"")</f>
        <v/>
      </c>
      <c r="C129" t="str">
        <f ca="1">IF(ISNUMBER(A129),VLOOKUP(A129,Methuselahs!$A$7:$E$206,3,FALSE()),"")</f>
        <v/>
      </c>
      <c r="D129" s="258" t="str">
        <f t="shared" ca="1" si="36"/>
        <v/>
      </c>
      <c r="E129" s="259"/>
      <c r="F129" s="257">
        <f t="shared" si="37"/>
        <v>0</v>
      </c>
      <c r="G129" s="260" t="str">
        <f t="shared" ca="1" si="38"/>
        <v/>
      </c>
      <c r="H129" t="str">
        <f ca="1">IF(ISNUMBER(A129),IF(OR($S129=$U129,NOT(ISNA(MATCH($D129*5+$V$4,Override!$C$6:$C$124,0)))),$Q129,0),"")</f>
        <v/>
      </c>
      <c r="I129" s="258" t="str">
        <f t="shared" ca="1" si="39"/>
        <v/>
      </c>
      <c r="J129" s="262">
        <f ca="1">COUNT(A127:A131)</f>
        <v>0</v>
      </c>
      <c r="K129" s="263" t="str">
        <f ca="1">IF(ISNUMBER(A129),_xlfn.RANK.EQ(F129,F127:F131),"")</f>
        <v/>
      </c>
      <c r="L129" s="264">
        <f ca="1">IF(J129=5,VLOOKUP(K129,TPMatrix!$A$6:$B$10,2,FALSE()),IF(J129=4,VLOOKUP(K129,TPMatrix!$D$6:$E$9,2,FALSE()),0))</f>
        <v>0</v>
      </c>
      <c r="M129" s="264">
        <f ca="1">IF(COUNTIF(K127:K131,K129)&gt;=2,IF(J129=5,VLOOKUP(K129+1,TPMatrix!$A$6:$B$10,2,FALSE()),IF(J129=4,VLOOKUP(K129+1,TPMatrix!$D$6:$E$9,2,FALSE()),0)),"")</f>
        <v>0</v>
      </c>
      <c r="N129" s="264">
        <f ca="1">IF(COUNTIF(K127:K131,K129)&gt;=3,IF(J129=5,VLOOKUP(K129+2,TPMatrix!$A$6:$B$10,2,FALSE()),IF(J129=4,VLOOKUP(K129+2,TPMatrix!$D$6:$E$9,2,FALSE()),0)),"")</f>
        <v>0</v>
      </c>
      <c r="O129" s="264">
        <f ca="1">IF(COUNTIF(K127:K131,K129)&gt;=4,IF(J129=5,VLOOKUP(K129+3,TPMatrix!$A$6:$B$10,2,FALSE()),IF(J129=4,VLOOKUP(K129+3,TPMatrix!$D$6:$E$9,2,FALSE()),0)),"")</f>
        <v>0</v>
      </c>
      <c r="P129" s="264">
        <f ca="1">IF(COUNTIF(K127:K131,K129)&gt;=5,IF(J129=5,VLOOKUP(K129+4,TPMatrix!$A$6:$B$10,2,FALSE()),IF(J129=4,VLOOKUP(K129+4,TPMatrix!$D$6:$E$9,2,FALSE()),0)),"")</f>
        <v>0</v>
      </c>
      <c r="Q129" s="264">
        <f t="shared" ca="1" si="40"/>
        <v>0</v>
      </c>
      <c r="R129" s="265">
        <f t="shared" ca="1" si="41"/>
        <v>5</v>
      </c>
      <c r="S129" s="263">
        <f t="shared" ca="1" si="42"/>
        <v>0</v>
      </c>
      <c r="T129" s="264">
        <f t="shared" si="43"/>
        <v>0</v>
      </c>
      <c r="U129" s="265">
        <f t="shared" ca="1" si="44"/>
        <v>0</v>
      </c>
      <c r="W129" s="191" t="str">
        <f t="shared" ca="1" si="45"/>
        <v/>
      </c>
      <c r="X129" t="str">
        <f ca="1">IF(ISNUMBER($A129),$W129*(Methuselahs!$A$4+1)+$A129,"")</f>
        <v/>
      </c>
      <c r="Y129" s="191" t="str">
        <f t="shared" ca="1" si="46"/>
        <v/>
      </c>
      <c r="Z129" t="str">
        <f ca="1">IF(ISNUMBER($A129),VLOOKUP($A129,Methuselahs!$A$7:$X$206,5),"")</f>
        <v/>
      </c>
      <c r="AA129" s="191" t="str">
        <f t="shared" ca="1" si="47"/>
        <v/>
      </c>
    </row>
    <row r="130" spans="1:27" ht="12.95" customHeight="1">
      <c r="A130" t="str">
        <f ca="1">IF(ISBLANK('Tournament Info'!$B$11),"",INDIRECT(ADDRESS(ROW(),1,1,1,"Optimal Seating "&amp;'Tournament Info'!$B$11-1&amp;"R+F")))</f>
        <v/>
      </c>
      <c r="B130" t="str">
        <f ca="1">IF(ISNUMBER(A130),VLOOKUP(A130,Methuselahs!$A$7:$E$206,2,FALSE()),"")</f>
        <v/>
      </c>
      <c r="C130" t="str">
        <f ca="1">IF(ISNUMBER(A130),VLOOKUP(A130,Methuselahs!$A$7:$E$206,3,FALSE()),"")</f>
        <v/>
      </c>
      <c r="D130" s="268" t="str">
        <f t="shared" ca="1" si="36"/>
        <v/>
      </c>
      <c r="E130" s="269"/>
      <c r="F130" s="267">
        <f t="shared" si="37"/>
        <v>0</v>
      </c>
      <c r="G130" s="250" t="str">
        <f t="shared" ca="1" si="38"/>
        <v/>
      </c>
      <c r="H130" t="str">
        <f ca="1">IF(ISNUMBER(A130),IF(OR($S130=$U130,NOT(ISNA(MATCH($D130*5+$V$4,Override!$C$6:$C$124,0)))),$Q130,0),"")</f>
        <v/>
      </c>
      <c r="I130" s="268" t="str">
        <f t="shared" ca="1" si="39"/>
        <v/>
      </c>
      <c r="J130" s="270">
        <f ca="1">COUNT(A127:A131)</f>
        <v>0</v>
      </c>
      <c r="K130" s="253" t="str">
        <f ca="1">IF(ISNUMBER(A130),_xlfn.RANK.EQ(F130,F127:F131),"")</f>
        <v/>
      </c>
      <c r="L130" s="254">
        <f ca="1">IF(J130=5,VLOOKUP(K130,TPMatrix!$A$6:$B$10,2,FALSE()),IF(J130=4,VLOOKUP(K130,TPMatrix!$D$6:$E$9,2,FALSE()),0))</f>
        <v>0</v>
      </c>
      <c r="M130" s="254">
        <f ca="1">IF(COUNTIF(K127:K131,K130)&gt;=2,IF(J130=5,VLOOKUP(K130+1,TPMatrix!$A$6:$B$10,2,FALSE()),IF(J130=4,VLOOKUP(K130+1,TPMatrix!$D$6:$E$9,2,FALSE()),0)),"")</f>
        <v>0</v>
      </c>
      <c r="N130" s="254">
        <f ca="1">IF(COUNTIF(K127:K131,K130)&gt;=3,IF(J130=5,VLOOKUP(K130+2,TPMatrix!$A$6:$B$10,2,FALSE()),IF(J130=4,VLOOKUP(K130+2,TPMatrix!$D$6:$E$9,2,FALSE()),0)),"")</f>
        <v>0</v>
      </c>
      <c r="O130" s="254">
        <f ca="1">IF(COUNTIF(K127:K131,K130)&gt;=4,IF(J130=5,VLOOKUP(K130+3,TPMatrix!$A$6:$B$10,2,FALSE()),IF(J130=4,VLOOKUP(K130+3,TPMatrix!$D$6:$E$9,2,FALSE()),0)),"")</f>
        <v>0</v>
      </c>
      <c r="P130" s="254">
        <f ca="1">IF(COUNTIF(K127:K131,K130)&gt;=5,IF(J130=5,VLOOKUP(K130+4,TPMatrix!$A$6:$B$10,2,FALSE()),IF(J130=4,VLOOKUP(K130+4,TPMatrix!$D$6:$E$9,2,FALSE()),0)),"")</f>
        <v>0</v>
      </c>
      <c r="Q130" s="254">
        <f t="shared" ca="1" si="40"/>
        <v>0</v>
      </c>
      <c r="R130" s="255">
        <f t="shared" ca="1" si="41"/>
        <v>5</v>
      </c>
      <c r="S130" s="253">
        <f t="shared" ca="1" si="42"/>
        <v>0</v>
      </c>
      <c r="T130" s="254">
        <f t="shared" si="43"/>
        <v>0</v>
      </c>
      <c r="U130" s="255">
        <f t="shared" ca="1" si="44"/>
        <v>0</v>
      </c>
      <c r="W130" s="191" t="str">
        <f t="shared" ca="1" si="45"/>
        <v/>
      </c>
      <c r="X130" t="str">
        <f ca="1">IF(ISNUMBER($A130),$W130*(Methuselahs!$A$4+1)+$A130,"")</f>
        <v/>
      </c>
      <c r="Y130" s="191" t="str">
        <f t="shared" ca="1" si="46"/>
        <v/>
      </c>
      <c r="Z130" t="str">
        <f ca="1">IF(ISNUMBER($A130),VLOOKUP($A130,Methuselahs!$A$7:$X$206,5),"")</f>
        <v/>
      </c>
      <c r="AA130" s="191" t="str">
        <f t="shared" ca="1" si="47"/>
        <v/>
      </c>
    </row>
    <row r="131" spans="1:27" ht="12.95" customHeight="1" thickBot="1">
      <c r="A131" t="str">
        <f ca="1">IF(ISBLANK('Tournament Info'!$B$11),"",INDIRECT(ADDRESS(ROW(),1,1,1,"Optimal Seating "&amp;'Tournament Info'!$B$11-1&amp;"R+F")))</f>
        <v/>
      </c>
      <c r="B131" t="str">
        <f ca="1">IF(ISNUMBER(A131),VLOOKUP(A131,Methuselahs!$A$7:$E$206,2,FALSE()),"")</f>
        <v/>
      </c>
      <c r="C131" t="str">
        <f ca="1">IF(ISNUMBER(A131),VLOOKUP(A131,Methuselahs!$A$7:$E$206,3,FALSE()),"")</f>
        <v/>
      </c>
      <c r="D131" s="274" t="str">
        <f t="shared" ca="1" si="36"/>
        <v/>
      </c>
      <c r="E131" s="275"/>
      <c r="F131" s="273">
        <f t="shared" si="37"/>
        <v>0</v>
      </c>
      <c r="G131" s="260" t="str">
        <f t="shared" ca="1" si="38"/>
        <v/>
      </c>
      <c r="H131" t="str">
        <f ca="1">IF(ISNUMBER(A131),IF(OR($S131=$U131,NOT(ISNA(MATCH($D131*5+$V$4,Override!$C$6:$C$124,0)))),$Q131,0),"")</f>
        <v/>
      </c>
      <c r="I131" s="274" t="str">
        <f t="shared" ca="1" si="39"/>
        <v/>
      </c>
      <c r="J131" s="276">
        <f ca="1">COUNT(A127:A131)</f>
        <v>0</v>
      </c>
      <c r="K131" s="277" t="str">
        <f ca="1">IF(ISNUMBER(A131),_xlfn.RANK.EQ(F131,F127:F131),"")</f>
        <v/>
      </c>
      <c r="L131" s="278">
        <f ca="1">IF(J131=5,VLOOKUP(K131,TPMatrix!$A$6:$B$10,2,FALSE()),IF(J131=4,VLOOKUP(K131,TPMatrix!$D$6:$E$9,2,FALSE()),0))</f>
        <v>0</v>
      </c>
      <c r="M131" s="278">
        <f ca="1">IF(COUNTIF(K127:K131,K131)&gt;=2,IF(J131=5,VLOOKUP(K131+1,TPMatrix!$A$6:$B$10,2,FALSE()),IF(J131=4,VLOOKUP(K131+1,TPMatrix!$D$6:$E$9,2,FALSE()),0)),"")</f>
        <v>0</v>
      </c>
      <c r="N131" s="278">
        <f ca="1">IF(COUNTIF(K127:K131,K131)&gt;=3,IF(J131=5,VLOOKUP(K131+2,TPMatrix!$A$6:$B$10,2,FALSE()),IF(J131=4,VLOOKUP(K131+2,TPMatrix!$D$6:$E$9,2,FALSE()),0)),"")</f>
        <v>0</v>
      </c>
      <c r="O131" s="278">
        <f ca="1">IF(COUNTIF(K127:K131,K131)&gt;=4,IF(J131=5,VLOOKUP(K131+3,TPMatrix!$A$6:$B$10,2,FALSE()),IF(J131=4,VLOOKUP(K131+3,TPMatrix!$D$6:$E$9,2,FALSE()),0)),"")</f>
        <v>0</v>
      </c>
      <c r="P131" s="278">
        <f ca="1">IF(COUNTIF(K127:K131,K131)&gt;=5,IF(J131=5,VLOOKUP(K131+4,TPMatrix!$A$6:$B$10,2,FALSE()),IF(J131=4,VLOOKUP(K131+4,TPMatrix!$D$6:$E$9,2,FALSE()),0)),"")</f>
        <v>0</v>
      </c>
      <c r="Q131" s="278">
        <f t="shared" ca="1" si="40"/>
        <v>0</v>
      </c>
      <c r="R131" s="279">
        <f t="shared" ca="1" si="41"/>
        <v>5</v>
      </c>
      <c r="S131" s="277">
        <f t="shared" ca="1" si="42"/>
        <v>0</v>
      </c>
      <c r="T131" s="278">
        <f t="shared" si="43"/>
        <v>0</v>
      </c>
      <c r="U131" s="279">
        <f t="shared" ca="1" si="44"/>
        <v>0</v>
      </c>
      <c r="W131" s="191" t="str">
        <f t="shared" ca="1" si="45"/>
        <v/>
      </c>
      <c r="X131" t="str">
        <f ca="1">IF(ISNUMBER($A131),$W131*(Methuselahs!$A$4+1)+$A131,"")</f>
        <v/>
      </c>
      <c r="Y131" s="191" t="str">
        <f t="shared" ca="1" si="46"/>
        <v/>
      </c>
      <c r="Z131" t="str">
        <f ca="1">IF(ISNUMBER($A131),VLOOKUP($A131,Methuselahs!$A$7:$X$206,5),"")</f>
        <v/>
      </c>
      <c r="AA131" s="191" t="str">
        <f t="shared" ca="1" si="47"/>
        <v/>
      </c>
    </row>
    <row r="132" spans="1:27" ht="12.95" customHeight="1">
      <c r="A132" t="str">
        <f ca="1">IF(ISBLANK('Tournament Info'!$B$11),"",INDIRECT(ADDRESS(ROW(),1,1,1,"Optimal Seating "&amp;'Tournament Info'!$B$11-1&amp;"R+F")))</f>
        <v/>
      </c>
      <c r="B132" t="str">
        <f ca="1">IF(ISNUMBER(A132),VLOOKUP(A132,Methuselahs!$A$7:$E$206,2,FALSE()),"")</f>
        <v/>
      </c>
      <c r="C132" t="str">
        <f ca="1">IF(ISNUMBER(A132),VLOOKUP(A132,Methuselahs!$A$7:$E$206,3,FALSE()),"")</f>
        <v/>
      </c>
      <c r="D132" s="234" t="str">
        <f t="shared" ca="1" si="36"/>
        <v/>
      </c>
      <c r="E132" s="235"/>
      <c r="F132" s="233">
        <f t="shared" si="37"/>
        <v>0</v>
      </c>
      <c r="G132" s="236" t="str">
        <f t="shared" ca="1" si="38"/>
        <v/>
      </c>
      <c r="H132" t="str">
        <f ca="1">IF(ISNUMBER(A132),IF(OR($S132=$U132,NOT(ISNA(MATCH($D132*5+$V$4,Override!$C$6:$C$124,0)))),$Q132,0),"")</f>
        <v/>
      </c>
      <c r="I132" s="234" t="str">
        <f t="shared" ca="1" si="39"/>
        <v/>
      </c>
      <c r="J132" s="238">
        <f ca="1">COUNT(A132:A136)</f>
        <v>0</v>
      </c>
      <c r="K132" s="239" t="str">
        <f ca="1">IF(ISNUMBER(A132),_xlfn.RANK.EQ(F132,F132:F136),"")</f>
        <v/>
      </c>
      <c r="L132" s="240">
        <f ca="1">IF(J132=5,VLOOKUP(K132,TPMatrix!$A$6:$B$10,2,FALSE()),IF(J132=4,VLOOKUP(K132,TPMatrix!$D$6:$E$9,2,FALSE()),0))</f>
        <v>0</v>
      </c>
      <c r="M132" s="240">
        <f ca="1">IF(COUNTIF(K132:K136,K132)&gt;=2,IF(J132=5,VLOOKUP(K132+1,TPMatrix!$A$6:$B$10,2,FALSE()),IF(J132=4,VLOOKUP(K132+1,TPMatrix!$D$6:$E$9,2,FALSE()),0)),"")</f>
        <v>0</v>
      </c>
      <c r="N132" s="240">
        <f ca="1">IF(COUNTIF(K132:K136,K132)&gt;=3,IF(J132=5,VLOOKUP(K132+2,TPMatrix!$A$6:$B$10,2,FALSE()),IF(J132=4,VLOOKUP(K132+2,TPMatrix!$D$6:$E$9,2,FALSE()),0)),"")</f>
        <v>0</v>
      </c>
      <c r="O132" s="240">
        <f ca="1">IF(COUNTIF(K132:K136,K132)&gt;=4,IF(J132=5,VLOOKUP(K132+3,TPMatrix!$A$6:$B$10,2,FALSE()),IF(J132=4,VLOOKUP(K132+3,TPMatrix!$D$6:$E$9,2,FALSE()),0)),"")</f>
        <v>0</v>
      </c>
      <c r="P132" s="240">
        <f ca="1">IF(COUNTIF(K132:K136,K132)&gt;=5,IF(J132=5,VLOOKUP(K132+4,TPMatrix!$A$6:$B$10,2,FALSE()),IF(J132=4,VLOOKUP(K132+4,TPMatrix!$D$6:$E$9,2,FALSE()),0)),"")</f>
        <v>0</v>
      </c>
      <c r="Q132" s="240">
        <f t="shared" ca="1" si="40"/>
        <v>0</v>
      </c>
      <c r="R132" s="241">
        <f t="shared" ca="1" si="41"/>
        <v>5</v>
      </c>
      <c r="S132" s="242">
        <f t="shared" ca="1" si="42"/>
        <v>0</v>
      </c>
      <c r="T132" s="243">
        <f t="shared" si="43"/>
        <v>0</v>
      </c>
      <c r="U132" s="244">
        <f t="shared" ca="1" si="44"/>
        <v>0</v>
      </c>
      <c r="W132" s="191" t="str">
        <f t="shared" ca="1" si="45"/>
        <v/>
      </c>
      <c r="X132" t="str">
        <f ca="1">IF(ISNUMBER($A132),$W132*(Methuselahs!$A$4+1)+$A132,"")</f>
        <v/>
      </c>
      <c r="Y132" s="191" t="str">
        <f t="shared" ca="1" si="46"/>
        <v/>
      </c>
      <c r="Z132" t="str">
        <f ca="1">IF(ISNUMBER($A132),VLOOKUP($A132,Methuselahs!$A$7:$X$206,5),"")</f>
        <v/>
      </c>
      <c r="AA132" s="191" t="str">
        <f t="shared" ca="1" si="47"/>
        <v/>
      </c>
    </row>
    <row r="133" spans="1:27" ht="12.95" customHeight="1">
      <c r="A133" t="str">
        <f ca="1">IF(ISBLANK('Tournament Info'!$B$11),"",INDIRECT(ADDRESS(ROW(),1,1,1,"Optimal Seating "&amp;'Tournament Info'!$B$11-1&amp;"R+F")))</f>
        <v/>
      </c>
      <c r="B133" t="str">
        <f ca="1">IF(ISNUMBER(A133),VLOOKUP(A133,Methuselahs!$A$7:$E$206,2,FALSE()),"")</f>
        <v/>
      </c>
      <c r="C133" t="str">
        <f ca="1">IF(ISNUMBER(A133),VLOOKUP(A133,Methuselahs!$A$7:$E$206,3,FALSE()),"")</f>
        <v/>
      </c>
      <c r="D133" s="248" t="str">
        <f t="shared" ca="1" si="36"/>
        <v/>
      </c>
      <c r="E133" s="249"/>
      <c r="F133" s="247">
        <f t="shared" si="37"/>
        <v>0</v>
      </c>
      <c r="G133" s="250" t="str">
        <f t="shared" ca="1" si="38"/>
        <v/>
      </c>
      <c r="H133" t="str">
        <f ca="1">IF(ISNUMBER(A133),IF(OR($S133=$U133,NOT(ISNA(MATCH($D133*5+$V$4,Override!$C$6:$C$124,0)))),$Q133,0),"")</f>
        <v/>
      </c>
      <c r="I133" s="248" t="str">
        <f t="shared" ca="1" si="39"/>
        <v/>
      </c>
      <c r="J133" s="252">
        <f ca="1">COUNT(A132:A136)</f>
        <v>0</v>
      </c>
      <c r="K133" s="253" t="str">
        <f ca="1">IF(ISNUMBER(A133),_xlfn.RANK.EQ(F133,F132:F136),"")</f>
        <v/>
      </c>
      <c r="L133" s="254">
        <f ca="1">IF(J133=5,VLOOKUP(K133,TPMatrix!$A$6:$B$10,2,FALSE()),IF(J133=4,VLOOKUP(K133,TPMatrix!$D$6:$E$9,2,FALSE()),0))</f>
        <v>0</v>
      </c>
      <c r="M133" s="254">
        <f ca="1">IF(COUNTIF(K132:K136,K133)&gt;=2,IF(J133=5,VLOOKUP(K133+1,TPMatrix!$A$6:$B$10,2,FALSE()),IF(J133=4,VLOOKUP(K133+1,TPMatrix!$D$6:$E$9,2,FALSE()),0)),"")</f>
        <v>0</v>
      </c>
      <c r="N133" s="254">
        <f ca="1">IF(COUNTIF(K132:K136,K133)&gt;=3,IF(J133=5,VLOOKUP(K133+2,TPMatrix!$A$6:$B$10,2,FALSE()),IF(J133=4,VLOOKUP(K133+2,TPMatrix!$D$6:$E$9,2,FALSE()),0)),"")</f>
        <v>0</v>
      </c>
      <c r="O133" s="254">
        <f ca="1">IF(COUNTIF(K132:K136,K133)&gt;=4,IF(J133=5,VLOOKUP(K133+3,TPMatrix!$A$6:$B$10,2,FALSE()),IF(J133=4,VLOOKUP(K133+3,TPMatrix!$D$6:$E$9,2,FALSE()),0)),"")</f>
        <v>0</v>
      </c>
      <c r="P133" s="254">
        <f ca="1">IF(COUNTIF(K132:K136,K133)&gt;=5,IF(J133=5,VLOOKUP(K133+4,TPMatrix!$A$6:$B$10,2,FALSE()),IF(J133=4,VLOOKUP(K133+4,TPMatrix!$D$6:$E$9,2,FALSE()),0)),"")</f>
        <v>0</v>
      </c>
      <c r="Q133" s="254">
        <f t="shared" ca="1" si="40"/>
        <v>0</v>
      </c>
      <c r="R133" s="255">
        <f t="shared" ca="1" si="41"/>
        <v>5</v>
      </c>
      <c r="S133" s="253">
        <f t="shared" ca="1" si="42"/>
        <v>0</v>
      </c>
      <c r="T133" s="254">
        <f t="shared" si="43"/>
        <v>0</v>
      </c>
      <c r="U133" s="255">
        <f t="shared" ca="1" si="44"/>
        <v>0</v>
      </c>
      <c r="W133" s="191" t="str">
        <f t="shared" ca="1" si="45"/>
        <v/>
      </c>
      <c r="X133" t="str">
        <f ca="1">IF(ISNUMBER($A133),$W133*(Methuselahs!$A$4+1)+$A133,"")</f>
        <v/>
      </c>
      <c r="Y133" s="191" t="str">
        <f t="shared" ca="1" si="46"/>
        <v/>
      </c>
      <c r="Z133" t="str">
        <f ca="1">IF(ISNUMBER($A133),VLOOKUP($A133,Methuselahs!$A$7:$X$206,5),"")</f>
        <v/>
      </c>
      <c r="AA133" s="191" t="str">
        <f t="shared" ca="1" si="47"/>
        <v/>
      </c>
    </row>
    <row r="134" spans="1:27" ht="12.95" customHeight="1">
      <c r="A134" t="str">
        <f ca="1">IF(ISBLANK('Tournament Info'!$B$11),"",INDIRECT(ADDRESS(ROW(),1,1,1,"Optimal Seating "&amp;'Tournament Info'!$B$11-1&amp;"R+F")))</f>
        <v/>
      </c>
      <c r="B134" t="str">
        <f ca="1">IF(ISNUMBER(A134),VLOOKUP(A134,Methuselahs!$A$7:$E$206,2,FALSE()),"")</f>
        <v/>
      </c>
      <c r="C134" t="str">
        <f ca="1">IF(ISNUMBER(A134),VLOOKUP(A134,Methuselahs!$A$7:$E$206,3,FALSE()),"")</f>
        <v/>
      </c>
      <c r="D134" s="258" t="str">
        <f t="shared" ca="1" si="36"/>
        <v/>
      </c>
      <c r="E134" s="259"/>
      <c r="F134" s="257">
        <f t="shared" si="37"/>
        <v>0</v>
      </c>
      <c r="G134" s="260" t="str">
        <f t="shared" ca="1" si="38"/>
        <v/>
      </c>
      <c r="H134" t="str">
        <f ca="1">IF(ISNUMBER(A134),IF(OR($S134=$U134,NOT(ISNA(MATCH($D134*5+$V$4,Override!$C$6:$C$124,0)))),$Q134,0),"")</f>
        <v/>
      </c>
      <c r="I134" s="258" t="str">
        <f t="shared" ca="1" si="39"/>
        <v/>
      </c>
      <c r="J134" s="262">
        <f ca="1">COUNT(A132:A136)</f>
        <v>0</v>
      </c>
      <c r="K134" s="263" t="str">
        <f ca="1">IF(ISNUMBER(A134),_xlfn.RANK.EQ(F134,F132:F136),"")</f>
        <v/>
      </c>
      <c r="L134" s="264">
        <f ca="1">IF(J134=5,VLOOKUP(K134,TPMatrix!$A$6:$B$10,2,FALSE()),IF(J134=4,VLOOKUP(K134,TPMatrix!$D$6:$E$9,2,FALSE()),0))</f>
        <v>0</v>
      </c>
      <c r="M134" s="264">
        <f ca="1">IF(COUNTIF(K132:K136,K134)&gt;=2,IF(J134=5,VLOOKUP(K134+1,TPMatrix!$A$6:$B$10,2,FALSE()),IF(J134=4,VLOOKUP(K134+1,TPMatrix!$D$6:$E$9,2,FALSE()),0)),"")</f>
        <v>0</v>
      </c>
      <c r="N134" s="264">
        <f ca="1">IF(COUNTIF(K132:K136,K134)&gt;=3,IF(J134=5,VLOOKUP(K134+2,TPMatrix!$A$6:$B$10,2,FALSE()),IF(J134=4,VLOOKUP(K134+2,TPMatrix!$D$6:$E$9,2,FALSE()),0)),"")</f>
        <v>0</v>
      </c>
      <c r="O134" s="264">
        <f ca="1">IF(COUNTIF(K132:K136,K134)&gt;=4,IF(J134=5,VLOOKUP(K134+3,TPMatrix!$A$6:$B$10,2,FALSE()),IF(J134=4,VLOOKUP(K134+3,TPMatrix!$D$6:$E$9,2,FALSE()),0)),"")</f>
        <v>0</v>
      </c>
      <c r="P134" s="264">
        <f ca="1">IF(COUNTIF(K132:K136,K134)&gt;=5,IF(J134=5,VLOOKUP(K134+4,TPMatrix!$A$6:$B$10,2,FALSE()),IF(J134=4,VLOOKUP(K134+4,TPMatrix!$D$6:$E$9,2,FALSE()),0)),"")</f>
        <v>0</v>
      </c>
      <c r="Q134" s="264">
        <f t="shared" ca="1" si="40"/>
        <v>0</v>
      </c>
      <c r="R134" s="265">
        <f t="shared" ca="1" si="41"/>
        <v>5</v>
      </c>
      <c r="S134" s="263">
        <f t="shared" ca="1" si="42"/>
        <v>0</v>
      </c>
      <c r="T134" s="264">
        <f t="shared" si="43"/>
        <v>0</v>
      </c>
      <c r="U134" s="265">
        <f t="shared" ca="1" si="44"/>
        <v>0</v>
      </c>
      <c r="W134" s="191" t="str">
        <f t="shared" ca="1" si="45"/>
        <v/>
      </c>
      <c r="X134" t="str">
        <f ca="1">IF(ISNUMBER($A134),$W134*(Methuselahs!$A$4+1)+$A134,"")</f>
        <v/>
      </c>
      <c r="Y134" s="191" t="str">
        <f t="shared" ca="1" si="46"/>
        <v/>
      </c>
      <c r="Z134" t="str">
        <f ca="1">IF(ISNUMBER($A134),VLOOKUP($A134,Methuselahs!$A$7:$X$206,5),"")</f>
        <v/>
      </c>
      <c r="AA134" s="191" t="str">
        <f t="shared" ca="1" si="47"/>
        <v/>
      </c>
    </row>
    <row r="135" spans="1:27" ht="12.95" customHeight="1">
      <c r="A135" t="str">
        <f ca="1">IF(ISBLANK('Tournament Info'!$B$11),"",INDIRECT(ADDRESS(ROW(),1,1,1,"Optimal Seating "&amp;'Tournament Info'!$B$11-1&amp;"R+F")))</f>
        <v/>
      </c>
      <c r="B135" t="str">
        <f ca="1">IF(ISNUMBER(A135),VLOOKUP(A135,Methuselahs!$A$7:$E$206,2,FALSE()),"")</f>
        <v/>
      </c>
      <c r="C135" t="str">
        <f ca="1">IF(ISNUMBER(A135),VLOOKUP(A135,Methuselahs!$A$7:$E$206,3,FALSE()),"")</f>
        <v/>
      </c>
      <c r="D135" s="268" t="str">
        <f t="shared" ref="D135:D166" ca="1" si="48">IF(ISNUMBER(A135),FLOOR((ROW()-ROW($A$7))/5,1)+1,"")</f>
        <v/>
      </c>
      <c r="E135" s="269"/>
      <c r="F135" s="267">
        <f t="shared" ref="F135:F166" si="49">IF(ISNUMBER(E135),E135,0)</f>
        <v>0</v>
      </c>
      <c r="G135" s="250" t="str">
        <f t="shared" ref="G135:G166" ca="1" si="50">IF(ISNUMBER($A135),IF(AND($F135&gt;=2,$H135=60),1,0),"")</f>
        <v/>
      </c>
      <c r="H135" t="str">
        <f ca="1">IF(ISNUMBER(A135),IF(OR($S135=$U135,NOT(ISNA(MATCH($D135*5+$V$4,Override!$C$6:$C$124,0)))),$Q135,0),"")</f>
        <v/>
      </c>
      <c r="I135" s="268" t="str">
        <f t="shared" ref="I135:I166" ca="1" si="51">IF(ISNUMBER(A135),IF(J135=5,K135,IF(AND(J135=4,OR(K135=4,K135=3)),K135+1,K135)),"")</f>
        <v/>
      </c>
      <c r="J135" s="270">
        <f ca="1">COUNT(A132:A136)</f>
        <v>0</v>
      </c>
      <c r="K135" s="253" t="str">
        <f ca="1">IF(ISNUMBER(A135),_xlfn.RANK.EQ(F135,F132:F136),"")</f>
        <v/>
      </c>
      <c r="L135" s="254">
        <f ca="1">IF(J135=5,VLOOKUP(K135,TPMatrix!$A$6:$B$10,2,FALSE()),IF(J135=4,VLOOKUP(K135,TPMatrix!$D$6:$E$9,2,FALSE()),0))</f>
        <v>0</v>
      </c>
      <c r="M135" s="254">
        <f ca="1">IF(COUNTIF(K132:K136,K135)&gt;=2,IF(J135=5,VLOOKUP(K135+1,TPMatrix!$A$6:$B$10,2,FALSE()),IF(J135=4,VLOOKUP(K135+1,TPMatrix!$D$6:$E$9,2,FALSE()),0)),"")</f>
        <v>0</v>
      </c>
      <c r="N135" s="254">
        <f ca="1">IF(COUNTIF(K132:K136,K135)&gt;=3,IF(J135=5,VLOOKUP(K135+2,TPMatrix!$A$6:$B$10,2,FALSE()),IF(J135=4,VLOOKUP(K135+2,TPMatrix!$D$6:$E$9,2,FALSE()),0)),"")</f>
        <v>0</v>
      </c>
      <c r="O135" s="254">
        <f ca="1">IF(COUNTIF(K132:K136,K135)&gt;=4,IF(J135=5,VLOOKUP(K135+3,TPMatrix!$A$6:$B$10,2,FALSE()),IF(J135=4,VLOOKUP(K135+3,TPMatrix!$D$6:$E$9,2,FALSE()),0)),"")</f>
        <v>0</v>
      </c>
      <c r="P135" s="254">
        <f ca="1">IF(COUNTIF(K132:K136,K135)&gt;=5,IF(J135=5,VLOOKUP(K135+4,TPMatrix!$A$6:$B$10,2,FALSE()),IF(J135=4,VLOOKUP(K135+4,TPMatrix!$D$6:$E$9,2,FALSE()),0)),"")</f>
        <v>0</v>
      </c>
      <c r="Q135" s="254">
        <f t="shared" ref="Q135:Q166" ca="1" si="52">SUM(L135:P135)/COUNT(L135:P135)</f>
        <v>0</v>
      </c>
      <c r="R135" s="255">
        <f t="shared" ref="R135:R166" ca="1" si="53">COUNT(L135:P135)</f>
        <v>5</v>
      </c>
      <c r="S135" s="253">
        <f t="shared" ref="S135:S166" ca="1" si="54">IF(ISNUMBER($A135),COUNTIF($D$7:$D$206,$D135),0)</f>
        <v>0</v>
      </c>
      <c r="T135" s="254">
        <f t="shared" ref="T135:T166" si="55">CEILING($F135,1)</f>
        <v>0</v>
      </c>
      <c r="U135" s="255">
        <f t="shared" ref="U135:U166" ca="1" si="56">SUM(OFFSET(T135,-MOD(ROW()-ROW($U$7),5),0,5,1))</f>
        <v>0</v>
      </c>
      <c r="W135" s="191" t="str">
        <f t="shared" ref="W135:W166" ca="1" si="57">$I135</f>
        <v/>
      </c>
      <c r="X135" t="str">
        <f ca="1">IF(ISNUMBER($A135),$W135*(Methuselahs!$A$4+1)+$A135,"")</f>
        <v/>
      </c>
      <c r="Y135" s="191" t="str">
        <f t="shared" ref="Y135:Y166" ca="1" si="58">IF(ISNUMBER($A135),_xlfn.RANK.EQ($X135,$X135:$X139,1),"")</f>
        <v/>
      </c>
      <c r="Z135" t="str">
        <f ca="1">IF(ISNUMBER($A135),VLOOKUP($A135,Methuselahs!$A$7:$X$206,5),"")</f>
        <v/>
      </c>
      <c r="AA135" s="191" t="str">
        <f t="shared" ref="AA135:AA166" ca="1" si="59">$I135</f>
        <v/>
      </c>
    </row>
    <row r="136" spans="1:27" ht="12.95" customHeight="1" thickBot="1">
      <c r="A136" t="str">
        <f ca="1">IF(ISBLANK('Tournament Info'!$B$11),"",INDIRECT(ADDRESS(ROW(),1,1,1,"Optimal Seating "&amp;'Tournament Info'!$B$11-1&amp;"R+F")))</f>
        <v/>
      </c>
      <c r="B136" t="str">
        <f ca="1">IF(ISNUMBER(A136),VLOOKUP(A136,Methuselahs!$A$7:$E$206,2,FALSE()),"")</f>
        <v/>
      </c>
      <c r="C136" t="str">
        <f ca="1">IF(ISNUMBER(A136),VLOOKUP(A136,Methuselahs!$A$7:$E$206,3,FALSE()),"")</f>
        <v/>
      </c>
      <c r="D136" s="274" t="str">
        <f t="shared" ca="1" si="48"/>
        <v/>
      </c>
      <c r="E136" s="275"/>
      <c r="F136" s="273">
        <f t="shared" si="49"/>
        <v>0</v>
      </c>
      <c r="G136" s="260" t="str">
        <f t="shared" ca="1" si="50"/>
        <v/>
      </c>
      <c r="H136" t="str">
        <f ca="1">IF(ISNUMBER(A136),IF(OR($S136=$U136,NOT(ISNA(MATCH($D136*5+$V$4,Override!$C$6:$C$124,0)))),$Q136,0),"")</f>
        <v/>
      </c>
      <c r="I136" s="274" t="str">
        <f t="shared" ca="1" si="51"/>
        <v/>
      </c>
      <c r="J136" s="276">
        <f ca="1">COUNT(A132:A136)</f>
        <v>0</v>
      </c>
      <c r="K136" s="277" t="str">
        <f ca="1">IF(ISNUMBER(A136),_xlfn.RANK.EQ(F136,F132:F136),"")</f>
        <v/>
      </c>
      <c r="L136" s="278">
        <f ca="1">IF(J136=5,VLOOKUP(K136,TPMatrix!$A$6:$B$10,2,FALSE()),IF(J136=4,VLOOKUP(K136,TPMatrix!$D$6:$E$9,2,FALSE()),0))</f>
        <v>0</v>
      </c>
      <c r="M136" s="278">
        <f ca="1">IF(COUNTIF(K132:K136,K136)&gt;=2,IF(J136=5,VLOOKUP(K136+1,TPMatrix!$A$6:$B$10,2,FALSE()),IF(J136=4,VLOOKUP(K136+1,TPMatrix!$D$6:$E$9,2,FALSE()),0)),"")</f>
        <v>0</v>
      </c>
      <c r="N136" s="278">
        <f ca="1">IF(COUNTIF(K132:K136,K136)&gt;=3,IF(J136=5,VLOOKUP(K136+2,TPMatrix!$A$6:$B$10,2,FALSE()),IF(J136=4,VLOOKUP(K136+2,TPMatrix!$D$6:$E$9,2,FALSE()),0)),"")</f>
        <v>0</v>
      </c>
      <c r="O136" s="278">
        <f ca="1">IF(COUNTIF(K132:K136,K136)&gt;=4,IF(J136=5,VLOOKUP(K136+3,TPMatrix!$A$6:$B$10,2,FALSE()),IF(J136=4,VLOOKUP(K136+3,TPMatrix!$D$6:$E$9,2,FALSE()),0)),"")</f>
        <v>0</v>
      </c>
      <c r="P136" s="278">
        <f ca="1">IF(COUNTIF(K132:K136,K136)&gt;=5,IF(J136=5,VLOOKUP(K136+4,TPMatrix!$A$6:$B$10,2,FALSE()),IF(J136=4,VLOOKUP(K136+4,TPMatrix!$D$6:$E$9,2,FALSE()),0)),"")</f>
        <v>0</v>
      </c>
      <c r="Q136" s="278">
        <f t="shared" ca="1" si="52"/>
        <v>0</v>
      </c>
      <c r="R136" s="279">
        <f t="shared" ca="1" si="53"/>
        <v>5</v>
      </c>
      <c r="S136" s="277">
        <f t="shared" ca="1" si="54"/>
        <v>0</v>
      </c>
      <c r="T136" s="278">
        <f t="shared" si="55"/>
        <v>0</v>
      </c>
      <c r="U136" s="279">
        <f t="shared" ca="1" si="56"/>
        <v>0</v>
      </c>
      <c r="W136" s="191" t="str">
        <f t="shared" ca="1" si="57"/>
        <v/>
      </c>
      <c r="X136" t="str">
        <f ca="1">IF(ISNUMBER($A136),$W136*(Methuselahs!$A$4+1)+$A136,"")</f>
        <v/>
      </c>
      <c r="Y136" s="191" t="str">
        <f t="shared" ca="1" si="58"/>
        <v/>
      </c>
      <c r="Z136" t="str">
        <f ca="1">IF(ISNUMBER($A136),VLOOKUP($A136,Methuselahs!$A$7:$X$206,5),"")</f>
        <v/>
      </c>
      <c r="AA136" s="191" t="str">
        <f t="shared" ca="1" si="59"/>
        <v/>
      </c>
    </row>
    <row r="137" spans="1:27" ht="12.95" customHeight="1">
      <c r="A137" t="str">
        <f ca="1">IF(ISBLANK('Tournament Info'!$B$11),"",INDIRECT(ADDRESS(ROW(),1,1,1,"Optimal Seating "&amp;'Tournament Info'!$B$11-1&amp;"R+F")))</f>
        <v/>
      </c>
      <c r="B137" t="str">
        <f ca="1">IF(ISNUMBER(A137),VLOOKUP(A137,Methuselahs!$A$7:$E$206,2,FALSE()),"")</f>
        <v/>
      </c>
      <c r="C137" t="str">
        <f ca="1">IF(ISNUMBER(A137),VLOOKUP(A137,Methuselahs!$A$7:$E$206,3,FALSE()),"")</f>
        <v/>
      </c>
      <c r="D137" s="234" t="str">
        <f t="shared" ca="1" si="48"/>
        <v/>
      </c>
      <c r="E137" s="235"/>
      <c r="F137" s="233">
        <f t="shared" si="49"/>
        <v>0</v>
      </c>
      <c r="G137" s="236" t="str">
        <f t="shared" ca="1" si="50"/>
        <v/>
      </c>
      <c r="H137" t="str">
        <f ca="1">IF(ISNUMBER(A137),IF(OR($S137=$U137,NOT(ISNA(MATCH($D137*5+$V$4,Override!$C$6:$C$124,0)))),$Q137,0),"")</f>
        <v/>
      </c>
      <c r="I137" s="234" t="str">
        <f t="shared" ca="1" si="51"/>
        <v/>
      </c>
      <c r="J137" s="238">
        <f ca="1">COUNT(A137:A141)</f>
        <v>0</v>
      </c>
      <c r="K137" s="239" t="str">
        <f ca="1">IF(ISNUMBER(A137),_xlfn.RANK.EQ(F137,F137:F141),"")</f>
        <v/>
      </c>
      <c r="L137" s="240">
        <f ca="1">IF(J137=5,VLOOKUP(K137,TPMatrix!$A$6:$B$10,2,FALSE()),IF(J137=4,VLOOKUP(K137,TPMatrix!$D$6:$E$9,2,FALSE()),0))</f>
        <v>0</v>
      </c>
      <c r="M137" s="240">
        <f ca="1">IF(COUNTIF(K137:K141,K137)&gt;=2,IF(J137=5,VLOOKUP(K137+1,TPMatrix!$A$6:$B$10,2,FALSE()),IF(J137=4,VLOOKUP(K137+1,TPMatrix!$D$6:$E$9,2,FALSE()),0)),"")</f>
        <v>0</v>
      </c>
      <c r="N137" s="240">
        <f ca="1">IF(COUNTIF(K137:K141,K137)&gt;=3,IF(J137=5,VLOOKUP(K137+2,TPMatrix!$A$6:$B$10,2,FALSE()),IF(J137=4,VLOOKUP(K137+2,TPMatrix!$D$6:$E$9,2,FALSE()),0)),"")</f>
        <v>0</v>
      </c>
      <c r="O137" s="240">
        <f ca="1">IF(COUNTIF(K137:K141,K137)&gt;=4,IF(J137=5,VLOOKUP(K137+3,TPMatrix!$A$6:$B$10,2,FALSE()),IF(J137=4,VLOOKUP(K137+3,TPMatrix!$D$6:$E$9,2,FALSE()),0)),"")</f>
        <v>0</v>
      </c>
      <c r="P137" s="240">
        <f ca="1">IF(COUNTIF(K137:K141,K137)&gt;=5,IF(J137=5,VLOOKUP(K137+4,TPMatrix!$A$6:$B$10,2,FALSE()),IF(J137=4,VLOOKUP(K137+4,TPMatrix!$D$6:$E$9,2,FALSE()),0)),"")</f>
        <v>0</v>
      </c>
      <c r="Q137" s="240">
        <f t="shared" ca="1" si="52"/>
        <v>0</v>
      </c>
      <c r="R137" s="241">
        <f t="shared" ca="1" si="53"/>
        <v>5</v>
      </c>
      <c r="S137" s="242">
        <f t="shared" ca="1" si="54"/>
        <v>0</v>
      </c>
      <c r="T137" s="243">
        <f t="shared" si="55"/>
        <v>0</v>
      </c>
      <c r="U137" s="244">
        <f t="shared" ca="1" si="56"/>
        <v>0</v>
      </c>
      <c r="W137" s="191" t="str">
        <f t="shared" ca="1" si="57"/>
        <v/>
      </c>
      <c r="X137" t="str">
        <f ca="1">IF(ISNUMBER($A137),$W137*(Methuselahs!$A$4+1)+$A137,"")</f>
        <v/>
      </c>
      <c r="Y137" s="191" t="str">
        <f t="shared" ca="1" si="58"/>
        <v/>
      </c>
      <c r="Z137" t="str">
        <f ca="1">IF(ISNUMBER($A137),VLOOKUP($A137,Methuselahs!$A$7:$X$206,5),"")</f>
        <v/>
      </c>
      <c r="AA137" s="191" t="str">
        <f t="shared" ca="1" si="59"/>
        <v/>
      </c>
    </row>
    <row r="138" spans="1:27" ht="12.95" customHeight="1">
      <c r="A138" t="str">
        <f ca="1">IF(ISBLANK('Tournament Info'!$B$11),"",INDIRECT(ADDRESS(ROW(),1,1,1,"Optimal Seating "&amp;'Tournament Info'!$B$11-1&amp;"R+F")))</f>
        <v/>
      </c>
      <c r="B138" t="str">
        <f ca="1">IF(ISNUMBER(A138),VLOOKUP(A138,Methuselahs!$A$7:$E$206,2,FALSE()),"")</f>
        <v/>
      </c>
      <c r="C138" t="str">
        <f ca="1">IF(ISNUMBER(A138),VLOOKUP(A138,Methuselahs!$A$7:$E$206,3,FALSE()),"")</f>
        <v/>
      </c>
      <c r="D138" s="248" t="str">
        <f t="shared" ca="1" si="48"/>
        <v/>
      </c>
      <c r="E138" s="249"/>
      <c r="F138" s="247">
        <f t="shared" si="49"/>
        <v>0</v>
      </c>
      <c r="G138" s="250" t="str">
        <f t="shared" ca="1" si="50"/>
        <v/>
      </c>
      <c r="H138" t="str">
        <f ca="1">IF(ISNUMBER(A138),IF(OR($S138=$U138,NOT(ISNA(MATCH($D138*5+$V$4,Override!$C$6:$C$124,0)))),$Q138,0),"")</f>
        <v/>
      </c>
      <c r="I138" s="248" t="str">
        <f t="shared" ca="1" si="51"/>
        <v/>
      </c>
      <c r="J138" s="252">
        <f ca="1">COUNT(A137:A141)</f>
        <v>0</v>
      </c>
      <c r="K138" s="253" t="str">
        <f ca="1">IF(ISNUMBER(A138),_xlfn.RANK.EQ(F138,F137:F141),"")</f>
        <v/>
      </c>
      <c r="L138" s="254">
        <f ca="1">IF(J138=5,VLOOKUP(K138,TPMatrix!$A$6:$B$10,2,FALSE()),IF(J138=4,VLOOKUP(K138,TPMatrix!$D$6:$E$9,2,FALSE()),0))</f>
        <v>0</v>
      </c>
      <c r="M138" s="254">
        <f ca="1">IF(COUNTIF(K137:K141,K138)&gt;=2,IF(J138=5,VLOOKUP(K138+1,TPMatrix!$A$6:$B$10,2,FALSE()),IF(J138=4,VLOOKUP(K138+1,TPMatrix!$D$6:$E$9,2,FALSE()),0)),"")</f>
        <v>0</v>
      </c>
      <c r="N138" s="254">
        <f ca="1">IF(COUNTIF(K137:K141,K138)&gt;=3,IF(J138=5,VLOOKUP(K138+2,TPMatrix!$A$6:$B$10,2,FALSE()),IF(J138=4,VLOOKUP(K138+2,TPMatrix!$D$6:$E$9,2,FALSE()),0)),"")</f>
        <v>0</v>
      </c>
      <c r="O138" s="254">
        <f ca="1">IF(COUNTIF(K137:K141,K138)&gt;=4,IF(J138=5,VLOOKUP(K138+3,TPMatrix!$A$6:$B$10,2,FALSE()),IF(J138=4,VLOOKUP(K138+3,TPMatrix!$D$6:$E$9,2,FALSE()),0)),"")</f>
        <v>0</v>
      </c>
      <c r="P138" s="254">
        <f ca="1">IF(COUNTIF(K137:K141,K138)&gt;=5,IF(J138=5,VLOOKUP(K138+4,TPMatrix!$A$6:$B$10,2,FALSE()),IF(J138=4,VLOOKUP(K138+4,TPMatrix!$D$6:$E$9,2,FALSE()),0)),"")</f>
        <v>0</v>
      </c>
      <c r="Q138" s="254">
        <f t="shared" ca="1" si="52"/>
        <v>0</v>
      </c>
      <c r="R138" s="255">
        <f t="shared" ca="1" si="53"/>
        <v>5</v>
      </c>
      <c r="S138" s="253">
        <f t="shared" ca="1" si="54"/>
        <v>0</v>
      </c>
      <c r="T138" s="254">
        <f t="shared" si="55"/>
        <v>0</v>
      </c>
      <c r="U138" s="255">
        <f t="shared" ca="1" si="56"/>
        <v>0</v>
      </c>
      <c r="W138" s="191" t="str">
        <f t="shared" ca="1" si="57"/>
        <v/>
      </c>
      <c r="X138" t="str">
        <f ca="1">IF(ISNUMBER($A138),$W138*(Methuselahs!$A$4+1)+$A138,"")</f>
        <v/>
      </c>
      <c r="Y138" s="191" t="str">
        <f t="shared" ca="1" si="58"/>
        <v/>
      </c>
      <c r="Z138" t="str">
        <f ca="1">IF(ISNUMBER($A138),VLOOKUP($A138,Methuselahs!$A$7:$X$206,5),"")</f>
        <v/>
      </c>
      <c r="AA138" s="191" t="str">
        <f t="shared" ca="1" si="59"/>
        <v/>
      </c>
    </row>
    <row r="139" spans="1:27" ht="12.95" customHeight="1">
      <c r="A139" t="str">
        <f ca="1">IF(ISBLANK('Tournament Info'!$B$11),"",INDIRECT(ADDRESS(ROW(),1,1,1,"Optimal Seating "&amp;'Tournament Info'!$B$11-1&amp;"R+F")))</f>
        <v/>
      </c>
      <c r="B139" t="str">
        <f ca="1">IF(ISNUMBER(A139),VLOOKUP(A139,Methuselahs!$A$7:$E$206,2,FALSE()),"")</f>
        <v/>
      </c>
      <c r="C139" t="str">
        <f ca="1">IF(ISNUMBER(A139),VLOOKUP(A139,Methuselahs!$A$7:$E$206,3,FALSE()),"")</f>
        <v/>
      </c>
      <c r="D139" s="258" t="str">
        <f t="shared" ca="1" si="48"/>
        <v/>
      </c>
      <c r="E139" s="259"/>
      <c r="F139" s="257">
        <f t="shared" si="49"/>
        <v>0</v>
      </c>
      <c r="G139" s="260" t="str">
        <f t="shared" ca="1" si="50"/>
        <v/>
      </c>
      <c r="H139" t="str">
        <f ca="1">IF(ISNUMBER(A139),IF(OR($S139=$U139,NOT(ISNA(MATCH($D139*5+$V$4,Override!$C$6:$C$124,0)))),$Q139,0),"")</f>
        <v/>
      </c>
      <c r="I139" s="258" t="str">
        <f t="shared" ca="1" si="51"/>
        <v/>
      </c>
      <c r="J139" s="262">
        <f ca="1">COUNT(A137:A141)</f>
        <v>0</v>
      </c>
      <c r="K139" s="263" t="str">
        <f ca="1">IF(ISNUMBER(A139),_xlfn.RANK.EQ(F139,F137:F141),"")</f>
        <v/>
      </c>
      <c r="L139" s="264">
        <f ca="1">IF(J139=5,VLOOKUP(K139,TPMatrix!$A$6:$B$10,2,FALSE()),IF(J139=4,VLOOKUP(K139,TPMatrix!$D$6:$E$9,2,FALSE()),0))</f>
        <v>0</v>
      </c>
      <c r="M139" s="264">
        <f ca="1">IF(COUNTIF(K137:K141,K139)&gt;=2,IF(J139=5,VLOOKUP(K139+1,TPMatrix!$A$6:$B$10,2,FALSE()),IF(J139=4,VLOOKUP(K139+1,TPMatrix!$D$6:$E$9,2,FALSE()),0)),"")</f>
        <v>0</v>
      </c>
      <c r="N139" s="264">
        <f ca="1">IF(COUNTIF(K137:K141,K139)&gt;=3,IF(J139=5,VLOOKUP(K139+2,TPMatrix!$A$6:$B$10,2,FALSE()),IF(J139=4,VLOOKUP(K139+2,TPMatrix!$D$6:$E$9,2,FALSE()),0)),"")</f>
        <v>0</v>
      </c>
      <c r="O139" s="264">
        <f ca="1">IF(COUNTIF(K137:K141,K139)&gt;=4,IF(J139=5,VLOOKUP(K139+3,TPMatrix!$A$6:$B$10,2,FALSE()),IF(J139=4,VLOOKUP(K139+3,TPMatrix!$D$6:$E$9,2,FALSE()),0)),"")</f>
        <v>0</v>
      </c>
      <c r="P139" s="264">
        <f ca="1">IF(COUNTIF(K137:K141,K139)&gt;=5,IF(J139=5,VLOOKUP(K139+4,TPMatrix!$A$6:$B$10,2,FALSE()),IF(J139=4,VLOOKUP(K139+4,TPMatrix!$D$6:$E$9,2,FALSE()),0)),"")</f>
        <v>0</v>
      </c>
      <c r="Q139" s="264">
        <f t="shared" ca="1" si="52"/>
        <v>0</v>
      </c>
      <c r="R139" s="265">
        <f t="shared" ca="1" si="53"/>
        <v>5</v>
      </c>
      <c r="S139" s="263">
        <f t="shared" ca="1" si="54"/>
        <v>0</v>
      </c>
      <c r="T139" s="264">
        <f t="shared" si="55"/>
        <v>0</v>
      </c>
      <c r="U139" s="265">
        <f t="shared" ca="1" si="56"/>
        <v>0</v>
      </c>
      <c r="W139" s="191" t="str">
        <f t="shared" ca="1" si="57"/>
        <v/>
      </c>
      <c r="X139" t="str">
        <f ca="1">IF(ISNUMBER($A139),$W139*(Methuselahs!$A$4+1)+$A139,"")</f>
        <v/>
      </c>
      <c r="Y139" s="191" t="str">
        <f t="shared" ca="1" si="58"/>
        <v/>
      </c>
      <c r="Z139" t="str">
        <f ca="1">IF(ISNUMBER($A139),VLOOKUP($A139,Methuselahs!$A$7:$X$206,5),"")</f>
        <v/>
      </c>
      <c r="AA139" s="191" t="str">
        <f t="shared" ca="1" si="59"/>
        <v/>
      </c>
    </row>
    <row r="140" spans="1:27" ht="12.95" customHeight="1">
      <c r="A140" t="str">
        <f ca="1">IF(ISBLANK('Tournament Info'!$B$11),"",INDIRECT(ADDRESS(ROW(),1,1,1,"Optimal Seating "&amp;'Tournament Info'!$B$11-1&amp;"R+F")))</f>
        <v/>
      </c>
      <c r="B140" t="str">
        <f ca="1">IF(ISNUMBER(A140),VLOOKUP(A140,Methuselahs!$A$7:$E$206,2,FALSE()),"")</f>
        <v/>
      </c>
      <c r="C140" t="str">
        <f ca="1">IF(ISNUMBER(A140),VLOOKUP(A140,Methuselahs!$A$7:$E$206,3,FALSE()),"")</f>
        <v/>
      </c>
      <c r="D140" s="268" t="str">
        <f t="shared" ca="1" si="48"/>
        <v/>
      </c>
      <c r="E140" s="269"/>
      <c r="F140" s="267">
        <f t="shared" si="49"/>
        <v>0</v>
      </c>
      <c r="G140" s="250" t="str">
        <f t="shared" ca="1" si="50"/>
        <v/>
      </c>
      <c r="H140" t="str">
        <f ca="1">IF(ISNUMBER(A140),IF(OR($S140=$U140,NOT(ISNA(MATCH($D140*5+$V$4,Override!$C$6:$C$124,0)))),$Q140,0),"")</f>
        <v/>
      </c>
      <c r="I140" s="268" t="str">
        <f t="shared" ca="1" si="51"/>
        <v/>
      </c>
      <c r="J140" s="270">
        <f ca="1">COUNT(A137:A141)</f>
        <v>0</v>
      </c>
      <c r="K140" s="253" t="str">
        <f ca="1">IF(ISNUMBER(A140),_xlfn.RANK.EQ(F140,F137:F141),"")</f>
        <v/>
      </c>
      <c r="L140" s="254">
        <f ca="1">IF(J140=5,VLOOKUP(K140,TPMatrix!$A$6:$B$10,2,FALSE()),IF(J140=4,VLOOKUP(K140,TPMatrix!$D$6:$E$9,2,FALSE()),0))</f>
        <v>0</v>
      </c>
      <c r="M140" s="254">
        <f ca="1">IF(COUNTIF(K137:K141,K140)&gt;=2,IF(J140=5,VLOOKUP(K140+1,TPMatrix!$A$6:$B$10,2,FALSE()),IF(J140=4,VLOOKUP(K140+1,TPMatrix!$D$6:$E$9,2,FALSE()),0)),"")</f>
        <v>0</v>
      </c>
      <c r="N140" s="254">
        <f ca="1">IF(COUNTIF(K137:K141,K140)&gt;=3,IF(J140=5,VLOOKUP(K140+2,TPMatrix!$A$6:$B$10,2,FALSE()),IF(J140=4,VLOOKUP(K140+2,TPMatrix!$D$6:$E$9,2,FALSE()),0)),"")</f>
        <v>0</v>
      </c>
      <c r="O140" s="254">
        <f ca="1">IF(COUNTIF(K137:K141,K140)&gt;=4,IF(J140=5,VLOOKUP(K140+3,TPMatrix!$A$6:$B$10,2,FALSE()),IF(J140=4,VLOOKUP(K140+3,TPMatrix!$D$6:$E$9,2,FALSE()),0)),"")</f>
        <v>0</v>
      </c>
      <c r="P140" s="254">
        <f ca="1">IF(COUNTIF(K137:K141,K140)&gt;=5,IF(J140=5,VLOOKUP(K140+4,TPMatrix!$A$6:$B$10,2,FALSE()),IF(J140=4,VLOOKUP(K140+4,TPMatrix!$D$6:$E$9,2,FALSE()),0)),"")</f>
        <v>0</v>
      </c>
      <c r="Q140" s="254">
        <f t="shared" ca="1" si="52"/>
        <v>0</v>
      </c>
      <c r="R140" s="255">
        <f t="shared" ca="1" si="53"/>
        <v>5</v>
      </c>
      <c r="S140" s="253">
        <f t="shared" ca="1" si="54"/>
        <v>0</v>
      </c>
      <c r="T140" s="254">
        <f t="shared" si="55"/>
        <v>0</v>
      </c>
      <c r="U140" s="255">
        <f t="shared" ca="1" si="56"/>
        <v>0</v>
      </c>
      <c r="W140" s="191" t="str">
        <f t="shared" ca="1" si="57"/>
        <v/>
      </c>
      <c r="X140" t="str">
        <f ca="1">IF(ISNUMBER($A140),$W140*(Methuselahs!$A$4+1)+$A140,"")</f>
        <v/>
      </c>
      <c r="Y140" s="191" t="str">
        <f t="shared" ca="1" si="58"/>
        <v/>
      </c>
      <c r="Z140" t="str">
        <f ca="1">IF(ISNUMBER($A140),VLOOKUP($A140,Methuselahs!$A$7:$X$206,5),"")</f>
        <v/>
      </c>
      <c r="AA140" s="191" t="str">
        <f t="shared" ca="1" si="59"/>
        <v/>
      </c>
    </row>
    <row r="141" spans="1:27" ht="12.95" customHeight="1" thickBot="1">
      <c r="A141" t="str">
        <f ca="1">IF(ISBLANK('Tournament Info'!$B$11),"",INDIRECT(ADDRESS(ROW(),1,1,1,"Optimal Seating "&amp;'Tournament Info'!$B$11-1&amp;"R+F")))</f>
        <v/>
      </c>
      <c r="B141" t="str">
        <f ca="1">IF(ISNUMBER(A141),VLOOKUP(A141,Methuselahs!$A$7:$E$206,2,FALSE()),"")</f>
        <v/>
      </c>
      <c r="C141" t="str">
        <f ca="1">IF(ISNUMBER(A141),VLOOKUP(A141,Methuselahs!$A$7:$E$206,3,FALSE()),"")</f>
        <v/>
      </c>
      <c r="D141" s="274" t="str">
        <f t="shared" ca="1" si="48"/>
        <v/>
      </c>
      <c r="E141" s="275"/>
      <c r="F141" s="273">
        <f t="shared" si="49"/>
        <v>0</v>
      </c>
      <c r="G141" s="260" t="str">
        <f t="shared" ca="1" si="50"/>
        <v/>
      </c>
      <c r="H141" t="str">
        <f ca="1">IF(ISNUMBER(A141),IF(OR($S141=$U141,NOT(ISNA(MATCH($D141*5+$V$4,Override!$C$6:$C$124,0)))),$Q141,0),"")</f>
        <v/>
      </c>
      <c r="I141" s="274" t="str">
        <f t="shared" ca="1" si="51"/>
        <v/>
      </c>
      <c r="J141" s="276">
        <f ca="1">COUNT(A137:A141)</f>
        <v>0</v>
      </c>
      <c r="K141" s="277" t="str">
        <f ca="1">IF(ISNUMBER(A141),_xlfn.RANK.EQ(F141,F137:F141),"")</f>
        <v/>
      </c>
      <c r="L141" s="278">
        <f ca="1">IF(J141=5,VLOOKUP(K141,TPMatrix!$A$6:$B$10,2,FALSE()),IF(J141=4,VLOOKUP(K141,TPMatrix!$D$6:$E$9,2,FALSE()),0))</f>
        <v>0</v>
      </c>
      <c r="M141" s="278">
        <f ca="1">IF(COUNTIF(K137:K141,K141)&gt;=2,IF(J141=5,VLOOKUP(K141+1,TPMatrix!$A$6:$B$10,2,FALSE()),IF(J141=4,VLOOKUP(K141+1,TPMatrix!$D$6:$E$9,2,FALSE()),0)),"")</f>
        <v>0</v>
      </c>
      <c r="N141" s="278">
        <f ca="1">IF(COUNTIF(K137:K141,K141)&gt;=3,IF(J141=5,VLOOKUP(K141+2,TPMatrix!$A$6:$B$10,2,FALSE()),IF(J141=4,VLOOKUP(K141+2,TPMatrix!$D$6:$E$9,2,FALSE()),0)),"")</f>
        <v>0</v>
      </c>
      <c r="O141" s="278">
        <f ca="1">IF(COUNTIF(K137:K141,K141)&gt;=4,IF(J141=5,VLOOKUP(K141+3,TPMatrix!$A$6:$B$10,2,FALSE()),IF(J141=4,VLOOKUP(K141+3,TPMatrix!$D$6:$E$9,2,FALSE()),0)),"")</f>
        <v>0</v>
      </c>
      <c r="P141" s="278">
        <f ca="1">IF(COUNTIF(K137:K141,K141)&gt;=5,IF(J141=5,VLOOKUP(K141+4,TPMatrix!$A$6:$B$10,2,FALSE()),IF(J141=4,VLOOKUP(K141+4,TPMatrix!$D$6:$E$9,2,FALSE()),0)),"")</f>
        <v>0</v>
      </c>
      <c r="Q141" s="278">
        <f t="shared" ca="1" si="52"/>
        <v>0</v>
      </c>
      <c r="R141" s="279">
        <f t="shared" ca="1" si="53"/>
        <v>5</v>
      </c>
      <c r="S141" s="277">
        <f t="shared" ca="1" si="54"/>
        <v>0</v>
      </c>
      <c r="T141" s="278">
        <f t="shared" si="55"/>
        <v>0</v>
      </c>
      <c r="U141" s="279">
        <f t="shared" ca="1" si="56"/>
        <v>0</v>
      </c>
      <c r="W141" s="191" t="str">
        <f t="shared" ca="1" si="57"/>
        <v/>
      </c>
      <c r="X141" t="str">
        <f ca="1">IF(ISNUMBER($A141),$W141*(Methuselahs!$A$4+1)+$A141,"")</f>
        <v/>
      </c>
      <c r="Y141" s="191" t="str">
        <f t="shared" ca="1" si="58"/>
        <v/>
      </c>
      <c r="Z141" t="str">
        <f ca="1">IF(ISNUMBER($A141),VLOOKUP($A141,Methuselahs!$A$7:$X$206,5),"")</f>
        <v/>
      </c>
      <c r="AA141" s="191" t="str">
        <f t="shared" ca="1" si="59"/>
        <v/>
      </c>
    </row>
    <row r="142" spans="1:27" ht="12.95" customHeight="1">
      <c r="A142" t="str">
        <f ca="1">IF(ISBLANK('Tournament Info'!$B$11),"",INDIRECT(ADDRESS(ROW(),1,1,1,"Optimal Seating "&amp;'Tournament Info'!$B$11-1&amp;"R+F")))</f>
        <v/>
      </c>
      <c r="B142" t="str">
        <f ca="1">IF(ISNUMBER(A142),VLOOKUP(A142,Methuselahs!$A$7:$E$206,2,FALSE()),"")</f>
        <v/>
      </c>
      <c r="C142" t="str">
        <f ca="1">IF(ISNUMBER(A142),VLOOKUP(A142,Methuselahs!$A$7:$E$206,3,FALSE()),"")</f>
        <v/>
      </c>
      <c r="D142" s="234" t="str">
        <f t="shared" ca="1" si="48"/>
        <v/>
      </c>
      <c r="E142" s="235"/>
      <c r="F142" s="233">
        <f t="shared" si="49"/>
        <v>0</v>
      </c>
      <c r="G142" s="236" t="str">
        <f t="shared" ca="1" si="50"/>
        <v/>
      </c>
      <c r="H142" t="str">
        <f ca="1">IF(ISNUMBER(A142),IF(OR($S142=$U142,NOT(ISNA(MATCH($D142*5+$V$4,Override!$C$6:$C$124,0)))),$Q142,0),"")</f>
        <v/>
      </c>
      <c r="I142" s="234" t="str">
        <f t="shared" ca="1" si="51"/>
        <v/>
      </c>
      <c r="J142" s="238">
        <f ca="1">COUNT(A142:A146)</f>
        <v>0</v>
      </c>
      <c r="K142" s="239" t="str">
        <f ca="1">IF(ISNUMBER(A142),_xlfn.RANK.EQ(F142,F142:F146),"")</f>
        <v/>
      </c>
      <c r="L142" s="240">
        <f ca="1">IF(J142=5,VLOOKUP(K142,TPMatrix!$A$6:$B$10,2,FALSE()),IF(J142=4,VLOOKUP(K142,TPMatrix!$D$6:$E$9,2,FALSE()),0))</f>
        <v>0</v>
      </c>
      <c r="M142" s="240">
        <f ca="1">IF(COUNTIF(K142:K146,K142)&gt;=2,IF(J142=5,VLOOKUP(K142+1,TPMatrix!$A$6:$B$10,2,FALSE()),IF(J142=4,VLOOKUP(K142+1,TPMatrix!$D$6:$E$9,2,FALSE()),0)),"")</f>
        <v>0</v>
      </c>
      <c r="N142" s="240">
        <f ca="1">IF(COUNTIF(K142:K146,K142)&gt;=3,IF(J142=5,VLOOKUP(K142+2,TPMatrix!$A$6:$B$10,2,FALSE()),IF(J142=4,VLOOKUP(K142+2,TPMatrix!$D$6:$E$9,2,FALSE()),0)),"")</f>
        <v>0</v>
      </c>
      <c r="O142" s="240">
        <f ca="1">IF(COUNTIF(K142:K146,K142)&gt;=4,IF(J142=5,VLOOKUP(K142+3,TPMatrix!$A$6:$B$10,2,FALSE()),IF(J142=4,VLOOKUP(K142+3,TPMatrix!$D$6:$E$9,2,FALSE()),0)),"")</f>
        <v>0</v>
      </c>
      <c r="P142" s="240">
        <f ca="1">IF(COUNTIF(K142:K146,K142)&gt;=5,IF(J142=5,VLOOKUP(K142+4,TPMatrix!$A$6:$B$10,2,FALSE()),IF(J142=4,VLOOKUP(K142+4,TPMatrix!$D$6:$E$9,2,FALSE()),0)),"")</f>
        <v>0</v>
      </c>
      <c r="Q142" s="240">
        <f t="shared" ca="1" si="52"/>
        <v>0</v>
      </c>
      <c r="R142" s="241">
        <f t="shared" ca="1" si="53"/>
        <v>5</v>
      </c>
      <c r="S142" s="242">
        <f t="shared" ca="1" si="54"/>
        <v>0</v>
      </c>
      <c r="T142" s="243">
        <f t="shared" si="55"/>
        <v>0</v>
      </c>
      <c r="U142" s="244">
        <f t="shared" ca="1" si="56"/>
        <v>0</v>
      </c>
      <c r="W142" s="191" t="str">
        <f t="shared" ca="1" si="57"/>
        <v/>
      </c>
      <c r="X142" t="str">
        <f ca="1">IF(ISNUMBER($A142),$W142*(Methuselahs!$A$4+1)+$A142,"")</f>
        <v/>
      </c>
      <c r="Y142" s="191" t="str">
        <f t="shared" ca="1" si="58"/>
        <v/>
      </c>
      <c r="Z142" t="str">
        <f ca="1">IF(ISNUMBER($A142),VLOOKUP($A142,Methuselahs!$A$7:$X$206,5),"")</f>
        <v/>
      </c>
      <c r="AA142" s="191" t="str">
        <f t="shared" ca="1" si="59"/>
        <v/>
      </c>
    </row>
    <row r="143" spans="1:27" ht="12.95" customHeight="1">
      <c r="A143" t="str">
        <f ca="1">IF(ISBLANK('Tournament Info'!$B$11),"",INDIRECT(ADDRESS(ROW(),1,1,1,"Optimal Seating "&amp;'Tournament Info'!$B$11-1&amp;"R+F")))</f>
        <v/>
      </c>
      <c r="B143" t="str">
        <f ca="1">IF(ISNUMBER(A143),VLOOKUP(A143,Methuselahs!$A$7:$E$206,2,FALSE()),"")</f>
        <v/>
      </c>
      <c r="C143" t="str">
        <f ca="1">IF(ISNUMBER(A143),VLOOKUP(A143,Methuselahs!$A$7:$E$206,3,FALSE()),"")</f>
        <v/>
      </c>
      <c r="D143" s="248" t="str">
        <f t="shared" ca="1" si="48"/>
        <v/>
      </c>
      <c r="E143" s="249"/>
      <c r="F143" s="247">
        <f t="shared" si="49"/>
        <v>0</v>
      </c>
      <c r="G143" s="250" t="str">
        <f t="shared" ca="1" si="50"/>
        <v/>
      </c>
      <c r="H143" t="str">
        <f ca="1">IF(ISNUMBER(A143),IF(OR($S143=$U143,NOT(ISNA(MATCH($D143*5+$V$4,Override!$C$6:$C$124,0)))),$Q143,0),"")</f>
        <v/>
      </c>
      <c r="I143" s="248" t="str">
        <f t="shared" ca="1" si="51"/>
        <v/>
      </c>
      <c r="J143" s="252">
        <f ca="1">COUNT(A142:A146)</f>
        <v>0</v>
      </c>
      <c r="K143" s="253" t="str">
        <f ca="1">IF(ISNUMBER(A143),_xlfn.RANK.EQ(F143,F142:F146),"")</f>
        <v/>
      </c>
      <c r="L143" s="254">
        <f ca="1">IF(J143=5,VLOOKUP(K143,TPMatrix!$A$6:$B$10,2,FALSE()),IF(J143=4,VLOOKUP(K143,TPMatrix!$D$6:$E$9,2,FALSE()),0))</f>
        <v>0</v>
      </c>
      <c r="M143" s="254">
        <f ca="1">IF(COUNTIF(K142:K146,K143)&gt;=2,IF(J143=5,VLOOKUP(K143+1,TPMatrix!$A$6:$B$10,2,FALSE()),IF(J143=4,VLOOKUP(K143+1,TPMatrix!$D$6:$E$9,2,FALSE()),0)),"")</f>
        <v>0</v>
      </c>
      <c r="N143" s="254">
        <f ca="1">IF(COUNTIF(K142:K146,K143)&gt;=3,IF(J143=5,VLOOKUP(K143+2,TPMatrix!$A$6:$B$10,2,FALSE()),IF(J143=4,VLOOKUP(K143+2,TPMatrix!$D$6:$E$9,2,FALSE()),0)),"")</f>
        <v>0</v>
      </c>
      <c r="O143" s="254">
        <f ca="1">IF(COUNTIF(K142:K146,K143)&gt;=4,IF(J143=5,VLOOKUP(K143+3,TPMatrix!$A$6:$B$10,2,FALSE()),IF(J143=4,VLOOKUP(K143+3,TPMatrix!$D$6:$E$9,2,FALSE()),0)),"")</f>
        <v>0</v>
      </c>
      <c r="P143" s="254">
        <f ca="1">IF(COUNTIF(K142:K146,K143)&gt;=5,IF(J143=5,VLOOKUP(K143+4,TPMatrix!$A$6:$B$10,2,FALSE()),IF(J143=4,VLOOKUP(K143+4,TPMatrix!$D$6:$E$9,2,FALSE()),0)),"")</f>
        <v>0</v>
      </c>
      <c r="Q143" s="254">
        <f t="shared" ca="1" si="52"/>
        <v>0</v>
      </c>
      <c r="R143" s="255">
        <f t="shared" ca="1" si="53"/>
        <v>5</v>
      </c>
      <c r="S143" s="253">
        <f t="shared" ca="1" si="54"/>
        <v>0</v>
      </c>
      <c r="T143" s="254">
        <f t="shared" si="55"/>
        <v>0</v>
      </c>
      <c r="U143" s="255">
        <f t="shared" ca="1" si="56"/>
        <v>0</v>
      </c>
      <c r="W143" s="191" t="str">
        <f t="shared" ca="1" si="57"/>
        <v/>
      </c>
      <c r="X143" t="str">
        <f ca="1">IF(ISNUMBER($A143),$W143*(Methuselahs!$A$4+1)+$A143,"")</f>
        <v/>
      </c>
      <c r="Y143" s="191" t="str">
        <f t="shared" ca="1" si="58"/>
        <v/>
      </c>
      <c r="Z143" t="str">
        <f ca="1">IF(ISNUMBER($A143),VLOOKUP($A143,Methuselahs!$A$7:$X$206,5),"")</f>
        <v/>
      </c>
      <c r="AA143" s="191" t="str">
        <f t="shared" ca="1" si="59"/>
        <v/>
      </c>
    </row>
    <row r="144" spans="1:27" ht="12.95" customHeight="1">
      <c r="A144" t="str">
        <f ca="1">IF(ISBLANK('Tournament Info'!$B$11),"",INDIRECT(ADDRESS(ROW(),1,1,1,"Optimal Seating "&amp;'Tournament Info'!$B$11-1&amp;"R+F")))</f>
        <v/>
      </c>
      <c r="B144" t="str">
        <f ca="1">IF(ISNUMBER(A144),VLOOKUP(A144,Methuselahs!$A$7:$E$206,2,FALSE()),"")</f>
        <v/>
      </c>
      <c r="C144" t="str">
        <f ca="1">IF(ISNUMBER(A144),VLOOKUP(A144,Methuselahs!$A$7:$E$206,3,FALSE()),"")</f>
        <v/>
      </c>
      <c r="D144" s="258" t="str">
        <f t="shared" ca="1" si="48"/>
        <v/>
      </c>
      <c r="E144" s="259"/>
      <c r="F144" s="257">
        <f t="shared" si="49"/>
        <v>0</v>
      </c>
      <c r="G144" s="260" t="str">
        <f t="shared" ca="1" si="50"/>
        <v/>
      </c>
      <c r="H144" t="str">
        <f ca="1">IF(ISNUMBER(A144),IF(OR($S144=$U144,NOT(ISNA(MATCH($D144*5+$V$4,Override!$C$6:$C$124,0)))),$Q144,0),"")</f>
        <v/>
      </c>
      <c r="I144" s="258" t="str">
        <f t="shared" ca="1" si="51"/>
        <v/>
      </c>
      <c r="J144" s="262">
        <f ca="1">COUNT(A142:A146)</f>
        <v>0</v>
      </c>
      <c r="K144" s="263" t="str">
        <f ca="1">IF(ISNUMBER(A144),_xlfn.RANK.EQ(F144,F142:F146),"")</f>
        <v/>
      </c>
      <c r="L144" s="264">
        <f ca="1">IF(J144=5,VLOOKUP(K144,TPMatrix!$A$6:$B$10,2,FALSE()),IF(J144=4,VLOOKUP(K144,TPMatrix!$D$6:$E$9,2,FALSE()),0))</f>
        <v>0</v>
      </c>
      <c r="M144" s="264">
        <f ca="1">IF(COUNTIF(K142:K146,K144)&gt;=2,IF(J144=5,VLOOKUP(K144+1,TPMatrix!$A$6:$B$10,2,FALSE()),IF(J144=4,VLOOKUP(K144+1,TPMatrix!$D$6:$E$9,2,FALSE()),0)),"")</f>
        <v>0</v>
      </c>
      <c r="N144" s="264">
        <f ca="1">IF(COUNTIF(K142:K146,K144)&gt;=3,IF(J144=5,VLOOKUP(K144+2,TPMatrix!$A$6:$B$10,2,FALSE()),IF(J144=4,VLOOKUP(K144+2,TPMatrix!$D$6:$E$9,2,FALSE()),0)),"")</f>
        <v>0</v>
      </c>
      <c r="O144" s="264">
        <f ca="1">IF(COUNTIF(K142:K146,K144)&gt;=4,IF(J144=5,VLOOKUP(K144+3,TPMatrix!$A$6:$B$10,2,FALSE()),IF(J144=4,VLOOKUP(K144+3,TPMatrix!$D$6:$E$9,2,FALSE()),0)),"")</f>
        <v>0</v>
      </c>
      <c r="P144" s="264">
        <f ca="1">IF(COUNTIF(K142:K146,K144)&gt;=5,IF(J144=5,VLOOKUP(K144+4,TPMatrix!$A$6:$B$10,2,FALSE()),IF(J144=4,VLOOKUP(K144+4,TPMatrix!$D$6:$E$9,2,FALSE()),0)),"")</f>
        <v>0</v>
      </c>
      <c r="Q144" s="264">
        <f t="shared" ca="1" si="52"/>
        <v>0</v>
      </c>
      <c r="R144" s="265">
        <f t="shared" ca="1" si="53"/>
        <v>5</v>
      </c>
      <c r="S144" s="263">
        <f t="shared" ca="1" si="54"/>
        <v>0</v>
      </c>
      <c r="T144" s="264">
        <f t="shared" si="55"/>
        <v>0</v>
      </c>
      <c r="U144" s="265">
        <f t="shared" ca="1" si="56"/>
        <v>0</v>
      </c>
      <c r="W144" s="191" t="str">
        <f t="shared" ca="1" si="57"/>
        <v/>
      </c>
      <c r="X144" t="str">
        <f ca="1">IF(ISNUMBER($A144),$W144*(Methuselahs!$A$4+1)+$A144,"")</f>
        <v/>
      </c>
      <c r="Y144" s="191" t="str">
        <f t="shared" ca="1" si="58"/>
        <v/>
      </c>
      <c r="Z144" t="str">
        <f ca="1">IF(ISNUMBER($A144),VLOOKUP($A144,Methuselahs!$A$7:$X$206,5),"")</f>
        <v/>
      </c>
      <c r="AA144" s="191" t="str">
        <f t="shared" ca="1" si="59"/>
        <v/>
      </c>
    </row>
    <row r="145" spans="1:27" ht="12.95" customHeight="1">
      <c r="A145" t="str">
        <f ca="1">IF(ISBLANK('Tournament Info'!$B$11),"",INDIRECT(ADDRESS(ROW(),1,1,1,"Optimal Seating "&amp;'Tournament Info'!$B$11-1&amp;"R+F")))</f>
        <v/>
      </c>
      <c r="B145" t="str">
        <f ca="1">IF(ISNUMBER(A145),VLOOKUP(A145,Methuselahs!$A$7:$E$206,2,FALSE()),"")</f>
        <v/>
      </c>
      <c r="C145" t="str">
        <f ca="1">IF(ISNUMBER(A145),VLOOKUP(A145,Methuselahs!$A$7:$E$206,3,FALSE()),"")</f>
        <v/>
      </c>
      <c r="D145" s="268" t="str">
        <f t="shared" ca="1" si="48"/>
        <v/>
      </c>
      <c r="E145" s="269"/>
      <c r="F145" s="267">
        <f t="shared" si="49"/>
        <v>0</v>
      </c>
      <c r="G145" s="250" t="str">
        <f t="shared" ca="1" si="50"/>
        <v/>
      </c>
      <c r="H145" t="str">
        <f ca="1">IF(ISNUMBER(A145),IF(OR($S145=$U145,NOT(ISNA(MATCH($D145*5+$V$4,Override!$C$6:$C$124,0)))),$Q145,0),"")</f>
        <v/>
      </c>
      <c r="I145" s="268" t="str">
        <f t="shared" ca="1" si="51"/>
        <v/>
      </c>
      <c r="J145" s="270">
        <f ca="1">COUNT(A142:A146)</f>
        <v>0</v>
      </c>
      <c r="K145" s="253" t="str">
        <f ca="1">IF(ISNUMBER(A145),_xlfn.RANK.EQ(F145,F142:F146),"")</f>
        <v/>
      </c>
      <c r="L145" s="254">
        <f ca="1">IF(J145=5,VLOOKUP(K145,TPMatrix!$A$6:$B$10,2,FALSE()),IF(J145=4,VLOOKUP(K145,TPMatrix!$D$6:$E$9,2,FALSE()),0))</f>
        <v>0</v>
      </c>
      <c r="M145" s="254">
        <f ca="1">IF(COUNTIF(K142:K146,K145)&gt;=2,IF(J145=5,VLOOKUP(K145+1,TPMatrix!$A$6:$B$10,2,FALSE()),IF(J145=4,VLOOKUP(K145+1,TPMatrix!$D$6:$E$9,2,FALSE()),0)),"")</f>
        <v>0</v>
      </c>
      <c r="N145" s="254">
        <f ca="1">IF(COUNTIF(K142:K146,K145)&gt;=3,IF(J145=5,VLOOKUP(K145+2,TPMatrix!$A$6:$B$10,2,FALSE()),IF(J145=4,VLOOKUP(K145+2,TPMatrix!$D$6:$E$9,2,FALSE()),0)),"")</f>
        <v>0</v>
      </c>
      <c r="O145" s="254">
        <f ca="1">IF(COUNTIF(K142:K146,K145)&gt;=4,IF(J145=5,VLOOKUP(K145+3,TPMatrix!$A$6:$B$10,2,FALSE()),IF(J145=4,VLOOKUP(K145+3,TPMatrix!$D$6:$E$9,2,FALSE()),0)),"")</f>
        <v>0</v>
      </c>
      <c r="P145" s="254">
        <f ca="1">IF(COUNTIF(K142:K146,K145)&gt;=5,IF(J145=5,VLOOKUP(K145+4,TPMatrix!$A$6:$B$10,2,FALSE()),IF(J145=4,VLOOKUP(K145+4,TPMatrix!$D$6:$E$9,2,FALSE()),0)),"")</f>
        <v>0</v>
      </c>
      <c r="Q145" s="254">
        <f t="shared" ca="1" si="52"/>
        <v>0</v>
      </c>
      <c r="R145" s="255">
        <f t="shared" ca="1" si="53"/>
        <v>5</v>
      </c>
      <c r="S145" s="253">
        <f t="shared" ca="1" si="54"/>
        <v>0</v>
      </c>
      <c r="T145" s="254">
        <f t="shared" si="55"/>
        <v>0</v>
      </c>
      <c r="U145" s="255">
        <f t="shared" ca="1" si="56"/>
        <v>0</v>
      </c>
      <c r="W145" s="191" t="str">
        <f t="shared" ca="1" si="57"/>
        <v/>
      </c>
      <c r="X145" t="str">
        <f ca="1">IF(ISNUMBER($A145),$W145*(Methuselahs!$A$4+1)+$A145,"")</f>
        <v/>
      </c>
      <c r="Y145" s="191" t="str">
        <f t="shared" ca="1" si="58"/>
        <v/>
      </c>
      <c r="Z145" t="str">
        <f ca="1">IF(ISNUMBER($A145),VLOOKUP($A145,Methuselahs!$A$7:$X$206,5),"")</f>
        <v/>
      </c>
      <c r="AA145" s="191" t="str">
        <f t="shared" ca="1" si="59"/>
        <v/>
      </c>
    </row>
    <row r="146" spans="1:27" ht="12.95" customHeight="1" thickBot="1">
      <c r="A146" t="str">
        <f ca="1">IF(ISBLANK('Tournament Info'!$B$11),"",INDIRECT(ADDRESS(ROW(),1,1,1,"Optimal Seating "&amp;'Tournament Info'!$B$11-1&amp;"R+F")))</f>
        <v/>
      </c>
      <c r="B146" t="str">
        <f ca="1">IF(ISNUMBER(A146),VLOOKUP(A146,Methuselahs!$A$7:$E$206,2,FALSE()),"")</f>
        <v/>
      </c>
      <c r="C146" t="str">
        <f ca="1">IF(ISNUMBER(A146),VLOOKUP(A146,Methuselahs!$A$7:$E$206,3,FALSE()),"")</f>
        <v/>
      </c>
      <c r="D146" s="274" t="str">
        <f t="shared" ca="1" si="48"/>
        <v/>
      </c>
      <c r="E146" s="275"/>
      <c r="F146" s="273">
        <f t="shared" si="49"/>
        <v>0</v>
      </c>
      <c r="G146" s="260" t="str">
        <f t="shared" ca="1" si="50"/>
        <v/>
      </c>
      <c r="H146" t="str">
        <f ca="1">IF(ISNUMBER(A146),IF(OR($S146=$U146,NOT(ISNA(MATCH($D146*5+$V$4,Override!$C$6:$C$124,0)))),$Q146,0),"")</f>
        <v/>
      </c>
      <c r="I146" s="274" t="str">
        <f t="shared" ca="1" si="51"/>
        <v/>
      </c>
      <c r="J146" s="276">
        <f ca="1">COUNT(A142:A146)</f>
        <v>0</v>
      </c>
      <c r="K146" s="277" t="str">
        <f ca="1">IF(ISNUMBER(A146),_xlfn.RANK.EQ(F146,F142:F146),"")</f>
        <v/>
      </c>
      <c r="L146" s="278">
        <f ca="1">IF(J146=5,VLOOKUP(K146,TPMatrix!$A$6:$B$10,2,FALSE()),IF(J146=4,VLOOKUP(K146,TPMatrix!$D$6:$E$9,2,FALSE()),0))</f>
        <v>0</v>
      </c>
      <c r="M146" s="278">
        <f ca="1">IF(COUNTIF(K142:K146,K146)&gt;=2,IF(J146=5,VLOOKUP(K146+1,TPMatrix!$A$6:$B$10,2,FALSE()),IF(J146=4,VLOOKUP(K146+1,TPMatrix!$D$6:$E$9,2,FALSE()),0)),"")</f>
        <v>0</v>
      </c>
      <c r="N146" s="278">
        <f ca="1">IF(COUNTIF(K142:K146,K146)&gt;=3,IF(J146=5,VLOOKUP(K146+2,TPMatrix!$A$6:$B$10,2,FALSE()),IF(J146=4,VLOOKUP(K146+2,TPMatrix!$D$6:$E$9,2,FALSE()),0)),"")</f>
        <v>0</v>
      </c>
      <c r="O146" s="278">
        <f ca="1">IF(COUNTIF(K142:K146,K146)&gt;=4,IF(J146=5,VLOOKUP(K146+3,TPMatrix!$A$6:$B$10,2,FALSE()),IF(J146=4,VLOOKUP(K146+3,TPMatrix!$D$6:$E$9,2,FALSE()),0)),"")</f>
        <v>0</v>
      </c>
      <c r="P146" s="278">
        <f ca="1">IF(COUNTIF(K142:K146,K146)&gt;=5,IF(J146=5,VLOOKUP(K146+4,TPMatrix!$A$6:$B$10,2,FALSE()),IF(J146=4,VLOOKUP(K146+4,TPMatrix!$D$6:$E$9,2,FALSE()),0)),"")</f>
        <v>0</v>
      </c>
      <c r="Q146" s="278">
        <f t="shared" ca="1" si="52"/>
        <v>0</v>
      </c>
      <c r="R146" s="279">
        <f t="shared" ca="1" si="53"/>
        <v>5</v>
      </c>
      <c r="S146" s="277">
        <f t="shared" ca="1" si="54"/>
        <v>0</v>
      </c>
      <c r="T146" s="278">
        <f t="shared" si="55"/>
        <v>0</v>
      </c>
      <c r="U146" s="279">
        <f t="shared" ca="1" si="56"/>
        <v>0</v>
      </c>
      <c r="W146" s="191" t="str">
        <f t="shared" ca="1" si="57"/>
        <v/>
      </c>
      <c r="X146" t="str">
        <f ca="1">IF(ISNUMBER($A146),$W146*(Methuselahs!$A$4+1)+$A146,"")</f>
        <v/>
      </c>
      <c r="Y146" s="191" t="str">
        <f t="shared" ca="1" si="58"/>
        <v/>
      </c>
      <c r="Z146" t="str">
        <f ca="1">IF(ISNUMBER($A146),VLOOKUP($A146,Methuselahs!$A$7:$X$206,5),"")</f>
        <v/>
      </c>
      <c r="AA146" s="191" t="str">
        <f t="shared" ca="1" si="59"/>
        <v/>
      </c>
    </row>
    <row r="147" spans="1:27" ht="12.95" customHeight="1">
      <c r="A147" t="str">
        <f ca="1">IF(ISBLANK('Tournament Info'!$B$11),"",INDIRECT(ADDRESS(ROW(),1,1,1,"Optimal Seating "&amp;'Tournament Info'!$B$11-1&amp;"R+F")))</f>
        <v/>
      </c>
      <c r="B147" t="str">
        <f ca="1">IF(ISNUMBER(A147),VLOOKUP(A147,Methuselahs!$A$7:$E$206,2,FALSE()),"")</f>
        <v/>
      </c>
      <c r="C147" t="str">
        <f ca="1">IF(ISNUMBER(A147),VLOOKUP(A147,Methuselahs!$A$7:$E$206,3,FALSE()),"")</f>
        <v/>
      </c>
      <c r="D147" s="234" t="str">
        <f t="shared" ca="1" si="48"/>
        <v/>
      </c>
      <c r="E147" s="235"/>
      <c r="F147" s="233">
        <f t="shared" si="49"/>
        <v>0</v>
      </c>
      <c r="G147" s="236" t="str">
        <f t="shared" ca="1" si="50"/>
        <v/>
      </c>
      <c r="H147" t="str">
        <f ca="1">IF(ISNUMBER(A147),IF(OR($S147=$U147,NOT(ISNA(MATCH($D147*5+$V$4,Override!$C$6:$C$124,0)))),$Q147,0),"")</f>
        <v/>
      </c>
      <c r="I147" s="234" t="str">
        <f t="shared" ca="1" si="51"/>
        <v/>
      </c>
      <c r="J147" s="238">
        <f ca="1">COUNT(A147:A151)</f>
        <v>0</v>
      </c>
      <c r="K147" s="239" t="str">
        <f ca="1">IF(ISNUMBER(A147),_xlfn.RANK.EQ(F147,F147:F151),"")</f>
        <v/>
      </c>
      <c r="L147" s="240">
        <f ca="1">IF(J147=5,VLOOKUP(K147,TPMatrix!$A$6:$B$10,2,FALSE()),IF(J147=4,VLOOKUP(K147,TPMatrix!$D$6:$E$9,2,FALSE()),0))</f>
        <v>0</v>
      </c>
      <c r="M147" s="240">
        <f ca="1">IF(COUNTIF(K147:K151,K147)&gt;=2,IF(J147=5,VLOOKUP(K147+1,TPMatrix!$A$6:$B$10,2,FALSE()),IF(J147=4,VLOOKUP(K147+1,TPMatrix!$D$6:$E$9,2,FALSE()),0)),"")</f>
        <v>0</v>
      </c>
      <c r="N147" s="240">
        <f ca="1">IF(COUNTIF(K147:K151,K147)&gt;=3,IF(J147=5,VLOOKUP(K147+2,TPMatrix!$A$6:$B$10,2,FALSE()),IF(J147=4,VLOOKUP(K147+2,TPMatrix!$D$6:$E$9,2,FALSE()),0)),"")</f>
        <v>0</v>
      </c>
      <c r="O147" s="240">
        <f ca="1">IF(COUNTIF(K147:K151,K147)&gt;=4,IF(J147=5,VLOOKUP(K147+3,TPMatrix!$A$6:$B$10,2,FALSE()),IF(J147=4,VLOOKUP(K147+3,TPMatrix!$D$6:$E$9,2,FALSE()),0)),"")</f>
        <v>0</v>
      </c>
      <c r="P147" s="240">
        <f ca="1">IF(COUNTIF(K147:K151,K147)&gt;=5,IF(J147=5,VLOOKUP(K147+4,TPMatrix!$A$6:$B$10,2,FALSE()),IF(J147=4,VLOOKUP(K147+4,TPMatrix!$D$6:$E$9,2,FALSE()),0)),"")</f>
        <v>0</v>
      </c>
      <c r="Q147" s="240">
        <f t="shared" ca="1" si="52"/>
        <v>0</v>
      </c>
      <c r="R147" s="241">
        <f t="shared" ca="1" si="53"/>
        <v>5</v>
      </c>
      <c r="S147" s="242">
        <f t="shared" ca="1" si="54"/>
        <v>0</v>
      </c>
      <c r="T147" s="243">
        <f t="shared" si="55"/>
        <v>0</v>
      </c>
      <c r="U147" s="244">
        <f t="shared" ca="1" si="56"/>
        <v>0</v>
      </c>
      <c r="W147" s="191" t="str">
        <f t="shared" ca="1" si="57"/>
        <v/>
      </c>
      <c r="X147" t="str">
        <f ca="1">IF(ISNUMBER($A147),$W147*(Methuselahs!$A$4+1)+$A147,"")</f>
        <v/>
      </c>
      <c r="Y147" s="191" t="str">
        <f t="shared" ca="1" si="58"/>
        <v/>
      </c>
      <c r="Z147" t="str">
        <f ca="1">IF(ISNUMBER($A147),VLOOKUP($A147,Methuselahs!$A$7:$X$206,5),"")</f>
        <v/>
      </c>
      <c r="AA147" s="191" t="str">
        <f t="shared" ca="1" si="59"/>
        <v/>
      </c>
    </row>
    <row r="148" spans="1:27" ht="12.95" customHeight="1">
      <c r="A148" t="str">
        <f ca="1">IF(ISBLANK('Tournament Info'!$B$11),"",INDIRECT(ADDRESS(ROW(),1,1,1,"Optimal Seating "&amp;'Tournament Info'!$B$11-1&amp;"R+F")))</f>
        <v/>
      </c>
      <c r="B148" t="str">
        <f ca="1">IF(ISNUMBER(A148),VLOOKUP(A148,Methuselahs!$A$7:$E$206,2,FALSE()),"")</f>
        <v/>
      </c>
      <c r="C148" t="str">
        <f ca="1">IF(ISNUMBER(A148),VLOOKUP(A148,Methuselahs!$A$7:$E$206,3,FALSE()),"")</f>
        <v/>
      </c>
      <c r="D148" s="248" t="str">
        <f t="shared" ca="1" si="48"/>
        <v/>
      </c>
      <c r="E148" s="249"/>
      <c r="F148" s="247">
        <f t="shared" si="49"/>
        <v>0</v>
      </c>
      <c r="G148" s="250" t="str">
        <f t="shared" ca="1" si="50"/>
        <v/>
      </c>
      <c r="H148" t="str">
        <f ca="1">IF(ISNUMBER(A148),IF(OR($S148=$U148,NOT(ISNA(MATCH($D148*5+$V$4,Override!$C$6:$C$124,0)))),$Q148,0),"")</f>
        <v/>
      </c>
      <c r="I148" s="248" t="str">
        <f t="shared" ca="1" si="51"/>
        <v/>
      </c>
      <c r="J148" s="252">
        <f ca="1">COUNT(A147:A151)</f>
        <v>0</v>
      </c>
      <c r="K148" s="253" t="str">
        <f ca="1">IF(ISNUMBER(A148),_xlfn.RANK.EQ(F148,F147:F151),"")</f>
        <v/>
      </c>
      <c r="L148" s="254">
        <f ca="1">IF(J148=5,VLOOKUP(K148,TPMatrix!$A$6:$B$10,2,FALSE()),IF(J148=4,VLOOKUP(K148,TPMatrix!$D$6:$E$9,2,FALSE()),0))</f>
        <v>0</v>
      </c>
      <c r="M148" s="254">
        <f ca="1">IF(COUNTIF(K147:K151,K148)&gt;=2,IF(J148=5,VLOOKUP(K148+1,TPMatrix!$A$6:$B$10,2,FALSE()),IF(J148=4,VLOOKUP(K148+1,TPMatrix!$D$6:$E$9,2,FALSE()),0)),"")</f>
        <v>0</v>
      </c>
      <c r="N148" s="254">
        <f ca="1">IF(COUNTIF(K147:K151,K148)&gt;=3,IF(J148=5,VLOOKUP(K148+2,TPMatrix!$A$6:$B$10,2,FALSE()),IF(J148=4,VLOOKUP(K148+2,TPMatrix!$D$6:$E$9,2,FALSE()),0)),"")</f>
        <v>0</v>
      </c>
      <c r="O148" s="254">
        <f ca="1">IF(COUNTIF(K147:K151,K148)&gt;=4,IF(J148=5,VLOOKUP(K148+3,TPMatrix!$A$6:$B$10,2,FALSE()),IF(J148=4,VLOOKUP(K148+3,TPMatrix!$D$6:$E$9,2,FALSE()),0)),"")</f>
        <v>0</v>
      </c>
      <c r="P148" s="254">
        <f ca="1">IF(COUNTIF(K147:K151,K148)&gt;=5,IF(J148=5,VLOOKUP(K148+4,TPMatrix!$A$6:$B$10,2,FALSE()),IF(J148=4,VLOOKUP(K148+4,TPMatrix!$D$6:$E$9,2,FALSE()),0)),"")</f>
        <v>0</v>
      </c>
      <c r="Q148" s="254">
        <f t="shared" ca="1" si="52"/>
        <v>0</v>
      </c>
      <c r="R148" s="255">
        <f t="shared" ca="1" si="53"/>
        <v>5</v>
      </c>
      <c r="S148" s="253">
        <f t="shared" ca="1" si="54"/>
        <v>0</v>
      </c>
      <c r="T148" s="254">
        <f t="shared" si="55"/>
        <v>0</v>
      </c>
      <c r="U148" s="255">
        <f t="shared" ca="1" si="56"/>
        <v>0</v>
      </c>
      <c r="W148" s="191" t="str">
        <f t="shared" ca="1" si="57"/>
        <v/>
      </c>
      <c r="X148" t="str">
        <f ca="1">IF(ISNUMBER($A148),$W148*(Methuselahs!$A$4+1)+$A148,"")</f>
        <v/>
      </c>
      <c r="Y148" s="191" t="str">
        <f t="shared" ca="1" si="58"/>
        <v/>
      </c>
      <c r="Z148" t="str">
        <f ca="1">IF(ISNUMBER($A148),VLOOKUP($A148,Methuselahs!$A$7:$X$206,5),"")</f>
        <v/>
      </c>
      <c r="AA148" s="191" t="str">
        <f t="shared" ca="1" si="59"/>
        <v/>
      </c>
    </row>
    <row r="149" spans="1:27" ht="12.95" customHeight="1">
      <c r="A149" t="str">
        <f ca="1">IF(ISBLANK('Tournament Info'!$B$11),"",INDIRECT(ADDRESS(ROW(),1,1,1,"Optimal Seating "&amp;'Tournament Info'!$B$11-1&amp;"R+F")))</f>
        <v/>
      </c>
      <c r="B149" t="str">
        <f ca="1">IF(ISNUMBER(A149),VLOOKUP(A149,Methuselahs!$A$7:$E$206,2,FALSE()),"")</f>
        <v/>
      </c>
      <c r="C149" t="str">
        <f ca="1">IF(ISNUMBER(A149),VLOOKUP(A149,Methuselahs!$A$7:$E$206,3,FALSE()),"")</f>
        <v/>
      </c>
      <c r="D149" s="258" t="str">
        <f t="shared" ca="1" si="48"/>
        <v/>
      </c>
      <c r="E149" s="259"/>
      <c r="F149" s="257">
        <f t="shared" si="49"/>
        <v>0</v>
      </c>
      <c r="G149" s="260" t="str">
        <f t="shared" ca="1" si="50"/>
        <v/>
      </c>
      <c r="H149" t="str">
        <f ca="1">IF(ISNUMBER(A149),IF(OR($S149=$U149,NOT(ISNA(MATCH($D149*5+$V$4,Override!$C$6:$C$124,0)))),$Q149,0),"")</f>
        <v/>
      </c>
      <c r="I149" s="258" t="str">
        <f t="shared" ca="1" si="51"/>
        <v/>
      </c>
      <c r="J149" s="262">
        <f ca="1">COUNT(A147:A151)</f>
        <v>0</v>
      </c>
      <c r="K149" s="263" t="str">
        <f ca="1">IF(ISNUMBER(A149),_xlfn.RANK.EQ(F149,F147:F151),"")</f>
        <v/>
      </c>
      <c r="L149" s="264">
        <f ca="1">IF(J149=5,VLOOKUP(K149,TPMatrix!$A$6:$B$10,2,FALSE()),IF(J149=4,VLOOKUP(K149,TPMatrix!$D$6:$E$9,2,FALSE()),0))</f>
        <v>0</v>
      </c>
      <c r="M149" s="264">
        <f ca="1">IF(COUNTIF(K147:K151,K149)&gt;=2,IF(J149=5,VLOOKUP(K149+1,TPMatrix!$A$6:$B$10,2,FALSE()),IF(J149=4,VLOOKUP(K149+1,TPMatrix!$D$6:$E$9,2,FALSE()),0)),"")</f>
        <v>0</v>
      </c>
      <c r="N149" s="264">
        <f ca="1">IF(COUNTIF(K147:K151,K149)&gt;=3,IF(J149=5,VLOOKUP(K149+2,TPMatrix!$A$6:$B$10,2,FALSE()),IF(J149=4,VLOOKUP(K149+2,TPMatrix!$D$6:$E$9,2,FALSE()),0)),"")</f>
        <v>0</v>
      </c>
      <c r="O149" s="264">
        <f ca="1">IF(COUNTIF(K147:K151,K149)&gt;=4,IF(J149=5,VLOOKUP(K149+3,TPMatrix!$A$6:$B$10,2,FALSE()),IF(J149=4,VLOOKUP(K149+3,TPMatrix!$D$6:$E$9,2,FALSE()),0)),"")</f>
        <v>0</v>
      </c>
      <c r="P149" s="264">
        <f ca="1">IF(COUNTIF(K147:K151,K149)&gt;=5,IF(J149=5,VLOOKUP(K149+4,TPMatrix!$A$6:$B$10,2,FALSE()),IF(J149=4,VLOOKUP(K149+4,TPMatrix!$D$6:$E$9,2,FALSE()),0)),"")</f>
        <v>0</v>
      </c>
      <c r="Q149" s="264">
        <f t="shared" ca="1" si="52"/>
        <v>0</v>
      </c>
      <c r="R149" s="265">
        <f t="shared" ca="1" si="53"/>
        <v>5</v>
      </c>
      <c r="S149" s="263">
        <f t="shared" ca="1" si="54"/>
        <v>0</v>
      </c>
      <c r="T149" s="264">
        <f t="shared" si="55"/>
        <v>0</v>
      </c>
      <c r="U149" s="265">
        <f t="shared" ca="1" si="56"/>
        <v>0</v>
      </c>
      <c r="W149" s="191" t="str">
        <f t="shared" ca="1" si="57"/>
        <v/>
      </c>
      <c r="X149" t="str">
        <f ca="1">IF(ISNUMBER($A149),$W149*(Methuselahs!$A$4+1)+$A149,"")</f>
        <v/>
      </c>
      <c r="Y149" s="191" t="str">
        <f t="shared" ca="1" si="58"/>
        <v/>
      </c>
      <c r="Z149" t="str">
        <f ca="1">IF(ISNUMBER($A149),VLOOKUP($A149,Methuselahs!$A$7:$X$206,5),"")</f>
        <v/>
      </c>
      <c r="AA149" s="191" t="str">
        <f t="shared" ca="1" si="59"/>
        <v/>
      </c>
    </row>
    <row r="150" spans="1:27" ht="12.95" customHeight="1">
      <c r="A150" t="str">
        <f ca="1">IF(ISBLANK('Tournament Info'!$B$11),"",INDIRECT(ADDRESS(ROW(),1,1,1,"Optimal Seating "&amp;'Tournament Info'!$B$11-1&amp;"R+F")))</f>
        <v/>
      </c>
      <c r="B150" t="str">
        <f ca="1">IF(ISNUMBER(A150),VLOOKUP(A150,Methuselahs!$A$7:$E$206,2,FALSE()),"")</f>
        <v/>
      </c>
      <c r="C150" t="str">
        <f ca="1">IF(ISNUMBER(A150),VLOOKUP(A150,Methuselahs!$A$7:$E$206,3,FALSE()),"")</f>
        <v/>
      </c>
      <c r="D150" s="268" t="str">
        <f t="shared" ca="1" si="48"/>
        <v/>
      </c>
      <c r="E150" s="269"/>
      <c r="F150" s="267">
        <f t="shared" si="49"/>
        <v>0</v>
      </c>
      <c r="G150" s="250" t="str">
        <f t="shared" ca="1" si="50"/>
        <v/>
      </c>
      <c r="H150" t="str">
        <f ca="1">IF(ISNUMBER(A150),IF(OR($S150=$U150,NOT(ISNA(MATCH($D150*5+$V$4,Override!$C$6:$C$124,0)))),$Q150,0),"")</f>
        <v/>
      </c>
      <c r="I150" s="268" t="str">
        <f t="shared" ca="1" si="51"/>
        <v/>
      </c>
      <c r="J150" s="270">
        <f ca="1">COUNT(A147:A151)</f>
        <v>0</v>
      </c>
      <c r="K150" s="253" t="str">
        <f ca="1">IF(ISNUMBER(A150),_xlfn.RANK.EQ(F150,F147:F151),"")</f>
        <v/>
      </c>
      <c r="L150" s="254">
        <f ca="1">IF(J150=5,VLOOKUP(K150,TPMatrix!$A$6:$B$10,2,FALSE()),IF(J150=4,VLOOKUP(K150,TPMatrix!$D$6:$E$9,2,FALSE()),0))</f>
        <v>0</v>
      </c>
      <c r="M150" s="254">
        <f ca="1">IF(COUNTIF(K147:K151,K150)&gt;=2,IF(J150=5,VLOOKUP(K150+1,TPMatrix!$A$6:$B$10,2,FALSE()),IF(J150=4,VLOOKUP(K150+1,TPMatrix!$D$6:$E$9,2,FALSE()),0)),"")</f>
        <v>0</v>
      </c>
      <c r="N150" s="254">
        <f ca="1">IF(COUNTIF(K147:K151,K150)&gt;=3,IF(J150=5,VLOOKUP(K150+2,TPMatrix!$A$6:$B$10,2,FALSE()),IF(J150=4,VLOOKUP(K150+2,TPMatrix!$D$6:$E$9,2,FALSE()),0)),"")</f>
        <v>0</v>
      </c>
      <c r="O150" s="254">
        <f ca="1">IF(COUNTIF(K147:K151,K150)&gt;=4,IF(J150=5,VLOOKUP(K150+3,TPMatrix!$A$6:$B$10,2,FALSE()),IF(J150=4,VLOOKUP(K150+3,TPMatrix!$D$6:$E$9,2,FALSE()),0)),"")</f>
        <v>0</v>
      </c>
      <c r="P150" s="254">
        <f ca="1">IF(COUNTIF(K147:K151,K150)&gt;=5,IF(J150=5,VLOOKUP(K150+4,TPMatrix!$A$6:$B$10,2,FALSE()),IF(J150=4,VLOOKUP(K150+4,TPMatrix!$D$6:$E$9,2,FALSE()),0)),"")</f>
        <v>0</v>
      </c>
      <c r="Q150" s="254">
        <f t="shared" ca="1" si="52"/>
        <v>0</v>
      </c>
      <c r="R150" s="255">
        <f t="shared" ca="1" si="53"/>
        <v>5</v>
      </c>
      <c r="S150" s="253">
        <f t="shared" ca="1" si="54"/>
        <v>0</v>
      </c>
      <c r="T150" s="254">
        <f t="shared" si="55"/>
        <v>0</v>
      </c>
      <c r="U150" s="255">
        <f t="shared" ca="1" si="56"/>
        <v>0</v>
      </c>
      <c r="W150" s="191" t="str">
        <f t="shared" ca="1" si="57"/>
        <v/>
      </c>
      <c r="X150" t="str">
        <f ca="1">IF(ISNUMBER($A150),$W150*(Methuselahs!$A$4+1)+$A150,"")</f>
        <v/>
      </c>
      <c r="Y150" s="191" t="str">
        <f t="shared" ca="1" si="58"/>
        <v/>
      </c>
      <c r="Z150" t="str">
        <f ca="1">IF(ISNUMBER($A150),VLOOKUP($A150,Methuselahs!$A$7:$X$206,5),"")</f>
        <v/>
      </c>
      <c r="AA150" s="191" t="str">
        <f t="shared" ca="1" si="59"/>
        <v/>
      </c>
    </row>
    <row r="151" spans="1:27" ht="12.95" customHeight="1" thickBot="1">
      <c r="A151" t="str">
        <f ca="1">IF(ISBLANK('Tournament Info'!$B$11),"",INDIRECT(ADDRESS(ROW(),1,1,1,"Optimal Seating "&amp;'Tournament Info'!$B$11-1&amp;"R+F")))</f>
        <v/>
      </c>
      <c r="B151" t="str">
        <f ca="1">IF(ISNUMBER(A151),VLOOKUP(A151,Methuselahs!$A$7:$E$206,2,FALSE()),"")</f>
        <v/>
      </c>
      <c r="C151" t="str">
        <f ca="1">IF(ISNUMBER(A151),VLOOKUP(A151,Methuselahs!$A$7:$E$206,3,FALSE()),"")</f>
        <v/>
      </c>
      <c r="D151" s="274" t="str">
        <f t="shared" ca="1" si="48"/>
        <v/>
      </c>
      <c r="E151" s="275"/>
      <c r="F151" s="273">
        <f t="shared" si="49"/>
        <v>0</v>
      </c>
      <c r="G151" s="260" t="str">
        <f t="shared" ca="1" si="50"/>
        <v/>
      </c>
      <c r="H151" t="str">
        <f ca="1">IF(ISNUMBER(A151),IF(OR($S151=$U151,NOT(ISNA(MATCH($D151*5+$V$4,Override!$C$6:$C$124,0)))),$Q151,0),"")</f>
        <v/>
      </c>
      <c r="I151" s="274" t="str">
        <f t="shared" ca="1" si="51"/>
        <v/>
      </c>
      <c r="J151" s="276">
        <f ca="1">COUNT(A147:A151)</f>
        <v>0</v>
      </c>
      <c r="K151" s="277" t="str">
        <f ca="1">IF(ISNUMBER(A151),_xlfn.RANK.EQ(F151,F147:F151),"")</f>
        <v/>
      </c>
      <c r="L151" s="278">
        <f ca="1">IF(J151=5,VLOOKUP(K151,TPMatrix!$A$6:$B$10,2,FALSE()),IF(J151=4,VLOOKUP(K151,TPMatrix!$D$6:$E$9,2,FALSE()),0))</f>
        <v>0</v>
      </c>
      <c r="M151" s="278">
        <f ca="1">IF(COUNTIF(K147:K151,K151)&gt;=2,IF(J151=5,VLOOKUP(K151+1,TPMatrix!$A$6:$B$10,2,FALSE()),IF(J151=4,VLOOKUP(K151+1,TPMatrix!$D$6:$E$9,2,FALSE()),0)),"")</f>
        <v>0</v>
      </c>
      <c r="N151" s="278">
        <f ca="1">IF(COUNTIF(K147:K151,K151)&gt;=3,IF(J151=5,VLOOKUP(K151+2,TPMatrix!$A$6:$B$10,2,FALSE()),IF(J151=4,VLOOKUP(K151+2,TPMatrix!$D$6:$E$9,2,FALSE()),0)),"")</f>
        <v>0</v>
      </c>
      <c r="O151" s="278">
        <f ca="1">IF(COUNTIF(K147:K151,K151)&gt;=4,IF(J151=5,VLOOKUP(K151+3,TPMatrix!$A$6:$B$10,2,FALSE()),IF(J151=4,VLOOKUP(K151+3,TPMatrix!$D$6:$E$9,2,FALSE()),0)),"")</f>
        <v>0</v>
      </c>
      <c r="P151" s="278">
        <f ca="1">IF(COUNTIF(K147:K151,K151)&gt;=5,IF(J151=5,VLOOKUP(K151+4,TPMatrix!$A$6:$B$10,2,FALSE()),IF(J151=4,VLOOKUP(K151+4,TPMatrix!$D$6:$E$9,2,FALSE()),0)),"")</f>
        <v>0</v>
      </c>
      <c r="Q151" s="278">
        <f t="shared" ca="1" si="52"/>
        <v>0</v>
      </c>
      <c r="R151" s="279">
        <f t="shared" ca="1" si="53"/>
        <v>5</v>
      </c>
      <c r="S151" s="277">
        <f t="shared" ca="1" si="54"/>
        <v>0</v>
      </c>
      <c r="T151" s="278">
        <f t="shared" si="55"/>
        <v>0</v>
      </c>
      <c r="U151" s="279">
        <f t="shared" ca="1" si="56"/>
        <v>0</v>
      </c>
      <c r="W151" s="191" t="str">
        <f t="shared" ca="1" si="57"/>
        <v/>
      </c>
      <c r="X151" t="str">
        <f ca="1">IF(ISNUMBER($A151),$W151*(Methuselahs!$A$4+1)+$A151,"")</f>
        <v/>
      </c>
      <c r="Y151" s="191" t="str">
        <f t="shared" ca="1" si="58"/>
        <v/>
      </c>
      <c r="Z151" t="str">
        <f ca="1">IF(ISNUMBER($A151),VLOOKUP($A151,Methuselahs!$A$7:$X$206,5),"")</f>
        <v/>
      </c>
      <c r="AA151" s="191" t="str">
        <f t="shared" ca="1" si="59"/>
        <v/>
      </c>
    </row>
    <row r="152" spans="1:27" ht="12.95" customHeight="1">
      <c r="A152" t="str">
        <f ca="1">IF(ISBLANK('Tournament Info'!$B$11),"",INDIRECT(ADDRESS(ROW(),1,1,1,"Optimal Seating "&amp;'Tournament Info'!$B$11-1&amp;"R+F")))</f>
        <v/>
      </c>
      <c r="B152" t="str">
        <f ca="1">IF(ISNUMBER(A152),VLOOKUP(A152,Methuselahs!$A$7:$E$206,2,FALSE()),"")</f>
        <v/>
      </c>
      <c r="C152" t="str">
        <f ca="1">IF(ISNUMBER(A152),VLOOKUP(A152,Methuselahs!$A$7:$E$206,3,FALSE()),"")</f>
        <v/>
      </c>
      <c r="D152" s="234" t="str">
        <f t="shared" ca="1" si="48"/>
        <v/>
      </c>
      <c r="E152" s="235"/>
      <c r="F152" s="233">
        <f t="shared" si="49"/>
        <v>0</v>
      </c>
      <c r="G152" s="236" t="str">
        <f t="shared" ca="1" si="50"/>
        <v/>
      </c>
      <c r="H152" t="str">
        <f ca="1">IF(ISNUMBER(A152),IF(OR($S152=$U152,NOT(ISNA(MATCH($D152*5+$V$4,Override!$C$6:$C$124,0)))),$Q152,0),"")</f>
        <v/>
      </c>
      <c r="I152" s="234" t="str">
        <f t="shared" ca="1" si="51"/>
        <v/>
      </c>
      <c r="J152" s="238">
        <f ca="1">COUNT(A152:A156)</f>
        <v>0</v>
      </c>
      <c r="K152" s="239" t="str">
        <f ca="1">IF(ISNUMBER(A152),_xlfn.RANK.EQ(F152,F152:F156),"")</f>
        <v/>
      </c>
      <c r="L152" s="240">
        <f ca="1">IF(J152=5,VLOOKUP(K152,TPMatrix!$A$6:$B$10,2,FALSE()),IF(J152=4,VLOOKUP(K152,TPMatrix!$D$6:$E$9,2,FALSE()),0))</f>
        <v>0</v>
      </c>
      <c r="M152" s="240">
        <f ca="1">IF(COUNTIF(K152:K156,K152)&gt;=2,IF(J152=5,VLOOKUP(K152+1,TPMatrix!$A$6:$B$10,2,FALSE()),IF(J152=4,VLOOKUP(K152+1,TPMatrix!$D$6:$E$9,2,FALSE()),0)),"")</f>
        <v>0</v>
      </c>
      <c r="N152" s="240">
        <f ca="1">IF(COUNTIF(K152:K156,K152)&gt;=3,IF(J152=5,VLOOKUP(K152+2,TPMatrix!$A$6:$B$10,2,FALSE()),IF(J152=4,VLOOKUP(K152+2,TPMatrix!$D$6:$E$9,2,FALSE()),0)),"")</f>
        <v>0</v>
      </c>
      <c r="O152" s="240">
        <f ca="1">IF(COUNTIF(K152:K156,K152)&gt;=4,IF(J152=5,VLOOKUP(K152+3,TPMatrix!$A$6:$B$10,2,FALSE()),IF(J152=4,VLOOKUP(K152+3,TPMatrix!$D$6:$E$9,2,FALSE()),0)),"")</f>
        <v>0</v>
      </c>
      <c r="P152" s="240">
        <f ca="1">IF(COUNTIF(K152:K156,K152)&gt;=5,IF(J152=5,VLOOKUP(K152+4,TPMatrix!$A$6:$B$10,2,FALSE()),IF(J152=4,VLOOKUP(K152+4,TPMatrix!$D$6:$E$9,2,FALSE()),0)),"")</f>
        <v>0</v>
      </c>
      <c r="Q152" s="240">
        <f t="shared" ca="1" si="52"/>
        <v>0</v>
      </c>
      <c r="R152" s="241">
        <f t="shared" ca="1" si="53"/>
        <v>5</v>
      </c>
      <c r="S152" s="242">
        <f t="shared" ca="1" si="54"/>
        <v>0</v>
      </c>
      <c r="T152" s="243">
        <f t="shared" si="55"/>
        <v>0</v>
      </c>
      <c r="U152" s="244">
        <f t="shared" ca="1" si="56"/>
        <v>0</v>
      </c>
      <c r="W152" s="191" t="str">
        <f t="shared" ca="1" si="57"/>
        <v/>
      </c>
      <c r="X152" t="str">
        <f ca="1">IF(ISNUMBER($A152),$W152*(Methuselahs!$A$4+1)+$A152,"")</f>
        <v/>
      </c>
      <c r="Y152" s="191" t="str">
        <f t="shared" ca="1" si="58"/>
        <v/>
      </c>
      <c r="Z152" t="str">
        <f ca="1">IF(ISNUMBER($A152),VLOOKUP($A152,Methuselahs!$A$7:$X$206,5),"")</f>
        <v/>
      </c>
      <c r="AA152" s="191" t="str">
        <f t="shared" ca="1" si="59"/>
        <v/>
      </c>
    </row>
    <row r="153" spans="1:27" ht="12.95" customHeight="1">
      <c r="A153" t="str">
        <f ca="1">IF(ISBLANK('Tournament Info'!$B$11),"",INDIRECT(ADDRESS(ROW(),1,1,1,"Optimal Seating "&amp;'Tournament Info'!$B$11-1&amp;"R+F")))</f>
        <v/>
      </c>
      <c r="B153" t="str">
        <f ca="1">IF(ISNUMBER(A153),VLOOKUP(A153,Methuselahs!$A$7:$E$206,2,FALSE()),"")</f>
        <v/>
      </c>
      <c r="C153" t="str">
        <f ca="1">IF(ISNUMBER(A153),VLOOKUP(A153,Methuselahs!$A$7:$E$206,3,FALSE()),"")</f>
        <v/>
      </c>
      <c r="D153" s="248" t="str">
        <f t="shared" ca="1" si="48"/>
        <v/>
      </c>
      <c r="E153" s="249"/>
      <c r="F153" s="247">
        <f t="shared" si="49"/>
        <v>0</v>
      </c>
      <c r="G153" s="250" t="str">
        <f t="shared" ca="1" si="50"/>
        <v/>
      </c>
      <c r="H153" t="str">
        <f ca="1">IF(ISNUMBER(A153),IF(OR($S153=$U153,NOT(ISNA(MATCH($D153*5+$V$4,Override!$C$6:$C$124,0)))),$Q153,0),"")</f>
        <v/>
      </c>
      <c r="I153" s="248" t="str">
        <f t="shared" ca="1" si="51"/>
        <v/>
      </c>
      <c r="J153" s="252">
        <f ca="1">COUNT(A152:A156)</f>
        <v>0</v>
      </c>
      <c r="K153" s="253" t="str">
        <f ca="1">IF(ISNUMBER(A153),_xlfn.RANK.EQ(F153,F152:F156),"")</f>
        <v/>
      </c>
      <c r="L153" s="254">
        <f ca="1">IF(J153=5,VLOOKUP(K153,TPMatrix!$A$6:$B$10,2,FALSE()),IF(J153=4,VLOOKUP(K153,TPMatrix!$D$6:$E$9,2,FALSE()),0))</f>
        <v>0</v>
      </c>
      <c r="M153" s="254">
        <f ca="1">IF(COUNTIF(K152:K156,K153)&gt;=2,IF(J153=5,VLOOKUP(K153+1,TPMatrix!$A$6:$B$10,2,FALSE()),IF(J153=4,VLOOKUP(K153+1,TPMatrix!$D$6:$E$9,2,FALSE()),0)),"")</f>
        <v>0</v>
      </c>
      <c r="N153" s="254">
        <f ca="1">IF(COUNTIF(K152:K156,K153)&gt;=3,IF(J153=5,VLOOKUP(K153+2,TPMatrix!$A$6:$B$10,2,FALSE()),IF(J153=4,VLOOKUP(K153+2,TPMatrix!$D$6:$E$9,2,FALSE()),0)),"")</f>
        <v>0</v>
      </c>
      <c r="O153" s="254">
        <f ca="1">IF(COUNTIF(K152:K156,K153)&gt;=4,IF(J153=5,VLOOKUP(K153+3,TPMatrix!$A$6:$B$10,2,FALSE()),IF(J153=4,VLOOKUP(K153+3,TPMatrix!$D$6:$E$9,2,FALSE()),0)),"")</f>
        <v>0</v>
      </c>
      <c r="P153" s="254">
        <f ca="1">IF(COUNTIF(K152:K156,K153)&gt;=5,IF(J153=5,VLOOKUP(K153+4,TPMatrix!$A$6:$B$10,2,FALSE()),IF(J153=4,VLOOKUP(K153+4,TPMatrix!$D$6:$E$9,2,FALSE()),0)),"")</f>
        <v>0</v>
      </c>
      <c r="Q153" s="254">
        <f t="shared" ca="1" si="52"/>
        <v>0</v>
      </c>
      <c r="R153" s="255">
        <f t="shared" ca="1" si="53"/>
        <v>5</v>
      </c>
      <c r="S153" s="253">
        <f t="shared" ca="1" si="54"/>
        <v>0</v>
      </c>
      <c r="T153" s="254">
        <f t="shared" si="55"/>
        <v>0</v>
      </c>
      <c r="U153" s="255">
        <f t="shared" ca="1" si="56"/>
        <v>0</v>
      </c>
      <c r="W153" s="191" t="str">
        <f t="shared" ca="1" si="57"/>
        <v/>
      </c>
      <c r="X153" t="str">
        <f ca="1">IF(ISNUMBER($A153),$W153*(Methuselahs!$A$4+1)+$A153,"")</f>
        <v/>
      </c>
      <c r="Y153" s="191" t="str">
        <f t="shared" ca="1" si="58"/>
        <v/>
      </c>
      <c r="Z153" t="str">
        <f ca="1">IF(ISNUMBER($A153),VLOOKUP($A153,Methuselahs!$A$7:$X$206,5),"")</f>
        <v/>
      </c>
      <c r="AA153" s="191" t="str">
        <f t="shared" ca="1" si="59"/>
        <v/>
      </c>
    </row>
    <row r="154" spans="1:27" ht="12.95" customHeight="1">
      <c r="A154" t="str">
        <f ca="1">IF(ISBLANK('Tournament Info'!$B$11),"",INDIRECT(ADDRESS(ROW(),1,1,1,"Optimal Seating "&amp;'Tournament Info'!$B$11-1&amp;"R+F")))</f>
        <v/>
      </c>
      <c r="B154" t="str">
        <f ca="1">IF(ISNUMBER(A154),VLOOKUP(A154,Methuselahs!$A$7:$E$206,2,FALSE()),"")</f>
        <v/>
      </c>
      <c r="C154" t="str">
        <f ca="1">IF(ISNUMBER(A154),VLOOKUP(A154,Methuselahs!$A$7:$E$206,3,FALSE()),"")</f>
        <v/>
      </c>
      <c r="D154" s="258" t="str">
        <f t="shared" ca="1" si="48"/>
        <v/>
      </c>
      <c r="E154" s="259"/>
      <c r="F154" s="257">
        <f t="shared" si="49"/>
        <v>0</v>
      </c>
      <c r="G154" s="260" t="str">
        <f t="shared" ca="1" si="50"/>
        <v/>
      </c>
      <c r="H154" t="str">
        <f ca="1">IF(ISNUMBER(A154),IF(OR($S154=$U154,NOT(ISNA(MATCH($D154*5+$V$4,Override!$C$6:$C$124,0)))),$Q154,0),"")</f>
        <v/>
      </c>
      <c r="I154" s="258" t="str">
        <f t="shared" ca="1" si="51"/>
        <v/>
      </c>
      <c r="J154" s="262">
        <f ca="1">COUNT(A152:A156)</f>
        <v>0</v>
      </c>
      <c r="K154" s="263" t="str">
        <f ca="1">IF(ISNUMBER(A154),_xlfn.RANK.EQ(F154,F152:F156),"")</f>
        <v/>
      </c>
      <c r="L154" s="264">
        <f ca="1">IF(J154=5,VLOOKUP(K154,TPMatrix!$A$6:$B$10,2,FALSE()),IF(J154=4,VLOOKUP(K154,TPMatrix!$D$6:$E$9,2,FALSE()),0))</f>
        <v>0</v>
      </c>
      <c r="M154" s="264">
        <f ca="1">IF(COUNTIF(K152:K156,K154)&gt;=2,IF(J154=5,VLOOKUP(K154+1,TPMatrix!$A$6:$B$10,2,FALSE()),IF(J154=4,VLOOKUP(K154+1,TPMatrix!$D$6:$E$9,2,FALSE()),0)),"")</f>
        <v>0</v>
      </c>
      <c r="N154" s="264">
        <f ca="1">IF(COUNTIF(K152:K156,K154)&gt;=3,IF(J154=5,VLOOKUP(K154+2,TPMatrix!$A$6:$B$10,2,FALSE()),IF(J154=4,VLOOKUP(K154+2,TPMatrix!$D$6:$E$9,2,FALSE()),0)),"")</f>
        <v>0</v>
      </c>
      <c r="O154" s="264">
        <f ca="1">IF(COUNTIF(K152:K156,K154)&gt;=4,IF(J154=5,VLOOKUP(K154+3,TPMatrix!$A$6:$B$10,2,FALSE()),IF(J154=4,VLOOKUP(K154+3,TPMatrix!$D$6:$E$9,2,FALSE()),0)),"")</f>
        <v>0</v>
      </c>
      <c r="P154" s="264">
        <f ca="1">IF(COUNTIF(K152:K156,K154)&gt;=5,IF(J154=5,VLOOKUP(K154+4,TPMatrix!$A$6:$B$10,2,FALSE()),IF(J154=4,VLOOKUP(K154+4,TPMatrix!$D$6:$E$9,2,FALSE()),0)),"")</f>
        <v>0</v>
      </c>
      <c r="Q154" s="264">
        <f t="shared" ca="1" si="52"/>
        <v>0</v>
      </c>
      <c r="R154" s="265">
        <f t="shared" ca="1" si="53"/>
        <v>5</v>
      </c>
      <c r="S154" s="263">
        <f t="shared" ca="1" si="54"/>
        <v>0</v>
      </c>
      <c r="T154" s="264">
        <f t="shared" si="55"/>
        <v>0</v>
      </c>
      <c r="U154" s="265">
        <f t="shared" ca="1" si="56"/>
        <v>0</v>
      </c>
      <c r="W154" s="191" t="str">
        <f t="shared" ca="1" si="57"/>
        <v/>
      </c>
      <c r="X154" t="str">
        <f ca="1">IF(ISNUMBER($A154),$W154*(Methuselahs!$A$4+1)+$A154,"")</f>
        <v/>
      </c>
      <c r="Y154" s="191" t="str">
        <f t="shared" ca="1" si="58"/>
        <v/>
      </c>
      <c r="Z154" t="str">
        <f ca="1">IF(ISNUMBER($A154),VLOOKUP($A154,Methuselahs!$A$7:$X$206,5),"")</f>
        <v/>
      </c>
      <c r="AA154" s="191" t="str">
        <f t="shared" ca="1" si="59"/>
        <v/>
      </c>
    </row>
    <row r="155" spans="1:27" ht="12.95" customHeight="1">
      <c r="A155" t="str">
        <f ca="1">IF(ISBLANK('Tournament Info'!$B$11),"",INDIRECT(ADDRESS(ROW(),1,1,1,"Optimal Seating "&amp;'Tournament Info'!$B$11-1&amp;"R+F")))</f>
        <v/>
      </c>
      <c r="B155" t="str">
        <f ca="1">IF(ISNUMBER(A155),VLOOKUP(A155,Methuselahs!$A$7:$E$206,2,FALSE()),"")</f>
        <v/>
      </c>
      <c r="C155" t="str">
        <f ca="1">IF(ISNUMBER(A155),VLOOKUP(A155,Methuselahs!$A$7:$E$206,3,FALSE()),"")</f>
        <v/>
      </c>
      <c r="D155" s="268" t="str">
        <f t="shared" ca="1" si="48"/>
        <v/>
      </c>
      <c r="E155" s="269"/>
      <c r="F155" s="267">
        <f t="shared" si="49"/>
        <v>0</v>
      </c>
      <c r="G155" s="250" t="str">
        <f t="shared" ca="1" si="50"/>
        <v/>
      </c>
      <c r="H155" t="str">
        <f ca="1">IF(ISNUMBER(A155),IF(OR($S155=$U155,NOT(ISNA(MATCH($D155*5+$V$4,Override!$C$6:$C$124,0)))),$Q155,0),"")</f>
        <v/>
      </c>
      <c r="I155" s="268" t="str">
        <f t="shared" ca="1" si="51"/>
        <v/>
      </c>
      <c r="J155" s="270">
        <f ca="1">COUNT(A152:A156)</f>
        <v>0</v>
      </c>
      <c r="K155" s="253" t="str">
        <f ca="1">IF(ISNUMBER(A155),_xlfn.RANK.EQ(F155,F152:F156),"")</f>
        <v/>
      </c>
      <c r="L155" s="254">
        <f ca="1">IF(J155=5,VLOOKUP(K155,TPMatrix!$A$6:$B$10,2,FALSE()),IF(J155=4,VLOOKUP(K155,TPMatrix!$D$6:$E$9,2,FALSE()),0))</f>
        <v>0</v>
      </c>
      <c r="M155" s="254">
        <f ca="1">IF(COUNTIF(K152:K156,K155)&gt;=2,IF(J155=5,VLOOKUP(K155+1,TPMatrix!$A$6:$B$10,2,FALSE()),IF(J155=4,VLOOKUP(K155+1,TPMatrix!$D$6:$E$9,2,FALSE()),0)),"")</f>
        <v>0</v>
      </c>
      <c r="N155" s="254">
        <f ca="1">IF(COUNTIF(K152:K156,K155)&gt;=3,IF(J155=5,VLOOKUP(K155+2,TPMatrix!$A$6:$B$10,2,FALSE()),IF(J155=4,VLOOKUP(K155+2,TPMatrix!$D$6:$E$9,2,FALSE()),0)),"")</f>
        <v>0</v>
      </c>
      <c r="O155" s="254">
        <f ca="1">IF(COUNTIF(K152:K156,K155)&gt;=4,IF(J155=5,VLOOKUP(K155+3,TPMatrix!$A$6:$B$10,2,FALSE()),IF(J155=4,VLOOKUP(K155+3,TPMatrix!$D$6:$E$9,2,FALSE()),0)),"")</f>
        <v>0</v>
      </c>
      <c r="P155" s="254">
        <f ca="1">IF(COUNTIF(K152:K156,K155)&gt;=5,IF(J155=5,VLOOKUP(K155+4,TPMatrix!$A$6:$B$10,2,FALSE()),IF(J155=4,VLOOKUP(K155+4,TPMatrix!$D$6:$E$9,2,FALSE()),0)),"")</f>
        <v>0</v>
      </c>
      <c r="Q155" s="254">
        <f t="shared" ca="1" si="52"/>
        <v>0</v>
      </c>
      <c r="R155" s="255">
        <f t="shared" ca="1" si="53"/>
        <v>5</v>
      </c>
      <c r="S155" s="253">
        <f t="shared" ca="1" si="54"/>
        <v>0</v>
      </c>
      <c r="T155" s="254">
        <f t="shared" si="55"/>
        <v>0</v>
      </c>
      <c r="U155" s="255">
        <f t="shared" ca="1" si="56"/>
        <v>0</v>
      </c>
      <c r="W155" s="191" t="str">
        <f t="shared" ca="1" si="57"/>
        <v/>
      </c>
      <c r="X155" t="str">
        <f ca="1">IF(ISNUMBER($A155),$W155*(Methuselahs!$A$4+1)+$A155,"")</f>
        <v/>
      </c>
      <c r="Y155" s="191" t="str">
        <f t="shared" ca="1" si="58"/>
        <v/>
      </c>
      <c r="Z155" t="str">
        <f ca="1">IF(ISNUMBER($A155),VLOOKUP($A155,Methuselahs!$A$7:$X$206,5),"")</f>
        <v/>
      </c>
      <c r="AA155" s="191" t="str">
        <f t="shared" ca="1" si="59"/>
        <v/>
      </c>
    </row>
    <row r="156" spans="1:27" ht="12.95" customHeight="1" thickBot="1">
      <c r="A156" t="str">
        <f ca="1">IF(ISBLANK('Tournament Info'!$B$11),"",INDIRECT(ADDRESS(ROW(),1,1,1,"Optimal Seating "&amp;'Tournament Info'!$B$11-1&amp;"R+F")))</f>
        <v/>
      </c>
      <c r="B156" t="str">
        <f ca="1">IF(ISNUMBER(A156),VLOOKUP(A156,Methuselahs!$A$7:$E$206,2,FALSE()),"")</f>
        <v/>
      </c>
      <c r="C156" t="str">
        <f ca="1">IF(ISNUMBER(A156),VLOOKUP(A156,Methuselahs!$A$7:$E$206,3,FALSE()),"")</f>
        <v/>
      </c>
      <c r="D156" s="274" t="str">
        <f t="shared" ca="1" si="48"/>
        <v/>
      </c>
      <c r="E156" s="275"/>
      <c r="F156" s="273">
        <f t="shared" si="49"/>
        <v>0</v>
      </c>
      <c r="G156" s="260" t="str">
        <f t="shared" ca="1" si="50"/>
        <v/>
      </c>
      <c r="H156" t="str">
        <f ca="1">IF(ISNUMBER(A156),IF(OR($S156=$U156,NOT(ISNA(MATCH($D156*5+$V$4,Override!$C$6:$C$124,0)))),$Q156,0),"")</f>
        <v/>
      </c>
      <c r="I156" s="274" t="str">
        <f t="shared" ca="1" si="51"/>
        <v/>
      </c>
      <c r="J156" s="276">
        <f ca="1">COUNT(A152:A156)</f>
        <v>0</v>
      </c>
      <c r="K156" s="277" t="str">
        <f ca="1">IF(ISNUMBER(A156),_xlfn.RANK.EQ(F156,F152:F156),"")</f>
        <v/>
      </c>
      <c r="L156" s="278">
        <f ca="1">IF(J156=5,VLOOKUP(K156,TPMatrix!$A$6:$B$10,2,FALSE()),IF(J156=4,VLOOKUP(K156,TPMatrix!$D$6:$E$9,2,FALSE()),0))</f>
        <v>0</v>
      </c>
      <c r="M156" s="278">
        <f ca="1">IF(COUNTIF(K152:K156,K156)&gt;=2,IF(J156=5,VLOOKUP(K156+1,TPMatrix!$A$6:$B$10,2,FALSE()),IF(J156=4,VLOOKUP(K156+1,TPMatrix!$D$6:$E$9,2,FALSE()),0)),"")</f>
        <v>0</v>
      </c>
      <c r="N156" s="278">
        <f ca="1">IF(COUNTIF(K152:K156,K156)&gt;=3,IF(J156=5,VLOOKUP(K156+2,TPMatrix!$A$6:$B$10,2,FALSE()),IF(J156=4,VLOOKUP(K156+2,TPMatrix!$D$6:$E$9,2,FALSE()),0)),"")</f>
        <v>0</v>
      </c>
      <c r="O156" s="278">
        <f ca="1">IF(COUNTIF(K152:K156,K156)&gt;=4,IF(J156=5,VLOOKUP(K156+3,TPMatrix!$A$6:$B$10,2,FALSE()),IF(J156=4,VLOOKUP(K156+3,TPMatrix!$D$6:$E$9,2,FALSE()),0)),"")</f>
        <v>0</v>
      </c>
      <c r="P156" s="278">
        <f ca="1">IF(COUNTIF(K152:K156,K156)&gt;=5,IF(J156=5,VLOOKUP(K156+4,TPMatrix!$A$6:$B$10,2,FALSE()),IF(J156=4,VLOOKUP(K156+4,TPMatrix!$D$6:$E$9,2,FALSE()),0)),"")</f>
        <v>0</v>
      </c>
      <c r="Q156" s="278">
        <f t="shared" ca="1" si="52"/>
        <v>0</v>
      </c>
      <c r="R156" s="279">
        <f t="shared" ca="1" si="53"/>
        <v>5</v>
      </c>
      <c r="S156" s="277">
        <f t="shared" ca="1" si="54"/>
        <v>0</v>
      </c>
      <c r="T156" s="278">
        <f t="shared" si="55"/>
        <v>0</v>
      </c>
      <c r="U156" s="279">
        <f t="shared" ca="1" si="56"/>
        <v>0</v>
      </c>
      <c r="W156" s="191" t="str">
        <f t="shared" ca="1" si="57"/>
        <v/>
      </c>
      <c r="X156" t="str">
        <f ca="1">IF(ISNUMBER($A156),$W156*(Methuselahs!$A$4+1)+$A156,"")</f>
        <v/>
      </c>
      <c r="Y156" s="191" t="str">
        <f t="shared" ca="1" si="58"/>
        <v/>
      </c>
      <c r="Z156" t="str">
        <f ca="1">IF(ISNUMBER($A156),VLOOKUP($A156,Methuselahs!$A$7:$X$206,5),"")</f>
        <v/>
      </c>
      <c r="AA156" s="191" t="str">
        <f t="shared" ca="1" si="59"/>
        <v/>
      </c>
    </row>
    <row r="157" spans="1:27" ht="12.95" customHeight="1">
      <c r="A157" t="str">
        <f ca="1">IF(ISBLANK('Tournament Info'!$B$11),"",INDIRECT(ADDRESS(ROW(),1,1,1,"Optimal Seating "&amp;'Tournament Info'!$B$11-1&amp;"R+F")))</f>
        <v/>
      </c>
      <c r="B157" t="str">
        <f ca="1">IF(ISNUMBER(A157),VLOOKUP(A157,Methuselahs!$A$7:$E$206,2,FALSE()),"")</f>
        <v/>
      </c>
      <c r="C157" t="str">
        <f ca="1">IF(ISNUMBER(A157),VLOOKUP(A157,Methuselahs!$A$7:$E$206,3,FALSE()),"")</f>
        <v/>
      </c>
      <c r="D157" s="234" t="str">
        <f t="shared" ca="1" si="48"/>
        <v/>
      </c>
      <c r="E157" s="235"/>
      <c r="F157" s="233">
        <f t="shared" si="49"/>
        <v>0</v>
      </c>
      <c r="G157" s="236" t="str">
        <f t="shared" ca="1" si="50"/>
        <v/>
      </c>
      <c r="H157" t="str">
        <f ca="1">IF(ISNUMBER(A157),IF(OR($S157=$U157,NOT(ISNA(MATCH($D157*5+$V$4,Override!$C$6:$C$124,0)))),$Q157,0),"")</f>
        <v/>
      </c>
      <c r="I157" s="234" t="str">
        <f t="shared" ca="1" si="51"/>
        <v/>
      </c>
      <c r="J157" s="238">
        <f ca="1">COUNT(A157:A161)</f>
        <v>0</v>
      </c>
      <c r="K157" s="239" t="str">
        <f ca="1">IF(ISNUMBER(A157),_xlfn.RANK.EQ(F157,F157:F161),"")</f>
        <v/>
      </c>
      <c r="L157" s="240">
        <f ca="1">IF(J157=5,VLOOKUP(K157,TPMatrix!$A$6:$B$10,2,FALSE()),IF(J157=4,VLOOKUP(K157,TPMatrix!$D$6:$E$9,2,FALSE()),0))</f>
        <v>0</v>
      </c>
      <c r="M157" s="240">
        <f ca="1">IF(COUNTIF(K157:K161,K157)&gt;=2,IF(J157=5,VLOOKUP(K157+1,TPMatrix!$A$6:$B$10,2,FALSE()),IF(J157=4,VLOOKUP(K157+1,TPMatrix!$D$6:$E$9,2,FALSE()),0)),"")</f>
        <v>0</v>
      </c>
      <c r="N157" s="240">
        <f ca="1">IF(COUNTIF(K157:K161,K157)&gt;=3,IF(J157=5,VLOOKUP(K157+2,TPMatrix!$A$6:$B$10,2,FALSE()),IF(J157=4,VLOOKUP(K157+2,TPMatrix!$D$6:$E$9,2,FALSE()),0)),"")</f>
        <v>0</v>
      </c>
      <c r="O157" s="240">
        <f ca="1">IF(COUNTIF(K157:K161,K157)&gt;=4,IF(J157=5,VLOOKUP(K157+3,TPMatrix!$A$6:$B$10,2,FALSE()),IF(J157=4,VLOOKUP(K157+3,TPMatrix!$D$6:$E$9,2,FALSE()),0)),"")</f>
        <v>0</v>
      </c>
      <c r="P157" s="240">
        <f ca="1">IF(COUNTIF(K157:K161,K157)&gt;=5,IF(J157=5,VLOOKUP(K157+4,TPMatrix!$A$6:$B$10,2,FALSE()),IF(J157=4,VLOOKUP(K157+4,TPMatrix!$D$6:$E$9,2,FALSE()),0)),"")</f>
        <v>0</v>
      </c>
      <c r="Q157" s="240">
        <f t="shared" ca="1" si="52"/>
        <v>0</v>
      </c>
      <c r="R157" s="241">
        <f t="shared" ca="1" si="53"/>
        <v>5</v>
      </c>
      <c r="S157" s="242">
        <f t="shared" ca="1" si="54"/>
        <v>0</v>
      </c>
      <c r="T157" s="243">
        <f t="shared" si="55"/>
        <v>0</v>
      </c>
      <c r="U157" s="244">
        <f t="shared" ca="1" si="56"/>
        <v>0</v>
      </c>
      <c r="W157" s="191" t="str">
        <f t="shared" ca="1" si="57"/>
        <v/>
      </c>
      <c r="X157" t="str">
        <f ca="1">IF(ISNUMBER($A157),$W157*(Methuselahs!$A$4+1)+$A157,"")</f>
        <v/>
      </c>
      <c r="Y157" s="191" t="str">
        <f t="shared" ca="1" si="58"/>
        <v/>
      </c>
      <c r="Z157" t="str">
        <f ca="1">IF(ISNUMBER($A157),VLOOKUP($A157,Methuselahs!$A$7:$X$206,5),"")</f>
        <v/>
      </c>
      <c r="AA157" s="191" t="str">
        <f t="shared" ca="1" si="59"/>
        <v/>
      </c>
    </row>
    <row r="158" spans="1:27" ht="12.95" customHeight="1">
      <c r="A158" t="str">
        <f ca="1">IF(ISBLANK('Tournament Info'!$B$11),"",INDIRECT(ADDRESS(ROW(),1,1,1,"Optimal Seating "&amp;'Tournament Info'!$B$11-1&amp;"R+F")))</f>
        <v/>
      </c>
      <c r="B158" t="str">
        <f ca="1">IF(ISNUMBER(A158),VLOOKUP(A158,Methuselahs!$A$7:$E$206,2,FALSE()),"")</f>
        <v/>
      </c>
      <c r="C158" t="str">
        <f ca="1">IF(ISNUMBER(A158),VLOOKUP(A158,Methuselahs!$A$7:$E$206,3,FALSE()),"")</f>
        <v/>
      </c>
      <c r="D158" s="248" t="str">
        <f t="shared" ca="1" si="48"/>
        <v/>
      </c>
      <c r="E158" s="249"/>
      <c r="F158" s="247">
        <f t="shared" si="49"/>
        <v>0</v>
      </c>
      <c r="G158" s="250" t="str">
        <f t="shared" ca="1" si="50"/>
        <v/>
      </c>
      <c r="H158" t="str">
        <f ca="1">IF(ISNUMBER(A158),IF(OR($S158=$U158,NOT(ISNA(MATCH($D158*5+$V$4,Override!$C$6:$C$124,0)))),$Q158,0),"")</f>
        <v/>
      </c>
      <c r="I158" s="248" t="str">
        <f t="shared" ca="1" si="51"/>
        <v/>
      </c>
      <c r="J158" s="252">
        <f ca="1">COUNT(A157:A161)</f>
        <v>0</v>
      </c>
      <c r="K158" s="253" t="str">
        <f ca="1">IF(ISNUMBER(A158),_xlfn.RANK.EQ(F158,F157:F161),"")</f>
        <v/>
      </c>
      <c r="L158" s="254">
        <f ca="1">IF(J158=5,VLOOKUP(K158,TPMatrix!$A$6:$B$10,2,FALSE()),IF(J158=4,VLOOKUP(K158,TPMatrix!$D$6:$E$9,2,FALSE()),0))</f>
        <v>0</v>
      </c>
      <c r="M158" s="254">
        <f ca="1">IF(COUNTIF(K157:K161,K158)&gt;=2,IF(J158=5,VLOOKUP(K158+1,TPMatrix!$A$6:$B$10,2,FALSE()),IF(J158=4,VLOOKUP(K158+1,TPMatrix!$D$6:$E$9,2,FALSE()),0)),"")</f>
        <v>0</v>
      </c>
      <c r="N158" s="254">
        <f ca="1">IF(COUNTIF(K157:K161,K158)&gt;=3,IF(J158=5,VLOOKUP(K158+2,TPMatrix!$A$6:$B$10,2,FALSE()),IF(J158=4,VLOOKUP(K158+2,TPMatrix!$D$6:$E$9,2,FALSE()),0)),"")</f>
        <v>0</v>
      </c>
      <c r="O158" s="254">
        <f ca="1">IF(COUNTIF(K157:K161,K158)&gt;=4,IF(J158=5,VLOOKUP(K158+3,TPMatrix!$A$6:$B$10,2,FALSE()),IF(J158=4,VLOOKUP(K158+3,TPMatrix!$D$6:$E$9,2,FALSE()),0)),"")</f>
        <v>0</v>
      </c>
      <c r="P158" s="254">
        <f ca="1">IF(COUNTIF(K157:K161,K158)&gt;=5,IF(J158=5,VLOOKUP(K158+4,TPMatrix!$A$6:$B$10,2,FALSE()),IF(J158=4,VLOOKUP(K158+4,TPMatrix!$D$6:$E$9,2,FALSE()),0)),"")</f>
        <v>0</v>
      </c>
      <c r="Q158" s="254">
        <f t="shared" ca="1" si="52"/>
        <v>0</v>
      </c>
      <c r="R158" s="255">
        <f t="shared" ca="1" si="53"/>
        <v>5</v>
      </c>
      <c r="S158" s="253">
        <f t="shared" ca="1" si="54"/>
        <v>0</v>
      </c>
      <c r="T158" s="254">
        <f t="shared" si="55"/>
        <v>0</v>
      </c>
      <c r="U158" s="255">
        <f t="shared" ca="1" si="56"/>
        <v>0</v>
      </c>
      <c r="W158" s="191" t="str">
        <f t="shared" ca="1" si="57"/>
        <v/>
      </c>
      <c r="X158" t="str">
        <f ca="1">IF(ISNUMBER($A158),$W158*(Methuselahs!$A$4+1)+$A158,"")</f>
        <v/>
      </c>
      <c r="Y158" s="191" t="str">
        <f t="shared" ca="1" si="58"/>
        <v/>
      </c>
      <c r="Z158" t="str">
        <f ca="1">IF(ISNUMBER($A158),VLOOKUP($A158,Methuselahs!$A$7:$X$206,5),"")</f>
        <v/>
      </c>
      <c r="AA158" s="191" t="str">
        <f t="shared" ca="1" si="59"/>
        <v/>
      </c>
    </row>
    <row r="159" spans="1:27" ht="12.95" customHeight="1">
      <c r="A159" t="str">
        <f ca="1">IF(ISBLANK('Tournament Info'!$B$11),"",INDIRECT(ADDRESS(ROW(),1,1,1,"Optimal Seating "&amp;'Tournament Info'!$B$11-1&amp;"R+F")))</f>
        <v/>
      </c>
      <c r="B159" t="str">
        <f ca="1">IF(ISNUMBER(A159),VLOOKUP(A159,Methuselahs!$A$7:$E$206,2,FALSE()),"")</f>
        <v/>
      </c>
      <c r="C159" t="str">
        <f ca="1">IF(ISNUMBER(A159),VLOOKUP(A159,Methuselahs!$A$7:$E$206,3,FALSE()),"")</f>
        <v/>
      </c>
      <c r="D159" s="258" t="str">
        <f t="shared" ca="1" si="48"/>
        <v/>
      </c>
      <c r="E159" s="259"/>
      <c r="F159" s="257">
        <f t="shared" si="49"/>
        <v>0</v>
      </c>
      <c r="G159" s="260" t="str">
        <f t="shared" ca="1" si="50"/>
        <v/>
      </c>
      <c r="H159" t="str">
        <f ca="1">IF(ISNUMBER(A159),IF(OR($S159=$U159,NOT(ISNA(MATCH($D159*5+$V$4,Override!$C$6:$C$124,0)))),$Q159,0),"")</f>
        <v/>
      </c>
      <c r="I159" s="258" t="str">
        <f t="shared" ca="1" si="51"/>
        <v/>
      </c>
      <c r="J159" s="262">
        <f ca="1">COUNT(A157:A161)</f>
        <v>0</v>
      </c>
      <c r="K159" s="263" t="str">
        <f ca="1">IF(ISNUMBER(A159),_xlfn.RANK.EQ(F159,F157:F161),"")</f>
        <v/>
      </c>
      <c r="L159" s="264">
        <f ca="1">IF(J159=5,VLOOKUP(K159,TPMatrix!$A$6:$B$10,2,FALSE()),IF(J159=4,VLOOKUP(K159,TPMatrix!$D$6:$E$9,2,FALSE()),0))</f>
        <v>0</v>
      </c>
      <c r="M159" s="264">
        <f ca="1">IF(COUNTIF(K157:K161,K159)&gt;=2,IF(J159=5,VLOOKUP(K159+1,TPMatrix!$A$6:$B$10,2,FALSE()),IF(J159=4,VLOOKUP(K159+1,TPMatrix!$D$6:$E$9,2,FALSE()),0)),"")</f>
        <v>0</v>
      </c>
      <c r="N159" s="264">
        <f ca="1">IF(COUNTIF(K157:K161,K159)&gt;=3,IF(J159=5,VLOOKUP(K159+2,TPMatrix!$A$6:$B$10,2,FALSE()),IF(J159=4,VLOOKUP(K159+2,TPMatrix!$D$6:$E$9,2,FALSE()),0)),"")</f>
        <v>0</v>
      </c>
      <c r="O159" s="264">
        <f ca="1">IF(COUNTIF(K157:K161,K159)&gt;=4,IF(J159=5,VLOOKUP(K159+3,TPMatrix!$A$6:$B$10,2,FALSE()),IF(J159=4,VLOOKUP(K159+3,TPMatrix!$D$6:$E$9,2,FALSE()),0)),"")</f>
        <v>0</v>
      </c>
      <c r="P159" s="264">
        <f ca="1">IF(COUNTIF(K157:K161,K159)&gt;=5,IF(J159=5,VLOOKUP(K159+4,TPMatrix!$A$6:$B$10,2,FALSE()),IF(J159=4,VLOOKUP(K159+4,TPMatrix!$D$6:$E$9,2,FALSE()),0)),"")</f>
        <v>0</v>
      </c>
      <c r="Q159" s="264">
        <f t="shared" ca="1" si="52"/>
        <v>0</v>
      </c>
      <c r="R159" s="265">
        <f t="shared" ca="1" si="53"/>
        <v>5</v>
      </c>
      <c r="S159" s="263">
        <f t="shared" ca="1" si="54"/>
        <v>0</v>
      </c>
      <c r="T159" s="264">
        <f t="shared" si="55"/>
        <v>0</v>
      </c>
      <c r="U159" s="265">
        <f t="shared" ca="1" si="56"/>
        <v>0</v>
      </c>
      <c r="W159" s="191" t="str">
        <f t="shared" ca="1" si="57"/>
        <v/>
      </c>
      <c r="X159" t="str">
        <f ca="1">IF(ISNUMBER($A159),$W159*(Methuselahs!$A$4+1)+$A159,"")</f>
        <v/>
      </c>
      <c r="Y159" s="191" t="str">
        <f t="shared" ca="1" si="58"/>
        <v/>
      </c>
      <c r="Z159" t="str">
        <f ca="1">IF(ISNUMBER($A159),VLOOKUP($A159,Methuselahs!$A$7:$X$206,5),"")</f>
        <v/>
      </c>
      <c r="AA159" s="191" t="str">
        <f t="shared" ca="1" si="59"/>
        <v/>
      </c>
    </row>
    <row r="160" spans="1:27" ht="12.95" customHeight="1">
      <c r="A160" t="str">
        <f ca="1">IF(ISBLANK('Tournament Info'!$B$11),"",INDIRECT(ADDRESS(ROW(),1,1,1,"Optimal Seating "&amp;'Tournament Info'!$B$11-1&amp;"R+F")))</f>
        <v/>
      </c>
      <c r="B160" t="str">
        <f ca="1">IF(ISNUMBER(A160),VLOOKUP(A160,Methuselahs!$A$7:$E$206,2,FALSE()),"")</f>
        <v/>
      </c>
      <c r="C160" t="str">
        <f ca="1">IF(ISNUMBER(A160),VLOOKUP(A160,Methuselahs!$A$7:$E$206,3,FALSE()),"")</f>
        <v/>
      </c>
      <c r="D160" s="268" t="str">
        <f t="shared" ca="1" si="48"/>
        <v/>
      </c>
      <c r="E160" s="269"/>
      <c r="F160" s="267">
        <f t="shared" si="49"/>
        <v>0</v>
      </c>
      <c r="G160" s="250" t="str">
        <f t="shared" ca="1" si="50"/>
        <v/>
      </c>
      <c r="H160" t="str">
        <f ca="1">IF(ISNUMBER(A160),IF(OR($S160=$U160,NOT(ISNA(MATCH($D160*5+$V$4,Override!$C$6:$C$124,0)))),$Q160,0),"")</f>
        <v/>
      </c>
      <c r="I160" s="268" t="str">
        <f t="shared" ca="1" si="51"/>
        <v/>
      </c>
      <c r="J160" s="270">
        <f ca="1">COUNT(A157:A161)</f>
        <v>0</v>
      </c>
      <c r="K160" s="253" t="str">
        <f ca="1">IF(ISNUMBER(A160),_xlfn.RANK.EQ(F160,F157:F161),"")</f>
        <v/>
      </c>
      <c r="L160" s="254">
        <f ca="1">IF(J160=5,VLOOKUP(K160,TPMatrix!$A$6:$B$10,2,FALSE()),IF(J160=4,VLOOKUP(K160,TPMatrix!$D$6:$E$9,2,FALSE()),0))</f>
        <v>0</v>
      </c>
      <c r="M160" s="254">
        <f ca="1">IF(COUNTIF(K157:K161,K160)&gt;=2,IF(J160=5,VLOOKUP(K160+1,TPMatrix!$A$6:$B$10,2,FALSE()),IF(J160=4,VLOOKUP(K160+1,TPMatrix!$D$6:$E$9,2,FALSE()),0)),"")</f>
        <v>0</v>
      </c>
      <c r="N160" s="254">
        <f ca="1">IF(COUNTIF(K157:K161,K160)&gt;=3,IF(J160=5,VLOOKUP(K160+2,TPMatrix!$A$6:$B$10,2,FALSE()),IF(J160=4,VLOOKUP(K160+2,TPMatrix!$D$6:$E$9,2,FALSE()),0)),"")</f>
        <v>0</v>
      </c>
      <c r="O160" s="254">
        <f ca="1">IF(COUNTIF(K157:K161,K160)&gt;=4,IF(J160=5,VLOOKUP(K160+3,TPMatrix!$A$6:$B$10,2,FALSE()),IF(J160=4,VLOOKUP(K160+3,TPMatrix!$D$6:$E$9,2,FALSE()),0)),"")</f>
        <v>0</v>
      </c>
      <c r="P160" s="254">
        <f ca="1">IF(COUNTIF(K157:K161,K160)&gt;=5,IF(J160=5,VLOOKUP(K160+4,TPMatrix!$A$6:$B$10,2,FALSE()),IF(J160=4,VLOOKUP(K160+4,TPMatrix!$D$6:$E$9,2,FALSE()),0)),"")</f>
        <v>0</v>
      </c>
      <c r="Q160" s="254">
        <f t="shared" ca="1" si="52"/>
        <v>0</v>
      </c>
      <c r="R160" s="255">
        <f t="shared" ca="1" si="53"/>
        <v>5</v>
      </c>
      <c r="S160" s="253">
        <f t="shared" ca="1" si="54"/>
        <v>0</v>
      </c>
      <c r="T160" s="254">
        <f t="shared" si="55"/>
        <v>0</v>
      </c>
      <c r="U160" s="255">
        <f t="shared" ca="1" si="56"/>
        <v>0</v>
      </c>
      <c r="W160" s="191" t="str">
        <f t="shared" ca="1" si="57"/>
        <v/>
      </c>
      <c r="X160" t="str">
        <f ca="1">IF(ISNUMBER($A160),$W160*(Methuselahs!$A$4+1)+$A160,"")</f>
        <v/>
      </c>
      <c r="Y160" s="191" t="str">
        <f t="shared" ca="1" si="58"/>
        <v/>
      </c>
      <c r="Z160" t="str">
        <f ca="1">IF(ISNUMBER($A160),VLOOKUP($A160,Methuselahs!$A$7:$X$206,5),"")</f>
        <v/>
      </c>
      <c r="AA160" s="191" t="str">
        <f t="shared" ca="1" si="59"/>
        <v/>
      </c>
    </row>
    <row r="161" spans="1:27" ht="12.95" customHeight="1" thickBot="1">
      <c r="A161" t="str">
        <f ca="1">IF(ISBLANK('Tournament Info'!$B$11),"",INDIRECT(ADDRESS(ROW(),1,1,1,"Optimal Seating "&amp;'Tournament Info'!$B$11-1&amp;"R+F")))</f>
        <v/>
      </c>
      <c r="B161" t="str">
        <f ca="1">IF(ISNUMBER(A161),VLOOKUP(A161,Methuselahs!$A$7:$E$206,2,FALSE()),"")</f>
        <v/>
      </c>
      <c r="C161" t="str">
        <f ca="1">IF(ISNUMBER(A161),VLOOKUP(A161,Methuselahs!$A$7:$E$206,3,FALSE()),"")</f>
        <v/>
      </c>
      <c r="D161" s="274" t="str">
        <f t="shared" ca="1" si="48"/>
        <v/>
      </c>
      <c r="E161" s="275"/>
      <c r="F161" s="273">
        <f t="shared" si="49"/>
        <v>0</v>
      </c>
      <c r="G161" s="260" t="str">
        <f t="shared" ca="1" si="50"/>
        <v/>
      </c>
      <c r="H161" t="str">
        <f ca="1">IF(ISNUMBER(A161),IF(OR($S161=$U161,NOT(ISNA(MATCH($D161*5+$V$4,Override!$C$6:$C$124,0)))),$Q161,0),"")</f>
        <v/>
      </c>
      <c r="I161" s="274" t="str">
        <f t="shared" ca="1" si="51"/>
        <v/>
      </c>
      <c r="J161" s="276">
        <f ca="1">COUNT(A157:A161)</f>
        <v>0</v>
      </c>
      <c r="K161" s="277" t="str">
        <f ca="1">IF(ISNUMBER(A161),_xlfn.RANK.EQ(F161,F157:F161),"")</f>
        <v/>
      </c>
      <c r="L161" s="278">
        <f ca="1">IF(J161=5,VLOOKUP(K161,TPMatrix!$A$6:$B$10,2,FALSE()),IF(J161=4,VLOOKUP(K161,TPMatrix!$D$6:$E$9,2,FALSE()),0))</f>
        <v>0</v>
      </c>
      <c r="M161" s="278">
        <f ca="1">IF(COUNTIF(K157:K161,K161)&gt;=2,IF(J161=5,VLOOKUP(K161+1,TPMatrix!$A$6:$B$10,2,FALSE()),IF(J161=4,VLOOKUP(K161+1,TPMatrix!$D$6:$E$9,2,FALSE()),0)),"")</f>
        <v>0</v>
      </c>
      <c r="N161" s="278">
        <f ca="1">IF(COUNTIF(K157:K161,K161)&gt;=3,IF(J161=5,VLOOKUP(K161+2,TPMatrix!$A$6:$B$10,2,FALSE()),IF(J161=4,VLOOKUP(K161+2,TPMatrix!$D$6:$E$9,2,FALSE()),0)),"")</f>
        <v>0</v>
      </c>
      <c r="O161" s="278">
        <f ca="1">IF(COUNTIF(K157:K161,K161)&gt;=4,IF(J161=5,VLOOKUP(K161+3,TPMatrix!$A$6:$B$10,2,FALSE()),IF(J161=4,VLOOKUP(K161+3,TPMatrix!$D$6:$E$9,2,FALSE()),0)),"")</f>
        <v>0</v>
      </c>
      <c r="P161" s="278">
        <f ca="1">IF(COUNTIF(K157:K161,K161)&gt;=5,IF(J161=5,VLOOKUP(K161+4,TPMatrix!$A$6:$B$10,2,FALSE()),IF(J161=4,VLOOKUP(K161+4,TPMatrix!$D$6:$E$9,2,FALSE()),0)),"")</f>
        <v>0</v>
      </c>
      <c r="Q161" s="278">
        <f t="shared" ca="1" si="52"/>
        <v>0</v>
      </c>
      <c r="R161" s="279">
        <f t="shared" ca="1" si="53"/>
        <v>5</v>
      </c>
      <c r="S161" s="277">
        <f t="shared" ca="1" si="54"/>
        <v>0</v>
      </c>
      <c r="T161" s="278">
        <f t="shared" si="55"/>
        <v>0</v>
      </c>
      <c r="U161" s="279">
        <f t="shared" ca="1" si="56"/>
        <v>0</v>
      </c>
      <c r="W161" s="191" t="str">
        <f t="shared" ca="1" si="57"/>
        <v/>
      </c>
      <c r="X161" t="str">
        <f ca="1">IF(ISNUMBER($A161),$W161*(Methuselahs!$A$4+1)+$A161,"")</f>
        <v/>
      </c>
      <c r="Y161" s="191" t="str">
        <f t="shared" ca="1" si="58"/>
        <v/>
      </c>
      <c r="Z161" t="str">
        <f ca="1">IF(ISNUMBER($A161),VLOOKUP($A161,Methuselahs!$A$7:$X$206,5),"")</f>
        <v/>
      </c>
      <c r="AA161" s="191" t="str">
        <f t="shared" ca="1" si="59"/>
        <v/>
      </c>
    </row>
    <row r="162" spans="1:27" ht="12.95" customHeight="1">
      <c r="A162" t="str">
        <f ca="1">IF(ISBLANK('Tournament Info'!$B$11),"",INDIRECT(ADDRESS(ROW(),1,1,1,"Optimal Seating "&amp;'Tournament Info'!$B$11-1&amp;"R+F")))</f>
        <v/>
      </c>
      <c r="B162" t="str">
        <f ca="1">IF(ISNUMBER(A162),VLOOKUP(A162,Methuselahs!$A$7:$E$206,2,FALSE()),"")</f>
        <v/>
      </c>
      <c r="C162" t="str">
        <f ca="1">IF(ISNUMBER(A162),VLOOKUP(A162,Methuselahs!$A$7:$E$206,3,FALSE()),"")</f>
        <v/>
      </c>
      <c r="D162" s="234" t="str">
        <f t="shared" ca="1" si="48"/>
        <v/>
      </c>
      <c r="E162" s="235"/>
      <c r="F162" s="233">
        <f t="shared" si="49"/>
        <v>0</v>
      </c>
      <c r="G162" s="236" t="str">
        <f t="shared" ca="1" si="50"/>
        <v/>
      </c>
      <c r="H162" t="str">
        <f ca="1">IF(ISNUMBER(A162),IF(OR($S162=$U162,NOT(ISNA(MATCH($D162*5+$V$4,Override!$C$6:$C$124,0)))),$Q162,0),"")</f>
        <v/>
      </c>
      <c r="I162" s="234" t="str">
        <f t="shared" ca="1" si="51"/>
        <v/>
      </c>
      <c r="J162" s="238">
        <f ca="1">COUNT(A162:A166)</f>
        <v>0</v>
      </c>
      <c r="K162" s="239" t="str">
        <f ca="1">IF(ISNUMBER(A162),_xlfn.RANK.EQ(F162,F162:F166),"")</f>
        <v/>
      </c>
      <c r="L162" s="240">
        <f ca="1">IF(J162=5,VLOOKUP(K162,TPMatrix!$A$6:$B$10,2,FALSE()),IF(J162=4,VLOOKUP(K162,TPMatrix!$D$6:$E$9,2,FALSE()),0))</f>
        <v>0</v>
      </c>
      <c r="M162" s="240">
        <f ca="1">IF(COUNTIF(K162:K166,K162)&gt;=2,IF(J162=5,VLOOKUP(K162+1,TPMatrix!$A$6:$B$10,2,FALSE()),IF(J162=4,VLOOKUP(K162+1,TPMatrix!$D$6:$E$9,2,FALSE()),0)),"")</f>
        <v>0</v>
      </c>
      <c r="N162" s="240">
        <f ca="1">IF(COUNTIF(K162:K166,K162)&gt;=3,IF(J162=5,VLOOKUP(K162+2,TPMatrix!$A$6:$B$10,2,FALSE()),IF(J162=4,VLOOKUP(K162+2,TPMatrix!$D$6:$E$9,2,FALSE()),0)),"")</f>
        <v>0</v>
      </c>
      <c r="O162" s="240">
        <f ca="1">IF(COUNTIF(K162:K166,K162)&gt;=4,IF(J162=5,VLOOKUP(K162+3,TPMatrix!$A$6:$B$10,2,FALSE()),IF(J162=4,VLOOKUP(K162+3,TPMatrix!$D$6:$E$9,2,FALSE()),0)),"")</f>
        <v>0</v>
      </c>
      <c r="P162" s="240">
        <f ca="1">IF(COUNTIF(K162:K166,K162)&gt;=5,IF(J162=5,VLOOKUP(K162+4,TPMatrix!$A$6:$B$10,2,FALSE()),IF(J162=4,VLOOKUP(K162+4,TPMatrix!$D$6:$E$9,2,FALSE()),0)),"")</f>
        <v>0</v>
      </c>
      <c r="Q162" s="240">
        <f t="shared" ca="1" si="52"/>
        <v>0</v>
      </c>
      <c r="R162" s="241">
        <f t="shared" ca="1" si="53"/>
        <v>5</v>
      </c>
      <c r="S162" s="242">
        <f t="shared" ca="1" si="54"/>
        <v>0</v>
      </c>
      <c r="T162" s="243">
        <f t="shared" si="55"/>
        <v>0</v>
      </c>
      <c r="U162" s="244">
        <f t="shared" ca="1" si="56"/>
        <v>0</v>
      </c>
      <c r="W162" s="191" t="str">
        <f t="shared" ca="1" si="57"/>
        <v/>
      </c>
      <c r="X162" t="str">
        <f ca="1">IF(ISNUMBER($A162),$W162*(Methuselahs!$A$4+1)+$A162,"")</f>
        <v/>
      </c>
      <c r="Y162" s="191" t="str">
        <f t="shared" ca="1" si="58"/>
        <v/>
      </c>
      <c r="Z162" t="str">
        <f ca="1">IF(ISNUMBER($A162),VLOOKUP($A162,Methuselahs!$A$7:$X$206,5),"")</f>
        <v/>
      </c>
      <c r="AA162" s="191" t="str">
        <f t="shared" ca="1" si="59"/>
        <v/>
      </c>
    </row>
    <row r="163" spans="1:27" ht="12.95" customHeight="1">
      <c r="A163" t="str">
        <f ca="1">IF(ISBLANK('Tournament Info'!$B$11),"",INDIRECT(ADDRESS(ROW(),1,1,1,"Optimal Seating "&amp;'Tournament Info'!$B$11-1&amp;"R+F")))</f>
        <v/>
      </c>
      <c r="B163" t="str">
        <f ca="1">IF(ISNUMBER(A163),VLOOKUP(A163,Methuselahs!$A$7:$E$206,2,FALSE()),"")</f>
        <v/>
      </c>
      <c r="C163" t="str">
        <f ca="1">IF(ISNUMBER(A163),VLOOKUP(A163,Methuselahs!$A$7:$E$206,3,FALSE()),"")</f>
        <v/>
      </c>
      <c r="D163" s="248" t="str">
        <f t="shared" ca="1" si="48"/>
        <v/>
      </c>
      <c r="E163" s="249"/>
      <c r="F163" s="247">
        <f t="shared" si="49"/>
        <v>0</v>
      </c>
      <c r="G163" s="250" t="str">
        <f t="shared" ca="1" si="50"/>
        <v/>
      </c>
      <c r="H163" t="str">
        <f ca="1">IF(ISNUMBER(A163),IF(OR($S163=$U163,NOT(ISNA(MATCH($D163*5+$V$4,Override!$C$6:$C$124,0)))),$Q163,0),"")</f>
        <v/>
      </c>
      <c r="I163" s="248" t="str">
        <f t="shared" ca="1" si="51"/>
        <v/>
      </c>
      <c r="J163" s="252">
        <f ca="1">COUNT(A162:A166)</f>
        <v>0</v>
      </c>
      <c r="K163" s="253" t="str">
        <f ca="1">IF(ISNUMBER(A163),_xlfn.RANK.EQ(F163,F162:F166),"")</f>
        <v/>
      </c>
      <c r="L163" s="254">
        <f ca="1">IF(J163=5,VLOOKUP(K163,TPMatrix!$A$6:$B$10,2,FALSE()),IF(J163=4,VLOOKUP(K163,TPMatrix!$D$6:$E$9,2,FALSE()),0))</f>
        <v>0</v>
      </c>
      <c r="M163" s="254">
        <f ca="1">IF(COUNTIF(K162:K166,K163)&gt;=2,IF(J163=5,VLOOKUP(K163+1,TPMatrix!$A$6:$B$10,2,FALSE()),IF(J163=4,VLOOKUP(K163+1,TPMatrix!$D$6:$E$9,2,FALSE()),0)),"")</f>
        <v>0</v>
      </c>
      <c r="N163" s="254">
        <f ca="1">IF(COUNTIF(K162:K166,K163)&gt;=3,IF(J163=5,VLOOKUP(K163+2,TPMatrix!$A$6:$B$10,2,FALSE()),IF(J163=4,VLOOKUP(K163+2,TPMatrix!$D$6:$E$9,2,FALSE()),0)),"")</f>
        <v>0</v>
      </c>
      <c r="O163" s="254">
        <f ca="1">IF(COUNTIF(K162:K166,K163)&gt;=4,IF(J163=5,VLOOKUP(K163+3,TPMatrix!$A$6:$B$10,2,FALSE()),IF(J163=4,VLOOKUP(K163+3,TPMatrix!$D$6:$E$9,2,FALSE()),0)),"")</f>
        <v>0</v>
      </c>
      <c r="P163" s="254">
        <f ca="1">IF(COUNTIF(K162:K166,K163)&gt;=5,IF(J163=5,VLOOKUP(K163+4,TPMatrix!$A$6:$B$10,2,FALSE()),IF(J163=4,VLOOKUP(K163+4,TPMatrix!$D$6:$E$9,2,FALSE()),0)),"")</f>
        <v>0</v>
      </c>
      <c r="Q163" s="254">
        <f t="shared" ca="1" si="52"/>
        <v>0</v>
      </c>
      <c r="R163" s="255">
        <f t="shared" ca="1" si="53"/>
        <v>5</v>
      </c>
      <c r="S163" s="253">
        <f t="shared" ca="1" si="54"/>
        <v>0</v>
      </c>
      <c r="T163" s="254">
        <f t="shared" si="55"/>
        <v>0</v>
      </c>
      <c r="U163" s="255">
        <f t="shared" ca="1" si="56"/>
        <v>0</v>
      </c>
      <c r="W163" s="191" t="str">
        <f t="shared" ca="1" si="57"/>
        <v/>
      </c>
      <c r="X163" t="str">
        <f ca="1">IF(ISNUMBER($A163),$W163*(Methuselahs!$A$4+1)+$A163,"")</f>
        <v/>
      </c>
      <c r="Y163" s="191" t="str">
        <f t="shared" ca="1" si="58"/>
        <v/>
      </c>
      <c r="Z163" t="str">
        <f ca="1">IF(ISNUMBER($A163),VLOOKUP($A163,Methuselahs!$A$7:$X$206,5),"")</f>
        <v/>
      </c>
      <c r="AA163" s="191" t="str">
        <f t="shared" ca="1" si="59"/>
        <v/>
      </c>
    </row>
    <row r="164" spans="1:27" ht="12.95" customHeight="1">
      <c r="A164" t="str">
        <f ca="1">IF(ISBLANK('Tournament Info'!$B$11),"",INDIRECT(ADDRESS(ROW(),1,1,1,"Optimal Seating "&amp;'Tournament Info'!$B$11-1&amp;"R+F")))</f>
        <v/>
      </c>
      <c r="B164" t="str">
        <f ca="1">IF(ISNUMBER(A164),VLOOKUP(A164,Methuselahs!$A$7:$E$206,2,FALSE()),"")</f>
        <v/>
      </c>
      <c r="C164" t="str">
        <f ca="1">IF(ISNUMBER(A164),VLOOKUP(A164,Methuselahs!$A$7:$E$206,3,FALSE()),"")</f>
        <v/>
      </c>
      <c r="D164" s="258" t="str">
        <f t="shared" ca="1" si="48"/>
        <v/>
      </c>
      <c r="E164" s="259"/>
      <c r="F164" s="257">
        <f t="shared" si="49"/>
        <v>0</v>
      </c>
      <c r="G164" s="260" t="str">
        <f t="shared" ca="1" si="50"/>
        <v/>
      </c>
      <c r="H164" t="str">
        <f ca="1">IF(ISNUMBER(A164),IF(OR($S164=$U164,NOT(ISNA(MATCH($D164*5+$V$4,Override!$C$6:$C$124,0)))),$Q164,0),"")</f>
        <v/>
      </c>
      <c r="I164" s="258" t="str">
        <f t="shared" ca="1" si="51"/>
        <v/>
      </c>
      <c r="J164" s="262">
        <f ca="1">COUNT(A162:A166)</f>
        <v>0</v>
      </c>
      <c r="K164" s="263" t="str">
        <f ca="1">IF(ISNUMBER(A164),_xlfn.RANK.EQ(F164,F162:F166),"")</f>
        <v/>
      </c>
      <c r="L164" s="264">
        <f ca="1">IF(J164=5,VLOOKUP(K164,TPMatrix!$A$6:$B$10,2,FALSE()),IF(J164=4,VLOOKUP(K164,TPMatrix!$D$6:$E$9,2,FALSE()),0))</f>
        <v>0</v>
      </c>
      <c r="M164" s="264">
        <f ca="1">IF(COUNTIF(K162:K166,K164)&gt;=2,IF(J164=5,VLOOKUP(K164+1,TPMatrix!$A$6:$B$10,2,FALSE()),IF(J164=4,VLOOKUP(K164+1,TPMatrix!$D$6:$E$9,2,FALSE()),0)),"")</f>
        <v>0</v>
      </c>
      <c r="N164" s="264">
        <f ca="1">IF(COUNTIF(K162:K166,K164)&gt;=3,IF(J164=5,VLOOKUP(K164+2,TPMatrix!$A$6:$B$10,2,FALSE()),IF(J164=4,VLOOKUP(K164+2,TPMatrix!$D$6:$E$9,2,FALSE()),0)),"")</f>
        <v>0</v>
      </c>
      <c r="O164" s="264">
        <f ca="1">IF(COUNTIF(K162:K166,K164)&gt;=4,IF(J164=5,VLOOKUP(K164+3,TPMatrix!$A$6:$B$10,2,FALSE()),IF(J164=4,VLOOKUP(K164+3,TPMatrix!$D$6:$E$9,2,FALSE()),0)),"")</f>
        <v>0</v>
      </c>
      <c r="P164" s="264">
        <f ca="1">IF(COUNTIF(K162:K166,K164)&gt;=5,IF(J164=5,VLOOKUP(K164+4,TPMatrix!$A$6:$B$10,2,FALSE()),IF(J164=4,VLOOKUP(K164+4,TPMatrix!$D$6:$E$9,2,FALSE()),0)),"")</f>
        <v>0</v>
      </c>
      <c r="Q164" s="264">
        <f t="shared" ca="1" si="52"/>
        <v>0</v>
      </c>
      <c r="R164" s="265">
        <f t="shared" ca="1" si="53"/>
        <v>5</v>
      </c>
      <c r="S164" s="263">
        <f t="shared" ca="1" si="54"/>
        <v>0</v>
      </c>
      <c r="T164" s="264">
        <f t="shared" si="55"/>
        <v>0</v>
      </c>
      <c r="U164" s="265">
        <f t="shared" ca="1" si="56"/>
        <v>0</v>
      </c>
      <c r="W164" s="191" t="str">
        <f t="shared" ca="1" si="57"/>
        <v/>
      </c>
      <c r="X164" t="str">
        <f ca="1">IF(ISNUMBER($A164),$W164*(Methuselahs!$A$4+1)+$A164,"")</f>
        <v/>
      </c>
      <c r="Y164" s="191" t="str">
        <f t="shared" ca="1" si="58"/>
        <v/>
      </c>
      <c r="Z164" t="str">
        <f ca="1">IF(ISNUMBER($A164),VLOOKUP($A164,Methuselahs!$A$7:$X$206,5),"")</f>
        <v/>
      </c>
      <c r="AA164" s="191" t="str">
        <f t="shared" ca="1" si="59"/>
        <v/>
      </c>
    </row>
    <row r="165" spans="1:27" ht="12.95" customHeight="1">
      <c r="A165" t="str">
        <f ca="1">IF(ISBLANK('Tournament Info'!$B$11),"",INDIRECT(ADDRESS(ROW(),1,1,1,"Optimal Seating "&amp;'Tournament Info'!$B$11-1&amp;"R+F")))</f>
        <v/>
      </c>
      <c r="B165" t="str">
        <f ca="1">IF(ISNUMBER(A165),VLOOKUP(A165,Methuselahs!$A$7:$E$206,2,FALSE()),"")</f>
        <v/>
      </c>
      <c r="C165" t="str">
        <f ca="1">IF(ISNUMBER(A165),VLOOKUP(A165,Methuselahs!$A$7:$E$206,3,FALSE()),"")</f>
        <v/>
      </c>
      <c r="D165" s="268" t="str">
        <f t="shared" ca="1" si="48"/>
        <v/>
      </c>
      <c r="E165" s="269"/>
      <c r="F165" s="267">
        <f t="shared" si="49"/>
        <v>0</v>
      </c>
      <c r="G165" s="250" t="str">
        <f t="shared" ca="1" si="50"/>
        <v/>
      </c>
      <c r="H165" t="str">
        <f ca="1">IF(ISNUMBER(A165),IF(OR($S165=$U165,NOT(ISNA(MATCH($D165*5+$V$4,Override!$C$6:$C$124,0)))),$Q165,0),"")</f>
        <v/>
      </c>
      <c r="I165" s="268" t="str">
        <f t="shared" ca="1" si="51"/>
        <v/>
      </c>
      <c r="J165" s="270">
        <f ca="1">COUNT(A162:A166)</f>
        <v>0</v>
      </c>
      <c r="K165" s="253" t="str">
        <f ca="1">IF(ISNUMBER(A165),_xlfn.RANK.EQ(F165,F162:F166),"")</f>
        <v/>
      </c>
      <c r="L165" s="254">
        <f ca="1">IF(J165=5,VLOOKUP(K165,TPMatrix!$A$6:$B$10,2,FALSE()),IF(J165=4,VLOOKUP(K165,TPMatrix!$D$6:$E$9,2,FALSE()),0))</f>
        <v>0</v>
      </c>
      <c r="M165" s="254">
        <f ca="1">IF(COUNTIF(K162:K166,K165)&gt;=2,IF(J165=5,VLOOKUP(K165+1,TPMatrix!$A$6:$B$10,2,FALSE()),IF(J165=4,VLOOKUP(K165+1,TPMatrix!$D$6:$E$9,2,FALSE()),0)),"")</f>
        <v>0</v>
      </c>
      <c r="N165" s="254">
        <f ca="1">IF(COUNTIF(K162:K166,K165)&gt;=3,IF(J165=5,VLOOKUP(K165+2,TPMatrix!$A$6:$B$10,2,FALSE()),IF(J165=4,VLOOKUP(K165+2,TPMatrix!$D$6:$E$9,2,FALSE()),0)),"")</f>
        <v>0</v>
      </c>
      <c r="O165" s="254">
        <f ca="1">IF(COUNTIF(K162:K166,K165)&gt;=4,IF(J165=5,VLOOKUP(K165+3,TPMatrix!$A$6:$B$10,2,FALSE()),IF(J165=4,VLOOKUP(K165+3,TPMatrix!$D$6:$E$9,2,FALSE()),0)),"")</f>
        <v>0</v>
      </c>
      <c r="P165" s="254">
        <f ca="1">IF(COUNTIF(K162:K166,K165)&gt;=5,IF(J165=5,VLOOKUP(K165+4,TPMatrix!$A$6:$B$10,2,FALSE()),IF(J165=4,VLOOKUP(K165+4,TPMatrix!$D$6:$E$9,2,FALSE()),0)),"")</f>
        <v>0</v>
      </c>
      <c r="Q165" s="254">
        <f t="shared" ca="1" si="52"/>
        <v>0</v>
      </c>
      <c r="R165" s="255">
        <f t="shared" ca="1" si="53"/>
        <v>5</v>
      </c>
      <c r="S165" s="253">
        <f t="shared" ca="1" si="54"/>
        <v>0</v>
      </c>
      <c r="T165" s="254">
        <f t="shared" si="55"/>
        <v>0</v>
      </c>
      <c r="U165" s="255">
        <f t="shared" ca="1" si="56"/>
        <v>0</v>
      </c>
      <c r="W165" s="191" t="str">
        <f t="shared" ca="1" si="57"/>
        <v/>
      </c>
      <c r="X165" t="str">
        <f ca="1">IF(ISNUMBER($A165),$W165*(Methuselahs!$A$4+1)+$A165,"")</f>
        <v/>
      </c>
      <c r="Y165" s="191" t="str">
        <f t="shared" ca="1" si="58"/>
        <v/>
      </c>
      <c r="Z165" t="str">
        <f ca="1">IF(ISNUMBER($A165),VLOOKUP($A165,Methuselahs!$A$7:$X$206,5),"")</f>
        <v/>
      </c>
      <c r="AA165" s="191" t="str">
        <f t="shared" ca="1" si="59"/>
        <v/>
      </c>
    </row>
    <row r="166" spans="1:27" ht="12.95" customHeight="1" thickBot="1">
      <c r="A166" t="str">
        <f ca="1">IF(ISBLANK('Tournament Info'!$B$11),"",INDIRECT(ADDRESS(ROW(),1,1,1,"Optimal Seating "&amp;'Tournament Info'!$B$11-1&amp;"R+F")))</f>
        <v/>
      </c>
      <c r="B166" t="str">
        <f ca="1">IF(ISNUMBER(A166),VLOOKUP(A166,Methuselahs!$A$7:$E$206,2,FALSE()),"")</f>
        <v/>
      </c>
      <c r="C166" t="str">
        <f ca="1">IF(ISNUMBER(A166),VLOOKUP(A166,Methuselahs!$A$7:$E$206,3,FALSE()),"")</f>
        <v/>
      </c>
      <c r="D166" s="274" t="str">
        <f t="shared" ca="1" si="48"/>
        <v/>
      </c>
      <c r="E166" s="275"/>
      <c r="F166" s="273">
        <f t="shared" si="49"/>
        <v>0</v>
      </c>
      <c r="G166" s="260" t="str">
        <f t="shared" ca="1" si="50"/>
        <v/>
      </c>
      <c r="H166" t="str">
        <f ca="1">IF(ISNUMBER(A166),IF(OR($S166=$U166,NOT(ISNA(MATCH($D166*5+$V$4,Override!$C$6:$C$124,0)))),$Q166,0),"")</f>
        <v/>
      </c>
      <c r="I166" s="274" t="str">
        <f t="shared" ca="1" si="51"/>
        <v/>
      </c>
      <c r="J166" s="276">
        <f ca="1">COUNT(A162:A166)</f>
        <v>0</v>
      </c>
      <c r="K166" s="277" t="str">
        <f ca="1">IF(ISNUMBER(A166),_xlfn.RANK.EQ(F166,F162:F166),"")</f>
        <v/>
      </c>
      <c r="L166" s="278">
        <f ca="1">IF(J166=5,VLOOKUP(K166,TPMatrix!$A$6:$B$10,2,FALSE()),IF(J166=4,VLOOKUP(K166,TPMatrix!$D$6:$E$9,2,FALSE()),0))</f>
        <v>0</v>
      </c>
      <c r="M166" s="278">
        <f ca="1">IF(COUNTIF(K162:K166,K166)&gt;=2,IF(J166=5,VLOOKUP(K166+1,TPMatrix!$A$6:$B$10,2,FALSE()),IF(J166=4,VLOOKUP(K166+1,TPMatrix!$D$6:$E$9,2,FALSE()),0)),"")</f>
        <v>0</v>
      </c>
      <c r="N166" s="278">
        <f ca="1">IF(COUNTIF(K162:K166,K166)&gt;=3,IF(J166=5,VLOOKUP(K166+2,TPMatrix!$A$6:$B$10,2,FALSE()),IF(J166=4,VLOOKUP(K166+2,TPMatrix!$D$6:$E$9,2,FALSE()),0)),"")</f>
        <v>0</v>
      </c>
      <c r="O166" s="278">
        <f ca="1">IF(COUNTIF(K162:K166,K166)&gt;=4,IF(J166=5,VLOOKUP(K166+3,TPMatrix!$A$6:$B$10,2,FALSE()),IF(J166=4,VLOOKUP(K166+3,TPMatrix!$D$6:$E$9,2,FALSE()),0)),"")</f>
        <v>0</v>
      </c>
      <c r="P166" s="278">
        <f ca="1">IF(COUNTIF(K162:K166,K166)&gt;=5,IF(J166=5,VLOOKUP(K166+4,TPMatrix!$A$6:$B$10,2,FALSE()),IF(J166=4,VLOOKUP(K166+4,TPMatrix!$D$6:$E$9,2,FALSE()),0)),"")</f>
        <v>0</v>
      </c>
      <c r="Q166" s="278">
        <f t="shared" ca="1" si="52"/>
        <v>0</v>
      </c>
      <c r="R166" s="279">
        <f t="shared" ca="1" si="53"/>
        <v>5</v>
      </c>
      <c r="S166" s="277">
        <f t="shared" ca="1" si="54"/>
        <v>0</v>
      </c>
      <c r="T166" s="278">
        <f t="shared" si="55"/>
        <v>0</v>
      </c>
      <c r="U166" s="279">
        <f t="shared" ca="1" si="56"/>
        <v>0</v>
      </c>
      <c r="W166" s="191" t="str">
        <f t="shared" ca="1" si="57"/>
        <v/>
      </c>
      <c r="X166" t="str">
        <f ca="1">IF(ISNUMBER($A166),$W166*(Methuselahs!$A$4+1)+$A166,"")</f>
        <v/>
      </c>
      <c r="Y166" s="191" t="str">
        <f t="shared" ca="1" si="58"/>
        <v/>
      </c>
      <c r="Z166" t="str">
        <f ca="1">IF(ISNUMBER($A166),VLOOKUP($A166,Methuselahs!$A$7:$X$206,5),"")</f>
        <v/>
      </c>
      <c r="AA166" s="191" t="str">
        <f t="shared" ca="1" si="59"/>
        <v/>
      </c>
    </row>
    <row r="167" spans="1:27" ht="12.95" customHeight="1">
      <c r="A167" t="str">
        <f ca="1">IF(ISBLANK('Tournament Info'!$B$11),"",INDIRECT(ADDRESS(ROW(),1,1,1,"Optimal Seating "&amp;'Tournament Info'!$B$11-1&amp;"R+F")))</f>
        <v/>
      </c>
      <c r="B167" t="str">
        <f ca="1">IF(ISNUMBER(A167),VLOOKUP(A167,Methuselahs!$A$7:$E$206,2,FALSE()),"")</f>
        <v/>
      </c>
      <c r="C167" t="str">
        <f ca="1">IF(ISNUMBER(A167),VLOOKUP(A167,Methuselahs!$A$7:$E$206,3,FALSE()),"")</f>
        <v/>
      </c>
      <c r="D167" s="234" t="str">
        <f t="shared" ref="D167:D198" ca="1" si="60">IF(ISNUMBER(A167),FLOOR((ROW()-ROW($A$7))/5,1)+1,"")</f>
        <v/>
      </c>
      <c r="E167" s="235"/>
      <c r="F167" s="233">
        <f t="shared" ref="F167:F198" si="61">IF(ISNUMBER(E167),E167,0)</f>
        <v>0</v>
      </c>
      <c r="G167" s="236" t="str">
        <f t="shared" ref="G167:G198" ca="1" si="62">IF(ISNUMBER($A167),IF(AND($F167&gt;=2,$H167=60),1,0),"")</f>
        <v/>
      </c>
      <c r="H167" t="str">
        <f ca="1">IF(ISNUMBER(A167),IF(OR($S167=$U167,NOT(ISNA(MATCH($D167*5+$V$4,Override!$C$6:$C$124,0)))),$Q167,0),"")</f>
        <v/>
      </c>
      <c r="I167" s="234" t="str">
        <f t="shared" ref="I167:I198" ca="1" si="63">IF(ISNUMBER(A167),IF(J167=5,K167,IF(AND(J167=4,OR(K167=4,K167=3)),K167+1,K167)),"")</f>
        <v/>
      </c>
      <c r="J167" s="238">
        <f ca="1">COUNT(A167:A171)</f>
        <v>0</v>
      </c>
      <c r="K167" s="239" t="str">
        <f ca="1">IF(ISNUMBER(A167),_xlfn.RANK.EQ(F167,F167:F171),"")</f>
        <v/>
      </c>
      <c r="L167" s="240">
        <f ca="1">IF(J167=5,VLOOKUP(K167,TPMatrix!$A$6:$B$10,2,FALSE()),IF(J167=4,VLOOKUP(K167,TPMatrix!$D$6:$E$9,2,FALSE()),0))</f>
        <v>0</v>
      </c>
      <c r="M167" s="240">
        <f ca="1">IF(COUNTIF(K167:K171,K167)&gt;=2,IF(J167=5,VLOOKUP(K167+1,TPMatrix!$A$6:$B$10,2,FALSE()),IF(J167=4,VLOOKUP(K167+1,TPMatrix!$D$6:$E$9,2,FALSE()),0)),"")</f>
        <v>0</v>
      </c>
      <c r="N167" s="240">
        <f ca="1">IF(COUNTIF(K167:K171,K167)&gt;=3,IF(J167=5,VLOOKUP(K167+2,TPMatrix!$A$6:$B$10,2,FALSE()),IF(J167=4,VLOOKUP(K167+2,TPMatrix!$D$6:$E$9,2,FALSE()),0)),"")</f>
        <v>0</v>
      </c>
      <c r="O167" s="240">
        <f ca="1">IF(COUNTIF(K167:K171,K167)&gt;=4,IF(J167=5,VLOOKUP(K167+3,TPMatrix!$A$6:$B$10,2,FALSE()),IF(J167=4,VLOOKUP(K167+3,TPMatrix!$D$6:$E$9,2,FALSE()),0)),"")</f>
        <v>0</v>
      </c>
      <c r="P167" s="240">
        <f ca="1">IF(COUNTIF(K167:K171,K167)&gt;=5,IF(J167=5,VLOOKUP(K167+4,TPMatrix!$A$6:$B$10,2,FALSE()),IF(J167=4,VLOOKUP(K167+4,TPMatrix!$D$6:$E$9,2,FALSE()),0)),"")</f>
        <v>0</v>
      </c>
      <c r="Q167" s="240">
        <f t="shared" ref="Q167:Q198" ca="1" si="64">SUM(L167:P167)/COUNT(L167:P167)</f>
        <v>0</v>
      </c>
      <c r="R167" s="241">
        <f t="shared" ref="R167:R198" ca="1" si="65">COUNT(L167:P167)</f>
        <v>5</v>
      </c>
      <c r="S167" s="242">
        <f t="shared" ref="S167:S198" ca="1" si="66">IF(ISNUMBER($A167),COUNTIF($D$7:$D$206,$D167),0)</f>
        <v>0</v>
      </c>
      <c r="T167" s="243">
        <f t="shared" ref="T167:T198" si="67">CEILING($F167,1)</f>
        <v>0</v>
      </c>
      <c r="U167" s="244">
        <f t="shared" ref="U167:U198" ca="1" si="68">SUM(OFFSET(T167,-MOD(ROW()-ROW($U$7),5),0,5,1))</f>
        <v>0</v>
      </c>
      <c r="W167" s="191" t="str">
        <f t="shared" ref="W167:W198" ca="1" si="69">$I167</f>
        <v/>
      </c>
      <c r="X167" t="str">
        <f ca="1">IF(ISNUMBER($A167),$W167*(Methuselahs!$A$4+1)+$A167,"")</f>
        <v/>
      </c>
      <c r="Y167" s="191" t="str">
        <f t="shared" ref="Y167:Y198" ca="1" si="70">IF(ISNUMBER($A167),_xlfn.RANK.EQ($X167,$X167:$X171,1),"")</f>
        <v/>
      </c>
      <c r="Z167" t="str">
        <f ca="1">IF(ISNUMBER($A167),VLOOKUP($A167,Methuselahs!$A$7:$X$206,5),"")</f>
        <v/>
      </c>
      <c r="AA167" s="191" t="str">
        <f t="shared" ref="AA167:AA198" ca="1" si="71">$I167</f>
        <v/>
      </c>
    </row>
    <row r="168" spans="1:27" ht="12.95" customHeight="1">
      <c r="A168" t="str">
        <f ca="1">IF(ISBLANK('Tournament Info'!$B$11),"",INDIRECT(ADDRESS(ROW(),1,1,1,"Optimal Seating "&amp;'Tournament Info'!$B$11-1&amp;"R+F")))</f>
        <v/>
      </c>
      <c r="B168" t="str">
        <f ca="1">IF(ISNUMBER(A168),VLOOKUP(A168,Methuselahs!$A$7:$E$206,2,FALSE()),"")</f>
        <v/>
      </c>
      <c r="C168" t="str">
        <f ca="1">IF(ISNUMBER(A168),VLOOKUP(A168,Methuselahs!$A$7:$E$206,3,FALSE()),"")</f>
        <v/>
      </c>
      <c r="D168" s="248" t="str">
        <f t="shared" ca="1" si="60"/>
        <v/>
      </c>
      <c r="E168" s="249"/>
      <c r="F168" s="247">
        <f t="shared" si="61"/>
        <v>0</v>
      </c>
      <c r="G168" s="250" t="str">
        <f t="shared" ca="1" si="62"/>
        <v/>
      </c>
      <c r="H168" t="str">
        <f ca="1">IF(ISNUMBER(A168),IF(OR($S168=$U168,NOT(ISNA(MATCH($D168*5+$V$4,Override!$C$6:$C$124,0)))),$Q168,0),"")</f>
        <v/>
      </c>
      <c r="I168" s="248" t="str">
        <f t="shared" ca="1" si="63"/>
        <v/>
      </c>
      <c r="J168" s="252">
        <f ca="1">COUNT(A167:A171)</f>
        <v>0</v>
      </c>
      <c r="K168" s="253" t="str">
        <f ca="1">IF(ISNUMBER(A168),_xlfn.RANK.EQ(F168,F167:F171),"")</f>
        <v/>
      </c>
      <c r="L168" s="254">
        <f ca="1">IF(J168=5,VLOOKUP(K168,TPMatrix!$A$6:$B$10,2,FALSE()),IF(J168=4,VLOOKUP(K168,TPMatrix!$D$6:$E$9,2,FALSE()),0))</f>
        <v>0</v>
      </c>
      <c r="M168" s="254">
        <f ca="1">IF(COUNTIF(K167:K171,K168)&gt;=2,IF(J168=5,VLOOKUP(K168+1,TPMatrix!$A$6:$B$10,2,FALSE()),IF(J168=4,VLOOKUP(K168+1,TPMatrix!$D$6:$E$9,2,FALSE()),0)),"")</f>
        <v>0</v>
      </c>
      <c r="N168" s="254">
        <f ca="1">IF(COUNTIF(K167:K171,K168)&gt;=3,IF(J168=5,VLOOKUP(K168+2,TPMatrix!$A$6:$B$10,2,FALSE()),IF(J168=4,VLOOKUP(K168+2,TPMatrix!$D$6:$E$9,2,FALSE()),0)),"")</f>
        <v>0</v>
      </c>
      <c r="O168" s="254">
        <f ca="1">IF(COUNTIF(K167:K171,K168)&gt;=4,IF(J168=5,VLOOKUP(K168+3,TPMatrix!$A$6:$B$10,2,FALSE()),IF(J168=4,VLOOKUP(K168+3,TPMatrix!$D$6:$E$9,2,FALSE()),0)),"")</f>
        <v>0</v>
      </c>
      <c r="P168" s="254">
        <f ca="1">IF(COUNTIF(K167:K171,K168)&gt;=5,IF(J168=5,VLOOKUP(K168+4,TPMatrix!$A$6:$B$10,2,FALSE()),IF(J168=4,VLOOKUP(K168+4,TPMatrix!$D$6:$E$9,2,FALSE()),0)),"")</f>
        <v>0</v>
      </c>
      <c r="Q168" s="254">
        <f t="shared" ca="1" si="64"/>
        <v>0</v>
      </c>
      <c r="R168" s="255">
        <f t="shared" ca="1" si="65"/>
        <v>5</v>
      </c>
      <c r="S168" s="253">
        <f t="shared" ca="1" si="66"/>
        <v>0</v>
      </c>
      <c r="T168" s="254">
        <f t="shared" si="67"/>
        <v>0</v>
      </c>
      <c r="U168" s="255">
        <f t="shared" ca="1" si="68"/>
        <v>0</v>
      </c>
      <c r="W168" s="191" t="str">
        <f t="shared" ca="1" si="69"/>
        <v/>
      </c>
      <c r="X168" t="str">
        <f ca="1">IF(ISNUMBER($A168),$W168*(Methuselahs!$A$4+1)+$A168,"")</f>
        <v/>
      </c>
      <c r="Y168" s="191" t="str">
        <f t="shared" ca="1" si="70"/>
        <v/>
      </c>
      <c r="Z168" t="str">
        <f ca="1">IF(ISNUMBER($A168),VLOOKUP($A168,Methuselahs!$A$7:$X$206,5),"")</f>
        <v/>
      </c>
      <c r="AA168" s="191" t="str">
        <f t="shared" ca="1" si="71"/>
        <v/>
      </c>
    </row>
    <row r="169" spans="1:27" ht="12.95" customHeight="1">
      <c r="A169" t="str">
        <f ca="1">IF(ISBLANK('Tournament Info'!$B$11),"",INDIRECT(ADDRESS(ROW(),1,1,1,"Optimal Seating "&amp;'Tournament Info'!$B$11-1&amp;"R+F")))</f>
        <v/>
      </c>
      <c r="B169" t="str">
        <f ca="1">IF(ISNUMBER(A169),VLOOKUP(A169,Methuselahs!$A$7:$E$206,2,FALSE()),"")</f>
        <v/>
      </c>
      <c r="C169" t="str">
        <f ca="1">IF(ISNUMBER(A169),VLOOKUP(A169,Methuselahs!$A$7:$E$206,3,FALSE()),"")</f>
        <v/>
      </c>
      <c r="D169" s="258" t="str">
        <f t="shared" ca="1" si="60"/>
        <v/>
      </c>
      <c r="E169" s="259"/>
      <c r="F169" s="257">
        <f t="shared" si="61"/>
        <v>0</v>
      </c>
      <c r="G169" s="260" t="str">
        <f t="shared" ca="1" si="62"/>
        <v/>
      </c>
      <c r="H169" t="str">
        <f ca="1">IF(ISNUMBER(A169),IF(OR($S169=$U169,NOT(ISNA(MATCH($D169*5+$V$4,Override!$C$6:$C$124,0)))),$Q169,0),"")</f>
        <v/>
      </c>
      <c r="I169" s="258" t="str">
        <f t="shared" ca="1" si="63"/>
        <v/>
      </c>
      <c r="J169" s="262">
        <f ca="1">COUNT(A167:A171)</f>
        <v>0</v>
      </c>
      <c r="K169" s="263" t="str">
        <f ca="1">IF(ISNUMBER(A169),_xlfn.RANK.EQ(F169,F167:F171),"")</f>
        <v/>
      </c>
      <c r="L169" s="264">
        <f ca="1">IF(J169=5,VLOOKUP(K169,TPMatrix!$A$6:$B$10,2,FALSE()),IF(J169=4,VLOOKUP(K169,TPMatrix!$D$6:$E$9,2,FALSE()),0))</f>
        <v>0</v>
      </c>
      <c r="M169" s="264">
        <f ca="1">IF(COUNTIF(K167:K171,K169)&gt;=2,IF(J169=5,VLOOKUP(K169+1,TPMatrix!$A$6:$B$10,2,FALSE()),IF(J169=4,VLOOKUP(K169+1,TPMatrix!$D$6:$E$9,2,FALSE()),0)),"")</f>
        <v>0</v>
      </c>
      <c r="N169" s="264">
        <f ca="1">IF(COUNTIF(K167:K171,K169)&gt;=3,IF(J169=5,VLOOKUP(K169+2,TPMatrix!$A$6:$B$10,2,FALSE()),IF(J169=4,VLOOKUP(K169+2,TPMatrix!$D$6:$E$9,2,FALSE()),0)),"")</f>
        <v>0</v>
      </c>
      <c r="O169" s="264">
        <f ca="1">IF(COUNTIF(K167:K171,K169)&gt;=4,IF(J169=5,VLOOKUP(K169+3,TPMatrix!$A$6:$B$10,2,FALSE()),IF(J169=4,VLOOKUP(K169+3,TPMatrix!$D$6:$E$9,2,FALSE()),0)),"")</f>
        <v>0</v>
      </c>
      <c r="P169" s="264">
        <f ca="1">IF(COUNTIF(K167:K171,K169)&gt;=5,IF(J169=5,VLOOKUP(K169+4,TPMatrix!$A$6:$B$10,2,FALSE()),IF(J169=4,VLOOKUP(K169+4,TPMatrix!$D$6:$E$9,2,FALSE()),0)),"")</f>
        <v>0</v>
      </c>
      <c r="Q169" s="264">
        <f t="shared" ca="1" si="64"/>
        <v>0</v>
      </c>
      <c r="R169" s="265">
        <f t="shared" ca="1" si="65"/>
        <v>5</v>
      </c>
      <c r="S169" s="263">
        <f t="shared" ca="1" si="66"/>
        <v>0</v>
      </c>
      <c r="T169" s="264">
        <f t="shared" si="67"/>
        <v>0</v>
      </c>
      <c r="U169" s="265">
        <f t="shared" ca="1" si="68"/>
        <v>0</v>
      </c>
      <c r="W169" s="191" t="str">
        <f t="shared" ca="1" si="69"/>
        <v/>
      </c>
      <c r="X169" t="str">
        <f ca="1">IF(ISNUMBER($A169),$W169*(Methuselahs!$A$4+1)+$A169,"")</f>
        <v/>
      </c>
      <c r="Y169" s="191" t="str">
        <f t="shared" ca="1" si="70"/>
        <v/>
      </c>
      <c r="Z169" t="str">
        <f ca="1">IF(ISNUMBER($A169),VLOOKUP($A169,Methuselahs!$A$7:$X$206,5),"")</f>
        <v/>
      </c>
      <c r="AA169" s="191" t="str">
        <f t="shared" ca="1" si="71"/>
        <v/>
      </c>
    </row>
    <row r="170" spans="1:27" ht="12.95" customHeight="1">
      <c r="A170" t="str">
        <f ca="1">IF(ISBLANK('Tournament Info'!$B$11),"",INDIRECT(ADDRESS(ROW(),1,1,1,"Optimal Seating "&amp;'Tournament Info'!$B$11-1&amp;"R+F")))</f>
        <v/>
      </c>
      <c r="B170" t="str">
        <f ca="1">IF(ISNUMBER(A170),VLOOKUP(A170,Methuselahs!$A$7:$E$206,2,FALSE()),"")</f>
        <v/>
      </c>
      <c r="C170" t="str">
        <f ca="1">IF(ISNUMBER(A170),VLOOKUP(A170,Methuselahs!$A$7:$E$206,3,FALSE()),"")</f>
        <v/>
      </c>
      <c r="D170" s="268" t="str">
        <f t="shared" ca="1" si="60"/>
        <v/>
      </c>
      <c r="E170" s="269"/>
      <c r="F170" s="267">
        <f t="shared" si="61"/>
        <v>0</v>
      </c>
      <c r="G170" s="250" t="str">
        <f t="shared" ca="1" si="62"/>
        <v/>
      </c>
      <c r="H170" t="str">
        <f ca="1">IF(ISNUMBER(A170),IF(OR($S170=$U170,NOT(ISNA(MATCH($D170*5+$V$4,Override!$C$6:$C$124,0)))),$Q170,0),"")</f>
        <v/>
      </c>
      <c r="I170" s="268" t="str">
        <f t="shared" ca="1" si="63"/>
        <v/>
      </c>
      <c r="J170" s="270">
        <f ca="1">COUNT(A167:A171)</f>
        <v>0</v>
      </c>
      <c r="K170" s="253" t="str">
        <f ca="1">IF(ISNUMBER(A170),_xlfn.RANK.EQ(F170,F167:F171),"")</f>
        <v/>
      </c>
      <c r="L170" s="254">
        <f ca="1">IF(J170=5,VLOOKUP(K170,TPMatrix!$A$6:$B$10,2,FALSE()),IF(J170=4,VLOOKUP(K170,TPMatrix!$D$6:$E$9,2,FALSE()),0))</f>
        <v>0</v>
      </c>
      <c r="M170" s="254">
        <f ca="1">IF(COUNTIF(K167:K171,K170)&gt;=2,IF(J170=5,VLOOKUP(K170+1,TPMatrix!$A$6:$B$10,2,FALSE()),IF(J170=4,VLOOKUP(K170+1,TPMatrix!$D$6:$E$9,2,FALSE()),0)),"")</f>
        <v>0</v>
      </c>
      <c r="N170" s="254">
        <f ca="1">IF(COUNTIF(K167:K171,K170)&gt;=3,IF(J170=5,VLOOKUP(K170+2,TPMatrix!$A$6:$B$10,2,FALSE()),IF(J170=4,VLOOKUP(K170+2,TPMatrix!$D$6:$E$9,2,FALSE()),0)),"")</f>
        <v>0</v>
      </c>
      <c r="O170" s="254">
        <f ca="1">IF(COUNTIF(K167:K171,K170)&gt;=4,IF(J170=5,VLOOKUP(K170+3,TPMatrix!$A$6:$B$10,2,FALSE()),IF(J170=4,VLOOKUP(K170+3,TPMatrix!$D$6:$E$9,2,FALSE()),0)),"")</f>
        <v>0</v>
      </c>
      <c r="P170" s="254">
        <f ca="1">IF(COUNTIF(K167:K171,K170)&gt;=5,IF(J170=5,VLOOKUP(K170+4,TPMatrix!$A$6:$B$10,2,FALSE()),IF(J170=4,VLOOKUP(K170+4,TPMatrix!$D$6:$E$9,2,FALSE()),0)),"")</f>
        <v>0</v>
      </c>
      <c r="Q170" s="254">
        <f t="shared" ca="1" si="64"/>
        <v>0</v>
      </c>
      <c r="R170" s="255">
        <f t="shared" ca="1" si="65"/>
        <v>5</v>
      </c>
      <c r="S170" s="253">
        <f t="shared" ca="1" si="66"/>
        <v>0</v>
      </c>
      <c r="T170" s="254">
        <f t="shared" si="67"/>
        <v>0</v>
      </c>
      <c r="U170" s="255">
        <f t="shared" ca="1" si="68"/>
        <v>0</v>
      </c>
      <c r="W170" s="191" t="str">
        <f t="shared" ca="1" si="69"/>
        <v/>
      </c>
      <c r="X170" t="str">
        <f ca="1">IF(ISNUMBER($A170),$W170*(Methuselahs!$A$4+1)+$A170,"")</f>
        <v/>
      </c>
      <c r="Y170" s="191" t="str">
        <f t="shared" ca="1" si="70"/>
        <v/>
      </c>
      <c r="Z170" t="str">
        <f ca="1">IF(ISNUMBER($A170),VLOOKUP($A170,Methuselahs!$A$7:$X$206,5),"")</f>
        <v/>
      </c>
      <c r="AA170" s="191" t="str">
        <f t="shared" ca="1" si="71"/>
        <v/>
      </c>
    </row>
    <row r="171" spans="1:27" ht="12.95" customHeight="1" thickBot="1">
      <c r="A171" t="str">
        <f ca="1">IF(ISBLANK('Tournament Info'!$B$11),"",INDIRECT(ADDRESS(ROW(),1,1,1,"Optimal Seating "&amp;'Tournament Info'!$B$11-1&amp;"R+F")))</f>
        <v/>
      </c>
      <c r="B171" t="str">
        <f ca="1">IF(ISNUMBER(A171),VLOOKUP(A171,Methuselahs!$A$7:$E$206,2,FALSE()),"")</f>
        <v/>
      </c>
      <c r="C171" t="str">
        <f ca="1">IF(ISNUMBER(A171),VLOOKUP(A171,Methuselahs!$A$7:$E$206,3,FALSE()),"")</f>
        <v/>
      </c>
      <c r="D171" s="274" t="str">
        <f t="shared" ca="1" si="60"/>
        <v/>
      </c>
      <c r="E171" s="275"/>
      <c r="F171" s="273">
        <f t="shared" si="61"/>
        <v>0</v>
      </c>
      <c r="G171" s="260" t="str">
        <f t="shared" ca="1" si="62"/>
        <v/>
      </c>
      <c r="H171" t="str">
        <f ca="1">IF(ISNUMBER(A171),IF(OR($S171=$U171,NOT(ISNA(MATCH($D171*5+$V$4,Override!$C$6:$C$124,0)))),$Q171,0),"")</f>
        <v/>
      </c>
      <c r="I171" s="274" t="str">
        <f t="shared" ca="1" si="63"/>
        <v/>
      </c>
      <c r="J171" s="276">
        <f ca="1">COUNT(A167:A171)</f>
        <v>0</v>
      </c>
      <c r="K171" s="277" t="str">
        <f ca="1">IF(ISNUMBER(A171),_xlfn.RANK.EQ(F171,F167:F171),"")</f>
        <v/>
      </c>
      <c r="L171" s="278">
        <f ca="1">IF(J171=5,VLOOKUP(K171,TPMatrix!$A$6:$B$10,2,FALSE()),IF(J171=4,VLOOKUP(K171,TPMatrix!$D$6:$E$9,2,FALSE()),0))</f>
        <v>0</v>
      </c>
      <c r="M171" s="278">
        <f ca="1">IF(COUNTIF(K167:K171,K171)&gt;=2,IF(J171=5,VLOOKUP(K171+1,TPMatrix!$A$6:$B$10,2,FALSE()),IF(J171=4,VLOOKUP(K171+1,TPMatrix!$D$6:$E$9,2,FALSE()),0)),"")</f>
        <v>0</v>
      </c>
      <c r="N171" s="278">
        <f ca="1">IF(COUNTIF(K167:K171,K171)&gt;=3,IF(J171=5,VLOOKUP(K171+2,TPMatrix!$A$6:$B$10,2,FALSE()),IF(J171=4,VLOOKUP(K171+2,TPMatrix!$D$6:$E$9,2,FALSE()),0)),"")</f>
        <v>0</v>
      </c>
      <c r="O171" s="278">
        <f ca="1">IF(COUNTIF(K167:K171,K171)&gt;=4,IF(J171=5,VLOOKUP(K171+3,TPMatrix!$A$6:$B$10,2,FALSE()),IF(J171=4,VLOOKUP(K171+3,TPMatrix!$D$6:$E$9,2,FALSE()),0)),"")</f>
        <v>0</v>
      </c>
      <c r="P171" s="278">
        <f ca="1">IF(COUNTIF(K167:K171,K171)&gt;=5,IF(J171=5,VLOOKUP(K171+4,TPMatrix!$A$6:$B$10,2,FALSE()),IF(J171=4,VLOOKUP(K171+4,TPMatrix!$D$6:$E$9,2,FALSE()),0)),"")</f>
        <v>0</v>
      </c>
      <c r="Q171" s="278">
        <f t="shared" ca="1" si="64"/>
        <v>0</v>
      </c>
      <c r="R171" s="279">
        <f t="shared" ca="1" si="65"/>
        <v>5</v>
      </c>
      <c r="S171" s="277">
        <f t="shared" ca="1" si="66"/>
        <v>0</v>
      </c>
      <c r="T171" s="278">
        <f t="shared" si="67"/>
        <v>0</v>
      </c>
      <c r="U171" s="279">
        <f t="shared" ca="1" si="68"/>
        <v>0</v>
      </c>
      <c r="W171" s="191" t="str">
        <f t="shared" ca="1" si="69"/>
        <v/>
      </c>
      <c r="X171" t="str">
        <f ca="1">IF(ISNUMBER($A171),$W171*(Methuselahs!$A$4+1)+$A171,"")</f>
        <v/>
      </c>
      <c r="Y171" s="191" t="str">
        <f t="shared" ca="1" si="70"/>
        <v/>
      </c>
      <c r="Z171" t="str">
        <f ca="1">IF(ISNUMBER($A171),VLOOKUP($A171,Methuselahs!$A$7:$X$206,5),"")</f>
        <v/>
      </c>
      <c r="AA171" s="191" t="str">
        <f t="shared" ca="1" si="71"/>
        <v/>
      </c>
    </row>
    <row r="172" spans="1:27" ht="12.95" customHeight="1">
      <c r="A172" t="str">
        <f ca="1">IF(ISBLANK('Tournament Info'!$B$11),"",INDIRECT(ADDRESS(ROW(),1,1,1,"Optimal Seating "&amp;'Tournament Info'!$B$11-1&amp;"R+F")))</f>
        <v/>
      </c>
      <c r="B172" t="str">
        <f ca="1">IF(ISNUMBER(A172),VLOOKUP(A172,Methuselahs!$A$7:$E$206,2,FALSE()),"")</f>
        <v/>
      </c>
      <c r="C172" t="str">
        <f ca="1">IF(ISNUMBER(A172),VLOOKUP(A172,Methuselahs!$A$7:$E$206,3,FALSE()),"")</f>
        <v/>
      </c>
      <c r="D172" s="234" t="str">
        <f t="shared" ca="1" si="60"/>
        <v/>
      </c>
      <c r="E172" s="235"/>
      <c r="F172" s="233">
        <f t="shared" si="61"/>
        <v>0</v>
      </c>
      <c r="G172" s="236" t="str">
        <f t="shared" ca="1" si="62"/>
        <v/>
      </c>
      <c r="H172" t="str">
        <f ca="1">IF(ISNUMBER(A172),IF(OR($S172=$U172,NOT(ISNA(MATCH($D172*5+$V$4,Override!$C$6:$C$124,0)))),$Q172,0),"")</f>
        <v/>
      </c>
      <c r="I172" s="234" t="str">
        <f t="shared" ca="1" si="63"/>
        <v/>
      </c>
      <c r="J172" s="238">
        <f ca="1">COUNT(A172:A176)</f>
        <v>0</v>
      </c>
      <c r="K172" s="239" t="str">
        <f ca="1">IF(ISNUMBER(A172),_xlfn.RANK.EQ(F172,F172:F176),"")</f>
        <v/>
      </c>
      <c r="L172" s="240">
        <f ca="1">IF(J172=5,VLOOKUP(K172,TPMatrix!$A$6:$B$10,2,FALSE()),IF(J172=4,VLOOKUP(K172,TPMatrix!$D$6:$E$9,2,FALSE()),0))</f>
        <v>0</v>
      </c>
      <c r="M172" s="240">
        <f ca="1">IF(COUNTIF(K172:K176,K172)&gt;=2,IF(J172=5,VLOOKUP(K172+1,TPMatrix!$A$6:$B$10,2,FALSE()),IF(J172=4,VLOOKUP(K172+1,TPMatrix!$D$6:$E$9,2,FALSE()),0)),"")</f>
        <v>0</v>
      </c>
      <c r="N172" s="240">
        <f ca="1">IF(COUNTIF(K172:K176,K172)&gt;=3,IF(J172=5,VLOOKUP(K172+2,TPMatrix!$A$6:$B$10,2,FALSE()),IF(J172=4,VLOOKUP(K172+2,TPMatrix!$D$6:$E$9,2,FALSE()),0)),"")</f>
        <v>0</v>
      </c>
      <c r="O172" s="240">
        <f ca="1">IF(COUNTIF(K172:K176,K172)&gt;=4,IF(J172=5,VLOOKUP(K172+3,TPMatrix!$A$6:$B$10,2,FALSE()),IF(J172=4,VLOOKUP(K172+3,TPMatrix!$D$6:$E$9,2,FALSE()),0)),"")</f>
        <v>0</v>
      </c>
      <c r="P172" s="240">
        <f ca="1">IF(COUNTIF(K172:K176,K172)&gt;=5,IF(J172=5,VLOOKUP(K172+4,TPMatrix!$A$6:$B$10,2,FALSE()),IF(J172=4,VLOOKUP(K172+4,TPMatrix!$D$6:$E$9,2,FALSE()),0)),"")</f>
        <v>0</v>
      </c>
      <c r="Q172" s="240">
        <f t="shared" ca="1" si="64"/>
        <v>0</v>
      </c>
      <c r="R172" s="241">
        <f t="shared" ca="1" si="65"/>
        <v>5</v>
      </c>
      <c r="S172" s="242">
        <f t="shared" ca="1" si="66"/>
        <v>0</v>
      </c>
      <c r="T172" s="243">
        <f t="shared" si="67"/>
        <v>0</v>
      </c>
      <c r="U172" s="244">
        <f t="shared" ca="1" si="68"/>
        <v>0</v>
      </c>
      <c r="W172" s="191" t="str">
        <f t="shared" ca="1" si="69"/>
        <v/>
      </c>
      <c r="X172" t="str">
        <f ca="1">IF(ISNUMBER($A172),$W172*(Methuselahs!$A$4+1)+$A172,"")</f>
        <v/>
      </c>
      <c r="Y172" s="191" t="str">
        <f t="shared" ca="1" si="70"/>
        <v/>
      </c>
      <c r="Z172" t="str">
        <f ca="1">IF(ISNUMBER($A172),VLOOKUP($A172,Methuselahs!$A$7:$X$206,5),"")</f>
        <v/>
      </c>
      <c r="AA172" s="191" t="str">
        <f t="shared" ca="1" si="71"/>
        <v/>
      </c>
    </row>
    <row r="173" spans="1:27" ht="12.95" customHeight="1">
      <c r="A173" t="str">
        <f ca="1">IF(ISBLANK('Tournament Info'!$B$11),"",INDIRECT(ADDRESS(ROW(),1,1,1,"Optimal Seating "&amp;'Tournament Info'!$B$11-1&amp;"R+F")))</f>
        <v/>
      </c>
      <c r="B173" t="str">
        <f ca="1">IF(ISNUMBER(A173),VLOOKUP(A173,Methuselahs!$A$7:$E$206,2,FALSE()),"")</f>
        <v/>
      </c>
      <c r="C173" t="str">
        <f ca="1">IF(ISNUMBER(A173),VLOOKUP(A173,Methuselahs!$A$7:$E$206,3,FALSE()),"")</f>
        <v/>
      </c>
      <c r="D173" s="248" t="str">
        <f t="shared" ca="1" si="60"/>
        <v/>
      </c>
      <c r="E173" s="249"/>
      <c r="F173" s="247">
        <f t="shared" si="61"/>
        <v>0</v>
      </c>
      <c r="G173" s="250" t="str">
        <f t="shared" ca="1" si="62"/>
        <v/>
      </c>
      <c r="H173" t="str">
        <f ca="1">IF(ISNUMBER(A173),IF(OR($S173=$U173,NOT(ISNA(MATCH($D173*5+$V$4,Override!$C$6:$C$124,0)))),$Q173,0),"")</f>
        <v/>
      </c>
      <c r="I173" s="248" t="str">
        <f t="shared" ca="1" si="63"/>
        <v/>
      </c>
      <c r="J173" s="252">
        <f ca="1">COUNT(A172:A176)</f>
        <v>0</v>
      </c>
      <c r="K173" s="253" t="str">
        <f ca="1">IF(ISNUMBER(A173),_xlfn.RANK.EQ(F173,F172:F176),"")</f>
        <v/>
      </c>
      <c r="L173" s="254">
        <f ca="1">IF(J173=5,VLOOKUP(K173,TPMatrix!$A$6:$B$10,2,FALSE()),IF(J173=4,VLOOKUP(K173,TPMatrix!$D$6:$E$9,2,FALSE()),0))</f>
        <v>0</v>
      </c>
      <c r="M173" s="254">
        <f ca="1">IF(COUNTIF(K172:K176,K173)&gt;=2,IF(J173=5,VLOOKUP(K173+1,TPMatrix!$A$6:$B$10,2,FALSE()),IF(J173=4,VLOOKUP(K173+1,TPMatrix!$D$6:$E$9,2,FALSE()),0)),"")</f>
        <v>0</v>
      </c>
      <c r="N173" s="254">
        <f ca="1">IF(COUNTIF(K172:K176,K173)&gt;=3,IF(J173=5,VLOOKUP(K173+2,TPMatrix!$A$6:$B$10,2,FALSE()),IF(J173=4,VLOOKUP(K173+2,TPMatrix!$D$6:$E$9,2,FALSE()),0)),"")</f>
        <v>0</v>
      </c>
      <c r="O173" s="254">
        <f ca="1">IF(COUNTIF(K172:K176,K173)&gt;=4,IF(J173=5,VLOOKUP(K173+3,TPMatrix!$A$6:$B$10,2,FALSE()),IF(J173=4,VLOOKUP(K173+3,TPMatrix!$D$6:$E$9,2,FALSE()),0)),"")</f>
        <v>0</v>
      </c>
      <c r="P173" s="254">
        <f ca="1">IF(COUNTIF(K172:K176,K173)&gt;=5,IF(J173=5,VLOOKUP(K173+4,TPMatrix!$A$6:$B$10,2,FALSE()),IF(J173=4,VLOOKUP(K173+4,TPMatrix!$D$6:$E$9,2,FALSE()),0)),"")</f>
        <v>0</v>
      </c>
      <c r="Q173" s="254">
        <f t="shared" ca="1" si="64"/>
        <v>0</v>
      </c>
      <c r="R173" s="255">
        <f t="shared" ca="1" si="65"/>
        <v>5</v>
      </c>
      <c r="S173" s="253">
        <f t="shared" ca="1" si="66"/>
        <v>0</v>
      </c>
      <c r="T173" s="254">
        <f t="shared" si="67"/>
        <v>0</v>
      </c>
      <c r="U173" s="255">
        <f t="shared" ca="1" si="68"/>
        <v>0</v>
      </c>
      <c r="W173" s="191" t="str">
        <f t="shared" ca="1" si="69"/>
        <v/>
      </c>
      <c r="X173" t="str">
        <f ca="1">IF(ISNUMBER($A173),$W173*(Methuselahs!$A$4+1)+$A173,"")</f>
        <v/>
      </c>
      <c r="Y173" s="191" t="str">
        <f t="shared" ca="1" si="70"/>
        <v/>
      </c>
      <c r="Z173" t="str">
        <f ca="1">IF(ISNUMBER($A173),VLOOKUP($A173,Methuselahs!$A$7:$X$206,5),"")</f>
        <v/>
      </c>
      <c r="AA173" s="191" t="str">
        <f t="shared" ca="1" si="71"/>
        <v/>
      </c>
    </row>
    <row r="174" spans="1:27" ht="12.95" customHeight="1">
      <c r="A174" t="str">
        <f ca="1">IF(ISBLANK('Tournament Info'!$B$11),"",INDIRECT(ADDRESS(ROW(),1,1,1,"Optimal Seating "&amp;'Tournament Info'!$B$11-1&amp;"R+F")))</f>
        <v/>
      </c>
      <c r="B174" t="str">
        <f ca="1">IF(ISNUMBER(A174),VLOOKUP(A174,Methuselahs!$A$7:$E$206,2,FALSE()),"")</f>
        <v/>
      </c>
      <c r="C174" t="str">
        <f ca="1">IF(ISNUMBER(A174),VLOOKUP(A174,Methuselahs!$A$7:$E$206,3,FALSE()),"")</f>
        <v/>
      </c>
      <c r="D174" s="258" t="str">
        <f t="shared" ca="1" si="60"/>
        <v/>
      </c>
      <c r="E174" s="259"/>
      <c r="F174" s="257">
        <f t="shared" si="61"/>
        <v>0</v>
      </c>
      <c r="G174" s="260" t="str">
        <f t="shared" ca="1" si="62"/>
        <v/>
      </c>
      <c r="H174" t="str">
        <f ca="1">IF(ISNUMBER(A174),IF(OR($S174=$U174,NOT(ISNA(MATCH($D174*5+$V$4,Override!$C$6:$C$124,0)))),$Q174,0),"")</f>
        <v/>
      </c>
      <c r="I174" s="258" t="str">
        <f t="shared" ca="1" si="63"/>
        <v/>
      </c>
      <c r="J174" s="262">
        <f ca="1">COUNT(A172:A176)</f>
        <v>0</v>
      </c>
      <c r="K174" s="263" t="str">
        <f ca="1">IF(ISNUMBER(A174),_xlfn.RANK.EQ(F174,F172:F176),"")</f>
        <v/>
      </c>
      <c r="L174" s="264">
        <f ca="1">IF(J174=5,VLOOKUP(K174,TPMatrix!$A$6:$B$10,2,FALSE()),IF(J174=4,VLOOKUP(K174,TPMatrix!$D$6:$E$9,2,FALSE()),0))</f>
        <v>0</v>
      </c>
      <c r="M174" s="264">
        <f ca="1">IF(COUNTIF(K172:K176,K174)&gt;=2,IF(J174=5,VLOOKUP(K174+1,TPMatrix!$A$6:$B$10,2,FALSE()),IF(J174=4,VLOOKUP(K174+1,TPMatrix!$D$6:$E$9,2,FALSE()),0)),"")</f>
        <v>0</v>
      </c>
      <c r="N174" s="264">
        <f ca="1">IF(COUNTIF(K172:K176,K174)&gt;=3,IF(J174=5,VLOOKUP(K174+2,TPMatrix!$A$6:$B$10,2,FALSE()),IF(J174=4,VLOOKUP(K174+2,TPMatrix!$D$6:$E$9,2,FALSE()),0)),"")</f>
        <v>0</v>
      </c>
      <c r="O174" s="264">
        <f ca="1">IF(COUNTIF(K172:K176,K174)&gt;=4,IF(J174=5,VLOOKUP(K174+3,TPMatrix!$A$6:$B$10,2,FALSE()),IF(J174=4,VLOOKUP(K174+3,TPMatrix!$D$6:$E$9,2,FALSE()),0)),"")</f>
        <v>0</v>
      </c>
      <c r="P174" s="264">
        <f ca="1">IF(COUNTIF(K172:K176,K174)&gt;=5,IF(J174=5,VLOOKUP(K174+4,TPMatrix!$A$6:$B$10,2,FALSE()),IF(J174=4,VLOOKUP(K174+4,TPMatrix!$D$6:$E$9,2,FALSE()),0)),"")</f>
        <v>0</v>
      </c>
      <c r="Q174" s="264">
        <f t="shared" ca="1" si="64"/>
        <v>0</v>
      </c>
      <c r="R174" s="265">
        <f t="shared" ca="1" si="65"/>
        <v>5</v>
      </c>
      <c r="S174" s="263">
        <f t="shared" ca="1" si="66"/>
        <v>0</v>
      </c>
      <c r="T174" s="264">
        <f t="shared" si="67"/>
        <v>0</v>
      </c>
      <c r="U174" s="265">
        <f t="shared" ca="1" si="68"/>
        <v>0</v>
      </c>
      <c r="W174" s="191" t="str">
        <f t="shared" ca="1" si="69"/>
        <v/>
      </c>
      <c r="X174" t="str">
        <f ca="1">IF(ISNUMBER($A174),$W174*(Methuselahs!$A$4+1)+$A174,"")</f>
        <v/>
      </c>
      <c r="Y174" s="191" t="str">
        <f t="shared" ca="1" si="70"/>
        <v/>
      </c>
      <c r="Z174" t="str">
        <f ca="1">IF(ISNUMBER($A174),VLOOKUP($A174,Methuselahs!$A$7:$X$206,5),"")</f>
        <v/>
      </c>
      <c r="AA174" s="191" t="str">
        <f t="shared" ca="1" si="71"/>
        <v/>
      </c>
    </row>
    <row r="175" spans="1:27" ht="12.95" customHeight="1">
      <c r="A175" t="str">
        <f ca="1">IF(ISBLANK('Tournament Info'!$B$11),"",INDIRECT(ADDRESS(ROW(),1,1,1,"Optimal Seating "&amp;'Tournament Info'!$B$11-1&amp;"R+F")))</f>
        <v/>
      </c>
      <c r="B175" t="str">
        <f ca="1">IF(ISNUMBER(A175),VLOOKUP(A175,Methuselahs!$A$7:$E$206,2,FALSE()),"")</f>
        <v/>
      </c>
      <c r="C175" t="str">
        <f ca="1">IF(ISNUMBER(A175),VLOOKUP(A175,Methuselahs!$A$7:$E$206,3,FALSE()),"")</f>
        <v/>
      </c>
      <c r="D175" s="268" t="str">
        <f t="shared" ca="1" si="60"/>
        <v/>
      </c>
      <c r="E175" s="269"/>
      <c r="F175" s="267">
        <f t="shared" si="61"/>
        <v>0</v>
      </c>
      <c r="G175" s="250" t="str">
        <f t="shared" ca="1" si="62"/>
        <v/>
      </c>
      <c r="H175" t="str">
        <f ca="1">IF(ISNUMBER(A175),IF(OR($S175=$U175,NOT(ISNA(MATCH($D175*5+$V$4,Override!$C$6:$C$124,0)))),$Q175,0),"")</f>
        <v/>
      </c>
      <c r="I175" s="268" t="str">
        <f t="shared" ca="1" si="63"/>
        <v/>
      </c>
      <c r="J175" s="270">
        <f ca="1">COUNT(A172:A176)</f>
        <v>0</v>
      </c>
      <c r="K175" s="253" t="str">
        <f ca="1">IF(ISNUMBER(A175),_xlfn.RANK.EQ(F175,F172:F176),"")</f>
        <v/>
      </c>
      <c r="L175" s="254">
        <f ca="1">IF(J175=5,VLOOKUP(K175,TPMatrix!$A$6:$B$10,2,FALSE()),IF(J175=4,VLOOKUP(K175,TPMatrix!$D$6:$E$9,2,FALSE()),0))</f>
        <v>0</v>
      </c>
      <c r="M175" s="254">
        <f ca="1">IF(COUNTIF(K172:K176,K175)&gt;=2,IF(J175=5,VLOOKUP(K175+1,TPMatrix!$A$6:$B$10,2,FALSE()),IF(J175=4,VLOOKUP(K175+1,TPMatrix!$D$6:$E$9,2,FALSE()),0)),"")</f>
        <v>0</v>
      </c>
      <c r="N175" s="254">
        <f ca="1">IF(COUNTIF(K172:K176,K175)&gt;=3,IF(J175=5,VLOOKUP(K175+2,TPMatrix!$A$6:$B$10,2,FALSE()),IF(J175=4,VLOOKUP(K175+2,TPMatrix!$D$6:$E$9,2,FALSE()),0)),"")</f>
        <v>0</v>
      </c>
      <c r="O175" s="254">
        <f ca="1">IF(COUNTIF(K172:K176,K175)&gt;=4,IF(J175=5,VLOOKUP(K175+3,TPMatrix!$A$6:$B$10,2,FALSE()),IF(J175=4,VLOOKUP(K175+3,TPMatrix!$D$6:$E$9,2,FALSE()),0)),"")</f>
        <v>0</v>
      </c>
      <c r="P175" s="254">
        <f ca="1">IF(COUNTIF(K172:K176,K175)&gt;=5,IF(J175=5,VLOOKUP(K175+4,TPMatrix!$A$6:$B$10,2,FALSE()),IF(J175=4,VLOOKUP(K175+4,TPMatrix!$D$6:$E$9,2,FALSE()),0)),"")</f>
        <v>0</v>
      </c>
      <c r="Q175" s="254">
        <f t="shared" ca="1" si="64"/>
        <v>0</v>
      </c>
      <c r="R175" s="255">
        <f t="shared" ca="1" si="65"/>
        <v>5</v>
      </c>
      <c r="S175" s="253">
        <f t="shared" ca="1" si="66"/>
        <v>0</v>
      </c>
      <c r="T175" s="254">
        <f t="shared" si="67"/>
        <v>0</v>
      </c>
      <c r="U175" s="255">
        <f t="shared" ca="1" si="68"/>
        <v>0</v>
      </c>
      <c r="W175" s="191" t="str">
        <f t="shared" ca="1" si="69"/>
        <v/>
      </c>
      <c r="X175" t="str">
        <f ca="1">IF(ISNUMBER($A175),$W175*(Methuselahs!$A$4+1)+$A175,"")</f>
        <v/>
      </c>
      <c r="Y175" s="191" t="str">
        <f t="shared" ca="1" si="70"/>
        <v/>
      </c>
      <c r="Z175" t="str">
        <f ca="1">IF(ISNUMBER($A175),VLOOKUP($A175,Methuselahs!$A$7:$X$206,5),"")</f>
        <v/>
      </c>
      <c r="AA175" s="191" t="str">
        <f t="shared" ca="1" si="71"/>
        <v/>
      </c>
    </row>
    <row r="176" spans="1:27" ht="12.95" customHeight="1" thickBot="1">
      <c r="A176" t="str">
        <f ca="1">IF(ISBLANK('Tournament Info'!$B$11),"",INDIRECT(ADDRESS(ROW(),1,1,1,"Optimal Seating "&amp;'Tournament Info'!$B$11-1&amp;"R+F")))</f>
        <v/>
      </c>
      <c r="B176" t="str">
        <f ca="1">IF(ISNUMBER(A176),VLOOKUP(A176,Methuselahs!$A$7:$E$206,2,FALSE()),"")</f>
        <v/>
      </c>
      <c r="C176" t="str">
        <f ca="1">IF(ISNUMBER(A176),VLOOKUP(A176,Methuselahs!$A$7:$E$206,3,FALSE()),"")</f>
        <v/>
      </c>
      <c r="D176" s="274" t="str">
        <f t="shared" ca="1" si="60"/>
        <v/>
      </c>
      <c r="E176" s="275"/>
      <c r="F176" s="273">
        <f t="shared" si="61"/>
        <v>0</v>
      </c>
      <c r="G176" s="260" t="str">
        <f t="shared" ca="1" si="62"/>
        <v/>
      </c>
      <c r="H176" t="str">
        <f ca="1">IF(ISNUMBER(A176),IF(OR($S176=$U176,NOT(ISNA(MATCH($D176*5+$V$4,Override!$C$6:$C$124,0)))),$Q176,0),"")</f>
        <v/>
      </c>
      <c r="I176" s="274" t="str">
        <f t="shared" ca="1" si="63"/>
        <v/>
      </c>
      <c r="J176" s="276">
        <f ca="1">COUNT(A172:A176)</f>
        <v>0</v>
      </c>
      <c r="K176" s="277" t="str">
        <f ca="1">IF(ISNUMBER(A176),_xlfn.RANK.EQ(F176,F172:F176),"")</f>
        <v/>
      </c>
      <c r="L176" s="278">
        <f ca="1">IF(J176=5,VLOOKUP(K176,TPMatrix!$A$6:$B$10,2,FALSE()),IF(J176=4,VLOOKUP(K176,TPMatrix!$D$6:$E$9,2,FALSE()),0))</f>
        <v>0</v>
      </c>
      <c r="M176" s="278">
        <f ca="1">IF(COUNTIF(K172:K176,K176)&gt;=2,IF(J176=5,VLOOKUP(K176+1,TPMatrix!$A$6:$B$10,2,FALSE()),IF(J176=4,VLOOKUP(K176+1,TPMatrix!$D$6:$E$9,2,FALSE()),0)),"")</f>
        <v>0</v>
      </c>
      <c r="N176" s="278">
        <f ca="1">IF(COUNTIF(K172:K176,K176)&gt;=3,IF(J176=5,VLOOKUP(K176+2,TPMatrix!$A$6:$B$10,2,FALSE()),IF(J176=4,VLOOKUP(K176+2,TPMatrix!$D$6:$E$9,2,FALSE()),0)),"")</f>
        <v>0</v>
      </c>
      <c r="O176" s="278">
        <f ca="1">IF(COUNTIF(K172:K176,K176)&gt;=4,IF(J176=5,VLOOKUP(K176+3,TPMatrix!$A$6:$B$10,2,FALSE()),IF(J176=4,VLOOKUP(K176+3,TPMatrix!$D$6:$E$9,2,FALSE()),0)),"")</f>
        <v>0</v>
      </c>
      <c r="P176" s="278">
        <f ca="1">IF(COUNTIF(K172:K176,K176)&gt;=5,IF(J176=5,VLOOKUP(K176+4,TPMatrix!$A$6:$B$10,2,FALSE()),IF(J176=4,VLOOKUP(K176+4,TPMatrix!$D$6:$E$9,2,FALSE()),0)),"")</f>
        <v>0</v>
      </c>
      <c r="Q176" s="278">
        <f t="shared" ca="1" si="64"/>
        <v>0</v>
      </c>
      <c r="R176" s="279">
        <f t="shared" ca="1" si="65"/>
        <v>5</v>
      </c>
      <c r="S176" s="277">
        <f t="shared" ca="1" si="66"/>
        <v>0</v>
      </c>
      <c r="T176" s="278">
        <f t="shared" si="67"/>
        <v>0</v>
      </c>
      <c r="U176" s="279">
        <f t="shared" ca="1" si="68"/>
        <v>0</v>
      </c>
      <c r="W176" s="191" t="str">
        <f t="shared" ca="1" si="69"/>
        <v/>
      </c>
      <c r="X176" t="str">
        <f ca="1">IF(ISNUMBER($A176),$W176*(Methuselahs!$A$4+1)+$A176,"")</f>
        <v/>
      </c>
      <c r="Y176" s="191" t="str">
        <f t="shared" ca="1" si="70"/>
        <v/>
      </c>
      <c r="Z176" t="str">
        <f ca="1">IF(ISNUMBER($A176),VLOOKUP($A176,Methuselahs!$A$7:$X$206,5),"")</f>
        <v/>
      </c>
      <c r="AA176" s="191" t="str">
        <f t="shared" ca="1" si="71"/>
        <v/>
      </c>
    </row>
    <row r="177" spans="1:27" ht="12.95" customHeight="1">
      <c r="A177" t="str">
        <f ca="1">IF(ISBLANK('Tournament Info'!$B$11),"",INDIRECT(ADDRESS(ROW(),1,1,1,"Optimal Seating "&amp;'Tournament Info'!$B$11-1&amp;"R+F")))</f>
        <v/>
      </c>
      <c r="B177" t="str">
        <f ca="1">IF(ISNUMBER(A177),VLOOKUP(A177,Methuselahs!$A$7:$E$206,2,FALSE()),"")</f>
        <v/>
      </c>
      <c r="C177" t="str">
        <f ca="1">IF(ISNUMBER(A177),VLOOKUP(A177,Methuselahs!$A$7:$E$206,3,FALSE()),"")</f>
        <v/>
      </c>
      <c r="D177" s="234" t="str">
        <f t="shared" ca="1" si="60"/>
        <v/>
      </c>
      <c r="E177" s="235"/>
      <c r="F177" s="233">
        <f t="shared" si="61"/>
        <v>0</v>
      </c>
      <c r="G177" s="236" t="str">
        <f t="shared" ca="1" si="62"/>
        <v/>
      </c>
      <c r="H177" t="str">
        <f ca="1">IF(ISNUMBER(A177),IF(OR($S177=$U177,NOT(ISNA(MATCH($D177*5+$V$4,Override!$C$6:$C$124,0)))),$Q177,0),"")</f>
        <v/>
      </c>
      <c r="I177" s="234" t="str">
        <f t="shared" ca="1" si="63"/>
        <v/>
      </c>
      <c r="J177" s="238">
        <f ca="1">COUNT(A177:A181)</f>
        <v>0</v>
      </c>
      <c r="K177" s="239" t="str">
        <f ca="1">IF(ISNUMBER(A177),_xlfn.RANK.EQ(F177,F177:F181),"")</f>
        <v/>
      </c>
      <c r="L177" s="240">
        <f ca="1">IF(J177=5,VLOOKUP(K177,TPMatrix!$A$6:$B$10,2,FALSE()),IF(J177=4,VLOOKUP(K177,TPMatrix!$D$6:$E$9,2,FALSE()),0))</f>
        <v>0</v>
      </c>
      <c r="M177" s="240">
        <f ca="1">IF(COUNTIF(K177:K181,K177)&gt;=2,IF(J177=5,VLOOKUP(K177+1,TPMatrix!$A$6:$B$10,2,FALSE()),IF(J177=4,VLOOKUP(K177+1,TPMatrix!$D$6:$E$9,2,FALSE()),0)),"")</f>
        <v>0</v>
      </c>
      <c r="N177" s="240">
        <f ca="1">IF(COUNTIF(K177:K181,K177)&gt;=3,IF(J177=5,VLOOKUP(K177+2,TPMatrix!$A$6:$B$10,2,FALSE()),IF(J177=4,VLOOKUP(K177+2,TPMatrix!$D$6:$E$9,2,FALSE()),0)),"")</f>
        <v>0</v>
      </c>
      <c r="O177" s="240">
        <f ca="1">IF(COUNTIF(K177:K181,K177)&gt;=4,IF(J177=5,VLOOKUP(K177+3,TPMatrix!$A$6:$B$10,2,FALSE()),IF(J177=4,VLOOKUP(K177+3,TPMatrix!$D$6:$E$9,2,FALSE()),0)),"")</f>
        <v>0</v>
      </c>
      <c r="P177" s="240">
        <f ca="1">IF(COUNTIF(K177:K181,K177)&gt;=5,IF(J177=5,VLOOKUP(K177+4,TPMatrix!$A$6:$B$10,2,FALSE()),IF(J177=4,VLOOKUP(K177+4,TPMatrix!$D$6:$E$9,2,FALSE()),0)),"")</f>
        <v>0</v>
      </c>
      <c r="Q177" s="240">
        <f t="shared" ca="1" si="64"/>
        <v>0</v>
      </c>
      <c r="R177" s="241">
        <f t="shared" ca="1" si="65"/>
        <v>5</v>
      </c>
      <c r="S177" s="242">
        <f t="shared" ca="1" si="66"/>
        <v>0</v>
      </c>
      <c r="T177" s="243">
        <f t="shared" si="67"/>
        <v>0</v>
      </c>
      <c r="U177" s="244">
        <f t="shared" ca="1" si="68"/>
        <v>0</v>
      </c>
      <c r="W177" s="191" t="str">
        <f t="shared" ca="1" si="69"/>
        <v/>
      </c>
      <c r="X177" t="str">
        <f ca="1">IF(ISNUMBER($A177),$W177*(Methuselahs!$A$4+1)+$A177,"")</f>
        <v/>
      </c>
      <c r="Y177" s="191" t="str">
        <f t="shared" ca="1" si="70"/>
        <v/>
      </c>
      <c r="Z177" t="str">
        <f ca="1">IF(ISNUMBER($A177),VLOOKUP($A177,Methuselahs!$A$7:$X$206,5),"")</f>
        <v/>
      </c>
      <c r="AA177" s="191" t="str">
        <f t="shared" ca="1" si="71"/>
        <v/>
      </c>
    </row>
    <row r="178" spans="1:27" ht="12.95" customHeight="1">
      <c r="A178" t="str">
        <f ca="1">IF(ISBLANK('Tournament Info'!$B$11),"",INDIRECT(ADDRESS(ROW(),1,1,1,"Optimal Seating "&amp;'Tournament Info'!$B$11-1&amp;"R+F")))</f>
        <v/>
      </c>
      <c r="B178" t="str">
        <f ca="1">IF(ISNUMBER(A178),VLOOKUP(A178,Methuselahs!$A$7:$E$206,2,FALSE()),"")</f>
        <v/>
      </c>
      <c r="C178" t="str">
        <f ca="1">IF(ISNUMBER(A178),VLOOKUP(A178,Methuselahs!$A$7:$E$206,3,FALSE()),"")</f>
        <v/>
      </c>
      <c r="D178" s="248" t="str">
        <f t="shared" ca="1" si="60"/>
        <v/>
      </c>
      <c r="E178" s="249"/>
      <c r="F178" s="247">
        <f t="shared" si="61"/>
        <v>0</v>
      </c>
      <c r="G178" s="250" t="str">
        <f t="shared" ca="1" si="62"/>
        <v/>
      </c>
      <c r="H178" t="str">
        <f ca="1">IF(ISNUMBER(A178),IF(OR($S178=$U178,NOT(ISNA(MATCH($D178*5+$V$4,Override!$C$6:$C$124,0)))),$Q178,0),"")</f>
        <v/>
      </c>
      <c r="I178" s="248" t="str">
        <f t="shared" ca="1" si="63"/>
        <v/>
      </c>
      <c r="J178" s="252">
        <f ca="1">COUNT(A177:A181)</f>
        <v>0</v>
      </c>
      <c r="K178" s="253" t="str">
        <f ca="1">IF(ISNUMBER(A178),_xlfn.RANK.EQ(F178,F177:F181),"")</f>
        <v/>
      </c>
      <c r="L178" s="254">
        <f ca="1">IF(J178=5,VLOOKUP(K178,TPMatrix!$A$6:$B$10,2,FALSE()),IF(J178=4,VLOOKUP(K178,TPMatrix!$D$6:$E$9,2,FALSE()),0))</f>
        <v>0</v>
      </c>
      <c r="M178" s="254">
        <f ca="1">IF(COUNTIF(K177:K181,K178)&gt;=2,IF(J178=5,VLOOKUP(K178+1,TPMatrix!$A$6:$B$10,2,FALSE()),IF(J178=4,VLOOKUP(K178+1,TPMatrix!$D$6:$E$9,2,FALSE()),0)),"")</f>
        <v>0</v>
      </c>
      <c r="N178" s="254">
        <f ca="1">IF(COUNTIF(K177:K181,K178)&gt;=3,IF(J178=5,VLOOKUP(K178+2,TPMatrix!$A$6:$B$10,2,FALSE()),IF(J178=4,VLOOKUP(K178+2,TPMatrix!$D$6:$E$9,2,FALSE()),0)),"")</f>
        <v>0</v>
      </c>
      <c r="O178" s="254">
        <f ca="1">IF(COUNTIF(K177:K181,K178)&gt;=4,IF(J178=5,VLOOKUP(K178+3,TPMatrix!$A$6:$B$10,2,FALSE()),IF(J178=4,VLOOKUP(K178+3,TPMatrix!$D$6:$E$9,2,FALSE()),0)),"")</f>
        <v>0</v>
      </c>
      <c r="P178" s="254">
        <f ca="1">IF(COUNTIF(K177:K181,K178)&gt;=5,IF(J178=5,VLOOKUP(K178+4,TPMatrix!$A$6:$B$10,2,FALSE()),IF(J178=4,VLOOKUP(K178+4,TPMatrix!$D$6:$E$9,2,FALSE()),0)),"")</f>
        <v>0</v>
      </c>
      <c r="Q178" s="254">
        <f t="shared" ca="1" si="64"/>
        <v>0</v>
      </c>
      <c r="R178" s="255">
        <f t="shared" ca="1" si="65"/>
        <v>5</v>
      </c>
      <c r="S178" s="253">
        <f t="shared" ca="1" si="66"/>
        <v>0</v>
      </c>
      <c r="T178" s="254">
        <f t="shared" si="67"/>
        <v>0</v>
      </c>
      <c r="U178" s="255">
        <f t="shared" ca="1" si="68"/>
        <v>0</v>
      </c>
      <c r="W178" s="191" t="str">
        <f t="shared" ca="1" si="69"/>
        <v/>
      </c>
      <c r="X178" t="str">
        <f ca="1">IF(ISNUMBER($A178),$W178*(Methuselahs!$A$4+1)+$A178,"")</f>
        <v/>
      </c>
      <c r="Y178" s="191" t="str">
        <f t="shared" ca="1" si="70"/>
        <v/>
      </c>
      <c r="Z178" t="str">
        <f ca="1">IF(ISNUMBER($A178),VLOOKUP($A178,Methuselahs!$A$7:$X$206,5),"")</f>
        <v/>
      </c>
      <c r="AA178" s="191" t="str">
        <f t="shared" ca="1" si="71"/>
        <v/>
      </c>
    </row>
    <row r="179" spans="1:27" ht="12.95" customHeight="1">
      <c r="A179" t="str">
        <f ca="1">IF(ISBLANK('Tournament Info'!$B$11),"",INDIRECT(ADDRESS(ROW(),1,1,1,"Optimal Seating "&amp;'Tournament Info'!$B$11-1&amp;"R+F")))</f>
        <v/>
      </c>
      <c r="B179" t="str">
        <f ca="1">IF(ISNUMBER(A179),VLOOKUP(A179,Methuselahs!$A$7:$E$206,2,FALSE()),"")</f>
        <v/>
      </c>
      <c r="C179" t="str">
        <f ca="1">IF(ISNUMBER(A179),VLOOKUP(A179,Methuselahs!$A$7:$E$206,3,FALSE()),"")</f>
        <v/>
      </c>
      <c r="D179" s="258" t="str">
        <f t="shared" ca="1" si="60"/>
        <v/>
      </c>
      <c r="E179" s="259"/>
      <c r="F179" s="257">
        <f t="shared" si="61"/>
        <v>0</v>
      </c>
      <c r="G179" s="260" t="str">
        <f t="shared" ca="1" si="62"/>
        <v/>
      </c>
      <c r="H179" t="str">
        <f ca="1">IF(ISNUMBER(A179),IF(OR($S179=$U179,NOT(ISNA(MATCH($D179*5+$V$4,Override!$C$6:$C$124,0)))),$Q179,0),"")</f>
        <v/>
      </c>
      <c r="I179" s="258" t="str">
        <f t="shared" ca="1" si="63"/>
        <v/>
      </c>
      <c r="J179" s="262">
        <f ca="1">COUNT(A177:A181)</f>
        <v>0</v>
      </c>
      <c r="K179" s="263" t="str">
        <f ca="1">IF(ISNUMBER(A179),_xlfn.RANK.EQ(F179,F177:F181),"")</f>
        <v/>
      </c>
      <c r="L179" s="264">
        <f ca="1">IF(J179=5,VLOOKUP(K179,TPMatrix!$A$6:$B$10,2,FALSE()),IF(J179=4,VLOOKUP(K179,TPMatrix!$D$6:$E$9,2,FALSE()),0))</f>
        <v>0</v>
      </c>
      <c r="M179" s="264">
        <f ca="1">IF(COUNTIF(K177:K181,K179)&gt;=2,IF(J179=5,VLOOKUP(K179+1,TPMatrix!$A$6:$B$10,2,FALSE()),IF(J179=4,VLOOKUP(K179+1,TPMatrix!$D$6:$E$9,2,FALSE()),0)),"")</f>
        <v>0</v>
      </c>
      <c r="N179" s="264">
        <f ca="1">IF(COUNTIF(K177:K181,K179)&gt;=3,IF(J179=5,VLOOKUP(K179+2,TPMatrix!$A$6:$B$10,2,FALSE()),IF(J179=4,VLOOKUP(K179+2,TPMatrix!$D$6:$E$9,2,FALSE()),0)),"")</f>
        <v>0</v>
      </c>
      <c r="O179" s="264">
        <f ca="1">IF(COUNTIF(K177:K181,K179)&gt;=4,IF(J179=5,VLOOKUP(K179+3,TPMatrix!$A$6:$B$10,2,FALSE()),IF(J179=4,VLOOKUP(K179+3,TPMatrix!$D$6:$E$9,2,FALSE()),0)),"")</f>
        <v>0</v>
      </c>
      <c r="P179" s="264">
        <f ca="1">IF(COUNTIF(K177:K181,K179)&gt;=5,IF(J179=5,VLOOKUP(K179+4,TPMatrix!$A$6:$B$10,2,FALSE()),IF(J179=4,VLOOKUP(K179+4,TPMatrix!$D$6:$E$9,2,FALSE()),0)),"")</f>
        <v>0</v>
      </c>
      <c r="Q179" s="264">
        <f t="shared" ca="1" si="64"/>
        <v>0</v>
      </c>
      <c r="R179" s="265">
        <f t="shared" ca="1" si="65"/>
        <v>5</v>
      </c>
      <c r="S179" s="263">
        <f t="shared" ca="1" si="66"/>
        <v>0</v>
      </c>
      <c r="T179" s="264">
        <f t="shared" si="67"/>
        <v>0</v>
      </c>
      <c r="U179" s="265">
        <f t="shared" ca="1" si="68"/>
        <v>0</v>
      </c>
      <c r="W179" s="191" t="str">
        <f t="shared" ca="1" si="69"/>
        <v/>
      </c>
      <c r="X179" t="str">
        <f ca="1">IF(ISNUMBER($A179),$W179*(Methuselahs!$A$4+1)+$A179,"")</f>
        <v/>
      </c>
      <c r="Y179" s="191" t="str">
        <f t="shared" ca="1" si="70"/>
        <v/>
      </c>
      <c r="Z179" t="str">
        <f ca="1">IF(ISNUMBER($A179),VLOOKUP($A179,Methuselahs!$A$7:$X$206,5),"")</f>
        <v/>
      </c>
      <c r="AA179" s="191" t="str">
        <f t="shared" ca="1" si="71"/>
        <v/>
      </c>
    </row>
    <row r="180" spans="1:27" ht="12.95" customHeight="1">
      <c r="A180" t="str">
        <f ca="1">IF(ISBLANK('Tournament Info'!$B$11),"",INDIRECT(ADDRESS(ROW(),1,1,1,"Optimal Seating "&amp;'Tournament Info'!$B$11-1&amp;"R+F")))</f>
        <v/>
      </c>
      <c r="B180" t="str">
        <f ca="1">IF(ISNUMBER(A180),VLOOKUP(A180,Methuselahs!$A$7:$E$206,2,FALSE()),"")</f>
        <v/>
      </c>
      <c r="C180" t="str">
        <f ca="1">IF(ISNUMBER(A180),VLOOKUP(A180,Methuselahs!$A$7:$E$206,3,FALSE()),"")</f>
        <v/>
      </c>
      <c r="D180" s="268" t="str">
        <f t="shared" ca="1" si="60"/>
        <v/>
      </c>
      <c r="E180" s="269"/>
      <c r="F180" s="267">
        <f t="shared" si="61"/>
        <v>0</v>
      </c>
      <c r="G180" s="250" t="str">
        <f t="shared" ca="1" si="62"/>
        <v/>
      </c>
      <c r="H180" t="str">
        <f ca="1">IF(ISNUMBER(A180),IF(OR($S180=$U180,NOT(ISNA(MATCH($D180*5+$V$4,Override!$C$6:$C$124,0)))),$Q180,0),"")</f>
        <v/>
      </c>
      <c r="I180" s="268" t="str">
        <f t="shared" ca="1" si="63"/>
        <v/>
      </c>
      <c r="J180" s="270">
        <f ca="1">COUNT(A177:A181)</f>
        <v>0</v>
      </c>
      <c r="K180" s="253" t="str">
        <f ca="1">IF(ISNUMBER(A180),_xlfn.RANK.EQ(F180,F177:F181),"")</f>
        <v/>
      </c>
      <c r="L180" s="254">
        <f ca="1">IF(J180=5,VLOOKUP(K180,TPMatrix!$A$6:$B$10,2,FALSE()),IF(J180=4,VLOOKUP(K180,TPMatrix!$D$6:$E$9,2,FALSE()),0))</f>
        <v>0</v>
      </c>
      <c r="M180" s="254">
        <f ca="1">IF(COUNTIF(K177:K181,K180)&gt;=2,IF(J180=5,VLOOKUP(K180+1,TPMatrix!$A$6:$B$10,2,FALSE()),IF(J180=4,VLOOKUP(K180+1,TPMatrix!$D$6:$E$9,2,FALSE()),0)),"")</f>
        <v>0</v>
      </c>
      <c r="N180" s="254">
        <f ca="1">IF(COUNTIF(K177:K181,K180)&gt;=3,IF(J180=5,VLOOKUP(K180+2,TPMatrix!$A$6:$B$10,2,FALSE()),IF(J180=4,VLOOKUP(K180+2,TPMatrix!$D$6:$E$9,2,FALSE()),0)),"")</f>
        <v>0</v>
      </c>
      <c r="O180" s="254">
        <f ca="1">IF(COUNTIF(K177:K181,K180)&gt;=4,IF(J180=5,VLOOKUP(K180+3,TPMatrix!$A$6:$B$10,2,FALSE()),IF(J180=4,VLOOKUP(K180+3,TPMatrix!$D$6:$E$9,2,FALSE()),0)),"")</f>
        <v>0</v>
      </c>
      <c r="P180" s="254">
        <f ca="1">IF(COUNTIF(K177:K181,K180)&gt;=5,IF(J180=5,VLOOKUP(K180+4,TPMatrix!$A$6:$B$10,2,FALSE()),IF(J180=4,VLOOKUP(K180+4,TPMatrix!$D$6:$E$9,2,FALSE()),0)),"")</f>
        <v>0</v>
      </c>
      <c r="Q180" s="254">
        <f t="shared" ca="1" si="64"/>
        <v>0</v>
      </c>
      <c r="R180" s="255">
        <f t="shared" ca="1" si="65"/>
        <v>5</v>
      </c>
      <c r="S180" s="253">
        <f t="shared" ca="1" si="66"/>
        <v>0</v>
      </c>
      <c r="T180" s="254">
        <f t="shared" si="67"/>
        <v>0</v>
      </c>
      <c r="U180" s="255">
        <f t="shared" ca="1" si="68"/>
        <v>0</v>
      </c>
      <c r="W180" s="191" t="str">
        <f t="shared" ca="1" si="69"/>
        <v/>
      </c>
      <c r="X180" t="str">
        <f ca="1">IF(ISNUMBER($A180),$W180*(Methuselahs!$A$4+1)+$A180,"")</f>
        <v/>
      </c>
      <c r="Y180" s="191" t="str">
        <f t="shared" ca="1" si="70"/>
        <v/>
      </c>
      <c r="Z180" t="str">
        <f ca="1">IF(ISNUMBER($A180),VLOOKUP($A180,Methuselahs!$A$7:$X$206,5),"")</f>
        <v/>
      </c>
      <c r="AA180" s="191" t="str">
        <f t="shared" ca="1" si="71"/>
        <v/>
      </c>
    </row>
    <row r="181" spans="1:27" ht="12.95" customHeight="1" thickBot="1">
      <c r="A181" t="str">
        <f ca="1">IF(ISBLANK('Tournament Info'!$B$11),"",INDIRECT(ADDRESS(ROW(),1,1,1,"Optimal Seating "&amp;'Tournament Info'!$B$11-1&amp;"R+F")))</f>
        <v/>
      </c>
      <c r="B181" t="str">
        <f ca="1">IF(ISNUMBER(A181),VLOOKUP(A181,Methuselahs!$A$7:$E$206,2,FALSE()),"")</f>
        <v/>
      </c>
      <c r="C181" t="str">
        <f ca="1">IF(ISNUMBER(A181),VLOOKUP(A181,Methuselahs!$A$7:$E$206,3,FALSE()),"")</f>
        <v/>
      </c>
      <c r="D181" s="274" t="str">
        <f t="shared" ca="1" si="60"/>
        <v/>
      </c>
      <c r="E181" s="275"/>
      <c r="F181" s="273">
        <f t="shared" si="61"/>
        <v>0</v>
      </c>
      <c r="G181" s="260" t="str">
        <f t="shared" ca="1" si="62"/>
        <v/>
      </c>
      <c r="H181" t="str">
        <f ca="1">IF(ISNUMBER(A181),IF(OR($S181=$U181,NOT(ISNA(MATCH($D181*5+$V$4,Override!$C$6:$C$124,0)))),$Q181,0),"")</f>
        <v/>
      </c>
      <c r="I181" s="274" t="str">
        <f t="shared" ca="1" si="63"/>
        <v/>
      </c>
      <c r="J181" s="276">
        <f ca="1">COUNT(A177:A181)</f>
        <v>0</v>
      </c>
      <c r="K181" s="277" t="str">
        <f ca="1">IF(ISNUMBER(A181),_xlfn.RANK.EQ(F181,F177:F181),"")</f>
        <v/>
      </c>
      <c r="L181" s="278">
        <f ca="1">IF(J181=5,VLOOKUP(K181,TPMatrix!$A$6:$B$10,2,FALSE()),IF(J181=4,VLOOKUP(K181,TPMatrix!$D$6:$E$9,2,FALSE()),0))</f>
        <v>0</v>
      </c>
      <c r="M181" s="278">
        <f ca="1">IF(COUNTIF(K177:K181,K181)&gt;=2,IF(J181=5,VLOOKUP(K181+1,TPMatrix!$A$6:$B$10,2,FALSE()),IF(J181=4,VLOOKUP(K181+1,TPMatrix!$D$6:$E$9,2,FALSE()),0)),"")</f>
        <v>0</v>
      </c>
      <c r="N181" s="278">
        <f ca="1">IF(COUNTIF(K177:K181,K181)&gt;=3,IF(J181=5,VLOOKUP(K181+2,TPMatrix!$A$6:$B$10,2,FALSE()),IF(J181=4,VLOOKUP(K181+2,TPMatrix!$D$6:$E$9,2,FALSE()),0)),"")</f>
        <v>0</v>
      </c>
      <c r="O181" s="278">
        <f ca="1">IF(COUNTIF(K177:K181,K181)&gt;=4,IF(J181=5,VLOOKUP(K181+3,TPMatrix!$A$6:$B$10,2,FALSE()),IF(J181=4,VLOOKUP(K181+3,TPMatrix!$D$6:$E$9,2,FALSE()),0)),"")</f>
        <v>0</v>
      </c>
      <c r="P181" s="278">
        <f ca="1">IF(COUNTIF(K177:K181,K181)&gt;=5,IF(J181=5,VLOOKUP(K181+4,TPMatrix!$A$6:$B$10,2,FALSE()),IF(J181=4,VLOOKUP(K181+4,TPMatrix!$D$6:$E$9,2,FALSE()),0)),"")</f>
        <v>0</v>
      </c>
      <c r="Q181" s="278">
        <f t="shared" ca="1" si="64"/>
        <v>0</v>
      </c>
      <c r="R181" s="279">
        <f t="shared" ca="1" si="65"/>
        <v>5</v>
      </c>
      <c r="S181" s="277">
        <f t="shared" ca="1" si="66"/>
        <v>0</v>
      </c>
      <c r="T181" s="278">
        <f t="shared" si="67"/>
        <v>0</v>
      </c>
      <c r="U181" s="279">
        <f t="shared" ca="1" si="68"/>
        <v>0</v>
      </c>
      <c r="W181" s="191" t="str">
        <f t="shared" ca="1" si="69"/>
        <v/>
      </c>
      <c r="X181" t="str">
        <f ca="1">IF(ISNUMBER($A181),$W181*(Methuselahs!$A$4+1)+$A181,"")</f>
        <v/>
      </c>
      <c r="Y181" s="191" t="str">
        <f t="shared" ca="1" si="70"/>
        <v/>
      </c>
      <c r="Z181" t="str">
        <f ca="1">IF(ISNUMBER($A181),VLOOKUP($A181,Methuselahs!$A$7:$X$206,5),"")</f>
        <v/>
      </c>
      <c r="AA181" s="191" t="str">
        <f t="shared" ca="1" si="71"/>
        <v/>
      </c>
    </row>
    <row r="182" spans="1:27" ht="12.95" customHeight="1">
      <c r="A182" t="str">
        <f ca="1">IF(ISBLANK('Tournament Info'!$B$11),"",INDIRECT(ADDRESS(ROW(),1,1,1,"Optimal Seating "&amp;'Tournament Info'!$B$11-1&amp;"R+F")))</f>
        <v/>
      </c>
      <c r="B182" t="str">
        <f ca="1">IF(ISNUMBER(A182),VLOOKUP(A182,Methuselahs!$A$7:$E$206,2,FALSE()),"")</f>
        <v/>
      </c>
      <c r="C182" t="str">
        <f ca="1">IF(ISNUMBER(A182),VLOOKUP(A182,Methuselahs!$A$7:$E$206,3,FALSE()),"")</f>
        <v/>
      </c>
      <c r="D182" s="234" t="str">
        <f t="shared" ca="1" si="60"/>
        <v/>
      </c>
      <c r="E182" s="235"/>
      <c r="F182" s="233">
        <f t="shared" si="61"/>
        <v>0</v>
      </c>
      <c r="G182" s="236" t="str">
        <f t="shared" ca="1" si="62"/>
        <v/>
      </c>
      <c r="H182" t="str">
        <f ca="1">IF(ISNUMBER(A182),IF(OR($S182=$U182,NOT(ISNA(MATCH($D182*5+$V$4,Override!$C$6:$C$124,0)))),$Q182,0),"")</f>
        <v/>
      </c>
      <c r="I182" s="234" t="str">
        <f t="shared" ca="1" si="63"/>
        <v/>
      </c>
      <c r="J182" s="238">
        <f ca="1">COUNT(A182:A186)</f>
        <v>0</v>
      </c>
      <c r="K182" s="239" t="str">
        <f ca="1">IF(ISNUMBER(A182),_xlfn.RANK.EQ(F182,F182:F186),"")</f>
        <v/>
      </c>
      <c r="L182" s="240">
        <f ca="1">IF(J182=5,VLOOKUP(K182,TPMatrix!$A$6:$B$10,2,FALSE()),IF(J182=4,VLOOKUP(K182,TPMatrix!$D$6:$E$9,2,FALSE()),0))</f>
        <v>0</v>
      </c>
      <c r="M182" s="240">
        <f ca="1">IF(COUNTIF(K182:K186,K182)&gt;=2,IF(J182=5,VLOOKUP(K182+1,TPMatrix!$A$6:$B$10,2,FALSE()),IF(J182=4,VLOOKUP(K182+1,TPMatrix!$D$6:$E$9,2,FALSE()),0)),"")</f>
        <v>0</v>
      </c>
      <c r="N182" s="240">
        <f ca="1">IF(COUNTIF(K182:K186,K182)&gt;=3,IF(J182=5,VLOOKUP(K182+2,TPMatrix!$A$6:$B$10,2,FALSE()),IF(J182=4,VLOOKUP(K182+2,TPMatrix!$D$6:$E$9,2,FALSE()),0)),"")</f>
        <v>0</v>
      </c>
      <c r="O182" s="240">
        <f ca="1">IF(COUNTIF(K182:K186,K182)&gt;=4,IF(J182=5,VLOOKUP(K182+3,TPMatrix!$A$6:$B$10,2,FALSE()),IF(J182=4,VLOOKUP(K182+3,TPMatrix!$D$6:$E$9,2,FALSE()),0)),"")</f>
        <v>0</v>
      </c>
      <c r="P182" s="240">
        <f ca="1">IF(COUNTIF(K182:K186,K182)&gt;=5,IF(J182=5,VLOOKUP(K182+4,TPMatrix!$A$6:$B$10,2,FALSE()),IF(J182=4,VLOOKUP(K182+4,TPMatrix!$D$6:$E$9,2,FALSE()),0)),"")</f>
        <v>0</v>
      </c>
      <c r="Q182" s="240">
        <f t="shared" ca="1" si="64"/>
        <v>0</v>
      </c>
      <c r="R182" s="241">
        <f t="shared" ca="1" si="65"/>
        <v>5</v>
      </c>
      <c r="S182" s="242">
        <f t="shared" ca="1" si="66"/>
        <v>0</v>
      </c>
      <c r="T182" s="243">
        <f t="shared" si="67"/>
        <v>0</v>
      </c>
      <c r="U182" s="244">
        <f t="shared" ca="1" si="68"/>
        <v>0</v>
      </c>
      <c r="W182" s="191" t="str">
        <f t="shared" ca="1" si="69"/>
        <v/>
      </c>
      <c r="X182" t="str">
        <f ca="1">IF(ISNUMBER($A182),$W182*(Methuselahs!$A$4+1)+$A182,"")</f>
        <v/>
      </c>
      <c r="Y182" s="191" t="str">
        <f t="shared" ca="1" si="70"/>
        <v/>
      </c>
      <c r="Z182" t="str">
        <f ca="1">IF(ISNUMBER($A182),VLOOKUP($A182,Methuselahs!$A$7:$X$206,5),"")</f>
        <v/>
      </c>
      <c r="AA182" s="191" t="str">
        <f t="shared" ca="1" si="71"/>
        <v/>
      </c>
    </row>
    <row r="183" spans="1:27" ht="12.95" customHeight="1">
      <c r="A183" t="str">
        <f ca="1">IF(ISBLANK('Tournament Info'!$B$11),"",INDIRECT(ADDRESS(ROW(),1,1,1,"Optimal Seating "&amp;'Tournament Info'!$B$11-1&amp;"R+F")))</f>
        <v/>
      </c>
      <c r="B183" t="str">
        <f ca="1">IF(ISNUMBER(A183),VLOOKUP(A183,Methuselahs!$A$7:$E$206,2,FALSE()),"")</f>
        <v/>
      </c>
      <c r="C183" t="str">
        <f ca="1">IF(ISNUMBER(A183),VLOOKUP(A183,Methuselahs!$A$7:$E$206,3,FALSE()),"")</f>
        <v/>
      </c>
      <c r="D183" s="248" t="str">
        <f t="shared" ca="1" si="60"/>
        <v/>
      </c>
      <c r="E183" s="249"/>
      <c r="F183" s="247">
        <f t="shared" si="61"/>
        <v>0</v>
      </c>
      <c r="G183" s="250" t="str">
        <f t="shared" ca="1" si="62"/>
        <v/>
      </c>
      <c r="H183" t="str">
        <f ca="1">IF(ISNUMBER(A183),IF(OR($S183=$U183,NOT(ISNA(MATCH($D183*5+$V$4,Override!$C$6:$C$124,0)))),$Q183,0),"")</f>
        <v/>
      </c>
      <c r="I183" s="248" t="str">
        <f t="shared" ca="1" si="63"/>
        <v/>
      </c>
      <c r="J183" s="252">
        <f ca="1">COUNT(A182:A186)</f>
        <v>0</v>
      </c>
      <c r="K183" s="253" t="str">
        <f ca="1">IF(ISNUMBER(A183),_xlfn.RANK.EQ(F183,F182:F186),"")</f>
        <v/>
      </c>
      <c r="L183" s="254">
        <f ca="1">IF(J183=5,VLOOKUP(K183,TPMatrix!$A$6:$B$10,2,FALSE()),IF(J183=4,VLOOKUP(K183,TPMatrix!$D$6:$E$9,2,FALSE()),0))</f>
        <v>0</v>
      </c>
      <c r="M183" s="254">
        <f ca="1">IF(COUNTIF(K182:K186,K183)&gt;=2,IF(J183=5,VLOOKUP(K183+1,TPMatrix!$A$6:$B$10,2,FALSE()),IF(J183=4,VLOOKUP(K183+1,TPMatrix!$D$6:$E$9,2,FALSE()),0)),"")</f>
        <v>0</v>
      </c>
      <c r="N183" s="254">
        <f ca="1">IF(COUNTIF(K182:K186,K183)&gt;=3,IF(J183=5,VLOOKUP(K183+2,TPMatrix!$A$6:$B$10,2,FALSE()),IF(J183=4,VLOOKUP(K183+2,TPMatrix!$D$6:$E$9,2,FALSE()),0)),"")</f>
        <v>0</v>
      </c>
      <c r="O183" s="254">
        <f ca="1">IF(COUNTIF(K182:K186,K183)&gt;=4,IF(J183=5,VLOOKUP(K183+3,TPMatrix!$A$6:$B$10,2,FALSE()),IF(J183=4,VLOOKUP(K183+3,TPMatrix!$D$6:$E$9,2,FALSE()),0)),"")</f>
        <v>0</v>
      </c>
      <c r="P183" s="254">
        <f ca="1">IF(COUNTIF(K182:K186,K183)&gt;=5,IF(J183=5,VLOOKUP(K183+4,TPMatrix!$A$6:$B$10,2,FALSE()),IF(J183=4,VLOOKUP(K183+4,TPMatrix!$D$6:$E$9,2,FALSE()),0)),"")</f>
        <v>0</v>
      </c>
      <c r="Q183" s="254">
        <f t="shared" ca="1" si="64"/>
        <v>0</v>
      </c>
      <c r="R183" s="255">
        <f t="shared" ca="1" si="65"/>
        <v>5</v>
      </c>
      <c r="S183" s="253">
        <f t="shared" ca="1" si="66"/>
        <v>0</v>
      </c>
      <c r="T183" s="254">
        <f t="shared" si="67"/>
        <v>0</v>
      </c>
      <c r="U183" s="255">
        <f t="shared" ca="1" si="68"/>
        <v>0</v>
      </c>
      <c r="W183" s="191" t="str">
        <f t="shared" ca="1" si="69"/>
        <v/>
      </c>
      <c r="X183" t="str">
        <f ca="1">IF(ISNUMBER($A183),$W183*(Methuselahs!$A$4+1)+$A183,"")</f>
        <v/>
      </c>
      <c r="Y183" s="191" t="str">
        <f t="shared" ca="1" si="70"/>
        <v/>
      </c>
      <c r="Z183" t="str">
        <f ca="1">IF(ISNUMBER($A183),VLOOKUP($A183,Methuselahs!$A$7:$X$206,5),"")</f>
        <v/>
      </c>
      <c r="AA183" s="191" t="str">
        <f t="shared" ca="1" si="71"/>
        <v/>
      </c>
    </row>
    <row r="184" spans="1:27" ht="12.95" customHeight="1">
      <c r="A184" t="str">
        <f ca="1">IF(ISBLANK('Tournament Info'!$B$11),"",INDIRECT(ADDRESS(ROW(),1,1,1,"Optimal Seating "&amp;'Tournament Info'!$B$11-1&amp;"R+F")))</f>
        <v/>
      </c>
      <c r="B184" t="str">
        <f ca="1">IF(ISNUMBER(A184),VLOOKUP(A184,Methuselahs!$A$7:$E$206,2,FALSE()),"")</f>
        <v/>
      </c>
      <c r="C184" t="str">
        <f ca="1">IF(ISNUMBER(A184),VLOOKUP(A184,Methuselahs!$A$7:$E$206,3,FALSE()),"")</f>
        <v/>
      </c>
      <c r="D184" s="258" t="str">
        <f t="shared" ca="1" si="60"/>
        <v/>
      </c>
      <c r="E184" s="259"/>
      <c r="F184" s="257">
        <f t="shared" si="61"/>
        <v>0</v>
      </c>
      <c r="G184" s="260" t="str">
        <f t="shared" ca="1" si="62"/>
        <v/>
      </c>
      <c r="H184" t="str">
        <f ca="1">IF(ISNUMBER(A184),IF(OR($S184=$U184,NOT(ISNA(MATCH($D184*5+$V$4,Override!$C$6:$C$124,0)))),$Q184,0),"")</f>
        <v/>
      </c>
      <c r="I184" s="258" t="str">
        <f t="shared" ca="1" si="63"/>
        <v/>
      </c>
      <c r="J184" s="262">
        <f ca="1">COUNT(A182:A186)</f>
        <v>0</v>
      </c>
      <c r="K184" s="263" t="str">
        <f ca="1">IF(ISNUMBER(A184),_xlfn.RANK.EQ(F184,F182:F186),"")</f>
        <v/>
      </c>
      <c r="L184" s="264">
        <f ca="1">IF(J184=5,VLOOKUP(K184,TPMatrix!$A$6:$B$10,2,FALSE()),IF(J184=4,VLOOKUP(K184,TPMatrix!$D$6:$E$9,2,FALSE()),0))</f>
        <v>0</v>
      </c>
      <c r="M184" s="264">
        <f ca="1">IF(COUNTIF(K182:K186,K184)&gt;=2,IF(J184=5,VLOOKUP(K184+1,TPMatrix!$A$6:$B$10,2,FALSE()),IF(J184=4,VLOOKUP(K184+1,TPMatrix!$D$6:$E$9,2,FALSE()),0)),"")</f>
        <v>0</v>
      </c>
      <c r="N184" s="264">
        <f ca="1">IF(COUNTIF(K182:K186,K184)&gt;=3,IF(J184=5,VLOOKUP(K184+2,TPMatrix!$A$6:$B$10,2,FALSE()),IF(J184=4,VLOOKUP(K184+2,TPMatrix!$D$6:$E$9,2,FALSE()),0)),"")</f>
        <v>0</v>
      </c>
      <c r="O184" s="264">
        <f ca="1">IF(COUNTIF(K182:K186,K184)&gt;=4,IF(J184=5,VLOOKUP(K184+3,TPMatrix!$A$6:$B$10,2,FALSE()),IF(J184=4,VLOOKUP(K184+3,TPMatrix!$D$6:$E$9,2,FALSE()),0)),"")</f>
        <v>0</v>
      </c>
      <c r="P184" s="264">
        <f ca="1">IF(COUNTIF(K182:K186,K184)&gt;=5,IF(J184=5,VLOOKUP(K184+4,TPMatrix!$A$6:$B$10,2,FALSE()),IF(J184=4,VLOOKUP(K184+4,TPMatrix!$D$6:$E$9,2,FALSE()),0)),"")</f>
        <v>0</v>
      </c>
      <c r="Q184" s="264">
        <f t="shared" ca="1" si="64"/>
        <v>0</v>
      </c>
      <c r="R184" s="265">
        <f t="shared" ca="1" si="65"/>
        <v>5</v>
      </c>
      <c r="S184" s="263">
        <f t="shared" ca="1" si="66"/>
        <v>0</v>
      </c>
      <c r="T184" s="264">
        <f t="shared" si="67"/>
        <v>0</v>
      </c>
      <c r="U184" s="265">
        <f t="shared" ca="1" si="68"/>
        <v>0</v>
      </c>
      <c r="W184" s="191" t="str">
        <f t="shared" ca="1" si="69"/>
        <v/>
      </c>
      <c r="X184" t="str">
        <f ca="1">IF(ISNUMBER($A184),$W184*(Methuselahs!$A$4+1)+$A184,"")</f>
        <v/>
      </c>
      <c r="Y184" s="191" t="str">
        <f t="shared" ca="1" si="70"/>
        <v/>
      </c>
      <c r="Z184" t="str">
        <f ca="1">IF(ISNUMBER($A184),VLOOKUP($A184,Methuselahs!$A$7:$X$206,5),"")</f>
        <v/>
      </c>
      <c r="AA184" s="191" t="str">
        <f t="shared" ca="1" si="71"/>
        <v/>
      </c>
    </row>
    <row r="185" spans="1:27" ht="12.95" customHeight="1">
      <c r="A185" t="str">
        <f ca="1">IF(ISBLANK('Tournament Info'!$B$11),"",INDIRECT(ADDRESS(ROW(),1,1,1,"Optimal Seating "&amp;'Tournament Info'!$B$11-1&amp;"R+F")))</f>
        <v/>
      </c>
      <c r="B185" t="str">
        <f ca="1">IF(ISNUMBER(A185),VLOOKUP(A185,Methuselahs!$A$7:$E$206,2,FALSE()),"")</f>
        <v/>
      </c>
      <c r="C185" t="str">
        <f ca="1">IF(ISNUMBER(A185),VLOOKUP(A185,Methuselahs!$A$7:$E$206,3,FALSE()),"")</f>
        <v/>
      </c>
      <c r="D185" s="268" t="str">
        <f t="shared" ca="1" si="60"/>
        <v/>
      </c>
      <c r="E185" s="269"/>
      <c r="F185" s="267">
        <f t="shared" si="61"/>
        <v>0</v>
      </c>
      <c r="G185" s="250" t="str">
        <f t="shared" ca="1" si="62"/>
        <v/>
      </c>
      <c r="H185" t="str">
        <f ca="1">IF(ISNUMBER(A185),IF(OR($S185=$U185,NOT(ISNA(MATCH($D185*5+$V$4,Override!$C$6:$C$124,0)))),$Q185,0),"")</f>
        <v/>
      </c>
      <c r="I185" s="268" t="str">
        <f t="shared" ca="1" si="63"/>
        <v/>
      </c>
      <c r="J185" s="270">
        <f ca="1">COUNT(A182:A186)</f>
        <v>0</v>
      </c>
      <c r="K185" s="253" t="str">
        <f ca="1">IF(ISNUMBER(A185),_xlfn.RANK.EQ(F185,F182:F186),"")</f>
        <v/>
      </c>
      <c r="L185" s="254">
        <f ca="1">IF(J185=5,VLOOKUP(K185,TPMatrix!$A$6:$B$10,2,FALSE()),IF(J185=4,VLOOKUP(K185,TPMatrix!$D$6:$E$9,2,FALSE()),0))</f>
        <v>0</v>
      </c>
      <c r="M185" s="254">
        <f ca="1">IF(COUNTIF(K182:K186,K185)&gt;=2,IF(J185=5,VLOOKUP(K185+1,TPMatrix!$A$6:$B$10,2,FALSE()),IF(J185=4,VLOOKUP(K185+1,TPMatrix!$D$6:$E$9,2,FALSE()),0)),"")</f>
        <v>0</v>
      </c>
      <c r="N185" s="254">
        <f ca="1">IF(COUNTIF(K182:K186,K185)&gt;=3,IF(J185=5,VLOOKUP(K185+2,TPMatrix!$A$6:$B$10,2,FALSE()),IF(J185=4,VLOOKUP(K185+2,TPMatrix!$D$6:$E$9,2,FALSE()),0)),"")</f>
        <v>0</v>
      </c>
      <c r="O185" s="254">
        <f ca="1">IF(COUNTIF(K182:K186,K185)&gt;=4,IF(J185=5,VLOOKUP(K185+3,TPMatrix!$A$6:$B$10,2,FALSE()),IF(J185=4,VLOOKUP(K185+3,TPMatrix!$D$6:$E$9,2,FALSE()),0)),"")</f>
        <v>0</v>
      </c>
      <c r="P185" s="254">
        <f ca="1">IF(COUNTIF(K182:K186,K185)&gt;=5,IF(J185=5,VLOOKUP(K185+4,TPMatrix!$A$6:$B$10,2,FALSE()),IF(J185=4,VLOOKUP(K185+4,TPMatrix!$D$6:$E$9,2,FALSE()),0)),"")</f>
        <v>0</v>
      </c>
      <c r="Q185" s="254">
        <f t="shared" ca="1" si="64"/>
        <v>0</v>
      </c>
      <c r="R185" s="255">
        <f t="shared" ca="1" si="65"/>
        <v>5</v>
      </c>
      <c r="S185" s="253">
        <f t="shared" ca="1" si="66"/>
        <v>0</v>
      </c>
      <c r="T185" s="254">
        <f t="shared" si="67"/>
        <v>0</v>
      </c>
      <c r="U185" s="255">
        <f t="shared" ca="1" si="68"/>
        <v>0</v>
      </c>
      <c r="W185" s="191" t="str">
        <f t="shared" ca="1" si="69"/>
        <v/>
      </c>
      <c r="X185" t="str">
        <f ca="1">IF(ISNUMBER($A185),$W185*(Methuselahs!$A$4+1)+$A185,"")</f>
        <v/>
      </c>
      <c r="Y185" s="191" t="str">
        <f t="shared" ca="1" si="70"/>
        <v/>
      </c>
      <c r="Z185" t="str">
        <f ca="1">IF(ISNUMBER($A185),VLOOKUP($A185,Methuselahs!$A$7:$X$206,5),"")</f>
        <v/>
      </c>
      <c r="AA185" s="191" t="str">
        <f t="shared" ca="1" si="71"/>
        <v/>
      </c>
    </row>
    <row r="186" spans="1:27" ht="12.95" customHeight="1" thickBot="1">
      <c r="A186" t="str">
        <f ca="1">IF(ISBLANK('Tournament Info'!$B$11),"",INDIRECT(ADDRESS(ROW(),1,1,1,"Optimal Seating "&amp;'Tournament Info'!$B$11-1&amp;"R+F")))</f>
        <v/>
      </c>
      <c r="B186" t="str">
        <f ca="1">IF(ISNUMBER(A186),VLOOKUP(A186,Methuselahs!$A$7:$E$206,2,FALSE()),"")</f>
        <v/>
      </c>
      <c r="C186" t="str">
        <f ca="1">IF(ISNUMBER(A186),VLOOKUP(A186,Methuselahs!$A$7:$E$206,3,FALSE()),"")</f>
        <v/>
      </c>
      <c r="D186" s="274" t="str">
        <f t="shared" ca="1" si="60"/>
        <v/>
      </c>
      <c r="E186" s="275"/>
      <c r="F186" s="273">
        <f t="shared" si="61"/>
        <v>0</v>
      </c>
      <c r="G186" s="260" t="str">
        <f t="shared" ca="1" si="62"/>
        <v/>
      </c>
      <c r="H186" t="str">
        <f ca="1">IF(ISNUMBER(A186),IF(OR($S186=$U186,NOT(ISNA(MATCH($D186*5+$V$4,Override!$C$6:$C$124,0)))),$Q186,0),"")</f>
        <v/>
      </c>
      <c r="I186" s="274" t="str">
        <f t="shared" ca="1" si="63"/>
        <v/>
      </c>
      <c r="J186" s="276">
        <f ca="1">COUNT(A182:A186)</f>
        <v>0</v>
      </c>
      <c r="K186" s="277" t="str">
        <f ca="1">IF(ISNUMBER(A186),_xlfn.RANK.EQ(F186,F182:F186),"")</f>
        <v/>
      </c>
      <c r="L186" s="278">
        <f ca="1">IF(J186=5,VLOOKUP(K186,TPMatrix!$A$6:$B$10,2,FALSE()),IF(J186=4,VLOOKUP(K186,TPMatrix!$D$6:$E$9,2,FALSE()),0))</f>
        <v>0</v>
      </c>
      <c r="M186" s="278">
        <f ca="1">IF(COUNTIF(K182:K186,K186)&gt;=2,IF(J186=5,VLOOKUP(K186+1,TPMatrix!$A$6:$B$10,2,FALSE()),IF(J186=4,VLOOKUP(K186+1,TPMatrix!$D$6:$E$9,2,FALSE()),0)),"")</f>
        <v>0</v>
      </c>
      <c r="N186" s="278">
        <f ca="1">IF(COUNTIF(K182:K186,K186)&gt;=3,IF(J186=5,VLOOKUP(K186+2,TPMatrix!$A$6:$B$10,2,FALSE()),IF(J186=4,VLOOKUP(K186+2,TPMatrix!$D$6:$E$9,2,FALSE()),0)),"")</f>
        <v>0</v>
      </c>
      <c r="O186" s="278">
        <f ca="1">IF(COUNTIF(K182:K186,K186)&gt;=4,IF(J186=5,VLOOKUP(K186+3,TPMatrix!$A$6:$B$10,2,FALSE()),IF(J186=4,VLOOKUP(K186+3,TPMatrix!$D$6:$E$9,2,FALSE()),0)),"")</f>
        <v>0</v>
      </c>
      <c r="P186" s="278">
        <f ca="1">IF(COUNTIF(K182:K186,K186)&gt;=5,IF(J186=5,VLOOKUP(K186+4,TPMatrix!$A$6:$B$10,2,FALSE()),IF(J186=4,VLOOKUP(K186+4,TPMatrix!$D$6:$E$9,2,FALSE()),0)),"")</f>
        <v>0</v>
      </c>
      <c r="Q186" s="278">
        <f t="shared" ca="1" si="64"/>
        <v>0</v>
      </c>
      <c r="R186" s="279">
        <f t="shared" ca="1" si="65"/>
        <v>5</v>
      </c>
      <c r="S186" s="277">
        <f t="shared" ca="1" si="66"/>
        <v>0</v>
      </c>
      <c r="T186" s="278">
        <f t="shared" si="67"/>
        <v>0</v>
      </c>
      <c r="U186" s="279">
        <f t="shared" ca="1" si="68"/>
        <v>0</v>
      </c>
      <c r="W186" s="191" t="str">
        <f t="shared" ca="1" si="69"/>
        <v/>
      </c>
      <c r="X186" t="str">
        <f ca="1">IF(ISNUMBER($A186),$W186*(Methuselahs!$A$4+1)+$A186,"")</f>
        <v/>
      </c>
      <c r="Y186" s="191" t="str">
        <f t="shared" ca="1" si="70"/>
        <v/>
      </c>
      <c r="Z186" t="str">
        <f ca="1">IF(ISNUMBER($A186),VLOOKUP($A186,Methuselahs!$A$7:$X$206,5),"")</f>
        <v/>
      </c>
      <c r="AA186" s="191" t="str">
        <f t="shared" ca="1" si="71"/>
        <v/>
      </c>
    </row>
    <row r="187" spans="1:27" ht="12.95" customHeight="1">
      <c r="A187" t="str">
        <f ca="1">IF(ISBLANK('Tournament Info'!$B$11),"",INDIRECT(ADDRESS(ROW(),1,1,1,"Optimal Seating "&amp;'Tournament Info'!$B$11-1&amp;"R+F")))</f>
        <v/>
      </c>
      <c r="B187" t="str">
        <f ca="1">IF(ISNUMBER(A187),VLOOKUP(A187,Methuselahs!$A$7:$E$206,2,FALSE()),"")</f>
        <v/>
      </c>
      <c r="C187" t="str">
        <f ca="1">IF(ISNUMBER(A187),VLOOKUP(A187,Methuselahs!$A$7:$E$206,3,FALSE()),"")</f>
        <v/>
      </c>
      <c r="D187" s="234" t="str">
        <f t="shared" ca="1" si="60"/>
        <v/>
      </c>
      <c r="E187" s="235"/>
      <c r="F187" s="233">
        <f t="shared" si="61"/>
        <v>0</v>
      </c>
      <c r="G187" s="236" t="str">
        <f t="shared" ca="1" si="62"/>
        <v/>
      </c>
      <c r="H187" t="str">
        <f ca="1">IF(ISNUMBER(A187),IF(OR($S187=$U187,NOT(ISNA(MATCH($D187*5+$V$4,Override!$C$6:$C$124,0)))),$Q187,0),"")</f>
        <v/>
      </c>
      <c r="I187" s="234" t="str">
        <f t="shared" ca="1" si="63"/>
        <v/>
      </c>
      <c r="J187" s="238">
        <f ca="1">COUNT(A187:A191)</f>
        <v>0</v>
      </c>
      <c r="K187" s="239" t="str">
        <f ca="1">IF(ISNUMBER(A187),_xlfn.RANK.EQ(F187,F187:F191),"")</f>
        <v/>
      </c>
      <c r="L187" s="240">
        <f ca="1">IF(J187=5,VLOOKUP(K187,TPMatrix!$A$6:$B$10,2,FALSE()),IF(J187=4,VLOOKUP(K187,TPMatrix!$D$6:$E$9,2,FALSE()),0))</f>
        <v>0</v>
      </c>
      <c r="M187" s="240">
        <f ca="1">IF(COUNTIF(K187:K191,K187)&gt;=2,IF(J187=5,VLOOKUP(K187+1,TPMatrix!$A$6:$B$10,2,FALSE()),IF(J187=4,VLOOKUP(K187+1,TPMatrix!$D$6:$E$9,2,FALSE()),0)),"")</f>
        <v>0</v>
      </c>
      <c r="N187" s="240">
        <f ca="1">IF(COUNTIF(K187:K191,K187)&gt;=3,IF(J187=5,VLOOKUP(K187+2,TPMatrix!$A$6:$B$10,2,FALSE()),IF(J187=4,VLOOKUP(K187+2,TPMatrix!$D$6:$E$9,2,FALSE()),0)),"")</f>
        <v>0</v>
      </c>
      <c r="O187" s="240">
        <f ca="1">IF(COUNTIF(K187:K191,K187)&gt;=4,IF(J187=5,VLOOKUP(K187+3,TPMatrix!$A$6:$B$10,2,FALSE()),IF(J187=4,VLOOKUP(K187+3,TPMatrix!$D$6:$E$9,2,FALSE()),0)),"")</f>
        <v>0</v>
      </c>
      <c r="P187" s="240">
        <f ca="1">IF(COUNTIF(K187:K191,K187)&gt;=5,IF(J187=5,VLOOKUP(K187+4,TPMatrix!$A$6:$B$10,2,FALSE()),IF(J187=4,VLOOKUP(K187+4,TPMatrix!$D$6:$E$9,2,FALSE()),0)),"")</f>
        <v>0</v>
      </c>
      <c r="Q187" s="240">
        <f t="shared" ca="1" si="64"/>
        <v>0</v>
      </c>
      <c r="R187" s="241">
        <f t="shared" ca="1" si="65"/>
        <v>5</v>
      </c>
      <c r="S187" s="242">
        <f t="shared" ca="1" si="66"/>
        <v>0</v>
      </c>
      <c r="T187" s="243">
        <f t="shared" si="67"/>
        <v>0</v>
      </c>
      <c r="U187" s="244">
        <f t="shared" ca="1" si="68"/>
        <v>0</v>
      </c>
      <c r="W187" s="191" t="str">
        <f t="shared" ca="1" si="69"/>
        <v/>
      </c>
      <c r="X187" t="str">
        <f ca="1">IF(ISNUMBER($A187),$W187*(Methuselahs!$A$4+1)+$A187,"")</f>
        <v/>
      </c>
      <c r="Y187" s="191" t="str">
        <f t="shared" ca="1" si="70"/>
        <v/>
      </c>
      <c r="Z187" t="str">
        <f ca="1">IF(ISNUMBER($A187),VLOOKUP($A187,Methuselahs!$A$7:$X$206,5),"")</f>
        <v/>
      </c>
      <c r="AA187" s="191" t="str">
        <f t="shared" ca="1" si="71"/>
        <v/>
      </c>
    </row>
    <row r="188" spans="1:27" ht="12.95" customHeight="1">
      <c r="A188" t="str">
        <f ca="1">IF(ISBLANK('Tournament Info'!$B$11),"",INDIRECT(ADDRESS(ROW(),1,1,1,"Optimal Seating "&amp;'Tournament Info'!$B$11-1&amp;"R+F")))</f>
        <v/>
      </c>
      <c r="B188" t="str">
        <f ca="1">IF(ISNUMBER(A188),VLOOKUP(A188,Methuselahs!$A$7:$E$206,2,FALSE()),"")</f>
        <v/>
      </c>
      <c r="C188" t="str">
        <f ca="1">IF(ISNUMBER(A188),VLOOKUP(A188,Methuselahs!$A$7:$E$206,3,FALSE()),"")</f>
        <v/>
      </c>
      <c r="D188" s="248" t="str">
        <f t="shared" ca="1" si="60"/>
        <v/>
      </c>
      <c r="E188" s="249"/>
      <c r="F188" s="247">
        <f t="shared" si="61"/>
        <v>0</v>
      </c>
      <c r="G188" s="250" t="str">
        <f t="shared" ca="1" si="62"/>
        <v/>
      </c>
      <c r="H188" t="str">
        <f ca="1">IF(ISNUMBER(A188),IF(OR($S188=$U188,NOT(ISNA(MATCH($D188*5+$V$4,Override!$C$6:$C$124,0)))),$Q188,0),"")</f>
        <v/>
      </c>
      <c r="I188" s="248" t="str">
        <f t="shared" ca="1" si="63"/>
        <v/>
      </c>
      <c r="J188" s="252">
        <f ca="1">COUNT(A187:A191)</f>
        <v>0</v>
      </c>
      <c r="K188" s="253" t="str">
        <f ca="1">IF(ISNUMBER(A188),_xlfn.RANK.EQ(F188,F187:F191),"")</f>
        <v/>
      </c>
      <c r="L188" s="254">
        <f ca="1">IF(J188=5,VLOOKUP(K188,TPMatrix!$A$6:$B$10,2,FALSE()),IF(J188=4,VLOOKUP(K188,TPMatrix!$D$6:$E$9,2,FALSE()),0))</f>
        <v>0</v>
      </c>
      <c r="M188" s="254">
        <f ca="1">IF(COUNTIF(K187:K191,K188)&gt;=2,IF(J188=5,VLOOKUP(K188+1,TPMatrix!$A$6:$B$10,2,FALSE()),IF(J188=4,VLOOKUP(K188+1,TPMatrix!$D$6:$E$9,2,FALSE()),0)),"")</f>
        <v>0</v>
      </c>
      <c r="N188" s="254">
        <f ca="1">IF(COUNTIF(K187:K191,K188)&gt;=3,IF(J188=5,VLOOKUP(K188+2,TPMatrix!$A$6:$B$10,2,FALSE()),IF(J188=4,VLOOKUP(K188+2,TPMatrix!$D$6:$E$9,2,FALSE()),0)),"")</f>
        <v>0</v>
      </c>
      <c r="O188" s="254">
        <f ca="1">IF(COUNTIF(K187:K191,K188)&gt;=4,IF(J188=5,VLOOKUP(K188+3,TPMatrix!$A$6:$B$10,2,FALSE()),IF(J188=4,VLOOKUP(K188+3,TPMatrix!$D$6:$E$9,2,FALSE()),0)),"")</f>
        <v>0</v>
      </c>
      <c r="P188" s="254">
        <f ca="1">IF(COUNTIF(K187:K191,K188)&gt;=5,IF(J188=5,VLOOKUP(K188+4,TPMatrix!$A$6:$B$10,2,FALSE()),IF(J188=4,VLOOKUP(K188+4,TPMatrix!$D$6:$E$9,2,FALSE()),0)),"")</f>
        <v>0</v>
      </c>
      <c r="Q188" s="254">
        <f t="shared" ca="1" si="64"/>
        <v>0</v>
      </c>
      <c r="R188" s="255">
        <f t="shared" ca="1" si="65"/>
        <v>5</v>
      </c>
      <c r="S188" s="253">
        <f t="shared" ca="1" si="66"/>
        <v>0</v>
      </c>
      <c r="T188" s="254">
        <f t="shared" si="67"/>
        <v>0</v>
      </c>
      <c r="U188" s="255">
        <f t="shared" ca="1" si="68"/>
        <v>0</v>
      </c>
      <c r="W188" s="191" t="str">
        <f t="shared" ca="1" si="69"/>
        <v/>
      </c>
      <c r="X188" t="str">
        <f ca="1">IF(ISNUMBER($A188),$W188*(Methuselahs!$A$4+1)+$A188,"")</f>
        <v/>
      </c>
      <c r="Y188" s="191" t="str">
        <f t="shared" ca="1" si="70"/>
        <v/>
      </c>
      <c r="Z188" t="str">
        <f ca="1">IF(ISNUMBER($A188),VLOOKUP($A188,Methuselahs!$A$7:$X$206,5),"")</f>
        <v/>
      </c>
      <c r="AA188" s="191" t="str">
        <f t="shared" ca="1" si="71"/>
        <v/>
      </c>
    </row>
    <row r="189" spans="1:27" ht="12.95" customHeight="1">
      <c r="A189" t="str">
        <f ca="1">IF(ISBLANK('Tournament Info'!$B$11),"",INDIRECT(ADDRESS(ROW(),1,1,1,"Optimal Seating "&amp;'Tournament Info'!$B$11-1&amp;"R+F")))</f>
        <v/>
      </c>
      <c r="B189" t="str">
        <f ca="1">IF(ISNUMBER(A189),VLOOKUP(A189,Methuselahs!$A$7:$E$206,2,FALSE()),"")</f>
        <v/>
      </c>
      <c r="C189" t="str">
        <f ca="1">IF(ISNUMBER(A189),VLOOKUP(A189,Methuselahs!$A$7:$E$206,3,FALSE()),"")</f>
        <v/>
      </c>
      <c r="D189" s="258" t="str">
        <f t="shared" ca="1" si="60"/>
        <v/>
      </c>
      <c r="E189" s="259"/>
      <c r="F189" s="257">
        <f t="shared" si="61"/>
        <v>0</v>
      </c>
      <c r="G189" s="260" t="str">
        <f t="shared" ca="1" si="62"/>
        <v/>
      </c>
      <c r="H189" t="str">
        <f ca="1">IF(ISNUMBER(A189),IF(OR($S189=$U189,NOT(ISNA(MATCH($D189*5+$V$4,Override!$C$6:$C$124,0)))),$Q189,0),"")</f>
        <v/>
      </c>
      <c r="I189" s="258" t="str">
        <f t="shared" ca="1" si="63"/>
        <v/>
      </c>
      <c r="J189" s="262">
        <f ca="1">COUNT(A187:A191)</f>
        <v>0</v>
      </c>
      <c r="K189" s="263" t="str">
        <f ca="1">IF(ISNUMBER(A189),_xlfn.RANK.EQ(F189,F187:F191),"")</f>
        <v/>
      </c>
      <c r="L189" s="264">
        <f ca="1">IF(J189=5,VLOOKUP(K189,TPMatrix!$A$6:$B$10,2,FALSE()),IF(J189=4,VLOOKUP(K189,TPMatrix!$D$6:$E$9,2,FALSE()),0))</f>
        <v>0</v>
      </c>
      <c r="M189" s="264">
        <f ca="1">IF(COUNTIF(K187:K191,K189)&gt;=2,IF(J189=5,VLOOKUP(K189+1,TPMatrix!$A$6:$B$10,2,FALSE()),IF(J189=4,VLOOKUP(K189+1,TPMatrix!$D$6:$E$9,2,FALSE()),0)),"")</f>
        <v>0</v>
      </c>
      <c r="N189" s="264">
        <f ca="1">IF(COUNTIF(K187:K191,K189)&gt;=3,IF(J189=5,VLOOKUP(K189+2,TPMatrix!$A$6:$B$10,2,FALSE()),IF(J189=4,VLOOKUP(K189+2,TPMatrix!$D$6:$E$9,2,FALSE()),0)),"")</f>
        <v>0</v>
      </c>
      <c r="O189" s="264">
        <f ca="1">IF(COUNTIF(K187:K191,K189)&gt;=4,IF(J189=5,VLOOKUP(K189+3,TPMatrix!$A$6:$B$10,2,FALSE()),IF(J189=4,VLOOKUP(K189+3,TPMatrix!$D$6:$E$9,2,FALSE()),0)),"")</f>
        <v>0</v>
      </c>
      <c r="P189" s="264">
        <f ca="1">IF(COUNTIF(K187:K191,K189)&gt;=5,IF(J189=5,VLOOKUP(K189+4,TPMatrix!$A$6:$B$10,2,FALSE()),IF(J189=4,VLOOKUP(K189+4,TPMatrix!$D$6:$E$9,2,FALSE()),0)),"")</f>
        <v>0</v>
      </c>
      <c r="Q189" s="264">
        <f t="shared" ca="1" si="64"/>
        <v>0</v>
      </c>
      <c r="R189" s="265">
        <f t="shared" ca="1" si="65"/>
        <v>5</v>
      </c>
      <c r="S189" s="263">
        <f t="shared" ca="1" si="66"/>
        <v>0</v>
      </c>
      <c r="T189" s="264">
        <f t="shared" si="67"/>
        <v>0</v>
      </c>
      <c r="U189" s="265">
        <f t="shared" ca="1" si="68"/>
        <v>0</v>
      </c>
      <c r="W189" s="191" t="str">
        <f t="shared" ca="1" si="69"/>
        <v/>
      </c>
      <c r="X189" t="str">
        <f ca="1">IF(ISNUMBER($A189),$W189*(Methuselahs!$A$4+1)+$A189,"")</f>
        <v/>
      </c>
      <c r="Y189" s="191" t="str">
        <f t="shared" ca="1" si="70"/>
        <v/>
      </c>
      <c r="Z189" t="str">
        <f ca="1">IF(ISNUMBER($A189),VLOOKUP($A189,Methuselahs!$A$7:$X$206,5),"")</f>
        <v/>
      </c>
      <c r="AA189" s="191" t="str">
        <f t="shared" ca="1" si="71"/>
        <v/>
      </c>
    </row>
    <row r="190" spans="1:27" ht="12.95" customHeight="1">
      <c r="A190" t="str">
        <f ca="1">IF(ISBLANK('Tournament Info'!$B$11),"",INDIRECT(ADDRESS(ROW(),1,1,1,"Optimal Seating "&amp;'Tournament Info'!$B$11-1&amp;"R+F")))</f>
        <v/>
      </c>
      <c r="B190" t="str">
        <f ca="1">IF(ISNUMBER(A190),VLOOKUP(A190,Methuselahs!$A$7:$E$206,2,FALSE()),"")</f>
        <v/>
      </c>
      <c r="C190" t="str">
        <f ca="1">IF(ISNUMBER(A190),VLOOKUP(A190,Methuselahs!$A$7:$E$206,3,FALSE()),"")</f>
        <v/>
      </c>
      <c r="D190" s="268" t="str">
        <f t="shared" ca="1" si="60"/>
        <v/>
      </c>
      <c r="E190" s="269"/>
      <c r="F190" s="267">
        <f t="shared" si="61"/>
        <v>0</v>
      </c>
      <c r="G190" s="250" t="str">
        <f t="shared" ca="1" si="62"/>
        <v/>
      </c>
      <c r="H190" t="str">
        <f ca="1">IF(ISNUMBER(A190),IF(OR($S190=$U190,NOT(ISNA(MATCH($D190*5+$V$4,Override!$C$6:$C$124,0)))),$Q190,0),"")</f>
        <v/>
      </c>
      <c r="I190" s="268" t="str">
        <f t="shared" ca="1" si="63"/>
        <v/>
      </c>
      <c r="J190" s="270">
        <f ca="1">COUNT(A187:A191)</f>
        <v>0</v>
      </c>
      <c r="K190" s="253" t="str">
        <f ca="1">IF(ISNUMBER(A190),_xlfn.RANK.EQ(F190,F187:F191),"")</f>
        <v/>
      </c>
      <c r="L190" s="254">
        <f ca="1">IF(J190=5,VLOOKUP(K190,TPMatrix!$A$6:$B$10,2,FALSE()),IF(J190=4,VLOOKUP(K190,TPMatrix!$D$6:$E$9,2,FALSE()),0))</f>
        <v>0</v>
      </c>
      <c r="M190" s="254">
        <f ca="1">IF(COUNTIF(K187:K191,K190)&gt;=2,IF(J190=5,VLOOKUP(K190+1,TPMatrix!$A$6:$B$10,2,FALSE()),IF(J190=4,VLOOKUP(K190+1,TPMatrix!$D$6:$E$9,2,FALSE()),0)),"")</f>
        <v>0</v>
      </c>
      <c r="N190" s="254">
        <f ca="1">IF(COUNTIF(K187:K191,K190)&gt;=3,IF(J190=5,VLOOKUP(K190+2,TPMatrix!$A$6:$B$10,2,FALSE()),IF(J190=4,VLOOKUP(K190+2,TPMatrix!$D$6:$E$9,2,FALSE()),0)),"")</f>
        <v>0</v>
      </c>
      <c r="O190" s="254">
        <f ca="1">IF(COUNTIF(K187:K191,K190)&gt;=4,IF(J190=5,VLOOKUP(K190+3,TPMatrix!$A$6:$B$10,2,FALSE()),IF(J190=4,VLOOKUP(K190+3,TPMatrix!$D$6:$E$9,2,FALSE()),0)),"")</f>
        <v>0</v>
      </c>
      <c r="P190" s="254">
        <f ca="1">IF(COUNTIF(K187:K191,K190)&gt;=5,IF(J190=5,VLOOKUP(K190+4,TPMatrix!$A$6:$B$10,2,FALSE()),IF(J190=4,VLOOKUP(K190+4,TPMatrix!$D$6:$E$9,2,FALSE()),0)),"")</f>
        <v>0</v>
      </c>
      <c r="Q190" s="254">
        <f t="shared" ca="1" si="64"/>
        <v>0</v>
      </c>
      <c r="R190" s="255">
        <f t="shared" ca="1" si="65"/>
        <v>5</v>
      </c>
      <c r="S190" s="253">
        <f t="shared" ca="1" si="66"/>
        <v>0</v>
      </c>
      <c r="T190" s="254">
        <f t="shared" si="67"/>
        <v>0</v>
      </c>
      <c r="U190" s="255">
        <f t="shared" ca="1" si="68"/>
        <v>0</v>
      </c>
      <c r="W190" s="191" t="str">
        <f t="shared" ca="1" si="69"/>
        <v/>
      </c>
      <c r="X190" t="str">
        <f ca="1">IF(ISNUMBER($A190),$W190*(Methuselahs!$A$4+1)+$A190,"")</f>
        <v/>
      </c>
      <c r="Y190" s="191" t="str">
        <f t="shared" ca="1" si="70"/>
        <v/>
      </c>
      <c r="Z190" t="str">
        <f ca="1">IF(ISNUMBER($A190),VLOOKUP($A190,Methuselahs!$A$7:$X$206,5),"")</f>
        <v/>
      </c>
      <c r="AA190" s="191" t="str">
        <f t="shared" ca="1" si="71"/>
        <v/>
      </c>
    </row>
    <row r="191" spans="1:27" ht="12.95" customHeight="1" thickBot="1">
      <c r="A191" t="str">
        <f ca="1">IF(ISBLANK('Tournament Info'!$B$11),"",INDIRECT(ADDRESS(ROW(),1,1,1,"Optimal Seating "&amp;'Tournament Info'!$B$11-1&amp;"R+F")))</f>
        <v/>
      </c>
      <c r="B191" t="str">
        <f ca="1">IF(ISNUMBER(A191),VLOOKUP(A191,Methuselahs!$A$7:$E$206,2,FALSE()),"")</f>
        <v/>
      </c>
      <c r="C191" t="str">
        <f ca="1">IF(ISNUMBER(A191),VLOOKUP(A191,Methuselahs!$A$7:$E$206,3,FALSE()),"")</f>
        <v/>
      </c>
      <c r="D191" s="274" t="str">
        <f t="shared" ca="1" si="60"/>
        <v/>
      </c>
      <c r="E191" s="275"/>
      <c r="F191" s="273">
        <f t="shared" si="61"/>
        <v>0</v>
      </c>
      <c r="G191" s="260" t="str">
        <f t="shared" ca="1" si="62"/>
        <v/>
      </c>
      <c r="H191" t="str">
        <f ca="1">IF(ISNUMBER(A191),IF(OR($S191=$U191,NOT(ISNA(MATCH($D191*5+$V$4,Override!$C$6:$C$124,0)))),$Q191,0),"")</f>
        <v/>
      </c>
      <c r="I191" s="274" t="str">
        <f t="shared" ca="1" si="63"/>
        <v/>
      </c>
      <c r="J191" s="276">
        <f ca="1">COUNT(A187:A191)</f>
        <v>0</v>
      </c>
      <c r="K191" s="277" t="str">
        <f ca="1">IF(ISNUMBER(A191),_xlfn.RANK.EQ(F191,F187:F191),"")</f>
        <v/>
      </c>
      <c r="L191" s="278">
        <f ca="1">IF(J191=5,VLOOKUP(K191,TPMatrix!$A$6:$B$10,2,FALSE()),IF(J191=4,VLOOKUP(K191,TPMatrix!$D$6:$E$9,2,FALSE()),0))</f>
        <v>0</v>
      </c>
      <c r="M191" s="278">
        <f ca="1">IF(COUNTIF(K187:K191,K191)&gt;=2,IF(J191=5,VLOOKUP(K191+1,TPMatrix!$A$6:$B$10,2,FALSE()),IF(J191=4,VLOOKUP(K191+1,TPMatrix!$D$6:$E$9,2,FALSE()),0)),"")</f>
        <v>0</v>
      </c>
      <c r="N191" s="278">
        <f ca="1">IF(COUNTIF(K187:K191,K191)&gt;=3,IF(J191=5,VLOOKUP(K191+2,TPMatrix!$A$6:$B$10,2,FALSE()),IF(J191=4,VLOOKUP(K191+2,TPMatrix!$D$6:$E$9,2,FALSE()),0)),"")</f>
        <v>0</v>
      </c>
      <c r="O191" s="278">
        <f ca="1">IF(COUNTIF(K187:K191,K191)&gt;=4,IF(J191=5,VLOOKUP(K191+3,TPMatrix!$A$6:$B$10,2,FALSE()),IF(J191=4,VLOOKUP(K191+3,TPMatrix!$D$6:$E$9,2,FALSE()),0)),"")</f>
        <v>0</v>
      </c>
      <c r="P191" s="278">
        <f ca="1">IF(COUNTIF(K187:K191,K191)&gt;=5,IF(J191=5,VLOOKUP(K191+4,TPMatrix!$A$6:$B$10,2,FALSE()),IF(J191=4,VLOOKUP(K191+4,TPMatrix!$D$6:$E$9,2,FALSE()),0)),"")</f>
        <v>0</v>
      </c>
      <c r="Q191" s="278">
        <f t="shared" ca="1" si="64"/>
        <v>0</v>
      </c>
      <c r="R191" s="279">
        <f t="shared" ca="1" si="65"/>
        <v>5</v>
      </c>
      <c r="S191" s="277">
        <f t="shared" ca="1" si="66"/>
        <v>0</v>
      </c>
      <c r="T191" s="278">
        <f t="shared" si="67"/>
        <v>0</v>
      </c>
      <c r="U191" s="279">
        <f t="shared" ca="1" si="68"/>
        <v>0</v>
      </c>
      <c r="W191" s="191" t="str">
        <f t="shared" ca="1" si="69"/>
        <v/>
      </c>
      <c r="X191" t="str">
        <f ca="1">IF(ISNUMBER($A191),$W191*(Methuselahs!$A$4+1)+$A191,"")</f>
        <v/>
      </c>
      <c r="Y191" s="191" t="str">
        <f t="shared" ca="1" si="70"/>
        <v/>
      </c>
      <c r="Z191" t="str">
        <f ca="1">IF(ISNUMBER($A191),VLOOKUP($A191,Methuselahs!$A$7:$X$206,5),"")</f>
        <v/>
      </c>
      <c r="AA191" s="191" t="str">
        <f t="shared" ca="1" si="71"/>
        <v/>
      </c>
    </row>
    <row r="192" spans="1:27" ht="12.95" customHeight="1">
      <c r="A192" t="str">
        <f ca="1">IF(ISBLANK('Tournament Info'!$B$11),"",INDIRECT(ADDRESS(ROW(),1,1,1,"Optimal Seating "&amp;'Tournament Info'!$B$11-1&amp;"R+F")))</f>
        <v/>
      </c>
      <c r="B192" t="str">
        <f ca="1">IF(ISNUMBER(A192),VLOOKUP(A192,Methuselahs!$A$7:$E$206,2,FALSE()),"")</f>
        <v/>
      </c>
      <c r="C192" t="str">
        <f ca="1">IF(ISNUMBER(A192),VLOOKUP(A192,Methuselahs!$A$7:$E$206,3,FALSE()),"")</f>
        <v/>
      </c>
      <c r="D192" s="234" t="str">
        <f t="shared" ca="1" si="60"/>
        <v/>
      </c>
      <c r="E192" s="235"/>
      <c r="F192" s="233">
        <f t="shared" si="61"/>
        <v>0</v>
      </c>
      <c r="G192" s="236" t="str">
        <f t="shared" ca="1" si="62"/>
        <v/>
      </c>
      <c r="H192" t="str">
        <f ca="1">IF(ISNUMBER(A192),IF(OR($S192=$U192,NOT(ISNA(MATCH($D192*5+$V$4,Override!$C$6:$C$124,0)))),$Q192,0),"")</f>
        <v/>
      </c>
      <c r="I192" s="234" t="str">
        <f t="shared" ca="1" si="63"/>
        <v/>
      </c>
      <c r="J192" s="238">
        <f ca="1">COUNT(A192:A196)</f>
        <v>0</v>
      </c>
      <c r="K192" s="239" t="str">
        <f ca="1">IF(ISNUMBER(A192),_xlfn.RANK.EQ(F192,F192:F196),"")</f>
        <v/>
      </c>
      <c r="L192" s="240">
        <f ca="1">IF(J192=5,VLOOKUP(K192,TPMatrix!$A$6:$B$10,2,FALSE()),IF(J192=4,VLOOKUP(K192,TPMatrix!$D$6:$E$9,2,FALSE()),0))</f>
        <v>0</v>
      </c>
      <c r="M192" s="240">
        <f ca="1">IF(COUNTIF(K192:K196,K192)&gt;=2,IF(J192=5,VLOOKUP(K192+1,TPMatrix!$A$6:$B$10,2,FALSE()),IF(J192=4,VLOOKUP(K192+1,TPMatrix!$D$6:$E$9,2,FALSE()),0)),"")</f>
        <v>0</v>
      </c>
      <c r="N192" s="240">
        <f ca="1">IF(COUNTIF(K192:K196,K192)&gt;=3,IF(J192=5,VLOOKUP(K192+2,TPMatrix!$A$6:$B$10,2,FALSE()),IF(J192=4,VLOOKUP(K192+2,TPMatrix!$D$6:$E$9,2,FALSE()),0)),"")</f>
        <v>0</v>
      </c>
      <c r="O192" s="240">
        <f ca="1">IF(COUNTIF(K192:K196,K192)&gt;=4,IF(J192=5,VLOOKUP(K192+3,TPMatrix!$A$6:$B$10,2,FALSE()),IF(J192=4,VLOOKUP(K192+3,TPMatrix!$D$6:$E$9,2,FALSE()),0)),"")</f>
        <v>0</v>
      </c>
      <c r="P192" s="240">
        <f ca="1">IF(COUNTIF(K192:K196,K192)&gt;=5,IF(J192=5,VLOOKUP(K192+4,TPMatrix!$A$6:$B$10,2,FALSE()),IF(J192=4,VLOOKUP(K192+4,TPMatrix!$D$6:$E$9,2,FALSE()),0)),"")</f>
        <v>0</v>
      </c>
      <c r="Q192" s="240">
        <f t="shared" ca="1" si="64"/>
        <v>0</v>
      </c>
      <c r="R192" s="241">
        <f t="shared" ca="1" si="65"/>
        <v>5</v>
      </c>
      <c r="S192" s="242">
        <f t="shared" ca="1" si="66"/>
        <v>0</v>
      </c>
      <c r="T192" s="243">
        <f t="shared" si="67"/>
        <v>0</v>
      </c>
      <c r="U192" s="244">
        <f t="shared" ca="1" si="68"/>
        <v>0</v>
      </c>
      <c r="W192" s="191" t="str">
        <f t="shared" ca="1" si="69"/>
        <v/>
      </c>
      <c r="X192" t="str">
        <f ca="1">IF(ISNUMBER($A192),$W192*(Methuselahs!$A$4+1)+$A192,"")</f>
        <v/>
      </c>
      <c r="Y192" s="191" t="str">
        <f t="shared" ca="1" si="70"/>
        <v/>
      </c>
      <c r="Z192" t="str">
        <f ca="1">IF(ISNUMBER($A192),VLOOKUP($A192,Methuselahs!$A$7:$X$206,5),"")</f>
        <v/>
      </c>
      <c r="AA192" s="191" t="str">
        <f t="shared" ca="1" si="71"/>
        <v/>
      </c>
    </row>
    <row r="193" spans="1:27" ht="12.95" customHeight="1">
      <c r="A193" t="str">
        <f ca="1">IF(ISBLANK('Tournament Info'!$B$11),"",INDIRECT(ADDRESS(ROW(),1,1,1,"Optimal Seating "&amp;'Tournament Info'!$B$11-1&amp;"R+F")))</f>
        <v/>
      </c>
      <c r="B193" t="str">
        <f ca="1">IF(ISNUMBER(A193),VLOOKUP(A193,Methuselahs!$A$7:$E$206,2,FALSE()),"")</f>
        <v/>
      </c>
      <c r="C193" t="str">
        <f ca="1">IF(ISNUMBER(A193),VLOOKUP(A193,Methuselahs!$A$7:$E$206,3,FALSE()),"")</f>
        <v/>
      </c>
      <c r="D193" s="248" t="str">
        <f t="shared" ca="1" si="60"/>
        <v/>
      </c>
      <c r="E193" s="249"/>
      <c r="F193" s="247">
        <f t="shared" si="61"/>
        <v>0</v>
      </c>
      <c r="G193" s="250" t="str">
        <f t="shared" ca="1" si="62"/>
        <v/>
      </c>
      <c r="H193" t="str">
        <f ca="1">IF(ISNUMBER(A193),IF(OR($S193=$U193,NOT(ISNA(MATCH($D193*5+$V$4,Override!$C$6:$C$124,0)))),$Q193,0),"")</f>
        <v/>
      </c>
      <c r="I193" s="248" t="str">
        <f t="shared" ca="1" si="63"/>
        <v/>
      </c>
      <c r="J193" s="252">
        <f ca="1">COUNT(A192:A196)</f>
        <v>0</v>
      </c>
      <c r="K193" s="253" t="str">
        <f ca="1">IF(ISNUMBER(A193),_xlfn.RANK.EQ(F193,F192:F196),"")</f>
        <v/>
      </c>
      <c r="L193" s="254">
        <f ca="1">IF(J193=5,VLOOKUP(K193,TPMatrix!$A$6:$B$10,2,FALSE()),IF(J193=4,VLOOKUP(K193,TPMatrix!$D$6:$E$9,2,FALSE()),0))</f>
        <v>0</v>
      </c>
      <c r="M193" s="254">
        <f ca="1">IF(COUNTIF(K192:K196,K193)&gt;=2,IF(J193=5,VLOOKUP(K193+1,TPMatrix!$A$6:$B$10,2,FALSE()),IF(J193=4,VLOOKUP(K193+1,TPMatrix!$D$6:$E$9,2,FALSE()),0)),"")</f>
        <v>0</v>
      </c>
      <c r="N193" s="254">
        <f ca="1">IF(COUNTIF(K192:K196,K193)&gt;=3,IF(J193=5,VLOOKUP(K193+2,TPMatrix!$A$6:$B$10,2,FALSE()),IF(J193=4,VLOOKUP(K193+2,TPMatrix!$D$6:$E$9,2,FALSE()),0)),"")</f>
        <v>0</v>
      </c>
      <c r="O193" s="254">
        <f ca="1">IF(COUNTIF(K192:K196,K193)&gt;=4,IF(J193=5,VLOOKUP(K193+3,TPMatrix!$A$6:$B$10,2,FALSE()),IF(J193=4,VLOOKUP(K193+3,TPMatrix!$D$6:$E$9,2,FALSE()),0)),"")</f>
        <v>0</v>
      </c>
      <c r="P193" s="254">
        <f ca="1">IF(COUNTIF(K192:K196,K193)&gt;=5,IF(J193=5,VLOOKUP(K193+4,TPMatrix!$A$6:$B$10,2,FALSE()),IF(J193=4,VLOOKUP(K193+4,TPMatrix!$D$6:$E$9,2,FALSE()),0)),"")</f>
        <v>0</v>
      </c>
      <c r="Q193" s="254">
        <f t="shared" ca="1" si="64"/>
        <v>0</v>
      </c>
      <c r="R193" s="255">
        <f t="shared" ca="1" si="65"/>
        <v>5</v>
      </c>
      <c r="S193" s="253">
        <f t="shared" ca="1" si="66"/>
        <v>0</v>
      </c>
      <c r="T193" s="254">
        <f t="shared" si="67"/>
        <v>0</v>
      </c>
      <c r="U193" s="255">
        <f t="shared" ca="1" si="68"/>
        <v>0</v>
      </c>
      <c r="W193" s="191" t="str">
        <f t="shared" ca="1" si="69"/>
        <v/>
      </c>
      <c r="X193" t="str">
        <f ca="1">IF(ISNUMBER($A193),$W193*(Methuselahs!$A$4+1)+$A193,"")</f>
        <v/>
      </c>
      <c r="Y193" s="191" t="str">
        <f t="shared" ca="1" si="70"/>
        <v/>
      </c>
      <c r="Z193" t="str">
        <f ca="1">IF(ISNUMBER($A193),VLOOKUP($A193,Methuselahs!$A$7:$X$206,5),"")</f>
        <v/>
      </c>
      <c r="AA193" s="191" t="str">
        <f t="shared" ca="1" si="71"/>
        <v/>
      </c>
    </row>
    <row r="194" spans="1:27" ht="12.95" customHeight="1">
      <c r="A194" t="str">
        <f ca="1">IF(ISBLANK('Tournament Info'!$B$11),"",INDIRECT(ADDRESS(ROW(),1,1,1,"Optimal Seating "&amp;'Tournament Info'!$B$11-1&amp;"R+F")))</f>
        <v/>
      </c>
      <c r="B194" t="str">
        <f ca="1">IF(ISNUMBER(A194),VLOOKUP(A194,Methuselahs!$A$7:$E$206,2,FALSE()),"")</f>
        <v/>
      </c>
      <c r="C194" t="str">
        <f ca="1">IF(ISNUMBER(A194),VLOOKUP(A194,Methuselahs!$A$7:$E$206,3,FALSE()),"")</f>
        <v/>
      </c>
      <c r="D194" s="258" t="str">
        <f t="shared" ca="1" si="60"/>
        <v/>
      </c>
      <c r="E194" s="259"/>
      <c r="F194" s="257">
        <f t="shared" si="61"/>
        <v>0</v>
      </c>
      <c r="G194" s="260" t="str">
        <f t="shared" ca="1" si="62"/>
        <v/>
      </c>
      <c r="H194" t="str">
        <f ca="1">IF(ISNUMBER(A194),IF(OR($S194=$U194,NOT(ISNA(MATCH($D194*5+$V$4,Override!$C$6:$C$124,0)))),$Q194,0),"")</f>
        <v/>
      </c>
      <c r="I194" s="258" t="str">
        <f t="shared" ca="1" si="63"/>
        <v/>
      </c>
      <c r="J194" s="262">
        <f ca="1">COUNT(A192:A196)</f>
        <v>0</v>
      </c>
      <c r="K194" s="263" t="str">
        <f ca="1">IF(ISNUMBER(A194),_xlfn.RANK.EQ(F194,F192:F196),"")</f>
        <v/>
      </c>
      <c r="L194" s="264">
        <f ca="1">IF(J194=5,VLOOKUP(K194,TPMatrix!$A$6:$B$10,2,FALSE()),IF(J194=4,VLOOKUP(K194,TPMatrix!$D$6:$E$9,2,FALSE()),0))</f>
        <v>0</v>
      </c>
      <c r="M194" s="264">
        <f ca="1">IF(COUNTIF(K192:K196,K194)&gt;=2,IF(J194=5,VLOOKUP(K194+1,TPMatrix!$A$6:$B$10,2,FALSE()),IF(J194=4,VLOOKUP(K194+1,TPMatrix!$D$6:$E$9,2,FALSE()),0)),"")</f>
        <v>0</v>
      </c>
      <c r="N194" s="264">
        <f ca="1">IF(COUNTIF(K192:K196,K194)&gt;=3,IF(J194=5,VLOOKUP(K194+2,TPMatrix!$A$6:$B$10,2,FALSE()),IF(J194=4,VLOOKUP(K194+2,TPMatrix!$D$6:$E$9,2,FALSE()),0)),"")</f>
        <v>0</v>
      </c>
      <c r="O194" s="264">
        <f ca="1">IF(COUNTIF(K192:K196,K194)&gt;=4,IF(J194=5,VLOOKUP(K194+3,TPMatrix!$A$6:$B$10,2,FALSE()),IF(J194=4,VLOOKUP(K194+3,TPMatrix!$D$6:$E$9,2,FALSE()),0)),"")</f>
        <v>0</v>
      </c>
      <c r="P194" s="264">
        <f ca="1">IF(COUNTIF(K192:K196,K194)&gt;=5,IF(J194=5,VLOOKUP(K194+4,TPMatrix!$A$6:$B$10,2,FALSE()),IF(J194=4,VLOOKUP(K194+4,TPMatrix!$D$6:$E$9,2,FALSE()),0)),"")</f>
        <v>0</v>
      </c>
      <c r="Q194" s="264">
        <f t="shared" ca="1" si="64"/>
        <v>0</v>
      </c>
      <c r="R194" s="265">
        <f t="shared" ca="1" si="65"/>
        <v>5</v>
      </c>
      <c r="S194" s="263">
        <f t="shared" ca="1" si="66"/>
        <v>0</v>
      </c>
      <c r="T194" s="264">
        <f t="shared" si="67"/>
        <v>0</v>
      </c>
      <c r="U194" s="265">
        <f t="shared" ca="1" si="68"/>
        <v>0</v>
      </c>
      <c r="W194" s="191" t="str">
        <f t="shared" ca="1" si="69"/>
        <v/>
      </c>
      <c r="X194" t="str">
        <f ca="1">IF(ISNUMBER($A194),$W194*(Methuselahs!$A$4+1)+$A194,"")</f>
        <v/>
      </c>
      <c r="Y194" s="191" t="str">
        <f t="shared" ca="1" si="70"/>
        <v/>
      </c>
      <c r="Z194" t="str">
        <f ca="1">IF(ISNUMBER($A194),VLOOKUP($A194,Methuselahs!$A$7:$X$206,5),"")</f>
        <v/>
      </c>
      <c r="AA194" s="191" t="str">
        <f t="shared" ca="1" si="71"/>
        <v/>
      </c>
    </row>
    <row r="195" spans="1:27" ht="12.95" customHeight="1">
      <c r="A195" t="str">
        <f ca="1">IF(ISBLANK('Tournament Info'!$B$11),"",INDIRECT(ADDRESS(ROW(),1,1,1,"Optimal Seating "&amp;'Tournament Info'!$B$11-1&amp;"R+F")))</f>
        <v/>
      </c>
      <c r="B195" t="str">
        <f ca="1">IF(ISNUMBER(A195),VLOOKUP(A195,Methuselahs!$A$7:$E$206,2,FALSE()),"")</f>
        <v/>
      </c>
      <c r="C195" t="str">
        <f ca="1">IF(ISNUMBER(A195),VLOOKUP(A195,Methuselahs!$A$7:$E$206,3,FALSE()),"")</f>
        <v/>
      </c>
      <c r="D195" s="268" t="str">
        <f t="shared" ca="1" si="60"/>
        <v/>
      </c>
      <c r="E195" s="269"/>
      <c r="F195" s="267">
        <f t="shared" si="61"/>
        <v>0</v>
      </c>
      <c r="G195" s="250" t="str">
        <f t="shared" ca="1" si="62"/>
        <v/>
      </c>
      <c r="H195" t="str">
        <f ca="1">IF(ISNUMBER(A195),IF(OR($S195=$U195,NOT(ISNA(MATCH($D195*5+$V$4,Override!$C$6:$C$124,0)))),$Q195,0),"")</f>
        <v/>
      </c>
      <c r="I195" s="268" t="str">
        <f t="shared" ca="1" si="63"/>
        <v/>
      </c>
      <c r="J195" s="270">
        <f ca="1">COUNT(A192:A196)</f>
        <v>0</v>
      </c>
      <c r="K195" s="253" t="str">
        <f ca="1">IF(ISNUMBER(A195),_xlfn.RANK.EQ(F195,F192:F196),"")</f>
        <v/>
      </c>
      <c r="L195" s="254">
        <f ca="1">IF(J195=5,VLOOKUP(K195,TPMatrix!$A$6:$B$10,2,FALSE()),IF(J195=4,VLOOKUP(K195,TPMatrix!$D$6:$E$9,2,FALSE()),0))</f>
        <v>0</v>
      </c>
      <c r="M195" s="254">
        <f ca="1">IF(COUNTIF(K192:K196,K195)&gt;=2,IF(J195=5,VLOOKUP(K195+1,TPMatrix!$A$6:$B$10,2,FALSE()),IF(J195=4,VLOOKUP(K195+1,TPMatrix!$D$6:$E$9,2,FALSE()),0)),"")</f>
        <v>0</v>
      </c>
      <c r="N195" s="254">
        <f ca="1">IF(COUNTIF(K192:K196,K195)&gt;=3,IF(J195=5,VLOOKUP(K195+2,TPMatrix!$A$6:$B$10,2,FALSE()),IF(J195=4,VLOOKUP(K195+2,TPMatrix!$D$6:$E$9,2,FALSE()),0)),"")</f>
        <v>0</v>
      </c>
      <c r="O195" s="254">
        <f ca="1">IF(COUNTIF(K192:K196,K195)&gt;=4,IF(J195=5,VLOOKUP(K195+3,TPMatrix!$A$6:$B$10,2,FALSE()),IF(J195=4,VLOOKUP(K195+3,TPMatrix!$D$6:$E$9,2,FALSE()),0)),"")</f>
        <v>0</v>
      </c>
      <c r="P195" s="254">
        <f ca="1">IF(COUNTIF(K192:K196,K195)&gt;=5,IF(J195=5,VLOOKUP(K195+4,TPMatrix!$A$6:$B$10,2,FALSE()),IF(J195=4,VLOOKUP(K195+4,TPMatrix!$D$6:$E$9,2,FALSE()),0)),"")</f>
        <v>0</v>
      </c>
      <c r="Q195" s="254">
        <f t="shared" ca="1" si="64"/>
        <v>0</v>
      </c>
      <c r="R195" s="255">
        <f t="shared" ca="1" si="65"/>
        <v>5</v>
      </c>
      <c r="S195" s="253">
        <f t="shared" ca="1" si="66"/>
        <v>0</v>
      </c>
      <c r="T195" s="254">
        <f t="shared" si="67"/>
        <v>0</v>
      </c>
      <c r="U195" s="255">
        <f t="shared" ca="1" si="68"/>
        <v>0</v>
      </c>
      <c r="W195" s="191" t="str">
        <f t="shared" ca="1" si="69"/>
        <v/>
      </c>
      <c r="X195" t="str">
        <f ca="1">IF(ISNUMBER($A195),$W195*(Methuselahs!$A$4+1)+$A195,"")</f>
        <v/>
      </c>
      <c r="Y195" s="191" t="str">
        <f t="shared" ca="1" si="70"/>
        <v/>
      </c>
      <c r="Z195" t="str">
        <f ca="1">IF(ISNUMBER($A195),VLOOKUP($A195,Methuselahs!$A$7:$X$206,5),"")</f>
        <v/>
      </c>
      <c r="AA195" s="191" t="str">
        <f t="shared" ca="1" si="71"/>
        <v/>
      </c>
    </row>
    <row r="196" spans="1:27" ht="12.95" customHeight="1" thickBot="1">
      <c r="A196" t="str">
        <f ca="1">IF(ISBLANK('Tournament Info'!$B$11),"",INDIRECT(ADDRESS(ROW(),1,1,1,"Optimal Seating "&amp;'Tournament Info'!$B$11-1&amp;"R+F")))</f>
        <v/>
      </c>
      <c r="B196" t="str">
        <f ca="1">IF(ISNUMBER(A196),VLOOKUP(A196,Methuselahs!$A$7:$E$206,2,FALSE()),"")</f>
        <v/>
      </c>
      <c r="C196" t="str">
        <f ca="1">IF(ISNUMBER(A196),VLOOKUP(A196,Methuselahs!$A$7:$E$206,3,FALSE()),"")</f>
        <v/>
      </c>
      <c r="D196" s="274" t="str">
        <f t="shared" ca="1" si="60"/>
        <v/>
      </c>
      <c r="E196" s="275"/>
      <c r="F196" s="273">
        <f t="shared" si="61"/>
        <v>0</v>
      </c>
      <c r="G196" s="260" t="str">
        <f t="shared" ca="1" si="62"/>
        <v/>
      </c>
      <c r="H196" t="str">
        <f ca="1">IF(ISNUMBER(A196),IF(OR($S196=$U196,NOT(ISNA(MATCH($D196*5+$V$4,Override!$C$6:$C$124,0)))),$Q196,0),"")</f>
        <v/>
      </c>
      <c r="I196" s="274" t="str">
        <f t="shared" ca="1" si="63"/>
        <v/>
      </c>
      <c r="J196" s="276">
        <f ca="1">COUNT(A192:A196)</f>
        <v>0</v>
      </c>
      <c r="K196" s="277" t="str">
        <f ca="1">IF(ISNUMBER(A196),_xlfn.RANK.EQ(F196,F192:F196),"")</f>
        <v/>
      </c>
      <c r="L196" s="278">
        <f ca="1">IF(J196=5,VLOOKUP(K196,TPMatrix!$A$6:$B$10,2,FALSE()),IF(J196=4,VLOOKUP(K196,TPMatrix!$D$6:$E$9,2,FALSE()),0))</f>
        <v>0</v>
      </c>
      <c r="M196" s="278">
        <f ca="1">IF(COUNTIF(K192:K196,K196)&gt;=2,IF(J196=5,VLOOKUP(K196+1,TPMatrix!$A$6:$B$10,2,FALSE()),IF(J196=4,VLOOKUP(K196+1,TPMatrix!$D$6:$E$9,2,FALSE()),0)),"")</f>
        <v>0</v>
      </c>
      <c r="N196" s="278">
        <f ca="1">IF(COUNTIF(K192:K196,K196)&gt;=3,IF(J196=5,VLOOKUP(K196+2,TPMatrix!$A$6:$B$10,2,FALSE()),IF(J196=4,VLOOKUP(K196+2,TPMatrix!$D$6:$E$9,2,FALSE()),0)),"")</f>
        <v>0</v>
      </c>
      <c r="O196" s="278">
        <f ca="1">IF(COUNTIF(K192:K196,K196)&gt;=4,IF(J196=5,VLOOKUP(K196+3,TPMatrix!$A$6:$B$10,2,FALSE()),IF(J196=4,VLOOKUP(K196+3,TPMatrix!$D$6:$E$9,2,FALSE()),0)),"")</f>
        <v>0</v>
      </c>
      <c r="P196" s="278">
        <f ca="1">IF(COUNTIF(K192:K196,K196)&gt;=5,IF(J196=5,VLOOKUP(K196+4,TPMatrix!$A$6:$B$10,2,FALSE()),IF(J196=4,VLOOKUP(K196+4,TPMatrix!$D$6:$E$9,2,FALSE()),0)),"")</f>
        <v>0</v>
      </c>
      <c r="Q196" s="278">
        <f t="shared" ca="1" si="64"/>
        <v>0</v>
      </c>
      <c r="R196" s="279">
        <f t="shared" ca="1" si="65"/>
        <v>5</v>
      </c>
      <c r="S196" s="277">
        <f t="shared" ca="1" si="66"/>
        <v>0</v>
      </c>
      <c r="T196" s="278">
        <f t="shared" si="67"/>
        <v>0</v>
      </c>
      <c r="U196" s="279">
        <f t="shared" ca="1" si="68"/>
        <v>0</v>
      </c>
      <c r="W196" s="191" t="str">
        <f t="shared" ca="1" si="69"/>
        <v/>
      </c>
      <c r="X196" t="str">
        <f ca="1">IF(ISNUMBER($A196),$W196*(Methuselahs!$A$4+1)+$A196,"")</f>
        <v/>
      </c>
      <c r="Y196" s="191" t="str">
        <f t="shared" ca="1" si="70"/>
        <v/>
      </c>
      <c r="Z196" t="str">
        <f ca="1">IF(ISNUMBER($A196),VLOOKUP($A196,Methuselahs!$A$7:$X$206,5),"")</f>
        <v/>
      </c>
      <c r="AA196" s="191" t="str">
        <f t="shared" ca="1" si="71"/>
        <v/>
      </c>
    </row>
    <row r="197" spans="1:27" ht="12.95" customHeight="1">
      <c r="A197" t="str">
        <f ca="1">IF(ISBLANK('Tournament Info'!$B$11),"",INDIRECT(ADDRESS(ROW(),1,1,1,"Optimal Seating "&amp;'Tournament Info'!$B$11-1&amp;"R+F")))</f>
        <v/>
      </c>
      <c r="B197" t="str">
        <f ca="1">IF(ISNUMBER(A197),VLOOKUP(A197,Methuselahs!$A$7:$E$206,2,FALSE()),"")</f>
        <v/>
      </c>
      <c r="C197" t="str">
        <f ca="1">IF(ISNUMBER(A197),VLOOKUP(A197,Methuselahs!$A$7:$E$206,3,FALSE()),"")</f>
        <v/>
      </c>
      <c r="D197" s="234" t="str">
        <f t="shared" ca="1" si="60"/>
        <v/>
      </c>
      <c r="E197" s="235"/>
      <c r="F197" s="233">
        <f t="shared" si="61"/>
        <v>0</v>
      </c>
      <c r="G197" s="236" t="str">
        <f t="shared" ca="1" si="62"/>
        <v/>
      </c>
      <c r="H197" t="str">
        <f ca="1">IF(ISNUMBER(A197),IF(OR($S197=$U197,NOT(ISNA(MATCH($D197*5+$V$4,Override!$C$6:$C$124,0)))),$Q197,0),"")</f>
        <v/>
      </c>
      <c r="I197" s="234" t="str">
        <f t="shared" ca="1" si="63"/>
        <v/>
      </c>
      <c r="J197" s="238">
        <f ca="1">COUNT(A197:A201)</f>
        <v>0</v>
      </c>
      <c r="K197" s="239" t="str">
        <f ca="1">IF(ISNUMBER(A197),_xlfn.RANK.EQ(F197,F197:F201),"")</f>
        <v/>
      </c>
      <c r="L197" s="240">
        <f ca="1">IF(J197=5,VLOOKUP(K197,TPMatrix!$A$6:$B$10,2,FALSE()),IF(J197=4,VLOOKUP(K197,TPMatrix!$D$6:$E$9,2,FALSE()),0))</f>
        <v>0</v>
      </c>
      <c r="M197" s="240">
        <f ca="1">IF(COUNTIF(K197:K201,K197)&gt;=2,IF(J197=5,VLOOKUP(K197+1,TPMatrix!$A$6:$B$10,2,FALSE()),IF(J197=4,VLOOKUP(K197+1,TPMatrix!$D$6:$E$9,2,FALSE()),0)),"")</f>
        <v>0</v>
      </c>
      <c r="N197" s="240">
        <f ca="1">IF(COUNTIF(K197:K201,K197)&gt;=3,IF(J197=5,VLOOKUP(K197+2,TPMatrix!$A$6:$B$10,2,FALSE()),IF(J197=4,VLOOKUP(K197+2,TPMatrix!$D$6:$E$9,2,FALSE()),0)),"")</f>
        <v>0</v>
      </c>
      <c r="O197" s="240">
        <f ca="1">IF(COUNTIF(K197:K201,K197)&gt;=4,IF(J197=5,VLOOKUP(K197+3,TPMatrix!$A$6:$B$10,2,FALSE()),IF(J197=4,VLOOKUP(K197+3,TPMatrix!$D$6:$E$9,2,FALSE()),0)),"")</f>
        <v>0</v>
      </c>
      <c r="P197" s="240">
        <f ca="1">IF(COUNTIF(K197:K201,K197)&gt;=5,IF(J197=5,VLOOKUP(K197+4,TPMatrix!$A$6:$B$10,2,FALSE()),IF(J197=4,VLOOKUP(K197+4,TPMatrix!$D$6:$E$9,2,FALSE()),0)),"")</f>
        <v>0</v>
      </c>
      <c r="Q197" s="240">
        <f t="shared" ca="1" si="64"/>
        <v>0</v>
      </c>
      <c r="R197" s="241">
        <f t="shared" ca="1" si="65"/>
        <v>5</v>
      </c>
      <c r="S197" s="242">
        <f t="shared" ca="1" si="66"/>
        <v>0</v>
      </c>
      <c r="T197" s="243">
        <f t="shared" si="67"/>
        <v>0</v>
      </c>
      <c r="U197" s="244">
        <f t="shared" ca="1" si="68"/>
        <v>0</v>
      </c>
      <c r="W197" s="191" t="str">
        <f t="shared" ca="1" si="69"/>
        <v/>
      </c>
      <c r="X197" t="str">
        <f ca="1">IF(ISNUMBER($A197),$W197*(Methuselahs!$A$4+1)+$A197,"")</f>
        <v/>
      </c>
      <c r="Y197" s="191" t="str">
        <f t="shared" ca="1" si="70"/>
        <v/>
      </c>
      <c r="Z197" t="str">
        <f ca="1">IF(ISNUMBER($A197),VLOOKUP($A197,Methuselahs!$A$7:$X$206,5),"")</f>
        <v/>
      </c>
      <c r="AA197" s="191" t="str">
        <f t="shared" ca="1" si="71"/>
        <v/>
      </c>
    </row>
    <row r="198" spans="1:27" ht="12.95" customHeight="1">
      <c r="A198" t="str">
        <f ca="1">IF(ISBLANK('Tournament Info'!$B$11),"",INDIRECT(ADDRESS(ROW(),1,1,1,"Optimal Seating "&amp;'Tournament Info'!$B$11-1&amp;"R+F")))</f>
        <v/>
      </c>
      <c r="B198" t="str">
        <f ca="1">IF(ISNUMBER(A198),VLOOKUP(A198,Methuselahs!$A$7:$E$206,2,FALSE()),"")</f>
        <v/>
      </c>
      <c r="C198" t="str">
        <f ca="1">IF(ISNUMBER(A198),VLOOKUP(A198,Methuselahs!$A$7:$E$206,3,FALSE()),"")</f>
        <v/>
      </c>
      <c r="D198" s="248" t="str">
        <f t="shared" ca="1" si="60"/>
        <v/>
      </c>
      <c r="E198" s="249"/>
      <c r="F198" s="247">
        <f t="shared" si="61"/>
        <v>0</v>
      </c>
      <c r="G198" s="250" t="str">
        <f t="shared" ca="1" si="62"/>
        <v/>
      </c>
      <c r="H198" t="str">
        <f ca="1">IF(ISNUMBER(A198),IF(OR($S198=$U198,NOT(ISNA(MATCH($D198*5+$V$4,Override!$C$6:$C$124,0)))),$Q198,0),"")</f>
        <v/>
      </c>
      <c r="I198" s="248" t="str">
        <f t="shared" ca="1" si="63"/>
        <v/>
      </c>
      <c r="J198" s="252">
        <f ca="1">COUNT(A197:A201)</f>
        <v>0</v>
      </c>
      <c r="K198" s="253" t="str">
        <f ca="1">IF(ISNUMBER(A198),_xlfn.RANK.EQ(F198,F197:F201),"")</f>
        <v/>
      </c>
      <c r="L198" s="254">
        <f ca="1">IF(J198=5,VLOOKUP(K198,TPMatrix!$A$6:$B$10,2,FALSE()),IF(J198=4,VLOOKUP(K198,TPMatrix!$D$6:$E$9,2,FALSE()),0))</f>
        <v>0</v>
      </c>
      <c r="M198" s="254">
        <f ca="1">IF(COUNTIF(K197:K201,K198)&gt;=2,IF(J198=5,VLOOKUP(K198+1,TPMatrix!$A$6:$B$10,2,FALSE()),IF(J198=4,VLOOKUP(K198+1,TPMatrix!$D$6:$E$9,2,FALSE()),0)),"")</f>
        <v>0</v>
      </c>
      <c r="N198" s="254">
        <f ca="1">IF(COUNTIF(K197:K201,K198)&gt;=3,IF(J198=5,VLOOKUP(K198+2,TPMatrix!$A$6:$B$10,2,FALSE()),IF(J198=4,VLOOKUP(K198+2,TPMatrix!$D$6:$E$9,2,FALSE()),0)),"")</f>
        <v>0</v>
      </c>
      <c r="O198" s="254">
        <f ca="1">IF(COUNTIF(K197:K201,K198)&gt;=4,IF(J198=5,VLOOKUP(K198+3,TPMatrix!$A$6:$B$10,2,FALSE()),IF(J198=4,VLOOKUP(K198+3,TPMatrix!$D$6:$E$9,2,FALSE()),0)),"")</f>
        <v>0</v>
      </c>
      <c r="P198" s="254">
        <f ca="1">IF(COUNTIF(K197:K201,K198)&gt;=5,IF(J198=5,VLOOKUP(K198+4,TPMatrix!$A$6:$B$10,2,FALSE()),IF(J198=4,VLOOKUP(K198+4,TPMatrix!$D$6:$E$9,2,FALSE()),0)),"")</f>
        <v>0</v>
      </c>
      <c r="Q198" s="254">
        <f t="shared" ca="1" si="64"/>
        <v>0</v>
      </c>
      <c r="R198" s="255">
        <f t="shared" ca="1" si="65"/>
        <v>5</v>
      </c>
      <c r="S198" s="253">
        <f t="shared" ca="1" si="66"/>
        <v>0</v>
      </c>
      <c r="T198" s="254">
        <f t="shared" si="67"/>
        <v>0</v>
      </c>
      <c r="U198" s="255">
        <f t="shared" ca="1" si="68"/>
        <v>0</v>
      </c>
      <c r="W198" s="191" t="str">
        <f t="shared" ca="1" si="69"/>
        <v/>
      </c>
      <c r="X198" t="str">
        <f ca="1">IF(ISNUMBER($A198),$W198*(Methuselahs!$A$4+1)+$A198,"")</f>
        <v/>
      </c>
      <c r="Y198" s="191" t="str">
        <f t="shared" ca="1" si="70"/>
        <v/>
      </c>
      <c r="Z198" t="str">
        <f ca="1">IF(ISNUMBER($A198),VLOOKUP($A198,Methuselahs!$A$7:$X$206,5),"")</f>
        <v/>
      </c>
      <c r="AA198" s="191" t="str">
        <f t="shared" ca="1" si="71"/>
        <v/>
      </c>
    </row>
    <row r="199" spans="1:27" ht="12.95" customHeight="1">
      <c r="A199" t="str">
        <f ca="1">IF(ISBLANK('Tournament Info'!$B$11),"",INDIRECT(ADDRESS(ROW(),1,1,1,"Optimal Seating "&amp;'Tournament Info'!$B$11-1&amp;"R+F")))</f>
        <v/>
      </c>
      <c r="B199" t="str">
        <f ca="1">IF(ISNUMBER(A199),VLOOKUP(A199,Methuselahs!$A$7:$E$206,2,FALSE()),"")</f>
        <v/>
      </c>
      <c r="C199" t="str">
        <f ca="1">IF(ISNUMBER(A199),VLOOKUP(A199,Methuselahs!$A$7:$E$206,3,FALSE()),"")</f>
        <v/>
      </c>
      <c r="D199" s="258" t="str">
        <f t="shared" ref="D199:D206" ca="1" si="72">IF(ISNUMBER(A199),FLOOR((ROW()-ROW($A$7))/5,1)+1,"")</f>
        <v/>
      </c>
      <c r="E199" s="259"/>
      <c r="F199" s="257">
        <f t="shared" ref="F199:F230" si="73">IF(ISNUMBER(E199),E199,0)</f>
        <v>0</v>
      </c>
      <c r="G199" s="260" t="str">
        <f t="shared" ref="G199:G206" ca="1" si="74">IF(ISNUMBER($A199),IF(AND($F199&gt;=2,$H199=60),1,0),"")</f>
        <v/>
      </c>
      <c r="H199" t="str">
        <f ca="1">IF(ISNUMBER(A199),IF(OR($S199=$U199,NOT(ISNA(MATCH($D199*5+$V$4,Override!$C$6:$C$124,0)))),$Q199,0),"")</f>
        <v/>
      </c>
      <c r="I199" s="258" t="str">
        <f t="shared" ref="I199:I230" ca="1" si="75">IF(ISNUMBER(A199),IF(J199=5,K199,IF(AND(J199=4,OR(K199=4,K199=3)),K199+1,K199)),"")</f>
        <v/>
      </c>
      <c r="J199" s="262">
        <f ca="1">COUNT(A197:A201)</f>
        <v>0</v>
      </c>
      <c r="K199" s="263" t="str">
        <f ca="1">IF(ISNUMBER(A199),_xlfn.RANK.EQ(F199,F197:F201),"")</f>
        <v/>
      </c>
      <c r="L199" s="264">
        <f ca="1">IF(J199=5,VLOOKUP(K199,TPMatrix!$A$6:$B$10,2,FALSE()),IF(J199=4,VLOOKUP(K199,TPMatrix!$D$6:$E$9,2,FALSE()),0))</f>
        <v>0</v>
      </c>
      <c r="M199" s="264">
        <f ca="1">IF(COUNTIF(K197:K201,K199)&gt;=2,IF(J199=5,VLOOKUP(K199+1,TPMatrix!$A$6:$B$10,2,FALSE()),IF(J199=4,VLOOKUP(K199+1,TPMatrix!$D$6:$E$9,2,FALSE()),0)),"")</f>
        <v>0</v>
      </c>
      <c r="N199" s="264">
        <f ca="1">IF(COUNTIF(K197:K201,K199)&gt;=3,IF(J199=5,VLOOKUP(K199+2,TPMatrix!$A$6:$B$10,2,FALSE()),IF(J199=4,VLOOKUP(K199+2,TPMatrix!$D$6:$E$9,2,FALSE()),0)),"")</f>
        <v>0</v>
      </c>
      <c r="O199" s="264">
        <f ca="1">IF(COUNTIF(K197:K201,K199)&gt;=4,IF(J199=5,VLOOKUP(K199+3,TPMatrix!$A$6:$B$10,2,FALSE()),IF(J199=4,VLOOKUP(K199+3,TPMatrix!$D$6:$E$9,2,FALSE()),0)),"")</f>
        <v>0</v>
      </c>
      <c r="P199" s="264">
        <f ca="1">IF(COUNTIF(K197:K201,K199)&gt;=5,IF(J199=5,VLOOKUP(K199+4,TPMatrix!$A$6:$B$10,2,FALSE()),IF(J199=4,VLOOKUP(K199+4,TPMatrix!$D$6:$E$9,2,FALSE()),0)),"")</f>
        <v>0</v>
      </c>
      <c r="Q199" s="264">
        <f t="shared" ref="Q199:Q230" ca="1" si="76">SUM(L199:P199)/COUNT(L199:P199)</f>
        <v>0</v>
      </c>
      <c r="R199" s="265">
        <f t="shared" ref="R199:R206" ca="1" si="77">COUNT(L199:P199)</f>
        <v>5</v>
      </c>
      <c r="S199" s="263">
        <f t="shared" ref="S199:S206" ca="1" si="78">IF(ISNUMBER($A199),COUNTIF($D$7:$D$206,$D199),0)</f>
        <v>0</v>
      </c>
      <c r="T199" s="264">
        <f t="shared" ref="T199:T206" si="79">CEILING($F199,1)</f>
        <v>0</v>
      </c>
      <c r="U199" s="265">
        <f t="shared" ref="U199:U230" ca="1" si="80">SUM(OFFSET(T199,-MOD(ROW()-ROW($U$7),5),0,5,1))</f>
        <v>0</v>
      </c>
      <c r="W199" s="191" t="str">
        <f t="shared" ref="W199:W206" ca="1" si="81">$I199</f>
        <v/>
      </c>
      <c r="X199" t="str">
        <f ca="1">IF(ISNUMBER($A199),$W199*(Methuselahs!$A$4+1)+$A199,"")</f>
        <v/>
      </c>
      <c r="Y199" s="191" t="str">
        <f t="shared" ref="Y199:Y230" ca="1" si="82">IF(ISNUMBER($A199),_xlfn.RANK.EQ($X199,$X199:$X203,1),"")</f>
        <v/>
      </c>
      <c r="Z199" t="str">
        <f ca="1">IF(ISNUMBER($A199),VLOOKUP($A199,Methuselahs!$A$7:$X$206,5),"")</f>
        <v/>
      </c>
      <c r="AA199" s="191" t="str">
        <f t="shared" ref="AA199:AA206" ca="1" si="83">$I199</f>
        <v/>
      </c>
    </row>
    <row r="200" spans="1:27" ht="12.95" customHeight="1">
      <c r="A200" t="str">
        <f ca="1">IF(ISBLANK('Tournament Info'!$B$11),"",INDIRECT(ADDRESS(ROW(),1,1,1,"Optimal Seating "&amp;'Tournament Info'!$B$11-1&amp;"R+F")))</f>
        <v/>
      </c>
      <c r="B200" t="str">
        <f ca="1">IF(ISNUMBER(A200),VLOOKUP(A200,Methuselahs!$A$7:$E$206,2,FALSE()),"")</f>
        <v/>
      </c>
      <c r="C200" t="str">
        <f ca="1">IF(ISNUMBER(A200),VLOOKUP(A200,Methuselahs!$A$7:$E$206,3,FALSE()),"")</f>
        <v/>
      </c>
      <c r="D200" s="268" t="str">
        <f t="shared" ca="1" si="72"/>
        <v/>
      </c>
      <c r="E200" s="269"/>
      <c r="F200" s="267">
        <f t="shared" si="73"/>
        <v>0</v>
      </c>
      <c r="G200" s="250" t="str">
        <f t="shared" ca="1" si="74"/>
        <v/>
      </c>
      <c r="H200" t="str">
        <f ca="1">IF(ISNUMBER(A200),IF(OR($S200=$U200,NOT(ISNA(MATCH($D200*5+$V$4,Override!$C$6:$C$124,0)))),$Q200,0),"")</f>
        <v/>
      </c>
      <c r="I200" s="268" t="str">
        <f t="shared" ca="1" si="75"/>
        <v/>
      </c>
      <c r="J200" s="270">
        <f ca="1">COUNT(A197:A201)</f>
        <v>0</v>
      </c>
      <c r="K200" s="253" t="str">
        <f ca="1">IF(ISNUMBER(A200),_xlfn.RANK.EQ(F200,F197:F201),"")</f>
        <v/>
      </c>
      <c r="L200" s="254">
        <f ca="1">IF(J200=5,VLOOKUP(K200,TPMatrix!$A$6:$B$10,2,FALSE()),IF(J200=4,VLOOKUP(K200,TPMatrix!$D$6:$E$9,2,FALSE()),0))</f>
        <v>0</v>
      </c>
      <c r="M200" s="254">
        <f ca="1">IF(COUNTIF(K197:K201,K200)&gt;=2,IF(J200=5,VLOOKUP(K200+1,TPMatrix!$A$6:$B$10,2,FALSE()),IF(J200=4,VLOOKUP(K200+1,TPMatrix!$D$6:$E$9,2,FALSE()),0)),"")</f>
        <v>0</v>
      </c>
      <c r="N200" s="254">
        <f ca="1">IF(COUNTIF(K197:K201,K200)&gt;=3,IF(J200=5,VLOOKUP(K200+2,TPMatrix!$A$6:$B$10,2,FALSE()),IF(J200=4,VLOOKUP(K200+2,TPMatrix!$D$6:$E$9,2,FALSE()),0)),"")</f>
        <v>0</v>
      </c>
      <c r="O200" s="254">
        <f ca="1">IF(COUNTIF(K197:K201,K200)&gt;=4,IF(J200=5,VLOOKUP(K200+3,TPMatrix!$A$6:$B$10,2,FALSE()),IF(J200=4,VLOOKUP(K200+3,TPMatrix!$D$6:$E$9,2,FALSE()),0)),"")</f>
        <v>0</v>
      </c>
      <c r="P200" s="254">
        <f ca="1">IF(COUNTIF(K197:K201,K200)&gt;=5,IF(J200=5,VLOOKUP(K200+4,TPMatrix!$A$6:$B$10,2,FALSE()),IF(J200=4,VLOOKUP(K200+4,TPMatrix!$D$6:$E$9,2,FALSE()),0)),"")</f>
        <v>0</v>
      </c>
      <c r="Q200" s="254">
        <f t="shared" ca="1" si="76"/>
        <v>0</v>
      </c>
      <c r="R200" s="255">
        <f t="shared" ca="1" si="77"/>
        <v>5</v>
      </c>
      <c r="S200" s="253">
        <f t="shared" ca="1" si="78"/>
        <v>0</v>
      </c>
      <c r="T200" s="254">
        <f t="shared" si="79"/>
        <v>0</v>
      </c>
      <c r="U200" s="255">
        <f t="shared" ca="1" si="80"/>
        <v>0</v>
      </c>
      <c r="W200" s="191" t="str">
        <f t="shared" ca="1" si="81"/>
        <v/>
      </c>
      <c r="X200" t="str">
        <f ca="1">IF(ISNUMBER($A200),$W200*(Methuselahs!$A$4+1)+$A200,"")</f>
        <v/>
      </c>
      <c r="Y200" s="191" t="str">
        <f t="shared" ca="1" si="82"/>
        <v/>
      </c>
      <c r="Z200" t="str">
        <f ca="1">IF(ISNUMBER($A200),VLOOKUP($A200,Methuselahs!$A$7:$X$206,5),"")</f>
        <v/>
      </c>
      <c r="AA200" s="191" t="str">
        <f t="shared" ca="1" si="83"/>
        <v/>
      </c>
    </row>
    <row r="201" spans="1:27" ht="12.95" customHeight="1" thickBot="1">
      <c r="A201" t="str">
        <f ca="1">IF(ISBLANK('Tournament Info'!$B$11),"",INDIRECT(ADDRESS(ROW(),1,1,1,"Optimal Seating "&amp;'Tournament Info'!$B$11-1&amp;"R+F")))</f>
        <v/>
      </c>
      <c r="B201" t="str">
        <f ca="1">IF(ISNUMBER(A201),VLOOKUP(A201,Methuselahs!$A$7:$E$206,2,FALSE()),"")</f>
        <v/>
      </c>
      <c r="C201" t="str">
        <f ca="1">IF(ISNUMBER(A201),VLOOKUP(A201,Methuselahs!$A$7:$E$206,3,FALSE()),"")</f>
        <v/>
      </c>
      <c r="D201" s="274" t="str">
        <f t="shared" ca="1" si="72"/>
        <v/>
      </c>
      <c r="E201" s="275"/>
      <c r="F201" s="273">
        <f t="shared" si="73"/>
        <v>0</v>
      </c>
      <c r="G201" s="260" t="str">
        <f t="shared" ca="1" si="74"/>
        <v/>
      </c>
      <c r="H201" t="str">
        <f ca="1">IF(ISNUMBER(A201),IF(OR($S201=$U201,NOT(ISNA(MATCH($D201*5+$V$4,Override!$C$6:$C$124,0)))),$Q201,0),"")</f>
        <v/>
      </c>
      <c r="I201" s="274" t="str">
        <f t="shared" ca="1" si="75"/>
        <v/>
      </c>
      <c r="J201" s="276">
        <f ca="1">COUNT(A197:A201)</f>
        <v>0</v>
      </c>
      <c r="K201" s="277" t="str">
        <f ca="1">IF(ISNUMBER(A201),_xlfn.RANK.EQ(F201,F197:F201),"")</f>
        <v/>
      </c>
      <c r="L201" s="278">
        <f ca="1">IF(J201=5,VLOOKUP(K201,TPMatrix!$A$6:$B$10,2,FALSE()),IF(J201=4,VLOOKUP(K201,TPMatrix!$D$6:$E$9,2,FALSE()),0))</f>
        <v>0</v>
      </c>
      <c r="M201" s="278">
        <f ca="1">IF(COUNTIF(K197:K201,K201)&gt;=2,IF(J201=5,VLOOKUP(K201+1,TPMatrix!$A$6:$B$10,2,FALSE()),IF(J201=4,VLOOKUP(K201+1,TPMatrix!$D$6:$E$9,2,FALSE()),0)),"")</f>
        <v>0</v>
      </c>
      <c r="N201" s="278">
        <f ca="1">IF(COUNTIF(K197:K201,K201)&gt;=3,IF(J201=5,VLOOKUP(K201+2,TPMatrix!$A$6:$B$10,2,FALSE()),IF(J201=4,VLOOKUP(K201+2,TPMatrix!$D$6:$E$9,2,FALSE()),0)),"")</f>
        <v>0</v>
      </c>
      <c r="O201" s="278">
        <f ca="1">IF(COUNTIF(K197:K201,K201)&gt;=4,IF(J201=5,VLOOKUP(K201+3,TPMatrix!$A$6:$B$10,2,FALSE()),IF(J201=4,VLOOKUP(K201+3,TPMatrix!$D$6:$E$9,2,FALSE()),0)),"")</f>
        <v>0</v>
      </c>
      <c r="P201" s="278">
        <f ca="1">IF(COUNTIF(K197:K201,K201)&gt;=5,IF(J201=5,VLOOKUP(K201+4,TPMatrix!$A$6:$B$10,2,FALSE()),IF(J201=4,VLOOKUP(K201+4,TPMatrix!$D$6:$E$9,2,FALSE()),0)),"")</f>
        <v>0</v>
      </c>
      <c r="Q201" s="278">
        <f t="shared" ca="1" si="76"/>
        <v>0</v>
      </c>
      <c r="R201" s="279">
        <f t="shared" ca="1" si="77"/>
        <v>5</v>
      </c>
      <c r="S201" s="277">
        <f t="shared" ca="1" si="78"/>
        <v>0</v>
      </c>
      <c r="T201" s="278">
        <f t="shared" si="79"/>
        <v>0</v>
      </c>
      <c r="U201" s="279">
        <f t="shared" ca="1" si="80"/>
        <v>0</v>
      </c>
      <c r="W201" s="191" t="str">
        <f t="shared" ca="1" si="81"/>
        <v/>
      </c>
      <c r="X201" t="str">
        <f ca="1">IF(ISNUMBER($A201),$W201*(Methuselahs!$A$4+1)+$A201,"")</f>
        <v/>
      </c>
      <c r="Y201" s="191" t="str">
        <f t="shared" ca="1" si="82"/>
        <v/>
      </c>
      <c r="Z201" t="str">
        <f ca="1">IF(ISNUMBER($A201),VLOOKUP($A201,Methuselahs!$A$7:$X$206,5),"")</f>
        <v/>
      </c>
      <c r="AA201" s="191" t="str">
        <f t="shared" ca="1" si="83"/>
        <v/>
      </c>
    </row>
    <row r="202" spans="1:27" ht="12.95" customHeight="1">
      <c r="A202" t="str">
        <f ca="1">IF(ISBLANK('Tournament Info'!$B$11),"",INDIRECT(ADDRESS(ROW(),1,1,1,"Optimal Seating "&amp;'Tournament Info'!$B$11-1&amp;"R+F")))</f>
        <v/>
      </c>
      <c r="B202" t="str">
        <f ca="1">IF(ISNUMBER(A202),VLOOKUP(A202,Methuselahs!$A$7:$E$206,2,FALSE()),"")</f>
        <v/>
      </c>
      <c r="C202" t="str">
        <f ca="1">IF(ISNUMBER(A202),VLOOKUP(A202,Methuselahs!$A$7:$E$206,3,FALSE()),"")</f>
        <v/>
      </c>
      <c r="D202" s="234" t="str">
        <f t="shared" ca="1" si="72"/>
        <v/>
      </c>
      <c r="E202" s="235"/>
      <c r="F202" s="233">
        <f t="shared" si="73"/>
        <v>0</v>
      </c>
      <c r="G202" s="236" t="str">
        <f t="shared" ca="1" si="74"/>
        <v/>
      </c>
      <c r="H202" t="str">
        <f ca="1">IF(ISNUMBER(A202),IF(OR($S202=$U202,NOT(ISNA(MATCH($D202*5+$V$4,Override!$C$6:$C$124,0)))),$Q202,0),"")</f>
        <v/>
      </c>
      <c r="I202" s="234" t="str">
        <f t="shared" ca="1" si="75"/>
        <v/>
      </c>
      <c r="J202" s="238">
        <f ca="1">COUNT(A202:A206)</f>
        <v>0</v>
      </c>
      <c r="K202" s="239" t="str">
        <f ca="1">IF(ISNUMBER(A202),_xlfn.RANK.EQ(F202,F202:F206),"")</f>
        <v/>
      </c>
      <c r="L202" s="240">
        <f ca="1">IF(J202=5,VLOOKUP(K202,TPMatrix!$A$6:$B$10,2,FALSE()),IF(J202=4,VLOOKUP(K202,TPMatrix!$D$6:$E$9,2,FALSE()),0))</f>
        <v>0</v>
      </c>
      <c r="M202" s="240">
        <f ca="1">IF(COUNTIF(K202:K206,K202)&gt;=2,IF(J202=5,VLOOKUP(K202+1,TPMatrix!$A$6:$B$10,2,FALSE()),IF(J202=4,VLOOKUP(K202+1,TPMatrix!$D$6:$E$9,2,FALSE()),0)),"")</f>
        <v>0</v>
      </c>
      <c r="N202" s="240">
        <f ca="1">IF(COUNTIF(K202:K206,K202)&gt;=3,IF(J202=5,VLOOKUP(K202+2,TPMatrix!$A$6:$B$10,2,FALSE()),IF(J202=4,VLOOKUP(K202+2,TPMatrix!$D$6:$E$9,2,FALSE()),0)),"")</f>
        <v>0</v>
      </c>
      <c r="O202" s="240">
        <f ca="1">IF(COUNTIF(K202:K206,K202)&gt;=4,IF(J202=5,VLOOKUP(K202+3,TPMatrix!$A$6:$B$10,2,FALSE()),IF(J202=4,VLOOKUP(K202+3,TPMatrix!$D$6:$E$9,2,FALSE()),0)),"")</f>
        <v>0</v>
      </c>
      <c r="P202" s="240">
        <f ca="1">IF(COUNTIF(K202:K206,K202)&gt;=5,IF(J202=5,VLOOKUP(K202+4,TPMatrix!$A$6:$B$10,2,FALSE()),IF(J202=4,VLOOKUP(K202+4,TPMatrix!$D$6:$E$9,2,FALSE()),0)),"")</f>
        <v>0</v>
      </c>
      <c r="Q202" s="240">
        <f t="shared" ca="1" si="76"/>
        <v>0</v>
      </c>
      <c r="R202" s="241">
        <f t="shared" ca="1" si="77"/>
        <v>5</v>
      </c>
      <c r="S202" s="242">
        <f t="shared" ca="1" si="78"/>
        <v>0</v>
      </c>
      <c r="T202" s="243">
        <f t="shared" si="79"/>
        <v>0</v>
      </c>
      <c r="U202" s="244">
        <f t="shared" ca="1" si="80"/>
        <v>0</v>
      </c>
      <c r="W202" s="191" t="str">
        <f t="shared" ca="1" si="81"/>
        <v/>
      </c>
      <c r="X202" t="str">
        <f ca="1">IF(ISNUMBER($A202),$W202*(Methuselahs!$A$4+1)+$A202,"")</f>
        <v/>
      </c>
      <c r="Y202" s="191" t="str">
        <f t="shared" ca="1" si="82"/>
        <v/>
      </c>
      <c r="Z202" t="str">
        <f ca="1">IF(ISNUMBER($A202),VLOOKUP($A202,Methuselahs!$A$7:$X$206,5),"")</f>
        <v/>
      </c>
      <c r="AA202" s="191" t="str">
        <f t="shared" ca="1" si="83"/>
        <v/>
      </c>
    </row>
    <row r="203" spans="1:27" ht="12.95" customHeight="1">
      <c r="A203" t="str">
        <f ca="1">IF(ISBLANK('Tournament Info'!$B$11),"",INDIRECT(ADDRESS(ROW(),1,1,1,"Optimal Seating "&amp;'Tournament Info'!$B$11-1&amp;"R+F")))</f>
        <v/>
      </c>
      <c r="B203" t="str">
        <f ca="1">IF(ISNUMBER(A203),VLOOKUP(A203,Methuselahs!$A$7:$E$206,2,FALSE()),"")</f>
        <v/>
      </c>
      <c r="C203" t="str">
        <f ca="1">IF(ISNUMBER(A203),VLOOKUP(A203,Methuselahs!$A$7:$E$206,3,FALSE()),"")</f>
        <v/>
      </c>
      <c r="D203" s="248" t="str">
        <f t="shared" ca="1" si="72"/>
        <v/>
      </c>
      <c r="E203" s="249"/>
      <c r="F203" s="247">
        <f t="shared" si="73"/>
        <v>0</v>
      </c>
      <c r="G203" s="250" t="str">
        <f t="shared" ca="1" si="74"/>
        <v/>
      </c>
      <c r="H203" t="str">
        <f ca="1">IF(ISNUMBER(A203),IF(OR($S203=$U203,NOT(ISNA(MATCH($D203*5+$V$4,Override!$C$6:$C$124,0)))),$Q203,0),"")</f>
        <v/>
      </c>
      <c r="I203" s="248" t="str">
        <f t="shared" ca="1" si="75"/>
        <v/>
      </c>
      <c r="J203" s="252">
        <f ca="1">COUNT(A202:A206)</f>
        <v>0</v>
      </c>
      <c r="K203" s="253" t="str">
        <f ca="1">IF(ISNUMBER(A203),_xlfn.RANK.EQ(F203,F202:F206),"")</f>
        <v/>
      </c>
      <c r="L203" s="254">
        <f ca="1">IF(J203=5,VLOOKUP(K203,TPMatrix!$A$6:$B$10,2,FALSE()),IF(J203=4,VLOOKUP(K203,TPMatrix!$D$6:$E$9,2,FALSE()),0))</f>
        <v>0</v>
      </c>
      <c r="M203" s="254">
        <f ca="1">IF(COUNTIF(K202:K206,K203)&gt;=2,IF(J203=5,VLOOKUP(K203+1,TPMatrix!$A$6:$B$10,2,FALSE()),IF(J203=4,VLOOKUP(K203+1,TPMatrix!$D$6:$E$9,2,FALSE()),0)),"")</f>
        <v>0</v>
      </c>
      <c r="N203" s="254">
        <f ca="1">IF(COUNTIF(K202:K206,K203)&gt;=3,IF(J203=5,VLOOKUP(K203+2,TPMatrix!$A$6:$B$10,2,FALSE()),IF(J203=4,VLOOKUP(K203+2,TPMatrix!$D$6:$E$9,2,FALSE()),0)),"")</f>
        <v>0</v>
      </c>
      <c r="O203" s="254">
        <f ca="1">IF(COUNTIF(K202:K206,K203)&gt;=4,IF(J203=5,VLOOKUP(K203+3,TPMatrix!$A$6:$B$10,2,FALSE()),IF(J203=4,VLOOKUP(K203+3,TPMatrix!$D$6:$E$9,2,FALSE()),0)),"")</f>
        <v>0</v>
      </c>
      <c r="P203" s="254">
        <f ca="1">IF(COUNTIF(K202:K206,K203)&gt;=5,IF(J203=5,VLOOKUP(K203+4,TPMatrix!$A$6:$B$10,2,FALSE()),IF(J203=4,VLOOKUP(K203+4,TPMatrix!$D$6:$E$9,2,FALSE()),0)),"")</f>
        <v>0</v>
      </c>
      <c r="Q203" s="254">
        <f t="shared" ca="1" si="76"/>
        <v>0</v>
      </c>
      <c r="R203" s="255">
        <f t="shared" ca="1" si="77"/>
        <v>5</v>
      </c>
      <c r="S203" s="253">
        <f t="shared" ca="1" si="78"/>
        <v>0</v>
      </c>
      <c r="T203" s="254">
        <f t="shared" si="79"/>
        <v>0</v>
      </c>
      <c r="U203" s="255">
        <f t="shared" ca="1" si="80"/>
        <v>0</v>
      </c>
      <c r="W203" s="191" t="str">
        <f t="shared" ca="1" si="81"/>
        <v/>
      </c>
      <c r="X203" t="str">
        <f ca="1">IF(ISNUMBER($A203),$W203*(Methuselahs!$A$4+1)+$A203,"")</f>
        <v/>
      </c>
      <c r="Y203" s="191" t="str">
        <f t="shared" ca="1" si="82"/>
        <v/>
      </c>
      <c r="Z203" t="str">
        <f ca="1">IF(ISNUMBER($A203),VLOOKUP($A203,Methuselahs!$A$7:$X$206,5),"")</f>
        <v/>
      </c>
      <c r="AA203" s="191" t="str">
        <f t="shared" ca="1" si="83"/>
        <v/>
      </c>
    </row>
    <row r="204" spans="1:27" ht="12.95" customHeight="1">
      <c r="A204" t="str">
        <f ca="1">IF(ISBLANK('Tournament Info'!$B$11),"",INDIRECT(ADDRESS(ROW(),1,1,1,"Optimal Seating "&amp;'Tournament Info'!$B$11-1&amp;"R+F")))</f>
        <v/>
      </c>
      <c r="B204" t="str">
        <f ca="1">IF(ISNUMBER(A204),VLOOKUP(A204,Methuselahs!$A$7:$E$206,2,FALSE()),"")</f>
        <v/>
      </c>
      <c r="C204" t="str">
        <f ca="1">IF(ISNUMBER(A204),VLOOKUP(A204,Methuselahs!$A$7:$E$206,3,FALSE()),"")</f>
        <v/>
      </c>
      <c r="D204" s="258" t="str">
        <f t="shared" ca="1" si="72"/>
        <v/>
      </c>
      <c r="E204" s="259"/>
      <c r="F204" s="257">
        <f t="shared" si="73"/>
        <v>0</v>
      </c>
      <c r="G204" s="260" t="str">
        <f t="shared" ca="1" si="74"/>
        <v/>
      </c>
      <c r="H204" t="str">
        <f ca="1">IF(ISNUMBER(A204),IF(OR($S204=$U204,NOT(ISNA(MATCH($D204*5+$V$4,Override!$C$6:$C$124,0)))),$Q204,0),"")</f>
        <v/>
      </c>
      <c r="I204" s="258" t="str">
        <f t="shared" ca="1" si="75"/>
        <v/>
      </c>
      <c r="J204" s="262">
        <f ca="1">COUNT(A202:A206)</f>
        <v>0</v>
      </c>
      <c r="K204" s="263" t="str">
        <f ca="1">IF(ISNUMBER(A204),_xlfn.RANK.EQ(F204,F202:F206),"")</f>
        <v/>
      </c>
      <c r="L204" s="264">
        <f ca="1">IF(J204=5,VLOOKUP(K204,TPMatrix!$A$6:$B$10,2,FALSE()),IF(J204=4,VLOOKUP(K204,TPMatrix!$D$6:$E$9,2,FALSE()),0))</f>
        <v>0</v>
      </c>
      <c r="M204" s="264">
        <f ca="1">IF(COUNTIF(K202:K206,K204)&gt;=2,IF(J204=5,VLOOKUP(K204+1,TPMatrix!$A$6:$B$10,2,FALSE()),IF(J204=4,VLOOKUP(K204+1,TPMatrix!$D$6:$E$9,2,FALSE()),0)),"")</f>
        <v>0</v>
      </c>
      <c r="N204" s="264">
        <f ca="1">IF(COUNTIF(K202:K206,K204)&gt;=3,IF(J204=5,VLOOKUP(K204+2,TPMatrix!$A$6:$B$10,2,FALSE()),IF(J204=4,VLOOKUP(K204+2,TPMatrix!$D$6:$E$9,2,FALSE()),0)),"")</f>
        <v>0</v>
      </c>
      <c r="O204" s="264">
        <f ca="1">IF(COUNTIF(K202:K206,K204)&gt;=4,IF(J204=5,VLOOKUP(K204+3,TPMatrix!$A$6:$B$10,2,FALSE()),IF(J204=4,VLOOKUP(K204+3,TPMatrix!$D$6:$E$9,2,FALSE()),0)),"")</f>
        <v>0</v>
      </c>
      <c r="P204" s="264">
        <f ca="1">IF(COUNTIF(K202:K206,K204)&gt;=5,IF(J204=5,VLOOKUP(K204+4,TPMatrix!$A$6:$B$10,2,FALSE()),IF(J204=4,VLOOKUP(K204+4,TPMatrix!$D$6:$E$9,2,FALSE()),0)),"")</f>
        <v>0</v>
      </c>
      <c r="Q204" s="264">
        <f t="shared" ca="1" si="76"/>
        <v>0</v>
      </c>
      <c r="R204" s="265">
        <f t="shared" ca="1" si="77"/>
        <v>5</v>
      </c>
      <c r="S204" s="263">
        <f t="shared" ca="1" si="78"/>
        <v>0</v>
      </c>
      <c r="T204" s="264">
        <f t="shared" si="79"/>
        <v>0</v>
      </c>
      <c r="U204" s="265">
        <f t="shared" ca="1" si="80"/>
        <v>0</v>
      </c>
      <c r="W204" s="191" t="str">
        <f t="shared" ca="1" si="81"/>
        <v/>
      </c>
      <c r="X204" t="str">
        <f ca="1">IF(ISNUMBER($A204),$W204*(Methuselahs!$A$4+1)+$A204,"")</f>
        <v/>
      </c>
      <c r="Y204" s="191" t="str">
        <f t="shared" ca="1" si="82"/>
        <v/>
      </c>
      <c r="Z204" t="str">
        <f ca="1">IF(ISNUMBER($A204),VLOOKUP($A204,Methuselahs!$A$7:$X$206,5),"")</f>
        <v/>
      </c>
      <c r="AA204" s="191" t="str">
        <f t="shared" ca="1" si="83"/>
        <v/>
      </c>
    </row>
    <row r="205" spans="1:27" ht="12.95" customHeight="1">
      <c r="A205" t="str">
        <f ca="1">IF(ISBLANK('Tournament Info'!$B$11),"",INDIRECT(ADDRESS(ROW(),1,1,1,"Optimal Seating "&amp;'Tournament Info'!$B$11-1&amp;"R+F")))</f>
        <v/>
      </c>
      <c r="B205" t="str">
        <f ca="1">IF(ISNUMBER(A205),VLOOKUP(A205,Methuselahs!$A$7:$E$206,2,FALSE()),"")</f>
        <v/>
      </c>
      <c r="C205" t="str">
        <f ca="1">IF(ISNUMBER(A205),VLOOKUP(A205,Methuselahs!$A$7:$E$206,3,FALSE()),"")</f>
        <v/>
      </c>
      <c r="D205" s="268" t="str">
        <f t="shared" ca="1" si="72"/>
        <v/>
      </c>
      <c r="E205" s="269"/>
      <c r="F205" s="267">
        <f t="shared" si="73"/>
        <v>0</v>
      </c>
      <c r="G205" s="250" t="str">
        <f t="shared" ca="1" si="74"/>
        <v/>
      </c>
      <c r="H205" t="str">
        <f ca="1">IF(ISNUMBER(A205),IF(OR($S205=$U205,NOT(ISNA(MATCH($D205*5+$V$4,Override!$C$6:$C$124,0)))),$Q205,0),"")</f>
        <v/>
      </c>
      <c r="I205" s="268" t="str">
        <f t="shared" ca="1" si="75"/>
        <v/>
      </c>
      <c r="J205" s="270">
        <f ca="1">COUNT(A202:A206)</f>
        <v>0</v>
      </c>
      <c r="K205" s="253" t="str">
        <f ca="1">IF(ISNUMBER(A205),_xlfn.RANK.EQ(F205,F202:F206),"")</f>
        <v/>
      </c>
      <c r="L205" s="254">
        <f ca="1">IF(J205=5,VLOOKUP(K205,TPMatrix!$A$6:$B$10,2,FALSE()),IF(J205=4,VLOOKUP(K205,TPMatrix!$D$6:$E$9,2,FALSE()),0))</f>
        <v>0</v>
      </c>
      <c r="M205" s="254">
        <f ca="1">IF(COUNTIF(K202:K206,K205)&gt;=2,IF(J205=5,VLOOKUP(K205+1,TPMatrix!$A$6:$B$10,2,FALSE()),IF(J205=4,VLOOKUP(K205+1,TPMatrix!$D$6:$E$9,2,FALSE()),0)),"")</f>
        <v>0</v>
      </c>
      <c r="N205" s="254">
        <f ca="1">IF(COUNTIF(K202:K206,K205)&gt;=3,IF(J205=5,VLOOKUP(K205+2,TPMatrix!$A$6:$B$10,2,FALSE()),IF(J205=4,VLOOKUP(K205+2,TPMatrix!$D$6:$E$9,2,FALSE()),0)),"")</f>
        <v>0</v>
      </c>
      <c r="O205" s="254">
        <f ca="1">IF(COUNTIF(K202:K206,K205)&gt;=4,IF(J205=5,VLOOKUP(K205+3,TPMatrix!$A$6:$B$10,2,FALSE()),IF(J205=4,VLOOKUP(K205+3,TPMatrix!$D$6:$E$9,2,FALSE()),0)),"")</f>
        <v>0</v>
      </c>
      <c r="P205" s="254">
        <f ca="1">IF(COUNTIF(K202:K206,K205)&gt;=5,IF(J205=5,VLOOKUP(K205+4,TPMatrix!$A$6:$B$10,2,FALSE()),IF(J205=4,VLOOKUP(K205+4,TPMatrix!$D$6:$E$9,2,FALSE()),0)),"")</f>
        <v>0</v>
      </c>
      <c r="Q205" s="254">
        <f t="shared" ca="1" si="76"/>
        <v>0</v>
      </c>
      <c r="R205" s="255">
        <f t="shared" ca="1" si="77"/>
        <v>5</v>
      </c>
      <c r="S205" s="253">
        <f t="shared" ca="1" si="78"/>
        <v>0</v>
      </c>
      <c r="T205" s="254">
        <f t="shared" si="79"/>
        <v>0</v>
      </c>
      <c r="U205" s="255">
        <f t="shared" ca="1" si="80"/>
        <v>0</v>
      </c>
      <c r="W205" s="191" t="str">
        <f t="shared" ca="1" si="81"/>
        <v/>
      </c>
      <c r="X205" t="str">
        <f ca="1">IF(ISNUMBER($A205),$W205*(Methuselahs!$A$4+1)+$A205,"")</f>
        <v/>
      </c>
      <c r="Y205" s="191" t="str">
        <f t="shared" ca="1" si="82"/>
        <v/>
      </c>
      <c r="Z205" t="str">
        <f ca="1">IF(ISNUMBER($A205),VLOOKUP($A205,Methuselahs!$A$7:$X$206,5),"")</f>
        <v/>
      </c>
      <c r="AA205" s="191" t="str">
        <f t="shared" ca="1" si="83"/>
        <v/>
      </c>
    </row>
    <row r="206" spans="1:27" ht="12.95" customHeight="1" thickBot="1">
      <c r="A206" t="str">
        <f ca="1">IF(ISBLANK('Tournament Info'!$B$11),"",INDIRECT(ADDRESS(ROW(),1,1,1,"Optimal Seating "&amp;'Tournament Info'!$B$11-1&amp;"R+F")))</f>
        <v/>
      </c>
      <c r="B206" t="str">
        <f ca="1">IF(ISNUMBER(A206),VLOOKUP(A206,Methuselahs!$A$7:$E$206,2,FALSE()),"")</f>
        <v/>
      </c>
      <c r="C206" t="str">
        <f ca="1">IF(ISNUMBER(A206),VLOOKUP(A206,Methuselahs!$A$7:$E$206,3,FALSE()),"")</f>
        <v/>
      </c>
      <c r="D206" s="274" t="str">
        <f t="shared" ca="1" si="72"/>
        <v/>
      </c>
      <c r="E206" s="275"/>
      <c r="F206" s="273">
        <f t="shared" si="73"/>
        <v>0</v>
      </c>
      <c r="G206" s="280" t="str">
        <f t="shared" ca="1" si="74"/>
        <v/>
      </c>
      <c r="H206" t="str">
        <f ca="1">IF(ISNUMBER(A206),IF(OR($S206=$U206,NOT(ISNA(MATCH($D206*5+$V$4,Override!$C$6:$C$124,0)))),$Q206,0),"")</f>
        <v/>
      </c>
      <c r="I206" s="274" t="str">
        <f t="shared" ca="1" si="75"/>
        <v/>
      </c>
      <c r="J206" s="276">
        <f ca="1">COUNT(A202:A206)</f>
        <v>0</v>
      </c>
      <c r="K206" s="277" t="str">
        <f ca="1">IF(ISNUMBER(A206),_xlfn.RANK.EQ(F206,F202:F206),"")</f>
        <v/>
      </c>
      <c r="L206" s="278">
        <f ca="1">IF(J206=5,VLOOKUP(K206,TPMatrix!$A$6:$B$10,2,FALSE()),IF(J206=4,VLOOKUP(K206,TPMatrix!$D$6:$E$9,2,FALSE()),0))</f>
        <v>0</v>
      </c>
      <c r="M206" s="278">
        <f ca="1">IF(COUNTIF(K202:K206,K206)&gt;=2,IF(J206=5,VLOOKUP(K206+1,TPMatrix!$A$6:$B$10,2,FALSE()),IF(J206=4,VLOOKUP(K206+1,TPMatrix!$D$6:$E$9,2,FALSE()),0)),"")</f>
        <v>0</v>
      </c>
      <c r="N206" s="278">
        <f ca="1">IF(COUNTIF(K202:K206,K206)&gt;=3,IF(J206=5,VLOOKUP(K206+2,TPMatrix!$A$6:$B$10,2,FALSE()),IF(J206=4,VLOOKUP(K206+2,TPMatrix!$D$6:$E$9,2,FALSE()),0)),"")</f>
        <v>0</v>
      </c>
      <c r="O206" s="278">
        <f ca="1">IF(COUNTIF(K202:K206,K206)&gt;=4,IF(J206=5,VLOOKUP(K206+3,TPMatrix!$A$6:$B$10,2,FALSE()),IF(J206=4,VLOOKUP(K206+3,TPMatrix!$D$6:$E$9,2,FALSE()),0)),"")</f>
        <v>0</v>
      </c>
      <c r="P206" s="278">
        <f ca="1">IF(COUNTIF(K202:K206,K206)&gt;=5,IF(J206=5,VLOOKUP(K206+4,TPMatrix!$A$6:$B$10,2,FALSE()),IF(J206=4,VLOOKUP(K206+4,TPMatrix!$D$6:$E$9,2,FALSE()),0)),"")</f>
        <v>0</v>
      </c>
      <c r="Q206" s="278">
        <f t="shared" ca="1" si="76"/>
        <v>0</v>
      </c>
      <c r="R206" s="279">
        <f t="shared" ca="1" si="77"/>
        <v>5</v>
      </c>
      <c r="S206" s="277">
        <f t="shared" ca="1" si="78"/>
        <v>0</v>
      </c>
      <c r="T206" s="278">
        <f t="shared" si="79"/>
        <v>0</v>
      </c>
      <c r="U206" s="279">
        <f t="shared" ca="1" si="80"/>
        <v>0</v>
      </c>
      <c r="W206" s="191" t="str">
        <f t="shared" ca="1" si="81"/>
        <v/>
      </c>
      <c r="X206" t="str">
        <f ca="1">IF(ISNUMBER($A206),$W206*(Methuselahs!$A$4+1)+$A206,"")</f>
        <v/>
      </c>
      <c r="Y206" s="191" t="str">
        <f t="shared" ca="1" si="82"/>
        <v/>
      </c>
      <c r="Z206" t="str">
        <f ca="1">IF(ISNUMBER($A206),VLOOKUP($A206,Methuselahs!$A$7:$X$206,5),"")</f>
        <v/>
      </c>
      <c r="AA206" s="19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BAF52-6759-4327-8FFB-FB2D4CDBBA69}">
  <dimension ref="A1:XFD206"/>
  <sheetViews>
    <sheetView workbookViewId="0"/>
  </sheetViews>
  <sheetFormatPr defaultRowHeight="12.75"/>
  <cols>
    <col min="1" max="1" width="3.140625" style="192" customWidth="1"/>
    <col min="2" max="2" width="17.7109375" style="192" customWidth="1"/>
    <col min="3" max="3" width="19" style="192" customWidth="1"/>
    <col min="4" max="5" width="7.28515625" style="281" customWidth="1"/>
    <col min="6" max="6" width="8.140625" style="192" hidden="1" customWidth="1"/>
    <col min="7" max="8" width="8.140625" style="192" customWidth="1"/>
    <col min="9" max="9" width="9.42578125" style="192" customWidth="1"/>
    <col min="10" max="10" width="5.28515625" style="193" hidden="1" customWidth="1"/>
    <col min="11" max="11" width="11.28515625" style="191" hidden="1" customWidth="1"/>
    <col min="12" max="12" width="8.28515625" style="191" hidden="1" customWidth="1"/>
    <col min="13" max="16" width="5.28515625" style="191" hidden="1" customWidth="1"/>
    <col min="17" max="17" width="6.5703125" style="191" hidden="1" customWidth="1"/>
    <col min="18" max="18" width="8.85546875" style="191" hidden="1" customWidth="1"/>
    <col min="19" max="19" width="20.5703125" style="191" hidden="1" customWidth="1"/>
    <col min="20" max="20" width="8.7109375" style="191" hidden="1" customWidth="1"/>
    <col min="21" max="21" width="10.42578125" style="191" hidden="1" customWidth="1"/>
    <col min="22" max="22" width="12" style="191" hidden="1" customWidth="1"/>
    <col min="23" max="23" width="11" style="191" hidden="1" customWidth="1"/>
    <col min="24" max="25" width="7.85546875" style="191" hidden="1" customWidth="1"/>
    <col min="26" max="26" width="4.7109375" style="191" hidden="1" customWidth="1"/>
    <col min="27" max="27" width="11" style="191" hidden="1" customWidth="1"/>
    <col min="28" max="29" width="9.7109375" style="191" customWidth="1"/>
    <col min="30" max="1024" width="9.42578125" style="191" customWidth="1"/>
  </cols>
  <sheetData>
    <row r="1" spans="1:28" ht="25.5">
      <c r="A1" s="65" t="str">
        <f>IF(ISBLANK('Tournament Info'!B3),"Vampire: The Eternal Struggle Tournament",'Tournament Info'!B3)</f>
        <v>Week of Nightmares 2024 - Day 2</v>
      </c>
      <c r="B1" s="66"/>
      <c r="C1" s="66"/>
      <c r="D1" s="69"/>
      <c r="E1" s="69"/>
      <c r="F1" s="68"/>
      <c r="G1" s="68"/>
      <c r="H1" s="68"/>
      <c r="I1" s="68"/>
      <c r="J1" s="190"/>
    </row>
    <row r="2" spans="1:28" ht="13.7" customHeight="1">
      <c r="A2" s="191"/>
      <c r="B2" s="66"/>
      <c r="C2" s="66"/>
      <c r="D2" s="69"/>
      <c r="E2" s="69"/>
      <c r="G2" s="68"/>
      <c r="H2" s="68" t="s">
        <v>282</v>
      </c>
      <c r="I2" s="68"/>
      <c r="AB2" s="194"/>
    </row>
    <row r="3" spans="1:28" s="72" customFormat="1" ht="15" customHeight="1">
      <c r="A3" s="195" t="s">
        <v>311</v>
      </c>
      <c r="B3" s="196"/>
      <c r="C3" s="196"/>
      <c r="D3" s="198"/>
      <c r="E3" s="198"/>
      <c r="G3" s="197"/>
      <c r="H3" s="72" t="s">
        <v>284</v>
      </c>
      <c r="I3" s="197"/>
      <c r="V3" s="199" t="s">
        <v>312</v>
      </c>
      <c r="AB3" s="200"/>
    </row>
    <row r="4" spans="1:28" ht="12.95" customHeight="1" thickBot="1">
      <c r="B4" s="66"/>
      <c r="C4" s="66"/>
      <c r="D4" s="69"/>
      <c r="E4" s="69"/>
      <c r="F4" s="68"/>
      <c r="G4" s="68"/>
      <c r="H4" s="68"/>
      <c r="I4" s="68"/>
      <c r="J4" s="190"/>
      <c r="V4" s="202">
        <v>2</v>
      </c>
    </row>
    <row r="5" spans="1:28" ht="20.25">
      <c r="A5" s="203" t="s">
        <v>285</v>
      </c>
      <c r="B5" s="204"/>
      <c r="C5" s="204"/>
      <c r="D5" s="205"/>
      <c r="E5" s="206" t="s">
        <v>286</v>
      </c>
      <c r="F5" s="282"/>
      <c r="G5" s="206"/>
      <c r="H5" s="207"/>
      <c r="I5" s="208"/>
      <c r="J5" s="209"/>
      <c r="K5" s="210" t="s">
        <v>287</v>
      </c>
      <c r="L5" s="211"/>
      <c r="M5" s="211"/>
      <c r="N5" s="211"/>
      <c r="O5" s="211"/>
      <c r="P5" s="211"/>
      <c r="Q5" s="211"/>
      <c r="R5" s="212"/>
      <c r="S5" s="213" t="s">
        <v>288</v>
      </c>
      <c r="T5" s="211"/>
      <c r="U5" s="212"/>
    </row>
    <row r="6" spans="1:28" s="229" customFormat="1" ht="12.95" customHeight="1" thickBot="1">
      <c r="A6" s="214" t="s">
        <v>277</v>
      </c>
      <c r="B6" s="215" t="s">
        <v>289</v>
      </c>
      <c r="C6" s="216" t="s">
        <v>290</v>
      </c>
      <c r="D6" s="217" t="s">
        <v>291</v>
      </c>
      <c r="E6" s="219" t="s">
        <v>180</v>
      </c>
      <c r="F6" s="283" t="s">
        <v>180</v>
      </c>
      <c r="G6" s="220" t="s">
        <v>292</v>
      </c>
      <c r="H6" s="219" t="s">
        <v>181</v>
      </c>
      <c r="I6" s="217" t="s">
        <v>293</v>
      </c>
      <c r="J6" s="284" t="s">
        <v>294</v>
      </c>
      <c r="K6" s="223" t="s">
        <v>295</v>
      </c>
      <c r="L6" s="224" t="s">
        <v>296</v>
      </c>
      <c r="M6" s="224" t="s">
        <v>297</v>
      </c>
      <c r="N6" s="224" t="s">
        <v>298</v>
      </c>
      <c r="O6" s="224" t="s">
        <v>299</v>
      </c>
      <c r="P6" s="224" t="s">
        <v>300</v>
      </c>
      <c r="Q6" s="224" t="s">
        <v>301</v>
      </c>
      <c r="R6" s="225" t="s">
        <v>302</v>
      </c>
      <c r="S6" s="226" t="s">
        <v>303</v>
      </c>
      <c r="T6" s="227" t="s">
        <v>304</v>
      </c>
      <c r="U6" s="228" t="s">
        <v>305</v>
      </c>
      <c r="W6" s="230" t="s">
        <v>306</v>
      </c>
      <c r="X6" s="230" t="s">
        <v>307</v>
      </c>
      <c r="Y6" s="230" t="s">
        <v>308</v>
      </c>
      <c r="Z6" s="230" t="s">
        <v>309</v>
      </c>
      <c r="AA6" s="230" t="s">
        <v>306</v>
      </c>
    </row>
    <row r="7" spans="1:28" ht="12.95" customHeight="1">
      <c r="A7" s="231">
        <f ca="1">IF(ISBLANK('Tournament Info'!$B$11),"",INDIRECT(ADDRESS(ROW(),2,1,1,"Optimal Seating "&amp;'Tournament Info'!$B$11-1&amp;"R+F")))</f>
        <v>27</v>
      </c>
      <c r="B7" s="232" t="str">
        <f ca="1">IF(ISNUMBER(A7),VLOOKUP(A7,Methuselahs!$A$7:$E$206,2,FALSE()),"")</f>
        <v>Paolo</v>
      </c>
      <c r="C7" s="233" t="str">
        <f ca="1">IF(ISNUMBER(A7),VLOOKUP(A7,Methuselahs!$A$7:$E$206,3,FALSE()),"")</f>
        <v>Pasqualin</v>
      </c>
      <c r="D7" s="234">
        <f t="shared" ref="D7:D38" ca="1" si="0">IF(ISNUMBER(A7),FLOOR((ROW()-ROW($A$7))/5,1)+1,"")</f>
        <v>1</v>
      </c>
      <c r="E7" s="235"/>
      <c r="F7" s="285">
        <f t="shared" ref="F7:F38" si="1">IF(ISNUMBER(E7),E7,0)</f>
        <v>0</v>
      </c>
      <c r="G7" s="236">
        <f t="shared" ref="G7:G38" ca="1" si="2">IF(ISNUMBER($A7),IF(AND($F7&gt;=2,$H7=60),1,0),"")</f>
        <v>0</v>
      </c>
      <c r="H7" s="237">
        <f ca="1">IF(ISNUMBER(A7),IF(OR($S7=$U7,NOT(ISNA(MATCH($D7*5+$V$4,Override!$C$6:$C$124,0)))),$Q7,0),"")</f>
        <v>24</v>
      </c>
      <c r="I7" s="286">
        <f t="shared" ref="I7:I38" ca="1" si="3">IF(ISNUMBER(A7),IF(J7=5,K7,IF(AND(J7=4,OR(K7=4,K7=3)),K7+1,K7)),"")</f>
        <v>3</v>
      </c>
      <c r="J7" s="238">
        <f ca="1">COUNT(A7:A11)</f>
        <v>5</v>
      </c>
      <c r="K7" s="239">
        <f ca="1">IF(ISNUMBER(A7),_xlfn.RANK.EQ(F7,F7:F11),"")</f>
        <v>3</v>
      </c>
      <c r="L7" s="240">
        <f ca="1">IF(J7=5,VLOOKUP(K7,TPMatrix!$A$6:$B$10,2,FALSE()),IF(J7=4,VLOOKUP(K7,TPMatrix!$D$6:$E$9,2,FALSE()),0))</f>
        <v>36</v>
      </c>
      <c r="M7" s="240">
        <f ca="1">IF(COUNTIF(K7:K11,K7)&gt;=2,IF(J7=5,VLOOKUP(K7+1,TPMatrix!$A$6:$B$10,2,FALSE()),IF(J7=4,VLOOKUP(K7+1,TPMatrix!$D$6:$E$9,2,FALSE()),0)),"")</f>
        <v>24</v>
      </c>
      <c r="N7" s="240">
        <f ca="1">IF(COUNTIF(K7:K11,K7)&gt;=3,IF(J7=5,VLOOKUP(K7+2,TPMatrix!$A$6:$B$10,2,FALSE()),IF(J7=4,VLOOKUP(K7+2,TPMatrix!$D$6:$E$9,2,FALSE()),0)),"")</f>
        <v>12</v>
      </c>
      <c r="O7" t="str">
        <f ca="1">IF(COUNTIF(K7:K11,K7)&gt;=4,IF(J7=5,VLOOKUP(K7+3,TPMatrix!$A$6:$B$10,2,FALSE()),IF(J7=4,VLOOKUP(K7+3,TPMatrix!$D$6:$E$9,2,FALSE()),0)),"")</f>
        <v/>
      </c>
      <c r="P7" t="str">
        <f ca="1">IF(COUNTIF(K7:K11,K7)&gt;=5,IF(J7=5,VLOOKUP(K7+4,TPMatrix!$A$6:$B$10,2,FALSE()),IF(J7=4,VLOOKUP(K7+4,TPMatrix!$D$6:$E$9,2,FALSE()),0)),"")</f>
        <v/>
      </c>
      <c r="Q7" s="240">
        <f t="shared" ref="Q7:Q38" ca="1" si="4">SUM(L7:P7)/COUNT(L7:P7)</f>
        <v>24</v>
      </c>
      <c r="R7" s="241">
        <f t="shared" ref="R7:R38" ca="1" si="5">COUNT(L7:P7)</f>
        <v>3</v>
      </c>
      <c r="S7" s="242">
        <f t="shared" ref="S7:S38" ca="1" si="6">IF(ISNUMBER($A7),COUNTIF($D$7:$D$206,$D7),0)</f>
        <v>5</v>
      </c>
      <c r="T7" s="243">
        <f t="shared" ref="T7:T38" si="7">CEILING($F7,1)</f>
        <v>0</v>
      </c>
      <c r="U7" s="244">
        <f t="shared" ref="U7:U38" ca="1" si="8">SUM(OFFSET(T7,-MOD(ROW()-ROW($U$7),5),0,5,1))</f>
        <v>5</v>
      </c>
      <c r="W7" s="191">
        <f t="shared" ref="W7:W38" ca="1" si="9">$I7</f>
        <v>3</v>
      </c>
      <c r="X7" s="191">
        <f ca="1">IF(ISNUMBER($A7),$W7*(Methuselahs!$A$4+1)+$A7,"")</f>
        <v>126</v>
      </c>
      <c r="Y7" s="191">
        <f t="shared" ref="Y7:Y38" ca="1" si="10">IF(ISNUMBER($A7),_xlfn.RANK.EQ($X7,$X7:$X11,1),"")</f>
        <v>4</v>
      </c>
      <c r="Z7" s="191">
        <f ca="1">IF(ISNUMBER($A7),VLOOKUP($A7,Methuselahs!$A$7:$X$206,5),"")</f>
        <v>27</v>
      </c>
      <c r="AA7" s="191">
        <f t="shared" ref="AA7:AA38" ca="1" si="11">$I7</f>
        <v>3</v>
      </c>
    </row>
    <row r="8" spans="1:28" ht="12.95" customHeight="1">
      <c r="A8" s="245">
        <f ca="1">IF(ISBLANK('Tournament Info'!$B$11),"",INDIRECT(ADDRESS(ROW(),2,1,1,"Optimal Seating "&amp;'Tournament Info'!$B$11-1&amp;"R+F")))</f>
        <v>18</v>
      </c>
      <c r="B8" s="246" t="str">
        <f ca="1">IF(ISNUMBER(A8),VLOOKUP(A8,Methuselahs!$A$7:$E$206,2,FALSE()),"")</f>
        <v>Jozef</v>
      </c>
      <c r="C8" s="247" t="str">
        <f ca="1">IF(ISNUMBER(A8),VLOOKUP(A8,Methuselahs!$A$7:$E$206,3,FALSE()),"")</f>
        <v>Patrnciak</v>
      </c>
      <c r="D8" s="248">
        <f t="shared" ca="1" si="0"/>
        <v>1</v>
      </c>
      <c r="E8" s="249">
        <v>4</v>
      </c>
      <c r="F8" s="287">
        <f t="shared" si="1"/>
        <v>4</v>
      </c>
      <c r="G8" s="250">
        <f t="shared" ca="1" si="2"/>
        <v>1</v>
      </c>
      <c r="H8" s="251">
        <f ca="1">IF(ISNUMBER(A8),IF(OR($S8=$U8,NOT(ISNA(MATCH($D8*5+$V$4,Override!$C$6:$C$124,0)))),$Q8,0),"")</f>
        <v>60</v>
      </c>
      <c r="I8" s="288">
        <f t="shared" ca="1" si="3"/>
        <v>1</v>
      </c>
      <c r="J8" s="252">
        <f ca="1">COUNT(A7:A11)</f>
        <v>5</v>
      </c>
      <c r="K8" s="253">
        <f ca="1">IF(ISNUMBER(A8),_xlfn.RANK.EQ(F8,F7:F11),"")</f>
        <v>1</v>
      </c>
      <c r="L8" s="254">
        <f ca="1">IF(J8=5,VLOOKUP(K8,TPMatrix!$A$6:$B$10,2,FALSE()),IF(J8=4,VLOOKUP(K8,TPMatrix!$D$6:$E$9,2,FALSE()),0))</f>
        <v>60</v>
      </c>
      <c r="M8" t="str">
        <f ca="1">IF(COUNTIF(K7:K11,K8)&gt;=2,IF(J8=5,VLOOKUP(K8+1,TPMatrix!$A$6:$B$10,2,FALSE()),IF(J8=4,VLOOKUP(K8+1,TPMatrix!$D$6:$E$9,2,FALSE()),0)),"")</f>
        <v/>
      </c>
      <c r="N8" t="str">
        <f ca="1">IF(COUNTIF(K7:K11,K8)&gt;=3,IF(J8=5,VLOOKUP(K8+2,TPMatrix!$A$6:$B$10,2,FALSE()),IF(J8=4,VLOOKUP(K8+2,TPMatrix!$D$6:$E$9,2,FALSE()),0)),"")</f>
        <v/>
      </c>
      <c r="O8" t="str">
        <f ca="1">IF(COUNTIF(K7:K11,K8)&gt;=4,IF(J8=5,VLOOKUP(K8+3,TPMatrix!$A$6:$B$10,2,FALSE()),IF(J8=4,VLOOKUP(K8+3,TPMatrix!$D$6:$E$9,2,FALSE()),0)),"")</f>
        <v/>
      </c>
      <c r="P8" t="str">
        <f ca="1">IF(COUNTIF(K7:K11,K8)&gt;=5,IF(J8=5,VLOOKUP(K8+4,TPMatrix!$A$6:$B$10,2,FALSE()),IF(J8=4,VLOOKUP(K8+4,TPMatrix!$D$6:$E$9,2,FALSE()),0)),"")</f>
        <v/>
      </c>
      <c r="Q8" s="254">
        <f t="shared" ca="1" si="4"/>
        <v>60</v>
      </c>
      <c r="R8" s="255">
        <f t="shared" ca="1" si="5"/>
        <v>1</v>
      </c>
      <c r="S8" s="253">
        <f t="shared" ca="1" si="6"/>
        <v>5</v>
      </c>
      <c r="T8" s="254">
        <f t="shared" si="7"/>
        <v>4</v>
      </c>
      <c r="U8" s="255">
        <f t="shared" ca="1" si="8"/>
        <v>5</v>
      </c>
      <c r="W8" s="191">
        <f t="shared" ca="1" si="9"/>
        <v>1</v>
      </c>
      <c r="X8" s="191">
        <f ca="1">IF(ISNUMBER($A8),$W8*(Methuselahs!$A$4+1)+$A8,"")</f>
        <v>51</v>
      </c>
      <c r="Y8" s="191">
        <f t="shared" ca="1" si="10"/>
        <v>1</v>
      </c>
      <c r="Z8" s="191">
        <f ca="1">IF(ISNUMBER($A8),VLOOKUP($A8,Methuselahs!$A$7:$X$206,5),"")</f>
        <v>1003</v>
      </c>
      <c r="AA8" s="191">
        <f t="shared" ca="1" si="11"/>
        <v>1</v>
      </c>
    </row>
    <row r="9" spans="1:28" ht="12.95" customHeight="1">
      <c r="A9" s="256">
        <f ca="1">IF(ISBLANK('Tournament Info'!$B$11),"",INDIRECT(ADDRESS(ROW(),2,1,1,"Optimal Seating "&amp;'Tournament Info'!$B$11-1&amp;"R+F")))</f>
        <v>21</v>
      </c>
      <c r="B9" s="232" t="str">
        <f ca="1">IF(ISNUMBER(A9),VLOOKUP(A9,Methuselahs!$A$7:$E$206,2,FALSE()),"")</f>
        <v>Stanisław</v>
      </c>
      <c r="C9" s="257" t="str">
        <f ca="1">IF(ISNUMBER(A9),VLOOKUP(A9,Methuselahs!$A$7:$E$206,3,FALSE()),"")</f>
        <v>Szczepaniak</v>
      </c>
      <c r="D9" s="258">
        <f t="shared" ca="1" si="0"/>
        <v>1</v>
      </c>
      <c r="E9" s="259"/>
      <c r="F9" s="289">
        <f t="shared" si="1"/>
        <v>0</v>
      </c>
      <c r="G9" s="260">
        <f t="shared" ca="1" si="2"/>
        <v>0</v>
      </c>
      <c r="H9" s="261">
        <f ca="1">IF(ISNUMBER(A9),IF(OR($S9=$U9,NOT(ISNA(MATCH($D9*5+$V$4,Override!$C$6:$C$124,0)))),$Q9,0),"")</f>
        <v>24</v>
      </c>
      <c r="I9" s="290">
        <f t="shared" ca="1" si="3"/>
        <v>3</v>
      </c>
      <c r="J9" s="262">
        <f ca="1">COUNT(A7:A11)</f>
        <v>5</v>
      </c>
      <c r="K9" s="263">
        <f ca="1">IF(ISNUMBER(A9),_xlfn.RANK.EQ(F9,F7:F11),"")</f>
        <v>3</v>
      </c>
      <c r="L9" s="264">
        <f ca="1">IF(J9=5,VLOOKUP(K9,TPMatrix!$A$6:$B$10,2,FALSE()),IF(J9=4,VLOOKUP(K9,TPMatrix!$D$6:$E$9,2,FALSE()),0))</f>
        <v>36</v>
      </c>
      <c r="M9" s="264">
        <f ca="1">IF(COUNTIF(K7:K11,K9)&gt;=2,IF(J9=5,VLOOKUP(K9+1,TPMatrix!$A$6:$B$10,2,FALSE()),IF(J9=4,VLOOKUP(K9+1,TPMatrix!$D$6:$E$9,2,FALSE()),0)),"")</f>
        <v>24</v>
      </c>
      <c r="N9" s="264">
        <f ca="1">IF(COUNTIF(K7:K11,K9)&gt;=3,IF(J9=5,VLOOKUP(K9+2,TPMatrix!$A$6:$B$10,2,FALSE()),IF(J9=4,VLOOKUP(K9+2,TPMatrix!$D$6:$E$9,2,FALSE()),0)),"")</f>
        <v>12</v>
      </c>
      <c r="O9" t="str">
        <f ca="1">IF(COUNTIF(K7:K11,K9)&gt;=4,IF(J9=5,VLOOKUP(K9+3,TPMatrix!$A$6:$B$10,2,FALSE()),IF(J9=4,VLOOKUP(K9+3,TPMatrix!$D$6:$E$9,2,FALSE()),0)),"")</f>
        <v/>
      </c>
      <c r="P9" t="str">
        <f ca="1">IF(COUNTIF(K7:K11,K9)&gt;=5,IF(J9=5,VLOOKUP(K9+4,TPMatrix!$A$6:$B$10,2,FALSE()),IF(J9=4,VLOOKUP(K9+4,TPMatrix!$D$6:$E$9,2,FALSE()),0)),"")</f>
        <v/>
      </c>
      <c r="Q9" s="264">
        <f t="shared" ca="1" si="4"/>
        <v>24</v>
      </c>
      <c r="R9" s="265">
        <f t="shared" ca="1" si="5"/>
        <v>3</v>
      </c>
      <c r="S9" s="263">
        <f t="shared" ca="1" si="6"/>
        <v>5</v>
      </c>
      <c r="T9" s="264">
        <f t="shared" si="7"/>
        <v>0</v>
      </c>
      <c r="U9" s="265">
        <f t="shared" ca="1" si="8"/>
        <v>5</v>
      </c>
      <c r="W9" s="191">
        <f t="shared" ca="1" si="9"/>
        <v>3</v>
      </c>
      <c r="X9" s="191">
        <f ca="1">IF(ISNUMBER($A9),$W9*(Methuselahs!$A$4+1)+$A9,"")</f>
        <v>120</v>
      </c>
      <c r="Y9" s="191">
        <f t="shared" ca="1" si="10"/>
        <v>3</v>
      </c>
      <c r="Z9" s="191">
        <f ca="1">IF(ISNUMBER($A9),VLOOKUP($A9,Methuselahs!$A$7:$X$206,5),"")</f>
        <v>21</v>
      </c>
      <c r="AA9" s="191">
        <f t="shared" ca="1" si="11"/>
        <v>3</v>
      </c>
    </row>
    <row r="10" spans="1:28" ht="12.95" customHeight="1">
      <c r="A10" s="266">
        <f ca="1">IF(ISBLANK('Tournament Info'!$B$11),"",INDIRECT(ADDRESS(ROW(),2,1,1,"Optimal Seating "&amp;'Tournament Info'!$B$11-1&amp;"R+F")))</f>
        <v>29</v>
      </c>
      <c r="B10" s="202" t="str">
        <f ca="1">IF(ISNUMBER(A10),VLOOKUP(A10,Methuselahs!$A$7:$E$206,2,FALSE()),"")</f>
        <v>Djordje</v>
      </c>
      <c r="C10" s="267" t="str">
        <f ca="1">IF(ISNUMBER(A10),VLOOKUP(A10,Methuselahs!$A$7:$E$206,3,FALSE()),"")</f>
        <v>Sutic</v>
      </c>
      <c r="D10" s="268">
        <f t="shared" ca="1" si="0"/>
        <v>1</v>
      </c>
      <c r="E10" s="269"/>
      <c r="F10" s="291">
        <f t="shared" si="1"/>
        <v>0</v>
      </c>
      <c r="G10" s="250">
        <f t="shared" ca="1" si="2"/>
        <v>0</v>
      </c>
      <c r="H10" s="251">
        <f ca="1">IF(ISNUMBER(A10),IF(OR($S10=$U10,NOT(ISNA(MATCH($D10*5+$V$4,Override!$C$6:$C$124,0)))),$Q10,0),"")</f>
        <v>24</v>
      </c>
      <c r="I10" s="288">
        <f t="shared" ca="1" si="3"/>
        <v>3</v>
      </c>
      <c r="J10" s="270">
        <f ca="1">COUNT(A7:A11)</f>
        <v>5</v>
      </c>
      <c r="K10" s="253">
        <f ca="1">IF(ISNUMBER(A10),_xlfn.RANK.EQ(F10,F7:F11),"")</f>
        <v>3</v>
      </c>
      <c r="L10" s="254">
        <f ca="1">IF(J10=5,VLOOKUP(K10,TPMatrix!$A$6:$B$10,2,FALSE()),IF(J10=4,VLOOKUP(K10,TPMatrix!$D$6:$E$9,2,FALSE()),0))</f>
        <v>36</v>
      </c>
      <c r="M10" s="254">
        <f ca="1">IF(COUNTIF(K7:K11,K10)&gt;=2,IF(J10=5,VLOOKUP(K10+1,TPMatrix!$A$6:$B$10,2,FALSE()),IF(J10=4,VLOOKUP(K10+1,TPMatrix!$D$6:$E$9,2,FALSE()),0)),"")</f>
        <v>24</v>
      </c>
      <c r="N10" s="254">
        <f ca="1">IF(COUNTIF(K7:K11,K10)&gt;=3,IF(J10=5,VLOOKUP(K10+2,TPMatrix!$A$6:$B$10,2,FALSE()),IF(J10=4,VLOOKUP(K10+2,TPMatrix!$D$6:$E$9,2,FALSE()),0)),"")</f>
        <v>12</v>
      </c>
      <c r="O10" t="str">
        <f ca="1">IF(COUNTIF(K7:K11,K10)&gt;=4,IF(J10=5,VLOOKUP(K10+3,TPMatrix!$A$6:$B$10,2,FALSE()),IF(J10=4,VLOOKUP(K10+3,TPMatrix!$D$6:$E$9,2,FALSE()),0)),"")</f>
        <v/>
      </c>
      <c r="P10" t="str">
        <f ca="1">IF(COUNTIF(K7:K11,K10)&gt;=5,IF(J10=5,VLOOKUP(K10+4,TPMatrix!$A$6:$B$10,2,FALSE()),IF(J10=4,VLOOKUP(K10+4,TPMatrix!$D$6:$E$9,2,FALSE()),0)),"")</f>
        <v/>
      </c>
      <c r="Q10" s="254">
        <f t="shared" ca="1" si="4"/>
        <v>24</v>
      </c>
      <c r="R10" s="255">
        <f t="shared" ca="1" si="5"/>
        <v>3</v>
      </c>
      <c r="S10" s="253">
        <f t="shared" ca="1" si="6"/>
        <v>5</v>
      </c>
      <c r="T10" s="254">
        <f t="shared" si="7"/>
        <v>0</v>
      </c>
      <c r="U10" s="255">
        <f t="shared" ca="1" si="8"/>
        <v>5</v>
      </c>
      <c r="W10" s="191">
        <f t="shared" ca="1" si="9"/>
        <v>3</v>
      </c>
      <c r="X10" s="191">
        <f ca="1">IF(ISNUMBER($A10),$W10*(Methuselahs!$A$4+1)+$A10,"")</f>
        <v>128</v>
      </c>
      <c r="Y10" s="191">
        <f t="shared" ca="1" si="10"/>
        <v>4</v>
      </c>
      <c r="Z10" s="191">
        <f ca="1">IF(ISNUMBER($A10),VLOOKUP($A10,Methuselahs!$A$7:$X$206,5),"")</f>
        <v>29</v>
      </c>
      <c r="AA10" s="191">
        <f t="shared" ca="1" si="11"/>
        <v>3</v>
      </c>
    </row>
    <row r="11" spans="1:28" ht="12.95" customHeight="1" thickBot="1">
      <c r="A11" s="271">
        <f ca="1">IF(ISBLANK('Tournament Info'!$B$11),"",INDIRECT(ADDRESS(ROW(),2,1,1,"Optimal Seating "&amp;'Tournament Info'!$B$11-1&amp;"R+F")))</f>
        <v>6</v>
      </c>
      <c r="B11" s="272" t="str">
        <f ca="1">IF(ISNUMBER(A11),VLOOKUP(A11,Methuselahs!$A$7:$E$206,2,FALSE()),"")</f>
        <v>Denis</v>
      </c>
      <c r="C11" s="273" t="str">
        <f ca="1">IF(ISNUMBER(A11),VLOOKUP(A11,Methuselahs!$A$7:$E$206,3,FALSE()),"")</f>
        <v>Bucar</v>
      </c>
      <c r="D11" s="274">
        <f t="shared" ca="1" si="0"/>
        <v>1</v>
      </c>
      <c r="E11" s="275">
        <v>1</v>
      </c>
      <c r="F11" s="292">
        <f t="shared" si="1"/>
        <v>1</v>
      </c>
      <c r="G11" s="260">
        <f t="shared" ca="1" si="2"/>
        <v>0</v>
      </c>
      <c r="H11" s="261">
        <f ca="1">IF(ISNUMBER(A11),IF(OR($S11=$U11,NOT(ISNA(MATCH($D11*5+$V$4,Override!$C$6:$C$124,0)))),$Q11,0),"")</f>
        <v>48</v>
      </c>
      <c r="I11" s="290">
        <f t="shared" ca="1" si="3"/>
        <v>2</v>
      </c>
      <c r="J11" s="276">
        <f ca="1">COUNT(A7:A11)</f>
        <v>5</v>
      </c>
      <c r="K11" s="277">
        <f ca="1">IF(ISNUMBER(A11),_xlfn.RANK.EQ(F11,F7:F11),"")</f>
        <v>2</v>
      </c>
      <c r="L11" s="278">
        <f ca="1">IF(J11=5,VLOOKUP(K11,TPMatrix!$A$6:$B$10,2,FALSE()),IF(J11=4,VLOOKUP(K11,TPMatrix!$D$6:$E$9,2,FALSE()),0))</f>
        <v>48</v>
      </c>
      <c r="M11" t="str">
        <f ca="1">IF(COUNTIF(K7:K11,K11)&gt;=2,IF(J11=5,VLOOKUP(K11+1,TPMatrix!$A$6:$B$10,2,FALSE()),IF(J11=4,VLOOKUP(K11+1,TPMatrix!$D$6:$E$9,2,FALSE()),0)),"")</f>
        <v/>
      </c>
      <c r="N11" t="str">
        <f ca="1">IF(COUNTIF(K7:K11,K11)&gt;=3,IF(J11=5,VLOOKUP(K11+2,TPMatrix!$A$6:$B$10,2,FALSE()),IF(J11=4,VLOOKUP(K11+2,TPMatrix!$D$6:$E$9,2,FALSE()),0)),"")</f>
        <v/>
      </c>
      <c r="O11" t="str">
        <f ca="1">IF(COUNTIF(K7:K11,K11)&gt;=4,IF(J11=5,VLOOKUP(K11+3,TPMatrix!$A$6:$B$10,2,FALSE()),IF(J11=4,VLOOKUP(K11+3,TPMatrix!$D$6:$E$9,2,FALSE()),0)),"")</f>
        <v/>
      </c>
      <c r="P11" t="str">
        <f ca="1">IF(COUNTIF(K7:K11,K11)&gt;=5,IF(J11=5,VLOOKUP(K11+4,TPMatrix!$A$6:$B$10,2,FALSE()),IF(J11=4,VLOOKUP(K11+4,TPMatrix!$D$6:$E$9,2,FALSE()),0)),"")</f>
        <v/>
      </c>
      <c r="Q11" s="278">
        <f t="shared" ca="1" si="4"/>
        <v>48</v>
      </c>
      <c r="R11" s="279">
        <f t="shared" ca="1" si="5"/>
        <v>1</v>
      </c>
      <c r="S11" s="277">
        <f t="shared" ca="1" si="6"/>
        <v>5</v>
      </c>
      <c r="T11" s="278">
        <f t="shared" si="7"/>
        <v>1</v>
      </c>
      <c r="U11" s="279">
        <f t="shared" ca="1" si="8"/>
        <v>5</v>
      </c>
      <c r="W11" s="191">
        <f t="shared" ca="1" si="9"/>
        <v>2</v>
      </c>
      <c r="X11" s="191">
        <f ca="1">IF(ISNUMBER($A11),$W11*(Methuselahs!$A$4+1)+$A11,"")</f>
        <v>72</v>
      </c>
      <c r="Y11" s="191">
        <f t="shared" ca="1" si="10"/>
        <v>2</v>
      </c>
      <c r="Z11" s="191">
        <f ca="1">IF(ISNUMBER($A11),VLOOKUP($A11,Methuselahs!$A$7:$X$206,5),"")</f>
        <v>1002</v>
      </c>
      <c r="AA11" s="191">
        <f t="shared" ca="1" si="11"/>
        <v>2</v>
      </c>
    </row>
    <row r="12" spans="1:28" ht="12.95" customHeight="1">
      <c r="A12" s="231">
        <f ca="1">IF(ISBLANK('Tournament Info'!$B$11),"",INDIRECT(ADDRESS(ROW(),2,1,1,"Optimal Seating "&amp;'Tournament Info'!$B$11-1&amp;"R+F")))</f>
        <v>32</v>
      </c>
      <c r="B12" s="232" t="str">
        <f ca="1">IF(ISNUMBER(A12),VLOOKUP(A12,Methuselahs!$A$7:$E$206,2,FALSE()),"")</f>
        <v>Nemanja</v>
      </c>
      <c r="C12" s="233" t="str">
        <f ca="1">IF(ISNUMBER(A12),VLOOKUP(A12,Methuselahs!$A$7:$E$206,3,FALSE()),"")</f>
        <v>Jovicic</v>
      </c>
      <c r="D12" s="234">
        <f t="shared" ca="1" si="0"/>
        <v>2</v>
      </c>
      <c r="E12" s="235">
        <v>0</v>
      </c>
      <c r="F12" s="285">
        <f t="shared" si="1"/>
        <v>0</v>
      </c>
      <c r="G12" s="236">
        <f t="shared" ca="1" si="2"/>
        <v>0</v>
      </c>
      <c r="H12" s="237">
        <f ca="1">IF(ISNUMBER(A12),IF(OR($S12=$U12,NOT(ISNA(MATCH($D12*5+$V$4,Override!$C$6:$C$124,0)))),$Q12,0),"")</f>
        <v>12</v>
      </c>
      <c r="I12" s="286">
        <f t="shared" ca="1" si="3"/>
        <v>5</v>
      </c>
      <c r="J12" s="238">
        <f ca="1">COUNT(A12:A16)</f>
        <v>5</v>
      </c>
      <c r="K12" s="239">
        <f ca="1">IF(ISNUMBER(A12),_xlfn.RANK.EQ(F12,F12:F16),"")</f>
        <v>5</v>
      </c>
      <c r="L12" s="240">
        <f ca="1">IF(J12=5,VLOOKUP(K12,TPMatrix!$A$6:$B$10,2,FALSE()),IF(J12=4,VLOOKUP(K12,TPMatrix!$D$6:$E$9,2,FALSE()),0))</f>
        <v>12</v>
      </c>
      <c r="M12" t="str">
        <f ca="1">IF(COUNTIF(K12:K16,K12)&gt;=2,IF(J12=5,VLOOKUP(K12+1,TPMatrix!$A$6:$B$10,2,FALSE()),IF(J12=4,VLOOKUP(K12+1,TPMatrix!$D$6:$E$9,2,FALSE()),0)),"")</f>
        <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40">
        <f t="shared" ca="1" si="4"/>
        <v>12</v>
      </c>
      <c r="R12" s="241">
        <f t="shared" ca="1" si="5"/>
        <v>1</v>
      </c>
      <c r="S12" s="242">
        <f t="shared" ca="1" si="6"/>
        <v>5</v>
      </c>
      <c r="T12" s="243">
        <f t="shared" si="7"/>
        <v>0</v>
      </c>
      <c r="U12" s="244">
        <f t="shared" ca="1" si="8"/>
        <v>5</v>
      </c>
      <c r="W12" s="191">
        <f t="shared" ca="1" si="9"/>
        <v>5</v>
      </c>
      <c r="X12" s="191">
        <f ca="1">IF(ISNUMBER($A12),$W12*(Methuselahs!$A$4+1)+$A12,"")</f>
        <v>197</v>
      </c>
      <c r="Y12" s="191">
        <f t="shared" ca="1" si="10"/>
        <v>5</v>
      </c>
      <c r="Z12" s="191">
        <f ca="1">IF(ISNUMBER($A12),VLOOKUP($A12,Methuselahs!$A$7:$X$206,5),"")</f>
        <v>32</v>
      </c>
      <c r="AA12" s="191">
        <f t="shared" ca="1" si="11"/>
        <v>5</v>
      </c>
    </row>
    <row r="13" spans="1:28" ht="12.95" customHeight="1">
      <c r="A13" s="245">
        <f ca="1">IF(ISBLANK('Tournament Info'!$B$11),"",INDIRECT(ADDRESS(ROW(),2,1,1,"Optimal Seating "&amp;'Tournament Info'!$B$11-1&amp;"R+F")))</f>
        <v>24</v>
      </c>
      <c r="B13" s="246" t="str">
        <f ca="1">IF(ISNUMBER(A13),VLOOKUP(A13,Methuselahs!$A$7:$E$206,2,FALSE()),"")</f>
        <v>Teemu</v>
      </c>
      <c r="C13" s="247" t="str">
        <f ca="1">IF(ISNUMBER(A13),VLOOKUP(A13,Methuselahs!$A$7:$E$206,3,FALSE()),"")</f>
        <v>Sainomaa</v>
      </c>
      <c r="D13" s="248">
        <f t="shared" ca="1" si="0"/>
        <v>2</v>
      </c>
      <c r="E13" s="249">
        <v>2</v>
      </c>
      <c r="F13" s="287">
        <f t="shared" si="1"/>
        <v>2</v>
      </c>
      <c r="G13" s="250">
        <f t="shared" ca="1" si="2"/>
        <v>1</v>
      </c>
      <c r="H13" s="251">
        <f ca="1">IF(ISNUMBER(A13),IF(OR($S13=$U13,NOT(ISNA(MATCH($D13*5+$V$4,Override!$C$6:$C$124,0)))),$Q13,0),"")</f>
        <v>60</v>
      </c>
      <c r="I13" s="288">
        <f t="shared" ca="1" si="3"/>
        <v>1</v>
      </c>
      <c r="J13" s="252">
        <f ca="1">COUNT(A12:A16)</f>
        <v>5</v>
      </c>
      <c r="K13" s="253">
        <f ca="1">IF(ISNUMBER(A13),_xlfn.RANK.EQ(F13,F12:F16),"")</f>
        <v>1</v>
      </c>
      <c r="L13" s="254">
        <f ca="1">IF(J13=5,VLOOKUP(K13,TPMatrix!$A$6:$B$10,2,FALSE()),IF(J13=4,VLOOKUP(K13,TPMatrix!$D$6:$E$9,2,FALSE()),0))</f>
        <v>60</v>
      </c>
      <c r="M13" t="str">
        <f ca="1">IF(COUNTIF(K12:K16,K13)&gt;=2,IF(J13=5,VLOOKUP(K13+1,TPMatrix!$A$6:$B$10,2,FALSE()),IF(J13=4,VLOOKUP(K13+1,TPMatrix!$D$6:$E$9,2,FALSE()),0)),"")</f>
        <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54">
        <f t="shared" ca="1" si="4"/>
        <v>60</v>
      </c>
      <c r="R13" s="255">
        <f t="shared" ca="1" si="5"/>
        <v>1</v>
      </c>
      <c r="S13" s="253">
        <f t="shared" ca="1" si="6"/>
        <v>5</v>
      </c>
      <c r="T13" s="254">
        <f t="shared" si="7"/>
        <v>2</v>
      </c>
      <c r="U13" s="255">
        <f t="shared" ca="1" si="8"/>
        <v>5</v>
      </c>
      <c r="W13" s="191">
        <f t="shared" ca="1" si="9"/>
        <v>1</v>
      </c>
      <c r="X13" s="191">
        <f ca="1">IF(ISNUMBER($A13),$W13*(Methuselahs!$A$4+1)+$A13,"")</f>
        <v>57</v>
      </c>
      <c r="Y13" s="191">
        <f t="shared" ca="1" si="10"/>
        <v>1</v>
      </c>
      <c r="Z13" s="191">
        <f ca="1">IF(ISNUMBER($A13),VLOOKUP($A13,Methuselahs!$A$7:$X$206,5),"")</f>
        <v>1004</v>
      </c>
      <c r="AA13" s="191">
        <f t="shared" ca="1" si="11"/>
        <v>1</v>
      </c>
    </row>
    <row r="14" spans="1:28" ht="12.95" customHeight="1">
      <c r="A14" s="256">
        <f ca="1">IF(ISBLANK('Tournament Info'!$B$11),"",INDIRECT(ADDRESS(ROW(),2,1,1,"Optimal Seating "&amp;'Tournament Info'!$B$11-1&amp;"R+F")))</f>
        <v>28</v>
      </c>
      <c r="B14" s="232" t="str">
        <f ca="1">IF(ISNUMBER(A14),VLOOKUP(A14,Methuselahs!$A$7:$E$206,2,FALSE()),"")</f>
        <v>Piotr</v>
      </c>
      <c r="C14" s="257" t="str">
        <f ca="1">IF(ISNUMBER(A14),VLOOKUP(A14,Methuselahs!$A$7:$E$206,3,FALSE()),"")</f>
        <v>Jurczak</v>
      </c>
      <c r="D14" s="258">
        <f t="shared" ca="1" si="0"/>
        <v>2</v>
      </c>
      <c r="E14" s="259">
        <v>1</v>
      </c>
      <c r="F14" s="289">
        <f t="shared" si="1"/>
        <v>1</v>
      </c>
      <c r="G14" s="260">
        <f t="shared" ca="1" si="2"/>
        <v>0</v>
      </c>
      <c r="H14" s="261">
        <f ca="1">IF(ISNUMBER(A14),IF(OR($S14=$U14,NOT(ISNA(MATCH($D14*5+$V$4,Override!$C$6:$C$124,0)))),$Q14,0),"")</f>
        <v>36</v>
      </c>
      <c r="I14" s="290">
        <f t="shared" ca="1" si="3"/>
        <v>2</v>
      </c>
      <c r="J14" s="262">
        <f ca="1">COUNT(A12:A16)</f>
        <v>5</v>
      </c>
      <c r="K14" s="263">
        <f ca="1">IF(ISNUMBER(A14),_xlfn.RANK.EQ(F14,F12:F16),"")</f>
        <v>2</v>
      </c>
      <c r="L14" s="264">
        <f ca="1">IF(J14=5,VLOOKUP(K14,TPMatrix!$A$6:$B$10,2,FALSE()),IF(J14=4,VLOOKUP(K14,TPMatrix!$D$6:$E$9,2,FALSE()),0))</f>
        <v>48</v>
      </c>
      <c r="M14" s="264">
        <f ca="1">IF(COUNTIF(K12:K16,K14)&gt;=2,IF(J14=5,VLOOKUP(K14+1,TPMatrix!$A$6:$B$10,2,FALSE()),IF(J14=4,VLOOKUP(K14+1,TPMatrix!$D$6:$E$9,2,FALSE()),0)),"")</f>
        <v>36</v>
      </c>
      <c r="N14" s="264">
        <f ca="1">IF(COUNTIF(K12:K16,K14)&gt;=3,IF(J14=5,VLOOKUP(K14+2,TPMatrix!$A$6:$B$10,2,FALSE()),IF(J14=4,VLOOKUP(K14+2,TPMatrix!$D$6:$E$9,2,FALSE()),0)),"")</f>
        <v>24</v>
      </c>
      <c r="O14" t="str">
        <f ca="1">IF(COUNTIF(K12:K16,K14)&gt;=4,IF(J14=5,VLOOKUP(K14+3,TPMatrix!$A$6:$B$10,2,FALSE()),IF(J14=4,VLOOKUP(K14+3,TPMatrix!$D$6:$E$9,2,FALSE()),0)),"")</f>
        <v/>
      </c>
      <c r="P14" t="str">
        <f ca="1">IF(COUNTIF(K12:K16,K14)&gt;=5,IF(J14=5,VLOOKUP(K14+4,TPMatrix!$A$6:$B$10,2,FALSE()),IF(J14=4,VLOOKUP(K14+4,TPMatrix!$D$6:$E$9,2,FALSE()),0)),"")</f>
        <v/>
      </c>
      <c r="Q14" s="264">
        <f t="shared" ca="1" si="4"/>
        <v>36</v>
      </c>
      <c r="R14" s="265">
        <f t="shared" ca="1" si="5"/>
        <v>3</v>
      </c>
      <c r="S14" s="263">
        <f t="shared" ca="1" si="6"/>
        <v>5</v>
      </c>
      <c r="T14" s="264">
        <f t="shared" si="7"/>
        <v>1</v>
      </c>
      <c r="U14" s="265">
        <f t="shared" ca="1" si="8"/>
        <v>5</v>
      </c>
      <c r="W14" s="191">
        <f t="shared" ca="1" si="9"/>
        <v>2</v>
      </c>
      <c r="X14" s="191">
        <f ca="1">IF(ISNUMBER($A14),$W14*(Methuselahs!$A$4+1)+$A14,"")</f>
        <v>94</v>
      </c>
      <c r="Y14" s="191">
        <f t="shared" ca="1" si="10"/>
        <v>4</v>
      </c>
      <c r="Z14" s="191">
        <f ca="1">IF(ISNUMBER($A14),VLOOKUP($A14,Methuselahs!$A$7:$X$206,5),"")</f>
        <v>28</v>
      </c>
      <c r="AA14" s="191">
        <f t="shared" ca="1" si="11"/>
        <v>2</v>
      </c>
    </row>
    <row r="15" spans="1:28" ht="12.95" customHeight="1">
      <c r="A15" s="266">
        <f ca="1">IF(ISBLANK('Tournament Info'!$B$11),"",INDIRECT(ADDRESS(ROW(),2,1,1,"Optimal Seating "&amp;'Tournament Info'!$B$11-1&amp;"R+F")))</f>
        <v>13</v>
      </c>
      <c r="B15" s="202" t="str">
        <f ca="1">IF(ISNUMBER(A15),VLOOKUP(A15,Methuselahs!$A$7:$E$206,2,FALSE()),"")</f>
        <v>Alessandro</v>
      </c>
      <c r="C15" s="267" t="str">
        <f ca="1">IF(ISNUMBER(A15),VLOOKUP(A15,Methuselahs!$A$7:$E$206,3,FALSE()),"")</f>
        <v>Aprigliano</v>
      </c>
      <c r="D15" s="268">
        <f t="shared" ca="1" si="0"/>
        <v>2</v>
      </c>
      <c r="E15" s="269">
        <v>1</v>
      </c>
      <c r="F15" s="291">
        <f t="shared" si="1"/>
        <v>1</v>
      </c>
      <c r="G15" s="250">
        <f t="shared" ca="1" si="2"/>
        <v>0</v>
      </c>
      <c r="H15" s="251">
        <f ca="1">IF(ISNUMBER(A15),IF(OR($S15=$U15,NOT(ISNA(MATCH($D15*5+$V$4,Override!$C$6:$C$124,0)))),$Q15,0),"")</f>
        <v>36</v>
      </c>
      <c r="I15" s="288">
        <f t="shared" ca="1" si="3"/>
        <v>2</v>
      </c>
      <c r="J15" s="270">
        <f ca="1">COUNT(A12:A16)</f>
        <v>5</v>
      </c>
      <c r="K15" s="253">
        <f ca="1">IF(ISNUMBER(A15),_xlfn.RANK.EQ(F15,F12:F16),"")</f>
        <v>2</v>
      </c>
      <c r="L15" s="254">
        <f ca="1">IF(J15=5,VLOOKUP(K15,TPMatrix!$A$6:$B$10,2,FALSE()),IF(J15=4,VLOOKUP(K15,TPMatrix!$D$6:$E$9,2,FALSE()),0))</f>
        <v>48</v>
      </c>
      <c r="M15" s="254">
        <f ca="1">IF(COUNTIF(K12:K16,K15)&gt;=2,IF(J15=5,VLOOKUP(K15+1,TPMatrix!$A$6:$B$10,2,FALSE()),IF(J15=4,VLOOKUP(K15+1,TPMatrix!$D$6:$E$9,2,FALSE()),0)),"")</f>
        <v>36</v>
      </c>
      <c r="N15" s="254">
        <f ca="1">IF(COUNTIF(K12:K16,K15)&gt;=3,IF(J15=5,VLOOKUP(K15+2,TPMatrix!$A$6:$B$10,2,FALSE()),IF(J15=4,VLOOKUP(K15+2,TPMatrix!$D$6:$E$9,2,FALSE()),0)),"")</f>
        <v>24</v>
      </c>
      <c r="O15" t="str">
        <f ca="1">IF(COUNTIF(K12:K16,K15)&gt;=4,IF(J15=5,VLOOKUP(K15+3,TPMatrix!$A$6:$B$10,2,FALSE()),IF(J15=4,VLOOKUP(K15+3,TPMatrix!$D$6:$E$9,2,FALSE()),0)),"")</f>
        <v/>
      </c>
      <c r="P15" t="str">
        <f ca="1">IF(COUNTIF(K12:K16,K15)&gt;=5,IF(J15=5,VLOOKUP(K15+4,TPMatrix!$A$6:$B$10,2,FALSE()),IF(J15=4,VLOOKUP(K15+4,TPMatrix!$D$6:$E$9,2,FALSE()),0)),"")</f>
        <v/>
      </c>
      <c r="Q15" s="254">
        <f t="shared" ca="1" si="4"/>
        <v>36</v>
      </c>
      <c r="R15" s="255">
        <f t="shared" ca="1" si="5"/>
        <v>3</v>
      </c>
      <c r="S15" s="253">
        <f t="shared" ca="1" si="6"/>
        <v>5</v>
      </c>
      <c r="T15" s="254">
        <f t="shared" si="7"/>
        <v>1</v>
      </c>
      <c r="U15" s="255">
        <f t="shared" ca="1" si="8"/>
        <v>5</v>
      </c>
      <c r="W15" s="191">
        <f t="shared" ca="1" si="9"/>
        <v>2</v>
      </c>
      <c r="X15" s="191">
        <f ca="1">IF(ISNUMBER($A15),$W15*(Methuselahs!$A$4+1)+$A15,"")</f>
        <v>79</v>
      </c>
      <c r="Y15" s="191">
        <f t="shared" ca="1" si="10"/>
        <v>3</v>
      </c>
      <c r="Z15" s="191">
        <f ca="1">IF(ISNUMBER($A15),VLOOKUP($A15,Methuselahs!$A$7:$X$206,5),"")</f>
        <v>13</v>
      </c>
      <c r="AA15" s="191">
        <f t="shared" ca="1" si="11"/>
        <v>2</v>
      </c>
    </row>
    <row r="16" spans="1:28" ht="12.95" customHeight="1" thickBot="1">
      <c r="A16" s="271">
        <f ca="1">IF(ISBLANK('Tournament Info'!$B$11),"",INDIRECT(ADDRESS(ROW(),2,1,1,"Optimal Seating "&amp;'Tournament Info'!$B$11-1&amp;"R+F")))</f>
        <v>4</v>
      </c>
      <c r="B16" s="272" t="str">
        <f ca="1">IF(ISNUMBER(A16),VLOOKUP(A16,Methuselahs!$A$7:$E$206,2,FALSE()),"")</f>
        <v>Nikolaj</v>
      </c>
      <c r="C16" s="273" t="str">
        <f ca="1">IF(ISNUMBER(A16),VLOOKUP(A16,Methuselahs!$A$7:$E$206,3,FALSE()),"")</f>
        <v>Wendt</v>
      </c>
      <c r="D16" s="274">
        <f t="shared" ca="1" si="0"/>
        <v>2</v>
      </c>
      <c r="E16" s="275">
        <v>1</v>
      </c>
      <c r="F16" s="292">
        <f t="shared" si="1"/>
        <v>1</v>
      </c>
      <c r="G16" s="260">
        <f t="shared" ca="1" si="2"/>
        <v>0</v>
      </c>
      <c r="H16" s="261">
        <f ca="1">IF(ISNUMBER(A16),IF(OR($S16=$U16,NOT(ISNA(MATCH($D16*5+$V$4,Override!$C$6:$C$124,0)))),$Q16,0),"")</f>
        <v>36</v>
      </c>
      <c r="I16" s="290">
        <f t="shared" ca="1" si="3"/>
        <v>2</v>
      </c>
      <c r="J16" s="276">
        <f ca="1">COUNT(A12:A16)</f>
        <v>5</v>
      </c>
      <c r="K16" s="277">
        <f ca="1">IF(ISNUMBER(A16),_xlfn.RANK.EQ(F16,F12:F16),"")</f>
        <v>2</v>
      </c>
      <c r="L16" s="278">
        <f ca="1">IF(J16=5,VLOOKUP(K16,TPMatrix!$A$6:$B$10,2,FALSE()),IF(J16=4,VLOOKUP(K16,TPMatrix!$D$6:$E$9,2,FALSE()),0))</f>
        <v>48</v>
      </c>
      <c r="M16" s="278">
        <f ca="1">IF(COUNTIF(K12:K16,K16)&gt;=2,IF(J16=5,VLOOKUP(K16+1,TPMatrix!$A$6:$B$10,2,FALSE()),IF(J16=4,VLOOKUP(K16+1,TPMatrix!$D$6:$E$9,2,FALSE()),0)),"")</f>
        <v>36</v>
      </c>
      <c r="N16" s="278">
        <f ca="1">IF(COUNTIF(K12:K16,K16)&gt;=3,IF(J16=5,VLOOKUP(K16+2,TPMatrix!$A$6:$B$10,2,FALSE()),IF(J16=4,VLOOKUP(K16+2,TPMatrix!$D$6:$E$9,2,FALSE()),0)),"")</f>
        <v>24</v>
      </c>
      <c r="O16" t="str">
        <f ca="1">IF(COUNTIF(K12:K16,K16)&gt;=4,IF(J16=5,VLOOKUP(K16+3,TPMatrix!$A$6:$B$10,2,FALSE()),IF(J16=4,VLOOKUP(K16+3,TPMatrix!$D$6:$E$9,2,FALSE()),0)),"")</f>
        <v/>
      </c>
      <c r="P16" t="str">
        <f ca="1">IF(COUNTIF(K12:K16,K16)&gt;=5,IF(J16=5,VLOOKUP(K16+4,TPMatrix!$A$6:$B$10,2,FALSE()),IF(J16=4,VLOOKUP(K16+4,TPMatrix!$D$6:$E$9,2,FALSE()),0)),"")</f>
        <v/>
      </c>
      <c r="Q16" s="278">
        <f t="shared" ca="1" si="4"/>
        <v>36</v>
      </c>
      <c r="R16" s="279">
        <f t="shared" ca="1" si="5"/>
        <v>3</v>
      </c>
      <c r="S16" s="277">
        <f t="shared" ca="1" si="6"/>
        <v>5</v>
      </c>
      <c r="T16" s="278">
        <f t="shared" si="7"/>
        <v>1</v>
      </c>
      <c r="U16" s="279">
        <f t="shared" ca="1" si="8"/>
        <v>5</v>
      </c>
      <c r="W16" s="191">
        <f t="shared" ca="1" si="9"/>
        <v>2</v>
      </c>
      <c r="X16" s="191">
        <f ca="1">IF(ISNUMBER($A16),$W16*(Methuselahs!$A$4+1)+$A16,"")</f>
        <v>70</v>
      </c>
      <c r="Y16" s="191">
        <f t="shared" ca="1" si="10"/>
        <v>2</v>
      </c>
      <c r="Z16" s="191">
        <f ca="1">IF(ISNUMBER($A16),VLOOKUP($A16,Methuselahs!$A$7:$X$206,5),"")</f>
        <v>4</v>
      </c>
      <c r="AA16" s="191">
        <f t="shared" ca="1" si="11"/>
        <v>2</v>
      </c>
    </row>
    <row r="17" spans="1:27" ht="12.95" customHeight="1">
      <c r="A17" s="231">
        <f ca="1">IF(ISBLANK('Tournament Info'!$B$11),"",INDIRECT(ADDRESS(ROW(),2,1,1,"Optimal Seating "&amp;'Tournament Info'!$B$11-1&amp;"R+F")))</f>
        <v>10</v>
      </c>
      <c r="B17" s="232" t="str">
        <f ca="1">IF(ISNUMBER(A17),VLOOKUP(A17,Methuselahs!$A$7:$E$206,2,FALSE()),"")</f>
        <v>Danilo</v>
      </c>
      <c r="C17" s="233" t="str">
        <f ca="1">IF(ISNUMBER(A17),VLOOKUP(A17,Methuselahs!$A$7:$E$206,3,FALSE()),"")</f>
        <v>Torrisi</v>
      </c>
      <c r="D17" s="234">
        <f t="shared" ca="1" si="0"/>
        <v>3</v>
      </c>
      <c r="E17" s="235"/>
      <c r="F17" s="285">
        <f t="shared" si="1"/>
        <v>0</v>
      </c>
      <c r="G17" s="236">
        <f t="shared" ca="1" si="2"/>
        <v>0</v>
      </c>
      <c r="H17" s="237">
        <f ca="1">IF(ISNUMBER(A17),IF(OR($S17=$U17,NOT(ISNA(MATCH($D17*5+$V$4,Override!$C$6:$C$124,0)))),$Q17,0),"")</f>
        <v>24</v>
      </c>
      <c r="I17" s="286">
        <f t="shared" ca="1" si="3"/>
        <v>3</v>
      </c>
      <c r="J17" s="238">
        <f ca="1">COUNT(A17:A21)</f>
        <v>5</v>
      </c>
      <c r="K17" s="239">
        <f ca="1">IF(ISNUMBER(A17),_xlfn.RANK.EQ(F17,F17:F21),"")</f>
        <v>3</v>
      </c>
      <c r="L17" s="240">
        <f ca="1">IF(J17=5,VLOOKUP(K17,TPMatrix!$A$6:$B$10,2,FALSE()),IF(J17=4,VLOOKUP(K17,TPMatrix!$D$6:$E$9,2,FALSE()),0))</f>
        <v>36</v>
      </c>
      <c r="M17" s="240">
        <f ca="1">IF(COUNTIF(K17:K21,K17)&gt;=2,IF(J17=5,VLOOKUP(K17+1,TPMatrix!$A$6:$B$10,2,FALSE()),IF(J17=4,VLOOKUP(K17+1,TPMatrix!$D$6:$E$9,2,FALSE()),0)),"")</f>
        <v>24</v>
      </c>
      <c r="N17" s="240">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40">
        <f t="shared" ca="1" si="4"/>
        <v>24</v>
      </c>
      <c r="R17" s="241">
        <f t="shared" ca="1" si="5"/>
        <v>3</v>
      </c>
      <c r="S17" s="242">
        <f t="shared" ca="1" si="6"/>
        <v>5</v>
      </c>
      <c r="T17" s="243">
        <f t="shared" si="7"/>
        <v>0</v>
      </c>
      <c r="U17" s="244">
        <f t="shared" ca="1" si="8"/>
        <v>5</v>
      </c>
      <c r="W17" s="191">
        <f t="shared" ca="1" si="9"/>
        <v>3</v>
      </c>
      <c r="X17" s="191">
        <f ca="1">IF(ISNUMBER($A17),$W17*(Methuselahs!$A$4+1)+$A17,"")</f>
        <v>109</v>
      </c>
      <c r="Y17" s="191">
        <f t="shared" ca="1" si="10"/>
        <v>3</v>
      </c>
      <c r="Z17" s="191">
        <f ca="1">IF(ISNUMBER($A17),VLOOKUP($A17,Methuselahs!$A$7:$X$206,5),"")</f>
        <v>10</v>
      </c>
      <c r="AA17" s="191">
        <f t="shared" ca="1" si="11"/>
        <v>3</v>
      </c>
    </row>
    <row r="18" spans="1:27" ht="12.95" customHeight="1">
      <c r="A18" s="245">
        <f ca="1">IF(ISBLANK('Tournament Info'!$B$11),"",INDIRECT(ADDRESS(ROW(),2,1,1,"Optimal Seating "&amp;'Tournament Info'!$B$11-1&amp;"R+F")))</f>
        <v>25</v>
      </c>
      <c r="B18" s="246" t="str">
        <f ca="1">IF(ISNUMBER(A18),VLOOKUP(A18,Methuselahs!$A$7:$E$206,2,FALSE()),"")</f>
        <v>Marcin</v>
      </c>
      <c r="C18" s="247" t="str">
        <f ca="1">IF(ISNUMBER(A18),VLOOKUP(A18,Methuselahs!$A$7:$E$206,3,FALSE()),"")</f>
        <v>Watras</v>
      </c>
      <c r="D18" s="248">
        <f t="shared" ca="1" si="0"/>
        <v>3</v>
      </c>
      <c r="E18" s="249">
        <v>3</v>
      </c>
      <c r="F18" s="287">
        <f t="shared" si="1"/>
        <v>3</v>
      </c>
      <c r="G18" s="250">
        <f t="shared" ca="1" si="2"/>
        <v>1</v>
      </c>
      <c r="H18" s="251">
        <f ca="1">IF(ISNUMBER(A18),IF(OR($S18=$U18,NOT(ISNA(MATCH($D18*5+$V$4,Override!$C$6:$C$124,0)))),$Q18,0),"")</f>
        <v>60</v>
      </c>
      <c r="I18" s="288">
        <f t="shared" ca="1" si="3"/>
        <v>1</v>
      </c>
      <c r="J18" s="252">
        <f ca="1">COUNT(A17:A21)</f>
        <v>5</v>
      </c>
      <c r="K18" s="253">
        <f ca="1">IF(ISNUMBER(A18),_xlfn.RANK.EQ(F18,F17:F21),"")</f>
        <v>1</v>
      </c>
      <c r="L18" s="254">
        <f ca="1">IF(J18=5,VLOOKUP(K18,TPMatrix!$A$6:$B$10,2,FALSE()),IF(J18=4,VLOOKUP(K18,TPMatrix!$D$6:$E$9,2,FALSE()),0))</f>
        <v>60</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54">
        <f t="shared" ca="1" si="4"/>
        <v>60</v>
      </c>
      <c r="R18" s="255">
        <f t="shared" ca="1" si="5"/>
        <v>1</v>
      </c>
      <c r="S18" s="253">
        <f t="shared" ca="1" si="6"/>
        <v>5</v>
      </c>
      <c r="T18" s="254">
        <f t="shared" si="7"/>
        <v>3</v>
      </c>
      <c r="U18" s="255">
        <f t="shared" ca="1" si="8"/>
        <v>5</v>
      </c>
      <c r="W18" s="191">
        <f t="shared" ca="1" si="9"/>
        <v>1</v>
      </c>
      <c r="X18" s="191">
        <f ca="1">IF(ISNUMBER($A18),$W18*(Methuselahs!$A$4+1)+$A18,"")</f>
        <v>58</v>
      </c>
      <c r="Y18" s="191">
        <f t="shared" ca="1" si="10"/>
        <v>1</v>
      </c>
      <c r="Z18" s="191">
        <f ca="1">IF(ISNUMBER($A18),VLOOKUP($A18,Methuselahs!$A$7:$X$206,5),"")</f>
        <v>25</v>
      </c>
      <c r="AA18" s="191">
        <f t="shared" ca="1" si="11"/>
        <v>1</v>
      </c>
    </row>
    <row r="19" spans="1:27" ht="12.95" customHeight="1">
      <c r="A19" s="256">
        <f ca="1">IF(ISBLANK('Tournament Info'!$B$11),"",INDIRECT(ADDRESS(ROW(),2,1,1,"Optimal Seating "&amp;'Tournament Info'!$B$11-1&amp;"R+F")))</f>
        <v>30</v>
      </c>
      <c r="B19" s="232" t="str">
        <f ca="1">IF(ISNUMBER(A19),VLOOKUP(A19,Methuselahs!$A$7:$E$206,2,FALSE()),"")</f>
        <v>Thomas</v>
      </c>
      <c r="C19" s="257" t="str">
        <f ca="1">IF(ISNUMBER(A19),VLOOKUP(A19,Methuselahs!$A$7:$E$206,3,FALSE()),"")</f>
        <v>Stellmach</v>
      </c>
      <c r="D19" s="258">
        <f t="shared" ca="1" si="0"/>
        <v>3</v>
      </c>
      <c r="E19" s="259"/>
      <c r="F19" s="289">
        <f t="shared" si="1"/>
        <v>0</v>
      </c>
      <c r="G19" s="260">
        <f t="shared" ca="1" si="2"/>
        <v>0</v>
      </c>
      <c r="H19" s="261">
        <f ca="1">IF(ISNUMBER(A19),IF(OR($S19=$U19,NOT(ISNA(MATCH($D19*5+$V$4,Override!$C$6:$C$124,0)))),$Q19,0),"")</f>
        <v>24</v>
      </c>
      <c r="I19" s="290">
        <f t="shared" ca="1" si="3"/>
        <v>3</v>
      </c>
      <c r="J19" s="262">
        <f ca="1">COUNT(A17:A21)</f>
        <v>5</v>
      </c>
      <c r="K19" s="263">
        <f ca="1">IF(ISNUMBER(A19),_xlfn.RANK.EQ(F19,F17:F21),"")</f>
        <v>3</v>
      </c>
      <c r="L19" s="264">
        <f ca="1">IF(J19=5,VLOOKUP(K19,TPMatrix!$A$6:$B$10,2,FALSE()),IF(J19=4,VLOOKUP(K19,TPMatrix!$D$6:$E$9,2,FALSE()),0))</f>
        <v>36</v>
      </c>
      <c r="M19" s="264">
        <f ca="1">IF(COUNTIF(K17:K21,K19)&gt;=2,IF(J19=5,VLOOKUP(K19+1,TPMatrix!$A$6:$B$10,2,FALSE()),IF(J19=4,VLOOKUP(K19+1,TPMatrix!$D$6:$E$9,2,FALSE()),0)),"")</f>
        <v>24</v>
      </c>
      <c r="N19" s="264">
        <f ca="1">IF(COUNTIF(K17:K21,K19)&gt;=3,IF(J19=5,VLOOKUP(K19+2,TPMatrix!$A$6:$B$10,2,FALSE()),IF(J19=4,VLOOKUP(K19+2,TPMatrix!$D$6:$E$9,2,FALSE()),0)),"")</f>
        <v>12</v>
      </c>
      <c r="O19" t="str">
        <f ca="1">IF(COUNTIF(K17:K21,K19)&gt;=4,IF(J19=5,VLOOKUP(K19+3,TPMatrix!$A$6:$B$10,2,FALSE()),IF(J19=4,VLOOKUP(K19+3,TPMatrix!$D$6:$E$9,2,FALSE()),0)),"")</f>
        <v/>
      </c>
      <c r="P19" t="str">
        <f ca="1">IF(COUNTIF(K17:K21,K19)&gt;=5,IF(J19=5,VLOOKUP(K19+4,TPMatrix!$A$6:$B$10,2,FALSE()),IF(J19=4,VLOOKUP(K19+4,TPMatrix!$D$6:$E$9,2,FALSE()),0)),"")</f>
        <v/>
      </c>
      <c r="Q19" s="264">
        <f t="shared" ca="1" si="4"/>
        <v>24</v>
      </c>
      <c r="R19" s="265">
        <f t="shared" ca="1" si="5"/>
        <v>3</v>
      </c>
      <c r="S19" s="263">
        <f t="shared" ca="1" si="6"/>
        <v>5</v>
      </c>
      <c r="T19" s="264">
        <f t="shared" si="7"/>
        <v>0</v>
      </c>
      <c r="U19" s="265">
        <f t="shared" ca="1" si="8"/>
        <v>5</v>
      </c>
      <c r="W19" s="191">
        <f t="shared" ca="1" si="9"/>
        <v>3</v>
      </c>
      <c r="X19" s="191">
        <f ca="1">IF(ISNUMBER($A19),$W19*(Methuselahs!$A$4+1)+$A19,"")</f>
        <v>129</v>
      </c>
      <c r="Y19" s="191">
        <f t="shared" ca="1" si="10"/>
        <v>4</v>
      </c>
      <c r="Z19" s="191">
        <f ca="1">IF(ISNUMBER($A19),VLOOKUP($A19,Methuselahs!$A$7:$X$206,5),"")</f>
        <v>30</v>
      </c>
      <c r="AA19" s="191">
        <f t="shared" ca="1" si="11"/>
        <v>3</v>
      </c>
    </row>
    <row r="20" spans="1:27" ht="12.95" customHeight="1">
      <c r="A20" s="266">
        <f ca="1">IF(ISBLANK('Tournament Info'!$B$11),"",INDIRECT(ADDRESS(ROW(),2,1,1,"Optimal Seating "&amp;'Tournament Info'!$B$11-1&amp;"R+F")))</f>
        <v>11</v>
      </c>
      <c r="B20" s="202" t="str">
        <f ca="1">IF(ISNUMBER(A20),VLOOKUP(A20,Methuselahs!$A$7:$E$206,2,FALSE()),"")</f>
        <v>Lasse</v>
      </c>
      <c r="C20" s="267" t="str">
        <f ca="1">IF(ISNUMBER(A20),VLOOKUP(A20,Methuselahs!$A$7:$E$206,3,FALSE()),"")</f>
        <v>Aagaard</v>
      </c>
      <c r="D20" s="268">
        <f t="shared" ca="1" si="0"/>
        <v>3</v>
      </c>
      <c r="E20" s="269">
        <v>2</v>
      </c>
      <c r="F20" s="291">
        <f t="shared" si="1"/>
        <v>2</v>
      </c>
      <c r="G20" s="250">
        <f t="shared" ca="1" si="2"/>
        <v>0</v>
      </c>
      <c r="H20" s="251">
        <f ca="1">IF(ISNUMBER(A20),IF(OR($S20=$U20,NOT(ISNA(MATCH($D20*5+$V$4,Override!$C$6:$C$124,0)))),$Q20,0),"")</f>
        <v>48</v>
      </c>
      <c r="I20" s="288">
        <f t="shared" ca="1" si="3"/>
        <v>2</v>
      </c>
      <c r="J20" s="270">
        <f ca="1">COUNT(A17:A21)</f>
        <v>5</v>
      </c>
      <c r="K20" s="253">
        <f ca="1">IF(ISNUMBER(A20),_xlfn.RANK.EQ(F20,F17:F21),"")</f>
        <v>2</v>
      </c>
      <c r="L20" s="254">
        <f ca="1">IF(J20=5,VLOOKUP(K20,TPMatrix!$A$6:$B$10,2,FALSE()),IF(J20=4,VLOOKUP(K20,TPMatrix!$D$6:$E$9,2,FALSE()),0))</f>
        <v>48</v>
      </c>
      <c r="M20" t="str">
        <f ca="1">IF(COUNTIF(K17:K21,K20)&gt;=2,IF(J20=5,VLOOKUP(K20+1,TPMatrix!$A$6:$B$10,2,FALSE()),IF(J20=4,VLOOKUP(K20+1,TPMatrix!$D$6:$E$9,2,FALSE()),0)),"")</f>
        <v/>
      </c>
      <c r="N20" t="str">
        <f ca="1">IF(COUNTIF(K17:K21,K20)&gt;=3,IF(J20=5,VLOOKUP(K20+2,TPMatrix!$A$6:$B$10,2,FALSE()),IF(J20=4,VLOOKUP(K20+2,TPMatrix!$D$6:$E$9,2,FALSE()),0)),"")</f>
        <v/>
      </c>
      <c r="O20" t="str">
        <f ca="1">IF(COUNTIF(K17:K21,K20)&gt;=4,IF(J20=5,VLOOKUP(K20+3,TPMatrix!$A$6:$B$10,2,FALSE()),IF(J20=4,VLOOKUP(K20+3,TPMatrix!$D$6:$E$9,2,FALSE()),0)),"")</f>
        <v/>
      </c>
      <c r="P20" t="str">
        <f ca="1">IF(COUNTIF(K17:K21,K20)&gt;=5,IF(J20=5,VLOOKUP(K20+4,TPMatrix!$A$6:$B$10,2,FALSE()),IF(J20=4,VLOOKUP(K20+4,TPMatrix!$D$6:$E$9,2,FALSE()),0)),"")</f>
        <v/>
      </c>
      <c r="Q20" s="254">
        <f t="shared" ca="1" si="4"/>
        <v>48</v>
      </c>
      <c r="R20" s="255">
        <f t="shared" ca="1" si="5"/>
        <v>1</v>
      </c>
      <c r="S20" s="253">
        <f t="shared" ca="1" si="6"/>
        <v>5</v>
      </c>
      <c r="T20" s="254">
        <f t="shared" si="7"/>
        <v>2</v>
      </c>
      <c r="U20" s="255">
        <f t="shared" ca="1" si="8"/>
        <v>5</v>
      </c>
      <c r="W20" s="191">
        <f t="shared" ca="1" si="9"/>
        <v>2</v>
      </c>
      <c r="X20" s="191">
        <f ca="1">IF(ISNUMBER($A20),$W20*(Methuselahs!$A$4+1)+$A20,"")</f>
        <v>77</v>
      </c>
      <c r="Y20" s="191">
        <f t="shared" ca="1" si="10"/>
        <v>2</v>
      </c>
      <c r="Z20" s="191">
        <f ca="1">IF(ISNUMBER($A20),VLOOKUP($A20,Methuselahs!$A$7:$X$206,5),"")</f>
        <v>11</v>
      </c>
      <c r="AA20" s="191">
        <f t="shared" ca="1" si="11"/>
        <v>2</v>
      </c>
    </row>
    <row r="21" spans="1:27" ht="12.95" customHeight="1" thickBot="1">
      <c r="A21" s="271">
        <f ca="1">IF(ISBLANK('Tournament Info'!$B$11),"",INDIRECT(ADDRESS(ROW(),2,1,1,"Optimal Seating "&amp;'Tournament Info'!$B$11-1&amp;"R+F")))</f>
        <v>22</v>
      </c>
      <c r="B21" s="272" t="str">
        <f ca="1">IF(ISNUMBER(A21),VLOOKUP(A21,Methuselahs!$A$7:$E$206,2,FALSE()),"")</f>
        <v>Maciej</v>
      </c>
      <c r="C21" s="273" t="str">
        <f ca="1">IF(ISNUMBER(A21),VLOOKUP(A21,Methuselahs!$A$7:$E$206,3,FALSE()),"")</f>
        <v>Bernart</v>
      </c>
      <c r="D21" s="274">
        <f t="shared" ca="1" si="0"/>
        <v>3</v>
      </c>
      <c r="E21" s="275"/>
      <c r="F21" s="292">
        <f t="shared" si="1"/>
        <v>0</v>
      </c>
      <c r="G21" s="260">
        <f t="shared" ca="1" si="2"/>
        <v>0</v>
      </c>
      <c r="H21" s="261">
        <f ca="1">IF(ISNUMBER(A21),IF(OR($S21=$U21,NOT(ISNA(MATCH($D21*5+$V$4,Override!$C$6:$C$124,0)))),$Q21,0),"")</f>
        <v>24</v>
      </c>
      <c r="I21" s="290">
        <f t="shared" ca="1" si="3"/>
        <v>3</v>
      </c>
      <c r="J21" s="276">
        <f ca="1">COUNT(A17:A21)</f>
        <v>5</v>
      </c>
      <c r="K21" s="277">
        <f ca="1">IF(ISNUMBER(A21),_xlfn.RANK.EQ(F21,F17:F21),"")</f>
        <v>3</v>
      </c>
      <c r="L21" s="278">
        <f ca="1">IF(J21=5,VLOOKUP(K21,TPMatrix!$A$6:$B$10,2,FALSE()),IF(J21=4,VLOOKUP(K21,TPMatrix!$D$6:$E$9,2,FALSE()),0))</f>
        <v>36</v>
      </c>
      <c r="M21" s="278">
        <f ca="1">IF(COUNTIF(K17:K21,K21)&gt;=2,IF(J21=5,VLOOKUP(K21+1,TPMatrix!$A$6:$B$10,2,FALSE()),IF(J21=4,VLOOKUP(K21+1,TPMatrix!$D$6:$E$9,2,FALSE()),0)),"")</f>
        <v>24</v>
      </c>
      <c r="N21" s="278">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78">
        <f t="shared" ca="1" si="4"/>
        <v>24</v>
      </c>
      <c r="R21" s="279">
        <f t="shared" ca="1" si="5"/>
        <v>3</v>
      </c>
      <c r="S21" s="277">
        <f t="shared" ca="1" si="6"/>
        <v>5</v>
      </c>
      <c r="T21" s="278">
        <f t="shared" si="7"/>
        <v>0</v>
      </c>
      <c r="U21" s="279">
        <f t="shared" ca="1" si="8"/>
        <v>5</v>
      </c>
      <c r="W21" s="191">
        <f t="shared" ca="1" si="9"/>
        <v>3</v>
      </c>
      <c r="X21" s="191">
        <f ca="1">IF(ISNUMBER($A21),$W21*(Methuselahs!$A$4+1)+$A21,"")</f>
        <v>121</v>
      </c>
      <c r="Y21" s="191">
        <f t="shared" ca="1" si="10"/>
        <v>3</v>
      </c>
      <c r="Z21" s="191">
        <f ca="1">IF(ISNUMBER($A21),VLOOKUP($A21,Methuselahs!$A$7:$X$206,5),"")</f>
        <v>22</v>
      </c>
      <c r="AA21" s="191">
        <f t="shared" ca="1" si="11"/>
        <v>3</v>
      </c>
    </row>
    <row r="22" spans="1:27" ht="12.95" customHeight="1">
      <c r="A22" s="231">
        <f ca="1">IF(ISBLANK('Tournament Info'!$B$11),"",INDIRECT(ADDRESS(ROW(),2,1,1,"Optimal Seating "&amp;'Tournament Info'!$B$11-1&amp;"R+F")))</f>
        <v>26</v>
      </c>
      <c r="B22" s="232" t="str">
        <f ca="1">IF(ISNUMBER(A22),VLOOKUP(A22,Methuselahs!$A$7:$E$206,2,FALSE()),"")</f>
        <v>Aleksandr</v>
      </c>
      <c r="C22" s="233" t="str">
        <f ca="1">IF(ISNUMBER(A22),VLOOKUP(A22,Methuselahs!$A$7:$E$206,3,FALSE()),"")</f>
        <v>Mandrichenko</v>
      </c>
      <c r="D22" s="234">
        <f t="shared" ca="1" si="0"/>
        <v>4</v>
      </c>
      <c r="E22" s="235"/>
      <c r="F22" s="285">
        <f t="shared" si="1"/>
        <v>0</v>
      </c>
      <c r="G22" s="236">
        <f t="shared" ca="1" si="2"/>
        <v>0</v>
      </c>
      <c r="H22" s="237">
        <f ca="1">IF(ISNUMBER(A22),IF(OR($S22=$U22,NOT(ISNA(MATCH($D22*5+$V$4,Override!$C$6:$C$124,0)))),$Q22,0),"")</f>
        <v>18</v>
      </c>
      <c r="I22" s="286">
        <f t="shared" ca="1" si="3"/>
        <v>4</v>
      </c>
      <c r="J22" s="238">
        <f ca="1">COUNT(A22:A26)</f>
        <v>5</v>
      </c>
      <c r="K22" s="239">
        <f ca="1">IF(ISNUMBER(A22),_xlfn.RANK.EQ(F22,F22:F26),"")</f>
        <v>4</v>
      </c>
      <c r="L22" s="240">
        <f ca="1">IF(J22=5,VLOOKUP(K22,TPMatrix!$A$6:$B$10,2,FALSE()),IF(J22=4,VLOOKUP(K22,TPMatrix!$D$6:$E$9,2,FALSE()),0))</f>
        <v>24</v>
      </c>
      <c r="M22" s="240">
        <f ca="1">IF(COUNTIF(K22:K26,K22)&gt;=2,IF(J22=5,VLOOKUP(K22+1,TPMatrix!$A$6:$B$10,2,FALSE()),IF(J22=4,VLOOKUP(K22+1,TPMatrix!$D$6:$E$9,2,FALSE()),0)),"")</f>
        <v>12</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40">
        <f t="shared" ca="1" si="4"/>
        <v>18</v>
      </c>
      <c r="R22" s="241">
        <f t="shared" ca="1" si="5"/>
        <v>2</v>
      </c>
      <c r="S22" s="242">
        <f t="shared" ca="1" si="6"/>
        <v>5</v>
      </c>
      <c r="T22" s="243">
        <f t="shared" si="7"/>
        <v>0</v>
      </c>
      <c r="U22" s="244">
        <f t="shared" ca="1" si="8"/>
        <v>5</v>
      </c>
      <c r="W22" s="191">
        <f t="shared" ca="1" si="9"/>
        <v>4</v>
      </c>
      <c r="X22" s="191">
        <f ca="1">IF(ISNUMBER($A22),$W22*(Methuselahs!$A$4+1)+$A22,"")</f>
        <v>158</v>
      </c>
      <c r="Y22" s="191">
        <f t="shared" ca="1" si="10"/>
        <v>4</v>
      </c>
      <c r="Z22" s="191">
        <f ca="1">IF(ISNUMBER($A22),VLOOKUP($A22,Methuselahs!$A$7:$X$206,5),"")</f>
        <v>26</v>
      </c>
      <c r="AA22" s="191">
        <f t="shared" ca="1" si="11"/>
        <v>4</v>
      </c>
    </row>
    <row r="23" spans="1:27" ht="12.95" customHeight="1">
      <c r="A23" s="245">
        <f ca="1">IF(ISBLANK('Tournament Info'!$B$11),"",INDIRECT(ADDRESS(ROW(),2,1,1,"Optimal Seating "&amp;'Tournament Info'!$B$11-1&amp;"R+F")))</f>
        <v>9</v>
      </c>
      <c r="B23" s="246" t="str">
        <f ca="1">IF(ISNUMBER(A23),VLOOKUP(A23,Methuselahs!$A$7:$E$206,2,FALSE()),"")</f>
        <v>Zsolt</v>
      </c>
      <c r="C23" s="247" t="str">
        <f ca="1">IF(ISNUMBER(A23),VLOOKUP(A23,Methuselahs!$A$7:$E$206,3,FALSE()),"")</f>
        <v>Cziraki</v>
      </c>
      <c r="D23" s="248">
        <f t="shared" ca="1" si="0"/>
        <v>4</v>
      </c>
      <c r="E23" s="249">
        <v>1.5</v>
      </c>
      <c r="F23" s="287">
        <f t="shared" si="1"/>
        <v>1.5</v>
      </c>
      <c r="G23" s="250">
        <f t="shared" ca="1" si="2"/>
        <v>0</v>
      </c>
      <c r="H23" s="251">
        <f ca="1">IF(ISNUMBER(A23),IF(OR($S23=$U23,NOT(ISNA(MATCH($D23*5+$V$4,Override!$C$6:$C$124,0)))),$Q23,0),"")</f>
        <v>54</v>
      </c>
      <c r="I23" s="288">
        <f t="shared" ca="1" si="3"/>
        <v>1</v>
      </c>
      <c r="J23" s="252">
        <f ca="1">COUNT(A22:A26)</f>
        <v>5</v>
      </c>
      <c r="K23" s="253">
        <f ca="1">IF(ISNUMBER(A23),_xlfn.RANK.EQ(F23,F22:F26),"")</f>
        <v>1</v>
      </c>
      <c r="L23" s="254">
        <f ca="1">IF(J23=5,VLOOKUP(K23,TPMatrix!$A$6:$B$10,2,FALSE()),IF(J23=4,VLOOKUP(K23,TPMatrix!$D$6:$E$9,2,FALSE()),0))</f>
        <v>60</v>
      </c>
      <c r="M23" s="254">
        <f ca="1">IF(COUNTIF(K22:K26,K23)&gt;=2,IF(J23=5,VLOOKUP(K23+1,TPMatrix!$A$6:$B$10,2,FALSE()),IF(J23=4,VLOOKUP(K23+1,TPMatrix!$D$6:$E$9,2,FALSE()),0)),"")</f>
        <v>48</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54">
        <f t="shared" ca="1" si="4"/>
        <v>54</v>
      </c>
      <c r="R23" s="255">
        <f t="shared" ca="1" si="5"/>
        <v>2</v>
      </c>
      <c r="S23" s="253">
        <f t="shared" ca="1" si="6"/>
        <v>5</v>
      </c>
      <c r="T23" s="254">
        <f t="shared" si="7"/>
        <v>2</v>
      </c>
      <c r="U23" s="255">
        <f t="shared" ca="1" si="8"/>
        <v>5</v>
      </c>
      <c r="W23" s="191">
        <f t="shared" ca="1" si="9"/>
        <v>1</v>
      </c>
      <c r="X23" s="191">
        <f ca="1">IF(ISNUMBER($A23),$W23*(Methuselahs!$A$4+1)+$A23,"")</f>
        <v>42</v>
      </c>
      <c r="Y23" s="191">
        <f t="shared" ca="1" si="10"/>
        <v>2</v>
      </c>
      <c r="Z23" s="191">
        <f ca="1">IF(ISNUMBER($A23),VLOOKUP($A23,Methuselahs!$A$7:$X$206,5),"")</f>
        <v>9</v>
      </c>
      <c r="AA23" s="191">
        <f t="shared" ca="1" si="11"/>
        <v>1</v>
      </c>
    </row>
    <row r="24" spans="1:27" ht="12.95" customHeight="1">
      <c r="A24" s="256">
        <f ca="1">IF(ISBLANK('Tournament Info'!$B$11),"",INDIRECT(ADDRESS(ROW(),2,1,1,"Optimal Seating "&amp;'Tournament Info'!$B$11-1&amp;"R+F")))</f>
        <v>16</v>
      </c>
      <c r="B24" s="232" t="str">
        <f ca="1">IF(ISNUMBER(A24),VLOOKUP(A24,Methuselahs!$A$7:$E$206,2,FALSE()),"")</f>
        <v>David</v>
      </c>
      <c r="C24" s="257" t="str">
        <f ca="1">IF(ISNUMBER(A24),VLOOKUP(A24,Methuselahs!$A$7:$E$206,3,FALSE()),"")</f>
        <v>Luhaaar</v>
      </c>
      <c r="D24" s="258">
        <f t="shared" ca="1" si="0"/>
        <v>4</v>
      </c>
      <c r="E24" s="259">
        <v>1</v>
      </c>
      <c r="F24" s="289">
        <f t="shared" si="1"/>
        <v>1</v>
      </c>
      <c r="G24" s="260">
        <f t="shared" ca="1" si="2"/>
        <v>0</v>
      </c>
      <c r="H24" s="261">
        <f ca="1">IF(ISNUMBER(A24),IF(OR($S24=$U24,NOT(ISNA(MATCH($D24*5+$V$4,Override!$C$6:$C$124,0)))),$Q24,0),"")</f>
        <v>36</v>
      </c>
      <c r="I24" s="290">
        <f t="shared" ca="1" si="3"/>
        <v>3</v>
      </c>
      <c r="J24" s="262">
        <f ca="1">COUNT(A22:A26)</f>
        <v>5</v>
      </c>
      <c r="K24" s="263">
        <f ca="1">IF(ISNUMBER(A24),_xlfn.RANK.EQ(F24,F22:F26),"")</f>
        <v>3</v>
      </c>
      <c r="L24" s="264">
        <f ca="1">IF(J24=5,VLOOKUP(K24,TPMatrix!$A$6:$B$10,2,FALSE()),IF(J24=4,VLOOKUP(K24,TPMatrix!$D$6:$E$9,2,FALSE()),0))</f>
        <v>36</v>
      </c>
      <c r="M24" t="str">
        <f ca="1">IF(COUNTIF(K22:K26,K24)&gt;=2,IF(J24=5,VLOOKUP(K24+1,TPMatrix!$A$6:$B$10,2,FALSE()),IF(J24=4,VLOOKUP(K24+1,TPMatrix!$D$6:$E$9,2,FALSE()),0)),"")</f>
        <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64">
        <f t="shared" ca="1" si="4"/>
        <v>36</v>
      </c>
      <c r="R24" s="265">
        <f t="shared" ca="1" si="5"/>
        <v>1</v>
      </c>
      <c r="S24" s="263">
        <f t="shared" ca="1" si="6"/>
        <v>5</v>
      </c>
      <c r="T24" s="264">
        <f t="shared" si="7"/>
        <v>1</v>
      </c>
      <c r="U24" s="265">
        <f t="shared" ca="1" si="8"/>
        <v>5</v>
      </c>
      <c r="W24" s="191">
        <f t="shared" ca="1" si="9"/>
        <v>3</v>
      </c>
      <c r="X24" s="191">
        <f ca="1">IF(ISNUMBER($A24),$W24*(Methuselahs!$A$4+1)+$A24,"")</f>
        <v>115</v>
      </c>
      <c r="Y24" s="191">
        <f t="shared" ca="1" si="10"/>
        <v>4</v>
      </c>
      <c r="Z24" s="191">
        <f ca="1">IF(ISNUMBER($A24),VLOOKUP($A24,Methuselahs!$A$7:$X$206,5),"")</f>
        <v>16</v>
      </c>
      <c r="AA24" s="191">
        <f t="shared" ca="1" si="11"/>
        <v>3</v>
      </c>
    </row>
    <row r="25" spans="1:27" ht="12.95" customHeight="1">
      <c r="A25" s="266">
        <f ca="1">IF(ISBLANK('Tournament Info'!$B$11),"",INDIRECT(ADDRESS(ROW(),2,1,1,"Optimal Seating "&amp;'Tournament Info'!$B$11-1&amp;"R+F")))</f>
        <v>31</v>
      </c>
      <c r="B25" s="202" t="str">
        <f ca="1">IF(ISNUMBER(A25),VLOOKUP(A25,Methuselahs!$A$7:$E$206,2,FALSE()),"")</f>
        <v>Edouard</v>
      </c>
      <c r="C25" s="267" t="str">
        <f ca="1">IF(ISNUMBER(A25),VLOOKUP(A25,Methuselahs!$A$7:$E$206,3,FALSE()),"")</f>
        <v>Menneson</v>
      </c>
      <c r="D25" s="268">
        <f t="shared" ca="1" si="0"/>
        <v>4</v>
      </c>
      <c r="E25" s="269"/>
      <c r="F25" s="291">
        <f t="shared" si="1"/>
        <v>0</v>
      </c>
      <c r="G25" s="250">
        <f t="shared" ca="1" si="2"/>
        <v>0</v>
      </c>
      <c r="H25" s="251">
        <f ca="1">IF(ISNUMBER(A25),IF(OR($S25=$U25,NOT(ISNA(MATCH($D25*5+$V$4,Override!$C$6:$C$124,0)))),$Q25,0),"")</f>
        <v>18</v>
      </c>
      <c r="I25" s="288">
        <f t="shared" ca="1" si="3"/>
        <v>4</v>
      </c>
      <c r="J25" s="270">
        <f ca="1">COUNT(A22:A26)</f>
        <v>5</v>
      </c>
      <c r="K25" s="253">
        <f ca="1">IF(ISNUMBER(A25),_xlfn.RANK.EQ(F25,F22:F26),"")</f>
        <v>4</v>
      </c>
      <c r="L25" s="254">
        <f ca="1">IF(J25=5,VLOOKUP(K25,TPMatrix!$A$6:$B$10,2,FALSE()),IF(J25=4,VLOOKUP(K25,TPMatrix!$D$6:$E$9,2,FALSE()),0))</f>
        <v>24</v>
      </c>
      <c r="M25" s="254">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54">
        <f t="shared" ca="1" si="4"/>
        <v>18</v>
      </c>
      <c r="R25" s="255">
        <f t="shared" ca="1" si="5"/>
        <v>2</v>
      </c>
      <c r="S25" s="253">
        <f t="shared" ca="1" si="6"/>
        <v>5</v>
      </c>
      <c r="T25" s="254">
        <f t="shared" si="7"/>
        <v>0</v>
      </c>
      <c r="U25" s="255">
        <f t="shared" ca="1" si="8"/>
        <v>5</v>
      </c>
      <c r="W25" s="191">
        <f t="shared" ca="1" si="9"/>
        <v>4</v>
      </c>
      <c r="X25" s="191">
        <f ca="1">IF(ISNUMBER($A25),$W25*(Methuselahs!$A$4+1)+$A25,"")</f>
        <v>163</v>
      </c>
      <c r="Y25" s="191">
        <f t="shared" ca="1" si="10"/>
        <v>4</v>
      </c>
      <c r="Z25" s="191">
        <f ca="1">IF(ISNUMBER($A25),VLOOKUP($A25,Methuselahs!$A$7:$X$206,5),"")</f>
        <v>31</v>
      </c>
      <c r="AA25" s="191">
        <f t="shared" ca="1" si="11"/>
        <v>4</v>
      </c>
    </row>
    <row r="26" spans="1:27" ht="12.95" customHeight="1" thickBot="1">
      <c r="A26" s="271">
        <f ca="1">IF(ISBLANK('Tournament Info'!$B$11),"",INDIRECT(ADDRESS(ROW(),2,1,1,"Optimal Seating "&amp;'Tournament Info'!$B$11-1&amp;"R+F")))</f>
        <v>1</v>
      </c>
      <c r="B26" s="272" t="str">
        <f ca="1">IF(ISNUMBER(A26),VLOOKUP(A26,Methuselahs!$A$7:$E$206,2,FALSE()),"")</f>
        <v>Selim</v>
      </c>
      <c r="C26" s="273" t="str">
        <f ca="1">IF(ISNUMBER(A26),VLOOKUP(A26,Methuselahs!$A$7:$E$206,3,FALSE()),"")</f>
        <v>Ammouche</v>
      </c>
      <c r="D26" s="274">
        <f t="shared" ca="1" si="0"/>
        <v>4</v>
      </c>
      <c r="E26" s="275">
        <v>1.5</v>
      </c>
      <c r="F26" s="292">
        <f t="shared" si="1"/>
        <v>1.5</v>
      </c>
      <c r="G26" s="260">
        <f t="shared" ca="1" si="2"/>
        <v>0</v>
      </c>
      <c r="H26" s="261">
        <f ca="1">IF(ISNUMBER(A26),IF(OR($S26=$U26,NOT(ISNA(MATCH($D26*5+$V$4,Override!$C$6:$C$124,0)))),$Q26,0),"")</f>
        <v>54</v>
      </c>
      <c r="I26" s="290">
        <f t="shared" ca="1" si="3"/>
        <v>1</v>
      </c>
      <c r="J26" s="276">
        <f ca="1">COUNT(A22:A26)</f>
        <v>5</v>
      </c>
      <c r="K26" s="277">
        <f ca="1">IF(ISNUMBER(A26),_xlfn.RANK.EQ(F26,F22:F26),"")</f>
        <v>1</v>
      </c>
      <c r="L26" s="278">
        <f ca="1">IF(J26=5,VLOOKUP(K26,TPMatrix!$A$6:$B$10,2,FALSE()),IF(J26=4,VLOOKUP(K26,TPMatrix!$D$6:$E$9,2,FALSE()),0))</f>
        <v>60</v>
      </c>
      <c r="M26" s="278">
        <f ca="1">IF(COUNTIF(K22:K26,K26)&gt;=2,IF(J26=5,VLOOKUP(K26+1,TPMatrix!$A$6:$B$10,2,FALSE()),IF(J26=4,VLOOKUP(K26+1,TPMatrix!$D$6:$E$9,2,FALSE()),0)),"")</f>
        <v>48</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8">
        <f t="shared" ca="1" si="4"/>
        <v>54</v>
      </c>
      <c r="R26" s="279">
        <f t="shared" ca="1" si="5"/>
        <v>2</v>
      </c>
      <c r="S26" s="277">
        <f t="shared" ca="1" si="6"/>
        <v>5</v>
      </c>
      <c r="T26" s="278">
        <f t="shared" si="7"/>
        <v>2</v>
      </c>
      <c r="U26" s="279">
        <f t="shared" ca="1" si="8"/>
        <v>5</v>
      </c>
      <c r="W26" s="191">
        <f t="shared" ca="1" si="9"/>
        <v>1</v>
      </c>
      <c r="X26" s="191">
        <f ca="1">IF(ISNUMBER($A26),$W26*(Methuselahs!$A$4+1)+$A26,"")</f>
        <v>34</v>
      </c>
      <c r="Y26" s="191">
        <f t="shared" ca="1" si="10"/>
        <v>1</v>
      </c>
      <c r="Z26" s="191">
        <f ca="1">IF(ISNUMBER($A26),VLOOKUP($A26,Methuselahs!$A$7:$X$206,5),"")</f>
        <v>1006</v>
      </c>
      <c r="AA26" s="191">
        <f t="shared" ca="1" si="11"/>
        <v>1</v>
      </c>
    </row>
    <row r="27" spans="1:27" ht="12.95" customHeight="1">
      <c r="A27" s="231">
        <f ca="1">IF(ISBLANK('Tournament Info'!$B$11),"",INDIRECT(ADDRESS(ROW(),2,1,1,"Optimal Seating "&amp;'Tournament Info'!$B$11-1&amp;"R+F")))</f>
        <v>19</v>
      </c>
      <c r="B27" s="232" t="str">
        <f ca="1">IF(ISNUMBER(A27),VLOOKUP(A27,Methuselahs!$A$7:$E$206,2,FALSE()),"")</f>
        <v>Ben</v>
      </c>
      <c r="C27" s="233" t="str">
        <f ca="1">IF(ISNUMBER(A27),VLOOKUP(A27,Methuselahs!$A$7:$E$206,3,FALSE()),"")</f>
        <v>Fox</v>
      </c>
      <c r="D27" s="234">
        <f t="shared" ca="1" si="0"/>
        <v>5</v>
      </c>
      <c r="E27" s="235">
        <v>1.5</v>
      </c>
      <c r="F27" s="285">
        <f t="shared" si="1"/>
        <v>1.5</v>
      </c>
      <c r="G27" s="236">
        <f t="shared" ca="1" si="2"/>
        <v>0</v>
      </c>
      <c r="H27" s="237">
        <f ca="1">IF(ISNUMBER(A27),IF(OR($S27=$U27,NOT(ISNA(MATCH($D27*5+$V$4,Override!$C$6:$C$124,0)))),$Q27,0),"")</f>
        <v>60</v>
      </c>
      <c r="I27" s="286">
        <f t="shared" ca="1" si="3"/>
        <v>1</v>
      </c>
      <c r="J27" s="238">
        <f ca="1">COUNT(A27:A31)</f>
        <v>4</v>
      </c>
      <c r="K27" s="239">
        <f ca="1">IF(ISNUMBER(A27),_xlfn.RANK.EQ(F27,F27:F31),"")</f>
        <v>1</v>
      </c>
      <c r="L27" s="240">
        <f ca="1">IF(J27=5,VLOOKUP(K27,TPMatrix!$A$6:$B$10,2,FALSE()),IF(J27=4,VLOOKUP(K27,TPMatrix!$D$6:$E$9,2,FALSE()),0))</f>
        <v>60</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40">
        <f t="shared" ca="1" si="4"/>
        <v>60</v>
      </c>
      <c r="R27" s="241">
        <f t="shared" ca="1" si="5"/>
        <v>1</v>
      </c>
      <c r="S27" s="242">
        <f t="shared" ca="1" si="6"/>
        <v>4</v>
      </c>
      <c r="T27" s="243">
        <f t="shared" si="7"/>
        <v>2</v>
      </c>
      <c r="U27" s="244">
        <f t="shared" ca="1" si="8"/>
        <v>4</v>
      </c>
      <c r="W27" s="191">
        <f t="shared" ca="1" si="9"/>
        <v>1</v>
      </c>
      <c r="X27" s="191">
        <f ca="1">IF(ISNUMBER($A27),$W27*(Methuselahs!$A$4+1)+$A27,"")</f>
        <v>52</v>
      </c>
      <c r="Y27" s="191">
        <f t="shared" ca="1" si="10"/>
        <v>1</v>
      </c>
      <c r="Z27" s="191">
        <f ca="1">IF(ISNUMBER($A27),VLOOKUP($A27,Methuselahs!$A$7:$X$206,5),"")</f>
        <v>19</v>
      </c>
      <c r="AA27" s="191">
        <f t="shared" ca="1" si="11"/>
        <v>1</v>
      </c>
    </row>
    <row r="28" spans="1:27" ht="12.95" customHeight="1">
      <c r="A28" s="245">
        <f ca="1">IF(ISBLANK('Tournament Info'!$B$11),"",INDIRECT(ADDRESS(ROW(),2,1,1,"Optimal Seating "&amp;'Tournament Info'!$B$11-1&amp;"R+F")))</f>
        <v>5</v>
      </c>
      <c r="B28" s="246" t="str">
        <f ca="1">IF(ISNUMBER(A28),VLOOKUP(A28,Methuselahs!$A$7:$E$206,2,FALSE()),"")</f>
        <v>Jorge</v>
      </c>
      <c r="C28" s="247" t="str">
        <f ca="1">IF(ISNUMBER(A28),VLOOKUP(A28,Methuselahs!$A$7:$E$206,3,FALSE()),"")</f>
        <v>Delgado</v>
      </c>
      <c r="D28" s="248">
        <f t="shared" ca="1" si="0"/>
        <v>5</v>
      </c>
      <c r="E28" s="249">
        <v>1</v>
      </c>
      <c r="F28" s="287">
        <f t="shared" si="1"/>
        <v>1</v>
      </c>
      <c r="G28" s="250">
        <f t="shared" ca="1" si="2"/>
        <v>0</v>
      </c>
      <c r="H28" s="251">
        <f ca="1">IF(ISNUMBER(A28),IF(OR($S28=$U28,NOT(ISNA(MATCH($D28*5+$V$4,Override!$C$6:$C$124,0)))),$Q28,0),"")</f>
        <v>48</v>
      </c>
      <c r="I28" s="288">
        <f t="shared" ca="1" si="3"/>
        <v>2</v>
      </c>
      <c r="J28" s="252">
        <f ca="1">COUNT(A27:A31)</f>
        <v>4</v>
      </c>
      <c r="K28" s="253">
        <f ca="1">IF(ISNUMBER(A28),_xlfn.RANK.EQ(F28,F27:F31),"")</f>
        <v>2</v>
      </c>
      <c r="L28" s="254">
        <f ca="1">IF(J28=5,VLOOKUP(K28,TPMatrix!$A$6:$B$10,2,FALSE()),IF(J28=4,VLOOKUP(K28,TPMatrix!$D$6:$E$9,2,FALSE()),0))</f>
        <v>48</v>
      </c>
      <c r="M28" t="str">
        <f ca="1">IF(COUNTIF(K27:K31,K28)&gt;=2,IF(J28=5,VLOOKUP(K28+1,TPMatrix!$A$6:$B$10,2,FALSE()),IF(J28=4,VLOOKUP(K28+1,TPMatrix!$D$6:$E$9,2,FALSE()),0)),"")</f>
        <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54">
        <f t="shared" ca="1" si="4"/>
        <v>48</v>
      </c>
      <c r="R28" s="255">
        <f t="shared" ca="1" si="5"/>
        <v>1</v>
      </c>
      <c r="S28" s="253">
        <f t="shared" ca="1" si="6"/>
        <v>4</v>
      </c>
      <c r="T28" s="254">
        <f t="shared" si="7"/>
        <v>1</v>
      </c>
      <c r="U28" s="255">
        <f t="shared" ca="1" si="8"/>
        <v>4</v>
      </c>
      <c r="W28" s="191">
        <f t="shared" ca="1" si="9"/>
        <v>2</v>
      </c>
      <c r="X28" s="191">
        <f ca="1">IF(ISNUMBER($A28),$W28*(Methuselahs!$A$4+1)+$A28,"")</f>
        <v>71</v>
      </c>
      <c r="Y28" s="191">
        <f t="shared" ca="1" si="10"/>
        <v>1</v>
      </c>
      <c r="Z28" s="191">
        <f ca="1">IF(ISNUMBER($A28),VLOOKUP($A28,Methuselahs!$A$7:$X$206,5),"")</f>
        <v>5</v>
      </c>
      <c r="AA28" s="191">
        <f t="shared" ca="1" si="11"/>
        <v>2</v>
      </c>
    </row>
    <row r="29" spans="1:27" ht="12.95" customHeight="1">
      <c r="A29" s="256">
        <f ca="1">IF(ISBLANK('Tournament Info'!$B$11),"",INDIRECT(ADDRESS(ROW(),2,1,1,"Optimal Seating "&amp;'Tournament Info'!$B$11-1&amp;"R+F")))</f>
        <v>7</v>
      </c>
      <c r="B29" s="232" t="str">
        <f ca="1">IF(ISNUMBER(A29),VLOOKUP(A29,Methuselahs!$A$7:$E$206,2,FALSE()),"")</f>
        <v>Pedro</v>
      </c>
      <c r="C29" s="257" t="str">
        <f ca="1">IF(ISNUMBER(A29),VLOOKUP(A29,Methuselahs!$A$7:$E$206,3,FALSE()),"")</f>
        <v>Valentim</v>
      </c>
      <c r="D29" s="258">
        <f t="shared" ca="1" si="0"/>
        <v>5</v>
      </c>
      <c r="E29" s="259"/>
      <c r="F29" s="289">
        <f t="shared" si="1"/>
        <v>0</v>
      </c>
      <c r="G29" s="260">
        <f t="shared" ca="1" si="2"/>
        <v>0</v>
      </c>
      <c r="H29" s="261">
        <f ca="1">IF(ISNUMBER(A29),IF(OR($S29=$U29,NOT(ISNA(MATCH($D29*5+$V$4,Override!$C$6:$C$124,0)))),$Q29,0),"")</f>
        <v>12</v>
      </c>
      <c r="I29" s="290">
        <f t="shared" ca="1" si="3"/>
        <v>5</v>
      </c>
      <c r="J29" s="262">
        <f ca="1">COUNT(A27:A31)</f>
        <v>4</v>
      </c>
      <c r="K29" s="263">
        <f ca="1">IF(ISNUMBER(A29),_xlfn.RANK.EQ(F29,F27:F31),"")</f>
        <v>4</v>
      </c>
      <c r="L29" s="264">
        <f ca="1">IF(J29=5,VLOOKUP(K29,TPMatrix!$A$6:$B$10,2,FALSE()),IF(J29=4,VLOOKUP(K29,TPMatrix!$D$6:$E$9,2,FALSE()),0))</f>
        <v>12</v>
      </c>
      <c r="M29" t="str">
        <f ca="1">IF(COUNTIF(K27:K31,K29)&gt;=2,IF(J29=5,VLOOKUP(K29+1,TPMatrix!$A$6:$B$10,2,FALSE()),IF(J29=4,VLOOKUP(K29+1,TPMatrix!$D$6:$E$9,2,FALSE()),0)),"")</f>
        <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64">
        <f t="shared" ca="1" si="4"/>
        <v>12</v>
      </c>
      <c r="R29" s="265">
        <f t="shared" ca="1" si="5"/>
        <v>1</v>
      </c>
      <c r="S29" s="263">
        <f t="shared" ca="1" si="6"/>
        <v>4</v>
      </c>
      <c r="T29" s="264">
        <f t="shared" si="7"/>
        <v>0</v>
      </c>
      <c r="U29" s="265">
        <f t="shared" ca="1" si="8"/>
        <v>4</v>
      </c>
      <c r="W29" s="191">
        <f t="shared" ca="1" si="9"/>
        <v>5</v>
      </c>
      <c r="X29" s="191">
        <f ca="1">IF(ISNUMBER($A29),$W29*(Methuselahs!$A$4+1)+$A29,"")</f>
        <v>172</v>
      </c>
      <c r="Y29" s="191">
        <f t="shared" ca="1" si="10"/>
        <v>4</v>
      </c>
      <c r="Z29" s="191">
        <f ca="1">IF(ISNUMBER($A29),VLOOKUP($A29,Methuselahs!$A$7:$X$206,5),"")</f>
        <v>7</v>
      </c>
      <c r="AA29" s="191">
        <f t="shared" ca="1" si="11"/>
        <v>5</v>
      </c>
    </row>
    <row r="30" spans="1:27" ht="12.95" customHeight="1">
      <c r="A30" s="266">
        <f ca="1">IF(ISBLANK('Tournament Info'!$B$11),"",INDIRECT(ADDRESS(ROW(),2,1,1,"Optimal Seating "&amp;'Tournament Info'!$B$11-1&amp;"R+F")))</f>
        <v>12</v>
      </c>
      <c r="B30" s="202" t="str">
        <f ca="1">IF(ISNUMBER(A30),VLOOKUP(A30,Methuselahs!$A$7:$E$206,2,FALSE()),"")</f>
        <v>Gyula</v>
      </c>
      <c r="C30" s="267" t="str">
        <f ca="1">IF(ISNUMBER(A30),VLOOKUP(A30,Methuselahs!$A$7:$E$206,3,FALSE()),"")</f>
        <v>Erdos</v>
      </c>
      <c r="D30" s="268">
        <f t="shared" ca="1" si="0"/>
        <v>5</v>
      </c>
      <c r="E30" s="269">
        <v>0.5</v>
      </c>
      <c r="F30" s="291">
        <f t="shared" si="1"/>
        <v>0.5</v>
      </c>
      <c r="G30" s="250">
        <f t="shared" ca="1" si="2"/>
        <v>0</v>
      </c>
      <c r="H30" s="251">
        <f ca="1">IF(ISNUMBER(A30),IF(OR($S30=$U30,NOT(ISNA(MATCH($D30*5+$V$4,Override!$C$6:$C$124,0)))),$Q30,0),"")</f>
        <v>24</v>
      </c>
      <c r="I30" s="288">
        <f t="shared" ca="1" si="3"/>
        <v>4</v>
      </c>
      <c r="J30" s="270">
        <f ca="1">COUNT(A27:A31)</f>
        <v>4</v>
      </c>
      <c r="K30" s="253">
        <f ca="1">IF(ISNUMBER(A30),_xlfn.RANK.EQ(F30,F27:F31),"")</f>
        <v>3</v>
      </c>
      <c r="L30" s="254">
        <f ca="1">IF(J30=5,VLOOKUP(K30,TPMatrix!$A$6:$B$10,2,FALSE()),IF(J30=4,VLOOKUP(K30,TPMatrix!$D$6:$E$9,2,FALSE()),0))</f>
        <v>24</v>
      </c>
      <c r="M30" t="str">
        <f ca="1">IF(COUNTIF(K27:K31,K30)&gt;=2,IF(J30=5,VLOOKUP(K30+1,TPMatrix!$A$6:$B$10,2,FALSE()),IF(J30=4,VLOOKUP(K30+1,TPMatrix!$D$6:$E$9,2,FALSE()),0)),"")</f>
        <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54">
        <f t="shared" ca="1" si="4"/>
        <v>24</v>
      </c>
      <c r="R30" s="255">
        <f t="shared" ca="1" si="5"/>
        <v>1</v>
      </c>
      <c r="S30" s="253">
        <f t="shared" ca="1" si="6"/>
        <v>4</v>
      </c>
      <c r="T30" s="254">
        <f t="shared" si="7"/>
        <v>1</v>
      </c>
      <c r="U30" s="255">
        <f t="shared" ca="1" si="8"/>
        <v>4</v>
      </c>
      <c r="W30" s="191">
        <f t="shared" ca="1" si="9"/>
        <v>4</v>
      </c>
      <c r="X30" s="191">
        <f ca="1">IF(ISNUMBER($A30),$W30*(Methuselahs!$A$4+1)+$A30,"")</f>
        <v>144</v>
      </c>
      <c r="Y30" s="191">
        <f t="shared" ca="1" si="10"/>
        <v>4</v>
      </c>
      <c r="Z30" s="191">
        <f ca="1">IF(ISNUMBER($A30),VLOOKUP($A30,Methuselahs!$A$7:$X$206,5),"")</f>
        <v>12</v>
      </c>
      <c r="AA30" s="191">
        <f t="shared" ca="1" si="11"/>
        <v>4</v>
      </c>
    </row>
    <row r="31" spans="1:27" ht="12.95" customHeight="1" thickBot="1">
      <c r="A31" t="str">
        <f ca="1">IF(ISBLANK('Tournament Info'!$B$11),"",INDIRECT(ADDRESS(ROW(),2,1,1,"Optimal Seating "&amp;'Tournament Info'!$B$11-1&amp;"R+F")))</f>
        <v/>
      </c>
      <c r="B31" t="str">
        <f ca="1">IF(ISNUMBER(A31),VLOOKUP(A31,Methuselahs!$A$7:$E$206,2,FALSE()),"")</f>
        <v/>
      </c>
      <c r="C31" t="str">
        <f ca="1">IF(ISNUMBER(A31),VLOOKUP(A31,Methuselahs!$A$7:$E$206,3,FALSE()),"")</f>
        <v/>
      </c>
      <c r="D31" s="274" t="str">
        <f t="shared" ca="1" si="0"/>
        <v/>
      </c>
      <c r="E31" s="275"/>
      <c r="F31" s="292">
        <f t="shared" si="1"/>
        <v>0</v>
      </c>
      <c r="G31" s="260" t="str">
        <f t="shared" ca="1" si="2"/>
        <v/>
      </c>
      <c r="H31" t="str">
        <f ca="1">IF(ISNUMBER(A31),IF(OR($S31=$U31,NOT(ISNA(MATCH($D31*5+$V$4,Override!$C$6:$C$124,0)))),$Q31,0),"")</f>
        <v/>
      </c>
      <c r="I31" s="290" t="str">
        <f t="shared" ca="1" si="3"/>
        <v/>
      </c>
      <c r="J31" s="276">
        <f ca="1">COUNT(A27:A31)</f>
        <v>4</v>
      </c>
      <c r="K31" s="277" t="str">
        <f ca="1">IF(ISNUMBER(A31),_xlfn.RANK.EQ(F31,F27:F31),"")</f>
        <v/>
      </c>
      <c r="L31" s="278" t="e">
        <f ca="1">IF(J31=5,VLOOKUP(K31,TPMatrix!$A$6:$B$10,2,FALSE()),IF(J31=4,VLOOKUP(K31,TPMatrix!$D$6:$E$9,2,FALSE()),0))</f>
        <v>#N/A</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8" t="e">
        <f t="shared" ca="1" si="4"/>
        <v>#N/A</v>
      </c>
      <c r="R31" s="279">
        <f t="shared" ca="1" si="5"/>
        <v>0</v>
      </c>
      <c r="S31" s="277">
        <f t="shared" ca="1" si="6"/>
        <v>0</v>
      </c>
      <c r="T31" s="278">
        <f t="shared" si="7"/>
        <v>0</v>
      </c>
      <c r="U31" s="279">
        <f t="shared" ca="1" si="8"/>
        <v>4</v>
      </c>
      <c r="W31" s="191" t="str">
        <f t="shared" ca="1" si="9"/>
        <v/>
      </c>
      <c r="X31" t="str">
        <f ca="1">IF(ISNUMBER($A31),$W31*(Methuselahs!$A$4+1)+$A31,"")</f>
        <v/>
      </c>
      <c r="Y31" s="191" t="str">
        <f t="shared" ca="1" si="10"/>
        <v/>
      </c>
      <c r="Z31" t="str">
        <f ca="1">IF(ISNUMBER($A31),VLOOKUP($A31,Methuselahs!$A$7:$X$206,5),"")</f>
        <v/>
      </c>
      <c r="AA31" s="191" t="str">
        <f t="shared" ca="1" si="11"/>
        <v/>
      </c>
    </row>
    <row r="32" spans="1:27" ht="12.95" customHeight="1">
      <c r="A32" s="231">
        <f ca="1">IF(ISBLANK('Tournament Info'!$B$11),"",INDIRECT(ADDRESS(ROW(),2,1,1,"Optimal Seating "&amp;'Tournament Info'!$B$11-1&amp;"R+F")))</f>
        <v>15</v>
      </c>
      <c r="B32" s="232" t="str">
        <f ca="1">IF(ISNUMBER(A32),VLOOKUP(A32,Methuselahs!$A$7:$E$206,2,FALSE()),"")</f>
        <v>Dominik</v>
      </c>
      <c r="C32" s="233" t="str">
        <f ca="1">IF(ISNUMBER(A32),VLOOKUP(A32,Methuselahs!$A$7:$E$206,3,FALSE()),"")</f>
        <v>Trupcevic</v>
      </c>
      <c r="D32" s="234">
        <f t="shared" ca="1" si="0"/>
        <v>6</v>
      </c>
      <c r="E32" s="235"/>
      <c r="F32" s="285">
        <f t="shared" si="1"/>
        <v>0</v>
      </c>
      <c r="G32" s="236">
        <f t="shared" ca="1" si="2"/>
        <v>0</v>
      </c>
      <c r="H32" s="237">
        <f ca="1">IF(ISNUMBER(A32),IF(OR($S32=$U32,NOT(ISNA(MATCH($D32*5+$V$4,Override!$C$6:$C$124,0)))),$Q32,0),"")</f>
        <v>28</v>
      </c>
      <c r="I32" s="286">
        <f t="shared" ca="1" si="3"/>
        <v>2</v>
      </c>
      <c r="J32" s="238">
        <f ca="1">COUNT(A32:A36)</f>
        <v>4</v>
      </c>
      <c r="K32" s="239">
        <f ca="1">IF(ISNUMBER(A32),_xlfn.RANK.EQ(F32,F32:F36),"")</f>
        <v>2</v>
      </c>
      <c r="L32" s="240">
        <f ca="1">IF(J32=5,VLOOKUP(K32,TPMatrix!$A$6:$B$10,2,FALSE()),IF(J32=4,VLOOKUP(K32,TPMatrix!$D$6:$E$9,2,FALSE()),0))</f>
        <v>48</v>
      </c>
      <c r="M32" s="240">
        <f ca="1">IF(COUNTIF(K32:K36,K32)&gt;=2,IF(J32=5,VLOOKUP(K32+1,TPMatrix!$A$6:$B$10,2,FALSE()),IF(J32=4,VLOOKUP(K32+1,TPMatrix!$D$6:$E$9,2,FALSE()),0)),"")</f>
        <v>24</v>
      </c>
      <c r="N32" s="240">
        <f ca="1">IF(COUNTIF(K32:K36,K32)&gt;=3,IF(J32=5,VLOOKUP(K32+2,TPMatrix!$A$6:$B$10,2,FALSE()),IF(J32=4,VLOOKUP(K32+2,TPMatrix!$D$6:$E$9,2,FALSE()),0)),"")</f>
        <v>12</v>
      </c>
      <c r="O32" t="str">
        <f ca="1">IF(COUNTIF(K32:K36,K32)&gt;=4,IF(J32=5,VLOOKUP(K32+3,TPMatrix!$A$6:$B$10,2,FALSE()),IF(J32=4,VLOOKUP(K32+3,TPMatrix!$D$6:$E$9,2,FALSE()),0)),"")</f>
        <v/>
      </c>
      <c r="P32" t="str">
        <f ca="1">IF(COUNTIF(K32:K36,K32)&gt;=5,IF(J32=5,VLOOKUP(K32+4,TPMatrix!$A$6:$B$10,2,FALSE()),IF(J32=4,VLOOKUP(K32+4,TPMatrix!$D$6:$E$9,2,FALSE()),0)),"")</f>
        <v/>
      </c>
      <c r="Q32" s="240">
        <f t="shared" ca="1" si="4"/>
        <v>28</v>
      </c>
      <c r="R32" s="241">
        <f t="shared" ca="1" si="5"/>
        <v>3</v>
      </c>
      <c r="S32" s="242">
        <f t="shared" ca="1" si="6"/>
        <v>4</v>
      </c>
      <c r="T32" s="243">
        <f t="shared" si="7"/>
        <v>0</v>
      </c>
      <c r="U32" s="244">
        <f t="shared" ca="1" si="8"/>
        <v>4</v>
      </c>
      <c r="W32" s="191">
        <f t="shared" ca="1" si="9"/>
        <v>2</v>
      </c>
      <c r="X32" s="191">
        <f ca="1">IF(ISNUMBER($A32),$W32*(Methuselahs!$A$4+1)+$A32,"")</f>
        <v>81</v>
      </c>
      <c r="Y32" s="191">
        <f t="shared" ca="1" si="10"/>
        <v>3</v>
      </c>
      <c r="Z32" s="191">
        <f ca="1">IF(ISNUMBER($A32),VLOOKUP($A32,Methuselahs!$A$7:$X$206,5),"")</f>
        <v>15</v>
      </c>
      <c r="AA32" s="191">
        <f t="shared" ca="1" si="11"/>
        <v>2</v>
      </c>
    </row>
    <row r="33" spans="1:27" ht="12.95" customHeight="1">
      <c r="A33" s="245">
        <f ca="1">IF(ISBLANK('Tournament Info'!$B$11),"",INDIRECT(ADDRESS(ROW(),2,1,1,"Optimal Seating "&amp;'Tournament Info'!$B$11-1&amp;"R+F")))</f>
        <v>23</v>
      </c>
      <c r="B33" s="246" t="str">
        <f ca="1">IF(ISNUMBER(A33),VLOOKUP(A33,Methuselahs!$A$7:$E$206,2,FALSE()),"")</f>
        <v>Lovre</v>
      </c>
      <c r="C33" s="247" t="str">
        <f ca="1">IF(ISNUMBER(A33),VLOOKUP(A33,Methuselahs!$A$7:$E$206,3,FALSE()),"")</f>
        <v>de Grisogono</v>
      </c>
      <c r="D33" s="248">
        <f t="shared" ca="1" si="0"/>
        <v>6</v>
      </c>
      <c r="E33" s="249"/>
      <c r="F33" s="287">
        <f t="shared" si="1"/>
        <v>0</v>
      </c>
      <c r="G33" s="250">
        <f t="shared" ca="1" si="2"/>
        <v>0</v>
      </c>
      <c r="H33" s="251">
        <f ca="1">IF(ISNUMBER(A33),IF(OR($S33=$U33,NOT(ISNA(MATCH($D33*5+$V$4,Override!$C$6:$C$124,0)))),$Q33,0),"")</f>
        <v>28</v>
      </c>
      <c r="I33" s="288">
        <f t="shared" ca="1" si="3"/>
        <v>2</v>
      </c>
      <c r="J33" s="252">
        <f ca="1">COUNT(A32:A36)</f>
        <v>4</v>
      </c>
      <c r="K33" s="253">
        <f ca="1">IF(ISNUMBER(A33),_xlfn.RANK.EQ(F33,F32:F36),"")</f>
        <v>2</v>
      </c>
      <c r="L33" s="254">
        <f ca="1">IF(J33=5,VLOOKUP(K33,TPMatrix!$A$6:$B$10,2,FALSE()),IF(J33=4,VLOOKUP(K33,TPMatrix!$D$6:$E$9,2,FALSE()),0))</f>
        <v>48</v>
      </c>
      <c r="M33" s="254">
        <f ca="1">IF(COUNTIF(K32:K36,K33)&gt;=2,IF(J33=5,VLOOKUP(K33+1,TPMatrix!$A$6:$B$10,2,FALSE()),IF(J33=4,VLOOKUP(K33+1,TPMatrix!$D$6:$E$9,2,FALSE()),0)),"")</f>
        <v>24</v>
      </c>
      <c r="N33" s="254">
        <f ca="1">IF(COUNTIF(K32:K36,K33)&gt;=3,IF(J33=5,VLOOKUP(K33+2,TPMatrix!$A$6:$B$10,2,FALSE()),IF(J33=4,VLOOKUP(K33+2,TPMatrix!$D$6:$E$9,2,FALSE()),0)),"")</f>
        <v>12</v>
      </c>
      <c r="O33" t="str">
        <f ca="1">IF(COUNTIF(K32:K36,K33)&gt;=4,IF(J33=5,VLOOKUP(K33+3,TPMatrix!$A$6:$B$10,2,FALSE()),IF(J33=4,VLOOKUP(K33+3,TPMatrix!$D$6:$E$9,2,FALSE()),0)),"")</f>
        <v/>
      </c>
      <c r="P33" t="str">
        <f ca="1">IF(COUNTIF(K32:K36,K33)&gt;=5,IF(J33=5,VLOOKUP(K33+4,TPMatrix!$A$6:$B$10,2,FALSE()),IF(J33=4,VLOOKUP(K33+4,TPMatrix!$D$6:$E$9,2,FALSE()),0)),"")</f>
        <v/>
      </c>
      <c r="Q33" s="254">
        <f t="shared" ca="1" si="4"/>
        <v>28</v>
      </c>
      <c r="R33" s="255">
        <f t="shared" ca="1" si="5"/>
        <v>3</v>
      </c>
      <c r="S33" s="253">
        <f t="shared" ca="1" si="6"/>
        <v>4</v>
      </c>
      <c r="T33" s="254">
        <f t="shared" si="7"/>
        <v>0</v>
      </c>
      <c r="U33" s="255">
        <f t="shared" ca="1" si="8"/>
        <v>4</v>
      </c>
      <c r="W33" s="191">
        <f t="shared" ca="1" si="9"/>
        <v>2</v>
      </c>
      <c r="X33" s="191">
        <f ca="1">IF(ISNUMBER($A33),$W33*(Methuselahs!$A$4+1)+$A33,"")</f>
        <v>89</v>
      </c>
      <c r="Y33" s="191">
        <f t="shared" ca="1" si="10"/>
        <v>4</v>
      </c>
      <c r="Z33" s="191">
        <f ca="1">IF(ISNUMBER($A33),VLOOKUP($A33,Methuselahs!$A$7:$X$206,5),"")</f>
        <v>23</v>
      </c>
      <c r="AA33" s="191">
        <f t="shared" ca="1" si="11"/>
        <v>2</v>
      </c>
    </row>
    <row r="34" spans="1:27" ht="12.95" customHeight="1">
      <c r="A34" s="256">
        <f ca="1">IF(ISBLANK('Tournament Info'!$B$11),"",INDIRECT(ADDRESS(ROW(),2,1,1,"Optimal Seating "&amp;'Tournament Info'!$B$11-1&amp;"R+F")))</f>
        <v>2</v>
      </c>
      <c r="B34" s="232" t="str">
        <f ca="1">IF(ISNUMBER(A34),VLOOKUP(A34,Methuselahs!$A$7:$E$206,2,FALSE()),"")</f>
        <v>Joao</v>
      </c>
      <c r="C34" s="257" t="str">
        <f ca="1">IF(ISNUMBER(A34),VLOOKUP(A34,Methuselahs!$A$7:$E$206,3,FALSE()),"")</f>
        <v>Servolo</v>
      </c>
      <c r="D34" s="258">
        <f t="shared" ca="1" si="0"/>
        <v>6</v>
      </c>
      <c r="E34" s="259"/>
      <c r="F34" s="289">
        <f t="shared" si="1"/>
        <v>0</v>
      </c>
      <c r="G34" s="260">
        <f t="shared" ca="1" si="2"/>
        <v>0</v>
      </c>
      <c r="H34" s="261">
        <f ca="1">IF(ISNUMBER(A34),IF(OR($S34=$U34,NOT(ISNA(MATCH($D34*5+$V$4,Override!$C$6:$C$124,0)))),$Q34,0),"")</f>
        <v>28</v>
      </c>
      <c r="I34" s="290">
        <f t="shared" ca="1" si="3"/>
        <v>2</v>
      </c>
      <c r="J34" s="262">
        <f ca="1">COUNT(A32:A36)</f>
        <v>4</v>
      </c>
      <c r="K34" s="263">
        <f ca="1">IF(ISNUMBER(A34),_xlfn.RANK.EQ(F34,F32:F36),"")</f>
        <v>2</v>
      </c>
      <c r="L34" s="264">
        <f ca="1">IF(J34=5,VLOOKUP(K34,TPMatrix!$A$6:$B$10,2,FALSE()),IF(J34=4,VLOOKUP(K34,TPMatrix!$D$6:$E$9,2,FALSE()),0))</f>
        <v>48</v>
      </c>
      <c r="M34" s="264">
        <f ca="1">IF(COUNTIF(K32:K36,K34)&gt;=2,IF(J34=5,VLOOKUP(K34+1,TPMatrix!$A$6:$B$10,2,FALSE()),IF(J34=4,VLOOKUP(K34+1,TPMatrix!$D$6:$E$9,2,FALSE()),0)),"")</f>
        <v>24</v>
      </c>
      <c r="N34" s="264">
        <f ca="1">IF(COUNTIF(K32:K36,K34)&gt;=3,IF(J34=5,VLOOKUP(K34+2,TPMatrix!$A$6:$B$10,2,FALSE()),IF(J34=4,VLOOKUP(K34+2,TPMatrix!$D$6:$E$9,2,FALSE()),0)),"")</f>
        <v>12</v>
      </c>
      <c r="O34" t="str">
        <f ca="1">IF(COUNTIF(K32:K36,K34)&gt;=4,IF(J34=5,VLOOKUP(K34+3,TPMatrix!$A$6:$B$10,2,FALSE()),IF(J34=4,VLOOKUP(K34+3,TPMatrix!$D$6:$E$9,2,FALSE()),0)),"")</f>
        <v/>
      </c>
      <c r="P34" t="str">
        <f ca="1">IF(COUNTIF(K32:K36,K34)&gt;=5,IF(J34=5,VLOOKUP(K34+4,TPMatrix!$A$6:$B$10,2,FALSE()),IF(J34=4,VLOOKUP(K34+4,TPMatrix!$D$6:$E$9,2,FALSE()),0)),"")</f>
        <v/>
      </c>
      <c r="Q34" s="264">
        <f t="shared" ca="1" si="4"/>
        <v>28</v>
      </c>
      <c r="R34" s="265">
        <f t="shared" ca="1" si="5"/>
        <v>3</v>
      </c>
      <c r="S34" s="263">
        <f t="shared" ca="1" si="6"/>
        <v>4</v>
      </c>
      <c r="T34" s="264">
        <f t="shared" si="7"/>
        <v>0</v>
      </c>
      <c r="U34" s="265">
        <f t="shared" ca="1" si="8"/>
        <v>4</v>
      </c>
      <c r="W34" s="191">
        <f t="shared" ca="1" si="9"/>
        <v>2</v>
      </c>
      <c r="X34" s="191">
        <f ca="1">IF(ISNUMBER($A34),$W34*(Methuselahs!$A$4+1)+$A34,"")</f>
        <v>68</v>
      </c>
      <c r="Y34" s="191">
        <f t="shared" ca="1" si="10"/>
        <v>2</v>
      </c>
      <c r="Z34" s="191">
        <f ca="1">IF(ISNUMBER($A34),VLOOKUP($A34,Methuselahs!$A$7:$X$206,5),"")</f>
        <v>2</v>
      </c>
      <c r="AA34" s="191">
        <f t="shared" ca="1" si="11"/>
        <v>2</v>
      </c>
    </row>
    <row r="35" spans="1:27" ht="12.95" customHeight="1">
      <c r="A35" s="266">
        <f ca="1">IF(ISBLANK('Tournament Info'!$B$11),"",INDIRECT(ADDRESS(ROW(),2,1,1,"Optimal Seating "&amp;'Tournament Info'!$B$11-1&amp;"R+F")))</f>
        <v>17</v>
      </c>
      <c r="B35" s="202" t="str">
        <f ca="1">IF(ISNUMBER(A35),VLOOKUP(A35,Methuselahs!$A$7:$E$206,2,FALSE()),"")</f>
        <v>Martin</v>
      </c>
      <c r="C35" s="267" t="str">
        <f ca="1">IF(ISNUMBER(A35),VLOOKUP(A35,Methuselahs!$A$7:$E$206,3,FALSE()),"")</f>
        <v>Weinmyer</v>
      </c>
      <c r="D35" s="268">
        <f t="shared" ca="1" si="0"/>
        <v>6</v>
      </c>
      <c r="E35" s="269">
        <v>4</v>
      </c>
      <c r="F35" s="291">
        <f t="shared" si="1"/>
        <v>4</v>
      </c>
      <c r="G35" s="250">
        <f t="shared" ca="1" si="2"/>
        <v>1</v>
      </c>
      <c r="H35" s="251">
        <f ca="1">IF(ISNUMBER(A35),IF(OR($S35=$U35,NOT(ISNA(MATCH($D35*5+$V$4,Override!$C$6:$C$124,0)))),$Q35,0),"")</f>
        <v>60</v>
      </c>
      <c r="I35" s="288">
        <f t="shared" ca="1" si="3"/>
        <v>1</v>
      </c>
      <c r="J35" s="270">
        <f ca="1">COUNT(A32:A36)</f>
        <v>4</v>
      </c>
      <c r="K35" s="253">
        <f ca="1">IF(ISNUMBER(A35),_xlfn.RANK.EQ(F35,F32:F36),"")</f>
        <v>1</v>
      </c>
      <c r="L35" s="254">
        <f ca="1">IF(J35=5,VLOOKUP(K35,TPMatrix!$A$6:$B$10,2,FALSE()),IF(J35=4,VLOOKUP(K35,TPMatrix!$D$6:$E$9,2,FALSE()),0))</f>
        <v>60</v>
      </c>
      <c r="M35" t="str">
        <f ca="1">IF(COUNTIF(K32:K36,K35)&gt;=2,IF(J35=5,VLOOKUP(K35+1,TPMatrix!$A$6:$B$10,2,FALSE()),IF(J35=4,VLOOKUP(K35+1,TPMatrix!$D$6:$E$9,2,FALSE()),0)),"")</f>
        <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54">
        <f t="shared" ca="1" si="4"/>
        <v>60</v>
      </c>
      <c r="R35" s="255">
        <f t="shared" ca="1" si="5"/>
        <v>1</v>
      </c>
      <c r="S35" s="253">
        <f t="shared" ca="1" si="6"/>
        <v>4</v>
      </c>
      <c r="T35" s="254">
        <f t="shared" si="7"/>
        <v>4</v>
      </c>
      <c r="U35" s="255">
        <f t="shared" ca="1" si="8"/>
        <v>4</v>
      </c>
      <c r="W35" s="191">
        <f t="shared" ca="1" si="9"/>
        <v>1</v>
      </c>
      <c r="X35" s="191">
        <f ca="1">IF(ISNUMBER($A35),$W35*(Methuselahs!$A$4+1)+$A35,"")</f>
        <v>50</v>
      </c>
      <c r="Y35" s="191">
        <f t="shared" ca="1" si="10"/>
        <v>1</v>
      </c>
      <c r="Z35" s="191">
        <f ca="1">IF(ISNUMBER($A35),VLOOKUP($A35,Methuselahs!$A$7:$X$206,5),"")</f>
        <v>17</v>
      </c>
      <c r="AA35" s="191">
        <f t="shared" ca="1" si="11"/>
        <v>1</v>
      </c>
    </row>
    <row r="36" spans="1:27" ht="12.95" customHeight="1" thickBot="1">
      <c r="A36" t="str">
        <f ca="1">IF(ISBLANK('Tournament Info'!$B$11),"",INDIRECT(ADDRESS(ROW(),2,1,1,"Optimal Seating "&amp;'Tournament Info'!$B$11-1&amp;"R+F")))</f>
        <v/>
      </c>
      <c r="B36" t="str">
        <f ca="1">IF(ISNUMBER(A36),VLOOKUP(A36,Methuselahs!$A$7:$E$206,2,FALSE()),"")</f>
        <v/>
      </c>
      <c r="C36" t="str">
        <f ca="1">IF(ISNUMBER(A36),VLOOKUP(A36,Methuselahs!$A$7:$E$206,3,FALSE()),"")</f>
        <v/>
      </c>
      <c r="D36" s="274" t="str">
        <f t="shared" ca="1" si="0"/>
        <v/>
      </c>
      <c r="E36" s="275"/>
      <c r="F36" s="292">
        <f t="shared" si="1"/>
        <v>0</v>
      </c>
      <c r="G36" s="260" t="str">
        <f t="shared" ca="1" si="2"/>
        <v/>
      </c>
      <c r="H36" t="str">
        <f ca="1">IF(ISNUMBER(A36),IF(OR($S36=$U36,NOT(ISNA(MATCH($D36*5+$V$4,Override!$C$6:$C$124,0)))),$Q36,0),"")</f>
        <v/>
      </c>
      <c r="I36" s="290" t="str">
        <f t="shared" ca="1" si="3"/>
        <v/>
      </c>
      <c r="J36" s="276">
        <f ca="1">COUNT(A32:A36)</f>
        <v>4</v>
      </c>
      <c r="K36" s="277" t="str">
        <f ca="1">IF(ISNUMBER(A36),_xlfn.RANK.EQ(F36,F32:F36),"")</f>
        <v/>
      </c>
      <c r="L36" s="278" t="e">
        <f ca="1">IF(J36=5,VLOOKUP(K36,TPMatrix!$A$6:$B$10,2,FALSE()),IF(J36=4,VLOOKUP(K36,TPMatrix!$D$6:$E$9,2,FALSE()),0))</f>
        <v>#N/A</v>
      </c>
      <c r="M36" t="str">
        <f ca="1">IF(COUNTIF(K32:K36,K36)&gt;=2,IF(J36=5,VLOOKUP(K36+1,TPMatrix!$A$6:$B$10,2,FALSE()),IF(J36=4,VLOOKUP(K36+1,TPMatrix!$D$6:$E$9,2,FALSE()),0)),"")</f>
        <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8" t="e">
        <f t="shared" ca="1" si="4"/>
        <v>#N/A</v>
      </c>
      <c r="R36" s="279">
        <f t="shared" ca="1" si="5"/>
        <v>0</v>
      </c>
      <c r="S36" s="277">
        <f t="shared" ca="1" si="6"/>
        <v>0</v>
      </c>
      <c r="T36" s="278">
        <f t="shared" si="7"/>
        <v>0</v>
      </c>
      <c r="U36" s="279">
        <f t="shared" ca="1" si="8"/>
        <v>4</v>
      </c>
      <c r="W36" s="191" t="str">
        <f t="shared" ca="1" si="9"/>
        <v/>
      </c>
      <c r="X36" t="str">
        <f ca="1">IF(ISNUMBER($A36),$W36*(Methuselahs!$A$4+1)+$A36,"")</f>
        <v/>
      </c>
      <c r="Y36" s="191" t="str">
        <f t="shared" ca="1" si="10"/>
        <v/>
      </c>
      <c r="Z36" t="str">
        <f ca="1">IF(ISNUMBER($A36),VLOOKUP($A36,Methuselahs!$A$7:$X$206,5),"")</f>
        <v/>
      </c>
      <c r="AA36" s="191" t="str">
        <f t="shared" ca="1" si="11"/>
        <v/>
      </c>
    </row>
    <row r="37" spans="1:27" ht="12.95" customHeight="1">
      <c r="A37" s="231">
        <f ca="1">IF(ISBLANK('Tournament Info'!$B$11),"",INDIRECT(ADDRESS(ROW(),2,1,1,"Optimal Seating "&amp;'Tournament Info'!$B$11-1&amp;"R+F")))</f>
        <v>14</v>
      </c>
      <c r="B37" s="232" t="str">
        <f ca="1">IF(ISNUMBER(A37),VLOOKUP(A37,Methuselahs!$A$7:$E$206,2,FALSE()),"")</f>
        <v>Sergio</v>
      </c>
      <c r="C37" s="233" t="str">
        <f ca="1">IF(ISNUMBER(A37),VLOOKUP(A37,Methuselahs!$A$7:$E$206,3,FALSE()),"")</f>
        <v>Martins</v>
      </c>
      <c r="D37" s="234">
        <f t="shared" ca="1" si="0"/>
        <v>7</v>
      </c>
      <c r="E37" s="235">
        <v>1</v>
      </c>
      <c r="F37" s="285">
        <f t="shared" si="1"/>
        <v>1</v>
      </c>
      <c r="G37" s="236">
        <f t="shared" ca="1" si="2"/>
        <v>0</v>
      </c>
      <c r="H37" s="237">
        <f ca="1">IF(ISNUMBER(A37),IF(OR($S37=$U37,NOT(ISNA(MATCH($D37*5+$V$4,Override!$C$6:$C$124,0)))),$Q37,0),"")</f>
        <v>48</v>
      </c>
      <c r="I37" s="286">
        <f t="shared" ca="1" si="3"/>
        <v>2</v>
      </c>
      <c r="J37" s="238">
        <f ca="1">COUNT(A37:A41)</f>
        <v>4</v>
      </c>
      <c r="K37" s="239">
        <f ca="1">IF(ISNUMBER(A37),_xlfn.RANK.EQ(F37,F37:F41),"")</f>
        <v>2</v>
      </c>
      <c r="L37" s="240">
        <f ca="1">IF(J37=5,VLOOKUP(K37,TPMatrix!$A$6:$B$10,2,FALSE()),IF(J37=4,VLOOKUP(K37,TPMatrix!$D$6:$E$9,2,FALSE()),0))</f>
        <v>48</v>
      </c>
      <c r="M37" t="str">
        <f ca="1">IF(COUNTIF(K37:K41,K37)&gt;=2,IF(J37=5,VLOOKUP(K37+1,TPMatrix!$A$6:$B$10,2,FALSE()),IF(J37=4,VLOOKUP(K37+1,TPMatrix!$D$6:$E$9,2,FALSE()),0)),"")</f>
        <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40">
        <f t="shared" ca="1" si="4"/>
        <v>48</v>
      </c>
      <c r="R37" s="241">
        <f t="shared" ca="1" si="5"/>
        <v>1</v>
      </c>
      <c r="S37" s="242">
        <f t="shared" ca="1" si="6"/>
        <v>4</v>
      </c>
      <c r="T37" s="243">
        <f t="shared" si="7"/>
        <v>1</v>
      </c>
      <c r="U37" s="244">
        <f t="shared" ca="1" si="8"/>
        <v>4</v>
      </c>
      <c r="W37" s="191">
        <f t="shared" ca="1" si="9"/>
        <v>2</v>
      </c>
      <c r="X37" s="191">
        <f ca="1">IF(ISNUMBER($A37),$W37*(Methuselahs!$A$4+1)+$A37,"")</f>
        <v>80</v>
      </c>
      <c r="Y37" s="191">
        <f t="shared" ca="1" si="10"/>
        <v>2</v>
      </c>
      <c r="Z37" s="191">
        <f ca="1">IF(ISNUMBER($A37),VLOOKUP($A37,Methuselahs!$A$7:$X$206,5),"")</f>
        <v>14</v>
      </c>
      <c r="AA37" s="191">
        <f t="shared" ca="1" si="11"/>
        <v>2</v>
      </c>
    </row>
    <row r="38" spans="1:27" ht="12.95" customHeight="1">
      <c r="A38" s="245">
        <f ca="1">IF(ISBLANK('Tournament Info'!$B$11),"",INDIRECT(ADDRESS(ROW(),2,1,1,"Optimal Seating "&amp;'Tournament Info'!$B$11-1&amp;"R+F")))</f>
        <v>8</v>
      </c>
      <c r="B38" s="246" t="str">
        <f ca="1">IF(ISNUMBER(A38),VLOOKUP(A38,Methuselahs!$A$7:$E$206,2,FALSE()),"")</f>
        <v>Marcin</v>
      </c>
      <c r="C38" s="247" t="str">
        <f ca="1">IF(ISNUMBER(A38),VLOOKUP(A38,Methuselahs!$A$7:$E$206,3,FALSE()),"")</f>
        <v>Zakrzewski</v>
      </c>
      <c r="D38" s="248">
        <f t="shared" ca="1" si="0"/>
        <v>7</v>
      </c>
      <c r="E38" s="249"/>
      <c r="F38" s="287">
        <f t="shared" si="1"/>
        <v>0</v>
      </c>
      <c r="G38" s="250">
        <f t="shared" ca="1" si="2"/>
        <v>0</v>
      </c>
      <c r="H38" s="251">
        <f ca="1">IF(ISNUMBER(A38),IF(OR($S38=$U38,NOT(ISNA(MATCH($D38*5+$V$4,Override!$C$6:$C$124,0)))),$Q38,0),"")</f>
        <v>18</v>
      </c>
      <c r="I38" s="288">
        <f t="shared" ca="1" si="3"/>
        <v>4</v>
      </c>
      <c r="J38" s="252">
        <f ca="1">COUNT(A37:A41)</f>
        <v>4</v>
      </c>
      <c r="K38" s="253">
        <f ca="1">IF(ISNUMBER(A38),_xlfn.RANK.EQ(F38,F37:F41),"")</f>
        <v>3</v>
      </c>
      <c r="L38" s="254">
        <f ca="1">IF(J38=5,VLOOKUP(K38,TPMatrix!$A$6:$B$10,2,FALSE()),IF(J38=4,VLOOKUP(K38,TPMatrix!$D$6:$E$9,2,FALSE()),0))</f>
        <v>24</v>
      </c>
      <c r="M38" s="254">
        <f ca="1">IF(COUNTIF(K37:K41,K38)&gt;=2,IF(J38=5,VLOOKUP(K38+1,TPMatrix!$A$6:$B$10,2,FALSE()),IF(J38=4,VLOOKUP(K38+1,TPMatrix!$D$6:$E$9,2,FALSE()),0)),"")</f>
        <v>12</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54">
        <f t="shared" ca="1" si="4"/>
        <v>18</v>
      </c>
      <c r="R38" s="255">
        <f t="shared" ca="1" si="5"/>
        <v>2</v>
      </c>
      <c r="S38" s="253">
        <f t="shared" ca="1" si="6"/>
        <v>4</v>
      </c>
      <c r="T38" s="254">
        <f t="shared" si="7"/>
        <v>0</v>
      </c>
      <c r="U38" s="255">
        <f t="shared" ca="1" si="8"/>
        <v>4</v>
      </c>
      <c r="W38" s="191">
        <f t="shared" ca="1" si="9"/>
        <v>4</v>
      </c>
      <c r="X38" s="191">
        <f ca="1">IF(ISNUMBER($A38),$W38*(Methuselahs!$A$4+1)+$A38,"")</f>
        <v>140</v>
      </c>
      <c r="Y38" s="191">
        <f t="shared" ca="1" si="10"/>
        <v>3</v>
      </c>
      <c r="Z38" s="191">
        <f ca="1">IF(ISNUMBER($A38),VLOOKUP($A38,Methuselahs!$A$7:$X$206,5),"")</f>
        <v>8</v>
      </c>
      <c r="AA38" s="191">
        <f t="shared" ca="1" si="11"/>
        <v>4</v>
      </c>
    </row>
    <row r="39" spans="1:27" ht="12.95" customHeight="1">
      <c r="A39" s="256">
        <f ca="1">IF(ISBLANK('Tournament Info'!$B$11),"",INDIRECT(ADDRESS(ROW(),2,1,1,"Optimal Seating "&amp;'Tournament Info'!$B$11-1&amp;"R+F")))</f>
        <v>20</v>
      </c>
      <c r="B39" s="232" t="str">
        <f ca="1">IF(ISNUMBER(A39),VLOOKUP(A39,Methuselahs!$A$7:$E$206,2,FALSE()),"")</f>
        <v>Tommi</v>
      </c>
      <c r="C39" s="257" t="str">
        <f ca="1">IF(ISNUMBER(A39),VLOOKUP(A39,Methuselahs!$A$7:$E$206,3,FALSE()),"")</f>
        <v>Hakomaa</v>
      </c>
      <c r="D39" s="258">
        <f t="shared" ref="D39:D70" ca="1" si="12">IF(ISNUMBER(A39),FLOOR((ROW()-ROW($A$7))/5,1)+1,"")</f>
        <v>7</v>
      </c>
      <c r="E39" s="259">
        <v>3</v>
      </c>
      <c r="F39" s="289">
        <f t="shared" ref="F39:F70" si="13">IF(ISNUMBER(E39),E39,0)</f>
        <v>3</v>
      </c>
      <c r="G39" s="260">
        <f t="shared" ref="G39:G70" ca="1" si="14">IF(ISNUMBER($A39),IF(AND($F39&gt;=2,$H39=60),1,0),"")</f>
        <v>1</v>
      </c>
      <c r="H39" s="261">
        <f ca="1">IF(ISNUMBER(A39),IF(OR($S39=$U39,NOT(ISNA(MATCH($D39*5+$V$4,Override!$C$6:$C$124,0)))),$Q39,0),"")</f>
        <v>60</v>
      </c>
      <c r="I39" s="290">
        <f t="shared" ref="I39:I70" ca="1" si="15">IF(ISNUMBER(A39),IF(J39=5,K39,IF(AND(J39=4,OR(K39=4,K39=3)),K39+1,K39)),"")</f>
        <v>1</v>
      </c>
      <c r="J39" s="262">
        <f ca="1">COUNT(A37:A41)</f>
        <v>4</v>
      </c>
      <c r="K39" s="263">
        <f ca="1">IF(ISNUMBER(A39),_xlfn.RANK.EQ(F39,F37:F41),"")</f>
        <v>1</v>
      </c>
      <c r="L39" s="264">
        <f ca="1">IF(J39=5,VLOOKUP(K39,TPMatrix!$A$6:$B$10,2,FALSE()),IF(J39=4,VLOOKUP(K39,TPMatrix!$D$6:$E$9,2,FALSE()),0))</f>
        <v>60</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64">
        <f t="shared" ref="Q39:Q70" ca="1" si="16">SUM(L39:P39)/COUNT(L39:P39)</f>
        <v>60</v>
      </c>
      <c r="R39" s="265">
        <f t="shared" ref="R39:R70" ca="1" si="17">COUNT(L39:P39)</f>
        <v>1</v>
      </c>
      <c r="S39" s="263">
        <f t="shared" ref="S39:S70" ca="1" si="18">IF(ISNUMBER($A39),COUNTIF($D$7:$D$206,$D39),0)</f>
        <v>4</v>
      </c>
      <c r="T39" s="264">
        <f t="shared" ref="T39:T70" si="19">CEILING($F39,1)</f>
        <v>3</v>
      </c>
      <c r="U39" s="265">
        <f t="shared" ref="U39:U70" ca="1" si="20">SUM(OFFSET(T39,-MOD(ROW()-ROW($U$7),5),0,5,1))</f>
        <v>4</v>
      </c>
      <c r="W39" s="191">
        <f t="shared" ref="W39:W70" ca="1" si="21">$I39</f>
        <v>1</v>
      </c>
      <c r="X39" s="191">
        <f ca="1">IF(ISNUMBER($A39),$W39*(Methuselahs!$A$4+1)+$A39,"")</f>
        <v>53</v>
      </c>
      <c r="Y39" s="191">
        <f t="shared" ref="Y39:Y70" ca="1" si="22">IF(ISNUMBER($A39),_xlfn.RANK.EQ($X39,$X39:$X43,1),"")</f>
        <v>1</v>
      </c>
      <c r="Z39" s="191">
        <f ca="1">IF(ISNUMBER($A39),VLOOKUP($A39,Methuselahs!$A$7:$X$206,5),"")</f>
        <v>1001</v>
      </c>
      <c r="AA39" s="191">
        <f t="shared" ref="AA39:AA70" ca="1" si="23">$I39</f>
        <v>1</v>
      </c>
    </row>
    <row r="40" spans="1:27" ht="12.95" customHeight="1">
      <c r="A40" s="266">
        <f ca="1">IF(ISBLANK('Tournament Info'!$B$11),"",INDIRECT(ADDRESS(ROW(),2,1,1,"Optimal Seating "&amp;'Tournament Info'!$B$11-1&amp;"R+F")))</f>
        <v>3</v>
      </c>
      <c r="B40" s="202" t="str">
        <f ca="1">IF(ISNUMBER(A40),VLOOKUP(A40,Methuselahs!$A$7:$E$206,2,FALSE()),"")</f>
        <v>Tero</v>
      </c>
      <c r="C40" s="267" t="str">
        <f ca="1">IF(ISNUMBER(A40),VLOOKUP(A40,Methuselahs!$A$7:$E$206,3,FALSE()),"")</f>
        <v>Aalto</v>
      </c>
      <c r="D40" s="268">
        <f t="shared" ca="1" si="12"/>
        <v>7</v>
      </c>
      <c r="E40" s="269"/>
      <c r="F40" s="291">
        <f t="shared" si="13"/>
        <v>0</v>
      </c>
      <c r="G40" s="250">
        <f t="shared" ca="1" si="14"/>
        <v>0</v>
      </c>
      <c r="H40" s="251">
        <f ca="1">IF(ISNUMBER(A40),IF(OR($S40=$U40,NOT(ISNA(MATCH($D40*5+$V$4,Override!$C$6:$C$124,0)))),$Q40,0),"")</f>
        <v>18</v>
      </c>
      <c r="I40" s="288">
        <f t="shared" ca="1" si="15"/>
        <v>4</v>
      </c>
      <c r="J40" s="270">
        <f ca="1">COUNT(A37:A41)</f>
        <v>4</v>
      </c>
      <c r="K40" s="253">
        <f ca="1">IF(ISNUMBER(A40),_xlfn.RANK.EQ(F40,F37:F41),"")</f>
        <v>3</v>
      </c>
      <c r="L40" s="254">
        <f ca="1">IF(J40=5,VLOOKUP(K40,TPMatrix!$A$6:$B$10,2,FALSE()),IF(J40=4,VLOOKUP(K40,TPMatrix!$D$6:$E$9,2,FALSE()),0))</f>
        <v>24</v>
      </c>
      <c r="M40" s="254">
        <f ca="1">IF(COUNTIF(K37:K41,K40)&gt;=2,IF(J40=5,VLOOKUP(K40+1,TPMatrix!$A$6:$B$10,2,FALSE()),IF(J40=4,VLOOKUP(K40+1,TPMatrix!$D$6:$E$9,2,FALSE()),0)),"")</f>
        <v>12</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54">
        <f t="shared" ca="1" si="16"/>
        <v>18</v>
      </c>
      <c r="R40" s="255">
        <f t="shared" ca="1" si="17"/>
        <v>2</v>
      </c>
      <c r="S40" s="253">
        <f t="shared" ca="1" si="18"/>
        <v>4</v>
      </c>
      <c r="T40" s="254">
        <f t="shared" si="19"/>
        <v>0</v>
      </c>
      <c r="U40" s="255">
        <f t="shared" ca="1" si="20"/>
        <v>4</v>
      </c>
      <c r="W40" s="191">
        <f t="shared" ca="1" si="21"/>
        <v>4</v>
      </c>
      <c r="X40" s="191">
        <f ca="1">IF(ISNUMBER($A40),$W40*(Methuselahs!$A$4+1)+$A40,"")</f>
        <v>135</v>
      </c>
      <c r="Y40" s="191">
        <f t="shared" ca="1" si="22"/>
        <v>1</v>
      </c>
      <c r="Z40" s="191">
        <f ca="1">IF(ISNUMBER($A40),VLOOKUP($A40,Methuselahs!$A$7:$X$206,5),"")</f>
        <v>1009</v>
      </c>
      <c r="AA40" s="191">
        <f t="shared" ca="1" si="23"/>
        <v>4</v>
      </c>
    </row>
    <row r="41" spans="1:27" ht="12.95" customHeight="1" thickBot="1">
      <c r="A41" t="str">
        <f ca="1">IF(ISBLANK('Tournament Info'!$B$11),"",INDIRECT(ADDRESS(ROW(),2,1,1,"Optimal Seating "&amp;'Tournament Info'!$B$11-1&amp;"R+F")))</f>
        <v/>
      </c>
      <c r="B41" t="str">
        <f ca="1">IF(ISNUMBER(A41),VLOOKUP(A41,Methuselahs!$A$7:$E$206,2,FALSE()),"")</f>
        <v/>
      </c>
      <c r="C41" t="str">
        <f ca="1">IF(ISNUMBER(A41),VLOOKUP(A41,Methuselahs!$A$7:$E$206,3,FALSE()),"")</f>
        <v/>
      </c>
      <c r="D41" s="274" t="str">
        <f t="shared" ca="1" si="12"/>
        <v/>
      </c>
      <c r="E41" s="275"/>
      <c r="F41" s="292">
        <f t="shared" si="13"/>
        <v>0</v>
      </c>
      <c r="G41" s="260" t="str">
        <f t="shared" ca="1" si="14"/>
        <v/>
      </c>
      <c r="H41" t="str">
        <f ca="1">IF(ISNUMBER(A41),IF(OR($S41=$U41,NOT(ISNA(MATCH($D41*5+$V$4,Override!$C$6:$C$124,0)))),$Q41,0),"")</f>
        <v/>
      </c>
      <c r="I41" s="290" t="str">
        <f t="shared" ca="1" si="15"/>
        <v/>
      </c>
      <c r="J41" s="276">
        <f ca="1">COUNT(A37:A41)</f>
        <v>4</v>
      </c>
      <c r="K41" s="277" t="str">
        <f ca="1">IF(ISNUMBER(A41),_xlfn.RANK.EQ(F41,F37:F41),"")</f>
        <v/>
      </c>
      <c r="L41" s="278"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8" t="e">
        <f t="shared" ca="1" si="16"/>
        <v>#N/A</v>
      </c>
      <c r="R41" s="279">
        <f t="shared" ca="1" si="17"/>
        <v>0</v>
      </c>
      <c r="S41" s="277">
        <f t="shared" ca="1" si="18"/>
        <v>0</v>
      </c>
      <c r="T41" s="278">
        <f t="shared" si="19"/>
        <v>0</v>
      </c>
      <c r="U41" s="279">
        <f t="shared" ca="1" si="20"/>
        <v>4</v>
      </c>
      <c r="W41" s="191" t="str">
        <f t="shared" ca="1" si="21"/>
        <v/>
      </c>
      <c r="X41" t="str">
        <f ca="1">IF(ISNUMBER($A41),$W41*(Methuselahs!$A$4+1)+$A41,"")</f>
        <v/>
      </c>
      <c r="Y41" s="191" t="str">
        <f t="shared" ca="1" si="22"/>
        <v/>
      </c>
      <c r="Z41" t="str">
        <f ca="1">IF(ISNUMBER($A41),VLOOKUP($A41,Methuselahs!$A$7:$X$206,5),"")</f>
        <v/>
      </c>
      <c r="AA41" s="191" t="str">
        <f t="shared" ca="1" si="23"/>
        <v/>
      </c>
    </row>
    <row r="42" spans="1:27" ht="12.95" customHeight="1">
      <c r="A42" t="str">
        <f ca="1">IF(ISBLANK('Tournament Info'!$B$11),"",INDIRECT(ADDRESS(ROW(),2,1,1,"Optimal Seating "&amp;'Tournament Info'!$B$11-1&amp;"R+F")))</f>
        <v/>
      </c>
      <c r="B42" t="str">
        <f ca="1">IF(ISNUMBER(A42),VLOOKUP(A42,Methuselahs!$A$7:$E$206,2,FALSE()),"")</f>
        <v/>
      </c>
      <c r="C42" t="str">
        <f ca="1">IF(ISNUMBER(A42),VLOOKUP(A42,Methuselahs!$A$7:$E$206,3,FALSE()),"")</f>
        <v/>
      </c>
      <c r="D42" s="234" t="str">
        <f t="shared" ca="1" si="12"/>
        <v/>
      </c>
      <c r="E42" s="235"/>
      <c r="F42" s="285">
        <f t="shared" si="13"/>
        <v>0</v>
      </c>
      <c r="G42" s="236" t="str">
        <f t="shared" ca="1" si="14"/>
        <v/>
      </c>
      <c r="H42" t="str">
        <f ca="1">IF(ISNUMBER(A42),IF(OR($S42=$U42,NOT(ISNA(MATCH($D42*5+$V$4,Override!$C$6:$C$124,0)))),$Q42,0),"")</f>
        <v/>
      </c>
      <c r="I42" s="286" t="str">
        <f t="shared" ca="1" si="15"/>
        <v/>
      </c>
      <c r="J42" s="238">
        <f ca="1">COUNT(A42:A46)</f>
        <v>0</v>
      </c>
      <c r="K42" s="239" t="str">
        <f ca="1">IF(ISNUMBER(A42),_xlfn.RANK.EQ(F42,F42:F46),"")</f>
        <v/>
      </c>
      <c r="L42" s="240">
        <f ca="1">IF(J42=5,VLOOKUP(K42,TPMatrix!$A$6:$B$10,2,FALSE()),IF(J42=4,VLOOKUP(K42,TPMatrix!$D$6:$E$9,2,FALSE()),0))</f>
        <v>0</v>
      </c>
      <c r="M42" s="240">
        <f ca="1">IF(COUNTIF(K42:K46,K42)&gt;=2,IF(J42=5,VLOOKUP(K42+1,TPMatrix!$A$6:$B$10,2,FALSE()),IF(J42=4,VLOOKUP(K42+1,TPMatrix!$D$6:$E$9,2,FALSE()),0)),"")</f>
        <v>0</v>
      </c>
      <c r="N42" s="240">
        <f ca="1">IF(COUNTIF(K42:K46,K42)&gt;=3,IF(J42=5,VLOOKUP(K42+2,TPMatrix!$A$6:$B$10,2,FALSE()),IF(J42=4,VLOOKUP(K42+2,TPMatrix!$D$6:$E$9,2,FALSE()),0)),"")</f>
        <v>0</v>
      </c>
      <c r="O42" s="240">
        <f ca="1">IF(COUNTIF(K42:K46,K42)&gt;=4,IF(J42=5,VLOOKUP(K42+3,TPMatrix!$A$6:$B$10,2,FALSE()),IF(J42=4,VLOOKUP(K42+3,TPMatrix!$D$6:$E$9,2,FALSE()),0)),"")</f>
        <v>0</v>
      </c>
      <c r="P42" s="240">
        <f ca="1">IF(COUNTIF(K42:K46,K42)&gt;=5,IF(J42=5,VLOOKUP(K42+4,TPMatrix!$A$6:$B$10,2,FALSE()),IF(J42=4,VLOOKUP(K42+4,TPMatrix!$D$6:$E$9,2,FALSE()),0)),"")</f>
        <v>0</v>
      </c>
      <c r="Q42" s="240">
        <f t="shared" ca="1" si="16"/>
        <v>0</v>
      </c>
      <c r="R42" s="241">
        <f t="shared" ca="1" si="17"/>
        <v>5</v>
      </c>
      <c r="S42" s="242">
        <f t="shared" ca="1" si="18"/>
        <v>0</v>
      </c>
      <c r="T42" s="243">
        <f t="shared" si="19"/>
        <v>0</v>
      </c>
      <c r="U42" s="244">
        <f t="shared" ca="1" si="20"/>
        <v>0</v>
      </c>
      <c r="W42" s="191" t="str">
        <f t="shared" ca="1" si="21"/>
        <v/>
      </c>
      <c r="X42" t="str">
        <f ca="1">IF(ISNUMBER($A42),$W42*(Methuselahs!$A$4+1)+$A42,"")</f>
        <v/>
      </c>
      <c r="Y42" s="191" t="str">
        <f t="shared" ca="1" si="22"/>
        <v/>
      </c>
      <c r="Z42" t="str">
        <f ca="1">IF(ISNUMBER($A42),VLOOKUP($A42,Methuselahs!$A$7:$X$206,5),"")</f>
        <v/>
      </c>
      <c r="AA42" s="191" t="str">
        <f t="shared" ca="1" si="23"/>
        <v/>
      </c>
    </row>
    <row r="43" spans="1:27" ht="12.95" customHeight="1">
      <c r="A43" t="str">
        <f ca="1">IF(ISBLANK('Tournament Info'!$B$11),"",INDIRECT(ADDRESS(ROW(),2,1,1,"Optimal Seating "&amp;'Tournament Info'!$B$11-1&amp;"R+F")))</f>
        <v/>
      </c>
      <c r="B43" t="str">
        <f ca="1">IF(ISNUMBER(A43),VLOOKUP(A43,Methuselahs!$A$7:$E$206,2,FALSE()),"")</f>
        <v/>
      </c>
      <c r="C43" t="str">
        <f ca="1">IF(ISNUMBER(A43),VLOOKUP(A43,Methuselahs!$A$7:$E$206,3,FALSE()),"")</f>
        <v/>
      </c>
      <c r="D43" s="248" t="str">
        <f t="shared" ca="1" si="12"/>
        <v/>
      </c>
      <c r="E43" s="249"/>
      <c r="F43" s="287">
        <f t="shared" si="13"/>
        <v>0</v>
      </c>
      <c r="G43" s="250" t="str">
        <f t="shared" ca="1" si="14"/>
        <v/>
      </c>
      <c r="H43" t="str">
        <f ca="1">IF(ISNUMBER(A43),IF(OR($S43=$U43,NOT(ISNA(MATCH($D43*5+$V$4,Override!$C$6:$C$124,0)))),$Q43,0),"")</f>
        <v/>
      </c>
      <c r="I43" s="288" t="str">
        <f t="shared" ca="1" si="15"/>
        <v/>
      </c>
      <c r="J43" s="252">
        <f ca="1">COUNT(A42:A46)</f>
        <v>0</v>
      </c>
      <c r="K43" s="253" t="str">
        <f ca="1">IF(ISNUMBER(A43),_xlfn.RANK.EQ(F43,F42:F46),"")</f>
        <v/>
      </c>
      <c r="L43" s="254">
        <f ca="1">IF(J43=5,VLOOKUP(K43,TPMatrix!$A$6:$B$10,2,FALSE()),IF(J43=4,VLOOKUP(K43,TPMatrix!$D$6:$E$9,2,FALSE()),0))</f>
        <v>0</v>
      </c>
      <c r="M43" s="254">
        <f ca="1">IF(COUNTIF(K42:K46,K43)&gt;=2,IF(J43=5,VLOOKUP(K43+1,TPMatrix!$A$6:$B$10,2,FALSE()),IF(J43=4,VLOOKUP(K43+1,TPMatrix!$D$6:$E$9,2,FALSE()),0)),"")</f>
        <v>0</v>
      </c>
      <c r="N43" s="254">
        <f ca="1">IF(COUNTIF(K42:K46,K43)&gt;=3,IF(J43=5,VLOOKUP(K43+2,TPMatrix!$A$6:$B$10,2,FALSE()),IF(J43=4,VLOOKUP(K43+2,TPMatrix!$D$6:$E$9,2,FALSE()),0)),"")</f>
        <v>0</v>
      </c>
      <c r="O43" s="254">
        <f ca="1">IF(COUNTIF(K42:K46,K43)&gt;=4,IF(J43=5,VLOOKUP(K43+3,TPMatrix!$A$6:$B$10,2,FALSE()),IF(J43=4,VLOOKUP(K43+3,TPMatrix!$D$6:$E$9,2,FALSE()),0)),"")</f>
        <v>0</v>
      </c>
      <c r="P43" s="254">
        <f ca="1">IF(COUNTIF(K42:K46,K43)&gt;=5,IF(J43=5,VLOOKUP(K43+4,TPMatrix!$A$6:$B$10,2,FALSE()),IF(J43=4,VLOOKUP(K43+4,TPMatrix!$D$6:$E$9,2,FALSE()),0)),"")</f>
        <v>0</v>
      </c>
      <c r="Q43" s="254">
        <f t="shared" ca="1" si="16"/>
        <v>0</v>
      </c>
      <c r="R43" s="255">
        <f t="shared" ca="1" si="17"/>
        <v>5</v>
      </c>
      <c r="S43" s="253">
        <f t="shared" ca="1" si="18"/>
        <v>0</v>
      </c>
      <c r="T43" s="254">
        <f t="shared" si="19"/>
        <v>0</v>
      </c>
      <c r="U43" s="255">
        <f t="shared" ca="1" si="20"/>
        <v>0</v>
      </c>
      <c r="W43" s="191" t="str">
        <f t="shared" ca="1" si="21"/>
        <v/>
      </c>
      <c r="X43" t="str">
        <f ca="1">IF(ISNUMBER($A43),$W43*(Methuselahs!$A$4+1)+$A43,"")</f>
        <v/>
      </c>
      <c r="Y43" s="191" t="str">
        <f t="shared" ca="1" si="22"/>
        <v/>
      </c>
      <c r="Z43" t="str">
        <f ca="1">IF(ISNUMBER($A43),VLOOKUP($A43,Methuselahs!$A$7:$X$206,5),"")</f>
        <v/>
      </c>
      <c r="AA43" s="191" t="str">
        <f t="shared" ca="1" si="23"/>
        <v/>
      </c>
    </row>
    <row r="44" spans="1:27" ht="12.95" customHeight="1">
      <c r="A44" t="str">
        <f ca="1">IF(ISBLANK('Tournament Info'!$B$11),"",INDIRECT(ADDRESS(ROW(),2,1,1,"Optimal Seating "&amp;'Tournament Info'!$B$11-1&amp;"R+F")))</f>
        <v/>
      </c>
      <c r="B44" t="str">
        <f ca="1">IF(ISNUMBER(A44),VLOOKUP(A44,Methuselahs!$A$7:$E$206,2,FALSE()),"")</f>
        <v/>
      </c>
      <c r="C44" t="str">
        <f ca="1">IF(ISNUMBER(A44),VLOOKUP(A44,Methuselahs!$A$7:$E$206,3,FALSE()),"")</f>
        <v/>
      </c>
      <c r="D44" s="258" t="str">
        <f t="shared" ca="1" si="12"/>
        <v/>
      </c>
      <c r="E44" s="259"/>
      <c r="F44" s="289">
        <f t="shared" si="13"/>
        <v>0</v>
      </c>
      <c r="G44" s="260" t="str">
        <f t="shared" ca="1" si="14"/>
        <v/>
      </c>
      <c r="H44" t="str">
        <f ca="1">IF(ISNUMBER(A44),IF(OR($S44=$U44,NOT(ISNA(MATCH($D44*5+$V$4,Override!$C$6:$C$124,0)))),$Q44,0),"")</f>
        <v/>
      </c>
      <c r="I44" s="290" t="str">
        <f t="shared" ca="1" si="15"/>
        <v/>
      </c>
      <c r="J44" s="262">
        <f ca="1">COUNT(A42:A46)</f>
        <v>0</v>
      </c>
      <c r="K44" s="263" t="str">
        <f ca="1">IF(ISNUMBER(A44),_xlfn.RANK.EQ(F44,F42:F46),"")</f>
        <v/>
      </c>
      <c r="L44" s="264">
        <f ca="1">IF(J44=5,VLOOKUP(K44,TPMatrix!$A$6:$B$10,2,FALSE()),IF(J44=4,VLOOKUP(K44,TPMatrix!$D$6:$E$9,2,FALSE()),0))</f>
        <v>0</v>
      </c>
      <c r="M44" s="264">
        <f ca="1">IF(COUNTIF(K42:K46,K44)&gt;=2,IF(J44=5,VLOOKUP(K44+1,TPMatrix!$A$6:$B$10,2,FALSE()),IF(J44=4,VLOOKUP(K44+1,TPMatrix!$D$6:$E$9,2,FALSE()),0)),"")</f>
        <v>0</v>
      </c>
      <c r="N44" s="264">
        <f ca="1">IF(COUNTIF(K42:K46,K44)&gt;=3,IF(J44=5,VLOOKUP(K44+2,TPMatrix!$A$6:$B$10,2,FALSE()),IF(J44=4,VLOOKUP(K44+2,TPMatrix!$D$6:$E$9,2,FALSE()),0)),"")</f>
        <v>0</v>
      </c>
      <c r="O44" s="264">
        <f ca="1">IF(COUNTIF(K42:K46,K44)&gt;=4,IF(J44=5,VLOOKUP(K44+3,TPMatrix!$A$6:$B$10,2,FALSE()),IF(J44=4,VLOOKUP(K44+3,TPMatrix!$D$6:$E$9,2,FALSE()),0)),"")</f>
        <v>0</v>
      </c>
      <c r="P44" s="264">
        <f ca="1">IF(COUNTIF(K42:K46,K44)&gt;=5,IF(J44=5,VLOOKUP(K44+4,TPMatrix!$A$6:$B$10,2,FALSE()),IF(J44=4,VLOOKUP(K44+4,TPMatrix!$D$6:$E$9,2,FALSE()),0)),"")</f>
        <v>0</v>
      </c>
      <c r="Q44" s="264">
        <f t="shared" ca="1" si="16"/>
        <v>0</v>
      </c>
      <c r="R44" s="265">
        <f t="shared" ca="1" si="17"/>
        <v>5</v>
      </c>
      <c r="S44" s="263">
        <f t="shared" ca="1" si="18"/>
        <v>0</v>
      </c>
      <c r="T44" s="264">
        <f t="shared" si="19"/>
        <v>0</v>
      </c>
      <c r="U44" s="265">
        <f t="shared" ca="1" si="20"/>
        <v>0</v>
      </c>
      <c r="W44" s="191" t="str">
        <f t="shared" ca="1" si="21"/>
        <v/>
      </c>
      <c r="X44" t="str">
        <f ca="1">IF(ISNUMBER($A44),$W44*(Methuselahs!$A$4+1)+$A44,"")</f>
        <v/>
      </c>
      <c r="Y44" s="191" t="str">
        <f t="shared" ca="1" si="22"/>
        <v/>
      </c>
      <c r="Z44" t="str">
        <f ca="1">IF(ISNUMBER($A44),VLOOKUP($A44,Methuselahs!$A$7:$X$206,5),"")</f>
        <v/>
      </c>
      <c r="AA44" s="191" t="str">
        <f t="shared" ca="1" si="23"/>
        <v/>
      </c>
    </row>
    <row r="45" spans="1:27" ht="12.95" customHeight="1">
      <c r="A45" t="str">
        <f ca="1">IF(ISBLANK('Tournament Info'!$B$11),"",INDIRECT(ADDRESS(ROW(),2,1,1,"Optimal Seating "&amp;'Tournament Info'!$B$11-1&amp;"R+F")))</f>
        <v/>
      </c>
      <c r="B45" t="str">
        <f ca="1">IF(ISNUMBER(A45),VLOOKUP(A45,Methuselahs!$A$7:$E$206,2,FALSE()),"")</f>
        <v/>
      </c>
      <c r="C45" t="str">
        <f ca="1">IF(ISNUMBER(A45),VLOOKUP(A45,Methuselahs!$A$7:$E$206,3,FALSE()),"")</f>
        <v/>
      </c>
      <c r="D45" s="268" t="str">
        <f t="shared" ca="1" si="12"/>
        <v/>
      </c>
      <c r="E45" s="269"/>
      <c r="F45" s="291">
        <f t="shared" si="13"/>
        <v>0</v>
      </c>
      <c r="G45" s="250" t="str">
        <f t="shared" ca="1" si="14"/>
        <v/>
      </c>
      <c r="H45" t="str">
        <f ca="1">IF(ISNUMBER(A45),IF(OR($S45=$U45,NOT(ISNA(MATCH($D45*5+$V$4,Override!$C$6:$C$124,0)))),$Q45,0),"")</f>
        <v/>
      </c>
      <c r="I45" s="288" t="str">
        <f t="shared" ca="1" si="15"/>
        <v/>
      </c>
      <c r="J45" s="270">
        <f ca="1">COUNT(A42:A46)</f>
        <v>0</v>
      </c>
      <c r="K45" s="253" t="str">
        <f ca="1">IF(ISNUMBER(A45),_xlfn.RANK.EQ(F45,F42:F46),"")</f>
        <v/>
      </c>
      <c r="L45" s="254">
        <f ca="1">IF(J45=5,VLOOKUP(K45,TPMatrix!$A$6:$B$10,2,FALSE()),IF(J45=4,VLOOKUP(K45,TPMatrix!$D$6:$E$9,2,FALSE()),0))</f>
        <v>0</v>
      </c>
      <c r="M45" s="254">
        <f ca="1">IF(COUNTIF(K42:K46,K45)&gt;=2,IF(J45=5,VLOOKUP(K45+1,TPMatrix!$A$6:$B$10,2,FALSE()),IF(J45=4,VLOOKUP(K45+1,TPMatrix!$D$6:$E$9,2,FALSE()),0)),"")</f>
        <v>0</v>
      </c>
      <c r="N45" s="254">
        <f ca="1">IF(COUNTIF(K42:K46,K45)&gt;=3,IF(J45=5,VLOOKUP(K45+2,TPMatrix!$A$6:$B$10,2,FALSE()),IF(J45=4,VLOOKUP(K45+2,TPMatrix!$D$6:$E$9,2,FALSE()),0)),"")</f>
        <v>0</v>
      </c>
      <c r="O45" s="254">
        <f ca="1">IF(COUNTIF(K42:K46,K45)&gt;=4,IF(J45=5,VLOOKUP(K45+3,TPMatrix!$A$6:$B$10,2,FALSE()),IF(J45=4,VLOOKUP(K45+3,TPMatrix!$D$6:$E$9,2,FALSE()),0)),"")</f>
        <v>0</v>
      </c>
      <c r="P45" s="254">
        <f ca="1">IF(COUNTIF(K42:K46,K45)&gt;=5,IF(J45=5,VLOOKUP(K45+4,TPMatrix!$A$6:$B$10,2,FALSE()),IF(J45=4,VLOOKUP(K45+4,TPMatrix!$D$6:$E$9,2,FALSE()),0)),"")</f>
        <v>0</v>
      </c>
      <c r="Q45" s="254">
        <f t="shared" ca="1" si="16"/>
        <v>0</v>
      </c>
      <c r="R45" s="255">
        <f t="shared" ca="1" si="17"/>
        <v>5</v>
      </c>
      <c r="S45" s="253">
        <f t="shared" ca="1" si="18"/>
        <v>0</v>
      </c>
      <c r="T45" s="254">
        <f t="shared" si="19"/>
        <v>0</v>
      </c>
      <c r="U45" s="255">
        <f t="shared" ca="1" si="20"/>
        <v>0</v>
      </c>
      <c r="W45" s="191" t="str">
        <f t="shared" ca="1" si="21"/>
        <v/>
      </c>
      <c r="X45" t="str">
        <f ca="1">IF(ISNUMBER($A45),$W45*(Methuselahs!$A$4+1)+$A45,"")</f>
        <v/>
      </c>
      <c r="Y45" s="191" t="str">
        <f t="shared" ca="1" si="22"/>
        <v/>
      </c>
      <c r="Z45" t="str">
        <f ca="1">IF(ISNUMBER($A45),VLOOKUP($A45,Methuselahs!$A$7:$X$206,5),"")</f>
        <v/>
      </c>
      <c r="AA45" s="191" t="str">
        <f t="shared" ca="1" si="23"/>
        <v/>
      </c>
    </row>
    <row r="46" spans="1:27" ht="12.95" customHeight="1" thickBot="1">
      <c r="A46" t="str">
        <f ca="1">IF(ISBLANK('Tournament Info'!$B$11),"",INDIRECT(ADDRESS(ROW(),2,1,1,"Optimal Seating "&amp;'Tournament Info'!$B$11-1&amp;"R+F")))</f>
        <v/>
      </c>
      <c r="B46" t="str">
        <f ca="1">IF(ISNUMBER(A46),VLOOKUP(A46,Methuselahs!$A$7:$E$206,2,FALSE()),"")</f>
        <v/>
      </c>
      <c r="C46" t="str">
        <f ca="1">IF(ISNUMBER(A46),VLOOKUP(A46,Methuselahs!$A$7:$E$206,3,FALSE()),"")</f>
        <v/>
      </c>
      <c r="D46" s="274" t="str">
        <f t="shared" ca="1" si="12"/>
        <v/>
      </c>
      <c r="E46" s="275"/>
      <c r="F46" s="292">
        <f t="shared" si="13"/>
        <v>0</v>
      </c>
      <c r="G46" s="260" t="str">
        <f t="shared" ca="1" si="14"/>
        <v/>
      </c>
      <c r="H46" t="str">
        <f ca="1">IF(ISNUMBER(A46),IF(OR($S46=$U46,NOT(ISNA(MATCH($D46*5+$V$4,Override!$C$6:$C$124,0)))),$Q46,0),"")</f>
        <v/>
      </c>
      <c r="I46" s="290" t="str">
        <f t="shared" ca="1" si="15"/>
        <v/>
      </c>
      <c r="J46" s="276">
        <f ca="1">COUNT(A42:A46)</f>
        <v>0</v>
      </c>
      <c r="K46" s="277" t="str">
        <f ca="1">IF(ISNUMBER(A46),_xlfn.RANK.EQ(F46,F42:F46),"")</f>
        <v/>
      </c>
      <c r="L46" s="278">
        <f ca="1">IF(J46=5,VLOOKUP(K46,TPMatrix!$A$6:$B$10,2,FALSE()),IF(J46=4,VLOOKUP(K46,TPMatrix!$D$6:$E$9,2,FALSE()),0))</f>
        <v>0</v>
      </c>
      <c r="M46" s="278">
        <f ca="1">IF(COUNTIF(K42:K46,K46)&gt;=2,IF(J46=5,VLOOKUP(K46+1,TPMatrix!$A$6:$B$10,2,FALSE()),IF(J46=4,VLOOKUP(K46+1,TPMatrix!$D$6:$E$9,2,FALSE()),0)),"")</f>
        <v>0</v>
      </c>
      <c r="N46" s="278">
        <f ca="1">IF(COUNTIF(K42:K46,K46)&gt;=3,IF(J46=5,VLOOKUP(K46+2,TPMatrix!$A$6:$B$10,2,FALSE()),IF(J46=4,VLOOKUP(K46+2,TPMatrix!$D$6:$E$9,2,FALSE()),0)),"")</f>
        <v>0</v>
      </c>
      <c r="O46" s="278">
        <f ca="1">IF(COUNTIF(K42:K46,K46)&gt;=4,IF(J46=5,VLOOKUP(K46+3,TPMatrix!$A$6:$B$10,2,FALSE()),IF(J46=4,VLOOKUP(K46+3,TPMatrix!$D$6:$E$9,2,FALSE()),0)),"")</f>
        <v>0</v>
      </c>
      <c r="P46" s="278">
        <f ca="1">IF(COUNTIF(K42:K46,K46)&gt;=5,IF(J46=5,VLOOKUP(K46+4,TPMatrix!$A$6:$B$10,2,FALSE()),IF(J46=4,VLOOKUP(K46+4,TPMatrix!$D$6:$E$9,2,FALSE()),0)),"")</f>
        <v>0</v>
      </c>
      <c r="Q46" s="278">
        <f t="shared" ca="1" si="16"/>
        <v>0</v>
      </c>
      <c r="R46" s="279">
        <f t="shared" ca="1" si="17"/>
        <v>5</v>
      </c>
      <c r="S46" s="277">
        <f t="shared" ca="1" si="18"/>
        <v>0</v>
      </c>
      <c r="T46" s="278">
        <f t="shared" si="19"/>
        <v>0</v>
      </c>
      <c r="U46" s="279">
        <f t="shared" ca="1" si="20"/>
        <v>0</v>
      </c>
      <c r="W46" s="191" t="str">
        <f t="shared" ca="1" si="21"/>
        <v/>
      </c>
      <c r="X46" t="str">
        <f ca="1">IF(ISNUMBER($A46),$W46*(Methuselahs!$A$4+1)+$A46,"")</f>
        <v/>
      </c>
      <c r="Y46" s="191" t="str">
        <f t="shared" ca="1" si="22"/>
        <v/>
      </c>
      <c r="Z46" t="str">
        <f ca="1">IF(ISNUMBER($A46),VLOOKUP($A46,Methuselahs!$A$7:$X$206,5),"")</f>
        <v/>
      </c>
      <c r="AA46" s="191" t="str">
        <f t="shared" ca="1" si="23"/>
        <v/>
      </c>
    </row>
    <row r="47" spans="1:27" ht="12.95" customHeight="1">
      <c r="A47" t="str">
        <f ca="1">IF(ISBLANK('Tournament Info'!$B$11),"",INDIRECT(ADDRESS(ROW(),2,1,1,"Optimal Seating "&amp;'Tournament Info'!$B$11-1&amp;"R+F")))</f>
        <v/>
      </c>
      <c r="B47" t="str">
        <f ca="1">IF(ISNUMBER(A47),VLOOKUP(A47,Methuselahs!$A$7:$E$206,2,FALSE()),"")</f>
        <v/>
      </c>
      <c r="C47" t="str">
        <f ca="1">IF(ISNUMBER(A47),VLOOKUP(A47,Methuselahs!$A$7:$E$206,3,FALSE()),"")</f>
        <v/>
      </c>
      <c r="D47" s="234" t="str">
        <f t="shared" ca="1" si="12"/>
        <v/>
      </c>
      <c r="E47" s="235"/>
      <c r="F47" s="285">
        <f t="shared" si="13"/>
        <v>0</v>
      </c>
      <c r="G47" s="236" t="str">
        <f t="shared" ca="1" si="14"/>
        <v/>
      </c>
      <c r="H47" t="str">
        <f ca="1">IF(ISNUMBER(A47),IF(OR($S47=$U47,NOT(ISNA(MATCH($D47*5+$V$4,Override!$C$6:$C$124,0)))),$Q47,0),"")</f>
        <v/>
      </c>
      <c r="I47" s="286" t="str">
        <f t="shared" ca="1" si="15"/>
        <v/>
      </c>
      <c r="J47" s="238">
        <f ca="1">COUNT(A47:A51)</f>
        <v>0</v>
      </c>
      <c r="K47" s="239" t="str">
        <f ca="1">IF(ISNUMBER(A47),_xlfn.RANK.EQ(F47,F47:F51),"")</f>
        <v/>
      </c>
      <c r="L47" s="240">
        <f ca="1">IF(J47=5,VLOOKUP(K47,TPMatrix!$A$6:$B$10,2,FALSE()),IF(J47=4,VLOOKUP(K47,TPMatrix!$D$6:$E$9,2,FALSE()),0))</f>
        <v>0</v>
      </c>
      <c r="M47" s="240">
        <f ca="1">IF(COUNTIF(K47:K51,K47)&gt;=2,IF(J47=5,VLOOKUP(K47+1,TPMatrix!$A$6:$B$10,2,FALSE()),IF(J47=4,VLOOKUP(K47+1,TPMatrix!$D$6:$E$9,2,FALSE()),0)),"")</f>
        <v>0</v>
      </c>
      <c r="N47" s="240">
        <f ca="1">IF(COUNTIF(K47:K51,K47)&gt;=3,IF(J47=5,VLOOKUP(K47+2,TPMatrix!$A$6:$B$10,2,FALSE()),IF(J47=4,VLOOKUP(K47+2,TPMatrix!$D$6:$E$9,2,FALSE()),0)),"")</f>
        <v>0</v>
      </c>
      <c r="O47" s="240">
        <f ca="1">IF(COUNTIF(K47:K51,K47)&gt;=4,IF(J47=5,VLOOKUP(K47+3,TPMatrix!$A$6:$B$10,2,FALSE()),IF(J47=4,VLOOKUP(K47+3,TPMatrix!$D$6:$E$9,2,FALSE()),0)),"")</f>
        <v>0</v>
      </c>
      <c r="P47" s="240">
        <f ca="1">IF(COUNTIF(K47:K51,K47)&gt;=5,IF(J47=5,VLOOKUP(K47+4,TPMatrix!$A$6:$B$10,2,FALSE()),IF(J47=4,VLOOKUP(K47+4,TPMatrix!$D$6:$E$9,2,FALSE()),0)),"")</f>
        <v>0</v>
      </c>
      <c r="Q47" s="240">
        <f t="shared" ca="1" si="16"/>
        <v>0</v>
      </c>
      <c r="R47" s="241">
        <f t="shared" ca="1" si="17"/>
        <v>5</v>
      </c>
      <c r="S47" s="242">
        <f t="shared" ca="1" si="18"/>
        <v>0</v>
      </c>
      <c r="T47" s="243">
        <f t="shared" si="19"/>
        <v>0</v>
      </c>
      <c r="U47" s="244">
        <f t="shared" ca="1" si="20"/>
        <v>0</v>
      </c>
      <c r="W47" s="191" t="str">
        <f t="shared" ca="1" si="21"/>
        <v/>
      </c>
      <c r="X47" t="str">
        <f ca="1">IF(ISNUMBER($A47),$W47*(Methuselahs!$A$4+1)+$A47,"")</f>
        <v/>
      </c>
      <c r="Y47" s="191" t="str">
        <f t="shared" ca="1" si="22"/>
        <v/>
      </c>
      <c r="Z47" t="str">
        <f ca="1">IF(ISNUMBER($A47),VLOOKUP($A47,Methuselahs!$A$7:$X$206,5),"")</f>
        <v/>
      </c>
      <c r="AA47" s="191" t="str">
        <f t="shared" ca="1" si="23"/>
        <v/>
      </c>
    </row>
    <row r="48" spans="1:27" ht="12.95" customHeight="1">
      <c r="A48" t="str">
        <f ca="1">IF(ISBLANK('Tournament Info'!$B$11),"",INDIRECT(ADDRESS(ROW(),2,1,1,"Optimal Seating "&amp;'Tournament Info'!$B$11-1&amp;"R+F")))</f>
        <v/>
      </c>
      <c r="B48" t="str">
        <f ca="1">IF(ISNUMBER(A48),VLOOKUP(A48,Methuselahs!$A$7:$E$206,2,FALSE()),"")</f>
        <v/>
      </c>
      <c r="C48" t="str">
        <f ca="1">IF(ISNUMBER(A48),VLOOKUP(A48,Methuselahs!$A$7:$E$206,3,FALSE()),"")</f>
        <v/>
      </c>
      <c r="D48" s="248" t="str">
        <f t="shared" ca="1" si="12"/>
        <v/>
      </c>
      <c r="E48" s="249"/>
      <c r="F48" s="287">
        <f t="shared" si="13"/>
        <v>0</v>
      </c>
      <c r="G48" s="250" t="str">
        <f t="shared" ca="1" si="14"/>
        <v/>
      </c>
      <c r="H48" t="str">
        <f ca="1">IF(ISNUMBER(A48),IF(OR($S48=$U48,NOT(ISNA(MATCH($D48*5+$V$4,Override!$C$6:$C$124,0)))),$Q48,0),"")</f>
        <v/>
      </c>
      <c r="I48" s="288" t="str">
        <f t="shared" ca="1" si="15"/>
        <v/>
      </c>
      <c r="J48" s="252">
        <f ca="1">COUNT(A47:A51)</f>
        <v>0</v>
      </c>
      <c r="K48" s="253" t="str">
        <f ca="1">IF(ISNUMBER(A48),_xlfn.RANK.EQ(F48,F47:F51),"")</f>
        <v/>
      </c>
      <c r="L48" s="254">
        <f ca="1">IF(J48=5,VLOOKUP(K48,TPMatrix!$A$6:$B$10,2,FALSE()),IF(J48=4,VLOOKUP(K48,TPMatrix!$D$6:$E$9,2,FALSE()),0))</f>
        <v>0</v>
      </c>
      <c r="M48" s="254">
        <f ca="1">IF(COUNTIF(K47:K51,K48)&gt;=2,IF(J48=5,VLOOKUP(K48+1,TPMatrix!$A$6:$B$10,2,FALSE()),IF(J48=4,VLOOKUP(K48+1,TPMatrix!$D$6:$E$9,2,FALSE()),0)),"")</f>
        <v>0</v>
      </c>
      <c r="N48" s="254">
        <f ca="1">IF(COUNTIF(K47:K51,K48)&gt;=3,IF(J48=5,VLOOKUP(K48+2,TPMatrix!$A$6:$B$10,2,FALSE()),IF(J48=4,VLOOKUP(K48+2,TPMatrix!$D$6:$E$9,2,FALSE()),0)),"")</f>
        <v>0</v>
      </c>
      <c r="O48" s="254">
        <f ca="1">IF(COUNTIF(K47:K51,K48)&gt;=4,IF(J48=5,VLOOKUP(K48+3,TPMatrix!$A$6:$B$10,2,FALSE()),IF(J48=4,VLOOKUP(K48+3,TPMatrix!$D$6:$E$9,2,FALSE()),0)),"")</f>
        <v>0</v>
      </c>
      <c r="P48" s="254">
        <f ca="1">IF(COUNTIF(K47:K51,K48)&gt;=5,IF(J48=5,VLOOKUP(K48+4,TPMatrix!$A$6:$B$10,2,FALSE()),IF(J48=4,VLOOKUP(K48+4,TPMatrix!$D$6:$E$9,2,FALSE()),0)),"")</f>
        <v>0</v>
      </c>
      <c r="Q48" s="254">
        <f t="shared" ca="1" si="16"/>
        <v>0</v>
      </c>
      <c r="R48" s="255">
        <f t="shared" ca="1" si="17"/>
        <v>5</v>
      </c>
      <c r="S48" s="253">
        <f t="shared" ca="1" si="18"/>
        <v>0</v>
      </c>
      <c r="T48" s="254">
        <f t="shared" si="19"/>
        <v>0</v>
      </c>
      <c r="U48" s="255">
        <f t="shared" ca="1" si="20"/>
        <v>0</v>
      </c>
      <c r="W48" s="191" t="str">
        <f t="shared" ca="1" si="21"/>
        <v/>
      </c>
      <c r="X48" t="str">
        <f ca="1">IF(ISNUMBER($A48),$W48*(Methuselahs!$A$4+1)+$A48,"")</f>
        <v/>
      </c>
      <c r="Y48" s="191" t="str">
        <f t="shared" ca="1" si="22"/>
        <v/>
      </c>
      <c r="Z48" t="str">
        <f ca="1">IF(ISNUMBER($A48),VLOOKUP($A48,Methuselahs!$A$7:$X$206,5),"")</f>
        <v/>
      </c>
      <c r="AA48" s="191" t="str">
        <f t="shared" ca="1" si="23"/>
        <v/>
      </c>
    </row>
    <row r="49" spans="1:27" ht="12.95" customHeight="1">
      <c r="A49" t="str">
        <f ca="1">IF(ISBLANK('Tournament Info'!$B$11),"",INDIRECT(ADDRESS(ROW(),2,1,1,"Optimal Seating "&amp;'Tournament Info'!$B$11-1&amp;"R+F")))</f>
        <v/>
      </c>
      <c r="B49" t="str">
        <f ca="1">IF(ISNUMBER(A49),VLOOKUP(A49,Methuselahs!$A$7:$E$206,2,FALSE()),"")</f>
        <v/>
      </c>
      <c r="C49" t="str">
        <f ca="1">IF(ISNUMBER(A49),VLOOKUP(A49,Methuselahs!$A$7:$E$206,3,FALSE()),"")</f>
        <v/>
      </c>
      <c r="D49" s="258" t="str">
        <f t="shared" ca="1" si="12"/>
        <v/>
      </c>
      <c r="E49" s="259"/>
      <c r="F49" s="289">
        <f t="shared" si="13"/>
        <v>0</v>
      </c>
      <c r="G49" s="260" t="str">
        <f t="shared" ca="1" si="14"/>
        <v/>
      </c>
      <c r="H49" t="str">
        <f ca="1">IF(ISNUMBER(A49),IF(OR($S49=$U49,NOT(ISNA(MATCH($D49*5+$V$4,Override!$C$6:$C$124,0)))),$Q49,0),"")</f>
        <v/>
      </c>
      <c r="I49" s="290" t="str">
        <f t="shared" ca="1" si="15"/>
        <v/>
      </c>
      <c r="J49" s="262">
        <f ca="1">COUNT(A47:A51)</f>
        <v>0</v>
      </c>
      <c r="K49" s="263" t="str">
        <f ca="1">IF(ISNUMBER(A49),_xlfn.RANK.EQ(F49,F47:F51),"")</f>
        <v/>
      </c>
      <c r="L49" s="264">
        <f ca="1">IF(J49=5,VLOOKUP(K49,TPMatrix!$A$6:$B$10,2,FALSE()),IF(J49=4,VLOOKUP(K49,TPMatrix!$D$6:$E$9,2,FALSE()),0))</f>
        <v>0</v>
      </c>
      <c r="M49" s="264">
        <f ca="1">IF(COUNTIF(K47:K51,K49)&gt;=2,IF(J49=5,VLOOKUP(K49+1,TPMatrix!$A$6:$B$10,2,FALSE()),IF(J49=4,VLOOKUP(K49+1,TPMatrix!$D$6:$E$9,2,FALSE()),0)),"")</f>
        <v>0</v>
      </c>
      <c r="N49" s="264">
        <f ca="1">IF(COUNTIF(K47:K51,K49)&gt;=3,IF(J49=5,VLOOKUP(K49+2,TPMatrix!$A$6:$B$10,2,FALSE()),IF(J49=4,VLOOKUP(K49+2,TPMatrix!$D$6:$E$9,2,FALSE()),0)),"")</f>
        <v>0</v>
      </c>
      <c r="O49" s="264">
        <f ca="1">IF(COUNTIF(K47:K51,K49)&gt;=4,IF(J49=5,VLOOKUP(K49+3,TPMatrix!$A$6:$B$10,2,FALSE()),IF(J49=4,VLOOKUP(K49+3,TPMatrix!$D$6:$E$9,2,FALSE()),0)),"")</f>
        <v>0</v>
      </c>
      <c r="P49" s="264">
        <f ca="1">IF(COUNTIF(K47:K51,K49)&gt;=5,IF(J49=5,VLOOKUP(K49+4,TPMatrix!$A$6:$B$10,2,FALSE()),IF(J49=4,VLOOKUP(K49+4,TPMatrix!$D$6:$E$9,2,FALSE()),0)),"")</f>
        <v>0</v>
      </c>
      <c r="Q49" s="264">
        <f t="shared" ca="1" si="16"/>
        <v>0</v>
      </c>
      <c r="R49" s="265">
        <f t="shared" ca="1" si="17"/>
        <v>5</v>
      </c>
      <c r="S49" s="263">
        <f t="shared" ca="1" si="18"/>
        <v>0</v>
      </c>
      <c r="T49" s="264">
        <f t="shared" si="19"/>
        <v>0</v>
      </c>
      <c r="U49" s="265">
        <f t="shared" ca="1" si="20"/>
        <v>0</v>
      </c>
      <c r="W49" s="191" t="str">
        <f t="shared" ca="1" si="21"/>
        <v/>
      </c>
      <c r="X49" t="str">
        <f ca="1">IF(ISNUMBER($A49),$W49*(Methuselahs!$A$4+1)+$A49,"")</f>
        <v/>
      </c>
      <c r="Y49" s="191" t="str">
        <f t="shared" ca="1" si="22"/>
        <v/>
      </c>
      <c r="Z49" t="str">
        <f ca="1">IF(ISNUMBER($A49),VLOOKUP($A49,Methuselahs!$A$7:$X$206,5),"")</f>
        <v/>
      </c>
      <c r="AA49" s="191" t="str">
        <f t="shared" ca="1" si="23"/>
        <v/>
      </c>
    </row>
    <row r="50" spans="1:27" ht="12.95" customHeight="1">
      <c r="A50" t="str">
        <f ca="1">IF(ISBLANK('Tournament Info'!$B$11),"",INDIRECT(ADDRESS(ROW(),2,1,1,"Optimal Seating "&amp;'Tournament Info'!$B$11-1&amp;"R+F")))</f>
        <v/>
      </c>
      <c r="B50" t="str">
        <f ca="1">IF(ISNUMBER(A50),VLOOKUP(A50,Methuselahs!$A$7:$E$206,2,FALSE()),"")</f>
        <v/>
      </c>
      <c r="C50" t="str">
        <f ca="1">IF(ISNUMBER(A50),VLOOKUP(A50,Methuselahs!$A$7:$E$206,3,FALSE()),"")</f>
        <v/>
      </c>
      <c r="D50" s="268" t="str">
        <f t="shared" ca="1" si="12"/>
        <v/>
      </c>
      <c r="E50" s="269"/>
      <c r="F50" s="291">
        <f t="shared" si="13"/>
        <v>0</v>
      </c>
      <c r="G50" s="250" t="str">
        <f t="shared" ca="1" si="14"/>
        <v/>
      </c>
      <c r="H50" t="str">
        <f ca="1">IF(ISNUMBER(A50),IF(OR($S50=$U50,NOT(ISNA(MATCH($D50*5+$V$4,Override!$C$6:$C$124,0)))),$Q50,0),"")</f>
        <v/>
      </c>
      <c r="I50" s="288" t="str">
        <f t="shared" ca="1" si="15"/>
        <v/>
      </c>
      <c r="J50" s="270">
        <f ca="1">COUNT(A47:A51)</f>
        <v>0</v>
      </c>
      <c r="K50" s="253" t="str">
        <f ca="1">IF(ISNUMBER(A50),_xlfn.RANK.EQ(F50,F47:F51),"")</f>
        <v/>
      </c>
      <c r="L50" s="254">
        <f ca="1">IF(J50=5,VLOOKUP(K50,TPMatrix!$A$6:$B$10,2,FALSE()),IF(J50=4,VLOOKUP(K50,TPMatrix!$D$6:$E$9,2,FALSE()),0))</f>
        <v>0</v>
      </c>
      <c r="M50" s="254">
        <f ca="1">IF(COUNTIF(K47:K51,K50)&gt;=2,IF(J50=5,VLOOKUP(K50+1,TPMatrix!$A$6:$B$10,2,FALSE()),IF(J50=4,VLOOKUP(K50+1,TPMatrix!$D$6:$E$9,2,FALSE()),0)),"")</f>
        <v>0</v>
      </c>
      <c r="N50" s="254">
        <f ca="1">IF(COUNTIF(K47:K51,K50)&gt;=3,IF(J50=5,VLOOKUP(K50+2,TPMatrix!$A$6:$B$10,2,FALSE()),IF(J50=4,VLOOKUP(K50+2,TPMatrix!$D$6:$E$9,2,FALSE()),0)),"")</f>
        <v>0</v>
      </c>
      <c r="O50" s="254">
        <f ca="1">IF(COUNTIF(K47:K51,K50)&gt;=4,IF(J50=5,VLOOKUP(K50+3,TPMatrix!$A$6:$B$10,2,FALSE()),IF(J50=4,VLOOKUP(K50+3,TPMatrix!$D$6:$E$9,2,FALSE()),0)),"")</f>
        <v>0</v>
      </c>
      <c r="P50" s="254">
        <f ca="1">IF(COUNTIF(K47:K51,K50)&gt;=5,IF(J50=5,VLOOKUP(K50+4,TPMatrix!$A$6:$B$10,2,FALSE()),IF(J50=4,VLOOKUP(K50+4,TPMatrix!$D$6:$E$9,2,FALSE()),0)),"")</f>
        <v>0</v>
      </c>
      <c r="Q50" s="254">
        <f t="shared" ca="1" si="16"/>
        <v>0</v>
      </c>
      <c r="R50" s="255">
        <f t="shared" ca="1" si="17"/>
        <v>5</v>
      </c>
      <c r="S50" s="253">
        <f t="shared" ca="1" si="18"/>
        <v>0</v>
      </c>
      <c r="T50" s="254">
        <f t="shared" si="19"/>
        <v>0</v>
      </c>
      <c r="U50" s="255">
        <f t="shared" ca="1" si="20"/>
        <v>0</v>
      </c>
      <c r="W50" s="191" t="str">
        <f t="shared" ca="1" si="21"/>
        <v/>
      </c>
      <c r="X50" t="str">
        <f ca="1">IF(ISNUMBER($A50),$W50*(Methuselahs!$A$4+1)+$A50,"")</f>
        <v/>
      </c>
      <c r="Y50" s="191" t="str">
        <f t="shared" ca="1" si="22"/>
        <v/>
      </c>
      <c r="Z50" t="str">
        <f ca="1">IF(ISNUMBER($A50),VLOOKUP($A50,Methuselahs!$A$7:$X$206,5),"")</f>
        <v/>
      </c>
      <c r="AA50" s="191" t="str">
        <f t="shared" ca="1" si="23"/>
        <v/>
      </c>
    </row>
    <row r="51" spans="1:27" ht="12.95" customHeight="1" thickBot="1">
      <c r="A51" t="str">
        <f ca="1">IF(ISBLANK('Tournament Info'!$B$11),"",INDIRECT(ADDRESS(ROW(),2,1,1,"Optimal Seating "&amp;'Tournament Info'!$B$11-1&amp;"R+F")))</f>
        <v/>
      </c>
      <c r="B51" t="str">
        <f ca="1">IF(ISNUMBER(A51),VLOOKUP(A51,Methuselahs!$A$7:$E$206,2,FALSE()),"")</f>
        <v/>
      </c>
      <c r="C51" t="str">
        <f ca="1">IF(ISNUMBER(A51),VLOOKUP(A51,Methuselahs!$A$7:$E$206,3,FALSE()),"")</f>
        <v/>
      </c>
      <c r="D51" s="274" t="str">
        <f t="shared" ca="1" si="12"/>
        <v/>
      </c>
      <c r="E51" s="275"/>
      <c r="F51" s="292">
        <f t="shared" si="13"/>
        <v>0</v>
      </c>
      <c r="G51" s="260" t="str">
        <f t="shared" ca="1" si="14"/>
        <v/>
      </c>
      <c r="H51" t="str">
        <f ca="1">IF(ISNUMBER(A51),IF(OR($S51=$U51,NOT(ISNA(MATCH($D51*5+$V$4,Override!$C$6:$C$124,0)))),$Q51,0),"")</f>
        <v/>
      </c>
      <c r="I51" s="290" t="str">
        <f t="shared" ca="1" si="15"/>
        <v/>
      </c>
      <c r="J51" s="276">
        <f ca="1">COUNT(A47:A51)</f>
        <v>0</v>
      </c>
      <c r="K51" s="277" t="str">
        <f ca="1">IF(ISNUMBER(A51),_xlfn.RANK.EQ(F51,F47:F51),"")</f>
        <v/>
      </c>
      <c r="L51" s="278">
        <f ca="1">IF(J51=5,VLOOKUP(K51,TPMatrix!$A$6:$B$10,2,FALSE()),IF(J51=4,VLOOKUP(K51,TPMatrix!$D$6:$E$9,2,FALSE()),0))</f>
        <v>0</v>
      </c>
      <c r="M51" s="278">
        <f ca="1">IF(COUNTIF(K47:K51,K51)&gt;=2,IF(J51=5,VLOOKUP(K51+1,TPMatrix!$A$6:$B$10,2,FALSE()),IF(J51=4,VLOOKUP(K51+1,TPMatrix!$D$6:$E$9,2,FALSE()),0)),"")</f>
        <v>0</v>
      </c>
      <c r="N51" s="278">
        <f ca="1">IF(COUNTIF(K47:K51,K51)&gt;=3,IF(J51=5,VLOOKUP(K51+2,TPMatrix!$A$6:$B$10,2,FALSE()),IF(J51=4,VLOOKUP(K51+2,TPMatrix!$D$6:$E$9,2,FALSE()),0)),"")</f>
        <v>0</v>
      </c>
      <c r="O51" s="278">
        <f ca="1">IF(COUNTIF(K47:K51,K51)&gt;=4,IF(J51=5,VLOOKUP(K51+3,TPMatrix!$A$6:$B$10,2,FALSE()),IF(J51=4,VLOOKUP(K51+3,TPMatrix!$D$6:$E$9,2,FALSE()),0)),"")</f>
        <v>0</v>
      </c>
      <c r="P51" s="278">
        <f ca="1">IF(COUNTIF(K47:K51,K51)&gt;=5,IF(J51=5,VLOOKUP(K51+4,TPMatrix!$A$6:$B$10,2,FALSE()),IF(J51=4,VLOOKUP(K51+4,TPMatrix!$D$6:$E$9,2,FALSE()),0)),"")</f>
        <v>0</v>
      </c>
      <c r="Q51" s="278">
        <f t="shared" ca="1" si="16"/>
        <v>0</v>
      </c>
      <c r="R51" s="279">
        <f t="shared" ca="1" si="17"/>
        <v>5</v>
      </c>
      <c r="S51" s="277">
        <f t="shared" ca="1" si="18"/>
        <v>0</v>
      </c>
      <c r="T51" s="278">
        <f t="shared" si="19"/>
        <v>0</v>
      </c>
      <c r="U51" s="279">
        <f t="shared" ca="1" si="20"/>
        <v>0</v>
      </c>
      <c r="W51" s="191" t="str">
        <f t="shared" ca="1" si="21"/>
        <v/>
      </c>
      <c r="X51" t="str">
        <f ca="1">IF(ISNUMBER($A51),$W51*(Methuselahs!$A$4+1)+$A51,"")</f>
        <v/>
      </c>
      <c r="Y51" s="191" t="str">
        <f t="shared" ca="1" si="22"/>
        <v/>
      </c>
      <c r="Z51" t="str">
        <f ca="1">IF(ISNUMBER($A51),VLOOKUP($A51,Methuselahs!$A$7:$X$206,5),"")</f>
        <v/>
      </c>
      <c r="AA51" s="191" t="str">
        <f t="shared" ca="1" si="23"/>
        <v/>
      </c>
    </row>
    <row r="52" spans="1:27" ht="12.95" customHeight="1">
      <c r="A52" t="str">
        <f ca="1">IF(ISBLANK('Tournament Info'!$B$11),"",INDIRECT(ADDRESS(ROW(),2,1,1,"Optimal Seating "&amp;'Tournament Info'!$B$11-1&amp;"R+F")))</f>
        <v/>
      </c>
      <c r="B52" t="str">
        <f ca="1">IF(ISNUMBER(A52),VLOOKUP(A52,Methuselahs!$A$7:$E$206,2,FALSE()),"")</f>
        <v/>
      </c>
      <c r="C52" t="str">
        <f ca="1">IF(ISNUMBER(A52),VLOOKUP(A52,Methuselahs!$A$7:$E$206,3,FALSE()),"")</f>
        <v/>
      </c>
      <c r="D52" s="234" t="str">
        <f t="shared" ca="1" si="12"/>
        <v/>
      </c>
      <c r="E52" s="235"/>
      <c r="F52" s="285">
        <f t="shared" si="13"/>
        <v>0</v>
      </c>
      <c r="G52" s="236" t="str">
        <f t="shared" ca="1" si="14"/>
        <v/>
      </c>
      <c r="H52" t="str">
        <f ca="1">IF(ISNUMBER(A52),IF(OR($S52=$U52,NOT(ISNA(MATCH($D52*5+$V$4,Override!$C$6:$C$124,0)))),$Q52,0),"")</f>
        <v/>
      </c>
      <c r="I52" s="286" t="str">
        <f t="shared" ca="1" si="15"/>
        <v/>
      </c>
      <c r="J52" s="238">
        <f ca="1">COUNT(A52:A56)</f>
        <v>0</v>
      </c>
      <c r="K52" s="239" t="str">
        <f ca="1">IF(ISNUMBER(A52),_xlfn.RANK.EQ(F52,F52:F56),"")</f>
        <v/>
      </c>
      <c r="L52" s="240">
        <f ca="1">IF(J52=5,VLOOKUP(K52,TPMatrix!$A$6:$B$10,2,FALSE()),IF(J52=4,VLOOKUP(K52,TPMatrix!$D$6:$E$9,2,FALSE()),0))</f>
        <v>0</v>
      </c>
      <c r="M52" s="240">
        <f ca="1">IF(COUNTIF(K52:K56,K52)&gt;=2,IF(J52=5,VLOOKUP(K52+1,TPMatrix!$A$6:$B$10,2,FALSE()),IF(J52=4,VLOOKUP(K52+1,TPMatrix!$D$6:$E$9,2,FALSE()),0)),"")</f>
        <v>0</v>
      </c>
      <c r="N52" s="240">
        <f ca="1">IF(COUNTIF(K52:K56,K52)&gt;=3,IF(J52=5,VLOOKUP(K52+2,TPMatrix!$A$6:$B$10,2,FALSE()),IF(J52=4,VLOOKUP(K52+2,TPMatrix!$D$6:$E$9,2,FALSE()),0)),"")</f>
        <v>0</v>
      </c>
      <c r="O52" s="240">
        <f ca="1">IF(COUNTIF(K52:K56,K52)&gt;=4,IF(J52=5,VLOOKUP(K52+3,TPMatrix!$A$6:$B$10,2,FALSE()),IF(J52=4,VLOOKUP(K52+3,TPMatrix!$D$6:$E$9,2,FALSE()),0)),"")</f>
        <v>0</v>
      </c>
      <c r="P52" s="240">
        <f ca="1">IF(COUNTIF(K52:K56,K52)&gt;=5,IF(J52=5,VLOOKUP(K52+4,TPMatrix!$A$6:$B$10,2,FALSE()),IF(J52=4,VLOOKUP(K52+4,TPMatrix!$D$6:$E$9,2,FALSE()),0)),"")</f>
        <v>0</v>
      </c>
      <c r="Q52" s="240">
        <f t="shared" ca="1" si="16"/>
        <v>0</v>
      </c>
      <c r="R52" s="241">
        <f t="shared" ca="1" si="17"/>
        <v>5</v>
      </c>
      <c r="S52" s="242">
        <f t="shared" ca="1" si="18"/>
        <v>0</v>
      </c>
      <c r="T52" s="243">
        <f t="shared" si="19"/>
        <v>0</v>
      </c>
      <c r="U52" s="244">
        <f t="shared" ca="1" si="20"/>
        <v>0</v>
      </c>
      <c r="W52" s="191" t="str">
        <f t="shared" ca="1" si="21"/>
        <v/>
      </c>
      <c r="X52" t="str">
        <f ca="1">IF(ISNUMBER($A52),$W52*(Methuselahs!$A$4+1)+$A52,"")</f>
        <v/>
      </c>
      <c r="Y52" s="191" t="str">
        <f t="shared" ca="1" si="22"/>
        <v/>
      </c>
      <c r="Z52" t="str">
        <f ca="1">IF(ISNUMBER($A52),VLOOKUP($A52,Methuselahs!$A$7:$X$206,5),"")</f>
        <v/>
      </c>
      <c r="AA52" s="191" t="str">
        <f t="shared" ca="1" si="23"/>
        <v/>
      </c>
    </row>
    <row r="53" spans="1:27" ht="12.95" customHeight="1">
      <c r="A53" t="str">
        <f ca="1">IF(ISBLANK('Tournament Info'!$B$11),"",INDIRECT(ADDRESS(ROW(),2,1,1,"Optimal Seating "&amp;'Tournament Info'!$B$11-1&amp;"R+F")))</f>
        <v/>
      </c>
      <c r="B53" t="str">
        <f ca="1">IF(ISNUMBER(A53),VLOOKUP(A53,Methuselahs!$A$7:$E$206,2,FALSE()),"")</f>
        <v/>
      </c>
      <c r="C53" t="str">
        <f ca="1">IF(ISNUMBER(A53),VLOOKUP(A53,Methuselahs!$A$7:$E$206,3,FALSE()),"")</f>
        <v/>
      </c>
      <c r="D53" s="248" t="str">
        <f t="shared" ca="1" si="12"/>
        <v/>
      </c>
      <c r="E53" s="249"/>
      <c r="F53" s="287">
        <f t="shared" si="13"/>
        <v>0</v>
      </c>
      <c r="G53" s="250" t="str">
        <f t="shared" ca="1" si="14"/>
        <v/>
      </c>
      <c r="H53" t="str">
        <f ca="1">IF(ISNUMBER(A53),IF(OR($S53=$U53,NOT(ISNA(MATCH($D53*5+$V$4,Override!$C$6:$C$124,0)))),$Q53,0),"")</f>
        <v/>
      </c>
      <c r="I53" s="288" t="str">
        <f t="shared" ca="1" si="15"/>
        <v/>
      </c>
      <c r="J53" s="252">
        <f ca="1">COUNT(A52:A56)</f>
        <v>0</v>
      </c>
      <c r="K53" s="253" t="str">
        <f ca="1">IF(ISNUMBER(A53),_xlfn.RANK.EQ(F53,F52:F56),"")</f>
        <v/>
      </c>
      <c r="L53" s="254">
        <f ca="1">IF(J53=5,VLOOKUP(K53,TPMatrix!$A$6:$B$10,2,FALSE()),IF(J53=4,VLOOKUP(K53,TPMatrix!$D$6:$E$9,2,FALSE()),0))</f>
        <v>0</v>
      </c>
      <c r="M53" s="254">
        <f ca="1">IF(COUNTIF(K52:K56,K53)&gt;=2,IF(J53=5,VLOOKUP(K53+1,TPMatrix!$A$6:$B$10,2,FALSE()),IF(J53=4,VLOOKUP(K53+1,TPMatrix!$D$6:$E$9,2,FALSE()),0)),"")</f>
        <v>0</v>
      </c>
      <c r="N53" s="254">
        <f ca="1">IF(COUNTIF(K52:K56,K53)&gt;=3,IF(J53=5,VLOOKUP(K53+2,TPMatrix!$A$6:$B$10,2,FALSE()),IF(J53=4,VLOOKUP(K53+2,TPMatrix!$D$6:$E$9,2,FALSE()),0)),"")</f>
        <v>0</v>
      </c>
      <c r="O53" s="254">
        <f ca="1">IF(COUNTIF(K52:K56,K53)&gt;=4,IF(J53=5,VLOOKUP(K53+3,TPMatrix!$A$6:$B$10,2,FALSE()),IF(J53=4,VLOOKUP(K53+3,TPMatrix!$D$6:$E$9,2,FALSE()),0)),"")</f>
        <v>0</v>
      </c>
      <c r="P53" s="254">
        <f ca="1">IF(COUNTIF(K52:K56,K53)&gt;=5,IF(J53=5,VLOOKUP(K53+4,TPMatrix!$A$6:$B$10,2,FALSE()),IF(J53=4,VLOOKUP(K53+4,TPMatrix!$D$6:$E$9,2,FALSE()),0)),"")</f>
        <v>0</v>
      </c>
      <c r="Q53" s="254">
        <f t="shared" ca="1" si="16"/>
        <v>0</v>
      </c>
      <c r="R53" s="255">
        <f t="shared" ca="1" si="17"/>
        <v>5</v>
      </c>
      <c r="S53" s="253">
        <f t="shared" ca="1" si="18"/>
        <v>0</v>
      </c>
      <c r="T53" s="254">
        <f t="shared" si="19"/>
        <v>0</v>
      </c>
      <c r="U53" s="255">
        <f t="shared" ca="1" si="20"/>
        <v>0</v>
      </c>
      <c r="W53" s="191" t="str">
        <f t="shared" ca="1" si="21"/>
        <v/>
      </c>
      <c r="X53" t="str">
        <f ca="1">IF(ISNUMBER($A53),$W53*(Methuselahs!$A$4+1)+$A53,"")</f>
        <v/>
      </c>
      <c r="Y53" s="191" t="str">
        <f t="shared" ca="1" si="22"/>
        <v/>
      </c>
      <c r="Z53" t="str">
        <f ca="1">IF(ISNUMBER($A53),VLOOKUP($A53,Methuselahs!$A$7:$X$206,5),"")</f>
        <v/>
      </c>
      <c r="AA53" s="191" t="str">
        <f t="shared" ca="1" si="23"/>
        <v/>
      </c>
    </row>
    <row r="54" spans="1:27" ht="12.95" customHeight="1">
      <c r="A54" t="str">
        <f ca="1">IF(ISBLANK('Tournament Info'!$B$11),"",INDIRECT(ADDRESS(ROW(),2,1,1,"Optimal Seating "&amp;'Tournament Info'!$B$11-1&amp;"R+F")))</f>
        <v/>
      </c>
      <c r="B54" t="str">
        <f ca="1">IF(ISNUMBER(A54),VLOOKUP(A54,Methuselahs!$A$7:$E$206,2,FALSE()),"")</f>
        <v/>
      </c>
      <c r="C54" t="str">
        <f ca="1">IF(ISNUMBER(A54),VLOOKUP(A54,Methuselahs!$A$7:$E$206,3,FALSE()),"")</f>
        <v/>
      </c>
      <c r="D54" s="258" t="str">
        <f t="shared" ca="1" si="12"/>
        <v/>
      </c>
      <c r="E54" s="259"/>
      <c r="F54" s="289">
        <f t="shared" si="13"/>
        <v>0</v>
      </c>
      <c r="G54" s="260" t="str">
        <f t="shared" ca="1" si="14"/>
        <v/>
      </c>
      <c r="H54" t="str">
        <f ca="1">IF(ISNUMBER(A54),IF(OR($S54=$U54,NOT(ISNA(MATCH($D54*5+$V$4,Override!$C$6:$C$124,0)))),$Q54,0),"")</f>
        <v/>
      </c>
      <c r="I54" s="290" t="str">
        <f t="shared" ca="1" si="15"/>
        <v/>
      </c>
      <c r="J54" s="262">
        <f ca="1">COUNT(A52:A56)</f>
        <v>0</v>
      </c>
      <c r="K54" s="263" t="str">
        <f ca="1">IF(ISNUMBER(A54),_xlfn.RANK.EQ(F54,F52:F56),"")</f>
        <v/>
      </c>
      <c r="L54" s="264">
        <f ca="1">IF(J54=5,VLOOKUP(K54,TPMatrix!$A$6:$B$10,2,FALSE()),IF(J54=4,VLOOKUP(K54,TPMatrix!$D$6:$E$9,2,FALSE()),0))</f>
        <v>0</v>
      </c>
      <c r="M54" s="264">
        <f ca="1">IF(COUNTIF(K52:K56,K54)&gt;=2,IF(J54=5,VLOOKUP(K54+1,TPMatrix!$A$6:$B$10,2,FALSE()),IF(J54=4,VLOOKUP(K54+1,TPMatrix!$D$6:$E$9,2,FALSE()),0)),"")</f>
        <v>0</v>
      </c>
      <c r="N54" s="264">
        <f ca="1">IF(COUNTIF(K52:K56,K54)&gt;=3,IF(J54=5,VLOOKUP(K54+2,TPMatrix!$A$6:$B$10,2,FALSE()),IF(J54=4,VLOOKUP(K54+2,TPMatrix!$D$6:$E$9,2,FALSE()),0)),"")</f>
        <v>0</v>
      </c>
      <c r="O54" s="264">
        <f ca="1">IF(COUNTIF(K52:K56,K54)&gt;=4,IF(J54=5,VLOOKUP(K54+3,TPMatrix!$A$6:$B$10,2,FALSE()),IF(J54=4,VLOOKUP(K54+3,TPMatrix!$D$6:$E$9,2,FALSE()),0)),"")</f>
        <v>0</v>
      </c>
      <c r="P54" s="264">
        <f ca="1">IF(COUNTIF(K52:K56,K54)&gt;=5,IF(J54=5,VLOOKUP(K54+4,TPMatrix!$A$6:$B$10,2,FALSE()),IF(J54=4,VLOOKUP(K54+4,TPMatrix!$D$6:$E$9,2,FALSE()),0)),"")</f>
        <v>0</v>
      </c>
      <c r="Q54" s="264">
        <f t="shared" ca="1" si="16"/>
        <v>0</v>
      </c>
      <c r="R54" s="265">
        <f t="shared" ca="1" si="17"/>
        <v>5</v>
      </c>
      <c r="S54" s="263">
        <f t="shared" ca="1" si="18"/>
        <v>0</v>
      </c>
      <c r="T54" s="264">
        <f t="shared" si="19"/>
        <v>0</v>
      </c>
      <c r="U54" s="265">
        <f t="shared" ca="1" si="20"/>
        <v>0</v>
      </c>
      <c r="W54" s="191" t="str">
        <f t="shared" ca="1" si="21"/>
        <v/>
      </c>
      <c r="X54" t="str">
        <f ca="1">IF(ISNUMBER($A54),$W54*(Methuselahs!$A$4+1)+$A54,"")</f>
        <v/>
      </c>
      <c r="Y54" s="191" t="str">
        <f t="shared" ca="1" si="22"/>
        <v/>
      </c>
      <c r="Z54" t="str">
        <f ca="1">IF(ISNUMBER($A54),VLOOKUP($A54,Methuselahs!$A$7:$X$206,5),"")</f>
        <v/>
      </c>
      <c r="AA54" s="191" t="str">
        <f t="shared" ca="1" si="23"/>
        <v/>
      </c>
    </row>
    <row r="55" spans="1:27" ht="12.95" customHeight="1">
      <c r="A55" t="str">
        <f ca="1">IF(ISBLANK('Tournament Info'!$B$11),"",INDIRECT(ADDRESS(ROW(),2,1,1,"Optimal Seating "&amp;'Tournament Info'!$B$11-1&amp;"R+F")))</f>
        <v/>
      </c>
      <c r="B55" t="str">
        <f ca="1">IF(ISNUMBER(A55),VLOOKUP(A55,Methuselahs!$A$7:$E$206,2,FALSE()),"")</f>
        <v/>
      </c>
      <c r="C55" t="str">
        <f ca="1">IF(ISNUMBER(A55),VLOOKUP(A55,Methuselahs!$A$7:$E$206,3,FALSE()),"")</f>
        <v/>
      </c>
      <c r="D55" s="268" t="str">
        <f t="shared" ca="1" si="12"/>
        <v/>
      </c>
      <c r="E55" s="269"/>
      <c r="F55" s="291">
        <f t="shared" si="13"/>
        <v>0</v>
      </c>
      <c r="G55" s="250" t="str">
        <f t="shared" ca="1" si="14"/>
        <v/>
      </c>
      <c r="H55" t="str">
        <f ca="1">IF(ISNUMBER(A55),IF(OR($S55=$U55,NOT(ISNA(MATCH($D55*5+$V$4,Override!$C$6:$C$124,0)))),$Q55,0),"")</f>
        <v/>
      </c>
      <c r="I55" s="288" t="str">
        <f t="shared" ca="1" si="15"/>
        <v/>
      </c>
      <c r="J55" s="270">
        <f ca="1">COUNT(A52:A56)</f>
        <v>0</v>
      </c>
      <c r="K55" s="253" t="str">
        <f ca="1">IF(ISNUMBER(A55),_xlfn.RANK.EQ(F55,F52:F56),"")</f>
        <v/>
      </c>
      <c r="L55" s="254">
        <f ca="1">IF(J55=5,VLOOKUP(K55,TPMatrix!$A$6:$B$10,2,FALSE()),IF(J55=4,VLOOKUP(K55,TPMatrix!$D$6:$E$9,2,FALSE()),0))</f>
        <v>0</v>
      </c>
      <c r="M55" s="254">
        <f ca="1">IF(COUNTIF(K52:K56,K55)&gt;=2,IF(J55=5,VLOOKUP(K55+1,TPMatrix!$A$6:$B$10,2,FALSE()),IF(J55=4,VLOOKUP(K55+1,TPMatrix!$D$6:$E$9,2,FALSE()),0)),"")</f>
        <v>0</v>
      </c>
      <c r="N55" s="254">
        <f ca="1">IF(COUNTIF(K52:K56,K55)&gt;=3,IF(J55=5,VLOOKUP(K55+2,TPMatrix!$A$6:$B$10,2,FALSE()),IF(J55=4,VLOOKUP(K55+2,TPMatrix!$D$6:$E$9,2,FALSE()),0)),"")</f>
        <v>0</v>
      </c>
      <c r="O55" s="254">
        <f ca="1">IF(COUNTIF(K52:K56,K55)&gt;=4,IF(J55=5,VLOOKUP(K55+3,TPMatrix!$A$6:$B$10,2,FALSE()),IF(J55=4,VLOOKUP(K55+3,TPMatrix!$D$6:$E$9,2,FALSE()),0)),"")</f>
        <v>0</v>
      </c>
      <c r="P55" s="254">
        <f ca="1">IF(COUNTIF(K52:K56,K55)&gt;=5,IF(J55=5,VLOOKUP(K55+4,TPMatrix!$A$6:$B$10,2,FALSE()),IF(J55=4,VLOOKUP(K55+4,TPMatrix!$D$6:$E$9,2,FALSE()),0)),"")</f>
        <v>0</v>
      </c>
      <c r="Q55" s="254">
        <f t="shared" ca="1" si="16"/>
        <v>0</v>
      </c>
      <c r="R55" s="255">
        <f t="shared" ca="1" si="17"/>
        <v>5</v>
      </c>
      <c r="S55" s="253">
        <f t="shared" ca="1" si="18"/>
        <v>0</v>
      </c>
      <c r="T55" s="254">
        <f t="shared" si="19"/>
        <v>0</v>
      </c>
      <c r="U55" s="255">
        <f t="shared" ca="1" si="20"/>
        <v>0</v>
      </c>
      <c r="W55" s="191" t="str">
        <f t="shared" ca="1" si="21"/>
        <v/>
      </c>
      <c r="X55" t="str">
        <f ca="1">IF(ISNUMBER($A55),$W55*(Methuselahs!$A$4+1)+$A55,"")</f>
        <v/>
      </c>
      <c r="Y55" s="191" t="str">
        <f t="shared" ca="1" si="22"/>
        <v/>
      </c>
      <c r="Z55" t="str">
        <f ca="1">IF(ISNUMBER($A55),VLOOKUP($A55,Methuselahs!$A$7:$X$206,5),"")</f>
        <v/>
      </c>
      <c r="AA55" s="191" t="str">
        <f t="shared" ca="1" si="23"/>
        <v/>
      </c>
    </row>
    <row r="56" spans="1:27" ht="12.95" customHeight="1" thickBot="1">
      <c r="A56" t="str">
        <f ca="1">IF(ISBLANK('Tournament Info'!$B$11),"",INDIRECT(ADDRESS(ROW(),2,1,1,"Optimal Seating "&amp;'Tournament Info'!$B$11-1&amp;"R+F")))</f>
        <v/>
      </c>
      <c r="B56" t="str">
        <f ca="1">IF(ISNUMBER(A56),VLOOKUP(A56,Methuselahs!$A$7:$E$206,2,FALSE()),"")</f>
        <v/>
      </c>
      <c r="C56" t="str">
        <f ca="1">IF(ISNUMBER(A56),VLOOKUP(A56,Methuselahs!$A$7:$E$206,3,FALSE()),"")</f>
        <v/>
      </c>
      <c r="D56" s="274" t="str">
        <f t="shared" ca="1" si="12"/>
        <v/>
      </c>
      <c r="E56" s="275"/>
      <c r="F56" s="292">
        <f t="shared" si="13"/>
        <v>0</v>
      </c>
      <c r="G56" s="260" t="str">
        <f t="shared" ca="1" si="14"/>
        <v/>
      </c>
      <c r="H56" t="str">
        <f ca="1">IF(ISNUMBER(A56),IF(OR($S56=$U56,NOT(ISNA(MATCH($D56*5+$V$4,Override!$C$6:$C$124,0)))),$Q56,0),"")</f>
        <v/>
      </c>
      <c r="I56" s="290" t="str">
        <f t="shared" ca="1" si="15"/>
        <v/>
      </c>
      <c r="J56" s="276">
        <f ca="1">COUNT(A52:A56)</f>
        <v>0</v>
      </c>
      <c r="K56" s="277" t="str">
        <f ca="1">IF(ISNUMBER(A56),_xlfn.RANK.EQ(F56,F52:F56),"")</f>
        <v/>
      </c>
      <c r="L56" s="278">
        <f ca="1">IF(J56=5,VLOOKUP(K56,TPMatrix!$A$6:$B$10,2,FALSE()),IF(J56=4,VLOOKUP(K56,TPMatrix!$D$6:$E$9,2,FALSE()),0))</f>
        <v>0</v>
      </c>
      <c r="M56" s="278">
        <f ca="1">IF(COUNTIF(K52:K56,K56)&gt;=2,IF(J56=5,VLOOKUP(K56+1,TPMatrix!$A$6:$B$10,2,FALSE()),IF(J56=4,VLOOKUP(K56+1,TPMatrix!$D$6:$E$9,2,FALSE()),0)),"")</f>
        <v>0</v>
      </c>
      <c r="N56" s="278">
        <f ca="1">IF(COUNTIF(K52:K56,K56)&gt;=3,IF(J56=5,VLOOKUP(K56+2,TPMatrix!$A$6:$B$10,2,FALSE()),IF(J56=4,VLOOKUP(K56+2,TPMatrix!$D$6:$E$9,2,FALSE()),0)),"")</f>
        <v>0</v>
      </c>
      <c r="O56" s="278">
        <f ca="1">IF(COUNTIF(K52:K56,K56)&gt;=4,IF(J56=5,VLOOKUP(K56+3,TPMatrix!$A$6:$B$10,2,FALSE()),IF(J56=4,VLOOKUP(K56+3,TPMatrix!$D$6:$E$9,2,FALSE()),0)),"")</f>
        <v>0</v>
      </c>
      <c r="P56" s="278">
        <f ca="1">IF(COUNTIF(K52:K56,K56)&gt;=5,IF(J56=5,VLOOKUP(K56+4,TPMatrix!$A$6:$B$10,2,FALSE()),IF(J56=4,VLOOKUP(K56+4,TPMatrix!$D$6:$E$9,2,FALSE()),0)),"")</f>
        <v>0</v>
      </c>
      <c r="Q56" s="278">
        <f t="shared" ca="1" si="16"/>
        <v>0</v>
      </c>
      <c r="R56" s="279">
        <f t="shared" ca="1" si="17"/>
        <v>5</v>
      </c>
      <c r="S56" s="277">
        <f t="shared" ca="1" si="18"/>
        <v>0</v>
      </c>
      <c r="T56" s="278">
        <f t="shared" si="19"/>
        <v>0</v>
      </c>
      <c r="U56" s="279">
        <f t="shared" ca="1" si="20"/>
        <v>0</v>
      </c>
      <c r="W56" s="191" t="str">
        <f t="shared" ca="1" si="21"/>
        <v/>
      </c>
      <c r="X56" t="str">
        <f ca="1">IF(ISNUMBER($A56),$W56*(Methuselahs!$A$4+1)+$A56,"")</f>
        <v/>
      </c>
      <c r="Y56" s="191" t="str">
        <f t="shared" ca="1" si="22"/>
        <v/>
      </c>
      <c r="Z56" t="str">
        <f ca="1">IF(ISNUMBER($A56),VLOOKUP($A56,Methuselahs!$A$7:$X$206,5),"")</f>
        <v/>
      </c>
      <c r="AA56" s="191" t="str">
        <f t="shared" ca="1" si="23"/>
        <v/>
      </c>
    </row>
    <row r="57" spans="1:27" ht="12.95" customHeight="1">
      <c r="A57" t="str">
        <f ca="1">IF(ISBLANK('Tournament Info'!$B$11),"",INDIRECT(ADDRESS(ROW(),2,1,1,"Optimal Seating "&amp;'Tournament Info'!$B$11-1&amp;"R+F")))</f>
        <v/>
      </c>
      <c r="B57" t="str">
        <f ca="1">IF(ISNUMBER(A57),VLOOKUP(A57,Methuselahs!$A$7:$E$206,2,FALSE()),"")</f>
        <v/>
      </c>
      <c r="C57" t="str">
        <f ca="1">IF(ISNUMBER(A57),VLOOKUP(A57,Methuselahs!$A$7:$E$206,3,FALSE()),"")</f>
        <v/>
      </c>
      <c r="D57" s="234" t="str">
        <f t="shared" ca="1" si="12"/>
        <v/>
      </c>
      <c r="E57" s="235"/>
      <c r="F57" s="285">
        <f t="shared" si="13"/>
        <v>0</v>
      </c>
      <c r="G57" s="236" t="str">
        <f t="shared" ca="1" si="14"/>
        <v/>
      </c>
      <c r="H57" t="str">
        <f ca="1">IF(ISNUMBER(A57),IF(OR($S57=$U57,NOT(ISNA(MATCH($D57*5+$V$4,Override!$C$6:$C$124,0)))),$Q57,0),"")</f>
        <v/>
      </c>
      <c r="I57" s="286" t="str">
        <f t="shared" ca="1" si="15"/>
        <v/>
      </c>
      <c r="J57" s="238">
        <f ca="1">COUNT(A57:A61)</f>
        <v>0</v>
      </c>
      <c r="K57" s="239" t="str">
        <f ca="1">IF(ISNUMBER(A57),_xlfn.RANK.EQ(F57,F57:F61),"")</f>
        <v/>
      </c>
      <c r="L57" s="240">
        <f ca="1">IF(J57=5,VLOOKUP(K57,TPMatrix!$A$6:$B$10,2,FALSE()),IF(J57=4,VLOOKUP(K57,TPMatrix!$D$6:$E$9,2,FALSE()),0))</f>
        <v>0</v>
      </c>
      <c r="M57" s="240">
        <f ca="1">IF(COUNTIF(K57:K61,K57)&gt;=2,IF(J57=5,VLOOKUP(K57+1,TPMatrix!$A$6:$B$10,2,FALSE()),IF(J57=4,VLOOKUP(K57+1,TPMatrix!$D$6:$E$9,2,FALSE()),0)),"")</f>
        <v>0</v>
      </c>
      <c r="N57" s="240">
        <f ca="1">IF(COUNTIF(K57:K61,K57)&gt;=3,IF(J57=5,VLOOKUP(K57+2,TPMatrix!$A$6:$B$10,2,FALSE()),IF(J57=4,VLOOKUP(K57+2,TPMatrix!$D$6:$E$9,2,FALSE()),0)),"")</f>
        <v>0</v>
      </c>
      <c r="O57" s="240">
        <f ca="1">IF(COUNTIF(K57:K61,K57)&gt;=4,IF(J57=5,VLOOKUP(K57+3,TPMatrix!$A$6:$B$10,2,FALSE()),IF(J57=4,VLOOKUP(K57+3,TPMatrix!$D$6:$E$9,2,FALSE()),0)),"")</f>
        <v>0</v>
      </c>
      <c r="P57" s="240">
        <f ca="1">IF(COUNTIF(K57:K61,K57)&gt;=5,IF(J57=5,VLOOKUP(K57+4,TPMatrix!$A$6:$B$10,2,FALSE()),IF(J57=4,VLOOKUP(K57+4,TPMatrix!$D$6:$E$9,2,FALSE()),0)),"")</f>
        <v>0</v>
      </c>
      <c r="Q57" s="240">
        <f t="shared" ca="1" si="16"/>
        <v>0</v>
      </c>
      <c r="R57" s="241">
        <f t="shared" ca="1" si="17"/>
        <v>5</v>
      </c>
      <c r="S57" s="242">
        <f t="shared" ca="1" si="18"/>
        <v>0</v>
      </c>
      <c r="T57" s="243">
        <f t="shared" si="19"/>
        <v>0</v>
      </c>
      <c r="U57" s="244">
        <f t="shared" ca="1" si="20"/>
        <v>0</v>
      </c>
      <c r="W57" s="191" t="str">
        <f t="shared" ca="1" si="21"/>
        <v/>
      </c>
      <c r="X57" t="str">
        <f ca="1">IF(ISNUMBER($A57),$W57*(Methuselahs!$A$4+1)+$A57,"")</f>
        <v/>
      </c>
      <c r="Y57" s="191" t="str">
        <f t="shared" ca="1" si="22"/>
        <v/>
      </c>
      <c r="Z57" t="str">
        <f ca="1">IF(ISNUMBER($A57),VLOOKUP($A57,Methuselahs!$A$7:$X$206,5),"")</f>
        <v/>
      </c>
      <c r="AA57" s="191" t="str">
        <f t="shared" ca="1" si="23"/>
        <v/>
      </c>
    </row>
    <row r="58" spans="1:27" ht="12.95" customHeight="1">
      <c r="A58" t="str">
        <f ca="1">IF(ISBLANK('Tournament Info'!$B$11),"",INDIRECT(ADDRESS(ROW(),2,1,1,"Optimal Seating "&amp;'Tournament Info'!$B$11-1&amp;"R+F")))</f>
        <v/>
      </c>
      <c r="B58" t="str">
        <f ca="1">IF(ISNUMBER(A58),VLOOKUP(A58,Methuselahs!$A$7:$E$206,2,FALSE()),"")</f>
        <v/>
      </c>
      <c r="C58" t="str">
        <f ca="1">IF(ISNUMBER(A58),VLOOKUP(A58,Methuselahs!$A$7:$E$206,3,FALSE()),"")</f>
        <v/>
      </c>
      <c r="D58" s="248" t="str">
        <f t="shared" ca="1" si="12"/>
        <v/>
      </c>
      <c r="E58" s="249"/>
      <c r="F58" s="287">
        <f t="shared" si="13"/>
        <v>0</v>
      </c>
      <c r="G58" s="250" t="str">
        <f t="shared" ca="1" si="14"/>
        <v/>
      </c>
      <c r="H58" t="str">
        <f ca="1">IF(ISNUMBER(A58),IF(OR($S58=$U58,NOT(ISNA(MATCH($D58*5+$V$4,Override!$C$6:$C$124,0)))),$Q58,0),"")</f>
        <v/>
      </c>
      <c r="I58" s="288" t="str">
        <f t="shared" ca="1" si="15"/>
        <v/>
      </c>
      <c r="J58" s="252">
        <f ca="1">COUNT(A57:A61)</f>
        <v>0</v>
      </c>
      <c r="K58" s="253" t="str">
        <f ca="1">IF(ISNUMBER(A58),_xlfn.RANK.EQ(F58,F57:F61),"")</f>
        <v/>
      </c>
      <c r="L58" s="254">
        <f ca="1">IF(J58=5,VLOOKUP(K58,TPMatrix!$A$6:$B$10,2,FALSE()),IF(J58=4,VLOOKUP(K58,TPMatrix!$D$6:$E$9,2,FALSE()),0))</f>
        <v>0</v>
      </c>
      <c r="M58" s="254">
        <f ca="1">IF(COUNTIF(K57:K61,K58)&gt;=2,IF(J58=5,VLOOKUP(K58+1,TPMatrix!$A$6:$B$10,2,FALSE()),IF(J58=4,VLOOKUP(K58+1,TPMatrix!$D$6:$E$9,2,FALSE()),0)),"")</f>
        <v>0</v>
      </c>
      <c r="N58" s="254">
        <f ca="1">IF(COUNTIF(K57:K61,K58)&gt;=3,IF(J58=5,VLOOKUP(K58+2,TPMatrix!$A$6:$B$10,2,FALSE()),IF(J58=4,VLOOKUP(K58+2,TPMatrix!$D$6:$E$9,2,FALSE()),0)),"")</f>
        <v>0</v>
      </c>
      <c r="O58" s="254">
        <f ca="1">IF(COUNTIF(K57:K61,K58)&gt;=4,IF(J58=5,VLOOKUP(K58+3,TPMatrix!$A$6:$B$10,2,FALSE()),IF(J58=4,VLOOKUP(K58+3,TPMatrix!$D$6:$E$9,2,FALSE()),0)),"")</f>
        <v>0</v>
      </c>
      <c r="P58" s="254">
        <f ca="1">IF(COUNTIF(K57:K61,K58)&gt;=5,IF(J58=5,VLOOKUP(K58+4,TPMatrix!$A$6:$B$10,2,FALSE()),IF(J58=4,VLOOKUP(K58+4,TPMatrix!$D$6:$E$9,2,FALSE()),0)),"")</f>
        <v>0</v>
      </c>
      <c r="Q58" s="254">
        <f t="shared" ca="1" si="16"/>
        <v>0</v>
      </c>
      <c r="R58" s="255">
        <f t="shared" ca="1" si="17"/>
        <v>5</v>
      </c>
      <c r="S58" s="253">
        <f t="shared" ca="1" si="18"/>
        <v>0</v>
      </c>
      <c r="T58" s="254">
        <f t="shared" si="19"/>
        <v>0</v>
      </c>
      <c r="U58" s="255">
        <f t="shared" ca="1" si="20"/>
        <v>0</v>
      </c>
      <c r="W58" s="191" t="str">
        <f t="shared" ca="1" si="21"/>
        <v/>
      </c>
      <c r="X58" t="str">
        <f ca="1">IF(ISNUMBER($A58),$W58*(Methuselahs!$A$4+1)+$A58,"")</f>
        <v/>
      </c>
      <c r="Y58" s="191" t="str">
        <f t="shared" ca="1" si="22"/>
        <v/>
      </c>
      <c r="Z58" t="str">
        <f ca="1">IF(ISNUMBER($A58),VLOOKUP($A58,Methuselahs!$A$7:$X$206,5),"")</f>
        <v/>
      </c>
      <c r="AA58" s="191" t="str">
        <f t="shared" ca="1" si="23"/>
        <v/>
      </c>
    </row>
    <row r="59" spans="1:27" ht="12.95" customHeight="1">
      <c r="A59" t="str">
        <f ca="1">IF(ISBLANK('Tournament Info'!$B$11),"",INDIRECT(ADDRESS(ROW(),2,1,1,"Optimal Seating "&amp;'Tournament Info'!$B$11-1&amp;"R+F")))</f>
        <v/>
      </c>
      <c r="B59" t="str">
        <f ca="1">IF(ISNUMBER(A59),VLOOKUP(A59,Methuselahs!$A$7:$E$206,2,FALSE()),"")</f>
        <v/>
      </c>
      <c r="C59" t="str">
        <f ca="1">IF(ISNUMBER(A59),VLOOKUP(A59,Methuselahs!$A$7:$E$206,3,FALSE()),"")</f>
        <v/>
      </c>
      <c r="D59" s="258" t="str">
        <f t="shared" ca="1" si="12"/>
        <v/>
      </c>
      <c r="E59" s="259"/>
      <c r="F59" s="289">
        <f t="shared" si="13"/>
        <v>0</v>
      </c>
      <c r="G59" s="260" t="str">
        <f t="shared" ca="1" si="14"/>
        <v/>
      </c>
      <c r="H59" t="str">
        <f ca="1">IF(ISNUMBER(A59),IF(OR($S59=$U59,NOT(ISNA(MATCH($D59*5+$V$4,Override!$C$6:$C$124,0)))),$Q59,0),"")</f>
        <v/>
      </c>
      <c r="I59" s="290" t="str">
        <f t="shared" ca="1" si="15"/>
        <v/>
      </c>
      <c r="J59" s="262">
        <f ca="1">COUNT(A57:A61)</f>
        <v>0</v>
      </c>
      <c r="K59" s="263" t="str">
        <f ca="1">IF(ISNUMBER(A59),_xlfn.RANK.EQ(F59,F57:F61),"")</f>
        <v/>
      </c>
      <c r="L59" s="264">
        <f ca="1">IF(J59=5,VLOOKUP(K59,TPMatrix!$A$6:$B$10,2,FALSE()),IF(J59=4,VLOOKUP(K59,TPMatrix!$D$6:$E$9,2,FALSE()),0))</f>
        <v>0</v>
      </c>
      <c r="M59" s="264">
        <f ca="1">IF(COUNTIF(K57:K61,K59)&gt;=2,IF(J59=5,VLOOKUP(K59+1,TPMatrix!$A$6:$B$10,2,FALSE()),IF(J59=4,VLOOKUP(K59+1,TPMatrix!$D$6:$E$9,2,FALSE()),0)),"")</f>
        <v>0</v>
      </c>
      <c r="N59" s="264">
        <f ca="1">IF(COUNTIF(K57:K61,K59)&gt;=3,IF(J59=5,VLOOKUP(K59+2,TPMatrix!$A$6:$B$10,2,FALSE()),IF(J59=4,VLOOKUP(K59+2,TPMatrix!$D$6:$E$9,2,FALSE()),0)),"")</f>
        <v>0</v>
      </c>
      <c r="O59" s="264">
        <f ca="1">IF(COUNTIF(K57:K61,K59)&gt;=4,IF(J59=5,VLOOKUP(K59+3,TPMatrix!$A$6:$B$10,2,FALSE()),IF(J59=4,VLOOKUP(K59+3,TPMatrix!$D$6:$E$9,2,FALSE()),0)),"")</f>
        <v>0</v>
      </c>
      <c r="P59" s="264">
        <f ca="1">IF(COUNTIF(K57:K61,K59)&gt;=5,IF(J59=5,VLOOKUP(K59+4,TPMatrix!$A$6:$B$10,2,FALSE()),IF(J59=4,VLOOKUP(K59+4,TPMatrix!$D$6:$E$9,2,FALSE()),0)),"")</f>
        <v>0</v>
      </c>
      <c r="Q59" s="264">
        <f t="shared" ca="1" si="16"/>
        <v>0</v>
      </c>
      <c r="R59" s="265">
        <f t="shared" ca="1" si="17"/>
        <v>5</v>
      </c>
      <c r="S59" s="263">
        <f t="shared" ca="1" si="18"/>
        <v>0</v>
      </c>
      <c r="T59" s="264">
        <f t="shared" si="19"/>
        <v>0</v>
      </c>
      <c r="U59" s="265">
        <f t="shared" ca="1" si="20"/>
        <v>0</v>
      </c>
      <c r="W59" s="191" t="str">
        <f t="shared" ca="1" si="21"/>
        <v/>
      </c>
      <c r="X59" t="str">
        <f ca="1">IF(ISNUMBER($A59),$W59*(Methuselahs!$A$4+1)+$A59,"")</f>
        <v/>
      </c>
      <c r="Y59" s="191" t="str">
        <f t="shared" ca="1" si="22"/>
        <v/>
      </c>
      <c r="Z59" t="str">
        <f ca="1">IF(ISNUMBER($A59),VLOOKUP($A59,Methuselahs!$A$7:$X$206,5),"")</f>
        <v/>
      </c>
      <c r="AA59" s="191" t="str">
        <f t="shared" ca="1" si="23"/>
        <v/>
      </c>
    </row>
    <row r="60" spans="1:27" ht="12.95" customHeight="1">
      <c r="A60" t="str">
        <f ca="1">IF(ISBLANK('Tournament Info'!$B$11),"",INDIRECT(ADDRESS(ROW(),2,1,1,"Optimal Seating "&amp;'Tournament Info'!$B$11-1&amp;"R+F")))</f>
        <v/>
      </c>
      <c r="B60" t="str">
        <f ca="1">IF(ISNUMBER(A60),VLOOKUP(A60,Methuselahs!$A$7:$E$206,2,FALSE()),"")</f>
        <v/>
      </c>
      <c r="C60" t="str">
        <f ca="1">IF(ISNUMBER(A60),VLOOKUP(A60,Methuselahs!$A$7:$E$206,3,FALSE()),"")</f>
        <v/>
      </c>
      <c r="D60" s="268" t="str">
        <f t="shared" ca="1" si="12"/>
        <v/>
      </c>
      <c r="E60" s="269"/>
      <c r="F60" s="291">
        <f t="shared" si="13"/>
        <v>0</v>
      </c>
      <c r="G60" s="250" t="str">
        <f t="shared" ca="1" si="14"/>
        <v/>
      </c>
      <c r="H60" t="str">
        <f ca="1">IF(ISNUMBER(A60),IF(OR($S60=$U60,NOT(ISNA(MATCH($D60*5+$V$4,Override!$C$6:$C$124,0)))),$Q60,0),"")</f>
        <v/>
      </c>
      <c r="I60" s="288" t="str">
        <f t="shared" ca="1" si="15"/>
        <v/>
      </c>
      <c r="J60" s="270">
        <f ca="1">COUNT(A57:A61)</f>
        <v>0</v>
      </c>
      <c r="K60" s="253" t="str">
        <f ca="1">IF(ISNUMBER(A60),_xlfn.RANK.EQ(F60,F57:F61),"")</f>
        <v/>
      </c>
      <c r="L60" s="254">
        <f ca="1">IF(J60=5,VLOOKUP(K60,TPMatrix!$A$6:$B$10,2,FALSE()),IF(J60=4,VLOOKUP(K60,TPMatrix!$D$6:$E$9,2,FALSE()),0))</f>
        <v>0</v>
      </c>
      <c r="M60" s="254">
        <f ca="1">IF(COUNTIF(K57:K61,K60)&gt;=2,IF(J60=5,VLOOKUP(K60+1,TPMatrix!$A$6:$B$10,2,FALSE()),IF(J60=4,VLOOKUP(K60+1,TPMatrix!$D$6:$E$9,2,FALSE()),0)),"")</f>
        <v>0</v>
      </c>
      <c r="N60" s="254">
        <f ca="1">IF(COUNTIF(K57:K61,K60)&gt;=3,IF(J60=5,VLOOKUP(K60+2,TPMatrix!$A$6:$B$10,2,FALSE()),IF(J60=4,VLOOKUP(K60+2,TPMatrix!$D$6:$E$9,2,FALSE()),0)),"")</f>
        <v>0</v>
      </c>
      <c r="O60" s="254">
        <f ca="1">IF(COUNTIF(K57:K61,K60)&gt;=4,IF(J60=5,VLOOKUP(K60+3,TPMatrix!$A$6:$B$10,2,FALSE()),IF(J60=4,VLOOKUP(K60+3,TPMatrix!$D$6:$E$9,2,FALSE()),0)),"")</f>
        <v>0</v>
      </c>
      <c r="P60" s="254">
        <f ca="1">IF(COUNTIF(K57:K61,K60)&gt;=5,IF(J60=5,VLOOKUP(K60+4,TPMatrix!$A$6:$B$10,2,FALSE()),IF(J60=4,VLOOKUP(K60+4,TPMatrix!$D$6:$E$9,2,FALSE()),0)),"")</f>
        <v>0</v>
      </c>
      <c r="Q60" s="254">
        <f t="shared" ca="1" si="16"/>
        <v>0</v>
      </c>
      <c r="R60" s="255">
        <f t="shared" ca="1" si="17"/>
        <v>5</v>
      </c>
      <c r="S60" s="253">
        <f t="shared" ca="1" si="18"/>
        <v>0</v>
      </c>
      <c r="T60" s="254">
        <f t="shared" si="19"/>
        <v>0</v>
      </c>
      <c r="U60" s="255">
        <f t="shared" ca="1" si="20"/>
        <v>0</v>
      </c>
      <c r="W60" s="191" t="str">
        <f t="shared" ca="1" si="21"/>
        <v/>
      </c>
      <c r="X60" t="str">
        <f ca="1">IF(ISNUMBER($A60),$W60*(Methuselahs!$A$4+1)+$A60,"")</f>
        <v/>
      </c>
      <c r="Y60" s="191" t="str">
        <f t="shared" ca="1" si="22"/>
        <v/>
      </c>
      <c r="Z60" t="str">
        <f ca="1">IF(ISNUMBER($A60),VLOOKUP($A60,Methuselahs!$A$7:$X$206,5),"")</f>
        <v/>
      </c>
      <c r="AA60" s="191" t="str">
        <f t="shared" ca="1" si="23"/>
        <v/>
      </c>
    </row>
    <row r="61" spans="1:27" ht="12.95" customHeight="1" thickBot="1">
      <c r="A61" t="str">
        <f ca="1">IF(ISBLANK('Tournament Info'!$B$11),"",INDIRECT(ADDRESS(ROW(),2,1,1,"Optimal Seating "&amp;'Tournament Info'!$B$11-1&amp;"R+F")))</f>
        <v/>
      </c>
      <c r="B61" t="str">
        <f ca="1">IF(ISNUMBER(A61),VLOOKUP(A61,Methuselahs!$A$7:$E$206,2,FALSE()),"")</f>
        <v/>
      </c>
      <c r="C61" t="str">
        <f ca="1">IF(ISNUMBER(A61),VLOOKUP(A61,Methuselahs!$A$7:$E$206,3,FALSE()),"")</f>
        <v/>
      </c>
      <c r="D61" s="274" t="str">
        <f t="shared" ca="1" si="12"/>
        <v/>
      </c>
      <c r="E61" s="275"/>
      <c r="F61" s="292">
        <f t="shared" si="13"/>
        <v>0</v>
      </c>
      <c r="G61" s="260" t="str">
        <f t="shared" ca="1" si="14"/>
        <v/>
      </c>
      <c r="H61" t="str">
        <f ca="1">IF(ISNUMBER(A61),IF(OR($S61=$U61,NOT(ISNA(MATCH($D61*5+$V$4,Override!$C$6:$C$124,0)))),$Q61,0),"")</f>
        <v/>
      </c>
      <c r="I61" s="290" t="str">
        <f t="shared" ca="1" si="15"/>
        <v/>
      </c>
      <c r="J61" s="276">
        <f ca="1">COUNT(A57:A61)</f>
        <v>0</v>
      </c>
      <c r="K61" s="277" t="str">
        <f ca="1">IF(ISNUMBER(A61),_xlfn.RANK.EQ(F61,F57:F61),"")</f>
        <v/>
      </c>
      <c r="L61" s="278">
        <f ca="1">IF(J61=5,VLOOKUP(K61,TPMatrix!$A$6:$B$10,2,FALSE()),IF(J61=4,VLOOKUP(K61,TPMatrix!$D$6:$E$9,2,FALSE()),0))</f>
        <v>0</v>
      </c>
      <c r="M61" s="278">
        <f ca="1">IF(COUNTIF(K57:K61,K61)&gt;=2,IF(J61=5,VLOOKUP(K61+1,TPMatrix!$A$6:$B$10,2,FALSE()),IF(J61=4,VLOOKUP(K61+1,TPMatrix!$D$6:$E$9,2,FALSE()),0)),"")</f>
        <v>0</v>
      </c>
      <c r="N61" s="278">
        <f ca="1">IF(COUNTIF(K57:K61,K61)&gt;=3,IF(J61=5,VLOOKUP(K61+2,TPMatrix!$A$6:$B$10,2,FALSE()),IF(J61=4,VLOOKUP(K61+2,TPMatrix!$D$6:$E$9,2,FALSE()),0)),"")</f>
        <v>0</v>
      </c>
      <c r="O61" s="278">
        <f ca="1">IF(COUNTIF(K57:K61,K61)&gt;=4,IF(J61=5,VLOOKUP(K61+3,TPMatrix!$A$6:$B$10,2,FALSE()),IF(J61=4,VLOOKUP(K61+3,TPMatrix!$D$6:$E$9,2,FALSE()),0)),"")</f>
        <v>0</v>
      </c>
      <c r="P61" s="278">
        <f ca="1">IF(COUNTIF(K57:K61,K61)&gt;=5,IF(J61=5,VLOOKUP(K61+4,TPMatrix!$A$6:$B$10,2,FALSE()),IF(J61=4,VLOOKUP(K61+4,TPMatrix!$D$6:$E$9,2,FALSE()),0)),"")</f>
        <v>0</v>
      </c>
      <c r="Q61" s="278">
        <f t="shared" ca="1" si="16"/>
        <v>0</v>
      </c>
      <c r="R61" s="279">
        <f t="shared" ca="1" si="17"/>
        <v>5</v>
      </c>
      <c r="S61" s="277">
        <f t="shared" ca="1" si="18"/>
        <v>0</v>
      </c>
      <c r="T61" s="278">
        <f t="shared" si="19"/>
        <v>0</v>
      </c>
      <c r="U61" s="279">
        <f t="shared" ca="1" si="20"/>
        <v>0</v>
      </c>
      <c r="W61" s="191" t="str">
        <f t="shared" ca="1" si="21"/>
        <v/>
      </c>
      <c r="X61" t="str">
        <f ca="1">IF(ISNUMBER($A61),$W61*(Methuselahs!$A$4+1)+$A61,"")</f>
        <v/>
      </c>
      <c r="Y61" s="191" t="str">
        <f t="shared" ca="1" si="22"/>
        <v/>
      </c>
      <c r="Z61" t="str">
        <f ca="1">IF(ISNUMBER($A61),VLOOKUP($A61,Methuselahs!$A$7:$X$206,5),"")</f>
        <v/>
      </c>
      <c r="AA61" s="191" t="str">
        <f t="shared" ca="1" si="23"/>
        <v/>
      </c>
    </row>
    <row r="62" spans="1:27" ht="12.95" customHeight="1">
      <c r="A62" t="str">
        <f ca="1">IF(ISBLANK('Tournament Info'!$B$11),"",INDIRECT(ADDRESS(ROW(),2,1,1,"Optimal Seating "&amp;'Tournament Info'!$B$11-1&amp;"R+F")))</f>
        <v/>
      </c>
      <c r="B62" t="str">
        <f ca="1">IF(ISNUMBER(A62),VLOOKUP(A62,Methuselahs!$A$7:$E$206,2,FALSE()),"")</f>
        <v/>
      </c>
      <c r="C62" t="str">
        <f ca="1">IF(ISNUMBER(A62),VLOOKUP(A62,Methuselahs!$A$7:$E$206,3,FALSE()),"")</f>
        <v/>
      </c>
      <c r="D62" s="234" t="str">
        <f t="shared" ca="1" si="12"/>
        <v/>
      </c>
      <c r="E62" s="235"/>
      <c r="F62" s="285">
        <f t="shared" si="13"/>
        <v>0</v>
      </c>
      <c r="G62" s="236" t="str">
        <f t="shared" ca="1" si="14"/>
        <v/>
      </c>
      <c r="H62" t="str">
        <f ca="1">IF(ISNUMBER(A62),IF(OR($S62=$U62,NOT(ISNA(MATCH($D62*5+$V$4,Override!$C$6:$C$124,0)))),$Q62,0),"")</f>
        <v/>
      </c>
      <c r="I62" s="286" t="str">
        <f t="shared" ca="1" si="15"/>
        <v/>
      </c>
      <c r="J62" s="238">
        <f ca="1">COUNT(A62:A66)</f>
        <v>0</v>
      </c>
      <c r="K62" s="239" t="str">
        <f ca="1">IF(ISNUMBER(A62),_xlfn.RANK.EQ(F62,F62:F66),"")</f>
        <v/>
      </c>
      <c r="L62" s="240">
        <f ca="1">IF(J62=5,VLOOKUP(K62,TPMatrix!$A$6:$B$10,2,FALSE()),IF(J62=4,VLOOKUP(K62,TPMatrix!$D$6:$E$9,2,FALSE()),0))</f>
        <v>0</v>
      </c>
      <c r="M62" s="240">
        <f ca="1">IF(COUNTIF(K62:K66,K62)&gt;=2,IF(J62=5,VLOOKUP(K62+1,TPMatrix!$A$6:$B$10,2,FALSE()),IF(J62=4,VLOOKUP(K62+1,TPMatrix!$D$6:$E$9,2,FALSE()),0)),"")</f>
        <v>0</v>
      </c>
      <c r="N62" s="240">
        <f ca="1">IF(COUNTIF(K62:K66,K62)&gt;=3,IF(J62=5,VLOOKUP(K62+2,TPMatrix!$A$6:$B$10,2,FALSE()),IF(J62=4,VLOOKUP(K62+2,TPMatrix!$D$6:$E$9,2,FALSE()),0)),"")</f>
        <v>0</v>
      </c>
      <c r="O62" s="240">
        <f ca="1">IF(COUNTIF(K62:K66,K62)&gt;=4,IF(J62=5,VLOOKUP(K62+3,TPMatrix!$A$6:$B$10,2,FALSE()),IF(J62=4,VLOOKUP(K62+3,TPMatrix!$D$6:$E$9,2,FALSE()),0)),"")</f>
        <v>0</v>
      </c>
      <c r="P62" s="240">
        <f ca="1">IF(COUNTIF(K62:K66,K62)&gt;=5,IF(J62=5,VLOOKUP(K62+4,TPMatrix!$A$6:$B$10,2,FALSE()),IF(J62=4,VLOOKUP(K62+4,TPMatrix!$D$6:$E$9,2,FALSE()),0)),"")</f>
        <v>0</v>
      </c>
      <c r="Q62" s="240">
        <f t="shared" ca="1" si="16"/>
        <v>0</v>
      </c>
      <c r="R62" s="241">
        <f t="shared" ca="1" si="17"/>
        <v>5</v>
      </c>
      <c r="S62" s="242">
        <f t="shared" ca="1" si="18"/>
        <v>0</v>
      </c>
      <c r="T62" s="243">
        <f t="shared" si="19"/>
        <v>0</v>
      </c>
      <c r="U62" s="244">
        <f t="shared" ca="1" si="20"/>
        <v>0</v>
      </c>
      <c r="W62" s="191" t="str">
        <f t="shared" ca="1" si="21"/>
        <v/>
      </c>
      <c r="X62" t="str">
        <f ca="1">IF(ISNUMBER($A62),$W62*(Methuselahs!$A$4+1)+$A62,"")</f>
        <v/>
      </c>
      <c r="Y62" s="191" t="str">
        <f t="shared" ca="1" si="22"/>
        <v/>
      </c>
      <c r="Z62" t="str">
        <f ca="1">IF(ISNUMBER($A62),VLOOKUP($A62,Methuselahs!$A$7:$X$206,5),"")</f>
        <v/>
      </c>
      <c r="AA62" s="191" t="str">
        <f t="shared" ca="1" si="23"/>
        <v/>
      </c>
    </row>
    <row r="63" spans="1:27" ht="12.95" customHeight="1">
      <c r="A63" t="str">
        <f ca="1">IF(ISBLANK('Tournament Info'!$B$11),"",INDIRECT(ADDRESS(ROW(),2,1,1,"Optimal Seating "&amp;'Tournament Info'!$B$11-1&amp;"R+F")))</f>
        <v/>
      </c>
      <c r="B63" t="str">
        <f ca="1">IF(ISNUMBER(A63),VLOOKUP(A63,Methuselahs!$A$7:$E$206,2,FALSE()),"")</f>
        <v/>
      </c>
      <c r="C63" t="str">
        <f ca="1">IF(ISNUMBER(A63),VLOOKUP(A63,Methuselahs!$A$7:$E$206,3,FALSE()),"")</f>
        <v/>
      </c>
      <c r="D63" s="248" t="str">
        <f t="shared" ca="1" si="12"/>
        <v/>
      </c>
      <c r="E63" s="249"/>
      <c r="F63" s="287">
        <f t="shared" si="13"/>
        <v>0</v>
      </c>
      <c r="G63" s="250" t="str">
        <f t="shared" ca="1" si="14"/>
        <v/>
      </c>
      <c r="H63" t="str">
        <f ca="1">IF(ISNUMBER(A63),IF(OR($S63=$U63,NOT(ISNA(MATCH($D63*5+$V$4,Override!$C$6:$C$124,0)))),$Q63,0),"")</f>
        <v/>
      </c>
      <c r="I63" s="288" t="str">
        <f t="shared" ca="1" si="15"/>
        <v/>
      </c>
      <c r="J63" s="252">
        <f ca="1">COUNT(A62:A66)</f>
        <v>0</v>
      </c>
      <c r="K63" s="253" t="str">
        <f ca="1">IF(ISNUMBER(A63),_xlfn.RANK.EQ(F63,F62:F66),"")</f>
        <v/>
      </c>
      <c r="L63" s="254">
        <f ca="1">IF(J63=5,VLOOKUP(K63,TPMatrix!$A$6:$B$10,2,FALSE()),IF(J63=4,VLOOKUP(K63,TPMatrix!$D$6:$E$9,2,FALSE()),0))</f>
        <v>0</v>
      </c>
      <c r="M63" s="254">
        <f ca="1">IF(COUNTIF(K62:K66,K63)&gt;=2,IF(J63=5,VLOOKUP(K63+1,TPMatrix!$A$6:$B$10,2,FALSE()),IF(J63=4,VLOOKUP(K63+1,TPMatrix!$D$6:$E$9,2,FALSE()),0)),"")</f>
        <v>0</v>
      </c>
      <c r="N63" s="254">
        <f ca="1">IF(COUNTIF(K62:K66,K63)&gt;=3,IF(J63=5,VLOOKUP(K63+2,TPMatrix!$A$6:$B$10,2,FALSE()),IF(J63=4,VLOOKUP(K63+2,TPMatrix!$D$6:$E$9,2,FALSE()),0)),"")</f>
        <v>0</v>
      </c>
      <c r="O63" s="254">
        <f ca="1">IF(COUNTIF(K62:K66,K63)&gt;=4,IF(J63=5,VLOOKUP(K63+3,TPMatrix!$A$6:$B$10,2,FALSE()),IF(J63=4,VLOOKUP(K63+3,TPMatrix!$D$6:$E$9,2,FALSE()),0)),"")</f>
        <v>0</v>
      </c>
      <c r="P63" s="254">
        <f ca="1">IF(COUNTIF(K62:K66,K63)&gt;=5,IF(J63=5,VLOOKUP(K63+4,TPMatrix!$A$6:$B$10,2,FALSE()),IF(J63=4,VLOOKUP(K63+4,TPMatrix!$D$6:$E$9,2,FALSE()),0)),"")</f>
        <v>0</v>
      </c>
      <c r="Q63" s="254">
        <f t="shared" ca="1" si="16"/>
        <v>0</v>
      </c>
      <c r="R63" s="255">
        <f t="shared" ca="1" si="17"/>
        <v>5</v>
      </c>
      <c r="S63" s="253">
        <f t="shared" ca="1" si="18"/>
        <v>0</v>
      </c>
      <c r="T63" s="254">
        <f t="shared" si="19"/>
        <v>0</v>
      </c>
      <c r="U63" s="255">
        <f t="shared" ca="1" si="20"/>
        <v>0</v>
      </c>
      <c r="W63" s="191" t="str">
        <f t="shared" ca="1" si="21"/>
        <v/>
      </c>
      <c r="X63" t="str">
        <f ca="1">IF(ISNUMBER($A63),$W63*(Methuselahs!$A$4+1)+$A63,"")</f>
        <v/>
      </c>
      <c r="Y63" s="191" t="str">
        <f t="shared" ca="1" si="22"/>
        <v/>
      </c>
      <c r="Z63" t="str">
        <f ca="1">IF(ISNUMBER($A63),VLOOKUP($A63,Methuselahs!$A$7:$X$206,5),"")</f>
        <v/>
      </c>
      <c r="AA63" s="191" t="str">
        <f t="shared" ca="1" si="23"/>
        <v/>
      </c>
    </row>
    <row r="64" spans="1:27" ht="12.95" customHeight="1">
      <c r="A64" t="str">
        <f ca="1">IF(ISBLANK('Tournament Info'!$B$11),"",INDIRECT(ADDRESS(ROW(),2,1,1,"Optimal Seating "&amp;'Tournament Info'!$B$11-1&amp;"R+F")))</f>
        <v/>
      </c>
      <c r="B64" t="str">
        <f ca="1">IF(ISNUMBER(A64),VLOOKUP(A64,Methuselahs!$A$7:$E$206,2,FALSE()),"")</f>
        <v/>
      </c>
      <c r="C64" t="str">
        <f ca="1">IF(ISNUMBER(A64),VLOOKUP(A64,Methuselahs!$A$7:$E$206,3,FALSE()),"")</f>
        <v/>
      </c>
      <c r="D64" s="258" t="str">
        <f t="shared" ca="1" si="12"/>
        <v/>
      </c>
      <c r="E64" s="259"/>
      <c r="F64" s="289">
        <f t="shared" si="13"/>
        <v>0</v>
      </c>
      <c r="G64" s="260" t="str">
        <f t="shared" ca="1" si="14"/>
        <v/>
      </c>
      <c r="H64" t="str">
        <f ca="1">IF(ISNUMBER(A64),IF(OR($S64=$U64,NOT(ISNA(MATCH($D64*5+$V$4,Override!$C$6:$C$124,0)))),$Q64,0),"")</f>
        <v/>
      </c>
      <c r="I64" s="290" t="str">
        <f t="shared" ca="1" si="15"/>
        <v/>
      </c>
      <c r="J64" s="262">
        <f ca="1">COUNT(A62:A66)</f>
        <v>0</v>
      </c>
      <c r="K64" s="263" t="str">
        <f ca="1">IF(ISNUMBER(A64),_xlfn.RANK.EQ(F64,F62:F66),"")</f>
        <v/>
      </c>
      <c r="L64" s="264">
        <f ca="1">IF(J64=5,VLOOKUP(K64,TPMatrix!$A$6:$B$10,2,FALSE()),IF(J64=4,VLOOKUP(K64,TPMatrix!$D$6:$E$9,2,FALSE()),0))</f>
        <v>0</v>
      </c>
      <c r="M64" s="264">
        <f ca="1">IF(COUNTIF(K62:K66,K64)&gt;=2,IF(J64=5,VLOOKUP(K64+1,TPMatrix!$A$6:$B$10,2,FALSE()),IF(J64=4,VLOOKUP(K64+1,TPMatrix!$D$6:$E$9,2,FALSE()),0)),"")</f>
        <v>0</v>
      </c>
      <c r="N64" s="264">
        <f ca="1">IF(COUNTIF(K62:K66,K64)&gt;=3,IF(J64=5,VLOOKUP(K64+2,TPMatrix!$A$6:$B$10,2,FALSE()),IF(J64=4,VLOOKUP(K64+2,TPMatrix!$D$6:$E$9,2,FALSE()),0)),"")</f>
        <v>0</v>
      </c>
      <c r="O64" s="264">
        <f ca="1">IF(COUNTIF(K62:K66,K64)&gt;=4,IF(J64=5,VLOOKUP(K64+3,TPMatrix!$A$6:$B$10,2,FALSE()),IF(J64=4,VLOOKUP(K64+3,TPMatrix!$D$6:$E$9,2,FALSE()),0)),"")</f>
        <v>0</v>
      </c>
      <c r="P64" s="264">
        <f ca="1">IF(COUNTIF(K62:K66,K64)&gt;=5,IF(J64=5,VLOOKUP(K64+4,TPMatrix!$A$6:$B$10,2,FALSE()),IF(J64=4,VLOOKUP(K64+4,TPMatrix!$D$6:$E$9,2,FALSE()),0)),"")</f>
        <v>0</v>
      </c>
      <c r="Q64" s="264">
        <f t="shared" ca="1" si="16"/>
        <v>0</v>
      </c>
      <c r="R64" s="265">
        <f t="shared" ca="1" si="17"/>
        <v>5</v>
      </c>
      <c r="S64" s="263">
        <f t="shared" ca="1" si="18"/>
        <v>0</v>
      </c>
      <c r="T64" s="264">
        <f t="shared" si="19"/>
        <v>0</v>
      </c>
      <c r="U64" s="265">
        <f t="shared" ca="1" si="20"/>
        <v>0</v>
      </c>
      <c r="W64" s="191" t="str">
        <f t="shared" ca="1" si="21"/>
        <v/>
      </c>
      <c r="X64" t="str">
        <f ca="1">IF(ISNUMBER($A64),$W64*(Methuselahs!$A$4+1)+$A64,"")</f>
        <v/>
      </c>
      <c r="Y64" s="191" t="str">
        <f t="shared" ca="1" si="22"/>
        <v/>
      </c>
      <c r="Z64" t="str">
        <f ca="1">IF(ISNUMBER($A64),VLOOKUP($A64,Methuselahs!$A$7:$X$206,5),"")</f>
        <v/>
      </c>
      <c r="AA64" s="191" t="str">
        <f t="shared" ca="1" si="23"/>
        <v/>
      </c>
    </row>
    <row r="65" spans="1:27" ht="12.95" customHeight="1">
      <c r="A65" t="str">
        <f ca="1">IF(ISBLANK('Tournament Info'!$B$11),"",INDIRECT(ADDRESS(ROW(),2,1,1,"Optimal Seating "&amp;'Tournament Info'!$B$11-1&amp;"R+F")))</f>
        <v/>
      </c>
      <c r="B65" t="str">
        <f ca="1">IF(ISNUMBER(A65),VLOOKUP(A65,Methuselahs!$A$7:$E$206,2,FALSE()),"")</f>
        <v/>
      </c>
      <c r="C65" t="str">
        <f ca="1">IF(ISNUMBER(A65),VLOOKUP(A65,Methuselahs!$A$7:$E$206,3,FALSE()),"")</f>
        <v/>
      </c>
      <c r="D65" s="268" t="str">
        <f t="shared" ca="1" si="12"/>
        <v/>
      </c>
      <c r="E65" s="269"/>
      <c r="F65" s="291">
        <f t="shared" si="13"/>
        <v>0</v>
      </c>
      <c r="G65" s="250" t="str">
        <f t="shared" ca="1" si="14"/>
        <v/>
      </c>
      <c r="H65" t="str">
        <f ca="1">IF(ISNUMBER(A65),IF(OR($S65=$U65,NOT(ISNA(MATCH($D65*5+$V$4,Override!$C$6:$C$124,0)))),$Q65,0),"")</f>
        <v/>
      </c>
      <c r="I65" s="288" t="str">
        <f t="shared" ca="1" si="15"/>
        <v/>
      </c>
      <c r="J65" s="270">
        <f ca="1">COUNT(A62:A66)</f>
        <v>0</v>
      </c>
      <c r="K65" s="253" t="str">
        <f ca="1">IF(ISNUMBER(A65),_xlfn.RANK.EQ(F65,F62:F66),"")</f>
        <v/>
      </c>
      <c r="L65" s="254">
        <f ca="1">IF(J65=5,VLOOKUP(K65,TPMatrix!$A$6:$B$10,2,FALSE()),IF(J65=4,VLOOKUP(K65,TPMatrix!$D$6:$E$9,2,FALSE()),0))</f>
        <v>0</v>
      </c>
      <c r="M65" s="254">
        <f ca="1">IF(COUNTIF(K62:K66,K65)&gt;=2,IF(J65=5,VLOOKUP(K65+1,TPMatrix!$A$6:$B$10,2,FALSE()),IF(J65=4,VLOOKUP(K65+1,TPMatrix!$D$6:$E$9,2,FALSE()),0)),"")</f>
        <v>0</v>
      </c>
      <c r="N65" s="254">
        <f ca="1">IF(COUNTIF(K62:K66,K65)&gt;=3,IF(J65=5,VLOOKUP(K65+2,TPMatrix!$A$6:$B$10,2,FALSE()),IF(J65=4,VLOOKUP(K65+2,TPMatrix!$D$6:$E$9,2,FALSE()),0)),"")</f>
        <v>0</v>
      </c>
      <c r="O65" s="254">
        <f ca="1">IF(COUNTIF(K62:K66,K65)&gt;=4,IF(J65=5,VLOOKUP(K65+3,TPMatrix!$A$6:$B$10,2,FALSE()),IF(J65=4,VLOOKUP(K65+3,TPMatrix!$D$6:$E$9,2,FALSE()),0)),"")</f>
        <v>0</v>
      </c>
      <c r="P65" s="254">
        <f ca="1">IF(COUNTIF(K62:K66,K65)&gt;=5,IF(J65=5,VLOOKUP(K65+4,TPMatrix!$A$6:$B$10,2,FALSE()),IF(J65=4,VLOOKUP(K65+4,TPMatrix!$D$6:$E$9,2,FALSE()),0)),"")</f>
        <v>0</v>
      </c>
      <c r="Q65" s="254">
        <f t="shared" ca="1" si="16"/>
        <v>0</v>
      </c>
      <c r="R65" s="255">
        <f t="shared" ca="1" si="17"/>
        <v>5</v>
      </c>
      <c r="S65" s="253">
        <f t="shared" ca="1" si="18"/>
        <v>0</v>
      </c>
      <c r="T65" s="254">
        <f t="shared" si="19"/>
        <v>0</v>
      </c>
      <c r="U65" s="255">
        <f t="shared" ca="1" si="20"/>
        <v>0</v>
      </c>
      <c r="W65" s="191" t="str">
        <f t="shared" ca="1" si="21"/>
        <v/>
      </c>
      <c r="X65" t="str">
        <f ca="1">IF(ISNUMBER($A65),$W65*(Methuselahs!$A$4+1)+$A65,"")</f>
        <v/>
      </c>
      <c r="Y65" s="191" t="str">
        <f t="shared" ca="1" si="22"/>
        <v/>
      </c>
      <c r="Z65" t="str">
        <f ca="1">IF(ISNUMBER($A65),VLOOKUP($A65,Methuselahs!$A$7:$X$206,5),"")</f>
        <v/>
      </c>
      <c r="AA65" s="191" t="str">
        <f t="shared" ca="1" si="23"/>
        <v/>
      </c>
    </row>
    <row r="66" spans="1:27" ht="12.95" customHeight="1" thickBot="1">
      <c r="A66" t="str">
        <f ca="1">IF(ISBLANK('Tournament Info'!$B$11),"",INDIRECT(ADDRESS(ROW(),2,1,1,"Optimal Seating "&amp;'Tournament Info'!$B$11-1&amp;"R+F")))</f>
        <v/>
      </c>
      <c r="B66" t="str">
        <f ca="1">IF(ISNUMBER(A66),VLOOKUP(A66,Methuselahs!$A$7:$E$206,2,FALSE()),"")</f>
        <v/>
      </c>
      <c r="C66" t="str">
        <f ca="1">IF(ISNUMBER(A66),VLOOKUP(A66,Methuselahs!$A$7:$E$206,3,FALSE()),"")</f>
        <v/>
      </c>
      <c r="D66" s="274" t="str">
        <f t="shared" ca="1" si="12"/>
        <v/>
      </c>
      <c r="E66" s="275"/>
      <c r="F66" s="292">
        <f t="shared" si="13"/>
        <v>0</v>
      </c>
      <c r="G66" s="260" t="str">
        <f t="shared" ca="1" si="14"/>
        <v/>
      </c>
      <c r="H66" t="str">
        <f ca="1">IF(ISNUMBER(A66),IF(OR($S66=$U66,NOT(ISNA(MATCH($D66*5+$V$4,Override!$C$6:$C$124,0)))),$Q66,0),"")</f>
        <v/>
      </c>
      <c r="I66" s="290" t="str">
        <f t="shared" ca="1" si="15"/>
        <v/>
      </c>
      <c r="J66" s="276">
        <f ca="1">COUNT(A62:A66)</f>
        <v>0</v>
      </c>
      <c r="K66" s="277" t="str">
        <f ca="1">IF(ISNUMBER(A66),_xlfn.RANK.EQ(F66,F62:F66),"")</f>
        <v/>
      </c>
      <c r="L66" s="278">
        <f ca="1">IF(J66=5,VLOOKUP(K66,TPMatrix!$A$6:$B$10,2,FALSE()),IF(J66=4,VLOOKUP(K66,TPMatrix!$D$6:$E$9,2,FALSE()),0))</f>
        <v>0</v>
      </c>
      <c r="M66" s="278">
        <f ca="1">IF(COUNTIF(K62:K66,K66)&gt;=2,IF(J66=5,VLOOKUP(K66+1,TPMatrix!$A$6:$B$10,2,FALSE()),IF(J66=4,VLOOKUP(K66+1,TPMatrix!$D$6:$E$9,2,FALSE()),0)),"")</f>
        <v>0</v>
      </c>
      <c r="N66" s="278">
        <f ca="1">IF(COUNTIF(K62:K66,K66)&gt;=3,IF(J66=5,VLOOKUP(K66+2,TPMatrix!$A$6:$B$10,2,FALSE()),IF(J66=4,VLOOKUP(K66+2,TPMatrix!$D$6:$E$9,2,FALSE()),0)),"")</f>
        <v>0</v>
      </c>
      <c r="O66" s="278">
        <f ca="1">IF(COUNTIF(K62:K66,K66)&gt;=4,IF(J66=5,VLOOKUP(K66+3,TPMatrix!$A$6:$B$10,2,FALSE()),IF(J66=4,VLOOKUP(K66+3,TPMatrix!$D$6:$E$9,2,FALSE()),0)),"")</f>
        <v>0</v>
      </c>
      <c r="P66" s="278">
        <f ca="1">IF(COUNTIF(K62:K66,K66)&gt;=5,IF(J66=5,VLOOKUP(K66+4,TPMatrix!$A$6:$B$10,2,FALSE()),IF(J66=4,VLOOKUP(K66+4,TPMatrix!$D$6:$E$9,2,FALSE()),0)),"")</f>
        <v>0</v>
      </c>
      <c r="Q66" s="278">
        <f t="shared" ca="1" si="16"/>
        <v>0</v>
      </c>
      <c r="R66" s="279">
        <f t="shared" ca="1" si="17"/>
        <v>5</v>
      </c>
      <c r="S66" s="277">
        <f t="shared" ca="1" si="18"/>
        <v>0</v>
      </c>
      <c r="T66" s="278">
        <f t="shared" si="19"/>
        <v>0</v>
      </c>
      <c r="U66" s="279">
        <f t="shared" ca="1" si="20"/>
        <v>0</v>
      </c>
      <c r="W66" s="191" t="str">
        <f t="shared" ca="1" si="21"/>
        <v/>
      </c>
      <c r="X66" t="str">
        <f ca="1">IF(ISNUMBER($A66),$W66*(Methuselahs!$A$4+1)+$A66,"")</f>
        <v/>
      </c>
      <c r="Y66" s="191" t="str">
        <f t="shared" ca="1" si="22"/>
        <v/>
      </c>
      <c r="Z66" t="str">
        <f ca="1">IF(ISNUMBER($A66),VLOOKUP($A66,Methuselahs!$A$7:$X$206,5),"")</f>
        <v/>
      </c>
      <c r="AA66" s="191" t="str">
        <f t="shared" ca="1" si="23"/>
        <v/>
      </c>
    </row>
    <row r="67" spans="1:27" ht="12.95" customHeight="1">
      <c r="A67" t="str">
        <f ca="1">IF(ISBLANK('Tournament Info'!$B$11),"",INDIRECT(ADDRESS(ROW(),2,1,1,"Optimal Seating "&amp;'Tournament Info'!$B$11-1&amp;"R+F")))</f>
        <v/>
      </c>
      <c r="B67" t="str">
        <f ca="1">IF(ISNUMBER(A67),VLOOKUP(A67,Methuselahs!$A$7:$E$206,2,FALSE()),"")</f>
        <v/>
      </c>
      <c r="C67" t="str">
        <f ca="1">IF(ISNUMBER(A67),VLOOKUP(A67,Methuselahs!$A$7:$E$206,3,FALSE()),"")</f>
        <v/>
      </c>
      <c r="D67" s="234" t="str">
        <f t="shared" ca="1" si="12"/>
        <v/>
      </c>
      <c r="E67" s="235"/>
      <c r="F67" s="285">
        <f t="shared" si="13"/>
        <v>0</v>
      </c>
      <c r="G67" s="236" t="str">
        <f t="shared" ca="1" si="14"/>
        <v/>
      </c>
      <c r="H67" t="str">
        <f ca="1">IF(ISNUMBER(A67),IF(OR($S67=$U67,NOT(ISNA(MATCH($D67*5+$V$4,Override!$C$6:$C$124,0)))),$Q67,0),"")</f>
        <v/>
      </c>
      <c r="I67" s="286" t="str">
        <f t="shared" ca="1" si="15"/>
        <v/>
      </c>
      <c r="J67" s="238">
        <f ca="1">COUNT(A67:A71)</f>
        <v>0</v>
      </c>
      <c r="K67" s="239" t="str">
        <f ca="1">IF(ISNUMBER(A67),_xlfn.RANK.EQ(F67,F67:F71),"")</f>
        <v/>
      </c>
      <c r="L67" s="240">
        <f ca="1">IF(J67=5,VLOOKUP(K67,TPMatrix!$A$6:$B$10,2,FALSE()),IF(J67=4,VLOOKUP(K67,TPMatrix!$D$6:$E$9,2,FALSE()),0))</f>
        <v>0</v>
      </c>
      <c r="M67" s="240">
        <f ca="1">IF(COUNTIF(K67:K71,K67)&gt;=2,IF(J67=5,VLOOKUP(K67+1,TPMatrix!$A$6:$B$10,2,FALSE()),IF(J67=4,VLOOKUP(K67+1,TPMatrix!$D$6:$E$9,2,FALSE()),0)),"")</f>
        <v>0</v>
      </c>
      <c r="N67" s="240">
        <f ca="1">IF(COUNTIF(K67:K71,K67)&gt;=3,IF(J67=5,VLOOKUP(K67+2,TPMatrix!$A$6:$B$10,2,FALSE()),IF(J67=4,VLOOKUP(K67+2,TPMatrix!$D$6:$E$9,2,FALSE()),0)),"")</f>
        <v>0</v>
      </c>
      <c r="O67" s="240">
        <f ca="1">IF(COUNTIF(K67:K71,K67)&gt;=4,IF(J67=5,VLOOKUP(K67+3,TPMatrix!$A$6:$B$10,2,FALSE()),IF(J67=4,VLOOKUP(K67+3,TPMatrix!$D$6:$E$9,2,FALSE()),0)),"")</f>
        <v>0</v>
      </c>
      <c r="P67" s="240">
        <f ca="1">IF(COUNTIF(K67:K71,K67)&gt;=5,IF(J67=5,VLOOKUP(K67+4,TPMatrix!$A$6:$B$10,2,FALSE()),IF(J67=4,VLOOKUP(K67+4,TPMatrix!$D$6:$E$9,2,FALSE()),0)),"")</f>
        <v>0</v>
      </c>
      <c r="Q67" s="240">
        <f t="shared" ca="1" si="16"/>
        <v>0</v>
      </c>
      <c r="R67" s="241">
        <f t="shared" ca="1" si="17"/>
        <v>5</v>
      </c>
      <c r="S67" s="242">
        <f t="shared" ca="1" si="18"/>
        <v>0</v>
      </c>
      <c r="T67" s="243">
        <f t="shared" si="19"/>
        <v>0</v>
      </c>
      <c r="U67" s="244">
        <f t="shared" ca="1" si="20"/>
        <v>0</v>
      </c>
      <c r="W67" s="191" t="str">
        <f t="shared" ca="1" si="21"/>
        <v/>
      </c>
      <c r="X67" t="str">
        <f ca="1">IF(ISNUMBER($A67),$W67*(Methuselahs!$A$4+1)+$A67,"")</f>
        <v/>
      </c>
      <c r="Y67" s="191" t="str">
        <f t="shared" ca="1" si="22"/>
        <v/>
      </c>
      <c r="Z67" t="str">
        <f ca="1">IF(ISNUMBER($A67),VLOOKUP($A67,Methuselahs!$A$7:$X$206,5),"")</f>
        <v/>
      </c>
      <c r="AA67" s="191" t="str">
        <f t="shared" ca="1" si="23"/>
        <v/>
      </c>
    </row>
    <row r="68" spans="1:27" ht="12.95" customHeight="1">
      <c r="A68" t="str">
        <f ca="1">IF(ISBLANK('Tournament Info'!$B$11),"",INDIRECT(ADDRESS(ROW(),2,1,1,"Optimal Seating "&amp;'Tournament Info'!$B$11-1&amp;"R+F")))</f>
        <v/>
      </c>
      <c r="B68" t="str">
        <f ca="1">IF(ISNUMBER(A68),VLOOKUP(A68,Methuselahs!$A$7:$E$206,2,FALSE()),"")</f>
        <v/>
      </c>
      <c r="C68" t="str">
        <f ca="1">IF(ISNUMBER(A68),VLOOKUP(A68,Methuselahs!$A$7:$E$206,3,FALSE()),"")</f>
        <v/>
      </c>
      <c r="D68" s="248" t="str">
        <f t="shared" ca="1" si="12"/>
        <v/>
      </c>
      <c r="E68" s="249"/>
      <c r="F68" s="287">
        <f t="shared" si="13"/>
        <v>0</v>
      </c>
      <c r="G68" s="250" t="str">
        <f t="shared" ca="1" si="14"/>
        <v/>
      </c>
      <c r="H68" t="str">
        <f ca="1">IF(ISNUMBER(A68),IF(OR($S68=$U68,NOT(ISNA(MATCH($D68*5+$V$4,Override!$C$6:$C$124,0)))),$Q68,0),"")</f>
        <v/>
      </c>
      <c r="I68" s="288" t="str">
        <f t="shared" ca="1" si="15"/>
        <v/>
      </c>
      <c r="J68" s="252">
        <f ca="1">COUNT(A67:A71)</f>
        <v>0</v>
      </c>
      <c r="K68" s="253" t="str">
        <f ca="1">IF(ISNUMBER(A68),_xlfn.RANK.EQ(F68,F67:F71),"")</f>
        <v/>
      </c>
      <c r="L68" s="254">
        <f ca="1">IF(J68=5,VLOOKUP(K68,TPMatrix!$A$6:$B$10,2,FALSE()),IF(J68=4,VLOOKUP(K68,TPMatrix!$D$6:$E$9,2,FALSE()),0))</f>
        <v>0</v>
      </c>
      <c r="M68" s="254">
        <f ca="1">IF(COUNTIF(K67:K71,K68)&gt;=2,IF(J68=5,VLOOKUP(K68+1,TPMatrix!$A$6:$B$10,2,FALSE()),IF(J68=4,VLOOKUP(K68+1,TPMatrix!$D$6:$E$9,2,FALSE()),0)),"")</f>
        <v>0</v>
      </c>
      <c r="N68" s="254">
        <f ca="1">IF(COUNTIF(K67:K71,K68)&gt;=3,IF(J68=5,VLOOKUP(K68+2,TPMatrix!$A$6:$B$10,2,FALSE()),IF(J68=4,VLOOKUP(K68+2,TPMatrix!$D$6:$E$9,2,FALSE()),0)),"")</f>
        <v>0</v>
      </c>
      <c r="O68" s="254">
        <f ca="1">IF(COUNTIF(K67:K71,K68)&gt;=4,IF(J68=5,VLOOKUP(K68+3,TPMatrix!$A$6:$B$10,2,FALSE()),IF(J68=4,VLOOKUP(K68+3,TPMatrix!$D$6:$E$9,2,FALSE()),0)),"")</f>
        <v>0</v>
      </c>
      <c r="P68" s="254">
        <f ca="1">IF(COUNTIF(K67:K71,K68)&gt;=5,IF(J68=5,VLOOKUP(K68+4,TPMatrix!$A$6:$B$10,2,FALSE()),IF(J68=4,VLOOKUP(K68+4,TPMatrix!$D$6:$E$9,2,FALSE()),0)),"")</f>
        <v>0</v>
      </c>
      <c r="Q68" s="254">
        <f t="shared" ca="1" si="16"/>
        <v>0</v>
      </c>
      <c r="R68" s="255">
        <f t="shared" ca="1" si="17"/>
        <v>5</v>
      </c>
      <c r="S68" s="253">
        <f t="shared" ca="1" si="18"/>
        <v>0</v>
      </c>
      <c r="T68" s="254">
        <f t="shared" si="19"/>
        <v>0</v>
      </c>
      <c r="U68" s="255">
        <f t="shared" ca="1" si="20"/>
        <v>0</v>
      </c>
      <c r="W68" s="191" t="str">
        <f t="shared" ca="1" si="21"/>
        <v/>
      </c>
      <c r="X68" t="str">
        <f ca="1">IF(ISNUMBER($A68),$W68*(Methuselahs!$A$4+1)+$A68,"")</f>
        <v/>
      </c>
      <c r="Y68" s="191" t="str">
        <f t="shared" ca="1" si="22"/>
        <v/>
      </c>
      <c r="Z68" t="str">
        <f ca="1">IF(ISNUMBER($A68),VLOOKUP($A68,Methuselahs!$A$7:$X$206,5),"")</f>
        <v/>
      </c>
      <c r="AA68" s="191" t="str">
        <f t="shared" ca="1" si="23"/>
        <v/>
      </c>
    </row>
    <row r="69" spans="1:27" ht="12.95" customHeight="1">
      <c r="A69" t="str">
        <f ca="1">IF(ISBLANK('Tournament Info'!$B$11),"",INDIRECT(ADDRESS(ROW(),2,1,1,"Optimal Seating "&amp;'Tournament Info'!$B$11-1&amp;"R+F")))</f>
        <v/>
      </c>
      <c r="B69" t="str">
        <f ca="1">IF(ISNUMBER(A69),VLOOKUP(A69,Methuselahs!$A$7:$E$206,2,FALSE()),"")</f>
        <v/>
      </c>
      <c r="C69" t="str">
        <f ca="1">IF(ISNUMBER(A69),VLOOKUP(A69,Methuselahs!$A$7:$E$206,3,FALSE()),"")</f>
        <v/>
      </c>
      <c r="D69" s="258" t="str">
        <f t="shared" ca="1" si="12"/>
        <v/>
      </c>
      <c r="E69" s="259"/>
      <c r="F69" s="289">
        <f t="shared" si="13"/>
        <v>0</v>
      </c>
      <c r="G69" s="260" t="str">
        <f t="shared" ca="1" si="14"/>
        <v/>
      </c>
      <c r="H69" t="str">
        <f ca="1">IF(ISNUMBER(A69),IF(OR($S69=$U69,NOT(ISNA(MATCH($D69*5+$V$4,Override!$C$6:$C$124,0)))),$Q69,0),"")</f>
        <v/>
      </c>
      <c r="I69" s="290" t="str">
        <f t="shared" ca="1" si="15"/>
        <v/>
      </c>
      <c r="J69" s="262">
        <f ca="1">COUNT(A67:A71)</f>
        <v>0</v>
      </c>
      <c r="K69" s="263" t="str">
        <f ca="1">IF(ISNUMBER(A69),_xlfn.RANK.EQ(F69,F67:F71),"")</f>
        <v/>
      </c>
      <c r="L69" s="264">
        <f ca="1">IF(J69=5,VLOOKUP(K69,TPMatrix!$A$6:$B$10,2,FALSE()),IF(J69=4,VLOOKUP(K69,TPMatrix!$D$6:$E$9,2,FALSE()),0))</f>
        <v>0</v>
      </c>
      <c r="M69" s="264">
        <f ca="1">IF(COUNTIF(K67:K71,K69)&gt;=2,IF(J69=5,VLOOKUP(K69+1,TPMatrix!$A$6:$B$10,2,FALSE()),IF(J69=4,VLOOKUP(K69+1,TPMatrix!$D$6:$E$9,2,FALSE()),0)),"")</f>
        <v>0</v>
      </c>
      <c r="N69" s="264">
        <f ca="1">IF(COUNTIF(K67:K71,K69)&gt;=3,IF(J69=5,VLOOKUP(K69+2,TPMatrix!$A$6:$B$10,2,FALSE()),IF(J69=4,VLOOKUP(K69+2,TPMatrix!$D$6:$E$9,2,FALSE()),0)),"")</f>
        <v>0</v>
      </c>
      <c r="O69" s="264">
        <f ca="1">IF(COUNTIF(K67:K71,K69)&gt;=4,IF(J69=5,VLOOKUP(K69+3,TPMatrix!$A$6:$B$10,2,FALSE()),IF(J69=4,VLOOKUP(K69+3,TPMatrix!$D$6:$E$9,2,FALSE()),0)),"")</f>
        <v>0</v>
      </c>
      <c r="P69" s="264">
        <f ca="1">IF(COUNTIF(K67:K71,K69)&gt;=5,IF(J69=5,VLOOKUP(K69+4,TPMatrix!$A$6:$B$10,2,FALSE()),IF(J69=4,VLOOKUP(K69+4,TPMatrix!$D$6:$E$9,2,FALSE()),0)),"")</f>
        <v>0</v>
      </c>
      <c r="Q69" s="264">
        <f t="shared" ca="1" si="16"/>
        <v>0</v>
      </c>
      <c r="R69" s="265">
        <f t="shared" ca="1" si="17"/>
        <v>5</v>
      </c>
      <c r="S69" s="263">
        <f t="shared" ca="1" si="18"/>
        <v>0</v>
      </c>
      <c r="T69" s="264">
        <f t="shared" si="19"/>
        <v>0</v>
      </c>
      <c r="U69" s="265">
        <f t="shared" ca="1" si="20"/>
        <v>0</v>
      </c>
      <c r="W69" s="191" t="str">
        <f t="shared" ca="1" si="21"/>
        <v/>
      </c>
      <c r="X69" t="str">
        <f ca="1">IF(ISNUMBER($A69),$W69*(Methuselahs!$A$4+1)+$A69,"")</f>
        <v/>
      </c>
      <c r="Y69" s="191" t="str">
        <f t="shared" ca="1" si="22"/>
        <v/>
      </c>
      <c r="Z69" t="str">
        <f ca="1">IF(ISNUMBER($A69),VLOOKUP($A69,Methuselahs!$A$7:$X$206,5),"")</f>
        <v/>
      </c>
      <c r="AA69" s="191" t="str">
        <f t="shared" ca="1" si="23"/>
        <v/>
      </c>
    </row>
    <row r="70" spans="1:27" ht="12.95" customHeight="1">
      <c r="A70" t="str">
        <f ca="1">IF(ISBLANK('Tournament Info'!$B$11),"",INDIRECT(ADDRESS(ROW(),2,1,1,"Optimal Seating "&amp;'Tournament Info'!$B$11-1&amp;"R+F")))</f>
        <v/>
      </c>
      <c r="B70" t="str">
        <f ca="1">IF(ISNUMBER(A70),VLOOKUP(A70,Methuselahs!$A$7:$E$206,2,FALSE()),"")</f>
        <v/>
      </c>
      <c r="C70" t="str">
        <f ca="1">IF(ISNUMBER(A70),VLOOKUP(A70,Methuselahs!$A$7:$E$206,3,FALSE()),"")</f>
        <v/>
      </c>
      <c r="D70" s="268" t="str">
        <f t="shared" ca="1" si="12"/>
        <v/>
      </c>
      <c r="E70" s="269"/>
      <c r="F70" s="291">
        <f t="shared" si="13"/>
        <v>0</v>
      </c>
      <c r="G70" s="250" t="str">
        <f t="shared" ca="1" si="14"/>
        <v/>
      </c>
      <c r="H70" t="str">
        <f ca="1">IF(ISNUMBER(A70),IF(OR($S70=$U70,NOT(ISNA(MATCH($D70*5+$V$4,Override!$C$6:$C$124,0)))),$Q70,0),"")</f>
        <v/>
      </c>
      <c r="I70" s="288" t="str">
        <f t="shared" ca="1" si="15"/>
        <v/>
      </c>
      <c r="J70" s="270">
        <f ca="1">COUNT(A67:A71)</f>
        <v>0</v>
      </c>
      <c r="K70" s="253" t="str">
        <f ca="1">IF(ISNUMBER(A70),_xlfn.RANK.EQ(F70,F67:F71),"")</f>
        <v/>
      </c>
      <c r="L70" s="254">
        <f ca="1">IF(J70=5,VLOOKUP(K70,TPMatrix!$A$6:$B$10,2,FALSE()),IF(J70=4,VLOOKUP(K70,TPMatrix!$D$6:$E$9,2,FALSE()),0))</f>
        <v>0</v>
      </c>
      <c r="M70" s="254">
        <f ca="1">IF(COUNTIF(K67:K71,K70)&gt;=2,IF(J70=5,VLOOKUP(K70+1,TPMatrix!$A$6:$B$10,2,FALSE()),IF(J70=4,VLOOKUP(K70+1,TPMatrix!$D$6:$E$9,2,FALSE()),0)),"")</f>
        <v>0</v>
      </c>
      <c r="N70" s="254">
        <f ca="1">IF(COUNTIF(K67:K71,K70)&gt;=3,IF(J70=5,VLOOKUP(K70+2,TPMatrix!$A$6:$B$10,2,FALSE()),IF(J70=4,VLOOKUP(K70+2,TPMatrix!$D$6:$E$9,2,FALSE()),0)),"")</f>
        <v>0</v>
      </c>
      <c r="O70" s="254">
        <f ca="1">IF(COUNTIF(K67:K71,K70)&gt;=4,IF(J70=5,VLOOKUP(K70+3,TPMatrix!$A$6:$B$10,2,FALSE()),IF(J70=4,VLOOKUP(K70+3,TPMatrix!$D$6:$E$9,2,FALSE()),0)),"")</f>
        <v>0</v>
      </c>
      <c r="P70" s="254">
        <f ca="1">IF(COUNTIF(K67:K71,K70)&gt;=5,IF(J70=5,VLOOKUP(K70+4,TPMatrix!$A$6:$B$10,2,FALSE()),IF(J70=4,VLOOKUP(K70+4,TPMatrix!$D$6:$E$9,2,FALSE()),0)),"")</f>
        <v>0</v>
      </c>
      <c r="Q70" s="254">
        <f t="shared" ca="1" si="16"/>
        <v>0</v>
      </c>
      <c r="R70" s="255">
        <f t="shared" ca="1" si="17"/>
        <v>5</v>
      </c>
      <c r="S70" s="253">
        <f t="shared" ca="1" si="18"/>
        <v>0</v>
      </c>
      <c r="T70" s="254">
        <f t="shared" si="19"/>
        <v>0</v>
      </c>
      <c r="U70" s="255">
        <f t="shared" ca="1" si="20"/>
        <v>0</v>
      </c>
      <c r="W70" s="191" t="str">
        <f t="shared" ca="1" si="21"/>
        <v/>
      </c>
      <c r="X70" t="str">
        <f ca="1">IF(ISNUMBER($A70),$W70*(Methuselahs!$A$4+1)+$A70,"")</f>
        <v/>
      </c>
      <c r="Y70" s="191" t="str">
        <f t="shared" ca="1" si="22"/>
        <v/>
      </c>
      <c r="Z70" t="str">
        <f ca="1">IF(ISNUMBER($A70),VLOOKUP($A70,Methuselahs!$A$7:$X$206,5),"")</f>
        <v/>
      </c>
      <c r="AA70" s="191" t="str">
        <f t="shared" ca="1" si="23"/>
        <v/>
      </c>
    </row>
    <row r="71" spans="1:27" ht="12.95" customHeight="1" thickBot="1">
      <c r="A71" t="str">
        <f ca="1">IF(ISBLANK('Tournament Info'!$B$11),"",INDIRECT(ADDRESS(ROW(),2,1,1,"Optimal Seating "&amp;'Tournament Info'!$B$11-1&amp;"R+F")))</f>
        <v/>
      </c>
      <c r="B71" t="str">
        <f ca="1">IF(ISNUMBER(A71),VLOOKUP(A71,Methuselahs!$A$7:$E$206,2,FALSE()),"")</f>
        <v/>
      </c>
      <c r="C71" t="str">
        <f ca="1">IF(ISNUMBER(A71),VLOOKUP(A71,Methuselahs!$A$7:$E$206,3,FALSE()),"")</f>
        <v/>
      </c>
      <c r="D71" s="274" t="str">
        <f t="shared" ref="D71:D102" ca="1" si="24">IF(ISNUMBER(A71),FLOOR((ROW()-ROW($A$7))/5,1)+1,"")</f>
        <v/>
      </c>
      <c r="E71" s="275"/>
      <c r="F71" s="292">
        <f t="shared" ref="F71:F102" si="25">IF(ISNUMBER(E71),E71,0)</f>
        <v>0</v>
      </c>
      <c r="G71" s="260" t="str">
        <f t="shared" ref="G71:G102" ca="1" si="26">IF(ISNUMBER($A71),IF(AND($F71&gt;=2,$H71=60),1,0),"")</f>
        <v/>
      </c>
      <c r="H71" t="str">
        <f ca="1">IF(ISNUMBER(A71),IF(OR($S71=$U71,NOT(ISNA(MATCH($D71*5+$V$4,Override!$C$6:$C$124,0)))),$Q71,0),"")</f>
        <v/>
      </c>
      <c r="I71" s="290" t="str">
        <f t="shared" ref="I71:I102" ca="1" si="27">IF(ISNUMBER(A71),IF(J71=5,K71,IF(AND(J71=4,OR(K71=4,K71=3)),K71+1,K71)),"")</f>
        <v/>
      </c>
      <c r="J71" s="276">
        <f ca="1">COUNT(A67:A71)</f>
        <v>0</v>
      </c>
      <c r="K71" s="277" t="str">
        <f ca="1">IF(ISNUMBER(A71),_xlfn.RANK.EQ(F71,F67:F71),"")</f>
        <v/>
      </c>
      <c r="L71" s="278">
        <f ca="1">IF(J71=5,VLOOKUP(K71,TPMatrix!$A$6:$B$10,2,FALSE()),IF(J71=4,VLOOKUP(K71,TPMatrix!$D$6:$E$9,2,FALSE()),0))</f>
        <v>0</v>
      </c>
      <c r="M71" s="278">
        <f ca="1">IF(COUNTIF(K67:K71,K71)&gt;=2,IF(J71=5,VLOOKUP(K71+1,TPMatrix!$A$6:$B$10,2,FALSE()),IF(J71=4,VLOOKUP(K71+1,TPMatrix!$D$6:$E$9,2,FALSE()),0)),"")</f>
        <v>0</v>
      </c>
      <c r="N71" s="278">
        <f ca="1">IF(COUNTIF(K67:K71,K71)&gt;=3,IF(J71=5,VLOOKUP(K71+2,TPMatrix!$A$6:$B$10,2,FALSE()),IF(J71=4,VLOOKUP(K71+2,TPMatrix!$D$6:$E$9,2,FALSE()),0)),"")</f>
        <v>0</v>
      </c>
      <c r="O71" s="278">
        <f ca="1">IF(COUNTIF(K67:K71,K71)&gt;=4,IF(J71=5,VLOOKUP(K71+3,TPMatrix!$A$6:$B$10,2,FALSE()),IF(J71=4,VLOOKUP(K71+3,TPMatrix!$D$6:$E$9,2,FALSE()),0)),"")</f>
        <v>0</v>
      </c>
      <c r="P71" s="278">
        <f ca="1">IF(COUNTIF(K67:K71,K71)&gt;=5,IF(J71=5,VLOOKUP(K71+4,TPMatrix!$A$6:$B$10,2,FALSE()),IF(J71=4,VLOOKUP(K71+4,TPMatrix!$D$6:$E$9,2,FALSE()),0)),"")</f>
        <v>0</v>
      </c>
      <c r="Q71" s="278">
        <f t="shared" ref="Q71:Q102" ca="1" si="28">SUM(L71:P71)/COUNT(L71:P71)</f>
        <v>0</v>
      </c>
      <c r="R71" s="279">
        <f t="shared" ref="R71:R102" ca="1" si="29">COUNT(L71:P71)</f>
        <v>5</v>
      </c>
      <c r="S71" s="277">
        <f t="shared" ref="S71:S102" ca="1" si="30">IF(ISNUMBER($A71),COUNTIF($D$7:$D$206,$D71),0)</f>
        <v>0</v>
      </c>
      <c r="T71" s="278">
        <f t="shared" ref="T71:T102" si="31">CEILING($F71,1)</f>
        <v>0</v>
      </c>
      <c r="U71" s="279">
        <f t="shared" ref="U71:U102" ca="1" si="32">SUM(OFFSET(T71,-MOD(ROW()-ROW($U$7),5),0,5,1))</f>
        <v>0</v>
      </c>
      <c r="W71" s="191" t="str">
        <f t="shared" ref="W71:W102" ca="1" si="33">$I71</f>
        <v/>
      </c>
      <c r="X71" t="str">
        <f ca="1">IF(ISNUMBER($A71),$W71*(Methuselahs!$A$4+1)+$A71,"")</f>
        <v/>
      </c>
      <c r="Y71" s="191" t="str">
        <f t="shared" ref="Y71:Y102" ca="1" si="34">IF(ISNUMBER($A71),_xlfn.RANK.EQ($X71,$X71:$X75,1),"")</f>
        <v/>
      </c>
      <c r="Z71" t="str">
        <f ca="1">IF(ISNUMBER($A71),VLOOKUP($A71,Methuselahs!$A$7:$X$206,5),"")</f>
        <v/>
      </c>
      <c r="AA71" s="191" t="str">
        <f t="shared" ref="AA71:AA102" ca="1" si="35">$I71</f>
        <v/>
      </c>
    </row>
    <row r="72" spans="1:27" ht="12.95" customHeight="1">
      <c r="A72" t="str">
        <f ca="1">IF(ISBLANK('Tournament Info'!$B$11),"",INDIRECT(ADDRESS(ROW(),2,1,1,"Optimal Seating "&amp;'Tournament Info'!$B$11-1&amp;"R+F")))</f>
        <v/>
      </c>
      <c r="B72" t="str">
        <f ca="1">IF(ISNUMBER(A72),VLOOKUP(A72,Methuselahs!$A$7:$E$206,2,FALSE()),"")</f>
        <v/>
      </c>
      <c r="C72" t="str">
        <f ca="1">IF(ISNUMBER(A72),VLOOKUP(A72,Methuselahs!$A$7:$E$206,3,FALSE()),"")</f>
        <v/>
      </c>
      <c r="D72" s="234" t="str">
        <f t="shared" ca="1" si="24"/>
        <v/>
      </c>
      <c r="E72" s="235"/>
      <c r="F72" s="285">
        <f t="shared" si="25"/>
        <v>0</v>
      </c>
      <c r="G72" s="236" t="str">
        <f t="shared" ca="1" si="26"/>
        <v/>
      </c>
      <c r="H72" t="str">
        <f ca="1">IF(ISNUMBER(A72),IF(OR($S72=$U72,NOT(ISNA(MATCH($D72*5+$V$4,Override!$C$6:$C$124,0)))),$Q72,0),"")</f>
        <v/>
      </c>
      <c r="I72" s="286" t="str">
        <f t="shared" ca="1" si="27"/>
        <v/>
      </c>
      <c r="J72" s="238">
        <f ca="1">COUNT(A72:A76)</f>
        <v>0</v>
      </c>
      <c r="K72" s="239" t="str">
        <f ca="1">IF(ISNUMBER(A72),_xlfn.RANK.EQ(F72,F72:F76),"")</f>
        <v/>
      </c>
      <c r="L72" s="240">
        <f ca="1">IF(J72=5,VLOOKUP(K72,TPMatrix!$A$6:$B$10,2,FALSE()),IF(J72=4,VLOOKUP(K72,TPMatrix!$D$6:$E$9,2,FALSE()),0))</f>
        <v>0</v>
      </c>
      <c r="M72" s="240">
        <f ca="1">IF(COUNTIF(K72:K76,K72)&gt;=2,IF(J72=5,VLOOKUP(K72+1,TPMatrix!$A$6:$B$10,2,FALSE()),IF(J72=4,VLOOKUP(K72+1,TPMatrix!$D$6:$E$9,2,FALSE()),0)),"")</f>
        <v>0</v>
      </c>
      <c r="N72" s="240">
        <f ca="1">IF(COUNTIF(K72:K76,K72)&gt;=3,IF(J72=5,VLOOKUP(K72+2,TPMatrix!$A$6:$B$10,2,FALSE()),IF(J72=4,VLOOKUP(K72+2,TPMatrix!$D$6:$E$9,2,FALSE()),0)),"")</f>
        <v>0</v>
      </c>
      <c r="O72" s="240">
        <f ca="1">IF(COUNTIF(K72:K76,K72)&gt;=4,IF(J72=5,VLOOKUP(K72+3,TPMatrix!$A$6:$B$10,2,FALSE()),IF(J72=4,VLOOKUP(K72+3,TPMatrix!$D$6:$E$9,2,FALSE()),0)),"")</f>
        <v>0</v>
      </c>
      <c r="P72" s="240">
        <f ca="1">IF(COUNTIF(K72:K76,K72)&gt;=5,IF(J72=5,VLOOKUP(K72+4,TPMatrix!$A$6:$B$10,2,FALSE()),IF(J72=4,VLOOKUP(K72+4,TPMatrix!$D$6:$E$9,2,FALSE()),0)),"")</f>
        <v>0</v>
      </c>
      <c r="Q72" s="240">
        <f t="shared" ca="1" si="28"/>
        <v>0</v>
      </c>
      <c r="R72" s="241">
        <f t="shared" ca="1" si="29"/>
        <v>5</v>
      </c>
      <c r="S72" s="242">
        <f t="shared" ca="1" si="30"/>
        <v>0</v>
      </c>
      <c r="T72" s="243">
        <f t="shared" si="31"/>
        <v>0</v>
      </c>
      <c r="U72" s="244">
        <f t="shared" ca="1" si="32"/>
        <v>0</v>
      </c>
      <c r="W72" s="191" t="str">
        <f t="shared" ca="1" si="33"/>
        <v/>
      </c>
      <c r="X72" t="str">
        <f ca="1">IF(ISNUMBER($A72),$W72*(Methuselahs!$A$4+1)+$A72,"")</f>
        <v/>
      </c>
      <c r="Y72" s="191" t="str">
        <f t="shared" ca="1" si="34"/>
        <v/>
      </c>
      <c r="Z72" t="str">
        <f ca="1">IF(ISNUMBER($A72),VLOOKUP($A72,Methuselahs!$A$7:$X$206,5),"")</f>
        <v/>
      </c>
      <c r="AA72" s="191" t="str">
        <f t="shared" ca="1" si="35"/>
        <v/>
      </c>
    </row>
    <row r="73" spans="1:27" ht="12.95" customHeight="1">
      <c r="A73" t="str">
        <f ca="1">IF(ISBLANK('Tournament Info'!$B$11),"",INDIRECT(ADDRESS(ROW(),2,1,1,"Optimal Seating "&amp;'Tournament Info'!$B$11-1&amp;"R+F")))</f>
        <v/>
      </c>
      <c r="B73" t="str">
        <f ca="1">IF(ISNUMBER(A73),VLOOKUP(A73,Methuselahs!$A$7:$E$206,2,FALSE()),"")</f>
        <v/>
      </c>
      <c r="C73" t="str">
        <f ca="1">IF(ISNUMBER(A73),VLOOKUP(A73,Methuselahs!$A$7:$E$206,3,FALSE()),"")</f>
        <v/>
      </c>
      <c r="D73" s="248" t="str">
        <f t="shared" ca="1" si="24"/>
        <v/>
      </c>
      <c r="E73" s="249"/>
      <c r="F73" s="287">
        <f t="shared" si="25"/>
        <v>0</v>
      </c>
      <c r="G73" s="250" t="str">
        <f t="shared" ca="1" si="26"/>
        <v/>
      </c>
      <c r="H73" t="str">
        <f ca="1">IF(ISNUMBER(A73),IF(OR($S73=$U73,NOT(ISNA(MATCH($D73*5+$V$4,Override!$C$6:$C$124,0)))),$Q73,0),"")</f>
        <v/>
      </c>
      <c r="I73" s="288" t="str">
        <f t="shared" ca="1" si="27"/>
        <v/>
      </c>
      <c r="J73" s="252">
        <f ca="1">COUNT(A72:A76)</f>
        <v>0</v>
      </c>
      <c r="K73" s="253" t="str">
        <f ca="1">IF(ISNUMBER(A73),_xlfn.RANK.EQ(F73,F72:F76),"")</f>
        <v/>
      </c>
      <c r="L73" s="254">
        <f ca="1">IF(J73=5,VLOOKUP(K73,TPMatrix!$A$6:$B$10,2,FALSE()),IF(J73=4,VLOOKUP(K73,TPMatrix!$D$6:$E$9,2,FALSE()),0))</f>
        <v>0</v>
      </c>
      <c r="M73" s="254">
        <f ca="1">IF(COUNTIF(K72:K76,K73)&gt;=2,IF(J73=5,VLOOKUP(K73+1,TPMatrix!$A$6:$B$10,2,FALSE()),IF(J73=4,VLOOKUP(K73+1,TPMatrix!$D$6:$E$9,2,FALSE()),0)),"")</f>
        <v>0</v>
      </c>
      <c r="N73" s="254">
        <f ca="1">IF(COUNTIF(K72:K76,K73)&gt;=3,IF(J73=5,VLOOKUP(K73+2,TPMatrix!$A$6:$B$10,2,FALSE()),IF(J73=4,VLOOKUP(K73+2,TPMatrix!$D$6:$E$9,2,FALSE()),0)),"")</f>
        <v>0</v>
      </c>
      <c r="O73" s="254">
        <f ca="1">IF(COUNTIF(K72:K76,K73)&gt;=4,IF(J73=5,VLOOKUP(K73+3,TPMatrix!$A$6:$B$10,2,FALSE()),IF(J73=4,VLOOKUP(K73+3,TPMatrix!$D$6:$E$9,2,FALSE()),0)),"")</f>
        <v>0</v>
      </c>
      <c r="P73" s="254">
        <f ca="1">IF(COUNTIF(K72:K76,K73)&gt;=5,IF(J73=5,VLOOKUP(K73+4,TPMatrix!$A$6:$B$10,2,FALSE()),IF(J73=4,VLOOKUP(K73+4,TPMatrix!$D$6:$E$9,2,FALSE()),0)),"")</f>
        <v>0</v>
      </c>
      <c r="Q73" s="254">
        <f t="shared" ca="1" si="28"/>
        <v>0</v>
      </c>
      <c r="R73" s="255">
        <f t="shared" ca="1" si="29"/>
        <v>5</v>
      </c>
      <c r="S73" s="253">
        <f t="shared" ca="1" si="30"/>
        <v>0</v>
      </c>
      <c r="T73" s="254">
        <f t="shared" si="31"/>
        <v>0</v>
      </c>
      <c r="U73" s="255">
        <f t="shared" ca="1" si="32"/>
        <v>0</v>
      </c>
      <c r="W73" s="191" t="str">
        <f t="shared" ca="1" si="33"/>
        <v/>
      </c>
      <c r="X73" t="str">
        <f ca="1">IF(ISNUMBER($A73),$W73*(Methuselahs!$A$4+1)+$A73,"")</f>
        <v/>
      </c>
      <c r="Y73" s="191" t="str">
        <f t="shared" ca="1" si="34"/>
        <v/>
      </c>
      <c r="Z73" t="str">
        <f ca="1">IF(ISNUMBER($A73),VLOOKUP($A73,Methuselahs!$A$7:$X$206,5),"")</f>
        <v/>
      </c>
      <c r="AA73" s="191" t="str">
        <f t="shared" ca="1" si="35"/>
        <v/>
      </c>
    </row>
    <row r="74" spans="1:27" ht="12.95" customHeight="1">
      <c r="A74" t="str">
        <f ca="1">IF(ISBLANK('Tournament Info'!$B$11),"",INDIRECT(ADDRESS(ROW(),2,1,1,"Optimal Seating "&amp;'Tournament Info'!$B$11-1&amp;"R+F")))</f>
        <v/>
      </c>
      <c r="B74" t="str">
        <f ca="1">IF(ISNUMBER(A74),VLOOKUP(A74,Methuselahs!$A$7:$E$206,2,FALSE()),"")</f>
        <v/>
      </c>
      <c r="C74" t="str">
        <f ca="1">IF(ISNUMBER(A74),VLOOKUP(A74,Methuselahs!$A$7:$E$206,3,FALSE()),"")</f>
        <v/>
      </c>
      <c r="D74" s="258" t="str">
        <f t="shared" ca="1" si="24"/>
        <v/>
      </c>
      <c r="E74" s="259"/>
      <c r="F74" s="289">
        <f t="shared" si="25"/>
        <v>0</v>
      </c>
      <c r="G74" s="260" t="str">
        <f t="shared" ca="1" si="26"/>
        <v/>
      </c>
      <c r="H74" t="str">
        <f ca="1">IF(ISNUMBER(A74),IF(OR($S74=$U74,NOT(ISNA(MATCH($D74*5+$V$4,Override!$C$6:$C$124,0)))),$Q74,0),"")</f>
        <v/>
      </c>
      <c r="I74" s="290" t="str">
        <f t="shared" ca="1" si="27"/>
        <v/>
      </c>
      <c r="J74" s="262">
        <f ca="1">COUNT(A72:A76)</f>
        <v>0</v>
      </c>
      <c r="K74" s="263" t="str">
        <f ca="1">IF(ISNUMBER(A74),_xlfn.RANK.EQ(F74,F72:F76),"")</f>
        <v/>
      </c>
      <c r="L74" s="264">
        <f ca="1">IF(J74=5,VLOOKUP(K74,TPMatrix!$A$6:$B$10,2,FALSE()),IF(J74=4,VLOOKUP(K74,TPMatrix!$D$6:$E$9,2,FALSE()),0))</f>
        <v>0</v>
      </c>
      <c r="M74" s="264">
        <f ca="1">IF(COUNTIF(K72:K76,K74)&gt;=2,IF(J74=5,VLOOKUP(K74+1,TPMatrix!$A$6:$B$10,2,FALSE()),IF(J74=4,VLOOKUP(K74+1,TPMatrix!$D$6:$E$9,2,FALSE()),0)),"")</f>
        <v>0</v>
      </c>
      <c r="N74" s="264">
        <f ca="1">IF(COUNTIF(K72:K76,K74)&gt;=3,IF(J74=5,VLOOKUP(K74+2,TPMatrix!$A$6:$B$10,2,FALSE()),IF(J74=4,VLOOKUP(K74+2,TPMatrix!$D$6:$E$9,2,FALSE()),0)),"")</f>
        <v>0</v>
      </c>
      <c r="O74" s="264">
        <f ca="1">IF(COUNTIF(K72:K76,K74)&gt;=4,IF(J74=5,VLOOKUP(K74+3,TPMatrix!$A$6:$B$10,2,FALSE()),IF(J74=4,VLOOKUP(K74+3,TPMatrix!$D$6:$E$9,2,FALSE()),0)),"")</f>
        <v>0</v>
      </c>
      <c r="P74" s="264">
        <f ca="1">IF(COUNTIF(K72:K76,K74)&gt;=5,IF(J74=5,VLOOKUP(K74+4,TPMatrix!$A$6:$B$10,2,FALSE()),IF(J74=4,VLOOKUP(K74+4,TPMatrix!$D$6:$E$9,2,FALSE()),0)),"")</f>
        <v>0</v>
      </c>
      <c r="Q74" s="264">
        <f t="shared" ca="1" si="28"/>
        <v>0</v>
      </c>
      <c r="R74" s="265">
        <f t="shared" ca="1" si="29"/>
        <v>5</v>
      </c>
      <c r="S74" s="263">
        <f t="shared" ca="1" si="30"/>
        <v>0</v>
      </c>
      <c r="T74" s="264">
        <f t="shared" si="31"/>
        <v>0</v>
      </c>
      <c r="U74" s="265">
        <f t="shared" ca="1" si="32"/>
        <v>0</v>
      </c>
      <c r="W74" s="191" t="str">
        <f t="shared" ca="1" si="33"/>
        <v/>
      </c>
      <c r="X74" t="str">
        <f ca="1">IF(ISNUMBER($A74),$W74*(Methuselahs!$A$4+1)+$A74,"")</f>
        <v/>
      </c>
      <c r="Y74" s="191" t="str">
        <f t="shared" ca="1" si="34"/>
        <v/>
      </c>
      <c r="Z74" t="str">
        <f ca="1">IF(ISNUMBER($A74),VLOOKUP($A74,Methuselahs!$A$7:$X$206,5),"")</f>
        <v/>
      </c>
      <c r="AA74" s="191" t="str">
        <f t="shared" ca="1" si="35"/>
        <v/>
      </c>
    </row>
    <row r="75" spans="1:27" ht="12.95" customHeight="1">
      <c r="A75" t="str">
        <f ca="1">IF(ISBLANK('Tournament Info'!$B$11),"",INDIRECT(ADDRESS(ROW(),2,1,1,"Optimal Seating "&amp;'Tournament Info'!$B$11-1&amp;"R+F")))</f>
        <v/>
      </c>
      <c r="B75" t="str">
        <f ca="1">IF(ISNUMBER(A75),VLOOKUP(A75,Methuselahs!$A$7:$E$206,2,FALSE()),"")</f>
        <v/>
      </c>
      <c r="C75" t="str">
        <f ca="1">IF(ISNUMBER(A75),VLOOKUP(A75,Methuselahs!$A$7:$E$206,3,FALSE()),"")</f>
        <v/>
      </c>
      <c r="D75" s="268" t="str">
        <f t="shared" ca="1" si="24"/>
        <v/>
      </c>
      <c r="E75" s="269"/>
      <c r="F75" s="291">
        <f t="shared" si="25"/>
        <v>0</v>
      </c>
      <c r="G75" s="250" t="str">
        <f t="shared" ca="1" si="26"/>
        <v/>
      </c>
      <c r="H75" t="str">
        <f ca="1">IF(ISNUMBER(A75),IF(OR($S75=$U75,NOT(ISNA(MATCH($D75*5+$V$4,Override!$C$6:$C$124,0)))),$Q75,0),"")</f>
        <v/>
      </c>
      <c r="I75" s="288" t="str">
        <f t="shared" ca="1" si="27"/>
        <v/>
      </c>
      <c r="J75" s="270">
        <f ca="1">COUNT(A72:A76)</f>
        <v>0</v>
      </c>
      <c r="K75" s="253" t="str">
        <f ca="1">IF(ISNUMBER(A75),_xlfn.RANK.EQ(F75,F72:F76),"")</f>
        <v/>
      </c>
      <c r="L75" s="254">
        <f ca="1">IF(J75=5,VLOOKUP(K75,TPMatrix!$A$6:$B$10,2,FALSE()),IF(J75=4,VLOOKUP(K75,TPMatrix!$D$6:$E$9,2,FALSE()),0))</f>
        <v>0</v>
      </c>
      <c r="M75" s="254">
        <f ca="1">IF(COUNTIF(K72:K76,K75)&gt;=2,IF(J75=5,VLOOKUP(K75+1,TPMatrix!$A$6:$B$10,2,FALSE()),IF(J75=4,VLOOKUP(K75+1,TPMatrix!$D$6:$E$9,2,FALSE()),0)),"")</f>
        <v>0</v>
      </c>
      <c r="N75" s="254">
        <f ca="1">IF(COUNTIF(K72:K76,K75)&gt;=3,IF(J75=5,VLOOKUP(K75+2,TPMatrix!$A$6:$B$10,2,FALSE()),IF(J75=4,VLOOKUP(K75+2,TPMatrix!$D$6:$E$9,2,FALSE()),0)),"")</f>
        <v>0</v>
      </c>
      <c r="O75" s="254">
        <f ca="1">IF(COUNTIF(K72:K76,K75)&gt;=4,IF(J75=5,VLOOKUP(K75+3,TPMatrix!$A$6:$B$10,2,FALSE()),IF(J75=4,VLOOKUP(K75+3,TPMatrix!$D$6:$E$9,2,FALSE()),0)),"")</f>
        <v>0</v>
      </c>
      <c r="P75" s="254">
        <f ca="1">IF(COUNTIF(K72:K76,K75)&gt;=5,IF(J75=5,VLOOKUP(K75+4,TPMatrix!$A$6:$B$10,2,FALSE()),IF(J75=4,VLOOKUP(K75+4,TPMatrix!$D$6:$E$9,2,FALSE()),0)),"")</f>
        <v>0</v>
      </c>
      <c r="Q75" s="254">
        <f t="shared" ca="1" si="28"/>
        <v>0</v>
      </c>
      <c r="R75" s="255">
        <f t="shared" ca="1" si="29"/>
        <v>5</v>
      </c>
      <c r="S75" s="253">
        <f t="shared" ca="1" si="30"/>
        <v>0</v>
      </c>
      <c r="T75" s="254">
        <f t="shared" si="31"/>
        <v>0</v>
      </c>
      <c r="U75" s="255">
        <f t="shared" ca="1" si="32"/>
        <v>0</v>
      </c>
      <c r="W75" s="191" t="str">
        <f t="shared" ca="1" si="33"/>
        <v/>
      </c>
      <c r="X75" t="str">
        <f ca="1">IF(ISNUMBER($A75),$W75*(Methuselahs!$A$4+1)+$A75,"")</f>
        <v/>
      </c>
      <c r="Y75" s="191" t="str">
        <f t="shared" ca="1" si="34"/>
        <v/>
      </c>
      <c r="Z75" t="str">
        <f ca="1">IF(ISNUMBER($A75),VLOOKUP($A75,Methuselahs!$A$7:$X$206,5),"")</f>
        <v/>
      </c>
      <c r="AA75" s="191" t="str">
        <f t="shared" ca="1" si="35"/>
        <v/>
      </c>
    </row>
    <row r="76" spans="1:27" ht="12.95" customHeight="1" thickBot="1">
      <c r="A76" t="str">
        <f ca="1">IF(ISBLANK('Tournament Info'!$B$11),"",INDIRECT(ADDRESS(ROW(),2,1,1,"Optimal Seating "&amp;'Tournament Info'!$B$11-1&amp;"R+F")))</f>
        <v/>
      </c>
      <c r="B76" t="str">
        <f ca="1">IF(ISNUMBER(A76),VLOOKUP(A76,Methuselahs!$A$7:$E$206,2,FALSE()),"")</f>
        <v/>
      </c>
      <c r="C76" t="str">
        <f ca="1">IF(ISNUMBER(A76),VLOOKUP(A76,Methuselahs!$A$7:$E$206,3,FALSE()),"")</f>
        <v/>
      </c>
      <c r="D76" s="274" t="str">
        <f t="shared" ca="1" si="24"/>
        <v/>
      </c>
      <c r="E76" s="275"/>
      <c r="F76" s="292">
        <f t="shared" si="25"/>
        <v>0</v>
      </c>
      <c r="G76" s="260" t="str">
        <f t="shared" ca="1" si="26"/>
        <v/>
      </c>
      <c r="H76" t="str">
        <f ca="1">IF(ISNUMBER(A76),IF(OR($S76=$U76,NOT(ISNA(MATCH($D76*5+$V$4,Override!$C$6:$C$124,0)))),$Q76,0),"")</f>
        <v/>
      </c>
      <c r="I76" s="290" t="str">
        <f t="shared" ca="1" si="27"/>
        <v/>
      </c>
      <c r="J76" s="276">
        <f ca="1">COUNT(A72:A76)</f>
        <v>0</v>
      </c>
      <c r="K76" s="277" t="str">
        <f ca="1">IF(ISNUMBER(A76),_xlfn.RANK.EQ(F76,F72:F76),"")</f>
        <v/>
      </c>
      <c r="L76" s="278">
        <f ca="1">IF(J76=5,VLOOKUP(K76,TPMatrix!$A$6:$B$10,2,FALSE()),IF(J76=4,VLOOKUP(K76,TPMatrix!$D$6:$E$9,2,FALSE()),0))</f>
        <v>0</v>
      </c>
      <c r="M76" s="278">
        <f ca="1">IF(COUNTIF(K72:K76,K76)&gt;=2,IF(J76=5,VLOOKUP(K76+1,TPMatrix!$A$6:$B$10,2,FALSE()),IF(J76=4,VLOOKUP(K76+1,TPMatrix!$D$6:$E$9,2,FALSE()),0)),"")</f>
        <v>0</v>
      </c>
      <c r="N76" s="278">
        <f ca="1">IF(COUNTIF(K72:K76,K76)&gt;=3,IF(J76=5,VLOOKUP(K76+2,TPMatrix!$A$6:$B$10,2,FALSE()),IF(J76=4,VLOOKUP(K76+2,TPMatrix!$D$6:$E$9,2,FALSE()),0)),"")</f>
        <v>0</v>
      </c>
      <c r="O76" s="278">
        <f ca="1">IF(COUNTIF(K72:K76,K76)&gt;=4,IF(J76=5,VLOOKUP(K76+3,TPMatrix!$A$6:$B$10,2,FALSE()),IF(J76=4,VLOOKUP(K76+3,TPMatrix!$D$6:$E$9,2,FALSE()),0)),"")</f>
        <v>0</v>
      </c>
      <c r="P76" s="278">
        <f ca="1">IF(COUNTIF(K72:K76,K76)&gt;=5,IF(J76=5,VLOOKUP(K76+4,TPMatrix!$A$6:$B$10,2,FALSE()),IF(J76=4,VLOOKUP(K76+4,TPMatrix!$D$6:$E$9,2,FALSE()),0)),"")</f>
        <v>0</v>
      </c>
      <c r="Q76" s="278">
        <f t="shared" ca="1" si="28"/>
        <v>0</v>
      </c>
      <c r="R76" s="279">
        <f t="shared" ca="1" si="29"/>
        <v>5</v>
      </c>
      <c r="S76" s="277">
        <f t="shared" ca="1" si="30"/>
        <v>0</v>
      </c>
      <c r="T76" s="278">
        <f t="shared" si="31"/>
        <v>0</v>
      </c>
      <c r="U76" s="279">
        <f t="shared" ca="1" si="32"/>
        <v>0</v>
      </c>
      <c r="W76" s="191" t="str">
        <f t="shared" ca="1" si="33"/>
        <v/>
      </c>
      <c r="X76" t="str">
        <f ca="1">IF(ISNUMBER($A76),$W76*(Methuselahs!$A$4+1)+$A76,"")</f>
        <v/>
      </c>
      <c r="Y76" s="191" t="str">
        <f t="shared" ca="1" si="34"/>
        <v/>
      </c>
      <c r="Z76" t="str">
        <f ca="1">IF(ISNUMBER($A76),VLOOKUP($A76,Methuselahs!$A$7:$X$206,5),"")</f>
        <v/>
      </c>
      <c r="AA76" s="191" t="str">
        <f t="shared" ca="1" si="35"/>
        <v/>
      </c>
    </row>
    <row r="77" spans="1:27" ht="12.95" customHeight="1">
      <c r="A77" t="str">
        <f ca="1">IF(ISBLANK('Tournament Info'!$B$11),"",INDIRECT(ADDRESS(ROW(),2,1,1,"Optimal Seating "&amp;'Tournament Info'!$B$11-1&amp;"R+F")))</f>
        <v/>
      </c>
      <c r="B77" t="str">
        <f ca="1">IF(ISNUMBER(A77),VLOOKUP(A77,Methuselahs!$A$7:$E$206,2,FALSE()),"")</f>
        <v/>
      </c>
      <c r="C77" t="str">
        <f ca="1">IF(ISNUMBER(A77),VLOOKUP(A77,Methuselahs!$A$7:$E$206,3,FALSE()),"")</f>
        <v/>
      </c>
      <c r="D77" s="234" t="str">
        <f t="shared" ca="1" si="24"/>
        <v/>
      </c>
      <c r="E77" s="235"/>
      <c r="F77" s="285">
        <f t="shared" si="25"/>
        <v>0</v>
      </c>
      <c r="G77" s="236" t="str">
        <f t="shared" ca="1" si="26"/>
        <v/>
      </c>
      <c r="H77" t="str">
        <f ca="1">IF(ISNUMBER(A77),IF(OR($S77=$U77,NOT(ISNA(MATCH($D77*5+$V$4,Override!$C$6:$C$124,0)))),$Q77,0),"")</f>
        <v/>
      </c>
      <c r="I77" s="286" t="str">
        <f t="shared" ca="1" si="27"/>
        <v/>
      </c>
      <c r="J77" s="238">
        <f ca="1">COUNT(A77:A81)</f>
        <v>0</v>
      </c>
      <c r="K77" s="239" t="str">
        <f ca="1">IF(ISNUMBER(A77),_xlfn.RANK.EQ(F77,F77:F81),"")</f>
        <v/>
      </c>
      <c r="L77" s="240">
        <f ca="1">IF(J77=5,VLOOKUP(K77,TPMatrix!$A$6:$B$10,2,FALSE()),IF(J77=4,VLOOKUP(K77,TPMatrix!$D$6:$E$9,2,FALSE()),0))</f>
        <v>0</v>
      </c>
      <c r="M77" s="240">
        <f ca="1">IF(COUNTIF(K77:K81,K77)&gt;=2,IF(J77=5,VLOOKUP(K77+1,TPMatrix!$A$6:$B$10,2,FALSE()),IF(J77=4,VLOOKUP(K77+1,TPMatrix!$D$6:$E$9,2,FALSE()),0)),"")</f>
        <v>0</v>
      </c>
      <c r="N77" s="240">
        <f ca="1">IF(COUNTIF(K77:K81,K77)&gt;=3,IF(J77=5,VLOOKUP(K77+2,TPMatrix!$A$6:$B$10,2,FALSE()),IF(J77=4,VLOOKUP(K77+2,TPMatrix!$D$6:$E$9,2,FALSE()),0)),"")</f>
        <v>0</v>
      </c>
      <c r="O77" s="240">
        <f ca="1">IF(COUNTIF(K77:K81,K77)&gt;=4,IF(J77=5,VLOOKUP(K77+3,TPMatrix!$A$6:$B$10,2,FALSE()),IF(J77=4,VLOOKUP(K77+3,TPMatrix!$D$6:$E$9,2,FALSE()),0)),"")</f>
        <v>0</v>
      </c>
      <c r="P77" s="240">
        <f ca="1">IF(COUNTIF(K77:K81,K77)&gt;=5,IF(J77=5,VLOOKUP(K77+4,TPMatrix!$A$6:$B$10,2,FALSE()),IF(J77=4,VLOOKUP(K77+4,TPMatrix!$D$6:$E$9,2,FALSE()),0)),"")</f>
        <v>0</v>
      </c>
      <c r="Q77" s="240">
        <f t="shared" ca="1" si="28"/>
        <v>0</v>
      </c>
      <c r="R77" s="241">
        <f t="shared" ca="1" si="29"/>
        <v>5</v>
      </c>
      <c r="S77" s="242">
        <f t="shared" ca="1" si="30"/>
        <v>0</v>
      </c>
      <c r="T77" s="243">
        <f t="shared" si="31"/>
        <v>0</v>
      </c>
      <c r="U77" s="244">
        <f t="shared" ca="1" si="32"/>
        <v>0</v>
      </c>
      <c r="W77" s="191" t="str">
        <f t="shared" ca="1" si="33"/>
        <v/>
      </c>
      <c r="X77" t="str">
        <f ca="1">IF(ISNUMBER($A77),$W77*(Methuselahs!$A$4+1)+$A77,"")</f>
        <v/>
      </c>
      <c r="Y77" s="191" t="str">
        <f t="shared" ca="1" si="34"/>
        <v/>
      </c>
      <c r="Z77" t="str">
        <f ca="1">IF(ISNUMBER($A77),VLOOKUP($A77,Methuselahs!$A$7:$X$206,5),"")</f>
        <v/>
      </c>
      <c r="AA77" s="191" t="str">
        <f t="shared" ca="1" si="35"/>
        <v/>
      </c>
    </row>
    <row r="78" spans="1:27" ht="12.95" customHeight="1">
      <c r="A78" t="str">
        <f ca="1">IF(ISBLANK('Tournament Info'!$B$11),"",INDIRECT(ADDRESS(ROW(),2,1,1,"Optimal Seating "&amp;'Tournament Info'!$B$11-1&amp;"R+F")))</f>
        <v/>
      </c>
      <c r="B78" t="str">
        <f ca="1">IF(ISNUMBER(A78),VLOOKUP(A78,Methuselahs!$A$7:$E$206,2,FALSE()),"")</f>
        <v/>
      </c>
      <c r="C78" t="str">
        <f ca="1">IF(ISNUMBER(A78),VLOOKUP(A78,Methuselahs!$A$7:$E$206,3,FALSE()),"")</f>
        <v/>
      </c>
      <c r="D78" s="248" t="str">
        <f t="shared" ca="1" si="24"/>
        <v/>
      </c>
      <c r="E78" s="249"/>
      <c r="F78" s="287">
        <f t="shared" si="25"/>
        <v>0</v>
      </c>
      <c r="G78" s="250" t="str">
        <f t="shared" ca="1" si="26"/>
        <v/>
      </c>
      <c r="H78" t="str">
        <f ca="1">IF(ISNUMBER(A78),IF(OR($S78=$U78,NOT(ISNA(MATCH($D78*5+$V$4,Override!$C$6:$C$124,0)))),$Q78,0),"")</f>
        <v/>
      </c>
      <c r="I78" s="288" t="str">
        <f t="shared" ca="1" si="27"/>
        <v/>
      </c>
      <c r="J78" s="252">
        <f ca="1">COUNT(A77:A81)</f>
        <v>0</v>
      </c>
      <c r="K78" s="253" t="str">
        <f ca="1">IF(ISNUMBER(A78),_xlfn.RANK.EQ(F78,F77:F81),"")</f>
        <v/>
      </c>
      <c r="L78" s="254">
        <f ca="1">IF(J78=5,VLOOKUP(K78,TPMatrix!$A$6:$B$10,2,FALSE()),IF(J78=4,VLOOKUP(K78,TPMatrix!$D$6:$E$9,2,FALSE()),0))</f>
        <v>0</v>
      </c>
      <c r="M78" s="254">
        <f ca="1">IF(COUNTIF(K77:K81,K78)&gt;=2,IF(J78=5,VLOOKUP(K78+1,TPMatrix!$A$6:$B$10,2,FALSE()),IF(J78=4,VLOOKUP(K78+1,TPMatrix!$D$6:$E$9,2,FALSE()),0)),"")</f>
        <v>0</v>
      </c>
      <c r="N78" s="254">
        <f ca="1">IF(COUNTIF(K77:K81,K78)&gt;=3,IF(J78=5,VLOOKUP(K78+2,TPMatrix!$A$6:$B$10,2,FALSE()),IF(J78=4,VLOOKUP(K78+2,TPMatrix!$D$6:$E$9,2,FALSE()),0)),"")</f>
        <v>0</v>
      </c>
      <c r="O78" s="254">
        <f ca="1">IF(COUNTIF(K77:K81,K78)&gt;=4,IF(J78=5,VLOOKUP(K78+3,TPMatrix!$A$6:$B$10,2,FALSE()),IF(J78=4,VLOOKUP(K78+3,TPMatrix!$D$6:$E$9,2,FALSE()),0)),"")</f>
        <v>0</v>
      </c>
      <c r="P78" s="254">
        <f ca="1">IF(COUNTIF(K77:K81,K78)&gt;=5,IF(J78=5,VLOOKUP(K78+4,TPMatrix!$A$6:$B$10,2,FALSE()),IF(J78=4,VLOOKUP(K78+4,TPMatrix!$D$6:$E$9,2,FALSE()),0)),"")</f>
        <v>0</v>
      </c>
      <c r="Q78" s="254">
        <f t="shared" ca="1" si="28"/>
        <v>0</v>
      </c>
      <c r="R78" s="255">
        <f t="shared" ca="1" si="29"/>
        <v>5</v>
      </c>
      <c r="S78" s="253">
        <f t="shared" ca="1" si="30"/>
        <v>0</v>
      </c>
      <c r="T78" s="254">
        <f t="shared" si="31"/>
        <v>0</v>
      </c>
      <c r="U78" s="255">
        <f t="shared" ca="1" si="32"/>
        <v>0</v>
      </c>
      <c r="W78" s="191" t="str">
        <f t="shared" ca="1" si="33"/>
        <v/>
      </c>
      <c r="X78" t="str">
        <f ca="1">IF(ISNUMBER($A78),$W78*(Methuselahs!$A$4+1)+$A78,"")</f>
        <v/>
      </c>
      <c r="Y78" s="191" t="str">
        <f t="shared" ca="1" si="34"/>
        <v/>
      </c>
      <c r="Z78" t="str">
        <f ca="1">IF(ISNUMBER($A78),VLOOKUP($A78,Methuselahs!$A$7:$X$206,5),"")</f>
        <v/>
      </c>
      <c r="AA78" s="191" t="str">
        <f t="shared" ca="1" si="35"/>
        <v/>
      </c>
    </row>
    <row r="79" spans="1:27" ht="12.95" customHeight="1">
      <c r="A79" t="str">
        <f ca="1">IF(ISBLANK('Tournament Info'!$B$11),"",INDIRECT(ADDRESS(ROW(),2,1,1,"Optimal Seating "&amp;'Tournament Info'!$B$11-1&amp;"R+F")))</f>
        <v/>
      </c>
      <c r="B79" t="str">
        <f ca="1">IF(ISNUMBER(A79),VLOOKUP(A79,Methuselahs!$A$7:$E$206,2,FALSE()),"")</f>
        <v/>
      </c>
      <c r="C79" t="str">
        <f ca="1">IF(ISNUMBER(A79),VLOOKUP(A79,Methuselahs!$A$7:$E$206,3,FALSE()),"")</f>
        <v/>
      </c>
      <c r="D79" s="258" t="str">
        <f t="shared" ca="1" si="24"/>
        <v/>
      </c>
      <c r="E79" s="259"/>
      <c r="F79" s="289">
        <f t="shared" si="25"/>
        <v>0</v>
      </c>
      <c r="G79" s="260" t="str">
        <f t="shared" ca="1" si="26"/>
        <v/>
      </c>
      <c r="H79" t="str">
        <f ca="1">IF(ISNUMBER(A79),IF(OR($S79=$U79,NOT(ISNA(MATCH($D79*5+$V$4,Override!$C$6:$C$124,0)))),$Q79,0),"")</f>
        <v/>
      </c>
      <c r="I79" s="290" t="str">
        <f t="shared" ca="1" si="27"/>
        <v/>
      </c>
      <c r="J79" s="262">
        <f ca="1">COUNT(A77:A81)</f>
        <v>0</v>
      </c>
      <c r="K79" s="263" t="str">
        <f ca="1">IF(ISNUMBER(A79),_xlfn.RANK.EQ(F79,F77:F81),"")</f>
        <v/>
      </c>
      <c r="L79" s="264">
        <f ca="1">IF(J79=5,VLOOKUP(K79,TPMatrix!$A$6:$B$10,2,FALSE()),IF(J79=4,VLOOKUP(K79,TPMatrix!$D$6:$E$9,2,FALSE()),0))</f>
        <v>0</v>
      </c>
      <c r="M79" s="264">
        <f ca="1">IF(COUNTIF(K77:K81,K79)&gt;=2,IF(J79=5,VLOOKUP(K79+1,TPMatrix!$A$6:$B$10,2,FALSE()),IF(J79=4,VLOOKUP(K79+1,TPMatrix!$D$6:$E$9,2,FALSE()),0)),"")</f>
        <v>0</v>
      </c>
      <c r="N79" s="264">
        <f ca="1">IF(COUNTIF(K77:K81,K79)&gt;=3,IF(J79=5,VLOOKUP(K79+2,TPMatrix!$A$6:$B$10,2,FALSE()),IF(J79=4,VLOOKUP(K79+2,TPMatrix!$D$6:$E$9,2,FALSE()),0)),"")</f>
        <v>0</v>
      </c>
      <c r="O79" s="264">
        <f ca="1">IF(COUNTIF(K77:K81,K79)&gt;=4,IF(J79=5,VLOOKUP(K79+3,TPMatrix!$A$6:$B$10,2,FALSE()),IF(J79=4,VLOOKUP(K79+3,TPMatrix!$D$6:$E$9,2,FALSE()),0)),"")</f>
        <v>0</v>
      </c>
      <c r="P79" s="264">
        <f ca="1">IF(COUNTIF(K77:K81,K79)&gt;=5,IF(J79=5,VLOOKUP(K79+4,TPMatrix!$A$6:$B$10,2,FALSE()),IF(J79=4,VLOOKUP(K79+4,TPMatrix!$D$6:$E$9,2,FALSE()),0)),"")</f>
        <v>0</v>
      </c>
      <c r="Q79" s="264">
        <f t="shared" ca="1" si="28"/>
        <v>0</v>
      </c>
      <c r="R79" s="265">
        <f t="shared" ca="1" si="29"/>
        <v>5</v>
      </c>
      <c r="S79" s="263">
        <f t="shared" ca="1" si="30"/>
        <v>0</v>
      </c>
      <c r="T79" s="264">
        <f t="shared" si="31"/>
        <v>0</v>
      </c>
      <c r="U79" s="265">
        <f t="shared" ca="1" si="32"/>
        <v>0</v>
      </c>
      <c r="W79" s="191" t="str">
        <f t="shared" ca="1" si="33"/>
        <v/>
      </c>
      <c r="X79" t="str">
        <f ca="1">IF(ISNUMBER($A79),$W79*(Methuselahs!$A$4+1)+$A79,"")</f>
        <v/>
      </c>
      <c r="Y79" s="191" t="str">
        <f t="shared" ca="1" si="34"/>
        <v/>
      </c>
      <c r="Z79" t="str">
        <f ca="1">IF(ISNUMBER($A79),VLOOKUP($A79,Methuselahs!$A$7:$X$206,5),"")</f>
        <v/>
      </c>
      <c r="AA79" s="191" t="str">
        <f t="shared" ca="1" si="35"/>
        <v/>
      </c>
    </row>
    <row r="80" spans="1:27" ht="12.95" customHeight="1">
      <c r="A80" t="str">
        <f ca="1">IF(ISBLANK('Tournament Info'!$B$11),"",INDIRECT(ADDRESS(ROW(),2,1,1,"Optimal Seating "&amp;'Tournament Info'!$B$11-1&amp;"R+F")))</f>
        <v/>
      </c>
      <c r="B80" t="str">
        <f ca="1">IF(ISNUMBER(A80),VLOOKUP(A80,Methuselahs!$A$7:$E$206,2,FALSE()),"")</f>
        <v/>
      </c>
      <c r="C80" t="str">
        <f ca="1">IF(ISNUMBER(A80),VLOOKUP(A80,Methuselahs!$A$7:$E$206,3,FALSE()),"")</f>
        <v/>
      </c>
      <c r="D80" s="268" t="str">
        <f t="shared" ca="1" si="24"/>
        <v/>
      </c>
      <c r="E80" s="269"/>
      <c r="F80" s="291">
        <f t="shared" si="25"/>
        <v>0</v>
      </c>
      <c r="G80" s="250" t="str">
        <f t="shared" ca="1" si="26"/>
        <v/>
      </c>
      <c r="H80" t="str">
        <f ca="1">IF(ISNUMBER(A80),IF(OR($S80=$U80,NOT(ISNA(MATCH($D80*5+$V$4,Override!$C$6:$C$124,0)))),$Q80,0),"")</f>
        <v/>
      </c>
      <c r="I80" s="288" t="str">
        <f t="shared" ca="1" si="27"/>
        <v/>
      </c>
      <c r="J80" s="270">
        <f ca="1">COUNT(A77:A81)</f>
        <v>0</v>
      </c>
      <c r="K80" s="253" t="str">
        <f ca="1">IF(ISNUMBER(A80),_xlfn.RANK.EQ(F80,F77:F81),"")</f>
        <v/>
      </c>
      <c r="L80" s="254">
        <f ca="1">IF(J80=5,VLOOKUP(K80,TPMatrix!$A$6:$B$10,2,FALSE()),IF(J80=4,VLOOKUP(K80,TPMatrix!$D$6:$E$9,2,FALSE()),0))</f>
        <v>0</v>
      </c>
      <c r="M80" s="254">
        <f ca="1">IF(COUNTIF(K77:K81,K80)&gt;=2,IF(J80=5,VLOOKUP(K80+1,TPMatrix!$A$6:$B$10,2,FALSE()),IF(J80=4,VLOOKUP(K80+1,TPMatrix!$D$6:$E$9,2,FALSE()),0)),"")</f>
        <v>0</v>
      </c>
      <c r="N80" s="254">
        <f ca="1">IF(COUNTIF(K77:K81,K80)&gt;=3,IF(J80=5,VLOOKUP(K80+2,TPMatrix!$A$6:$B$10,2,FALSE()),IF(J80=4,VLOOKUP(K80+2,TPMatrix!$D$6:$E$9,2,FALSE()),0)),"")</f>
        <v>0</v>
      </c>
      <c r="O80" s="254">
        <f ca="1">IF(COUNTIF(K77:K81,K80)&gt;=4,IF(J80=5,VLOOKUP(K80+3,TPMatrix!$A$6:$B$10,2,FALSE()),IF(J80=4,VLOOKUP(K80+3,TPMatrix!$D$6:$E$9,2,FALSE()),0)),"")</f>
        <v>0</v>
      </c>
      <c r="P80" s="254">
        <f ca="1">IF(COUNTIF(K77:K81,K80)&gt;=5,IF(J80=5,VLOOKUP(K80+4,TPMatrix!$A$6:$B$10,2,FALSE()),IF(J80=4,VLOOKUP(K80+4,TPMatrix!$D$6:$E$9,2,FALSE()),0)),"")</f>
        <v>0</v>
      </c>
      <c r="Q80" s="254">
        <f t="shared" ca="1" si="28"/>
        <v>0</v>
      </c>
      <c r="R80" s="255">
        <f t="shared" ca="1" si="29"/>
        <v>5</v>
      </c>
      <c r="S80" s="253">
        <f t="shared" ca="1" si="30"/>
        <v>0</v>
      </c>
      <c r="T80" s="254">
        <f t="shared" si="31"/>
        <v>0</v>
      </c>
      <c r="U80" s="255">
        <f t="shared" ca="1" si="32"/>
        <v>0</v>
      </c>
      <c r="W80" s="191" t="str">
        <f t="shared" ca="1" si="33"/>
        <v/>
      </c>
      <c r="X80" t="str">
        <f ca="1">IF(ISNUMBER($A80),$W80*(Methuselahs!$A$4+1)+$A80,"")</f>
        <v/>
      </c>
      <c r="Y80" s="191" t="str">
        <f t="shared" ca="1" si="34"/>
        <v/>
      </c>
      <c r="Z80" t="str">
        <f ca="1">IF(ISNUMBER($A80),VLOOKUP($A80,Methuselahs!$A$7:$X$206,5),"")</f>
        <v/>
      </c>
      <c r="AA80" s="191" t="str">
        <f t="shared" ca="1" si="35"/>
        <v/>
      </c>
    </row>
    <row r="81" spans="1:27" ht="12.95" customHeight="1" thickBot="1">
      <c r="A81" t="str">
        <f ca="1">IF(ISBLANK('Tournament Info'!$B$11),"",INDIRECT(ADDRESS(ROW(),2,1,1,"Optimal Seating "&amp;'Tournament Info'!$B$11-1&amp;"R+F")))</f>
        <v/>
      </c>
      <c r="B81" t="str">
        <f ca="1">IF(ISNUMBER(A81),VLOOKUP(A81,Methuselahs!$A$7:$E$206,2,FALSE()),"")</f>
        <v/>
      </c>
      <c r="C81" t="str">
        <f ca="1">IF(ISNUMBER(A81),VLOOKUP(A81,Methuselahs!$A$7:$E$206,3,FALSE()),"")</f>
        <v/>
      </c>
      <c r="D81" s="274" t="str">
        <f t="shared" ca="1" si="24"/>
        <v/>
      </c>
      <c r="E81" s="275"/>
      <c r="F81" s="292">
        <f t="shared" si="25"/>
        <v>0</v>
      </c>
      <c r="G81" s="260" t="str">
        <f t="shared" ca="1" si="26"/>
        <v/>
      </c>
      <c r="H81" t="str">
        <f ca="1">IF(ISNUMBER(A81),IF(OR($S81=$U81,NOT(ISNA(MATCH($D81*5+$V$4,Override!$C$6:$C$124,0)))),$Q81,0),"")</f>
        <v/>
      </c>
      <c r="I81" s="290" t="str">
        <f t="shared" ca="1" si="27"/>
        <v/>
      </c>
      <c r="J81" s="276">
        <f ca="1">COUNT(A77:A81)</f>
        <v>0</v>
      </c>
      <c r="K81" s="277" t="str">
        <f ca="1">IF(ISNUMBER(A81),_xlfn.RANK.EQ(F81,F77:F81),"")</f>
        <v/>
      </c>
      <c r="L81" s="278">
        <f ca="1">IF(J81=5,VLOOKUP(K81,TPMatrix!$A$6:$B$10,2,FALSE()),IF(J81=4,VLOOKUP(K81,TPMatrix!$D$6:$E$9,2,FALSE()),0))</f>
        <v>0</v>
      </c>
      <c r="M81" s="278">
        <f ca="1">IF(COUNTIF(K77:K81,K81)&gt;=2,IF(J81=5,VLOOKUP(K81+1,TPMatrix!$A$6:$B$10,2,FALSE()),IF(J81=4,VLOOKUP(K81+1,TPMatrix!$D$6:$E$9,2,FALSE()),0)),"")</f>
        <v>0</v>
      </c>
      <c r="N81" s="278">
        <f ca="1">IF(COUNTIF(K77:K81,K81)&gt;=3,IF(J81=5,VLOOKUP(K81+2,TPMatrix!$A$6:$B$10,2,FALSE()),IF(J81=4,VLOOKUP(K81+2,TPMatrix!$D$6:$E$9,2,FALSE()),0)),"")</f>
        <v>0</v>
      </c>
      <c r="O81" s="278">
        <f ca="1">IF(COUNTIF(K77:K81,K81)&gt;=4,IF(J81=5,VLOOKUP(K81+3,TPMatrix!$A$6:$B$10,2,FALSE()),IF(J81=4,VLOOKUP(K81+3,TPMatrix!$D$6:$E$9,2,FALSE()),0)),"")</f>
        <v>0</v>
      </c>
      <c r="P81" s="278">
        <f ca="1">IF(COUNTIF(K77:K81,K81)&gt;=5,IF(J81=5,VLOOKUP(K81+4,TPMatrix!$A$6:$B$10,2,FALSE()),IF(J81=4,VLOOKUP(K81+4,TPMatrix!$D$6:$E$9,2,FALSE()),0)),"")</f>
        <v>0</v>
      </c>
      <c r="Q81" s="278">
        <f t="shared" ca="1" si="28"/>
        <v>0</v>
      </c>
      <c r="R81" s="279">
        <f t="shared" ca="1" si="29"/>
        <v>5</v>
      </c>
      <c r="S81" s="277">
        <f t="shared" ca="1" si="30"/>
        <v>0</v>
      </c>
      <c r="T81" s="278">
        <f t="shared" si="31"/>
        <v>0</v>
      </c>
      <c r="U81" s="279">
        <f t="shared" ca="1" si="32"/>
        <v>0</v>
      </c>
      <c r="W81" s="191" t="str">
        <f t="shared" ca="1" si="33"/>
        <v/>
      </c>
      <c r="X81" t="str">
        <f ca="1">IF(ISNUMBER($A81),$W81*(Methuselahs!$A$4+1)+$A81,"")</f>
        <v/>
      </c>
      <c r="Y81" s="191" t="str">
        <f t="shared" ca="1" si="34"/>
        <v/>
      </c>
      <c r="Z81" t="str">
        <f ca="1">IF(ISNUMBER($A81),VLOOKUP($A81,Methuselahs!$A$7:$X$206,5),"")</f>
        <v/>
      </c>
      <c r="AA81" s="191" t="str">
        <f t="shared" ca="1" si="35"/>
        <v/>
      </c>
    </row>
    <row r="82" spans="1:27" ht="12.95" customHeight="1">
      <c r="A82" t="str">
        <f ca="1">IF(ISBLANK('Tournament Info'!$B$11),"",INDIRECT(ADDRESS(ROW(),2,1,1,"Optimal Seating "&amp;'Tournament Info'!$B$11-1&amp;"R+F")))</f>
        <v/>
      </c>
      <c r="B82" t="str">
        <f ca="1">IF(ISNUMBER(A82),VLOOKUP(A82,Methuselahs!$A$7:$E$206,2,FALSE()),"")</f>
        <v/>
      </c>
      <c r="C82" t="str">
        <f ca="1">IF(ISNUMBER(A82),VLOOKUP(A82,Methuselahs!$A$7:$E$206,3,FALSE()),"")</f>
        <v/>
      </c>
      <c r="D82" s="234" t="str">
        <f t="shared" ca="1" si="24"/>
        <v/>
      </c>
      <c r="E82" s="235"/>
      <c r="F82" s="285">
        <f t="shared" si="25"/>
        <v>0</v>
      </c>
      <c r="G82" s="236" t="str">
        <f t="shared" ca="1" si="26"/>
        <v/>
      </c>
      <c r="H82" t="str">
        <f ca="1">IF(ISNUMBER(A82),IF(OR($S82=$U82,NOT(ISNA(MATCH($D82*5+$V$4,Override!$C$6:$C$124,0)))),$Q82,0),"")</f>
        <v/>
      </c>
      <c r="I82" s="286" t="str">
        <f t="shared" ca="1" si="27"/>
        <v/>
      </c>
      <c r="J82" s="238">
        <f ca="1">COUNT(A82:A86)</f>
        <v>0</v>
      </c>
      <c r="K82" s="239" t="str">
        <f ca="1">IF(ISNUMBER(A82),_xlfn.RANK.EQ(F82,F82:F86),"")</f>
        <v/>
      </c>
      <c r="L82" s="240">
        <f ca="1">IF(J82=5,VLOOKUP(K82,TPMatrix!$A$6:$B$10,2,FALSE()),IF(J82=4,VLOOKUP(K82,TPMatrix!$D$6:$E$9,2,FALSE()),0))</f>
        <v>0</v>
      </c>
      <c r="M82" s="240">
        <f ca="1">IF(COUNTIF(K82:K86,K82)&gt;=2,IF(J82=5,VLOOKUP(K82+1,TPMatrix!$A$6:$B$10,2,FALSE()),IF(J82=4,VLOOKUP(K82+1,TPMatrix!$D$6:$E$9,2,FALSE()),0)),"")</f>
        <v>0</v>
      </c>
      <c r="N82" s="240">
        <f ca="1">IF(COUNTIF(K82:K86,K82)&gt;=3,IF(J82=5,VLOOKUP(K82+2,TPMatrix!$A$6:$B$10,2,FALSE()),IF(J82=4,VLOOKUP(K82+2,TPMatrix!$D$6:$E$9,2,FALSE()),0)),"")</f>
        <v>0</v>
      </c>
      <c r="O82" s="240">
        <f ca="1">IF(COUNTIF(K82:K86,K82)&gt;=4,IF(J82=5,VLOOKUP(K82+3,TPMatrix!$A$6:$B$10,2,FALSE()),IF(J82=4,VLOOKUP(K82+3,TPMatrix!$D$6:$E$9,2,FALSE()),0)),"")</f>
        <v>0</v>
      </c>
      <c r="P82" s="240">
        <f ca="1">IF(COUNTIF(K82:K86,K82)&gt;=5,IF(J82=5,VLOOKUP(K82+4,TPMatrix!$A$6:$B$10,2,FALSE()),IF(J82=4,VLOOKUP(K82+4,TPMatrix!$D$6:$E$9,2,FALSE()),0)),"")</f>
        <v>0</v>
      </c>
      <c r="Q82" s="240">
        <f t="shared" ca="1" si="28"/>
        <v>0</v>
      </c>
      <c r="R82" s="241">
        <f t="shared" ca="1" si="29"/>
        <v>5</v>
      </c>
      <c r="S82" s="242">
        <f t="shared" ca="1" si="30"/>
        <v>0</v>
      </c>
      <c r="T82" s="243">
        <f t="shared" si="31"/>
        <v>0</v>
      </c>
      <c r="U82" s="244">
        <f t="shared" ca="1" si="32"/>
        <v>0</v>
      </c>
      <c r="W82" s="191" t="str">
        <f t="shared" ca="1" si="33"/>
        <v/>
      </c>
      <c r="X82" t="str">
        <f ca="1">IF(ISNUMBER($A82),$W82*(Methuselahs!$A$4+1)+$A82,"")</f>
        <v/>
      </c>
      <c r="Y82" s="191" t="str">
        <f t="shared" ca="1" si="34"/>
        <v/>
      </c>
      <c r="Z82" t="str">
        <f ca="1">IF(ISNUMBER($A82),VLOOKUP($A82,Methuselahs!$A$7:$X$206,5),"")</f>
        <v/>
      </c>
      <c r="AA82" s="191" t="str">
        <f t="shared" ca="1" si="35"/>
        <v/>
      </c>
    </row>
    <row r="83" spans="1:27" ht="12.95" customHeight="1">
      <c r="A83" t="str">
        <f ca="1">IF(ISBLANK('Tournament Info'!$B$11),"",INDIRECT(ADDRESS(ROW(),2,1,1,"Optimal Seating "&amp;'Tournament Info'!$B$11-1&amp;"R+F")))</f>
        <v/>
      </c>
      <c r="B83" t="str">
        <f ca="1">IF(ISNUMBER(A83),VLOOKUP(A83,Methuselahs!$A$7:$E$206,2,FALSE()),"")</f>
        <v/>
      </c>
      <c r="C83" t="str">
        <f ca="1">IF(ISNUMBER(A83),VLOOKUP(A83,Methuselahs!$A$7:$E$206,3,FALSE()),"")</f>
        <v/>
      </c>
      <c r="D83" s="248" t="str">
        <f t="shared" ca="1" si="24"/>
        <v/>
      </c>
      <c r="E83" s="249"/>
      <c r="F83" s="287">
        <f t="shared" si="25"/>
        <v>0</v>
      </c>
      <c r="G83" s="250" t="str">
        <f t="shared" ca="1" si="26"/>
        <v/>
      </c>
      <c r="H83" t="str">
        <f ca="1">IF(ISNUMBER(A83),IF(OR($S83=$U83,NOT(ISNA(MATCH($D83*5+$V$4,Override!$C$6:$C$124,0)))),$Q83,0),"")</f>
        <v/>
      </c>
      <c r="I83" s="288" t="str">
        <f t="shared" ca="1" si="27"/>
        <v/>
      </c>
      <c r="J83" s="252">
        <f ca="1">COUNT(A82:A86)</f>
        <v>0</v>
      </c>
      <c r="K83" s="253" t="str">
        <f ca="1">IF(ISNUMBER(A83),_xlfn.RANK.EQ(F83,F82:F86),"")</f>
        <v/>
      </c>
      <c r="L83" s="254">
        <f ca="1">IF(J83=5,VLOOKUP(K83,TPMatrix!$A$6:$B$10,2,FALSE()),IF(J83=4,VLOOKUP(K83,TPMatrix!$D$6:$E$9,2,FALSE()),0))</f>
        <v>0</v>
      </c>
      <c r="M83" s="254">
        <f ca="1">IF(COUNTIF(K82:K86,K83)&gt;=2,IF(J83=5,VLOOKUP(K83+1,TPMatrix!$A$6:$B$10,2,FALSE()),IF(J83=4,VLOOKUP(K83+1,TPMatrix!$D$6:$E$9,2,FALSE()),0)),"")</f>
        <v>0</v>
      </c>
      <c r="N83" s="254">
        <f ca="1">IF(COUNTIF(K82:K86,K83)&gt;=3,IF(J83=5,VLOOKUP(K83+2,TPMatrix!$A$6:$B$10,2,FALSE()),IF(J83=4,VLOOKUP(K83+2,TPMatrix!$D$6:$E$9,2,FALSE()),0)),"")</f>
        <v>0</v>
      </c>
      <c r="O83" s="254">
        <f ca="1">IF(COUNTIF(K82:K86,K83)&gt;=4,IF(J83=5,VLOOKUP(K83+3,TPMatrix!$A$6:$B$10,2,FALSE()),IF(J83=4,VLOOKUP(K83+3,TPMatrix!$D$6:$E$9,2,FALSE()),0)),"")</f>
        <v>0</v>
      </c>
      <c r="P83" s="254">
        <f ca="1">IF(COUNTIF(K82:K86,K83)&gt;=5,IF(J83=5,VLOOKUP(K83+4,TPMatrix!$A$6:$B$10,2,FALSE()),IF(J83=4,VLOOKUP(K83+4,TPMatrix!$D$6:$E$9,2,FALSE()),0)),"")</f>
        <v>0</v>
      </c>
      <c r="Q83" s="254">
        <f t="shared" ca="1" si="28"/>
        <v>0</v>
      </c>
      <c r="R83" s="255">
        <f t="shared" ca="1" si="29"/>
        <v>5</v>
      </c>
      <c r="S83" s="253">
        <f t="shared" ca="1" si="30"/>
        <v>0</v>
      </c>
      <c r="T83" s="254">
        <f t="shared" si="31"/>
        <v>0</v>
      </c>
      <c r="U83" s="255">
        <f t="shared" ca="1" si="32"/>
        <v>0</v>
      </c>
      <c r="W83" s="191" t="str">
        <f t="shared" ca="1" si="33"/>
        <v/>
      </c>
      <c r="X83" t="str">
        <f ca="1">IF(ISNUMBER($A83),$W83*(Methuselahs!$A$4+1)+$A83,"")</f>
        <v/>
      </c>
      <c r="Y83" s="191" t="str">
        <f t="shared" ca="1" si="34"/>
        <v/>
      </c>
      <c r="Z83" t="str">
        <f ca="1">IF(ISNUMBER($A83),VLOOKUP($A83,Methuselahs!$A$7:$X$206,5),"")</f>
        <v/>
      </c>
      <c r="AA83" s="191" t="str">
        <f t="shared" ca="1" si="35"/>
        <v/>
      </c>
    </row>
    <row r="84" spans="1:27" ht="12.95" customHeight="1">
      <c r="A84" t="str">
        <f ca="1">IF(ISBLANK('Tournament Info'!$B$11),"",INDIRECT(ADDRESS(ROW(),2,1,1,"Optimal Seating "&amp;'Tournament Info'!$B$11-1&amp;"R+F")))</f>
        <v/>
      </c>
      <c r="B84" t="str">
        <f ca="1">IF(ISNUMBER(A84),VLOOKUP(A84,Methuselahs!$A$7:$E$206,2,FALSE()),"")</f>
        <v/>
      </c>
      <c r="C84" t="str">
        <f ca="1">IF(ISNUMBER(A84),VLOOKUP(A84,Methuselahs!$A$7:$E$206,3,FALSE()),"")</f>
        <v/>
      </c>
      <c r="D84" s="258" t="str">
        <f t="shared" ca="1" si="24"/>
        <v/>
      </c>
      <c r="E84" s="259"/>
      <c r="F84" s="289">
        <f t="shared" si="25"/>
        <v>0</v>
      </c>
      <c r="G84" s="260" t="str">
        <f t="shared" ca="1" si="26"/>
        <v/>
      </c>
      <c r="H84" t="str">
        <f ca="1">IF(ISNUMBER(A84),IF(OR($S84=$U84,NOT(ISNA(MATCH($D84*5+$V$4,Override!$C$6:$C$124,0)))),$Q84,0),"")</f>
        <v/>
      </c>
      <c r="I84" s="290" t="str">
        <f t="shared" ca="1" si="27"/>
        <v/>
      </c>
      <c r="J84" s="262">
        <f ca="1">COUNT(A82:A86)</f>
        <v>0</v>
      </c>
      <c r="K84" s="263" t="str">
        <f ca="1">IF(ISNUMBER(A84),_xlfn.RANK.EQ(F84,F82:F86),"")</f>
        <v/>
      </c>
      <c r="L84" s="264">
        <f ca="1">IF(J84=5,VLOOKUP(K84,TPMatrix!$A$6:$B$10,2,FALSE()),IF(J84=4,VLOOKUP(K84,TPMatrix!$D$6:$E$9,2,FALSE()),0))</f>
        <v>0</v>
      </c>
      <c r="M84" s="264">
        <f ca="1">IF(COUNTIF(K82:K86,K84)&gt;=2,IF(J84=5,VLOOKUP(K84+1,TPMatrix!$A$6:$B$10,2,FALSE()),IF(J84=4,VLOOKUP(K84+1,TPMatrix!$D$6:$E$9,2,FALSE()),0)),"")</f>
        <v>0</v>
      </c>
      <c r="N84" s="264">
        <f ca="1">IF(COUNTIF(K82:K86,K84)&gt;=3,IF(J84=5,VLOOKUP(K84+2,TPMatrix!$A$6:$B$10,2,FALSE()),IF(J84=4,VLOOKUP(K84+2,TPMatrix!$D$6:$E$9,2,FALSE()),0)),"")</f>
        <v>0</v>
      </c>
      <c r="O84" s="264">
        <f ca="1">IF(COUNTIF(K82:K86,K84)&gt;=4,IF(J84=5,VLOOKUP(K84+3,TPMatrix!$A$6:$B$10,2,FALSE()),IF(J84=4,VLOOKUP(K84+3,TPMatrix!$D$6:$E$9,2,FALSE()),0)),"")</f>
        <v>0</v>
      </c>
      <c r="P84" s="264">
        <f ca="1">IF(COUNTIF(K82:K86,K84)&gt;=5,IF(J84=5,VLOOKUP(K84+4,TPMatrix!$A$6:$B$10,2,FALSE()),IF(J84=4,VLOOKUP(K84+4,TPMatrix!$D$6:$E$9,2,FALSE()),0)),"")</f>
        <v>0</v>
      </c>
      <c r="Q84" s="264">
        <f t="shared" ca="1" si="28"/>
        <v>0</v>
      </c>
      <c r="R84" s="265">
        <f t="shared" ca="1" si="29"/>
        <v>5</v>
      </c>
      <c r="S84" s="263">
        <f t="shared" ca="1" si="30"/>
        <v>0</v>
      </c>
      <c r="T84" s="264">
        <f t="shared" si="31"/>
        <v>0</v>
      </c>
      <c r="U84" s="265">
        <f t="shared" ca="1" si="32"/>
        <v>0</v>
      </c>
      <c r="W84" s="191" t="str">
        <f t="shared" ca="1" si="33"/>
        <v/>
      </c>
      <c r="X84" t="str">
        <f ca="1">IF(ISNUMBER($A84),$W84*(Methuselahs!$A$4+1)+$A84,"")</f>
        <v/>
      </c>
      <c r="Y84" s="191" t="str">
        <f t="shared" ca="1" si="34"/>
        <v/>
      </c>
      <c r="Z84" t="str">
        <f ca="1">IF(ISNUMBER($A84),VLOOKUP($A84,Methuselahs!$A$7:$X$206,5),"")</f>
        <v/>
      </c>
      <c r="AA84" s="191" t="str">
        <f t="shared" ca="1" si="35"/>
        <v/>
      </c>
    </row>
    <row r="85" spans="1:27" ht="12.95" customHeight="1">
      <c r="A85" t="str">
        <f ca="1">IF(ISBLANK('Tournament Info'!$B$11),"",INDIRECT(ADDRESS(ROW(),2,1,1,"Optimal Seating "&amp;'Tournament Info'!$B$11-1&amp;"R+F")))</f>
        <v/>
      </c>
      <c r="B85" t="str">
        <f ca="1">IF(ISNUMBER(A85),VLOOKUP(A85,Methuselahs!$A$7:$E$206,2,FALSE()),"")</f>
        <v/>
      </c>
      <c r="C85" t="str">
        <f ca="1">IF(ISNUMBER(A85),VLOOKUP(A85,Methuselahs!$A$7:$E$206,3,FALSE()),"")</f>
        <v/>
      </c>
      <c r="D85" s="268" t="str">
        <f t="shared" ca="1" si="24"/>
        <v/>
      </c>
      <c r="E85" s="269"/>
      <c r="F85" s="291">
        <f t="shared" si="25"/>
        <v>0</v>
      </c>
      <c r="G85" s="250" t="str">
        <f t="shared" ca="1" si="26"/>
        <v/>
      </c>
      <c r="H85" t="str">
        <f ca="1">IF(ISNUMBER(A85),IF(OR($S85=$U85,NOT(ISNA(MATCH($D85*5+$V$4,Override!$C$6:$C$124,0)))),$Q85,0),"")</f>
        <v/>
      </c>
      <c r="I85" s="288" t="str">
        <f t="shared" ca="1" si="27"/>
        <v/>
      </c>
      <c r="J85" s="270">
        <f ca="1">COUNT(A82:A86)</f>
        <v>0</v>
      </c>
      <c r="K85" s="253" t="str">
        <f ca="1">IF(ISNUMBER(A85),_xlfn.RANK.EQ(F85,F82:F86),"")</f>
        <v/>
      </c>
      <c r="L85" s="254">
        <f ca="1">IF(J85=5,VLOOKUP(K85,TPMatrix!$A$6:$B$10,2,FALSE()),IF(J85=4,VLOOKUP(K85,TPMatrix!$D$6:$E$9,2,FALSE()),0))</f>
        <v>0</v>
      </c>
      <c r="M85" s="254">
        <f ca="1">IF(COUNTIF(K82:K86,K85)&gt;=2,IF(J85=5,VLOOKUP(K85+1,TPMatrix!$A$6:$B$10,2,FALSE()),IF(J85=4,VLOOKUP(K85+1,TPMatrix!$D$6:$E$9,2,FALSE()),0)),"")</f>
        <v>0</v>
      </c>
      <c r="N85" s="254">
        <f ca="1">IF(COUNTIF(K82:K86,K85)&gt;=3,IF(J85=5,VLOOKUP(K85+2,TPMatrix!$A$6:$B$10,2,FALSE()),IF(J85=4,VLOOKUP(K85+2,TPMatrix!$D$6:$E$9,2,FALSE()),0)),"")</f>
        <v>0</v>
      </c>
      <c r="O85" s="254">
        <f ca="1">IF(COUNTIF(K82:K86,K85)&gt;=4,IF(J85=5,VLOOKUP(K85+3,TPMatrix!$A$6:$B$10,2,FALSE()),IF(J85=4,VLOOKUP(K85+3,TPMatrix!$D$6:$E$9,2,FALSE()),0)),"")</f>
        <v>0</v>
      </c>
      <c r="P85" s="254">
        <f ca="1">IF(COUNTIF(K82:K86,K85)&gt;=5,IF(J85=5,VLOOKUP(K85+4,TPMatrix!$A$6:$B$10,2,FALSE()),IF(J85=4,VLOOKUP(K85+4,TPMatrix!$D$6:$E$9,2,FALSE()),0)),"")</f>
        <v>0</v>
      </c>
      <c r="Q85" s="254">
        <f t="shared" ca="1" si="28"/>
        <v>0</v>
      </c>
      <c r="R85" s="255">
        <f t="shared" ca="1" si="29"/>
        <v>5</v>
      </c>
      <c r="S85" s="253">
        <f t="shared" ca="1" si="30"/>
        <v>0</v>
      </c>
      <c r="T85" s="254">
        <f t="shared" si="31"/>
        <v>0</v>
      </c>
      <c r="U85" s="255">
        <f t="shared" ca="1" si="32"/>
        <v>0</v>
      </c>
      <c r="W85" s="191" t="str">
        <f t="shared" ca="1" si="33"/>
        <v/>
      </c>
      <c r="X85" t="str">
        <f ca="1">IF(ISNUMBER($A85),$W85*(Methuselahs!$A$4+1)+$A85,"")</f>
        <v/>
      </c>
      <c r="Y85" s="191" t="str">
        <f t="shared" ca="1" si="34"/>
        <v/>
      </c>
      <c r="Z85" t="str">
        <f ca="1">IF(ISNUMBER($A85),VLOOKUP($A85,Methuselahs!$A$7:$X$206,5),"")</f>
        <v/>
      </c>
      <c r="AA85" s="191" t="str">
        <f t="shared" ca="1" si="35"/>
        <v/>
      </c>
    </row>
    <row r="86" spans="1:27" ht="12.95" customHeight="1" thickBot="1">
      <c r="A86" t="str">
        <f ca="1">IF(ISBLANK('Tournament Info'!$B$11),"",INDIRECT(ADDRESS(ROW(),2,1,1,"Optimal Seating "&amp;'Tournament Info'!$B$11-1&amp;"R+F")))</f>
        <v/>
      </c>
      <c r="B86" t="str">
        <f ca="1">IF(ISNUMBER(A86),VLOOKUP(A86,Methuselahs!$A$7:$E$206,2,FALSE()),"")</f>
        <v/>
      </c>
      <c r="C86" t="str">
        <f ca="1">IF(ISNUMBER(A86),VLOOKUP(A86,Methuselahs!$A$7:$E$206,3,FALSE()),"")</f>
        <v/>
      </c>
      <c r="D86" s="274" t="str">
        <f t="shared" ca="1" si="24"/>
        <v/>
      </c>
      <c r="E86" s="275"/>
      <c r="F86" s="292">
        <f t="shared" si="25"/>
        <v>0</v>
      </c>
      <c r="G86" s="260" t="str">
        <f t="shared" ca="1" si="26"/>
        <v/>
      </c>
      <c r="H86" t="str">
        <f ca="1">IF(ISNUMBER(A86),IF(OR($S86=$U86,NOT(ISNA(MATCH($D86*5+$V$4,Override!$C$6:$C$124,0)))),$Q86,0),"")</f>
        <v/>
      </c>
      <c r="I86" s="290" t="str">
        <f t="shared" ca="1" si="27"/>
        <v/>
      </c>
      <c r="J86" s="276">
        <f ca="1">COUNT(A82:A86)</f>
        <v>0</v>
      </c>
      <c r="K86" s="277" t="str">
        <f ca="1">IF(ISNUMBER(A86),_xlfn.RANK.EQ(F86,F82:F86),"")</f>
        <v/>
      </c>
      <c r="L86" s="278">
        <f ca="1">IF(J86=5,VLOOKUP(K86,TPMatrix!$A$6:$B$10,2,FALSE()),IF(J86=4,VLOOKUP(K86,TPMatrix!$D$6:$E$9,2,FALSE()),0))</f>
        <v>0</v>
      </c>
      <c r="M86" s="278">
        <f ca="1">IF(COUNTIF(K82:K86,K86)&gt;=2,IF(J86=5,VLOOKUP(K86+1,TPMatrix!$A$6:$B$10,2,FALSE()),IF(J86=4,VLOOKUP(K86+1,TPMatrix!$D$6:$E$9,2,FALSE()),0)),"")</f>
        <v>0</v>
      </c>
      <c r="N86" s="278">
        <f ca="1">IF(COUNTIF(K82:K86,K86)&gt;=3,IF(J86=5,VLOOKUP(K86+2,TPMatrix!$A$6:$B$10,2,FALSE()),IF(J86=4,VLOOKUP(K86+2,TPMatrix!$D$6:$E$9,2,FALSE()),0)),"")</f>
        <v>0</v>
      </c>
      <c r="O86" s="278">
        <f ca="1">IF(COUNTIF(K82:K86,K86)&gt;=4,IF(J86=5,VLOOKUP(K86+3,TPMatrix!$A$6:$B$10,2,FALSE()),IF(J86=4,VLOOKUP(K86+3,TPMatrix!$D$6:$E$9,2,FALSE()),0)),"")</f>
        <v>0</v>
      </c>
      <c r="P86" s="278">
        <f ca="1">IF(COUNTIF(K82:K86,K86)&gt;=5,IF(J86=5,VLOOKUP(K86+4,TPMatrix!$A$6:$B$10,2,FALSE()),IF(J86=4,VLOOKUP(K86+4,TPMatrix!$D$6:$E$9,2,FALSE()),0)),"")</f>
        <v>0</v>
      </c>
      <c r="Q86" s="278">
        <f t="shared" ca="1" si="28"/>
        <v>0</v>
      </c>
      <c r="R86" s="279">
        <f t="shared" ca="1" si="29"/>
        <v>5</v>
      </c>
      <c r="S86" s="277">
        <f t="shared" ca="1" si="30"/>
        <v>0</v>
      </c>
      <c r="T86" s="278">
        <f t="shared" si="31"/>
        <v>0</v>
      </c>
      <c r="U86" s="279">
        <f t="shared" ca="1" si="32"/>
        <v>0</v>
      </c>
      <c r="W86" s="191" t="str">
        <f t="shared" ca="1" si="33"/>
        <v/>
      </c>
      <c r="X86" t="str">
        <f ca="1">IF(ISNUMBER($A86),$W86*(Methuselahs!$A$4+1)+$A86,"")</f>
        <v/>
      </c>
      <c r="Y86" s="191" t="str">
        <f t="shared" ca="1" si="34"/>
        <v/>
      </c>
      <c r="Z86" t="str">
        <f ca="1">IF(ISNUMBER($A86),VLOOKUP($A86,Methuselahs!$A$7:$X$206,5),"")</f>
        <v/>
      </c>
      <c r="AA86" s="191" t="str">
        <f t="shared" ca="1" si="35"/>
        <v/>
      </c>
    </row>
    <row r="87" spans="1:27" ht="12.95" customHeight="1">
      <c r="A87" t="str">
        <f ca="1">IF(ISBLANK('Tournament Info'!$B$11),"",INDIRECT(ADDRESS(ROW(),2,1,1,"Optimal Seating "&amp;'Tournament Info'!$B$11-1&amp;"R+F")))</f>
        <v/>
      </c>
      <c r="B87" t="str">
        <f ca="1">IF(ISNUMBER(A87),VLOOKUP(A87,Methuselahs!$A$7:$E$206,2,FALSE()),"")</f>
        <v/>
      </c>
      <c r="C87" t="str">
        <f ca="1">IF(ISNUMBER(A87),VLOOKUP(A87,Methuselahs!$A$7:$E$206,3,FALSE()),"")</f>
        <v/>
      </c>
      <c r="D87" s="234" t="str">
        <f t="shared" ca="1" si="24"/>
        <v/>
      </c>
      <c r="E87" s="235"/>
      <c r="F87" s="285">
        <f t="shared" si="25"/>
        <v>0</v>
      </c>
      <c r="G87" s="236" t="str">
        <f t="shared" ca="1" si="26"/>
        <v/>
      </c>
      <c r="H87" t="str">
        <f ca="1">IF(ISNUMBER(A87),IF(OR($S87=$U87,NOT(ISNA(MATCH($D87*5+$V$4,Override!$C$6:$C$124,0)))),$Q87,0),"")</f>
        <v/>
      </c>
      <c r="I87" s="286" t="str">
        <f t="shared" ca="1" si="27"/>
        <v/>
      </c>
      <c r="J87" s="238">
        <f ca="1">COUNT(A87:A91)</f>
        <v>0</v>
      </c>
      <c r="K87" s="239" t="str">
        <f ca="1">IF(ISNUMBER(A87),_xlfn.RANK.EQ(F87,F87:F91),"")</f>
        <v/>
      </c>
      <c r="L87" s="240">
        <f ca="1">IF(J87=5,VLOOKUP(K87,TPMatrix!$A$6:$B$10,2,FALSE()),IF(J87=4,VLOOKUP(K87,TPMatrix!$D$6:$E$9,2,FALSE()),0))</f>
        <v>0</v>
      </c>
      <c r="M87" s="240">
        <f ca="1">IF(COUNTIF(K87:K91,K87)&gt;=2,IF(J87=5,VLOOKUP(K87+1,TPMatrix!$A$6:$B$10,2,FALSE()),IF(J87=4,VLOOKUP(K87+1,TPMatrix!$D$6:$E$9,2,FALSE()),0)),"")</f>
        <v>0</v>
      </c>
      <c r="N87" s="240">
        <f ca="1">IF(COUNTIF(K87:K91,K87)&gt;=3,IF(J87=5,VLOOKUP(K87+2,TPMatrix!$A$6:$B$10,2,FALSE()),IF(J87=4,VLOOKUP(K87+2,TPMatrix!$D$6:$E$9,2,FALSE()),0)),"")</f>
        <v>0</v>
      </c>
      <c r="O87" s="240">
        <f ca="1">IF(COUNTIF(K87:K91,K87)&gt;=4,IF(J87=5,VLOOKUP(K87+3,TPMatrix!$A$6:$B$10,2,FALSE()),IF(J87=4,VLOOKUP(K87+3,TPMatrix!$D$6:$E$9,2,FALSE()),0)),"")</f>
        <v>0</v>
      </c>
      <c r="P87" s="240">
        <f ca="1">IF(COUNTIF(K87:K91,K87)&gt;=5,IF(J87=5,VLOOKUP(K87+4,TPMatrix!$A$6:$B$10,2,FALSE()),IF(J87=4,VLOOKUP(K87+4,TPMatrix!$D$6:$E$9,2,FALSE()),0)),"")</f>
        <v>0</v>
      </c>
      <c r="Q87" s="240">
        <f t="shared" ca="1" si="28"/>
        <v>0</v>
      </c>
      <c r="R87" s="241">
        <f t="shared" ca="1" si="29"/>
        <v>5</v>
      </c>
      <c r="S87" s="242">
        <f t="shared" ca="1" si="30"/>
        <v>0</v>
      </c>
      <c r="T87" s="243">
        <f t="shared" si="31"/>
        <v>0</v>
      </c>
      <c r="U87" s="244">
        <f t="shared" ca="1" si="32"/>
        <v>0</v>
      </c>
      <c r="W87" s="191" t="str">
        <f t="shared" ca="1" si="33"/>
        <v/>
      </c>
      <c r="X87" t="str">
        <f ca="1">IF(ISNUMBER($A87),$W87*(Methuselahs!$A$4+1)+$A87,"")</f>
        <v/>
      </c>
      <c r="Y87" s="191" t="str">
        <f t="shared" ca="1" si="34"/>
        <v/>
      </c>
      <c r="Z87" t="str">
        <f ca="1">IF(ISNUMBER($A87),VLOOKUP($A87,Methuselahs!$A$7:$X$206,5),"")</f>
        <v/>
      </c>
      <c r="AA87" s="191" t="str">
        <f t="shared" ca="1" si="35"/>
        <v/>
      </c>
    </row>
    <row r="88" spans="1:27" ht="12.95" customHeight="1">
      <c r="A88" t="str">
        <f ca="1">IF(ISBLANK('Tournament Info'!$B$11),"",INDIRECT(ADDRESS(ROW(),2,1,1,"Optimal Seating "&amp;'Tournament Info'!$B$11-1&amp;"R+F")))</f>
        <v/>
      </c>
      <c r="B88" t="str">
        <f ca="1">IF(ISNUMBER(A88),VLOOKUP(A88,Methuselahs!$A$7:$E$206,2,FALSE()),"")</f>
        <v/>
      </c>
      <c r="C88" t="str">
        <f ca="1">IF(ISNUMBER(A88),VLOOKUP(A88,Methuselahs!$A$7:$E$206,3,FALSE()),"")</f>
        <v/>
      </c>
      <c r="D88" s="248" t="str">
        <f t="shared" ca="1" si="24"/>
        <v/>
      </c>
      <c r="E88" s="249"/>
      <c r="F88" s="287">
        <f t="shared" si="25"/>
        <v>0</v>
      </c>
      <c r="G88" s="250" t="str">
        <f t="shared" ca="1" si="26"/>
        <v/>
      </c>
      <c r="H88" t="str">
        <f ca="1">IF(ISNUMBER(A88),IF(OR($S88=$U88,NOT(ISNA(MATCH($D88*5+$V$4,Override!$C$6:$C$124,0)))),$Q88,0),"")</f>
        <v/>
      </c>
      <c r="I88" s="288" t="str">
        <f t="shared" ca="1" si="27"/>
        <v/>
      </c>
      <c r="J88" s="252">
        <f ca="1">COUNT(A87:A91)</f>
        <v>0</v>
      </c>
      <c r="K88" s="253" t="str">
        <f ca="1">IF(ISNUMBER(A88),_xlfn.RANK.EQ(F88,F87:F91),"")</f>
        <v/>
      </c>
      <c r="L88" s="254">
        <f ca="1">IF(J88=5,VLOOKUP(K88,TPMatrix!$A$6:$B$10,2,FALSE()),IF(J88=4,VLOOKUP(K88,TPMatrix!$D$6:$E$9,2,FALSE()),0))</f>
        <v>0</v>
      </c>
      <c r="M88" s="254">
        <f ca="1">IF(COUNTIF(K87:K91,K88)&gt;=2,IF(J88=5,VLOOKUP(K88+1,TPMatrix!$A$6:$B$10,2,FALSE()),IF(J88=4,VLOOKUP(K88+1,TPMatrix!$D$6:$E$9,2,FALSE()),0)),"")</f>
        <v>0</v>
      </c>
      <c r="N88" s="254">
        <f ca="1">IF(COUNTIF(K87:K91,K88)&gt;=3,IF(J88=5,VLOOKUP(K88+2,TPMatrix!$A$6:$B$10,2,FALSE()),IF(J88=4,VLOOKUP(K88+2,TPMatrix!$D$6:$E$9,2,FALSE()),0)),"")</f>
        <v>0</v>
      </c>
      <c r="O88" s="254">
        <f ca="1">IF(COUNTIF(K87:K91,K88)&gt;=4,IF(J88=5,VLOOKUP(K88+3,TPMatrix!$A$6:$B$10,2,FALSE()),IF(J88=4,VLOOKUP(K88+3,TPMatrix!$D$6:$E$9,2,FALSE()),0)),"")</f>
        <v>0</v>
      </c>
      <c r="P88" s="254">
        <f ca="1">IF(COUNTIF(K87:K91,K88)&gt;=5,IF(J88=5,VLOOKUP(K88+4,TPMatrix!$A$6:$B$10,2,FALSE()),IF(J88=4,VLOOKUP(K88+4,TPMatrix!$D$6:$E$9,2,FALSE()),0)),"")</f>
        <v>0</v>
      </c>
      <c r="Q88" s="254">
        <f t="shared" ca="1" si="28"/>
        <v>0</v>
      </c>
      <c r="R88" s="255">
        <f t="shared" ca="1" si="29"/>
        <v>5</v>
      </c>
      <c r="S88" s="253">
        <f t="shared" ca="1" si="30"/>
        <v>0</v>
      </c>
      <c r="T88" s="254">
        <f t="shared" si="31"/>
        <v>0</v>
      </c>
      <c r="U88" s="255">
        <f t="shared" ca="1" si="32"/>
        <v>0</v>
      </c>
      <c r="W88" s="191" t="str">
        <f t="shared" ca="1" si="33"/>
        <v/>
      </c>
      <c r="X88" t="str">
        <f ca="1">IF(ISNUMBER($A88),$W88*(Methuselahs!$A$4+1)+$A88,"")</f>
        <v/>
      </c>
      <c r="Y88" s="191" t="str">
        <f t="shared" ca="1" si="34"/>
        <v/>
      </c>
      <c r="Z88" t="str">
        <f ca="1">IF(ISNUMBER($A88),VLOOKUP($A88,Methuselahs!$A$7:$X$206,5),"")</f>
        <v/>
      </c>
      <c r="AA88" s="191" t="str">
        <f t="shared" ca="1" si="35"/>
        <v/>
      </c>
    </row>
    <row r="89" spans="1:27" ht="12.95" customHeight="1">
      <c r="A89" t="str">
        <f ca="1">IF(ISBLANK('Tournament Info'!$B$11),"",INDIRECT(ADDRESS(ROW(),2,1,1,"Optimal Seating "&amp;'Tournament Info'!$B$11-1&amp;"R+F")))</f>
        <v/>
      </c>
      <c r="B89" t="str">
        <f ca="1">IF(ISNUMBER(A89),VLOOKUP(A89,Methuselahs!$A$7:$E$206,2,FALSE()),"")</f>
        <v/>
      </c>
      <c r="C89" t="str">
        <f ca="1">IF(ISNUMBER(A89),VLOOKUP(A89,Methuselahs!$A$7:$E$206,3,FALSE()),"")</f>
        <v/>
      </c>
      <c r="D89" s="258" t="str">
        <f t="shared" ca="1" si="24"/>
        <v/>
      </c>
      <c r="E89" s="259"/>
      <c r="F89" s="289">
        <f t="shared" si="25"/>
        <v>0</v>
      </c>
      <c r="G89" s="260" t="str">
        <f t="shared" ca="1" si="26"/>
        <v/>
      </c>
      <c r="H89" t="str">
        <f ca="1">IF(ISNUMBER(A89),IF(OR($S89=$U89,NOT(ISNA(MATCH($D89*5+$V$4,Override!$C$6:$C$124,0)))),$Q89,0),"")</f>
        <v/>
      </c>
      <c r="I89" s="290" t="str">
        <f t="shared" ca="1" si="27"/>
        <v/>
      </c>
      <c r="J89" s="262">
        <f ca="1">COUNT(A87:A91)</f>
        <v>0</v>
      </c>
      <c r="K89" s="263" t="str">
        <f ca="1">IF(ISNUMBER(A89),_xlfn.RANK.EQ(F89,F87:F91),"")</f>
        <v/>
      </c>
      <c r="L89" s="264">
        <f ca="1">IF(J89=5,VLOOKUP(K89,TPMatrix!$A$6:$B$10,2,FALSE()),IF(J89=4,VLOOKUP(K89,TPMatrix!$D$6:$E$9,2,FALSE()),0))</f>
        <v>0</v>
      </c>
      <c r="M89" s="264">
        <f ca="1">IF(COUNTIF(K87:K91,K89)&gt;=2,IF(J89=5,VLOOKUP(K89+1,TPMatrix!$A$6:$B$10,2,FALSE()),IF(J89=4,VLOOKUP(K89+1,TPMatrix!$D$6:$E$9,2,FALSE()),0)),"")</f>
        <v>0</v>
      </c>
      <c r="N89" s="264">
        <f ca="1">IF(COUNTIF(K87:K91,K89)&gt;=3,IF(J89=5,VLOOKUP(K89+2,TPMatrix!$A$6:$B$10,2,FALSE()),IF(J89=4,VLOOKUP(K89+2,TPMatrix!$D$6:$E$9,2,FALSE()),0)),"")</f>
        <v>0</v>
      </c>
      <c r="O89" s="264">
        <f ca="1">IF(COUNTIF(K87:K91,K89)&gt;=4,IF(J89=5,VLOOKUP(K89+3,TPMatrix!$A$6:$B$10,2,FALSE()),IF(J89=4,VLOOKUP(K89+3,TPMatrix!$D$6:$E$9,2,FALSE()),0)),"")</f>
        <v>0</v>
      </c>
      <c r="P89" s="264">
        <f ca="1">IF(COUNTIF(K87:K91,K89)&gt;=5,IF(J89=5,VLOOKUP(K89+4,TPMatrix!$A$6:$B$10,2,FALSE()),IF(J89=4,VLOOKUP(K89+4,TPMatrix!$D$6:$E$9,2,FALSE()),0)),"")</f>
        <v>0</v>
      </c>
      <c r="Q89" s="264">
        <f t="shared" ca="1" si="28"/>
        <v>0</v>
      </c>
      <c r="R89" s="265">
        <f t="shared" ca="1" si="29"/>
        <v>5</v>
      </c>
      <c r="S89" s="263">
        <f t="shared" ca="1" si="30"/>
        <v>0</v>
      </c>
      <c r="T89" s="264">
        <f t="shared" si="31"/>
        <v>0</v>
      </c>
      <c r="U89" s="265">
        <f t="shared" ca="1" si="32"/>
        <v>0</v>
      </c>
      <c r="W89" s="191" t="str">
        <f t="shared" ca="1" si="33"/>
        <v/>
      </c>
      <c r="X89" t="str">
        <f ca="1">IF(ISNUMBER($A89),$W89*(Methuselahs!$A$4+1)+$A89,"")</f>
        <v/>
      </c>
      <c r="Y89" s="191" t="str">
        <f t="shared" ca="1" si="34"/>
        <v/>
      </c>
      <c r="Z89" t="str">
        <f ca="1">IF(ISNUMBER($A89),VLOOKUP($A89,Methuselahs!$A$7:$X$206,5),"")</f>
        <v/>
      </c>
      <c r="AA89" s="191" t="str">
        <f t="shared" ca="1" si="35"/>
        <v/>
      </c>
    </row>
    <row r="90" spans="1:27" ht="12.95" customHeight="1">
      <c r="A90" t="str">
        <f ca="1">IF(ISBLANK('Tournament Info'!$B$11),"",INDIRECT(ADDRESS(ROW(),2,1,1,"Optimal Seating "&amp;'Tournament Info'!$B$11-1&amp;"R+F")))</f>
        <v/>
      </c>
      <c r="B90" t="str">
        <f ca="1">IF(ISNUMBER(A90),VLOOKUP(A90,Methuselahs!$A$7:$E$206,2,FALSE()),"")</f>
        <v/>
      </c>
      <c r="C90" t="str">
        <f ca="1">IF(ISNUMBER(A90),VLOOKUP(A90,Methuselahs!$A$7:$E$206,3,FALSE()),"")</f>
        <v/>
      </c>
      <c r="D90" s="268" t="str">
        <f t="shared" ca="1" si="24"/>
        <v/>
      </c>
      <c r="E90" s="269"/>
      <c r="F90" s="291">
        <f t="shared" si="25"/>
        <v>0</v>
      </c>
      <c r="G90" s="250" t="str">
        <f t="shared" ca="1" si="26"/>
        <v/>
      </c>
      <c r="H90" t="str">
        <f ca="1">IF(ISNUMBER(A90),IF(OR($S90=$U90,NOT(ISNA(MATCH($D90*5+$V$4,Override!$C$6:$C$124,0)))),$Q90,0),"")</f>
        <v/>
      </c>
      <c r="I90" s="288" t="str">
        <f t="shared" ca="1" si="27"/>
        <v/>
      </c>
      <c r="J90" s="270">
        <f ca="1">COUNT(A87:A91)</f>
        <v>0</v>
      </c>
      <c r="K90" s="253" t="str">
        <f ca="1">IF(ISNUMBER(A90),_xlfn.RANK.EQ(F90,F87:F91),"")</f>
        <v/>
      </c>
      <c r="L90" s="254">
        <f ca="1">IF(J90=5,VLOOKUP(K90,TPMatrix!$A$6:$B$10,2,FALSE()),IF(J90=4,VLOOKUP(K90,TPMatrix!$D$6:$E$9,2,FALSE()),0))</f>
        <v>0</v>
      </c>
      <c r="M90" s="254">
        <f ca="1">IF(COUNTIF(K87:K91,K90)&gt;=2,IF(J90=5,VLOOKUP(K90+1,TPMatrix!$A$6:$B$10,2,FALSE()),IF(J90=4,VLOOKUP(K90+1,TPMatrix!$D$6:$E$9,2,FALSE()),0)),"")</f>
        <v>0</v>
      </c>
      <c r="N90" s="254">
        <f ca="1">IF(COUNTIF(K87:K91,K90)&gt;=3,IF(J90=5,VLOOKUP(K90+2,TPMatrix!$A$6:$B$10,2,FALSE()),IF(J90=4,VLOOKUP(K90+2,TPMatrix!$D$6:$E$9,2,FALSE()),0)),"")</f>
        <v>0</v>
      </c>
      <c r="O90" s="254">
        <f ca="1">IF(COUNTIF(K87:K91,K90)&gt;=4,IF(J90=5,VLOOKUP(K90+3,TPMatrix!$A$6:$B$10,2,FALSE()),IF(J90=4,VLOOKUP(K90+3,TPMatrix!$D$6:$E$9,2,FALSE()),0)),"")</f>
        <v>0</v>
      </c>
      <c r="P90" s="254">
        <f ca="1">IF(COUNTIF(K87:K91,K90)&gt;=5,IF(J90=5,VLOOKUP(K90+4,TPMatrix!$A$6:$B$10,2,FALSE()),IF(J90=4,VLOOKUP(K90+4,TPMatrix!$D$6:$E$9,2,FALSE()),0)),"")</f>
        <v>0</v>
      </c>
      <c r="Q90" s="254">
        <f t="shared" ca="1" si="28"/>
        <v>0</v>
      </c>
      <c r="R90" s="255">
        <f t="shared" ca="1" si="29"/>
        <v>5</v>
      </c>
      <c r="S90" s="253">
        <f t="shared" ca="1" si="30"/>
        <v>0</v>
      </c>
      <c r="T90" s="254">
        <f t="shared" si="31"/>
        <v>0</v>
      </c>
      <c r="U90" s="255">
        <f t="shared" ca="1" si="32"/>
        <v>0</v>
      </c>
      <c r="W90" s="191" t="str">
        <f t="shared" ca="1" si="33"/>
        <v/>
      </c>
      <c r="X90" t="str">
        <f ca="1">IF(ISNUMBER($A90),$W90*(Methuselahs!$A$4+1)+$A90,"")</f>
        <v/>
      </c>
      <c r="Y90" s="191" t="str">
        <f t="shared" ca="1" si="34"/>
        <v/>
      </c>
      <c r="Z90" t="str">
        <f ca="1">IF(ISNUMBER($A90),VLOOKUP($A90,Methuselahs!$A$7:$X$206,5),"")</f>
        <v/>
      </c>
      <c r="AA90" s="191" t="str">
        <f t="shared" ca="1" si="35"/>
        <v/>
      </c>
    </row>
    <row r="91" spans="1:27" ht="12.95" customHeight="1" thickBot="1">
      <c r="A91" t="str">
        <f ca="1">IF(ISBLANK('Tournament Info'!$B$11),"",INDIRECT(ADDRESS(ROW(),2,1,1,"Optimal Seating "&amp;'Tournament Info'!$B$11-1&amp;"R+F")))</f>
        <v/>
      </c>
      <c r="B91" t="str">
        <f ca="1">IF(ISNUMBER(A91),VLOOKUP(A91,Methuselahs!$A$7:$E$206,2,FALSE()),"")</f>
        <v/>
      </c>
      <c r="C91" t="str">
        <f ca="1">IF(ISNUMBER(A91),VLOOKUP(A91,Methuselahs!$A$7:$E$206,3,FALSE()),"")</f>
        <v/>
      </c>
      <c r="D91" s="274" t="str">
        <f t="shared" ca="1" si="24"/>
        <v/>
      </c>
      <c r="E91" s="275"/>
      <c r="F91" s="292">
        <f t="shared" si="25"/>
        <v>0</v>
      </c>
      <c r="G91" s="260" t="str">
        <f t="shared" ca="1" si="26"/>
        <v/>
      </c>
      <c r="H91" t="str">
        <f ca="1">IF(ISNUMBER(A91),IF(OR($S91=$U91,NOT(ISNA(MATCH($D91*5+$V$4,Override!$C$6:$C$124,0)))),$Q91,0),"")</f>
        <v/>
      </c>
      <c r="I91" s="290" t="str">
        <f t="shared" ca="1" si="27"/>
        <v/>
      </c>
      <c r="J91" s="276">
        <f ca="1">COUNT(A87:A91)</f>
        <v>0</v>
      </c>
      <c r="K91" s="277" t="str">
        <f ca="1">IF(ISNUMBER(A91),_xlfn.RANK.EQ(F91,F87:F91),"")</f>
        <v/>
      </c>
      <c r="L91" s="278">
        <f ca="1">IF(J91=5,VLOOKUP(K91,TPMatrix!$A$6:$B$10,2,FALSE()),IF(J91=4,VLOOKUP(K91,TPMatrix!$D$6:$E$9,2,FALSE()),0))</f>
        <v>0</v>
      </c>
      <c r="M91" s="278">
        <f ca="1">IF(COUNTIF(K87:K91,K91)&gt;=2,IF(J91=5,VLOOKUP(K91+1,TPMatrix!$A$6:$B$10,2,FALSE()),IF(J91=4,VLOOKUP(K91+1,TPMatrix!$D$6:$E$9,2,FALSE()),0)),"")</f>
        <v>0</v>
      </c>
      <c r="N91" s="278">
        <f ca="1">IF(COUNTIF(K87:K91,K91)&gt;=3,IF(J91=5,VLOOKUP(K91+2,TPMatrix!$A$6:$B$10,2,FALSE()),IF(J91=4,VLOOKUP(K91+2,TPMatrix!$D$6:$E$9,2,FALSE()),0)),"")</f>
        <v>0</v>
      </c>
      <c r="O91" s="278">
        <f ca="1">IF(COUNTIF(K87:K91,K91)&gt;=4,IF(J91=5,VLOOKUP(K91+3,TPMatrix!$A$6:$B$10,2,FALSE()),IF(J91=4,VLOOKUP(K91+3,TPMatrix!$D$6:$E$9,2,FALSE()),0)),"")</f>
        <v>0</v>
      </c>
      <c r="P91" s="278">
        <f ca="1">IF(COUNTIF(K87:K91,K91)&gt;=5,IF(J91=5,VLOOKUP(K91+4,TPMatrix!$A$6:$B$10,2,FALSE()),IF(J91=4,VLOOKUP(K91+4,TPMatrix!$D$6:$E$9,2,FALSE()),0)),"")</f>
        <v>0</v>
      </c>
      <c r="Q91" s="278">
        <f t="shared" ca="1" si="28"/>
        <v>0</v>
      </c>
      <c r="R91" s="279">
        <f t="shared" ca="1" si="29"/>
        <v>5</v>
      </c>
      <c r="S91" s="277">
        <f t="shared" ca="1" si="30"/>
        <v>0</v>
      </c>
      <c r="T91" s="278">
        <f t="shared" si="31"/>
        <v>0</v>
      </c>
      <c r="U91" s="279">
        <f t="shared" ca="1" si="32"/>
        <v>0</v>
      </c>
      <c r="W91" s="191" t="str">
        <f t="shared" ca="1" si="33"/>
        <v/>
      </c>
      <c r="X91" t="str">
        <f ca="1">IF(ISNUMBER($A91),$W91*(Methuselahs!$A$4+1)+$A91,"")</f>
        <v/>
      </c>
      <c r="Y91" s="191" t="str">
        <f t="shared" ca="1" si="34"/>
        <v/>
      </c>
      <c r="Z91" t="str">
        <f ca="1">IF(ISNUMBER($A91),VLOOKUP($A91,Methuselahs!$A$7:$X$206,5),"")</f>
        <v/>
      </c>
      <c r="AA91" s="191" t="str">
        <f t="shared" ca="1" si="35"/>
        <v/>
      </c>
    </row>
    <row r="92" spans="1:27" ht="12.95" customHeight="1">
      <c r="A92" t="str">
        <f ca="1">IF(ISBLANK('Tournament Info'!$B$11),"",INDIRECT(ADDRESS(ROW(),2,1,1,"Optimal Seating "&amp;'Tournament Info'!$B$11-1&amp;"R+F")))</f>
        <v/>
      </c>
      <c r="B92" t="str">
        <f ca="1">IF(ISNUMBER(A92),VLOOKUP(A92,Methuselahs!$A$7:$E$206,2,FALSE()),"")</f>
        <v/>
      </c>
      <c r="C92" t="str">
        <f ca="1">IF(ISNUMBER(A92),VLOOKUP(A92,Methuselahs!$A$7:$E$206,3,FALSE()),"")</f>
        <v/>
      </c>
      <c r="D92" s="234" t="str">
        <f t="shared" ca="1" si="24"/>
        <v/>
      </c>
      <c r="E92" s="235"/>
      <c r="F92" s="285">
        <f t="shared" si="25"/>
        <v>0</v>
      </c>
      <c r="G92" s="236" t="str">
        <f t="shared" ca="1" si="26"/>
        <v/>
      </c>
      <c r="H92" t="str">
        <f ca="1">IF(ISNUMBER(A92),IF(OR($S92=$U92,NOT(ISNA(MATCH($D92*5+$V$4,Override!$C$6:$C$124,0)))),$Q92,0),"")</f>
        <v/>
      </c>
      <c r="I92" s="286" t="str">
        <f t="shared" ca="1" si="27"/>
        <v/>
      </c>
      <c r="J92" s="238">
        <f ca="1">COUNT(A92:A96)</f>
        <v>0</v>
      </c>
      <c r="K92" s="239" t="str">
        <f ca="1">IF(ISNUMBER(A92),_xlfn.RANK.EQ(F92,F92:F96),"")</f>
        <v/>
      </c>
      <c r="L92" s="240">
        <f ca="1">IF(J92=5,VLOOKUP(K92,TPMatrix!$A$6:$B$10,2,FALSE()),IF(J92=4,VLOOKUP(K92,TPMatrix!$D$6:$E$9,2,FALSE()),0))</f>
        <v>0</v>
      </c>
      <c r="M92" s="240">
        <f ca="1">IF(COUNTIF(K92:K96,K92)&gt;=2,IF(J92=5,VLOOKUP(K92+1,TPMatrix!$A$6:$B$10,2,FALSE()),IF(J92=4,VLOOKUP(K92+1,TPMatrix!$D$6:$E$9,2,FALSE()),0)),"")</f>
        <v>0</v>
      </c>
      <c r="N92" s="240">
        <f ca="1">IF(COUNTIF(K92:K96,K92)&gt;=3,IF(J92=5,VLOOKUP(K92+2,TPMatrix!$A$6:$B$10,2,FALSE()),IF(J92=4,VLOOKUP(K92+2,TPMatrix!$D$6:$E$9,2,FALSE()),0)),"")</f>
        <v>0</v>
      </c>
      <c r="O92" s="240">
        <f ca="1">IF(COUNTIF(K92:K96,K92)&gt;=4,IF(J92=5,VLOOKUP(K92+3,TPMatrix!$A$6:$B$10,2,FALSE()),IF(J92=4,VLOOKUP(K92+3,TPMatrix!$D$6:$E$9,2,FALSE()),0)),"")</f>
        <v>0</v>
      </c>
      <c r="P92" s="240">
        <f ca="1">IF(COUNTIF(K92:K96,K92)&gt;=5,IF(J92=5,VLOOKUP(K92+4,TPMatrix!$A$6:$B$10,2,FALSE()),IF(J92=4,VLOOKUP(K92+4,TPMatrix!$D$6:$E$9,2,FALSE()),0)),"")</f>
        <v>0</v>
      </c>
      <c r="Q92" s="240">
        <f t="shared" ca="1" si="28"/>
        <v>0</v>
      </c>
      <c r="R92" s="241">
        <f t="shared" ca="1" si="29"/>
        <v>5</v>
      </c>
      <c r="S92" s="242">
        <f t="shared" ca="1" si="30"/>
        <v>0</v>
      </c>
      <c r="T92" s="243">
        <f t="shared" si="31"/>
        <v>0</v>
      </c>
      <c r="U92" s="244">
        <f t="shared" ca="1" si="32"/>
        <v>0</v>
      </c>
      <c r="W92" s="191" t="str">
        <f t="shared" ca="1" si="33"/>
        <v/>
      </c>
      <c r="X92" t="str">
        <f ca="1">IF(ISNUMBER($A92),$W92*(Methuselahs!$A$4+1)+$A92,"")</f>
        <v/>
      </c>
      <c r="Y92" s="191" t="str">
        <f t="shared" ca="1" si="34"/>
        <v/>
      </c>
      <c r="Z92" t="str">
        <f ca="1">IF(ISNUMBER($A92),VLOOKUP($A92,Methuselahs!$A$7:$X$206,5),"")</f>
        <v/>
      </c>
      <c r="AA92" s="191" t="str">
        <f t="shared" ca="1" si="35"/>
        <v/>
      </c>
    </row>
    <row r="93" spans="1:27" ht="12.95" customHeight="1">
      <c r="A93" t="str">
        <f ca="1">IF(ISBLANK('Tournament Info'!$B$11),"",INDIRECT(ADDRESS(ROW(),2,1,1,"Optimal Seating "&amp;'Tournament Info'!$B$11-1&amp;"R+F")))</f>
        <v/>
      </c>
      <c r="B93" t="str">
        <f ca="1">IF(ISNUMBER(A93),VLOOKUP(A93,Methuselahs!$A$7:$E$206,2,FALSE()),"")</f>
        <v/>
      </c>
      <c r="C93" t="str">
        <f ca="1">IF(ISNUMBER(A93),VLOOKUP(A93,Methuselahs!$A$7:$E$206,3,FALSE()),"")</f>
        <v/>
      </c>
      <c r="D93" s="248" t="str">
        <f t="shared" ca="1" si="24"/>
        <v/>
      </c>
      <c r="E93" s="249"/>
      <c r="F93" s="287">
        <f t="shared" si="25"/>
        <v>0</v>
      </c>
      <c r="G93" s="250" t="str">
        <f t="shared" ca="1" si="26"/>
        <v/>
      </c>
      <c r="H93" t="str">
        <f ca="1">IF(ISNUMBER(A93),IF(OR($S93=$U93,NOT(ISNA(MATCH($D93*5+$V$4,Override!$C$6:$C$124,0)))),$Q93,0),"")</f>
        <v/>
      </c>
      <c r="I93" s="288" t="str">
        <f t="shared" ca="1" si="27"/>
        <v/>
      </c>
      <c r="J93" s="252">
        <f ca="1">COUNT(A92:A96)</f>
        <v>0</v>
      </c>
      <c r="K93" s="253" t="str">
        <f ca="1">IF(ISNUMBER(A93),_xlfn.RANK.EQ(F93,F92:F96),"")</f>
        <v/>
      </c>
      <c r="L93" s="254">
        <f ca="1">IF(J93=5,VLOOKUP(K93,TPMatrix!$A$6:$B$10,2,FALSE()),IF(J93=4,VLOOKUP(K93,TPMatrix!$D$6:$E$9,2,FALSE()),0))</f>
        <v>0</v>
      </c>
      <c r="M93" s="254">
        <f ca="1">IF(COUNTIF(K92:K96,K93)&gt;=2,IF(J93=5,VLOOKUP(K93+1,TPMatrix!$A$6:$B$10,2,FALSE()),IF(J93=4,VLOOKUP(K93+1,TPMatrix!$D$6:$E$9,2,FALSE()),0)),"")</f>
        <v>0</v>
      </c>
      <c r="N93" s="254">
        <f ca="1">IF(COUNTIF(K92:K96,K93)&gt;=3,IF(J93=5,VLOOKUP(K93+2,TPMatrix!$A$6:$B$10,2,FALSE()),IF(J93=4,VLOOKUP(K93+2,TPMatrix!$D$6:$E$9,2,FALSE()),0)),"")</f>
        <v>0</v>
      </c>
      <c r="O93" s="254">
        <f ca="1">IF(COUNTIF(K92:K96,K93)&gt;=4,IF(J93=5,VLOOKUP(K93+3,TPMatrix!$A$6:$B$10,2,FALSE()),IF(J93=4,VLOOKUP(K93+3,TPMatrix!$D$6:$E$9,2,FALSE()),0)),"")</f>
        <v>0</v>
      </c>
      <c r="P93" s="254">
        <f ca="1">IF(COUNTIF(K92:K96,K93)&gt;=5,IF(J93=5,VLOOKUP(K93+4,TPMatrix!$A$6:$B$10,2,FALSE()),IF(J93=4,VLOOKUP(K93+4,TPMatrix!$D$6:$E$9,2,FALSE()),0)),"")</f>
        <v>0</v>
      </c>
      <c r="Q93" s="254">
        <f t="shared" ca="1" si="28"/>
        <v>0</v>
      </c>
      <c r="R93" s="255">
        <f t="shared" ca="1" si="29"/>
        <v>5</v>
      </c>
      <c r="S93" s="253">
        <f t="shared" ca="1" si="30"/>
        <v>0</v>
      </c>
      <c r="T93" s="254">
        <f t="shared" si="31"/>
        <v>0</v>
      </c>
      <c r="U93" s="255">
        <f t="shared" ca="1" si="32"/>
        <v>0</v>
      </c>
      <c r="W93" s="191" t="str">
        <f t="shared" ca="1" si="33"/>
        <v/>
      </c>
      <c r="X93" t="str">
        <f ca="1">IF(ISNUMBER($A93),$W93*(Methuselahs!$A$4+1)+$A93,"")</f>
        <v/>
      </c>
      <c r="Y93" s="191" t="str">
        <f t="shared" ca="1" si="34"/>
        <v/>
      </c>
      <c r="Z93" t="str">
        <f ca="1">IF(ISNUMBER($A93),VLOOKUP($A93,Methuselahs!$A$7:$X$206,5),"")</f>
        <v/>
      </c>
      <c r="AA93" s="191" t="str">
        <f t="shared" ca="1" si="35"/>
        <v/>
      </c>
    </row>
    <row r="94" spans="1:27" ht="12.95" customHeight="1">
      <c r="A94" t="str">
        <f ca="1">IF(ISBLANK('Tournament Info'!$B$11),"",INDIRECT(ADDRESS(ROW(),2,1,1,"Optimal Seating "&amp;'Tournament Info'!$B$11-1&amp;"R+F")))</f>
        <v/>
      </c>
      <c r="B94" t="str">
        <f ca="1">IF(ISNUMBER(A94),VLOOKUP(A94,Methuselahs!$A$7:$E$206,2,FALSE()),"")</f>
        <v/>
      </c>
      <c r="C94" t="str">
        <f ca="1">IF(ISNUMBER(A94),VLOOKUP(A94,Methuselahs!$A$7:$E$206,3,FALSE()),"")</f>
        <v/>
      </c>
      <c r="D94" s="258" t="str">
        <f t="shared" ca="1" si="24"/>
        <v/>
      </c>
      <c r="E94" s="259"/>
      <c r="F94" s="289">
        <f t="shared" si="25"/>
        <v>0</v>
      </c>
      <c r="G94" s="260" t="str">
        <f t="shared" ca="1" si="26"/>
        <v/>
      </c>
      <c r="H94" t="str">
        <f ca="1">IF(ISNUMBER(A94),IF(OR($S94=$U94,NOT(ISNA(MATCH($D94*5+$V$4,Override!$C$6:$C$124,0)))),$Q94,0),"")</f>
        <v/>
      </c>
      <c r="I94" s="290" t="str">
        <f t="shared" ca="1" si="27"/>
        <v/>
      </c>
      <c r="J94" s="262">
        <f ca="1">COUNT(A92:A96)</f>
        <v>0</v>
      </c>
      <c r="K94" s="263" t="str">
        <f ca="1">IF(ISNUMBER(A94),_xlfn.RANK.EQ(F94,F92:F96),"")</f>
        <v/>
      </c>
      <c r="L94" s="264">
        <f ca="1">IF(J94=5,VLOOKUP(K94,TPMatrix!$A$6:$B$10,2,FALSE()),IF(J94=4,VLOOKUP(K94,TPMatrix!$D$6:$E$9,2,FALSE()),0))</f>
        <v>0</v>
      </c>
      <c r="M94" s="264">
        <f ca="1">IF(COUNTIF(K92:K96,K94)&gt;=2,IF(J94=5,VLOOKUP(K94+1,TPMatrix!$A$6:$B$10,2,FALSE()),IF(J94=4,VLOOKUP(K94+1,TPMatrix!$D$6:$E$9,2,FALSE()),0)),"")</f>
        <v>0</v>
      </c>
      <c r="N94" s="264">
        <f ca="1">IF(COUNTIF(K92:K96,K94)&gt;=3,IF(J94=5,VLOOKUP(K94+2,TPMatrix!$A$6:$B$10,2,FALSE()),IF(J94=4,VLOOKUP(K94+2,TPMatrix!$D$6:$E$9,2,FALSE()),0)),"")</f>
        <v>0</v>
      </c>
      <c r="O94" s="264">
        <f ca="1">IF(COUNTIF(K92:K96,K94)&gt;=4,IF(J94=5,VLOOKUP(K94+3,TPMatrix!$A$6:$B$10,2,FALSE()),IF(J94=4,VLOOKUP(K94+3,TPMatrix!$D$6:$E$9,2,FALSE()),0)),"")</f>
        <v>0</v>
      </c>
      <c r="P94" s="264">
        <f ca="1">IF(COUNTIF(K92:K96,K94)&gt;=5,IF(J94=5,VLOOKUP(K94+4,TPMatrix!$A$6:$B$10,2,FALSE()),IF(J94=4,VLOOKUP(K94+4,TPMatrix!$D$6:$E$9,2,FALSE()),0)),"")</f>
        <v>0</v>
      </c>
      <c r="Q94" s="264">
        <f t="shared" ca="1" si="28"/>
        <v>0</v>
      </c>
      <c r="R94" s="265">
        <f t="shared" ca="1" si="29"/>
        <v>5</v>
      </c>
      <c r="S94" s="263">
        <f t="shared" ca="1" si="30"/>
        <v>0</v>
      </c>
      <c r="T94" s="264">
        <f t="shared" si="31"/>
        <v>0</v>
      </c>
      <c r="U94" s="265">
        <f t="shared" ca="1" si="32"/>
        <v>0</v>
      </c>
      <c r="W94" s="191" t="str">
        <f t="shared" ca="1" si="33"/>
        <v/>
      </c>
      <c r="X94" t="str">
        <f ca="1">IF(ISNUMBER($A94),$W94*(Methuselahs!$A$4+1)+$A94,"")</f>
        <v/>
      </c>
      <c r="Y94" s="191" t="str">
        <f t="shared" ca="1" si="34"/>
        <v/>
      </c>
      <c r="Z94" t="str">
        <f ca="1">IF(ISNUMBER($A94),VLOOKUP($A94,Methuselahs!$A$7:$X$206,5),"")</f>
        <v/>
      </c>
      <c r="AA94" s="191" t="str">
        <f t="shared" ca="1" si="35"/>
        <v/>
      </c>
    </row>
    <row r="95" spans="1:27" ht="12.95" customHeight="1">
      <c r="A95" t="str">
        <f ca="1">IF(ISBLANK('Tournament Info'!$B$11),"",INDIRECT(ADDRESS(ROW(),2,1,1,"Optimal Seating "&amp;'Tournament Info'!$B$11-1&amp;"R+F")))</f>
        <v/>
      </c>
      <c r="B95" t="str">
        <f ca="1">IF(ISNUMBER(A95),VLOOKUP(A95,Methuselahs!$A$7:$E$206,2,FALSE()),"")</f>
        <v/>
      </c>
      <c r="C95" t="str">
        <f ca="1">IF(ISNUMBER(A95),VLOOKUP(A95,Methuselahs!$A$7:$E$206,3,FALSE()),"")</f>
        <v/>
      </c>
      <c r="D95" s="268" t="str">
        <f t="shared" ca="1" si="24"/>
        <v/>
      </c>
      <c r="E95" s="269"/>
      <c r="F95" s="291">
        <f t="shared" si="25"/>
        <v>0</v>
      </c>
      <c r="G95" s="250" t="str">
        <f t="shared" ca="1" si="26"/>
        <v/>
      </c>
      <c r="H95" t="str">
        <f ca="1">IF(ISNUMBER(A95),IF(OR($S95=$U95,NOT(ISNA(MATCH($D95*5+$V$4,Override!$C$6:$C$124,0)))),$Q95,0),"")</f>
        <v/>
      </c>
      <c r="I95" s="288" t="str">
        <f t="shared" ca="1" si="27"/>
        <v/>
      </c>
      <c r="J95" s="270">
        <f ca="1">COUNT(A92:A96)</f>
        <v>0</v>
      </c>
      <c r="K95" s="253" t="str">
        <f ca="1">IF(ISNUMBER(A95),_xlfn.RANK.EQ(F95,F92:F96),"")</f>
        <v/>
      </c>
      <c r="L95" s="254">
        <f ca="1">IF(J95=5,VLOOKUP(K95,TPMatrix!$A$6:$B$10,2,FALSE()),IF(J95=4,VLOOKUP(K95,TPMatrix!$D$6:$E$9,2,FALSE()),0))</f>
        <v>0</v>
      </c>
      <c r="M95" s="254">
        <f ca="1">IF(COUNTIF(K92:K96,K95)&gt;=2,IF(J95=5,VLOOKUP(K95+1,TPMatrix!$A$6:$B$10,2,FALSE()),IF(J95=4,VLOOKUP(K95+1,TPMatrix!$D$6:$E$9,2,FALSE()),0)),"")</f>
        <v>0</v>
      </c>
      <c r="N95" s="254">
        <f ca="1">IF(COUNTIF(K92:K96,K95)&gt;=3,IF(J95=5,VLOOKUP(K95+2,TPMatrix!$A$6:$B$10,2,FALSE()),IF(J95=4,VLOOKUP(K95+2,TPMatrix!$D$6:$E$9,2,FALSE()),0)),"")</f>
        <v>0</v>
      </c>
      <c r="O95" s="254">
        <f ca="1">IF(COUNTIF(K92:K96,K95)&gt;=4,IF(J95=5,VLOOKUP(K95+3,TPMatrix!$A$6:$B$10,2,FALSE()),IF(J95=4,VLOOKUP(K95+3,TPMatrix!$D$6:$E$9,2,FALSE()),0)),"")</f>
        <v>0</v>
      </c>
      <c r="P95" s="254">
        <f ca="1">IF(COUNTIF(K92:K96,K95)&gt;=5,IF(J95=5,VLOOKUP(K95+4,TPMatrix!$A$6:$B$10,2,FALSE()),IF(J95=4,VLOOKUP(K95+4,TPMatrix!$D$6:$E$9,2,FALSE()),0)),"")</f>
        <v>0</v>
      </c>
      <c r="Q95" s="254">
        <f t="shared" ca="1" si="28"/>
        <v>0</v>
      </c>
      <c r="R95" s="255">
        <f t="shared" ca="1" si="29"/>
        <v>5</v>
      </c>
      <c r="S95" s="253">
        <f t="shared" ca="1" si="30"/>
        <v>0</v>
      </c>
      <c r="T95" s="254">
        <f t="shared" si="31"/>
        <v>0</v>
      </c>
      <c r="U95" s="255">
        <f t="shared" ca="1" si="32"/>
        <v>0</v>
      </c>
      <c r="W95" s="191" t="str">
        <f t="shared" ca="1" si="33"/>
        <v/>
      </c>
      <c r="X95" t="str">
        <f ca="1">IF(ISNUMBER($A95),$W95*(Methuselahs!$A$4+1)+$A95,"")</f>
        <v/>
      </c>
      <c r="Y95" s="191" t="str">
        <f t="shared" ca="1" si="34"/>
        <v/>
      </c>
      <c r="Z95" t="str">
        <f ca="1">IF(ISNUMBER($A95),VLOOKUP($A95,Methuselahs!$A$7:$X$206,5),"")</f>
        <v/>
      </c>
      <c r="AA95" s="191" t="str">
        <f t="shared" ca="1" si="35"/>
        <v/>
      </c>
    </row>
    <row r="96" spans="1:27" ht="12.95" customHeight="1" thickBot="1">
      <c r="A96" t="str">
        <f ca="1">IF(ISBLANK('Tournament Info'!$B$11),"",INDIRECT(ADDRESS(ROW(),2,1,1,"Optimal Seating "&amp;'Tournament Info'!$B$11-1&amp;"R+F")))</f>
        <v/>
      </c>
      <c r="B96" t="str">
        <f ca="1">IF(ISNUMBER(A96),VLOOKUP(A96,Methuselahs!$A$7:$E$206,2,FALSE()),"")</f>
        <v/>
      </c>
      <c r="C96" t="str">
        <f ca="1">IF(ISNUMBER(A96),VLOOKUP(A96,Methuselahs!$A$7:$E$206,3,FALSE()),"")</f>
        <v/>
      </c>
      <c r="D96" s="274" t="str">
        <f t="shared" ca="1" si="24"/>
        <v/>
      </c>
      <c r="E96" s="275"/>
      <c r="F96" s="292">
        <f t="shared" si="25"/>
        <v>0</v>
      </c>
      <c r="G96" s="260" t="str">
        <f t="shared" ca="1" si="26"/>
        <v/>
      </c>
      <c r="H96" t="str">
        <f ca="1">IF(ISNUMBER(A96),IF(OR($S96=$U96,NOT(ISNA(MATCH($D96*5+$V$4,Override!$C$6:$C$124,0)))),$Q96,0),"")</f>
        <v/>
      </c>
      <c r="I96" s="290" t="str">
        <f t="shared" ca="1" si="27"/>
        <v/>
      </c>
      <c r="J96" s="276">
        <f ca="1">COUNT(A92:A96)</f>
        <v>0</v>
      </c>
      <c r="K96" s="277" t="str">
        <f ca="1">IF(ISNUMBER(A96),_xlfn.RANK.EQ(F96,F92:F96),"")</f>
        <v/>
      </c>
      <c r="L96" s="278">
        <f ca="1">IF(J96=5,VLOOKUP(K96,TPMatrix!$A$6:$B$10,2,FALSE()),IF(J96=4,VLOOKUP(K96,TPMatrix!$D$6:$E$9,2,FALSE()),0))</f>
        <v>0</v>
      </c>
      <c r="M96" s="278">
        <f ca="1">IF(COUNTIF(K92:K96,K96)&gt;=2,IF(J96=5,VLOOKUP(K96+1,TPMatrix!$A$6:$B$10,2,FALSE()),IF(J96=4,VLOOKUP(K96+1,TPMatrix!$D$6:$E$9,2,FALSE()),0)),"")</f>
        <v>0</v>
      </c>
      <c r="N96" s="278">
        <f ca="1">IF(COUNTIF(K92:K96,K96)&gt;=3,IF(J96=5,VLOOKUP(K96+2,TPMatrix!$A$6:$B$10,2,FALSE()),IF(J96=4,VLOOKUP(K96+2,TPMatrix!$D$6:$E$9,2,FALSE()),0)),"")</f>
        <v>0</v>
      </c>
      <c r="O96" s="278">
        <f ca="1">IF(COUNTIF(K92:K96,K96)&gt;=4,IF(J96=5,VLOOKUP(K96+3,TPMatrix!$A$6:$B$10,2,FALSE()),IF(J96=4,VLOOKUP(K96+3,TPMatrix!$D$6:$E$9,2,FALSE()),0)),"")</f>
        <v>0</v>
      </c>
      <c r="P96" s="278">
        <f ca="1">IF(COUNTIF(K92:K96,K96)&gt;=5,IF(J96=5,VLOOKUP(K96+4,TPMatrix!$A$6:$B$10,2,FALSE()),IF(J96=4,VLOOKUP(K96+4,TPMatrix!$D$6:$E$9,2,FALSE()),0)),"")</f>
        <v>0</v>
      </c>
      <c r="Q96" s="278">
        <f t="shared" ca="1" si="28"/>
        <v>0</v>
      </c>
      <c r="R96" s="279">
        <f t="shared" ca="1" si="29"/>
        <v>5</v>
      </c>
      <c r="S96" s="277">
        <f t="shared" ca="1" si="30"/>
        <v>0</v>
      </c>
      <c r="T96" s="278">
        <f t="shared" si="31"/>
        <v>0</v>
      </c>
      <c r="U96" s="279">
        <f t="shared" ca="1" si="32"/>
        <v>0</v>
      </c>
      <c r="W96" s="191" t="str">
        <f t="shared" ca="1" si="33"/>
        <v/>
      </c>
      <c r="X96" t="str">
        <f ca="1">IF(ISNUMBER($A96),$W96*(Methuselahs!$A$4+1)+$A96,"")</f>
        <v/>
      </c>
      <c r="Y96" s="191" t="str">
        <f t="shared" ca="1" si="34"/>
        <v/>
      </c>
      <c r="Z96" t="str">
        <f ca="1">IF(ISNUMBER($A96),VLOOKUP($A96,Methuselahs!$A$7:$X$206,5),"")</f>
        <v/>
      </c>
      <c r="AA96" s="191" t="str">
        <f t="shared" ca="1" si="35"/>
        <v/>
      </c>
    </row>
    <row r="97" spans="1:27" ht="12.95" customHeight="1">
      <c r="A97" t="str">
        <f ca="1">IF(ISBLANK('Tournament Info'!$B$11),"",INDIRECT(ADDRESS(ROW(),2,1,1,"Optimal Seating "&amp;'Tournament Info'!$B$11-1&amp;"R+F")))</f>
        <v/>
      </c>
      <c r="B97" t="str">
        <f ca="1">IF(ISNUMBER(A97),VLOOKUP(A97,Methuselahs!$A$7:$E$206,2,FALSE()),"")</f>
        <v/>
      </c>
      <c r="C97" t="str">
        <f ca="1">IF(ISNUMBER(A97),VLOOKUP(A97,Methuselahs!$A$7:$E$206,3,FALSE()),"")</f>
        <v/>
      </c>
      <c r="D97" s="234" t="str">
        <f t="shared" ca="1" si="24"/>
        <v/>
      </c>
      <c r="E97" s="235"/>
      <c r="F97" s="285">
        <f t="shared" si="25"/>
        <v>0</v>
      </c>
      <c r="G97" s="236" t="str">
        <f t="shared" ca="1" si="26"/>
        <v/>
      </c>
      <c r="H97" t="str">
        <f ca="1">IF(ISNUMBER(A97),IF(OR($S97=$U97,NOT(ISNA(MATCH($D97*5+$V$4,Override!$C$6:$C$124,0)))),$Q97,0),"")</f>
        <v/>
      </c>
      <c r="I97" s="286" t="str">
        <f t="shared" ca="1" si="27"/>
        <v/>
      </c>
      <c r="J97" s="238">
        <f ca="1">COUNT(A97:A101)</f>
        <v>0</v>
      </c>
      <c r="K97" s="239" t="str">
        <f ca="1">IF(ISNUMBER(A97),_xlfn.RANK.EQ(F97,F97:F101),"")</f>
        <v/>
      </c>
      <c r="L97" s="240">
        <f ca="1">IF(J97=5,VLOOKUP(K97,TPMatrix!$A$6:$B$10,2,FALSE()),IF(J97=4,VLOOKUP(K97,TPMatrix!$D$6:$E$9,2,FALSE()),0))</f>
        <v>0</v>
      </c>
      <c r="M97" s="240">
        <f ca="1">IF(COUNTIF(K97:K101,K97)&gt;=2,IF(J97=5,VLOOKUP(K97+1,TPMatrix!$A$6:$B$10,2,FALSE()),IF(J97=4,VLOOKUP(K97+1,TPMatrix!$D$6:$E$9,2,FALSE()),0)),"")</f>
        <v>0</v>
      </c>
      <c r="N97" s="240">
        <f ca="1">IF(COUNTIF(K97:K101,K97)&gt;=3,IF(J97=5,VLOOKUP(K97+2,TPMatrix!$A$6:$B$10,2,FALSE()),IF(J97=4,VLOOKUP(K97+2,TPMatrix!$D$6:$E$9,2,FALSE()),0)),"")</f>
        <v>0</v>
      </c>
      <c r="O97" s="240">
        <f ca="1">IF(COUNTIF(K97:K101,K97)&gt;=4,IF(J97=5,VLOOKUP(K97+3,TPMatrix!$A$6:$B$10,2,FALSE()),IF(J97=4,VLOOKUP(K97+3,TPMatrix!$D$6:$E$9,2,FALSE()),0)),"")</f>
        <v>0</v>
      </c>
      <c r="P97" s="240">
        <f ca="1">IF(COUNTIF(K97:K101,K97)&gt;=5,IF(J97=5,VLOOKUP(K97+4,TPMatrix!$A$6:$B$10,2,FALSE()),IF(J97=4,VLOOKUP(K97+4,TPMatrix!$D$6:$E$9,2,FALSE()),0)),"")</f>
        <v>0</v>
      </c>
      <c r="Q97" s="240">
        <f t="shared" ca="1" si="28"/>
        <v>0</v>
      </c>
      <c r="R97" s="241">
        <f t="shared" ca="1" si="29"/>
        <v>5</v>
      </c>
      <c r="S97" s="242">
        <f t="shared" ca="1" si="30"/>
        <v>0</v>
      </c>
      <c r="T97" s="243">
        <f t="shared" si="31"/>
        <v>0</v>
      </c>
      <c r="U97" s="244">
        <f t="shared" ca="1" si="32"/>
        <v>0</v>
      </c>
      <c r="W97" s="191" t="str">
        <f t="shared" ca="1" si="33"/>
        <v/>
      </c>
      <c r="X97" t="str">
        <f ca="1">IF(ISNUMBER($A97),$W97*(Methuselahs!$A$4+1)+$A97,"")</f>
        <v/>
      </c>
      <c r="Y97" s="191" t="str">
        <f t="shared" ca="1" si="34"/>
        <v/>
      </c>
      <c r="Z97" t="str">
        <f ca="1">IF(ISNUMBER($A97),VLOOKUP($A97,Methuselahs!$A$7:$X$206,5),"")</f>
        <v/>
      </c>
      <c r="AA97" s="191" t="str">
        <f t="shared" ca="1" si="35"/>
        <v/>
      </c>
    </row>
    <row r="98" spans="1:27" ht="12.95" customHeight="1">
      <c r="A98" t="str">
        <f ca="1">IF(ISBLANK('Tournament Info'!$B$11),"",INDIRECT(ADDRESS(ROW(),2,1,1,"Optimal Seating "&amp;'Tournament Info'!$B$11-1&amp;"R+F")))</f>
        <v/>
      </c>
      <c r="B98" t="str">
        <f ca="1">IF(ISNUMBER(A98),VLOOKUP(A98,Methuselahs!$A$7:$E$206,2,FALSE()),"")</f>
        <v/>
      </c>
      <c r="C98" t="str">
        <f ca="1">IF(ISNUMBER(A98),VLOOKUP(A98,Methuselahs!$A$7:$E$206,3,FALSE()),"")</f>
        <v/>
      </c>
      <c r="D98" s="248" t="str">
        <f t="shared" ca="1" si="24"/>
        <v/>
      </c>
      <c r="E98" s="249"/>
      <c r="F98" s="287">
        <f t="shared" si="25"/>
        <v>0</v>
      </c>
      <c r="G98" s="250" t="str">
        <f t="shared" ca="1" si="26"/>
        <v/>
      </c>
      <c r="H98" t="str">
        <f ca="1">IF(ISNUMBER(A98),IF(OR($S98=$U98,NOT(ISNA(MATCH($D98*5+$V$4,Override!$C$6:$C$124,0)))),$Q98,0),"")</f>
        <v/>
      </c>
      <c r="I98" s="288" t="str">
        <f t="shared" ca="1" si="27"/>
        <v/>
      </c>
      <c r="J98" s="252">
        <f ca="1">COUNT(A97:A101)</f>
        <v>0</v>
      </c>
      <c r="K98" s="253" t="str">
        <f ca="1">IF(ISNUMBER(A98),_xlfn.RANK.EQ(F98,F97:F101),"")</f>
        <v/>
      </c>
      <c r="L98" s="254">
        <f ca="1">IF(J98=5,VLOOKUP(K98,TPMatrix!$A$6:$B$10,2,FALSE()),IF(J98=4,VLOOKUP(K98,TPMatrix!$D$6:$E$9,2,FALSE()),0))</f>
        <v>0</v>
      </c>
      <c r="M98" s="254">
        <f ca="1">IF(COUNTIF(K97:K101,K98)&gt;=2,IF(J98=5,VLOOKUP(K98+1,TPMatrix!$A$6:$B$10,2,FALSE()),IF(J98=4,VLOOKUP(K98+1,TPMatrix!$D$6:$E$9,2,FALSE()),0)),"")</f>
        <v>0</v>
      </c>
      <c r="N98" s="254">
        <f ca="1">IF(COUNTIF(K97:K101,K98)&gt;=3,IF(J98=5,VLOOKUP(K98+2,TPMatrix!$A$6:$B$10,2,FALSE()),IF(J98=4,VLOOKUP(K98+2,TPMatrix!$D$6:$E$9,2,FALSE()),0)),"")</f>
        <v>0</v>
      </c>
      <c r="O98" s="254">
        <f ca="1">IF(COUNTIF(K97:K101,K98)&gt;=4,IF(J98=5,VLOOKUP(K98+3,TPMatrix!$A$6:$B$10,2,FALSE()),IF(J98=4,VLOOKUP(K98+3,TPMatrix!$D$6:$E$9,2,FALSE()),0)),"")</f>
        <v>0</v>
      </c>
      <c r="P98" s="254">
        <f ca="1">IF(COUNTIF(K97:K101,K98)&gt;=5,IF(J98=5,VLOOKUP(K98+4,TPMatrix!$A$6:$B$10,2,FALSE()),IF(J98=4,VLOOKUP(K98+4,TPMatrix!$D$6:$E$9,2,FALSE()),0)),"")</f>
        <v>0</v>
      </c>
      <c r="Q98" s="254">
        <f t="shared" ca="1" si="28"/>
        <v>0</v>
      </c>
      <c r="R98" s="255">
        <f t="shared" ca="1" si="29"/>
        <v>5</v>
      </c>
      <c r="S98" s="253">
        <f t="shared" ca="1" si="30"/>
        <v>0</v>
      </c>
      <c r="T98" s="254">
        <f t="shared" si="31"/>
        <v>0</v>
      </c>
      <c r="U98" s="255">
        <f t="shared" ca="1" si="32"/>
        <v>0</v>
      </c>
      <c r="W98" s="191" t="str">
        <f t="shared" ca="1" si="33"/>
        <v/>
      </c>
      <c r="X98" t="str">
        <f ca="1">IF(ISNUMBER($A98),$W98*(Methuselahs!$A$4+1)+$A98,"")</f>
        <v/>
      </c>
      <c r="Y98" s="191" t="str">
        <f t="shared" ca="1" si="34"/>
        <v/>
      </c>
      <c r="Z98" t="str">
        <f ca="1">IF(ISNUMBER($A98),VLOOKUP($A98,Methuselahs!$A$7:$X$206,5),"")</f>
        <v/>
      </c>
      <c r="AA98" s="191" t="str">
        <f t="shared" ca="1" si="35"/>
        <v/>
      </c>
    </row>
    <row r="99" spans="1:27" ht="12.95" customHeight="1">
      <c r="A99" t="str">
        <f ca="1">IF(ISBLANK('Tournament Info'!$B$11),"",INDIRECT(ADDRESS(ROW(),2,1,1,"Optimal Seating "&amp;'Tournament Info'!$B$11-1&amp;"R+F")))</f>
        <v/>
      </c>
      <c r="B99" t="str">
        <f ca="1">IF(ISNUMBER(A99),VLOOKUP(A99,Methuselahs!$A$7:$E$206,2,FALSE()),"")</f>
        <v/>
      </c>
      <c r="C99" t="str">
        <f ca="1">IF(ISNUMBER(A99),VLOOKUP(A99,Methuselahs!$A$7:$E$206,3,FALSE()),"")</f>
        <v/>
      </c>
      <c r="D99" s="258" t="str">
        <f t="shared" ca="1" si="24"/>
        <v/>
      </c>
      <c r="E99" s="259"/>
      <c r="F99" s="289">
        <f t="shared" si="25"/>
        <v>0</v>
      </c>
      <c r="G99" s="260" t="str">
        <f t="shared" ca="1" si="26"/>
        <v/>
      </c>
      <c r="H99" t="str">
        <f ca="1">IF(ISNUMBER(A99),IF(OR($S99=$U99,NOT(ISNA(MATCH($D99*5+$V$4,Override!$C$6:$C$124,0)))),$Q99,0),"")</f>
        <v/>
      </c>
      <c r="I99" s="290" t="str">
        <f t="shared" ca="1" si="27"/>
        <v/>
      </c>
      <c r="J99" s="262">
        <f ca="1">COUNT(A97:A101)</f>
        <v>0</v>
      </c>
      <c r="K99" s="263" t="str">
        <f ca="1">IF(ISNUMBER(A99),_xlfn.RANK.EQ(F99,F97:F101),"")</f>
        <v/>
      </c>
      <c r="L99" s="264">
        <f ca="1">IF(J99=5,VLOOKUP(K99,TPMatrix!$A$6:$B$10,2,FALSE()),IF(J99=4,VLOOKUP(K99,TPMatrix!$D$6:$E$9,2,FALSE()),0))</f>
        <v>0</v>
      </c>
      <c r="M99" s="264">
        <f ca="1">IF(COUNTIF(K97:K101,K99)&gt;=2,IF(J99=5,VLOOKUP(K99+1,TPMatrix!$A$6:$B$10,2,FALSE()),IF(J99=4,VLOOKUP(K99+1,TPMatrix!$D$6:$E$9,2,FALSE()),0)),"")</f>
        <v>0</v>
      </c>
      <c r="N99" s="264">
        <f ca="1">IF(COUNTIF(K97:K101,K99)&gt;=3,IF(J99=5,VLOOKUP(K99+2,TPMatrix!$A$6:$B$10,2,FALSE()),IF(J99=4,VLOOKUP(K99+2,TPMatrix!$D$6:$E$9,2,FALSE()),0)),"")</f>
        <v>0</v>
      </c>
      <c r="O99" s="264">
        <f ca="1">IF(COUNTIF(K97:K101,K99)&gt;=4,IF(J99=5,VLOOKUP(K99+3,TPMatrix!$A$6:$B$10,2,FALSE()),IF(J99=4,VLOOKUP(K99+3,TPMatrix!$D$6:$E$9,2,FALSE()),0)),"")</f>
        <v>0</v>
      </c>
      <c r="P99" s="264">
        <f ca="1">IF(COUNTIF(K97:K101,K99)&gt;=5,IF(J99=5,VLOOKUP(K99+4,TPMatrix!$A$6:$B$10,2,FALSE()),IF(J99=4,VLOOKUP(K99+4,TPMatrix!$D$6:$E$9,2,FALSE()),0)),"")</f>
        <v>0</v>
      </c>
      <c r="Q99" s="264">
        <f t="shared" ca="1" si="28"/>
        <v>0</v>
      </c>
      <c r="R99" s="265">
        <f t="shared" ca="1" si="29"/>
        <v>5</v>
      </c>
      <c r="S99" s="263">
        <f t="shared" ca="1" si="30"/>
        <v>0</v>
      </c>
      <c r="T99" s="264">
        <f t="shared" si="31"/>
        <v>0</v>
      </c>
      <c r="U99" s="265">
        <f t="shared" ca="1" si="32"/>
        <v>0</v>
      </c>
      <c r="W99" s="191" t="str">
        <f t="shared" ca="1" si="33"/>
        <v/>
      </c>
      <c r="X99" t="str">
        <f ca="1">IF(ISNUMBER($A99),$W99*(Methuselahs!$A$4+1)+$A99,"")</f>
        <v/>
      </c>
      <c r="Y99" s="191" t="str">
        <f t="shared" ca="1" si="34"/>
        <v/>
      </c>
      <c r="Z99" t="str">
        <f ca="1">IF(ISNUMBER($A99),VLOOKUP($A99,Methuselahs!$A$7:$X$206,5),"")</f>
        <v/>
      </c>
      <c r="AA99" s="191" t="str">
        <f t="shared" ca="1" si="35"/>
        <v/>
      </c>
    </row>
    <row r="100" spans="1:27" ht="12.95" customHeight="1">
      <c r="A100" t="str">
        <f ca="1">IF(ISBLANK('Tournament Info'!$B$11),"",INDIRECT(ADDRESS(ROW(),2,1,1,"Optimal Seating "&amp;'Tournament Info'!$B$11-1&amp;"R+F")))</f>
        <v/>
      </c>
      <c r="B100" t="str">
        <f ca="1">IF(ISNUMBER(A100),VLOOKUP(A100,Methuselahs!$A$7:$E$206,2,FALSE()),"")</f>
        <v/>
      </c>
      <c r="C100" t="str">
        <f ca="1">IF(ISNUMBER(A100),VLOOKUP(A100,Methuselahs!$A$7:$E$206,3,FALSE()),"")</f>
        <v/>
      </c>
      <c r="D100" s="268" t="str">
        <f t="shared" ca="1" si="24"/>
        <v/>
      </c>
      <c r="E100" s="269"/>
      <c r="F100" s="291">
        <f t="shared" si="25"/>
        <v>0</v>
      </c>
      <c r="G100" s="250" t="str">
        <f t="shared" ca="1" si="26"/>
        <v/>
      </c>
      <c r="H100" t="str">
        <f ca="1">IF(ISNUMBER(A100),IF(OR($S100=$U100,NOT(ISNA(MATCH($D100*5+$V$4,Override!$C$6:$C$124,0)))),$Q100,0),"")</f>
        <v/>
      </c>
      <c r="I100" s="288" t="str">
        <f t="shared" ca="1" si="27"/>
        <v/>
      </c>
      <c r="J100" s="270">
        <f ca="1">COUNT(A97:A101)</f>
        <v>0</v>
      </c>
      <c r="K100" s="253" t="str">
        <f ca="1">IF(ISNUMBER(A100),_xlfn.RANK.EQ(F100,F97:F101),"")</f>
        <v/>
      </c>
      <c r="L100" s="254">
        <f ca="1">IF(J100=5,VLOOKUP(K100,TPMatrix!$A$6:$B$10,2,FALSE()),IF(J100=4,VLOOKUP(K100,TPMatrix!$D$6:$E$9,2,FALSE()),0))</f>
        <v>0</v>
      </c>
      <c r="M100" s="254">
        <f ca="1">IF(COUNTIF(K97:K101,K100)&gt;=2,IF(J100=5,VLOOKUP(K100+1,TPMatrix!$A$6:$B$10,2,FALSE()),IF(J100=4,VLOOKUP(K100+1,TPMatrix!$D$6:$E$9,2,FALSE()),0)),"")</f>
        <v>0</v>
      </c>
      <c r="N100" s="254">
        <f ca="1">IF(COUNTIF(K97:K101,K100)&gt;=3,IF(J100=5,VLOOKUP(K100+2,TPMatrix!$A$6:$B$10,2,FALSE()),IF(J100=4,VLOOKUP(K100+2,TPMatrix!$D$6:$E$9,2,FALSE()),0)),"")</f>
        <v>0</v>
      </c>
      <c r="O100" s="254">
        <f ca="1">IF(COUNTIF(K97:K101,K100)&gt;=4,IF(J100=5,VLOOKUP(K100+3,TPMatrix!$A$6:$B$10,2,FALSE()),IF(J100=4,VLOOKUP(K100+3,TPMatrix!$D$6:$E$9,2,FALSE()),0)),"")</f>
        <v>0</v>
      </c>
      <c r="P100" s="254">
        <f ca="1">IF(COUNTIF(K97:K101,K100)&gt;=5,IF(J100=5,VLOOKUP(K100+4,TPMatrix!$A$6:$B$10,2,FALSE()),IF(J100=4,VLOOKUP(K100+4,TPMatrix!$D$6:$E$9,2,FALSE()),0)),"")</f>
        <v>0</v>
      </c>
      <c r="Q100" s="254">
        <f t="shared" ca="1" si="28"/>
        <v>0</v>
      </c>
      <c r="R100" s="255">
        <f t="shared" ca="1" si="29"/>
        <v>5</v>
      </c>
      <c r="S100" s="253">
        <f t="shared" ca="1" si="30"/>
        <v>0</v>
      </c>
      <c r="T100" s="254">
        <f t="shared" si="31"/>
        <v>0</v>
      </c>
      <c r="U100" s="255">
        <f t="shared" ca="1" si="32"/>
        <v>0</v>
      </c>
      <c r="W100" s="191" t="str">
        <f t="shared" ca="1" si="33"/>
        <v/>
      </c>
      <c r="X100" t="str">
        <f ca="1">IF(ISNUMBER($A100),$W100*(Methuselahs!$A$4+1)+$A100,"")</f>
        <v/>
      </c>
      <c r="Y100" s="191" t="str">
        <f t="shared" ca="1" si="34"/>
        <v/>
      </c>
      <c r="Z100" t="str">
        <f ca="1">IF(ISNUMBER($A100),VLOOKUP($A100,Methuselahs!$A$7:$X$206,5),"")</f>
        <v/>
      </c>
      <c r="AA100" s="191" t="str">
        <f t="shared" ca="1" si="35"/>
        <v/>
      </c>
    </row>
    <row r="101" spans="1:27" ht="12.95" customHeight="1" thickBot="1">
      <c r="A101" t="str">
        <f ca="1">IF(ISBLANK('Tournament Info'!$B$11),"",INDIRECT(ADDRESS(ROW(),2,1,1,"Optimal Seating "&amp;'Tournament Info'!$B$11-1&amp;"R+F")))</f>
        <v/>
      </c>
      <c r="B101" t="str">
        <f ca="1">IF(ISNUMBER(A101),VLOOKUP(A101,Methuselahs!$A$7:$E$206,2,FALSE()),"")</f>
        <v/>
      </c>
      <c r="C101" t="str">
        <f ca="1">IF(ISNUMBER(A101),VLOOKUP(A101,Methuselahs!$A$7:$E$206,3,FALSE()),"")</f>
        <v/>
      </c>
      <c r="D101" s="274" t="str">
        <f t="shared" ca="1" si="24"/>
        <v/>
      </c>
      <c r="E101" s="275"/>
      <c r="F101" s="292">
        <f t="shared" si="25"/>
        <v>0</v>
      </c>
      <c r="G101" s="260" t="str">
        <f t="shared" ca="1" si="26"/>
        <v/>
      </c>
      <c r="H101" t="str">
        <f ca="1">IF(ISNUMBER(A101),IF(OR($S101=$U101,NOT(ISNA(MATCH($D101*5+$V$4,Override!$C$6:$C$124,0)))),$Q101,0),"")</f>
        <v/>
      </c>
      <c r="I101" s="290" t="str">
        <f t="shared" ca="1" si="27"/>
        <v/>
      </c>
      <c r="J101" s="276">
        <f ca="1">COUNT(A97:A101)</f>
        <v>0</v>
      </c>
      <c r="K101" s="277" t="str">
        <f ca="1">IF(ISNUMBER(A101),_xlfn.RANK.EQ(F101,F97:F101),"")</f>
        <v/>
      </c>
      <c r="L101" s="278">
        <f ca="1">IF(J101=5,VLOOKUP(K101,TPMatrix!$A$6:$B$10,2,FALSE()),IF(J101=4,VLOOKUP(K101,TPMatrix!$D$6:$E$9,2,FALSE()),0))</f>
        <v>0</v>
      </c>
      <c r="M101" s="278">
        <f ca="1">IF(COUNTIF(K97:K101,K101)&gt;=2,IF(J101=5,VLOOKUP(K101+1,TPMatrix!$A$6:$B$10,2,FALSE()),IF(J101=4,VLOOKUP(K101+1,TPMatrix!$D$6:$E$9,2,FALSE()),0)),"")</f>
        <v>0</v>
      </c>
      <c r="N101" s="278">
        <f ca="1">IF(COUNTIF(K97:K101,K101)&gt;=3,IF(J101=5,VLOOKUP(K101+2,TPMatrix!$A$6:$B$10,2,FALSE()),IF(J101=4,VLOOKUP(K101+2,TPMatrix!$D$6:$E$9,2,FALSE()),0)),"")</f>
        <v>0</v>
      </c>
      <c r="O101" s="278">
        <f ca="1">IF(COUNTIF(K97:K101,K101)&gt;=4,IF(J101=5,VLOOKUP(K101+3,TPMatrix!$A$6:$B$10,2,FALSE()),IF(J101=4,VLOOKUP(K101+3,TPMatrix!$D$6:$E$9,2,FALSE()),0)),"")</f>
        <v>0</v>
      </c>
      <c r="P101" s="278">
        <f ca="1">IF(COUNTIF(K97:K101,K101)&gt;=5,IF(J101=5,VLOOKUP(K101+4,TPMatrix!$A$6:$B$10,2,FALSE()),IF(J101=4,VLOOKUP(K101+4,TPMatrix!$D$6:$E$9,2,FALSE()),0)),"")</f>
        <v>0</v>
      </c>
      <c r="Q101" s="278">
        <f t="shared" ca="1" si="28"/>
        <v>0</v>
      </c>
      <c r="R101" s="279">
        <f t="shared" ca="1" si="29"/>
        <v>5</v>
      </c>
      <c r="S101" s="277">
        <f t="shared" ca="1" si="30"/>
        <v>0</v>
      </c>
      <c r="T101" s="278">
        <f t="shared" si="31"/>
        <v>0</v>
      </c>
      <c r="U101" s="279">
        <f t="shared" ca="1" si="32"/>
        <v>0</v>
      </c>
      <c r="W101" s="191" t="str">
        <f t="shared" ca="1" si="33"/>
        <v/>
      </c>
      <c r="X101" t="str">
        <f ca="1">IF(ISNUMBER($A101),$W101*(Methuselahs!$A$4+1)+$A101,"")</f>
        <v/>
      </c>
      <c r="Y101" s="191" t="str">
        <f t="shared" ca="1" si="34"/>
        <v/>
      </c>
      <c r="Z101" t="str">
        <f ca="1">IF(ISNUMBER($A101),VLOOKUP($A101,Methuselahs!$A$7:$X$206,5),"")</f>
        <v/>
      </c>
      <c r="AA101" s="191" t="str">
        <f t="shared" ca="1" si="35"/>
        <v/>
      </c>
    </row>
    <row r="102" spans="1:27" ht="12.95" customHeight="1">
      <c r="A102" t="str">
        <f ca="1">IF(ISBLANK('Tournament Info'!$B$11),"",INDIRECT(ADDRESS(ROW(),2,1,1,"Optimal Seating "&amp;'Tournament Info'!$B$11-1&amp;"R+F")))</f>
        <v/>
      </c>
      <c r="B102" t="str">
        <f ca="1">IF(ISNUMBER(A102),VLOOKUP(A102,Methuselahs!$A$7:$E$206,2,FALSE()),"")</f>
        <v/>
      </c>
      <c r="C102" t="str">
        <f ca="1">IF(ISNUMBER(A102),VLOOKUP(A102,Methuselahs!$A$7:$E$206,3,FALSE()),"")</f>
        <v/>
      </c>
      <c r="D102" s="234" t="str">
        <f t="shared" ca="1" si="24"/>
        <v/>
      </c>
      <c r="E102" s="235"/>
      <c r="F102" s="285">
        <f t="shared" si="25"/>
        <v>0</v>
      </c>
      <c r="G102" s="236" t="str">
        <f t="shared" ca="1" si="26"/>
        <v/>
      </c>
      <c r="H102" t="str">
        <f ca="1">IF(ISNUMBER(A102),IF(OR($S102=$U102,NOT(ISNA(MATCH($D102*5+$V$4,Override!$C$6:$C$124,0)))),$Q102,0),"")</f>
        <v/>
      </c>
      <c r="I102" s="286" t="str">
        <f t="shared" ca="1" si="27"/>
        <v/>
      </c>
      <c r="J102" s="238">
        <f ca="1">COUNT(A102:A106)</f>
        <v>0</v>
      </c>
      <c r="K102" s="239" t="str">
        <f ca="1">IF(ISNUMBER(A102),_xlfn.RANK.EQ(F102,F102:F106),"")</f>
        <v/>
      </c>
      <c r="L102" s="240">
        <f ca="1">IF(J102=5,VLOOKUP(K102,TPMatrix!$A$6:$B$10,2,FALSE()),IF(J102=4,VLOOKUP(K102,TPMatrix!$D$6:$E$9,2,FALSE()),0))</f>
        <v>0</v>
      </c>
      <c r="M102" s="240">
        <f ca="1">IF(COUNTIF(K102:K106,K102)&gt;=2,IF(J102=5,VLOOKUP(K102+1,TPMatrix!$A$6:$B$10,2,FALSE()),IF(J102=4,VLOOKUP(K102+1,TPMatrix!$D$6:$E$9,2,FALSE()),0)),"")</f>
        <v>0</v>
      </c>
      <c r="N102" s="240">
        <f ca="1">IF(COUNTIF(K102:K106,K102)&gt;=3,IF(J102=5,VLOOKUP(K102+2,TPMatrix!$A$6:$B$10,2,FALSE()),IF(J102=4,VLOOKUP(K102+2,TPMatrix!$D$6:$E$9,2,FALSE()),0)),"")</f>
        <v>0</v>
      </c>
      <c r="O102" s="240">
        <f ca="1">IF(COUNTIF(K102:K106,K102)&gt;=4,IF(J102=5,VLOOKUP(K102+3,TPMatrix!$A$6:$B$10,2,FALSE()),IF(J102=4,VLOOKUP(K102+3,TPMatrix!$D$6:$E$9,2,FALSE()),0)),"")</f>
        <v>0</v>
      </c>
      <c r="P102" s="240">
        <f ca="1">IF(COUNTIF(K102:K106,K102)&gt;=5,IF(J102=5,VLOOKUP(K102+4,TPMatrix!$A$6:$B$10,2,FALSE()),IF(J102=4,VLOOKUP(K102+4,TPMatrix!$D$6:$E$9,2,FALSE()),0)),"")</f>
        <v>0</v>
      </c>
      <c r="Q102" s="240">
        <f t="shared" ca="1" si="28"/>
        <v>0</v>
      </c>
      <c r="R102" s="241">
        <f t="shared" ca="1" si="29"/>
        <v>5</v>
      </c>
      <c r="S102" s="242">
        <f t="shared" ca="1" si="30"/>
        <v>0</v>
      </c>
      <c r="T102" s="243">
        <f t="shared" si="31"/>
        <v>0</v>
      </c>
      <c r="U102" s="244">
        <f t="shared" ca="1" si="32"/>
        <v>0</v>
      </c>
      <c r="W102" s="191" t="str">
        <f t="shared" ca="1" si="33"/>
        <v/>
      </c>
      <c r="X102" t="str">
        <f ca="1">IF(ISNUMBER($A102),$W102*(Methuselahs!$A$4+1)+$A102,"")</f>
        <v/>
      </c>
      <c r="Y102" s="191" t="str">
        <f t="shared" ca="1" si="34"/>
        <v/>
      </c>
      <c r="Z102" t="str">
        <f ca="1">IF(ISNUMBER($A102),VLOOKUP($A102,Methuselahs!$A$7:$X$206,5),"")</f>
        <v/>
      </c>
      <c r="AA102" s="191" t="str">
        <f t="shared" ca="1" si="35"/>
        <v/>
      </c>
    </row>
    <row r="103" spans="1:27" ht="12.95" customHeight="1">
      <c r="A103" t="str">
        <f ca="1">IF(ISBLANK('Tournament Info'!$B$11),"",INDIRECT(ADDRESS(ROW(),2,1,1,"Optimal Seating "&amp;'Tournament Info'!$B$11-1&amp;"R+F")))</f>
        <v/>
      </c>
      <c r="B103" t="str">
        <f ca="1">IF(ISNUMBER(A103),VLOOKUP(A103,Methuselahs!$A$7:$E$206,2,FALSE()),"")</f>
        <v/>
      </c>
      <c r="C103" t="str">
        <f ca="1">IF(ISNUMBER(A103),VLOOKUP(A103,Methuselahs!$A$7:$E$206,3,FALSE()),"")</f>
        <v/>
      </c>
      <c r="D103" s="248" t="str">
        <f t="shared" ref="D103:D134" ca="1" si="36">IF(ISNUMBER(A103),FLOOR((ROW()-ROW($A$7))/5,1)+1,"")</f>
        <v/>
      </c>
      <c r="E103" s="249"/>
      <c r="F103" s="287">
        <f t="shared" ref="F103:F134" si="37">IF(ISNUMBER(E103),E103,0)</f>
        <v>0</v>
      </c>
      <c r="G103" s="250" t="str">
        <f t="shared" ref="G103:G134" ca="1" si="38">IF(ISNUMBER($A103),IF(AND($F103&gt;=2,$H103=60),1,0),"")</f>
        <v/>
      </c>
      <c r="H103" t="str">
        <f ca="1">IF(ISNUMBER(A103),IF(OR($S103=$U103,NOT(ISNA(MATCH($D103*5+$V$4,Override!$C$6:$C$124,0)))),$Q103,0),"")</f>
        <v/>
      </c>
      <c r="I103" s="288" t="str">
        <f t="shared" ref="I103:I134" ca="1" si="39">IF(ISNUMBER(A103),IF(J103=5,K103,IF(AND(J103=4,OR(K103=4,K103=3)),K103+1,K103)),"")</f>
        <v/>
      </c>
      <c r="J103" s="252">
        <f ca="1">COUNT(A102:A106)</f>
        <v>0</v>
      </c>
      <c r="K103" s="253" t="str">
        <f ca="1">IF(ISNUMBER(A103),_xlfn.RANK.EQ(F103,F102:F106),"")</f>
        <v/>
      </c>
      <c r="L103" s="254">
        <f ca="1">IF(J103=5,VLOOKUP(K103,TPMatrix!$A$6:$B$10,2,FALSE()),IF(J103=4,VLOOKUP(K103,TPMatrix!$D$6:$E$9,2,FALSE()),0))</f>
        <v>0</v>
      </c>
      <c r="M103" s="254">
        <f ca="1">IF(COUNTIF(K102:K106,K103)&gt;=2,IF(J103=5,VLOOKUP(K103+1,TPMatrix!$A$6:$B$10,2,FALSE()),IF(J103=4,VLOOKUP(K103+1,TPMatrix!$D$6:$E$9,2,FALSE()),0)),"")</f>
        <v>0</v>
      </c>
      <c r="N103" s="254">
        <f ca="1">IF(COUNTIF(K102:K106,K103)&gt;=3,IF(J103=5,VLOOKUP(K103+2,TPMatrix!$A$6:$B$10,2,FALSE()),IF(J103=4,VLOOKUP(K103+2,TPMatrix!$D$6:$E$9,2,FALSE()),0)),"")</f>
        <v>0</v>
      </c>
      <c r="O103" s="254">
        <f ca="1">IF(COUNTIF(K102:K106,K103)&gt;=4,IF(J103=5,VLOOKUP(K103+3,TPMatrix!$A$6:$B$10,2,FALSE()),IF(J103=4,VLOOKUP(K103+3,TPMatrix!$D$6:$E$9,2,FALSE()),0)),"")</f>
        <v>0</v>
      </c>
      <c r="P103" s="254">
        <f ca="1">IF(COUNTIF(K102:K106,K103)&gt;=5,IF(J103=5,VLOOKUP(K103+4,TPMatrix!$A$6:$B$10,2,FALSE()),IF(J103=4,VLOOKUP(K103+4,TPMatrix!$D$6:$E$9,2,FALSE()),0)),"")</f>
        <v>0</v>
      </c>
      <c r="Q103" s="254">
        <f t="shared" ref="Q103:Q134" ca="1" si="40">SUM(L103:P103)/COUNT(L103:P103)</f>
        <v>0</v>
      </c>
      <c r="R103" s="255">
        <f t="shared" ref="R103:R134" ca="1" si="41">COUNT(L103:P103)</f>
        <v>5</v>
      </c>
      <c r="S103" s="253">
        <f t="shared" ref="S103:S134" ca="1" si="42">IF(ISNUMBER($A103),COUNTIF($D$7:$D$206,$D103),0)</f>
        <v>0</v>
      </c>
      <c r="T103" s="254">
        <f t="shared" ref="T103:T134" si="43">CEILING($F103,1)</f>
        <v>0</v>
      </c>
      <c r="U103" s="255">
        <f t="shared" ref="U103:U134" ca="1" si="44">SUM(OFFSET(T103,-MOD(ROW()-ROW($U$7),5),0,5,1))</f>
        <v>0</v>
      </c>
      <c r="W103" s="191" t="str">
        <f t="shared" ref="W103:W134" ca="1" si="45">$I103</f>
        <v/>
      </c>
      <c r="X103" t="str">
        <f ca="1">IF(ISNUMBER($A103),$W103*(Methuselahs!$A$4+1)+$A103,"")</f>
        <v/>
      </c>
      <c r="Y103" s="191" t="str">
        <f t="shared" ref="Y103:Y134" ca="1" si="46">IF(ISNUMBER($A103),_xlfn.RANK.EQ($X103,$X103:$X107,1),"")</f>
        <v/>
      </c>
      <c r="Z103" t="str">
        <f ca="1">IF(ISNUMBER($A103),VLOOKUP($A103,Methuselahs!$A$7:$X$206,5),"")</f>
        <v/>
      </c>
      <c r="AA103" s="191" t="str">
        <f t="shared" ref="AA103:AA134" ca="1" si="47">$I103</f>
        <v/>
      </c>
    </row>
    <row r="104" spans="1:27" ht="12.95" customHeight="1">
      <c r="A104" t="str">
        <f ca="1">IF(ISBLANK('Tournament Info'!$B$11),"",INDIRECT(ADDRESS(ROW(),2,1,1,"Optimal Seating "&amp;'Tournament Info'!$B$11-1&amp;"R+F")))</f>
        <v/>
      </c>
      <c r="B104" t="str">
        <f ca="1">IF(ISNUMBER(A104),VLOOKUP(A104,Methuselahs!$A$7:$E$206,2,FALSE()),"")</f>
        <v/>
      </c>
      <c r="C104" t="str">
        <f ca="1">IF(ISNUMBER(A104),VLOOKUP(A104,Methuselahs!$A$7:$E$206,3,FALSE()),"")</f>
        <v/>
      </c>
      <c r="D104" s="258" t="str">
        <f t="shared" ca="1" si="36"/>
        <v/>
      </c>
      <c r="E104" s="259"/>
      <c r="F104" s="289">
        <f t="shared" si="37"/>
        <v>0</v>
      </c>
      <c r="G104" s="260" t="str">
        <f t="shared" ca="1" si="38"/>
        <v/>
      </c>
      <c r="H104" t="str">
        <f ca="1">IF(ISNUMBER(A104),IF(OR($S104=$U104,NOT(ISNA(MATCH($D104*5+$V$4,Override!$C$6:$C$124,0)))),$Q104,0),"")</f>
        <v/>
      </c>
      <c r="I104" s="290" t="str">
        <f t="shared" ca="1" si="39"/>
        <v/>
      </c>
      <c r="J104" s="262">
        <f ca="1">COUNT(A102:A106)</f>
        <v>0</v>
      </c>
      <c r="K104" s="263" t="str">
        <f ca="1">IF(ISNUMBER(A104),_xlfn.RANK.EQ(F104,F102:F106),"")</f>
        <v/>
      </c>
      <c r="L104" s="264">
        <f ca="1">IF(J104=5,VLOOKUP(K104,TPMatrix!$A$6:$B$10,2,FALSE()),IF(J104=4,VLOOKUP(K104,TPMatrix!$D$6:$E$9,2,FALSE()),0))</f>
        <v>0</v>
      </c>
      <c r="M104" s="264">
        <f ca="1">IF(COUNTIF(K102:K106,K104)&gt;=2,IF(J104=5,VLOOKUP(K104+1,TPMatrix!$A$6:$B$10,2,FALSE()),IF(J104=4,VLOOKUP(K104+1,TPMatrix!$D$6:$E$9,2,FALSE()),0)),"")</f>
        <v>0</v>
      </c>
      <c r="N104" s="264">
        <f ca="1">IF(COUNTIF(K102:K106,K104)&gt;=3,IF(J104=5,VLOOKUP(K104+2,TPMatrix!$A$6:$B$10,2,FALSE()),IF(J104=4,VLOOKUP(K104+2,TPMatrix!$D$6:$E$9,2,FALSE()),0)),"")</f>
        <v>0</v>
      </c>
      <c r="O104" s="264">
        <f ca="1">IF(COUNTIF(K102:K106,K104)&gt;=4,IF(J104=5,VLOOKUP(K104+3,TPMatrix!$A$6:$B$10,2,FALSE()),IF(J104=4,VLOOKUP(K104+3,TPMatrix!$D$6:$E$9,2,FALSE()),0)),"")</f>
        <v>0</v>
      </c>
      <c r="P104" s="264">
        <f ca="1">IF(COUNTIF(K102:K106,K104)&gt;=5,IF(J104=5,VLOOKUP(K104+4,TPMatrix!$A$6:$B$10,2,FALSE()),IF(J104=4,VLOOKUP(K104+4,TPMatrix!$D$6:$E$9,2,FALSE()),0)),"")</f>
        <v>0</v>
      </c>
      <c r="Q104" s="264">
        <f t="shared" ca="1" si="40"/>
        <v>0</v>
      </c>
      <c r="R104" s="265">
        <f t="shared" ca="1" si="41"/>
        <v>5</v>
      </c>
      <c r="S104" s="263">
        <f t="shared" ca="1" si="42"/>
        <v>0</v>
      </c>
      <c r="T104" s="264">
        <f t="shared" si="43"/>
        <v>0</v>
      </c>
      <c r="U104" s="265">
        <f t="shared" ca="1" si="44"/>
        <v>0</v>
      </c>
      <c r="W104" s="191" t="str">
        <f t="shared" ca="1" si="45"/>
        <v/>
      </c>
      <c r="X104" t="str">
        <f ca="1">IF(ISNUMBER($A104),$W104*(Methuselahs!$A$4+1)+$A104,"")</f>
        <v/>
      </c>
      <c r="Y104" s="191" t="str">
        <f t="shared" ca="1" si="46"/>
        <v/>
      </c>
      <c r="Z104" t="str">
        <f ca="1">IF(ISNUMBER($A104),VLOOKUP($A104,Methuselahs!$A$7:$X$206,5),"")</f>
        <v/>
      </c>
      <c r="AA104" s="191" t="str">
        <f t="shared" ca="1" si="47"/>
        <v/>
      </c>
    </row>
    <row r="105" spans="1:27" ht="12.95" customHeight="1">
      <c r="A105" t="str">
        <f ca="1">IF(ISBLANK('Tournament Info'!$B$11),"",INDIRECT(ADDRESS(ROW(),2,1,1,"Optimal Seating "&amp;'Tournament Info'!$B$11-1&amp;"R+F")))</f>
        <v/>
      </c>
      <c r="B105" t="str">
        <f ca="1">IF(ISNUMBER(A105),VLOOKUP(A105,Methuselahs!$A$7:$E$206,2,FALSE()),"")</f>
        <v/>
      </c>
      <c r="C105" t="str">
        <f ca="1">IF(ISNUMBER(A105),VLOOKUP(A105,Methuselahs!$A$7:$E$206,3,FALSE()),"")</f>
        <v/>
      </c>
      <c r="D105" s="268" t="str">
        <f t="shared" ca="1" si="36"/>
        <v/>
      </c>
      <c r="E105" s="269"/>
      <c r="F105" s="291">
        <f t="shared" si="37"/>
        <v>0</v>
      </c>
      <c r="G105" s="250" t="str">
        <f t="shared" ca="1" si="38"/>
        <v/>
      </c>
      <c r="H105" t="str">
        <f ca="1">IF(ISNUMBER(A105),IF(OR($S105=$U105,NOT(ISNA(MATCH($D105*5+$V$4,Override!$C$6:$C$124,0)))),$Q105,0),"")</f>
        <v/>
      </c>
      <c r="I105" s="288" t="str">
        <f t="shared" ca="1" si="39"/>
        <v/>
      </c>
      <c r="J105" s="270">
        <f ca="1">COUNT(A102:A106)</f>
        <v>0</v>
      </c>
      <c r="K105" s="253" t="str">
        <f ca="1">IF(ISNUMBER(A105),_xlfn.RANK.EQ(F105,F102:F106),"")</f>
        <v/>
      </c>
      <c r="L105" s="254">
        <f ca="1">IF(J105=5,VLOOKUP(K105,TPMatrix!$A$6:$B$10,2,FALSE()),IF(J105=4,VLOOKUP(K105,TPMatrix!$D$6:$E$9,2,FALSE()),0))</f>
        <v>0</v>
      </c>
      <c r="M105" s="254">
        <f ca="1">IF(COUNTIF(K102:K106,K105)&gt;=2,IF(J105=5,VLOOKUP(K105+1,TPMatrix!$A$6:$B$10,2,FALSE()),IF(J105=4,VLOOKUP(K105+1,TPMatrix!$D$6:$E$9,2,FALSE()),0)),"")</f>
        <v>0</v>
      </c>
      <c r="N105" s="254">
        <f ca="1">IF(COUNTIF(K102:K106,K105)&gt;=3,IF(J105=5,VLOOKUP(K105+2,TPMatrix!$A$6:$B$10,2,FALSE()),IF(J105=4,VLOOKUP(K105+2,TPMatrix!$D$6:$E$9,2,FALSE()),0)),"")</f>
        <v>0</v>
      </c>
      <c r="O105" s="254">
        <f ca="1">IF(COUNTIF(K102:K106,K105)&gt;=4,IF(J105=5,VLOOKUP(K105+3,TPMatrix!$A$6:$B$10,2,FALSE()),IF(J105=4,VLOOKUP(K105+3,TPMatrix!$D$6:$E$9,2,FALSE()),0)),"")</f>
        <v>0</v>
      </c>
      <c r="P105" s="254">
        <f ca="1">IF(COUNTIF(K102:K106,K105)&gt;=5,IF(J105=5,VLOOKUP(K105+4,TPMatrix!$A$6:$B$10,2,FALSE()),IF(J105=4,VLOOKUP(K105+4,TPMatrix!$D$6:$E$9,2,FALSE()),0)),"")</f>
        <v>0</v>
      </c>
      <c r="Q105" s="254">
        <f t="shared" ca="1" si="40"/>
        <v>0</v>
      </c>
      <c r="R105" s="255">
        <f t="shared" ca="1" si="41"/>
        <v>5</v>
      </c>
      <c r="S105" s="253">
        <f t="shared" ca="1" si="42"/>
        <v>0</v>
      </c>
      <c r="T105" s="254">
        <f t="shared" si="43"/>
        <v>0</v>
      </c>
      <c r="U105" s="255">
        <f t="shared" ca="1" si="44"/>
        <v>0</v>
      </c>
      <c r="W105" s="191" t="str">
        <f t="shared" ca="1" si="45"/>
        <v/>
      </c>
      <c r="X105" t="str">
        <f ca="1">IF(ISNUMBER($A105),$W105*(Methuselahs!$A$4+1)+$A105,"")</f>
        <v/>
      </c>
      <c r="Y105" s="191" t="str">
        <f t="shared" ca="1" si="46"/>
        <v/>
      </c>
      <c r="Z105" t="str">
        <f ca="1">IF(ISNUMBER($A105),VLOOKUP($A105,Methuselahs!$A$7:$X$206,5),"")</f>
        <v/>
      </c>
      <c r="AA105" s="191" t="str">
        <f t="shared" ca="1" si="47"/>
        <v/>
      </c>
    </row>
    <row r="106" spans="1:27" ht="12.95" customHeight="1" thickBot="1">
      <c r="A106" t="str">
        <f ca="1">IF(ISBLANK('Tournament Info'!$B$11),"",INDIRECT(ADDRESS(ROW(),2,1,1,"Optimal Seating "&amp;'Tournament Info'!$B$11-1&amp;"R+F")))</f>
        <v/>
      </c>
      <c r="B106" t="str">
        <f ca="1">IF(ISNUMBER(A106),VLOOKUP(A106,Methuselahs!$A$7:$E$206,2,FALSE()),"")</f>
        <v/>
      </c>
      <c r="C106" t="str">
        <f ca="1">IF(ISNUMBER(A106),VLOOKUP(A106,Methuselahs!$A$7:$E$206,3,FALSE()),"")</f>
        <v/>
      </c>
      <c r="D106" s="274" t="str">
        <f t="shared" ca="1" si="36"/>
        <v/>
      </c>
      <c r="E106" s="275"/>
      <c r="F106" s="292">
        <f t="shared" si="37"/>
        <v>0</v>
      </c>
      <c r="G106" s="260" t="str">
        <f t="shared" ca="1" si="38"/>
        <v/>
      </c>
      <c r="H106" t="str">
        <f ca="1">IF(ISNUMBER(A106),IF(OR($S106=$U106,NOT(ISNA(MATCH($D106*5+$V$4,Override!$C$6:$C$124,0)))),$Q106,0),"")</f>
        <v/>
      </c>
      <c r="I106" s="290" t="str">
        <f t="shared" ca="1" si="39"/>
        <v/>
      </c>
      <c r="J106" s="276">
        <f ca="1">COUNT(A102:A106)</f>
        <v>0</v>
      </c>
      <c r="K106" s="277" t="str">
        <f ca="1">IF(ISNUMBER(A106),_xlfn.RANK.EQ(F106,F102:F106),"")</f>
        <v/>
      </c>
      <c r="L106" s="278">
        <f ca="1">IF(J106=5,VLOOKUP(K106,TPMatrix!$A$6:$B$10,2,FALSE()),IF(J106=4,VLOOKUP(K106,TPMatrix!$D$6:$E$9,2,FALSE()),0))</f>
        <v>0</v>
      </c>
      <c r="M106" s="278">
        <f ca="1">IF(COUNTIF(K102:K106,K106)&gt;=2,IF(J106=5,VLOOKUP(K106+1,TPMatrix!$A$6:$B$10,2,FALSE()),IF(J106=4,VLOOKUP(K106+1,TPMatrix!$D$6:$E$9,2,FALSE()),0)),"")</f>
        <v>0</v>
      </c>
      <c r="N106" s="278">
        <f ca="1">IF(COUNTIF(K102:K106,K106)&gt;=3,IF(J106=5,VLOOKUP(K106+2,TPMatrix!$A$6:$B$10,2,FALSE()),IF(J106=4,VLOOKUP(K106+2,TPMatrix!$D$6:$E$9,2,FALSE()),0)),"")</f>
        <v>0</v>
      </c>
      <c r="O106" s="278">
        <f ca="1">IF(COUNTIF(K102:K106,K106)&gt;=4,IF(J106=5,VLOOKUP(K106+3,TPMatrix!$A$6:$B$10,2,FALSE()),IF(J106=4,VLOOKUP(K106+3,TPMatrix!$D$6:$E$9,2,FALSE()),0)),"")</f>
        <v>0</v>
      </c>
      <c r="P106" s="278">
        <f ca="1">IF(COUNTIF(K102:K106,K106)&gt;=5,IF(J106=5,VLOOKUP(K106+4,TPMatrix!$A$6:$B$10,2,FALSE()),IF(J106=4,VLOOKUP(K106+4,TPMatrix!$D$6:$E$9,2,FALSE()),0)),"")</f>
        <v>0</v>
      </c>
      <c r="Q106" s="278">
        <f t="shared" ca="1" si="40"/>
        <v>0</v>
      </c>
      <c r="R106" s="279">
        <f t="shared" ca="1" si="41"/>
        <v>5</v>
      </c>
      <c r="S106" s="277">
        <f t="shared" ca="1" si="42"/>
        <v>0</v>
      </c>
      <c r="T106" s="278">
        <f t="shared" si="43"/>
        <v>0</v>
      </c>
      <c r="U106" s="279">
        <f t="shared" ca="1" si="44"/>
        <v>0</v>
      </c>
      <c r="W106" s="191" t="str">
        <f t="shared" ca="1" si="45"/>
        <v/>
      </c>
      <c r="X106" t="str">
        <f ca="1">IF(ISNUMBER($A106),$W106*(Methuselahs!$A$4+1)+$A106,"")</f>
        <v/>
      </c>
      <c r="Y106" s="191" t="str">
        <f t="shared" ca="1" si="46"/>
        <v/>
      </c>
      <c r="Z106" t="str">
        <f ca="1">IF(ISNUMBER($A106),VLOOKUP($A106,Methuselahs!$A$7:$X$206,5),"")</f>
        <v/>
      </c>
      <c r="AA106" s="191" t="str">
        <f t="shared" ca="1" si="47"/>
        <v/>
      </c>
    </row>
    <row r="107" spans="1:27" ht="12.95" customHeight="1">
      <c r="A107" t="str">
        <f ca="1">IF(ISBLANK('Tournament Info'!$B$11),"",INDIRECT(ADDRESS(ROW(),2,1,1,"Optimal Seating "&amp;'Tournament Info'!$B$11-1&amp;"R+F")))</f>
        <v/>
      </c>
      <c r="B107" t="str">
        <f ca="1">IF(ISNUMBER(A107),VLOOKUP(A107,Methuselahs!$A$7:$E$206,2,FALSE()),"")</f>
        <v/>
      </c>
      <c r="C107" t="str">
        <f ca="1">IF(ISNUMBER(A107),VLOOKUP(A107,Methuselahs!$A$7:$E$206,3,FALSE()),"")</f>
        <v/>
      </c>
      <c r="D107" s="234" t="str">
        <f t="shared" ca="1" si="36"/>
        <v/>
      </c>
      <c r="E107" s="235"/>
      <c r="F107" s="285">
        <f t="shared" si="37"/>
        <v>0</v>
      </c>
      <c r="G107" s="236" t="str">
        <f t="shared" ca="1" si="38"/>
        <v/>
      </c>
      <c r="H107" t="str">
        <f ca="1">IF(ISNUMBER(A107),IF(OR($S107=$U107,NOT(ISNA(MATCH($D107*5+$V$4,Override!$C$6:$C$124,0)))),$Q107,0),"")</f>
        <v/>
      </c>
      <c r="I107" s="286" t="str">
        <f t="shared" ca="1" si="39"/>
        <v/>
      </c>
      <c r="J107" s="238">
        <f ca="1">COUNT(A107:A111)</f>
        <v>0</v>
      </c>
      <c r="K107" s="239" t="str">
        <f ca="1">IF(ISNUMBER(A107),_xlfn.RANK.EQ(F107,F107:F111),"")</f>
        <v/>
      </c>
      <c r="L107" s="240">
        <f ca="1">IF(J107=5,VLOOKUP(K107,TPMatrix!$A$6:$B$10,2,FALSE()),IF(J107=4,VLOOKUP(K107,TPMatrix!$D$6:$E$9,2,FALSE()),0))</f>
        <v>0</v>
      </c>
      <c r="M107" s="240">
        <f ca="1">IF(COUNTIF(K107:K111,K107)&gt;=2,IF(J107=5,VLOOKUP(K107+1,TPMatrix!$A$6:$B$10,2,FALSE()),IF(J107=4,VLOOKUP(K107+1,TPMatrix!$D$6:$E$9,2,FALSE()),0)),"")</f>
        <v>0</v>
      </c>
      <c r="N107" s="240">
        <f ca="1">IF(COUNTIF(K107:K111,K107)&gt;=3,IF(J107=5,VLOOKUP(K107+2,TPMatrix!$A$6:$B$10,2,FALSE()),IF(J107=4,VLOOKUP(K107+2,TPMatrix!$D$6:$E$9,2,FALSE()),0)),"")</f>
        <v>0</v>
      </c>
      <c r="O107" s="240">
        <f ca="1">IF(COUNTIF(K107:K111,K107)&gt;=4,IF(J107=5,VLOOKUP(K107+3,TPMatrix!$A$6:$B$10,2,FALSE()),IF(J107=4,VLOOKUP(K107+3,TPMatrix!$D$6:$E$9,2,FALSE()),0)),"")</f>
        <v>0</v>
      </c>
      <c r="P107" s="240">
        <f ca="1">IF(COUNTIF(K107:K111,K107)&gt;=5,IF(J107=5,VLOOKUP(K107+4,TPMatrix!$A$6:$B$10,2,FALSE()),IF(J107=4,VLOOKUP(K107+4,TPMatrix!$D$6:$E$9,2,FALSE()),0)),"")</f>
        <v>0</v>
      </c>
      <c r="Q107" s="240">
        <f t="shared" ca="1" si="40"/>
        <v>0</v>
      </c>
      <c r="R107" s="241">
        <f t="shared" ca="1" si="41"/>
        <v>5</v>
      </c>
      <c r="S107" s="242">
        <f t="shared" ca="1" si="42"/>
        <v>0</v>
      </c>
      <c r="T107" s="243">
        <f t="shared" si="43"/>
        <v>0</v>
      </c>
      <c r="U107" s="244">
        <f t="shared" ca="1" si="44"/>
        <v>0</v>
      </c>
      <c r="W107" s="191" t="str">
        <f t="shared" ca="1" si="45"/>
        <v/>
      </c>
      <c r="X107" t="str">
        <f ca="1">IF(ISNUMBER($A107),$W107*(Methuselahs!$A$4+1)+$A107,"")</f>
        <v/>
      </c>
      <c r="Y107" s="191" t="str">
        <f t="shared" ca="1" si="46"/>
        <v/>
      </c>
      <c r="Z107" t="str">
        <f ca="1">IF(ISNUMBER($A107),VLOOKUP($A107,Methuselahs!$A$7:$X$206,5),"")</f>
        <v/>
      </c>
      <c r="AA107" s="191" t="str">
        <f t="shared" ca="1" si="47"/>
        <v/>
      </c>
    </row>
    <row r="108" spans="1:27" ht="12.95" customHeight="1">
      <c r="A108" t="str">
        <f ca="1">IF(ISBLANK('Tournament Info'!$B$11),"",INDIRECT(ADDRESS(ROW(),2,1,1,"Optimal Seating "&amp;'Tournament Info'!$B$11-1&amp;"R+F")))</f>
        <v/>
      </c>
      <c r="B108" t="str">
        <f ca="1">IF(ISNUMBER(A108),VLOOKUP(A108,Methuselahs!$A$7:$E$206,2,FALSE()),"")</f>
        <v/>
      </c>
      <c r="C108" t="str">
        <f ca="1">IF(ISNUMBER(A108),VLOOKUP(A108,Methuselahs!$A$7:$E$206,3,FALSE()),"")</f>
        <v/>
      </c>
      <c r="D108" s="248" t="str">
        <f t="shared" ca="1" si="36"/>
        <v/>
      </c>
      <c r="E108" s="249"/>
      <c r="F108" s="287">
        <f t="shared" si="37"/>
        <v>0</v>
      </c>
      <c r="G108" s="250" t="str">
        <f t="shared" ca="1" si="38"/>
        <v/>
      </c>
      <c r="H108" t="str">
        <f ca="1">IF(ISNUMBER(A108),IF(OR($S108=$U108,NOT(ISNA(MATCH($D108*5+$V$4,Override!$C$6:$C$124,0)))),$Q108,0),"")</f>
        <v/>
      </c>
      <c r="I108" s="288" t="str">
        <f t="shared" ca="1" si="39"/>
        <v/>
      </c>
      <c r="J108" s="252">
        <f ca="1">COUNT(A107:A111)</f>
        <v>0</v>
      </c>
      <c r="K108" s="253" t="str">
        <f ca="1">IF(ISNUMBER(A108),_xlfn.RANK.EQ(F108,F107:F111),"")</f>
        <v/>
      </c>
      <c r="L108" s="254">
        <f ca="1">IF(J108=5,VLOOKUP(K108,TPMatrix!$A$6:$B$10,2,FALSE()),IF(J108=4,VLOOKUP(K108,TPMatrix!$D$6:$E$9,2,FALSE()),0))</f>
        <v>0</v>
      </c>
      <c r="M108" s="254">
        <f ca="1">IF(COUNTIF(K107:K111,K108)&gt;=2,IF(J108=5,VLOOKUP(K108+1,TPMatrix!$A$6:$B$10,2,FALSE()),IF(J108=4,VLOOKUP(K108+1,TPMatrix!$D$6:$E$9,2,FALSE()),0)),"")</f>
        <v>0</v>
      </c>
      <c r="N108" s="254">
        <f ca="1">IF(COUNTIF(K107:K111,K108)&gt;=3,IF(J108=5,VLOOKUP(K108+2,TPMatrix!$A$6:$B$10,2,FALSE()),IF(J108=4,VLOOKUP(K108+2,TPMatrix!$D$6:$E$9,2,FALSE()),0)),"")</f>
        <v>0</v>
      </c>
      <c r="O108" s="254">
        <f ca="1">IF(COUNTIF(K107:K111,K108)&gt;=4,IF(J108=5,VLOOKUP(K108+3,TPMatrix!$A$6:$B$10,2,FALSE()),IF(J108=4,VLOOKUP(K108+3,TPMatrix!$D$6:$E$9,2,FALSE()),0)),"")</f>
        <v>0</v>
      </c>
      <c r="P108" s="254">
        <f ca="1">IF(COUNTIF(K107:K111,K108)&gt;=5,IF(J108=5,VLOOKUP(K108+4,TPMatrix!$A$6:$B$10,2,FALSE()),IF(J108=4,VLOOKUP(K108+4,TPMatrix!$D$6:$E$9,2,FALSE()),0)),"")</f>
        <v>0</v>
      </c>
      <c r="Q108" s="254">
        <f t="shared" ca="1" si="40"/>
        <v>0</v>
      </c>
      <c r="R108" s="255">
        <f t="shared" ca="1" si="41"/>
        <v>5</v>
      </c>
      <c r="S108" s="253">
        <f t="shared" ca="1" si="42"/>
        <v>0</v>
      </c>
      <c r="T108" s="254">
        <f t="shared" si="43"/>
        <v>0</v>
      </c>
      <c r="U108" s="255">
        <f t="shared" ca="1" si="44"/>
        <v>0</v>
      </c>
      <c r="W108" s="191" t="str">
        <f t="shared" ca="1" si="45"/>
        <v/>
      </c>
      <c r="X108" t="str">
        <f ca="1">IF(ISNUMBER($A108),$W108*(Methuselahs!$A$4+1)+$A108,"")</f>
        <v/>
      </c>
      <c r="Y108" s="191" t="str">
        <f t="shared" ca="1" si="46"/>
        <v/>
      </c>
      <c r="Z108" t="str">
        <f ca="1">IF(ISNUMBER($A108),VLOOKUP($A108,Methuselahs!$A$7:$X$206,5),"")</f>
        <v/>
      </c>
      <c r="AA108" s="191" t="str">
        <f t="shared" ca="1" si="47"/>
        <v/>
      </c>
    </row>
    <row r="109" spans="1:27" ht="12.95" customHeight="1">
      <c r="A109" t="str">
        <f ca="1">IF(ISBLANK('Tournament Info'!$B$11),"",INDIRECT(ADDRESS(ROW(),2,1,1,"Optimal Seating "&amp;'Tournament Info'!$B$11-1&amp;"R+F")))</f>
        <v/>
      </c>
      <c r="B109" t="str">
        <f ca="1">IF(ISNUMBER(A109),VLOOKUP(A109,Methuselahs!$A$7:$E$206,2,FALSE()),"")</f>
        <v/>
      </c>
      <c r="C109" t="str">
        <f ca="1">IF(ISNUMBER(A109),VLOOKUP(A109,Methuselahs!$A$7:$E$206,3,FALSE()),"")</f>
        <v/>
      </c>
      <c r="D109" s="258" t="str">
        <f t="shared" ca="1" si="36"/>
        <v/>
      </c>
      <c r="E109" s="259"/>
      <c r="F109" s="289">
        <f t="shared" si="37"/>
        <v>0</v>
      </c>
      <c r="G109" s="260" t="str">
        <f t="shared" ca="1" si="38"/>
        <v/>
      </c>
      <c r="H109" t="str">
        <f ca="1">IF(ISNUMBER(A109),IF(OR($S109=$U109,NOT(ISNA(MATCH($D109*5+$V$4,Override!$C$6:$C$124,0)))),$Q109,0),"")</f>
        <v/>
      </c>
      <c r="I109" s="290" t="str">
        <f t="shared" ca="1" si="39"/>
        <v/>
      </c>
      <c r="J109" s="262">
        <f ca="1">COUNT(A107:A111)</f>
        <v>0</v>
      </c>
      <c r="K109" s="263" t="str">
        <f ca="1">IF(ISNUMBER(A109),_xlfn.RANK.EQ(F109,F107:F111),"")</f>
        <v/>
      </c>
      <c r="L109" s="264">
        <f ca="1">IF(J109=5,VLOOKUP(K109,TPMatrix!$A$6:$B$10,2,FALSE()),IF(J109=4,VLOOKUP(K109,TPMatrix!$D$6:$E$9,2,FALSE()),0))</f>
        <v>0</v>
      </c>
      <c r="M109" s="264">
        <f ca="1">IF(COUNTIF(K107:K111,K109)&gt;=2,IF(J109=5,VLOOKUP(K109+1,TPMatrix!$A$6:$B$10,2,FALSE()),IF(J109=4,VLOOKUP(K109+1,TPMatrix!$D$6:$E$9,2,FALSE()),0)),"")</f>
        <v>0</v>
      </c>
      <c r="N109" s="264">
        <f ca="1">IF(COUNTIF(K107:K111,K109)&gt;=3,IF(J109=5,VLOOKUP(K109+2,TPMatrix!$A$6:$B$10,2,FALSE()),IF(J109=4,VLOOKUP(K109+2,TPMatrix!$D$6:$E$9,2,FALSE()),0)),"")</f>
        <v>0</v>
      </c>
      <c r="O109" s="264">
        <f ca="1">IF(COUNTIF(K107:K111,K109)&gt;=4,IF(J109=5,VLOOKUP(K109+3,TPMatrix!$A$6:$B$10,2,FALSE()),IF(J109=4,VLOOKUP(K109+3,TPMatrix!$D$6:$E$9,2,FALSE()),0)),"")</f>
        <v>0</v>
      </c>
      <c r="P109" s="264">
        <f ca="1">IF(COUNTIF(K107:K111,K109)&gt;=5,IF(J109=5,VLOOKUP(K109+4,TPMatrix!$A$6:$B$10,2,FALSE()),IF(J109=4,VLOOKUP(K109+4,TPMatrix!$D$6:$E$9,2,FALSE()),0)),"")</f>
        <v>0</v>
      </c>
      <c r="Q109" s="264">
        <f t="shared" ca="1" si="40"/>
        <v>0</v>
      </c>
      <c r="R109" s="265">
        <f t="shared" ca="1" si="41"/>
        <v>5</v>
      </c>
      <c r="S109" s="263">
        <f t="shared" ca="1" si="42"/>
        <v>0</v>
      </c>
      <c r="T109" s="264">
        <f t="shared" si="43"/>
        <v>0</v>
      </c>
      <c r="U109" s="265">
        <f t="shared" ca="1" si="44"/>
        <v>0</v>
      </c>
      <c r="W109" s="191" t="str">
        <f t="shared" ca="1" si="45"/>
        <v/>
      </c>
      <c r="X109" t="str">
        <f ca="1">IF(ISNUMBER($A109),$W109*(Methuselahs!$A$4+1)+$A109,"")</f>
        <v/>
      </c>
      <c r="Y109" s="191" t="str">
        <f t="shared" ca="1" si="46"/>
        <v/>
      </c>
      <c r="Z109" t="str">
        <f ca="1">IF(ISNUMBER($A109),VLOOKUP($A109,Methuselahs!$A$7:$X$206,5),"")</f>
        <v/>
      </c>
      <c r="AA109" s="191" t="str">
        <f t="shared" ca="1" si="47"/>
        <v/>
      </c>
    </row>
    <row r="110" spans="1:27" ht="12.95" customHeight="1">
      <c r="A110" t="str">
        <f ca="1">IF(ISBLANK('Tournament Info'!$B$11),"",INDIRECT(ADDRESS(ROW(),2,1,1,"Optimal Seating "&amp;'Tournament Info'!$B$11-1&amp;"R+F")))</f>
        <v/>
      </c>
      <c r="B110" t="str">
        <f ca="1">IF(ISNUMBER(A110),VLOOKUP(A110,Methuselahs!$A$7:$E$206,2,FALSE()),"")</f>
        <v/>
      </c>
      <c r="C110" t="str">
        <f ca="1">IF(ISNUMBER(A110),VLOOKUP(A110,Methuselahs!$A$7:$E$206,3,FALSE()),"")</f>
        <v/>
      </c>
      <c r="D110" s="268" t="str">
        <f t="shared" ca="1" si="36"/>
        <v/>
      </c>
      <c r="E110" s="269"/>
      <c r="F110" s="291">
        <f t="shared" si="37"/>
        <v>0</v>
      </c>
      <c r="G110" s="250" t="str">
        <f t="shared" ca="1" si="38"/>
        <v/>
      </c>
      <c r="H110" t="str">
        <f ca="1">IF(ISNUMBER(A110),IF(OR($S110=$U110,NOT(ISNA(MATCH($D110*5+$V$4,Override!$C$6:$C$124,0)))),$Q110,0),"")</f>
        <v/>
      </c>
      <c r="I110" s="288" t="str">
        <f t="shared" ca="1" si="39"/>
        <v/>
      </c>
      <c r="J110" s="270">
        <f ca="1">COUNT(A107:A111)</f>
        <v>0</v>
      </c>
      <c r="K110" s="253" t="str">
        <f ca="1">IF(ISNUMBER(A110),_xlfn.RANK.EQ(F110,F107:F111),"")</f>
        <v/>
      </c>
      <c r="L110" s="254">
        <f ca="1">IF(J110=5,VLOOKUP(K110,TPMatrix!$A$6:$B$10,2,FALSE()),IF(J110=4,VLOOKUP(K110,TPMatrix!$D$6:$E$9,2,FALSE()),0))</f>
        <v>0</v>
      </c>
      <c r="M110" s="254">
        <f ca="1">IF(COUNTIF(K107:K111,K110)&gt;=2,IF(J110=5,VLOOKUP(K110+1,TPMatrix!$A$6:$B$10,2,FALSE()),IF(J110=4,VLOOKUP(K110+1,TPMatrix!$D$6:$E$9,2,FALSE()),0)),"")</f>
        <v>0</v>
      </c>
      <c r="N110" s="254">
        <f ca="1">IF(COUNTIF(K107:K111,K110)&gt;=3,IF(J110=5,VLOOKUP(K110+2,TPMatrix!$A$6:$B$10,2,FALSE()),IF(J110=4,VLOOKUP(K110+2,TPMatrix!$D$6:$E$9,2,FALSE()),0)),"")</f>
        <v>0</v>
      </c>
      <c r="O110" s="254">
        <f ca="1">IF(COUNTIF(K107:K111,K110)&gt;=4,IF(J110=5,VLOOKUP(K110+3,TPMatrix!$A$6:$B$10,2,FALSE()),IF(J110=4,VLOOKUP(K110+3,TPMatrix!$D$6:$E$9,2,FALSE()),0)),"")</f>
        <v>0</v>
      </c>
      <c r="P110" s="254">
        <f ca="1">IF(COUNTIF(K107:K111,K110)&gt;=5,IF(J110=5,VLOOKUP(K110+4,TPMatrix!$A$6:$B$10,2,FALSE()),IF(J110=4,VLOOKUP(K110+4,TPMatrix!$D$6:$E$9,2,FALSE()),0)),"")</f>
        <v>0</v>
      </c>
      <c r="Q110" s="254">
        <f t="shared" ca="1" si="40"/>
        <v>0</v>
      </c>
      <c r="R110" s="255">
        <f t="shared" ca="1" si="41"/>
        <v>5</v>
      </c>
      <c r="S110" s="253">
        <f t="shared" ca="1" si="42"/>
        <v>0</v>
      </c>
      <c r="T110" s="254">
        <f t="shared" si="43"/>
        <v>0</v>
      </c>
      <c r="U110" s="255">
        <f t="shared" ca="1" si="44"/>
        <v>0</v>
      </c>
      <c r="W110" s="191" t="str">
        <f t="shared" ca="1" si="45"/>
        <v/>
      </c>
      <c r="X110" t="str">
        <f ca="1">IF(ISNUMBER($A110),$W110*(Methuselahs!$A$4+1)+$A110,"")</f>
        <v/>
      </c>
      <c r="Y110" s="191" t="str">
        <f t="shared" ca="1" si="46"/>
        <v/>
      </c>
      <c r="Z110" t="str">
        <f ca="1">IF(ISNUMBER($A110),VLOOKUP($A110,Methuselahs!$A$7:$X$206,5),"")</f>
        <v/>
      </c>
      <c r="AA110" s="191" t="str">
        <f t="shared" ca="1" si="47"/>
        <v/>
      </c>
    </row>
    <row r="111" spans="1:27" ht="12.95" customHeight="1" thickBot="1">
      <c r="A111" t="str">
        <f ca="1">IF(ISBLANK('Tournament Info'!$B$11),"",INDIRECT(ADDRESS(ROW(),2,1,1,"Optimal Seating "&amp;'Tournament Info'!$B$11-1&amp;"R+F")))</f>
        <v/>
      </c>
      <c r="B111" t="str">
        <f ca="1">IF(ISNUMBER(A111),VLOOKUP(A111,Methuselahs!$A$7:$E$206,2,FALSE()),"")</f>
        <v/>
      </c>
      <c r="C111" t="str">
        <f ca="1">IF(ISNUMBER(A111),VLOOKUP(A111,Methuselahs!$A$7:$E$206,3,FALSE()),"")</f>
        <v/>
      </c>
      <c r="D111" s="274" t="str">
        <f t="shared" ca="1" si="36"/>
        <v/>
      </c>
      <c r="E111" s="275"/>
      <c r="F111" s="292">
        <f t="shared" si="37"/>
        <v>0</v>
      </c>
      <c r="G111" s="260" t="str">
        <f t="shared" ca="1" si="38"/>
        <v/>
      </c>
      <c r="H111" t="str">
        <f ca="1">IF(ISNUMBER(A111),IF(OR($S111=$U111,NOT(ISNA(MATCH($D111*5+$V$4,Override!$C$6:$C$124,0)))),$Q111,0),"")</f>
        <v/>
      </c>
      <c r="I111" s="290" t="str">
        <f t="shared" ca="1" si="39"/>
        <v/>
      </c>
      <c r="J111" s="276">
        <f ca="1">COUNT(A107:A111)</f>
        <v>0</v>
      </c>
      <c r="K111" s="277" t="str">
        <f ca="1">IF(ISNUMBER(A111),_xlfn.RANK.EQ(F111,F107:F111),"")</f>
        <v/>
      </c>
      <c r="L111" s="278">
        <f ca="1">IF(J111=5,VLOOKUP(K111,TPMatrix!$A$6:$B$10,2,FALSE()),IF(J111=4,VLOOKUP(K111,TPMatrix!$D$6:$E$9,2,FALSE()),0))</f>
        <v>0</v>
      </c>
      <c r="M111" s="278">
        <f ca="1">IF(COUNTIF(K107:K111,K111)&gt;=2,IF(J111=5,VLOOKUP(K111+1,TPMatrix!$A$6:$B$10,2,FALSE()),IF(J111=4,VLOOKUP(K111+1,TPMatrix!$D$6:$E$9,2,FALSE()),0)),"")</f>
        <v>0</v>
      </c>
      <c r="N111" s="278">
        <f ca="1">IF(COUNTIF(K107:K111,K111)&gt;=3,IF(J111=5,VLOOKUP(K111+2,TPMatrix!$A$6:$B$10,2,FALSE()),IF(J111=4,VLOOKUP(K111+2,TPMatrix!$D$6:$E$9,2,FALSE()),0)),"")</f>
        <v>0</v>
      </c>
      <c r="O111" s="278">
        <f ca="1">IF(COUNTIF(K107:K111,K111)&gt;=4,IF(J111=5,VLOOKUP(K111+3,TPMatrix!$A$6:$B$10,2,FALSE()),IF(J111=4,VLOOKUP(K111+3,TPMatrix!$D$6:$E$9,2,FALSE()),0)),"")</f>
        <v>0</v>
      </c>
      <c r="P111" s="278">
        <f ca="1">IF(COUNTIF(K107:K111,K111)&gt;=5,IF(J111=5,VLOOKUP(K111+4,TPMatrix!$A$6:$B$10,2,FALSE()),IF(J111=4,VLOOKUP(K111+4,TPMatrix!$D$6:$E$9,2,FALSE()),0)),"")</f>
        <v>0</v>
      </c>
      <c r="Q111" s="278">
        <f t="shared" ca="1" si="40"/>
        <v>0</v>
      </c>
      <c r="R111" s="279">
        <f t="shared" ca="1" si="41"/>
        <v>5</v>
      </c>
      <c r="S111" s="277">
        <f t="shared" ca="1" si="42"/>
        <v>0</v>
      </c>
      <c r="T111" s="278">
        <f t="shared" si="43"/>
        <v>0</v>
      </c>
      <c r="U111" s="279">
        <f t="shared" ca="1" si="44"/>
        <v>0</v>
      </c>
      <c r="W111" s="191" t="str">
        <f t="shared" ca="1" si="45"/>
        <v/>
      </c>
      <c r="X111" t="str">
        <f ca="1">IF(ISNUMBER($A111),$W111*(Methuselahs!$A$4+1)+$A111,"")</f>
        <v/>
      </c>
      <c r="Y111" s="191" t="str">
        <f t="shared" ca="1" si="46"/>
        <v/>
      </c>
      <c r="Z111" t="str">
        <f ca="1">IF(ISNUMBER($A111),VLOOKUP($A111,Methuselahs!$A$7:$X$206,5),"")</f>
        <v/>
      </c>
      <c r="AA111" s="191" t="str">
        <f t="shared" ca="1" si="47"/>
        <v/>
      </c>
    </row>
    <row r="112" spans="1:27" ht="12.95" customHeight="1">
      <c r="A112" t="str">
        <f ca="1">IF(ISBLANK('Tournament Info'!$B$11),"",INDIRECT(ADDRESS(ROW(),2,1,1,"Optimal Seating "&amp;'Tournament Info'!$B$11-1&amp;"R+F")))</f>
        <v/>
      </c>
      <c r="B112" t="str">
        <f ca="1">IF(ISNUMBER(A112),VLOOKUP(A112,Methuselahs!$A$7:$E$206,2,FALSE()),"")</f>
        <v/>
      </c>
      <c r="C112" t="str">
        <f ca="1">IF(ISNUMBER(A112),VLOOKUP(A112,Methuselahs!$A$7:$E$206,3,FALSE()),"")</f>
        <v/>
      </c>
      <c r="D112" s="234" t="str">
        <f t="shared" ca="1" si="36"/>
        <v/>
      </c>
      <c r="E112" s="235"/>
      <c r="F112" s="285">
        <f t="shared" si="37"/>
        <v>0</v>
      </c>
      <c r="G112" s="236" t="str">
        <f t="shared" ca="1" si="38"/>
        <v/>
      </c>
      <c r="H112" t="str">
        <f ca="1">IF(ISNUMBER(A112),IF(OR($S112=$U112,NOT(ISNA(MATCH($D112*5+$V$4,Override!$C$6:$C$124,0)))),$Q112,0),"")</f>
        <v/>
      </c>
      <c r="I112" s="286" t="str">
        <f t="shared" ca="1" si="39"/>
        <v/>
      </c>
      <c r="J112" s="238">
        <f ca="1">COUNT(A112:A116)</f>
        <v>0</v>
      </c>
      <c r="K112" s="239" t="str">
        <f ca="1">IF(ISNUMBER(A112),_xlfn.RANK.EQ(F112,F112:F116),"")</f>
        <v/>
      </c>
      <c r="L112" s="240">
        <f ca="1">IF(J112=5,VLOOKUP(K112,TPMatrix!$A$6:$B$10,2,FALSE()),IF(J112=4,VLOOKUP(K112,TPMatrix!$D$6:$E$9,2,FALSE()),0))</f>
        <v>0</v>
      </c>
      <c r="M112" s="240">
        <f ca="1">IF(COUNTIF(K112:K116,K112)&gt;=2,IF(J112=5,VLOOKUP(K112+1,TPMatrix!$A$6:$B$10,2,FALSE()),IF(J112=4,VLOOKUP(K112+1,TPMatrix!$D$6:$E$9,2,FALSE()),0)),"")</f>
        <v>0</v>
      </c>
      <c r="N112" s="240">
        <f ca="1">IF(COUNTIF(K112:K116,K112)&gt;=3,IF(J112=5,VLOOKUP(K112+2,TPMatrix!$A$6:$B$10,2,FALSE()),IF(J112=4,VLOOKUP(K112+2,TPMatrix!$D$6:$E$9,2,FALSE()),0)),"")</f>
        <v>0</v>
      </c>
      <c r="O112" s="240">
        <f ca="1">IF(COUNTIF(K112:K116,K112)&gt;=4,IF(J112=5,VLOOKUP(K112+3,TPMatrix!$A$6:$B$10,2,FALSE()),IF(J112=4,VLOOKUP(K112+3,TPMatrix!$D$6:$E$9,2,FALSE()),0)),"")</f>
        <v>0</v>
      </c>
      <c r="P112" s="240">
        <f ca="1">IF(COUNTIF(K112:K116,K112)&gt;=5,IF(J112=5,VLOOKUP(K112+4,TPMatrix!$A$6:$B$10,2,FALSE()),IF(J112=4,VLOOKUP(K112+4,TPMatrix!$D$6:$E$9,2,FALSE()),0)),"")</f>
        <v>0</v>
      </c>
      <c r="Q112" s="240">
        <f t="shared" ca="1" si="40"/>
        <v>0</v>
      </c>
      <c r="R112" s="241">
        <f t="shared" ca="1" si="41"/>
        <v>5</v>
      </c>
      <c r="S112" s="242">
        <f t="shared" ca="1" si="42"/>
        <v>0</v>
      </c>
      <c r="T112" s="243">
        <f t="shared" si="43"/>
        <v>0</v>
      </c>
      <c r="U112" s="244">
        <f t="shared" ca="1" si="44"/>
        <v>0</v>
      </c>
      <c r="W112" s="191" t="str">
        <f t="shared" ca="1" si="45"/>
        <v/>
      </c>
      <c r="X112" t="str">
        <f ca="1">IF(ISNUMBER($A112),$W112*(Methuselahs!$A$4+1)+$A112,"")</f>
        <v/>
      </c>
      <c r="Y112" s="191" t="str">
        <f t="shared" ca="1" si="46"/>
        <v/>
      </c>
      <c r="Z112" t="str">
        <f ca="1">IF(ISNUMBER($A112),VLOOKUP($A112,Methuselahs!$A$7:$X$206,5),"")</f>
        <v/>
      </c>
      <c r="AA112" s="191" t="str">
        <f t="shared" ca="1" si="47"/>
        <v/>
      </c>
    </row>
    <row r="113" spans="1:27" ht="12.95" customHeight="1">
      <c r="A113" t="str">
        <f ca="1">IF(ISBLANK('Tournament Info'!$B$11),"",INDIRECT(ADDRESS(ROW(),2,1,1,"Optimal Seating "&amp;'Tournament Info'!$B$11-1&amp;"R+F")))</f>
        <v/>
      </c>
      <c r="B113" t="str">
        <f ca="1">IF(ISNUMBER(A113),VLOOKUP(A113,Methuselahs!$A$7:$E$206,2,FALSE()),"")</f>
        <v/>
      </c>
      <c r="C113" t="str">
        <f ca="1">IF(ISNUMBER(A113),VLOOKUP(A113,Methuselahs!$A$7:$E$206,3,FALSE()),"")</f>
        <v/>
      </c>
      <c r="D113" s="248" t="str">
        <f t="shared" ca="1" si="36"/>
        <v/>
      </c>
      <c r="E113" s="249"/>
      <c r="F113" s="287">
        <f t="shared" si="37"/>
        <v>0</v>
      </c>
      <c r="G113" s="250" t="str">
        <f t="shared" ca="1" si="38"/>
        <v/>
      </c>
      <c r="H113" t="str">
        <f ca="1">IF(ISNUMBER(A113),IF(OR($S113=$U113,NOT(ISNA(MATCH($D113*5+$V$4,Override!$C$6:$C$124,0)))),$Q113,0),"")</f>
        <v/>
      </c>
      <c r="I113" s="288" t="str">
        <f t="shared" ca="1" si="39"/>
        <v/>
      </c>
      <c r="J113" s="252">
        <f ca="1">COUNT(A112:A116)</f>
        <v>0</v>
      </c>
      <c r="K113" s="253" t="str">
        <f ca="1">IF(ISNUMBER(A113),_xlfn.RANK.EQ(F113,F112:F116),"")</f>
        <v/>
      </c>
      <c r="L113" s="254">
        <f ca="1">IF(J113=5,VLOOKUP(K113,TPMatrix!$A$6:$B$10,2,FALSE()),IF(J113=4,VLOOKUP(K113,TPMatrix!$D$6:$E$9,2,FALSE()),0))</f>
        <v>0</v>
      </c>
      <c r="M113" s="254">
        <f ca="1">IF(COUNTIF(K112:K116,K113)&gt;=2,IF(J113=5,VLOOKUP(K113+1,TPMatrix!$A$6:$B$10,2,FALSE()),IF(J113=4,VLOOKUP(K113+1,TPMatrix!$D$6:$E$9,2,FALSE()),0)),"")</f>
        <v>0</v>
      </c>
      <c r="N113" s="254">
        <f ca="1">IF(COUNTIF(K112:K116,K113)&gt;=3,IF(J113=5,VLOOKUP(K113+2,TPMatrix!$A$6:$B$10,2,FALSE()),IF(J113=4,VLOOKUP(K113+2,TPMatrix!$D$6:$E$9,2,FALSE()),0)),"")</f>
        <v>0</v>
      </c>
      <c r="O113" s="254">
        <f ca="1">IF(COUNTIF(K112:K116,K113)&gt;=4,IF(J113=5,VLOOKUP(K113+3,TPMatrix!$A$6:$B$10,2,FALSE()),IF(J113=4,VLOOKUP(K113+3,TPMatrix!$D$6:$E$9,2,FALSE()),0)),"")</f>
        <v>0</v>
      </c>
      <c r="P113" s="254">
        <f ca="1">IF(COUNTIF(K112:K116,K113)&gt;=5,IF(J113=5,VLOOKUP(K113+4,TPMatrix!$A$6:$B$10,2,FALSE()),IF(J113=4,VLOOKUP(K113+4,TPMatrix!$D$6:$E$9,2,FALSE()),0)),"")</f>
        <v>0</v>
      </c>
      <c r="Q113" s="254">
        <f t="shared" ca="1" si="40"/>
        <v>0</v>
      </c>
      <c r="R113" s="255">
        <f t="shared" ca="1" si="41"/>
        <v>5</v>
      </c>
      <c r="S113" s="253">
        <f t="shared" ca="1" si="42"/>
        <v>0</v>
      </c>
      <c r="T113" s="254">
        <f t="shared" si="43"/>
        <v>0</v>
      </c>
      <c r="U113" s="255">
        <f t="shared" ca="1" si="44"/>
        <v>0</v>
      </c>
      <c r="W113" s="191" t="str">
        <f t="shared" ca="1" si="45"/>
        <v/>
      </c>
      <c r="X113" t="str">
        <f ca="1">IF(ISNUMBER($A113),$W113*(Methuselahs!$A$4+1)+$A113,"")</f>
        <v/>
      </c>
      <c r="Y113" s="191" t="str">
        <f t="shared" ca="1" si="46"/>
        <v/>
      </c>
      <c r="Z113" t="str">
        <f ca="1">IF(ISNUMBER($A113),VLOOKUP($A113,Methuselahs!$A$7:$X$206,5),"")</f>
        <v/>
      </c>
      <c r="AA113" s="191" t="str">
        <f t="shared" ca="1" si="47"/>
        <v/>
      </c>
    </row>
    <row r="114" spans="1:27" ht="12.95" customHeight="1">
      <c r="A114" t="str">
        <f ca="1">IF(ISBLANK('Tournament Info'!$B$11),"",INDIRECT(ADDRESS(ROW(),2,1,1,"Optimal Seating "&amp;'Tournament Info'!$B$11-1&amp;"R+F")))</f>
        <v/>
      </c>
      <c r="B114" t="str">
        <f ca="1">IF(ISNUMBER(A114),VLOOKUP(A114,Methuselahs!$A$7:$E$206,2,FALSE()),"")</f>
        <v/>
      </c>
      <c r="C114" t="str">
        <f ca="1">IF(ISNUMBER(A114),VLOOKUP(A114,Methuselahs!$A$7:$E$206,3,FALSE()),"")</f>
        <v/>
      </c>
      <c r="D114" s="258" t="str">
        <f t="shared" ca="1" si="36"/>
        <v/>
      </c>
      <c r="E114" s="259"/>
      <c r="F114" s="289">
        <f t="shared" si="37"/>
        <v>0</v>
      </c>
      <c r="G114" s="260" t="str">
        <f t="shared" ca="1" si="38"/>
        <v/>
      </c>
      <c r="H114" t="str">
        <f ca="1">IF(ISNUMBER(A114),IF(OR($S114=$U114,NOT(ISNA(MATCH($D114*5+$V$4,Override!$C$6:$C$124,0)))),$Q114,0),"")</f>
        <v/>
      </c>
      <c r="I114" s="290" t="str">
        <f t="shared" ca="1" si="39"/>
        <v/>
      </c>
      <c r="J114" s="262">
        <f ca="1">COUNT(A112:A116)</f>
        <v>0</v>
      </c>
      <c r="K114" s="263" t="str">
        <f ca="1">IF(ISNUMBER(A114),_xlfn.RANK.EQ(F114,F112:F116),"")</f>
        <v/>
      </c>
      <c r="L114" s="264">
        <f ca="1">IF(J114=5,VLOOKUP(K114,TPMatrix!$A$6:$B$10,2,FALSE()),IF(J114=4,VLOOKUP(K114,TPMatrix!$D$6:$E$9,2,FALSE()),0))</f>
        <v>0</v>
      </c>
      <c r="M114" s="264">
        <f ca="1">IF(COUNTIF(K112:K116,K114)&gt;=2,IF(J114=5,VLOOKUP(K114+1,TPMatrix!$A$6:$B$10,2,FALSE()),IF(J114=4,VLOOKUP(K114+1,TPMatrix!$D$6:$E$9,2,FALSE()),0)),"")</f>
        <v>0</v>
      </c>
      <c r="N114" s="264">
        <f ca="1">IF(COUNTIF(K112:K116,K114)&gt;=3,IF(J114=5,VLOOKUP(K114+2,TPMatrix!$A$6:$B$10,2,FALSE()),IF(J114=4,VLOOKUP(K114+2,TPMatrix!$D$6:$E$9,2,FALSE()),0)),"")</f>
        <v>0</v>
      </c>
      <c r="O114" s="264">
        <f ca="1">IF(COUNTIF(K112:K116,K114)&gt;=4,IF(J114=5,VLOOKUP(K114+3,TPMatrix!$A$6:$B$10,2,FALSE()),IF(J114=4,VLOOKUP(K114+3,TPMatrix!$D$6:$E$9,2,FALSE()),0)),"")</f>
        <v>0</v>
      </c>
      <c r="P114" s="264">
        <f ca="1">IF(COUNTIF(K112:K116,K114)&gt;=5,IF(J114=5,VLOOKUP(K114+4,TPMatrix!$A$6:$B$10,2,FALSE()),IF(J114=4,VLOOKUP(K114+4,TPMatrix!$D$6:$E$9,2,FALSE()),0)),"")</f>
        <v>0</v>
      </c>
      <c r="Q114" s="264">
        <f t="shared" ca="1" si="40"/>
        <v>0</v>
      </c>
      <c r="R114" s="265">
        <f t="shared" ca="1" si="41"/>
        <v>5</v>
      </c>
      <c r="S114" s="263">
        <f t="shared" ca="1" si="42"/>
        <v>0</v>
      </c>
      <c r="T114" s="264">
        <f t="shared" si="43"/>
        <v>0</v>
      </c>
      <c r="U114" s="265">
        <f t="shared" ca="1" si="44"/>
        <v>0</v>
      </c>
      <c r="W114" s="191" t="str">
        <f t="shared" ca="1" si="45"/>
        <v/>
      </c>
      <c r="X114" t="str">
        <f ca="1">IF(ISNUMBER($A114),$W114*(Methuselahs!$A$4+1)+$A114,"")</f>
        <v/>
      </c>
      <c r="Y114" s="191" t="str">
        <f t="shared" ca="1" si="46"/>
        <v/>
      </c>
      <c r="Z114" t="str">
        <f ca="1">IF(ISNUMBER($A114),VLOOKUP($A114,Methuselahs!$A$7:$X$206,5),"")</f>
        <v/>
      </c>
      <c r="AA114" s="191" t="str">
        <f t="shared" ca="1" si="47"/>
        <v/>
      </c>
    </row>
    <row r="115" spans="1:27" ht="12.95" customHeight="1">
      <c r="A115" t="str">
        <f ca="1">IF(ISBLANK('Tournament Info'!$B$11),"",INDIRECT(ADDRESS(ROW(),2,1,1,"Optimal Seating "&amp;'Tournament Info'!$B$11-1&amp;"R+F")))</f>
        <v/>
      </c>
      <c r="B115" t="str">
        <f ca="1">IF(ISNUMBER(A115),VLOOKUP(A115,Methuselahs!$A$7:$E$206,2,FALSE()),"")</f>
        <v/>
      </c>
      <c r="C115" t="str">
        <f ca="1">IF(ISNUMBER(A115),VLOOKUP(A115,Methuselahs!$A$7:$E$206,3,FALSE()),"")</f>
        <v/>
      </c>
      <c r="D115" s="268" t="str">
        <f t="shared" ca="1" si="36"/>
        <v/>
      </c>
      <c r="E115" s="269"/>
      <c r="F115" s="291">
        <f t="shared" si="37"/>
        <v>0</v>
      </c>
      <c r="G115" s="250" t="str">
        <f t="shared" ca="1" si="38"/>
        <v/>
      </c>
      <c r="H115" t="str">
        <f ca="1">IF(ISNUMBER(A115),IF(OR($S115=$U115,NOT(ISNA(MATCH($D115*5+$V$4,Override!$C$6:$C$124,0)))),$Q115,0),"")</f>
        <v/>
      </c>
      <c r="I115" s="288" t="str">
        <f t="shared" ca="1" si="39"/>
        <v/>
      </c>
      <c r="J115" s="270">
        <f ca="1">COUNT(A112:A116)</f>
        <v>0</v>
      </c>
      <c r="K115" s="253" t="str">
        <f ca="1">IF(ISNUMBER(A115),_xlfn.RANK.EQ(F115,F112:F116),"")</f>
        <v/>
      </c>
      <c r="L115" s="254">
        <f ca="1">IF(J115=5,VLOOKUP(K115,TPMatrix!$A$6:$B$10,2,FALSE()),IF(J115=4,VLOOKUP(K115,TPMatrix!$D$6:$E$9,2,FALSE()),0))</f>
        <v>0</v>
      </c>
      <c r="M115" s="254">
        <f ca="1">IF(COUNTIF(K112:K116,K115)&gt;=2,IF(J115=5,VLOOKUP(K115+1,TPMatrix!$A$6:$B$10,2,FALSE()),IF(J115=4,VLOOKUP(K115+1,TPMatrix!$D$6:$E$9,2,FALSE()),0)),"")</f>
        <v>0</v>
      </c>
      <c r="N115" s="254">
        <f ca="1">IF(COUNTIF(K112:K116,K115)&gt;=3,IF(J115=5,VLOOKUP(K115+2,TPMatrix!$A$6:$B$10,2,FALSE()),IF(J115=4,VLOOKUP(K115+2,TPMatrix!$D$6:$E$9,2,FALSE()),0)),"")</f>
        <v>0</v>
      </c>
      <c r="O115" s="254">
        <f ca="1">IF(COUNTIF(K112:K116,K115)&gt;=4,IF(J115=5,VLOOKUP(K115+3,TPMatrix!$A$6:$B$10,2,FALSE()),IF(J115=4,VLOOKUP(K115+3,TPMatrix!$D$6:$E$9,2,FALSE()),0)),"")</f>
        <v>0</v>
      </c>
      <c r="P115" s="254">
        <f ca="1">IF(COUNTIF(K112:K116,K115)&gt;=5,IF(J115=5,VLOOKUP(K115+4,TPMatrix!$A$6:$B$10,2,FALSE()),IF(J115=4,VLOOKUP(K115+4,TPMatrix!$D$6:$E$9,2,FALSE()),0)),"")</f>
        <v>0</v>
      </c>
      <c r="Q115" s="254">
        <f t="shared" ca="1" si="40"/>
        <v>0</v>
      </c>
      <c r="R115" s="255">
        <f t="shared" ca="1" si="41"/>
        <v>5</v>
      </c>
      <c r="S115" s="253">
        <f t="shared" ca="1" si="42"/>
        <v>0</v>
      </c>
      <c r="T115" s="254">
        <f t="shared" si="43"/>
        <v>0</v>
      </c>
      <c r="U115" s="255">
        <f t="shared" ca="1" si="44"/>
        <v>0</v>
      </c>
      <c r="W115" s="191" t="str">
        <f t="shared" ca="1" si="45"/>
        <v/>
      </c>
      <c r="X115" t="str">
        <f ca="1">IF(ISNUMBER($A115),$W115*(Methuselahs!$A$4+1)+$A115,"")</f>
        <v/>
      </c>
      <c r="Y115" s="191" t="str">
        <f t="shared" ca="1" si="46"/>
        <v/>
      </c>
      <c r="Z115" t="str">
        <f ca="1">IF(ISNUMBER($A115),VLOOKUP($A115,Methuselahs!$A$7:$X$206,5),"")</f>
        <v/>
      </c>
      <c r="AA115" s="191" t="str">
        <f t="shared" ca="1" si="47"/>
        <v/>
      </c>
    </row>
    <row r="116" spans="1:27" ht="12.95" customHeight="1" thickBot="1">
      <c r="A116" t="str">
        <f ca="1">IF(ISBLANK('Tournament Info'!$B$11),"",INDIRECT(ADDRESS(ROW(),2,1,1,"Optimal Seating "&amp;'Tournament Info'!$B$11-1&amp;"R+F")))</f>
        <v/>
      </c>
      <c r="B116" t="str">
        <f ca="1">IF(ISNUMBER(A116),VLOOKUP(A116,Methuselahs!$A$7:$E$206,2,FALSE()),"")</f>
        <v/>
      </c>
      <c r="C116" t="str">
        <f ca="1">IF(ISNUMBER(A116),VLOOKUP(A116,Methuselahs!$A$7:$E$206,3,FALSE()),"")</f>
        <v/>
      </c>
      <c r="D116" s="274" t="str">
        <f t="shared" ca="1" si="36"/>
        <v/>
      </c>
      <c r="E116" s="275"/>
      <c r="F116" s="292">
        <f t="shared" si="37"/>
        <v>0</v>
      </c>
      <c r="G116" s="260" t="str">
        <f t="shared" ca="1" si="38"/>
        <v/>
      </c>
      <c r="H116" t="str">
        <f ca="1">IF(ISNUMBER(A116),IF(OR($S116=$U116,NOT(ISNA(MATCH($D116*5+$V$4,Override!$C$6:$C$124,0)))),$Q116,0),"")</f>
        <v/>
      </c>
      <c r="I116" s="290" t="str">
        <f t="shared" ca="1" si="39"/>
        <v/>
      </c>
      <c r="J116" s="276">
        <f ca="1">COUNT(A112:A116)</f>
        <v>0</v>
      </c>
      <c r="K116" s="277" t="str">
        <f ca="1">IF(ISNUMBER(A116),_xlfn.RANK.EQ(F116,F112:F116),"")</f>
        <v/>
      </c>
      <c r="L116" s="278">
        <f ca="1">IF(J116=5,VLOOKUP(K116,TPMatrix!$A$6:$B$10,2,FALSE()),IF(J116=4,VLOOKUP(K116,TPMatrix!$D$6:$E$9,2,FALSE()),0))</f>
        <v>0</v>
      </c>
      <c r="M116" s="278">
        <f ca="1">IF(COUNTIF(K112:K116,K116)&gt;=2,IF(J116=5,VLOOKUP(K116+1,TPMatrix!$A$6:$B$10,2,FALSE()),IF(J116=4,VLOOKUP(K116+1,TPMatrix!$D$6:$E$9,2,FALSE()),0)),"")</f>
        <v>0</v>
      </c>
      <c r="N116" s="278">
        <f ca="1">IF(COUNTIF(K112:K116,K116)&gt;=3,IF(J116=5,VLOOKUP(K116+2,TPMatrix!$A$6:$B$10,2,FALSE()),IF(J116=4,VLOOKUP(K116+2,TPMatrix!$D$6:$E$9,2,FALSE()),0)),"")</f>
        <v>0</v>
      </c>
      <c r="O116" s="278">
        <f ca="1">IF(COUNTIF(K112:K116,K116)&gt;=4,IF(J116=5,VLOOKUP(K116+3,TPMatrix!$A$6:$B$10,2,FALSE()),IF(J116=4,VLOOKUP(K116+3,TPMatrix!$D$6:$E$9,2,FALSE()),0)),"")</f>
        <v>0</v>
      </c>
      <c r="P116" s="278">
        <f ca="1">IF(COUNTIF(K112:K116,K116)&gt;=5,IF(J116=5,VLOOKUP(K116+4,TPMatrix!$A$6:$B$10,2,FALSE()),IF(J116=4,VLOOKUP(K116+4,TPMatrix!$D$6:$E$9,2,FALSE()),0)),"")</f>
        <v>0</v>
      </c>
      <c r="Q116" s="278">
        <f t="shared" ca="1" si="40"/>
        <v>0</v>
      </c>
      <c r="R116" s="279">
        <f t="shared" ca="1" si="41"/>
        <v>5</v>
      </c>
      <c r="S116" s="277">
        <f t="shared" ca="1" si="42"/>
        <v>0</v>
      </c>
      <c r="T116" s="278">
        <f t="shared" si="43"/>
        <v>0</v>
      </c>
      <c r="U116" s="279">
        <f t="shared" ca="1" si="44"/>
        <v>0</v>
      </c>
      <c r="W116" s="191" t="str">
        <f t="shared" ca="1" si="45"/>
        <v/>
      </c>
      <c r="X116" t="str">
        <f ca="1">IF(ISNUMBER($A116),$W116*(Methuselahs!$A$4+1)+$A116,"")</f>
        <v/>
      </c>
      <c r="Y116" s="191" t="str">
        <f t="shared" ca="1" si="46"/>
        <v/>
      </c>
      <c r="Z116" t="str">
        <f ca="1">IF(ISNUMBER($A116),VLOOKUP($A116,Methuselahs!$A$7:$X$206,5),"")</f>
        <v/>
      </c>
      <c r="AA116" s="191" t="str">
        <f t="shared" ca="1" si="47"/>
        <v/>
      </c>
    </row>
    <row r="117" spans="1:27" ht="12.95" customHeight="1">
      <c r="A117" t="str">
        <f ca="1">IF(ISBLANK('Tournament Info'!$B$11),"",INDIRECT(ADDRESS(ROW(),2,1,1,"Optimal Seating "&amp;'Tournament Info'!$B$11-1&amp;"R+F")))</f>
        <v/>
      </c>
      <c r="B117" t="str">
        <f ca="1">IF(ISNUMBER(A117),VLOOKUP(A117,Methuselahs!$A$7:$E$206,2,FALSE()),"")</f>
        <v/>
      </c>
      <c r="C117" t="str">
        <f ca="1">IF(ISNUMBER(A117),VLOOKUP(A117,Methuselahs!$A$7:$E$206,3,FALSE()),"")</f>
        <v/>
      </c>
      <c r="D117" s="234" t="str">
        <f t="shared" ca="1" si="36"/>
        <v/>
      </c>
      <c r="E117" s="235"/>
      <c r="F117" s="285">
        <f t="shared" si="37"/>
        <v>0</v>
      </c>
      <c r="G117" s="236" t="str">
        <f t="shared" ca="1" si="38"/>
        <v/>
      </c>
      <c r="H117" t="str">
        <f ca="1">IF(ISNUMBER(A117),IF(OR($S117=$U117,NOT(ISNA(MATCH($D117*5+$V$4,Override!$C$6:$C$124,0)))),$Q117,0),"")</f>
        <v/>
      </c>
      <c r="I117" s="286" t="str">
        <f t="shared" ca="1" si="39"/>
        <v/>
      </c>
      <c r="J117" s="238">
        <f ca="1">COUNT(A117:A121)</f>
        <v>0</v>
      </c>
      <c r="K117" s="239" t="str">
        <f ca="1">IF(ISNUMBER(A117),_xlfn.RANK.EQ(F117,F117:F121),"")</f>
        <v/>
      </c>
      <c r="L117" s="240">
        <f ca="1">IF(J117=5,VLOOKUP(K117,TPMatrix!$A$6:$B$10,2,FALSE()),IF(J117=4,VLOOKUP(K117,TPMatrix!$D$6:$E$9,2,FALSE()),0))</f>
        <v>0</v>
      </c>
      <c r="M117" s="240">
        <f ca="1">IF(COUNTIF(K117:K121,K117)&gt;=2,IF(J117=5,VLOOKUP(K117+1,TPMatrix!$A$6:$B$10,2,FALSE()),IF(J117=4,VLOOKUP(K117+1,TPMatrix!$D$6:$E$9,2,FALSE()),0)),"")</f>
        <v>0</v>
      </c>
      <c r="N117" s="240">
        <f ca="1">IF(COUNTIF(K117:K121,K117)&gt;=3,IF(J117=5,VLOOKUP(K117+2,TPMatrix!$A$6:$B$10,2,FALSE()),IF(J117=4,VLOOKUP(K117+2,TPMatrix!$D$6:$E$9,2,FALSE()),0)),"")</f>
        <v>0</v>
      </c>
      <c r="O117" s="240">
        <f ca="1">IF(COUNTIF(K117:K121,K117)&gt;=4,IF(J117=5,VLOOKUP(K117+3,TPMatrix!$A$6:$B$10,2,FALSE()),IF(J117=4,VLOOKUP(K117+3,TPMatrix!$D$6:$E$9,2,FALSE()),0)),"")</f>
        <v>0</v>
      </c>
      <c r="P117" s="240">
        <f ca="1">IF(COUNTIF(K117:K121,K117)&gt;=5,IF(J117=5,VLOOKUP(K117+4,TPMatrix!$A$6:$B$10,2,FALSE()),IF(J117=4,VLOOKUP(K117+4,TPMatrix!$D$6:$E$9,2,FALSE()),0)),"")</f>
        <v>0</v>
      </c>
      <c r="Q117" s="240">
        <f t="shared" ca="1" si="40"/>
        <v>0</v>
      </c>
      <c r="R117" s="241">
        <f t="shared" ca="1" si="41"/>
        <v>5</v>
      </c>
      <c r="S117" s="242">
        <f t="shared" ca="1" si="42"/>
        <v>0</v>
      </c>
      <c r="T117" s="243">
        <f t="shared" si="43"/>
        <v>0</v>
      </c>
      <c r="U117" s="244">
        <f t="shared" ca="1" si="44"/>
        <v>0</v>
      </c>
      <c r="W117" s="191" t="str">
        <f t="shared" ca="1" si="45"/>
        <v/>
      </c>
      <c r="X117" t="str">
        <f ca="1">IF(ISNUMBER($A117),$W117*(Methuselahs!$A$4+1)+$A117,"")</f>
        <v/>
      </c>
      <c r="Y117" s="191" t="str">
        <f t="shared" ca="1" si="46"/>
        <v/>
      </c>
      <c r="Z117" t="str">
        <f ca="1">IF(ISNUMBER($A117),VLOOKUP($A117,Methuselahs!$A$7:$X$206,5),"")</f>
        <v/>
      </c>
      <c r="AA117" s="191" t="str">
        <f t="shared" ca="1" si="47"/>
        <v/>
      </c>
    </row>
    <row r="118" spans="1:27" ht="12.95" customHeight="1">
      <c r="A118" t="str">
        <f ca="1">IF(ISBLANK('Tournament Info'!$B$11),"",INDIRECT(ADDRESS(ROW(),2,1,1,"Optimal Seating "&amp;'Tournament Info'!$B$11-1&amp;"R+F")))</f>
        <v/>
      </c>
      <c r="B118" t="str">
        <f ca="1">IF(ISNUMBER(A118),VLOOKUP(A118,Methuselahs!$A$7:$E$206,2,FALSE()),"")</f>
        <v/>
      </c>
      <c r="C118" t="str">
        <f ca="1">IF(ISNUMBER(A118),VLOOKUP(A118,Methuselahs!$A$7:$E$206,3,FALSE()),"")</f>
        <v/>
      </c>
      <c r="D118" s="248" t="str">
        <f t="shared" ca="1" si="36"/>
        <v/>
      </c>
      <c r="E118" s="249"/>
      <c r="F118" s="287">
        <f t="shared" si="37"/>
        <v>0</v>
      </c>
      <c r="G118" s="250" t="str">
        <f t="shared" ca="1" si="38"/>
        <v/>
      </c>
      <c r="H118" t="str">
        <f ca="1">IF(ISNUMBER(A118),IF(OR($S118=$U118,NOT(ISNA(MATCH($D118*5+$V$4,Override!$C$6:$C$124,0)))),$Q118,0),"")</f>
        <v/>
      </c>
      <c r="I118" s="288" t="str">
        <f t="shared" ca="1" si="39"/>
        <v/>
      </c>
      <c r="J118" s="252">
        <f ca="1">COUNT(A117:A121)</f>
        <v>0</v>
      </c>
      <c r="K118" s="253" t="str">
        <f ca="1">IF(ISNUMBER(A118),_xlfn.RANK.EQ(F118,F117:F121),"")</f>
        <v/>
      </c>
      <c r="L118" s="254">
        <f ca="1">IF(J118=5,VLOOKUP(K118,TPMatrix!$A$6:$B$10,2,FALSE()),IF(J118=4,VLOOKUP(K118,TPMatrix!$D$6:$E$9,2,FALSE()),0))</f>
        <v>0</v>
      </c>
      <c r="M118" s="254">
        <f ca="1">IF(COUNTIF(K117:K121,K118)&gt;=2,IF(J118=5,VLOOKUP(K118+1,TPMatrix!$A$6:$B$10,2,FALSE()),IF(J118=4,VLOOKUP(K118+1,TPMatrix!$D$6:$E$9,2,FALSE()),0)),"")</f>
        <v>0</v>
      </c>
      <c r="N118" s="254">
        <f ca="1">IF(COUNTIF(K117:K121,K118)&gt;=3,IF(J118=5,VLOOKUP(K118+2,TPMatrix!$A$6:$B$10,2,FALSE()),IF(J118=4,VLOOKUP(K118+2,TPMatrix!$D$6:$E$9,2,FALSE()),0)),"")</f>
        <v>0</v>
      </c>
      <c r="O118" s="254">
        <f ca="1">IF(COUNTIF(K117:K121,K118)&gt;=4,IF(J118=5,VLOOKUP(K118+3,TPMatrix!$A$6:$B$10,2,FALSE()),IF(J118=4,VLOOKUP(K118+3,TPMatrix!$D$6:$E$9,2,FALSE()),0)),"")</f>
        <v>0</v>
      </c>
      <c r="P118" s="254">
        <f ca="1">IF(COUNTIF(K117:K121,K118)&gt;=5,IF(J118=5,VLOOKUP(K118+4,TPMatrix!$A$6:$B$10,2,FALSE()),IF(J118=4,VLOOKUP(K118+4,TPMatrix!$D$6:$E$9,2,FALSE()),0)),"")</f>
        <v>0</v>
      </c>
      <c r="Q118" s="254">
        <f t="shared" ca="1" si="40"/>
        <v>0</v>
      </c>
      <c r="R118" s="255">
        <f t="shared" ca="1" si="41"/>
        <v>5</v>
      </c>
      <c r="S118" s="253">
        <f t="shared" ca="1" si="42"/>
        <v>0</v>
      </c>
      <c r="T118" s="254">
        <f t="shared" si="43"/>
        <v>0</v>
      </c>
      <c r="U118" s="255">
        <f t="shared" ca="1" si="44"/>
        <v>0</v>
      </c>
      <c r="W118" s="191" t="str">
        <f t="shared" ca="1" si="45"/>
        <v/>
      </c>
      <c r="X118" t="str">
        <f ca="1">IF(ISNUMBER($A118),$W118*(Methuselahs!$A$4+1)+$A118,"")</f>
        <v/>
      </c>
      <c r="Y118" s="191" t="str">
        <f t="shared" ca="1" si="46"/>
        <v/>
      </c>
      <c r="Z118" t="str">
        <f ca="1">IF(ISNUMBER($A118),VLOOKUP($A118,Methuselahs!$A$7:$X$206,5),"")</f>
        <v/>
      </c>
      <c r="AA118" s="191" t="str">
        <f t="shared" ca="1" si="47"/>
        <v/>
      </c>
    </row>
    <row r="119" spans="1:27" ht="12.95" customHeight="1">
      <c r="A119" t="str">
        <f ca="1">IF(ISBLANK('Tournament Info'!$B$11),"",INDIRECT(ADDRESS(ROW(),2,1,1,"Optimal Seating "&amp;'Tournament Info'!$B$11-1&amp;"R+F")))</f>
        <v/>
      </c>
      <c r="B119" t="str">
        <f ca="1">IF(ISNUMBER(A119),VLOOKUP(A119,Methuselahs!$A$7:$E$206,2,FALSE()),"")</f>
        <v/>
      </c>
      <c r="C119" t="str">
        <f ca="1">IF(ISNUMBER(A119),VLOOKUP(A119,Methuselahs!$A$7:$E$206,3,FALSE()),"")</f>
        <v/>
      </c>
      <c r="D119" s="258" t="str">
        <f t="shared" ca="1" si="36"/>
        <v/>
      </c>
      <c r="E119" s="259"/>
      <c r="F119" s="289">
        <f t="shared" si="37"/>
        <v>0</v>
      </c>
      <c r="G119" s="260" t="str">
        <f t="shared" ca="1" si="38"/>
        <v/>
      </c>
      <c r="H119" t="str">
        <f ca="1">IF(ISNUMBER(A119),IF(OR($S119=$U119,NOT(ISNA(MATCH($D119*5+$V$4,Override!$C$6:$C$124,0)))),$Q119,0),"")</f>
        <v/>
      </c>
      <c r="I119" s="290" t="str">
        <f t="shared" ca="1" si="39"/>
        <v/>
      </c>
      <c r="J119" s="262">
        <f ca="1">COUNT(A117:A121)</f>
        <v>0</v>
      </c>
      <c r="K119" s="263" t="str">
        <f ca="1">IF(ISNUMBER(A119),_xlfn.RANK.EQ(F119,F117:F121),"")</f>
        <v/>
      </c>
      <c r="L119" s="264">
        <f ca="1">IF(J119=5,VLOOKUP(K119,TPMatrix!$A$6:$B$10,2,FALSE()),IF(J119=4,VLOOKUP(K119,TPMatrix!$D$6:$E$9,2,FALSE()),0))</f>
        <v>0</v>
      </c>
      <c r="M119" s="264">
        <f ca="1">IF(COUNTIF(K117:K121,K119)&gt;=2,IF(J119=5,VLOOKUP(K119+1,TPMatrix!$A$6:$B$10,2,FALSE()),IF(J119=4,VLOOKUP(K119+1,TPMatrix!$D$6:$E$9,2,FALSE()),0)),"")</f>
        <v>0</v>
      </c>
      <c r="N119" s="264">
        <f ca="1">IF(COUNTIF(K117:K121,K119)&gt;=3,IF(J119=5,VLOOKUP(K119+2,TPMatrix!$A$6:$B$10,2,FALSE()),IF(J119=4,VLOOKUP(K119+2,TPMatrix!$D$6:$E$9,2,FALSE()),0)),"")</f>
        <v>0</v>
      </c>
      <c r="O119" s="264">
        <f ca="1">IF(COUNTIF(K117:K121,K119)&gt;=4,IF(J119=5,VLOOKUP(K119+3,TPMatrix!$A$6:$B$10,2,FALSE()),IF(J119=4,VLOOKUP(K119+3,TPMatrix!$D$6:$E$9,2,FALSE()),0)),"")</f>
        <v>0</v>
      </c>
      <c r="P119" s="264">
        <f ca="1">IF(COUNTIF(K117:K121,K119)&gt;=5,IF(J119=5,VLOOKUP(K119+4,TPMatrix!$A$6:$B$10,2,FALSE()),IF(J119=4,VLOOKUP(K119+4,TPMatrix!$D$6:$E$9,2,FALSE()),0)),"")</f>
        <v>0</v>
      </c>
      <c r="Q119" s="264">
        <f t="shared" ca="1" si="40"/>
        <v>0</v>
      </c>
      <c r="R119" s="265">
        <f t="shared" ca="1" si="41"/>
        <v>5</v>
      </c>
      <c r="S119" s="263">
        <f t="shared" ca="1" si="42"/>
        <v>0</v>
      </c>
      <c r="T119" s="264">
        <f t="shared" si="43"/>
        <v>0</v>
      </c>
      <c r="U119" s="265">
        <f t="shared" ca="1" si="44"/>
        <v>0</v>
      </c>
      <c r="W119" s="191" t="str">
        <f t="shared" ca="1" si="45"/>
        <v/>
      </c>
      <c r="X119" t="str">
        <f ca="1">IF(ISNUMBER($A119),$W119*(Methuselahs!$A$4+1)+$A119,"")</f>
        <v/>
      </c>
      <c r="Y119" s="191" t="str">
        <f t="shared" ca="1" si="46"/>
        <v/>
      </c>
      <c r="Z119" t="str">
        <f ca="1">IF(ISNUMBER($A119),VLOOKUP($A119,Methuselahs!$A$7:$X$206,5),"")</f>
        <v/>
      </c>
      <c r="AA119" s="191" t="str">
        <f t="shared" ca="1" si="47"/>
        <v/>
      </c>
    </row>
    <row r="120" spans="1:27" ht="12.95" customHeight="1">
      <c r="A120" t="str">
        <f ca="1">IF(ISBLANK('Tournament Info'!$B$11),"",INDIRECT(ADDRESS(ROW(),2,1,1,"Optimal Seating "&amp;'Tournament Info'!$B$11-1&amp;"R+F")))</f>
        <v/>
      </c>
      <c r="B120" t="str">
        <f ca="1">IF(ISNUMBER(A120),VLOOKUP(A120,Methuselahs!$A$7:$E$206,2,FALSE()),"")</f>
        <v/>
      </c>
      <c r="C120" t="str">
        <f ca="1">IF(ISNUMBER(A120),VLOOKUP(A120,Methuselahs!$A$7:$E$206,3,FALSE()),"")</f>
        <v/>
      </c>
      <c r="D120" s="268" t="str">
        <f t="shared" ca="1" si="36"/>
        <v/>
      </c>
      <c r="E120" s="269"/>
      <c r="F120" s="291">
        <f t="shared" si="37"/>
        <v>0</v>
      </c>
      <c r="G120" s="250" t="str">
        <f t="shared" ca="1" si="38"/>
        <v/>
      </c>
      <c r="H120" t="str">
        <f ca="1">IF(ISNUMBER(A120),IF(OR($S120=$U120,NOT(ISNA(MATCH($D120*5+$V$4,Override!$C$6:$C$124,0)))),$Q120,0),"")</f>
        <v/>
      </c>
      <c r="I120" s="288" t="str">
        <f t="shared" ca="1" si="39"/>
        <v/>
      </c>
      <c r="J120" s="270">
        <f ca="1">COUNT(A117:A121)</f>
        <v>0</v>
      </c>
      <c r="K120" s="253" t="str">
        <f ca="1">IF(ISNUMBER(A120),_xlfn.RANK.EQ(F120,F117:F121),"")</f>
        <v/>
      </c>
      <c r="L120" s="254">
        <f ca="1">IF(J120=5,VLOOKUP(K120,TPMatrix!$A$6:$B$10,2,FALSE()),IF(J120=4,VLOOKUP(K120,TPMatrix!$D$6:$E$9,2,FALSE()),0))</f>
        <v>0</v>
      </c>
      <c r="M120" s="254">
        <f ca="1">IF(COUNTIF(K117:K121,K120)&gt;=2,IF(J120=5,VLOOKUP(K120+1,TPMatrix!$A$6:$B$10,2,FALSE()),IF(J120=4,VLOOKUP(K120+1,TPMatrix!$D$6:$E$9,2,FALSE()),0)),"")</f>
        <v>0</v>
      </c>
      <c r="N120" s="254">
        <f ca="1">IF(COUNTIF(K117:K121,K120)&gt;=3,IF(J120=5,VLOOKUP(K120+2,TPMatrix!$A$6:$B$10,2,FALSE()),IF(J120=4,VLOOKUP(K120+2,TPMatrix!$D$6:$E$9,2,FALSE()),0)),"")</f>
        <v>0</v>
      </c>
      <c r="O120" s="254">
        <f ca="1">IF(COUNTIF(K117:K121,K120)&gt;=4,IF(J120=5,VLOOKUP(K120+3,TPMatrix!$A$6:$B$10,2,FALSE()),IF(J120=4,VLOOKUP(K120+3,TPMatrix!$D$6:$E$9,2,FALSE()),0)),"")</f>
        <v>0</v>
      </c>
      <c r="P120" s="254">
        <f ca="1">IF(COUNTIF(K117:K121,K120)&gt;=5,IF(J120=5,VLOOKUP(K120+4,TPMatrix!$A$6:$B$10,2,FALSE()),IF(J120=4,VLOOKUP(K120+4,TPMatrix!$D$6:$E$9,2,FALSE()),0)),"")</f>
        <v>0</v>
      </c>
      <c r="Q120" s="254">
        <f t="shared" ca="1" si="40"/>
        <v>0</v>
      </c>
      <c r="R120" s="255">
        <f t="shared" ca="1" si="41"/>
        <v>5</v>
      </c>
      <c r="S120" s="253">
        <f t="shared" ca="1" si="42"/>
        <v>0</v>
      </c>
      <c r="T120" s="254">
        <f t="shared" si="43"/>
        <v>0</v>
      </c>
      <c r="U120" s="255">
        <f t="shared" ca="1" si="44"/>
        <v>0</v>
      </c>
      <c r="W120" s="191" t="str">
        <f t="shared" ca="1" si="45"/>
        <v/>
      </c>
      <c r="X120" t="str">
        <f ca="1">IF(ISNUMBER($A120),$W120*(Methuselahs!$A$4+1)+$A120,"")</f>
        <v/>
      </c>
      <c r="Y120" s="191" t="str">
        <f t="shared" ca="1" si="46"/>
        <v/>
      </c>
      <c r="Z120" t="str">
        <f ca="1">IF(ISNUMBER($A120),VLOOKUP($A120,Methuselahs!$A$7:$X$206,5),"")</f>
        <v/>
      </c>
      <c r="AA120" s="191" t="str">
        <f t="shared" ca="1" si="47"/>
        <v/>
      </c>
    </row>
    <row r="121" spans="1:27" ht="12.95" customHeight="1" thickBot="1">
      <c r="A121" t="str">
        <f ca="1">IF(ISBLANK('Tournament Info'!$B$11),"",INDIRECT(ADDRESS(ROW(),2,1,1,"Optimal Seating "&amp;'Tournament Info'!$B$11-1&amp;"R+F")))</f>
        <v/>
      </c>
      <c r="B121" t="str">
        <f ca="1">IF(ISNUMBER(A121),VLOOKUP(A121,Methuselahs!$A$7:$E$206,2,FALSE()),"")</f>
        <v/>
      </c>
      <c r="C121" t="str">
        <f ca="1">IF(ISNUMBER(A121),VLOOKUP(A121,Methuselahs!$A$7:$E$206,3,FALSE()),"")</f>
        <v/>
      </c>
      <c r="D121" s="274" t="str">
        <f t="shared" ca="1" si="36"/>
        <v/>
      </c>
      <c r="E121" s="275"/>
      <c r="F121" s="292">
        <f t="shared" si="37"/>
        <v>0</v>
      </c>
      <c r="G121" s="260" t="str">
        <f t="shared" ca="1" si="38"/>
        <v/>
      </c>
      <c r="H121" t="str">
        <f ca="1">IF(ISNUMBER(A121),IF(OR($S121=$U121,NOT(ISNA(MATCH($D121*5+$V$4,Override!$C$6:$C$124,0)))),$Q121,0),"")</f>
        <v/>
      </c>
      <c r="I121" s="290" t="str">
        <f t="shared" ca="1" si="39"/>
        <v/>
      </c>
      <c r="J121" s="276">
        <f ca="1">COUNT(A117:A121)</f>
        <v>0</v>
      </c>
      <c r="K121" s="277" t="str">
        <f ca="1">IF(ISNUMBER(A121),_xlfn.RANK.EQ(F121,F117:F121),"")</f>
        <v/>
      </c>
      <c r="L121" s="278">
        <f ca="1">IF(J121=5,VLOOKUP(K121,TPMatrix!$A$6:$B$10,2,FALSE()),IF(J121=4,VLOOKUP(K121,TPMatrix!$D$6:$E$9,2,FALSE()),0))</f>
        <v>0</v>
      </c>
      <c r="M121" s="278">
        <f ca="1">IF(COUNTIF(K117:K121,K121)&gt;=2,IF(J121=5,VLOOKUP(K121+1,TPMatrix!$A$6:$B$10,2,FALSE()),IF(J121=4,VLOOKUP(K121+1,TPMatrix!$D$6:$E$9,2,FALSE()),0)),"")</f>
        <v>0</v>
      </c>
      <c r="N121" s="278">
        <f ca="1">IF(COUNTIF(K117:K121,K121)&gt;=3,IF(J121=5,VLOOKUP(K121+2,TPMatrix!$A$6:$B$10,2,FALSE()),IF(J121=4,VLOOKUP(K121+2,TPMatrix!$D$6:$E$9,2,FALSE()),0)),"")</f>
        <v>0</v>
      </c>
      <c r="O121" s="278">
        <f ca="1">IF(COUNTIF(K117:K121,K121)&gt;=4,IF(J121=5,VLOOKUP(K121+3,TPMatrix!$A$6:$B$10,2,FALSE()),IF(J121=4,VLOOKUP(K121+3,TPMatrix!$D$6:$E$9,2,FALSE()),0)),"")</f>
        <v>0</v>
      </c>
      <c r="P121" s="278">
        <f ca="1">IF(COUNTIF(K117:K121,K121)&gt;=5,IF(J121=5,VLOOKUP(K121+4,TPMatrix!$A$6:$B$10,2,FALSE()),IF(J121=4,VLOOKUP(K121+4,TPMatrix!$D$6:$E$9,2,FALSE()),0)),"")</f>
        <v>0</v>
      </c>
      <c r="Q121" s="278">
        <f t="shared" ca="1" si="40"/>
        <v>0</v>
      </c>
      <c r="R121" s="279">
        <f t="shared" ca="1" si="41"/>
        <v>5</v>
      </c>
      <c r="S121" s="277">
        <f t="shared" ca="1" si="42"/>
        <v>0</v>
      </c>
      <c r="T121" s="278">
        <f t="shared" si="43"/>
        <v>0</v>
      </c>
      <c r="U121" s="279">
        <f t="shared" ca="1" si="44"/>
        <v>0</v>
      </c>
      <c r="W121" s="191" t="str">
        <f t="shared" ca="1" si="45"/>
        <v/>
      </c>
      <c r="X121" t="str">
        <f ca="1">IF(ISNUMBER($A121),$W121*(Methuselahs!$A$4+1)+$A121,"")</f>
        <v/>
      </c>
      <c r="Y121" s="191" t="str">
        <f t="shared" ca="1" si="46"/>
        <v/>
      </c>
      <c r="Z121" t="str">
        <f ca="1">IF(ISNUMBER($A121),VLOOKUP($A121,Methuselahs!$A$7:$X$206,5),"")</f>
        <v/>
      </c>
      <c r="AA121" s="191" t="str">
        <f t="shared" ca="1" si="47"/>
        <v/>
      </c>
    </row>
    <row r="122" spans="1:27" ht="12.95" customHeight="1">
      <c r="A122" t="str">
        <f ca="1">IF(ISBLANK('Tournament Info'!$B$11),"",INDIRECT(ADDRESS(ROW(),2,1,1,"Optimal Seating "&amp;'Tournament Info'!$B$11-1&amp;"R+F")))</f>
        <v/>
      </c>
      <c r="B122" t="str">
        <f ca="1">IF(ISNUMBER(A122),VLOOKUP(A122,Methuselahs!$A$7:$E$206,2,FALSE()),"")</f>
        <v/>
      </c>
      <c r="C122" t="str">
        <f ca="1">IF(ISNUMBER(A122),VLOOKUP(A122,Methuselahs!$A$7:$E$206,3,FALSE()),"")</f>
        <v/>
      </c>
      <c r="D122" s="234" t="str">
        <f t="shared" ca="1" si="36"/>
        <v/>
      </c>
      <c r="E122" s="235"/>
      <c r="F122" s="285">
        <f t="shared" si="37"/>
        <v>0</v>
      </c>
      <c r="G122" s="236" t="str">
        <f t="shared" ca="1" si="38"/>
        <v/>
      </c>
      <c r="H122" t="str">
        <f ca="1">IF(ISNUMBER(A122),IF(OR($S122=$U122,NOT(ISNA(MATCH($D122*5+$V$4,Override!$C$6:$C$124,0)))),$Q122,0),"")</f>
        <v/>
      </c>
      <c r="I122" s="286" t="str">
        <f t="shared" ca="1" si="39"/>
        <v/>
      </c>
      <c r="J122" s="238">
        <f ca="1">COUNT(A122:A126)</f>
        <v>0</v>
      </c>
      <c r="K122" s="239" t="str">
        <f ca="1">IF(ISNUMBER(A122),_xlfn.RANK.EQ(F122,F122:F126),"")</f>
        <v/>
      </c>
      <c r="L122" s="240">
        <f ca="1">IF(J122=5,VLOOKUP(K122,TPMatrix!$A$6:$B$10,2,FALSE()),IF(J122=4,VLOOKUP(K122,TPMatrix!$D$6:$E$9,2,FALSE()),0))</f>
        <v>0</v>
      </c>
      <c r="M122" s="240">
        <f ca="1">IF(COUNTIF(K122:K126,K122)&gt;=2,IF(J122=5,VLOOKUP(K122+1,TPMatrix!$A$6:$B$10,2,FALSE()),IF(J122=4,VLOOKUP(K122+1,TPMatrix!$D$6:$E$9,2,FALSE()),0)),"")</f>
        <v>0</v>
      </c>
      <c r="N122" s="240">
        <f ca="1">IF(COUNTIF(K122:K126,K122)&gt;=3,IF(J122=5,VLOOKUP(K122+2,TPMatrix!$A$6:$B$10,2,FALSE()),IF(J122=4,VLOOKUP(K122+2,TPMatrix!$D$6:$E$9,2,FALSE()),0)),"")</f>
        <v>0</v>
      </c>
      <c r="O122" s="240">
        <f ca="1">IF(COUNTIF(K122:K126,K122)&gt;=4,IF(J122=5,VLOOKUP(K122+3,TPMatrix!$A$6:$B$10,2,FALSE()),IF(J122=4,VLOOKUP(K122+3,TPMatrix!$D$6:$E$9,2,FALSE()),0)),"")</f>
        <v>0</v>
      </c>
      <c r="P122" s="240">
        <f ca="1">IF(COUNTIF(K122:K126,K122)&gt;=5,IF(J122=5,VLOOKUP(K122+4,TPMatrix!$A$6:$B$10,2,FALSE()),IF(J122=4,VLOOKUP(K122+4,TPMatrix!$D$6:$E$9,2,FALSE()),0)),"")</f>
        <v>0</v>
      </c>
      <c r="Q122" s="240">
        <f t="shared" ca="1" si="40"/>
        <v>0</v>
      </c>
      <c r="R122" s="241">
        <f t="shared" ca="1" si="41"/>
        <v>5</v>
      </c>
      <c r="S122" s="242">
        <f t="shared" ca="1" si="42"/>
        <v>0</v>
      </c>
      <c r="T122" s="243">
        <f t="shared" si="43"/>
        <v>0</v>
      </c>
      <c r="U122" s="244">
        <f t="shared" ca="1" si="44"/>
        <v>0</v>
      </c>
      <c r="W122" s="191" t="str">
        <f t="shared" ca="1" si="45"/>
        <v/>
      </c>
      <c r="X122" t="str">
        <f ca="1">IF(ISNUMBER($A122),$W122*(Methuselahs!$A$4+1)+$A122,"")</f>
        <v/>
      </c>
      <c r="Y122" s="191" t="str">
        <f t="shared" ca="1" si="46"/>
        <v/>
      </c>
      <c r="Z122" t="str">
        <f ca="1">IF(ISNUMBER($A122),VLOOKUP($A122,Methuselahs!$A$7:$X$206,5),"")</f>
        <v/>
      </c>
      <c r="AA122" s="191" t="str">
        <f t="shared" ca="1" si="47"/>
        <v/>
      </c>
    </row>
    <row r="123" spans="1:27" ht="12.95" customHeight="1">
      <c r="A123" t="str">
        <f ca="1">IF(ISBLANK('Tournament Info'!$B$11),"",INDIRECT(ADDRESS(ROW(),2,1,1,"Optimal Seating "&amp;'Tournament Info'!$B$11-1&amp;"R+F")))</f>
        <v/>
      </c>
      <c r="B123" t="str">
        <f ca="1">IF(ISNUMBER(A123),VLOOKUP(A123,Methuselahs!$A$7:$E$206,2,FALSE()),"")</f>
        <v/>
      </c>
      <c r="C123" t="str">
        <f ca="1">IF(ISNUMBER(A123),VLOOKUP(A123,Methuselahs!$A$7:$E$206,3,FALSE()),"")</f>
        <v/>
      </c>
      <c r="D123" s="248" t="str">
        <f t="shared" ca="1" si="36"/>
        <v/>
      </c>
      <c r="E123" s="249"/>
      <c r="F123" s="287">
        <f t="shared" si="37"/>
        <v>0</v>
      </c>
      <c r="G123" s="250" t="str">
        <f t="shared" ca="1" si="38"/>
        <v/>
      </c>
      <c r="H123" t="str">
        <f ca="1">IF(ISNUMBER(A123),IF(OR($S123=$U123,NOT(ISNA(MATCH($D123*5+$V$4,Override!$C$6:$C$124,0)))),$Q123,0),"")</f>
        <v/>
      </c>
      <c r="I123" s="288" t="str">
        <f t="shared" ca="1" si="39"/>
        <v/>
      </c>
      <c r="J123" s="252">
        <f ca="1">COUNT(A122:A126)</f>
        <v>0</v>
      </c>
      <c r="K123" s="253" t="str">
        <f ca="1">IF(ISNUMBER(A123),_xlfn.RANK.EQ(F123,F122:F126),"")</f>
        <v/>
      </c>
      <c r="L123" s="254">
        <f ca="1">IF(J123=5,VLOOKUP(K123,TPMatrix!$A$6:$B$10,2,FALSE()),IF(J123=4,VLOOKUP(K123,TPMatrix!$D$6:$E$9,2,FALSE()),0))</f>
        <v>0</v>
      </c>
      <c r="M123" s="254">
        <f ca="1">IF(COUNTIF(K122:K126,K123)&gt;=2,IF(J123=5,VLOOKUP(K123+1,TPMatrix!$A$6:$B$10,2,FALSE()),IF(J123=4,VLOOKUP(K123+1,TPMatrix!$D$6:$E$9,2,FALSE()),0)),"")</f>
        <v>0</v>
      </c>
      <c r="N123" s="254">
        <f ca="1">IF(COUNTIF(K122:K126,K123)&gt;=3,IF(J123=5,VLOOKUP(K123+2,TPMatrix!$A$6:$B$10,2,FALSE()),IF(J123=4,VLOOKUP(K123+2,TPMatrix!$D$6:$E$9,2,FALSE()),0)),"")</f>
        <v>0</v>
      </c>
      <c r="O123" s="254">
        <f ca="1">IF(COUNTIF(K122:K126,K123)&gt;=4,IF(J123=5,VLOOKUP(K123+3,TPMatrix!$A$6:$B$10,2,FALSE()),IF(J123=4,VLOOKUP(K123+3,TPMatrix!$D$6:$E$9,2,FALSE()),0)),"")</f>
        <v>0</v>
      </c>
      <c r="P123" s="254">
        <f ca="1">IF(COUNTIF(K122:K126,K123)&gt;=5,IF(J123=5,VLOOKUP(K123+4,TPMatrix!$A$6:$B$10,2,FALSE()),IF(J123=4,VLOOKUP(K123+4,TPMatrix!$D$6:$E$9,2,FALSE()),0)),"")</f>
        <v>0</v>
      </c>
      <c r="Q123" s="254">
        <f t="shared" ca="1" si="40"/>
        <v>0</v>
      </c>
      <c r="R123" s="255">
        <f t="shared" ca="1" si="41"/>
        <v>5</v>
      </c>
      <c r="S123" s="253">
        <f t="shared" ca="1" si="42"/>
        <v>0</v>
      </c>
      <c r="T123" s="254">
        <f t="shared" si="43"/>
        <v>0</v>
      </c>
      <c r="U123" s="255">
        <f t="shared" ca="1" si="44"/>
        <v>0</v>
      </c>
      <c r="W123" s="191" t="str">
        <f t="shared" ca="1" si="45"/>
        <v/>
      </c>
      <c r="X123" t="str">
        <f ca="1">IF(ISNUMBER($A123),$W123*(Methuselahs!$A$4+1)+$A123,"")</f>
        <v/>
      </c>
      <c r="Y123" s="191" t="str">
        <f t="shared" ca="1" si="46"/>
        <v/>
      </c>
      <c r="Z123" t="str">
        <f ca="1">IF(ISNUMBER($A123),VLOOKUP($A123,Methuselahs!$A$7:$X$206,5),"")</f>
        <v/>
      </c>
      <c r="AA123" s="191" t="str">
        <f t="shared" ca="1" si="47"/>
        <v/>
      </c>
    </row>
    <row r="124" spans="1:27" ht="12.95" customHeight="1">
      <c r="A124" t="str">
        <f ca="1">IF(ISBLANK('Tournament Info'!$B$11),"",INDIRECT(ADDRESS(ROW(),2,1,1,"Optimal Seating "&amp;'Tournament Info'!$B$11-1&amp;"R+F")))</f>
        <v/>
      </c>
      <c r="B124" t="str">
        <f ca="1">IF(ISNUMBER(A124),VLOOKUP(A124,Methuselahs!$A$7:$E$206,2,FALSE()),"")</f>
        <v/>
      </c>
      <c r="C124" t="str">
        <f ca="1">IF(ISNUMBER(A124),VLOOKUP(A124,Methuselahs!$A$7:$E$206,3,FALSE()),"")</f>
        <v/>
      </c>
      <c r="D124" s="258" t="str">
        <f t="shared" ca="1" si="36"/>
        <v/>
      </c>
      <c r="E124" s="259"/>
      <c r="F124" s="289">
        <f t="shared" si="37"/>
        <v>0</v>
      </c>
      <c r="G124" s="260" t="str">
        <f t="shared" ca="1" si="38"/>
        <v/>
      </c>
      <c r="H124" t="str">
        <f ca="1">IF(ISNUMBER(A124),IF(OR($S124=$U124,NOT(ISNA(MATCH($D124*5+$V$4,Override!$C$6:$C$124,0)))),$Q124,0),"")</f>
        <v/>
      </c>
      <c r="I124" s="290" t="str">
        <f t="shared" ca="1" si="39"/>
        <v/>
      </c>
      <c r="J124" s="262">
        <f ca="1">COUNT(A122:A126)</f>
        <v>0</v>
      </c>
      <c r="K124" s="263" t="str">
        <f ca="1">IF(ISNUMBER(A124),_xlfn.RANK.EQ(F124,F122:F126),"")</f>
        <v/>
      </c>
      <c r="L124" s="264">
        <f ca="1">IF(J124=5,VLOOKUP(K124,TPMatrix!$A$6:$B$10,2,FALSE()),IF(J124=4,VLOOKUP(K124,TPMatrix!$D$6:$E$9,2,FALSE()),0))</f>
        <v>0</v>
      </c>
      <c r="M124" s="264">
        <f ca="1">IF(COUNTIF(K122:K126,K124)&gt;=2,IF(J124=5,VLOOKUP(K124+1,TPMatrix!$A$6:$B$10,2,FALSE()),IF(J124=4,VLOOKUP(K124+1,TPMatrix!$D$6:$E$9,2,FALSE()),0)),"")</f>
        <v>0</v>
      </c>
      <c r="N124" s="264">
        <f ca="1">IF(COUNTIF(K122:K126,K124)&gt;=3,IF(J124=5,VLOOKUP(K124+2,TPMatrix!$A$6:$B$10,2,FALSE()),IF(J124=4,VLOOKUP(K124+2,TPMatrix!$D$6:$E$9,2,FALSE()),0)),"")</f>
        <v>0</v>
      </c>
      <c r="O124" s="264">
        <f ca="1">IF(COUNTIF(K122:K126,K124)&gt;=4,IF(J124=5,VLOOKUP(K124+3,TPMatrix!$A$6:$B$10,2,FALSE()),IF(J124=4,VLOOKUP(K124+3,TPMatrix!$D$6:$E$9,2,FALSE()),0)),"")</f>
        <v>0</v>
      </c>
      <c r="P124" s="264">
        <f ca="1">IF(COUNTIF(K122:K126,K124)&gt;=5,IF(J124=5,VLOOKUP(K124+4,TPMatrix!$A$6:$B$10,2,FALSE()),IF(J124=4,VLOOKUP(K124+4,TPMatrix!$D$6:$E$9,2,FALSE()),0)),"")</f>
        <v>0</v>
      </c>
      <c r="Q124" s="264">
        <f t="shared" ca="1" si="40"/>
        <v>0</v>
      </c>
      <c r="R124" s="265">
        <f t="shared" ca="1" si="41"/>
        <v>5</v>
      </c>
      <c r="S124" s="263">
        <f t="shared" ca="1" si="42"/>
        <v>0</v>
      </c>
      <c r="T124" s="264">
        <f t="shared" si="43"/>
        <v>0</v>
      </c>
      <c r="U124" s="265">
        <f t="shared" ca="1" si="44"/>
        <v>0</v>
      </c>
      <c r="W124" s="191" t="str">
        <f t="shared" ca="1" si="45"/>
        <v/>
      </c>
      <c r="X124" t="str">
        <f ca="1">IF(ISNUMBER($A124),$W124*(Methuselahs!$A$4+1)+$A124,"")</f>
        <v/>
      </c>
      <c r="Y124" s="191" t="str">
        <f t="shared" ca="1" si="46"/>
        <v/>
      </c>
      <c r="Z124" t="str">
        <f ca="1">IF(ISNUMBER($A124),VLOOKUP($A124,Methuselahs!$A$7:$X$206,5),"")</f>
        <v/>
      </c>
      <c r="AA124" s="191" t="str">
        <f t="shared" ca="1" si="47"/>
        <v/>
      </c>
    </row>
    <row r="125" spans="1:27" ht="12.95" customHeight="1">
      <c r="A125" t="str">
        <f ca="1">IF(ISBLANK('Tournament Info'!$B$11),"",INDIRECT(ADDRESS(ROW(),2,1,1,"Optimal Seating "&amp;'Tournament Info'!$B$11-1&amp;"R+F")))</f>
        <v/>
      </c>
      <c r="B125" t="str">
        <f ca="1">IF(ISNUMBER(A125),VLOOKUP(A125,Methuselahs!$A$7:$E$206,2,FALSE()),"")</f>
        <v/>
      </c>
      <c r="C125" t="str">
        <f ca="1">IF(ISNUMBER(A125),VLOOKUP(A125,Methuselahs!$A$7:$E$206,3,FALSE()),"")</f>
        <v/>
      </c>
      <c r="D125" s="268" t="str">
        <f t="shared" ca="1" si="36"/>
        <v/>
      </c>
      <c r="E125" s="269"/>
      <c r="F125" s="291">
        <f t="shared" si="37"/>
        <v>0</v>
      </c>
      <c r="G125" s="250" t="str">
        <f t="shared" ca="1" si="38"/>
        <v/>
      </c>
      <c r="H125" t="str">
        <f ca="1">IF(ISNUMBER(A125),IF(OR($S125=$U125,NOT(ISNA(MATCH($D125*5+$V$4,Override!$C$6:$C$124,0)))),$Q125,0),"")</f>
        <v/>
      </c>
      <c r="I125" s="288" t="str">
        <f t="shared" ca="1" si="39"/>
        <v/>
      </c>
      <c r="J125" s="270">
        <f ca="1">COUNT(A122:A126)</f>
        <v>0</v>
      </c>
      <c r="K125" s="253" t="str">
        <f ca="1">IF(ISNUMBER(A125),_xlfn.RANK.EQ(F125,F122:F126),"")</f>
        <v/>
      </c>
      <c r="L125" s="254">
        <f ca="1">IF(J125=5,VLOOKUP(K125,TPMatrix!$A$6:$B$10,2,FALSE()),IF(J125=4,VLOOKUP(K125,TPMatrix!$D$6:$E$9,2,FALSE()),0))</f>
        <v>0</v>
      </c>
      <c r="M125" s="254">
        <f ca="1">IF(COUNTIF(K122:K126,K125)&gt;=2,IF(J125=5,VLOOKUP(K125+1,TPMatrix!$A$6:$B$10,2,FALSE()),IF(J125=4,VLOOKUP(K125+1,TPMatrix!$D$6:$E$9,2,FALSE()),0)),"")</f>
        <v>0</v>
      </c>
      <c r="N125" s="254">
        <f ca="1">IF(COUNTIF(K122:K126,K125)&gt;=3,IF(J125=5,VLOOKUP(K125+2,TPMatrix!$A$6:$B$10,2,FALSE()),IF(J125=4,VLOOKUP(K125+2,TPMatrix!$D$6:$E$9,2,FALSE()),0)),"")</f>
        <v>0</v>
      </c>
      <c r="O125" s="254">
        <f ca="1">IF(COUNTIF(K122:K126,K125)&gt;=4,IF(J125=5,VLOOKUP(K125+3,TPMatrix!$A$6:$B$10,2,FALSE()),IF(J125=4,VLOOKUP(K125+3,TPMatrix!$D$6:$E$9,2,FALSE()),0)),"")</f>
        <v>0</v>
      </c>
      <c r="P125" s="254">
        <f ca="1">IF(COUNTIF(K122:K126,K125)&gt;=5,IF(J125=5,VLOOKUP(K125+4,TPMatrix!$A$6:$B$10,2,FALSE()),IF(J125=4,VLOOKUP(K125+4,TPMatrix!$D$6:$E$9,2,FALSE()),0)),"")</f>
        <v>0</v>
      </c>
      <c r="Q125" s="254">
        <f t="shared" ca="1" si="40"/>
        <v>0</v>
      </c>
      <c r="R125" s="255">
        <f t="shared" ca="1" si="41"/>
        <v>5</v>
      </c>
      <c r="S125" s="253">
        <f t="shared" ca="1" si="42"/>
        <v>0</v>
      </c>
      <c r="T125" s="254">
        <f t="shared" si="43"/>
        <v>0</v>
      </c>
      <c r="U125" s="255">
        <f t="shared" ca="1" si="44"/>
        <v>0</v>
      </c>
      <c r="W125" s="191" t="str">
        <f t="shared" ca="1" si="45"/>
        <v/>
      </c>
      <c r="X125" t="str">
        <f ca="1">IF(ISNUMBER($A125),$W125*(Methuselahs!$A$4+1)+$A125,"")</f>
        <v/>
      </c>
      <c r="Y125" s="191" t="str">
        <f t="shared" ca="1" si="46"/>
        <v/>
      </c>
      <c r="Z125" t="str">
        <f ca="1">IF(ISNUMBER($A125),VLOOKUP($A125,Methuselahs!$A$7:$X$206,5),"")</f>
        <v/>
      </c>
      <c r="AA125" s="191" t="str">
        <f t="shared" ca="1" si="47"/>
        <v/>
      </c>
    </row>
    <row r="126" spans="1:27" ht="12.95" customHeight="1" thickBot="1">
      <c r="A126" t="str">
        <f ca="1">IF(ISBLANK('Tournament Info'!$B$11),"",INDIRECT(ADDRESS(ROW(),2,1,1,"Optimal Seating "&amp;'Tournament Info'!$B$11-1&amp;"R+F")))</f>
        <v/>
      </c>
      <c r="B126" t="str">
        <f ca="1">IF(ISNUMBER(A126),VLOOKUP(A126,Methuselahs!$A$7:$E$206,2,FALSE()),"")</f>
        <v/>
      </c>
      <c r="C126" t="str">
        <f ca="1">IF(ISNUMBER(A126),VLOOKUP(A126,Methuselahs!$A$7:$E$206,3,FALSE()),"")</f>
        <v/>
      </c>
      <c r="D126" s="274" t="str">
        <f t="shared" ca="1" si="36"/>
        <v/>
      </c>
      <c r="E126" s="275"/>
      <c r="F126" s="292">
        <f t="shared" si="37"/>
        <v>0</v>
      </c>
      <c r="G126" s="260" t="str">
        <f t="shared" ca="1" si="38"/>
        <v/>
      </c>
      <c r="H126" t="str">
        <f ca="1">IF(ISNUMBER(A126),IF(OR($S126=$U126,NOT(ISNA(MATCH($D126*5+$V$4,Override!$C$6:$C$124,0)))),$Q126,0),"")</f>
        <v/>
      </c>
      <c r="I126" s="290" t="str">
        <f t="shared" ca="1" si="39"/>
        <v/>
      </c>
      <c r="J126" s="276">
        <f ca="1">COUNT(A122:A126)</f>
        <v>0</v>
      </c>
      <c r="K126" s="277" t="str">
        <f ca="1">IF(ISNUMBER(A126),_xlfn.RANK.EQ(F126,F122:F126),"")</f>
        <v/>
      </c>
      <c r="L126" s="278">
        <f ca="1">IF(J126=5,VLOOKUP(K126,TPMatrix!$A$6:$B$10,2,FALSE()),IF(J126=4,VLOOKUP(K126,TPMatrix!$D$6:$E$9,2,FALSE()),0))</f>
        <v>0</v>
      </c>
      <c r="M126" s="278">
        <f ca="1">IF(COUNTIF(K122:K126,K126)&gt;=2,IF(J126=5,VLOOKUP(K126+1,TPMatrix!$A$6:$B$10,2,FALSE()),IF(J126=4,VLOOKUP(K126+1,TPMatrix!$D$6:$E$9,2,FALSE()),0)),"")</f>
        <v>0</v>
      </c>
      <c r="N126" s="278">
        <f ca="1">IF(COUNTIF(K122:K126,K126)&gt;=3,IF(J126=5,VLOOKUP(K126+2,TPMatrix!$A$6:$B$10,2,FALSE()),IF(J126=4,VLOOKUP(K126+2,TPMatrix!$D$6:$E$9,2,FALSE()),0)),"")</f>
        <v>0</v>
      </c>
      <c r="O126" s="278">
        <f ca="1">IF(COUNTIF(K122:K126,K126)&gt;=4,IF(J126=5,VLOOKUP(K126+3,TPMatrix!$A$6:$B$10,2,FALSE()),IF(J126=4,VLOOKUP(K126+3,TPMatrix!$D$6:$E$9,2,FALSE()),0)),"")</f>
        <v>0</v>
      </c>
      <c r="P126" s="278">
        <f ca="1">IF(COUNTIF(K122:K126,K126)&gt;=5,IF(J126=5,VLOOKUP(K126+4,TPMatrix!$A$6:$B$10,2,FALSE()),IF(J126=4,VLOOKUP(K126+4,TPMatrix!$D$6:$E$9,2,FALSE()),0)),"")</f>
        <v>0</v>
      </c>
      <c r="Q126" s="278">
        <f t="shared" ca="1" si="40"/>
        <v>0</v>
      </c>
      <c r="R126" s="279">
        <f t="shared" ca="1" si="41"/>
        <v>5</v>
      </c>
      <c r="S126" s="277">
        <f t="shared" ca="1" si="42"/>
        <v>0</v>
      </c>
      <c r="T126" s="278">
        <f t="shared" si="43"/>
        <v>0</v>
      </c>
      <c r="U126" s="279">
        <f t="shared" ca="1" si="44"/>
        <v>0</v>
      </c>
      <c r="W126" s="191" t="str">
        <f t="shared" ca="1" si="45"/>
        <v/>
      </c>
      <c r="X126" t="str">
        <f ca="1">IF(ISNUMBER($A126),$W126*(Methuselahs!$A$4+1)+$A126,"")</f>
        <v/>
      </c>
      <c r="Y126" s="191" t="str">
        <f t="shared" ca="1" si="46"/>
        <v/>
      </c>
      <c r="Z126" t="str">
        <f ca="1">IF(ISNUMBER($A126),VLOOKUP($A126,Methuselahs!$A$7:$X$206,5),"")</f>
        <v/>
      </c>
      <c r="AA126" s="191" t="str">
        <f t="shared" ca="1" si="47"/>
        <v/>
      </c>
    </row>
    <row r="127" spans="1:27" ht="12.95" customHeight="1">
      <c r="A127" t="str">
        <f ca="1">IF(ISBLANK('Tournament Info'!$B$11),"",INDIRECT(ADDRESS(ROW(),2,1,1,"Optimal Seating "&amp;'Tournament Info'!$B$11-1&amp;"R+F")))</f>
        <v/>
      </c>
      <c r="B127" t="str">
        <f ca="1">IF(ISNUMBER(A127),VLOOKUP(A127,Methuselahs!$A$7:$E$206,2,FALSE()),"")</f>
        <v/>
      </c>
      <c r="C127" t="str">
        <f ca="1">IF(ISNUMBER(A127),VLOOKUP(A127,Methuselahs!$A$7:$E$206,3,FALSE()),"")</f>
        <v/>
      </c>
      <c r="D127" s="234" t="str">
        <f t="shared" ca="1" si="36"/>
        <v/>
      </c>
      <c r="E127" s="235"/>
      <c r="F127" s="285">
        <f t="shared" si="37"/>
        <v>0</v>
      </c>
      <c r="G127" s="236" t="str">
        <f t="shared" ca="1" si="38"/>
        <v/>
      </c>
      <c r="H127" t="str">
        <f ca="1">IF(ISNUMBER(A127),IF(OR($S127=$U127,NOT(ISNA(MATCH($D127*5+$V$4,Override!$C$6:$C$124,0)))),$Q127,0),"")</f>
        <v/>
      </c>
      <c r="I127" s="286" t="str">
        <f t="shared" ca="1" si="39"/>
        <v/>
      </c>
      <c r="J127" s="238">
        <f ca="1">COUNT(A127:A131)</f>
        <v>0</v>
      </c>
      <c r="K127" s="239" t="str">
        <f ca="1">IF(ISNUMBER(A127),_xlfn.RANK.EQ(F127,F127:F131),"")</f>
        <v/>
      </c>
      <c r="L127" s="240">
        <f ca="1">IF(J127=5,VLOOKUP(K127,TPMatrix!$A$6:$B$10,2,FALSE()),IF(J127=4,VLOOKUP(K127,TPMatrix!$D$6:$E$9,2,FALSE()),0))</f>
        <v>0</v>
      </c>
      <c r="M127" s="240">
        <f ca="1">IF(COUNTIF(K127:K131,K127)&gt;=2,IF(J127=5,VLOOKUP(K127+1,TPMatrix!$A$6:$B$10,2,FALSE()),IF(J127=4,VLOOKUP(K127+1,TPMatrix!$D$6:$E$9,2,FALSE()),0)),"")</f>
        <v>0</v>
      </c>
      <c r="N127" s="240">
        <f ca="1">IF(COUNTIF(K127:K131,K127)&gt;=3,IF(J127=5,VLOOKUP(K127+2,TPMatrix!$A$6:$B$10,2,FALSE()),IF(J127=4,VLOOKUP(K127+2,TPMatrix!$D$6:$E$9,2,FALSE()),0)),"")</f>
        <v>0</v>
      </c>
      <c r="O127" s="240">
        <f ca="1">IF(COUNTIF(K127:K131,K127)&gt;=4,IF(J127=5,VLOOKUP(K127+3,TPMatrix!$A$6:$B$10,2,FALSE()),IF(J127=4,VLOOKUP(K127+3,TPMatrix!$D$6:$E$9,2,FALSE()),0)),"")</f>
        <v>0</v>
      </c>
      <c r="P127" s="240">
        <f ca="1">IF(COUNTIF(K127:K131,K127)&gt;=5,IF(J127=5,VLOOKUP(K127+4,TPMatrix!$A$6:$B$10,2,FALSE()),IF(J127=4,VLOOKUP(K127+4,TPMatrix!$D$6:$E$9,2,FALSE()),0)),"")</f>
        <v>0</v>
      </c>
      <c r="Q127" s="240">
        <f t="shared" ca="1" si="40"/>
        <v>0</v>
      </c>
      <c r="R127" s="241">
        <f t="shared" ca="1" si="41"/>
        <v>5</v>
      </c>
      <c r="S127" s="242">
        <f t="shared" ca="1" si="42"/>
        <v>0</v>
      </c>
      <c r="T127" s="243">
        <f t="shared" si="43"/>
        <v>0</v>
      </c>
      <c r="U127" s="244">
        <f t="shared" ca="1" si="44"/>
        <v>0</v>
      </c>
      <c r="W127" s="191" t="str">
        <f t="shared" ca="1" si="45"/>
        <v/>
      </c>
      <c r="X127" t="str">
        <f ca="1">IF(ISNUMBER($A127),$W127*(Methuselahs!$A$4+1)+$A127,"")</f>
        <v/>
      </c>
      <c r="Y127" s="191" t="str">
        <f t="shared" ca="1" si="46"/>
        <v/>
      </c>
      <c r="Z127" t="str">
        <f ca="1">IF(ISNUMBER($A127),VLOOKUP($A127,Methuselahs!$A$7:$X$206,5),"")</f>
        <v/>
      </c>
      <c r="AA127" s="191" t="str">
        <f t="shared" ca="1" si="47"/>
        <v/>
      </c>
    </row>
    <row r="128" spans="1:27" ht="12.95" customHeight="1">
      <c r="A128" t="str">
        <f ca="1">IF(ISBLANK('Tournament Info'!$B$11),"",INDIRECT(ADDRESS(ROW(),2,1,1,"Optimal Seating "&amp;'Tournament Info'!$B$11-1&amp;"R+F")))</f>
        <v/>
      </c>
      <c r="B128" t="str">
        <f ca="1">IF(ISNUMBER(A128),VLOOKUP(A128,Methuselahs!$A$7:$E$206,2,FALSE()),"")</f>
        <v/>
      </c>
      <c r="C128" t="str">
        <f ca="1">IF(ISNUMBER(A128),VLOOKUP(A128,Methuselahs!$A$7:$E$206,3,FALSE()),"")</f>
        <v/>
      </c>
      <c r="D128" s="248" t="str">
        <f t="shared" ca="1" si="36"/>
        <v/>
      </c>
      <c r="E128" s="249"/>
      <c r="F128" s="287">
        <f t="shared" si="37"/>
        <v>0</v>
      </c>
      <c r="G128" s="250" t="str">
        <f t="shared" ca="1" si="38"/>
        <v/>
      </c>
      <c r="H128" t="str">
        <f ca="1">IF(ISNUMBER(A128),IF(OR($S128=$U128,NOT(ISNA(MATCH($D128*5+$V$4,Override!$C$6:$C$124,0)))),$Q128,0),"")</f>
        <v/>
      </c>
      <c r="I128" s="288" t="str">
        <f t="shared" ca="1" si="39"/>
        <v/>
      </c>
      <c r="J128" s="252">
        <f ca="1">COUNT(A127:A131)</f>
        <v>0</v>
      </c>
      <c r="K128" s="253" t="str">
        <f ca="1">IF(ISNUMBER(A128),_xlfn.RANK.EQ(F128,F127:F131),"")</f>
        <v/>
      </c>
      <c r="L128" s="254">
        <f ca="1">IF(J128=5,VLOOKUP(K128,TPMatrix!$A$6:$B$10,2,FALSE()),IF(J128=4,VLOOKUP(K128,TPMatrix!$D$6:$E$9,2,FALSE()),0))</f>
        <v>0</v>
      </c>
      <c r="M128" s="254">
        <f ca="1">IF(COUNTIF(K127:K131,K128)&gt;=2,IF(J128=5,VLOOKUP(K128+1,TPMatrix!$A$6:$B$10,2,FALSE()),IF(J128=4,VLOOKUP(K128+1,TPMatrix!$D$6:$E$9,2,FALSE()),0)),"")</f>
        <v>0</v>
      </c>
      <c r="N128" s="254">
        <f ca="1">IF(COUNTIF(K127:K131,K128)&gt;=3,IF(J128=5,VLOOKUP(K128+2,TPMatrix!$A$6:$B$10,2,FALSE()),IF(J128=4,VLOOKUP(K128+2,TPMatrix!$D$6:$E$9,2,FALSE()),0)),"")</f>
        <v>0</v>
      </c>
      <c r="O128" s="254">
        <f ca="1">IF(COUNTIF(K127:K131,K128)&gt;=4,IF(J128=5,VLOOKUP(K128+3,TPMatrix!$A$6:$B$10,2,FALSE()),IF(J128=4,VLOOKUP(K128+3,TPMatrix!$D$6:$E$9,2,FALSE()),0)),"")</f>
        <v>0</v>
      </c>
      <c r="P128" s="254">
        <f ca="1">IF(COUNTIF(K127:K131,K128)&gt;=5,IF(J128=5,VLOOKUP(K128+4,TPMatrix!$A$6:$B$10,2,FALSE()),IF(J128=4,VLOOKUP(K128+4,TPMatrix!$D$6:$E$9,2,FALSE()),0)),"")</f>
        <v>0</v>
      </c>
      <c r="Q128" s="254">
        <f t="shared" ca="1" si="40"/>
        <v>0</v>
      </c>
      <c r="R128" s="255">
        <f t="shared" ca="1" si="41"/>
        <v>5</v>
      </c>
      <c r="S128" s="253">
        <f t="shared" ca="1" si="42"/>
        <v>0</v>
      </c>
      <c r="T128" s="254">
        <f t="shared" si="43"/>
        <v>0</v>
      </c>
      <c r="U128" s="255">
        <f t="shared" ca="1" si="44"/>
        <v>0</v>
      </c>
      <c r="W128" s="191" t="str">
        <f t="shared" ca="1" si="45"/>
        <v/>
      </c>
      <c r="X128" t="str">
        <f ca="1">IF(ISNUMBER($A128),$W128*(Methuselahs!$A$4+1)+$A128,"")</f>
        <v/>
      </c>
      <c r="Y128" s="191" t="str">
        <f t="shared" ca="1" si="46"/>
        <v/>
      </c>
      <c r="Z128" t="str">
        <f ca="1">IF(ISNUMBER($A128),VLOOKUP($A128,Methuselahs!$A$7:$X$206,5),"")</f>
        <v/>
      </c>
      <c r="AA128" s="191" t="str">
        <f t="shared" ca="1" si="47"/>
        <v/>
      </c>
    </row>
    <row r="129" spans="1:27" ht="12.95" customHeight="1">
      <c r="A129" t="str">
        <f ca="1">IF(ISBLANK('Tournament Info'!$B$11),"",INDIRECT(ADDRESS(ROW(),2,1,1,"Optimal Seating "&amp;'Tournament Info'!$B$11-1&amp;"R+F")))</f>
        <v/>
      </c>
      <c r="B129" t="str">
        <f ca="1">IF(ISNUMBER(A129),VLOOKUP(A129,Methuselahs!$A$7:$E$206,2,FALSE()),"")</f>
        <v/>
      </c>
      <c r="C129" t="str">
        <f ca="1">IF(ISNUMBER(A129),VLOOKUP(A129,Methuselahs!$A$7:$E$206,3,FALSE()),"")</f>
        <v/>
      </c>
      <c r="D129" s="258" t="str">
        <f t="shared" ca="1" si="36"/>
        <v/>
      </c>
      <c r="E129" s="259"/>
      <c r="F129" s="289">
        <f t="shared" si="37"/>
        <v>0</v>
      </c>
      <c r="G129" s="260" t="str">
        <f t="shared" ca="1" si="38"/>
        <v/>
      </c>
      <c r="H129" t="str">
        <f ca="1">IF(ISNUMBER(A129),IF(OR($S129=$U129,NOT(ISNA(MATCH($D129*5+$V$4,Override!$C$6:$C$124,0)))),$Q129,0),"")</f>
        <v/>
      </c>
      <c r="I129" s="290" t="str">
        <f t="shared" ca="1" si="39"/>
        <v/>
      </c>
      <c r="J129" s="262">
        <f ca="1">COUNT(A127:A131)</f>
        <v>0</v>
      </c>
      <c r="K129" s="263" t="str">
        <f ca="1">IF(ISNUMBER(A129),_xlfn.RANK.EQ(F129,F127:F131),"")</f>
        <v/>
      </c>
      <c r="L129" s="264">
        <f ca="1">IF(J129=5,VLOOKUP(K129,TPMatrix!$A$6:$B$10,2,FALSE()),IF(J129=4,VLOOKUP(K129,TPMatrix!$D$6:$E$9,2,FALSE()),0))</f>
        <v>0</v>
      </c>
      <c r="M129" s="264">
        <f ca="1">IF(COUNTIF(K127:K131,K129)&gt;=2,IF(J129=5,VLOOKUP(K129+1,TPMatrix!$A$6:$B$10,2,FALSE()),IF(J129=4,VLOOKUP(K129+1,TPMatrix!$D$6:$E$9,2,FALSE()),0)),"")</f>
        <v>0</v>
      </c>
      <c r="N129" s="264">
        <f ca="1">IF(COUNTIF(K127:K131,K129)&gt;=3,IF(J129=5,VLOOKUP(K129+2,TPMatrix!$A$6:$B$10,2,FALSE()),IF(J129=4,VLOOKUP(K129+2,TPMatrix!$D$6:$E$9,2,FALSE()),0)),"")</f>
        <v>0</v>
      </c>
      <c r="O129" s="264">
        <f ca="1">IF(COUNTIF(K127:K131,K129)&gt;=4,IF(J129=5,VLOOKUP(K129+3,TPMatrix!$A$6:$B$10,2,FALSE()),IF(J129=4,VLOOKUP(K129+3,TPMatrix!$D$6:$E$9,2,FALSE()),0)),"")</f>
        <v>0</v>
      </c>
      <c r="P129" s="264">
        <f ca="1">IF(COUNTIF(K127:K131,K129)&gt;=5,IF(J129=5,VLOOKUP(K129+4,TPMatrix!$A$6:$B$10,2,FALSE()),IF(J129=4,VLOOKUP(K129+4,TPMatrix!$D$6:$E$9,2,FALSE()),0)),"")</f>
        <v>0</v>
      </c>
      <c r="Q129" s="264">
        <f t="shared" ca="1" si="40"/>
        <v>0</v>
      </c>
      <c r="R129" s="265">
        <f t="shared" ca="1" si="41"/>
        <v>5</v>
      </c>
      <c r="S129" s="263">
        <f t="shared" ca="1" si="42"/>
        <v>0</v>
      </c>
      <c r="T129" s="264">
        <f t="shared" si="43"/>
        <v>0</v>
      </c>
      <c r="U129" s="265">
        <f t="shared" ca="1" si="44"/>
        <v>0</v>
      </c>
      <c r="W129" s="191" t="str">
        <f t="shared" ca="1" si="45"/>
        <v/>
      </c>
      <c r="X129" t="str">
        <f ca="1">IF(ISNUMBER($A129),$W129*(Methuselahs!$A$4+1)+$A129,"")</f>
        <v/>
      </c>
      <c r="Y129" s="191" t="str">
        <f t="shared" ca="1" si="46"/>
        <v/>
      </c>
      <c r="Z129" t="str">
        <f ca="1">IF(ISNUMBER($A129),VLOOKUP($A129,Methuselahs!$A$7:$X$206,5),"")</f>
        <v/>
      </c>
      <c r="AA129" s="191" t="str">
        <f t="shared" ca="1" si="47"/>
        <v/>
      </c>
    </row>
    <row r="130" spans="1:27" ht="12.95" customHeight="1">
      <c r="A130" t="str">
        <f ca="1">IF(ISBLANK('Tournament Info'!$B$11),"",INDIRECT(ADDRESS(ROW(),2,1,1,"Optimal Seating "&amp;'Tournament Info'!$B$11-1&amp;"R+F")))</f>
        <v/>
      </c>
      <c r="B130" t="str">
        <f ca="1">IF(ISNUMBER(A130),VLOOKUP(A130,Methuselahs!$A$7:$E$206,2,FALSE()),"")</f>
        <v/>
      </c>
      <c r="C130" t="str">
        <f ca="1">IF(ISNUMBER(A130),VLOOKUP(A130,Methuselahs!$A$7:$E$206,3,FALSE()),"")</f>
        <v/>
      </c>
      <c r="D130" s="268" t="str">
        <f t="shared" ca="1" si="36"/>
        <v/>
      </c>
      <c r="E130" s="269"/>
      <c r="F130" s="291">
        <f t="shared" si="37"/>
        <v>0</v>
      </c>
      <c r="G130" s="250" t="str">
        <f t="shared" ca="1" si="38"/>
        <v/>
      </c>
      <c r="H130" t="str">
        <f ca="1">IF(ISNUMBER(A130),IF(OR($S130=$U130,NOT(ISNA(MATCH($D130*5+$V$4,Override!$C$6:$C$124,0)))),$Q130,0),"")</f>
        <v/>
      </c>
      <c r="I130" s="288" t="str">
        <f t="shared" ca="1" si="39"/>
        <v/>
      </c>
      <c r="J130" s="270">
        <f ca="1">COUNT(A127:A131)</f>
        <v>0</v>
      </c>
      <c r="K130" s="253" t="str">
        <f ca="1">IF(ISNUMBER(A130),_xlfn.RANK.EQ(F130,F127:F131),"")</f>
        <v/>
      </c>
      <c r="L130" s="254">
        <f ca="1">IF(J130=5,VLOOKUP(K130,TPMatrix!$A$6:$B$10,2,FALSE()),IF(J130=4,VLOOKUP(K130,TPMatrix!$D$6:$E$9,2,FALSE()),0))</f>
        <v>0</v>
      </c>
      <c r="M130" s="254">
        <f ca="1">IF(COUNTIF(K127:K131,K130)&gt;=2,IF(J130=5,VLOOKUP(K130+1,TPMatrix!$A$6:$B$10,2,FALSE()),IF(J130=4,VLOOKUP(K130+1,TPMatrix!$D$6:$E$9,2,FALSE()),0)),"")</f>
        <v>0</v>
      </c>
      <c r="N130" s="254">
        <f ca="1">IF(COUNTIF(K127:K131,K130)&gt;=3,IF(J130=5,VLOOKUP(K130+2,TPMatrix!$A$6:$B$10,2,FALSE()),IF(J130=4,VLOOKUP(K130+2,TPMatrix!$D$6:$E$9,2,FALSE()),0)),"")</f>
        <v>0</v>
      </c>
      <c r="O130" s="254">
        <f ca="1">IF(COUNTIF(K127:K131,K130)&gt;=4,IF(J130=5,VLOOKUP(K130+3,TPMatrix!$A$6:$B$10,2,FALSE()),IF(J130=4,VLOOKUP(K130+3,TPMatrix!$D$6:$E$9,2,FALSE()),0)),"")</f>
        <v>0</v>
      </c>
      <c r="P130" s="254">
        <f ca="1">IF(COUNTIF(K127:K131,K130)&gt;=5,IF(J130=5,VLOOKUP(K130+4,TPMatrix!$A$6:$B$10,2,FALSE()),IF(J130=4,VLOOKUP(K130+4,TPMatrix!$D$6:$E$9,2,FALSE()),0)),"")</f>
        <v>0</v>
      </c>
      <c r="Q130" s="254">
        <f t="shared" ca="1" si="40"/>
        <v>0</v>
      </c>
      <c r="R130" s="255">
        <f t="shared" ca="1" si="41"/>
        <v>5</v>
      </c>
      <c r="S130" s="253">
        <f t="shared" ca="1" si="42"/>
        <v>0</v>
      </c>
      <c r="T130" s="254">
        <f t="shared" si="43"/>
        <v>0</v>
      </c>
      <c r="U130" s="255">
        <f t="shared" ca="1" si="44"/>
        <v>0</v>
      </c>
      <c r="W130" s="191" t="str">
        <f t="shared" ca="1" si="45"/>
        <v/>
      </c>
      <c r="X130" t="str">
        <f ca="1">IF(ISNUMBER($A130),$W130*(Methuselahs!$A$4+1)+$A130,"")</f>
        <v/>
      </c>
      <c r="Y130" s="191" t="str">
        <f t="shared" ca="1" si="46"/>
        <v/>
      </c>
      <c r="Z130" t="str">
        <f ca="1">IF(ISNUMBER($A130),VLOOKUP($A130,Methuselahs!$A$7:$X$206,5),"")</f>
        <v/>
      </c>
      <c r="AA130" s="191" t="str">
        <f t="shared" ca="1" si="47"/>
        <v/>
      </c>
    </row>
    <row r="131" spans="1:27" ht="12.95" customHeight="1" thickBot="1">
      <c r="A131" t="str">
        <f ca="1">IF(ISBLANK('Tournament Info'!$B$11),"",INDIRECT(ADDRESS(ROW(),2,1,1,"Optimal Seating "&amp;'Tournament Info'!$B$11-1&amp;"R+F")))</f>
        <v/>
      </c>
      <c r="B131" t="str">
        <f ca="1">IF(ISNUMBER(A131),VLOOKUP(A131,Methuselahs!$A$7:$E$206,2,FALSE()),"")</f>
        <v/>
      </c>
      <c r="C131" t="str">
        <f ca="1">IF(ISNUMBER(A131),VLOOKUP(A131,Methuselahs!$A$7:$E$206,3,FALSE()),"")</f>
        <v/>
      </c>
      <c r="D131" s="274" t="str">
        <f t="shared" ca="1" si="36"/>
        <v/>
      </c>
      <c r="E131" s="275"/>
      <c r="F131" s="292">
        <f t="shared" si="37"/>
        <v>0</v>
      </c>
      <c r="G131" s="260" t="str">
        <f t="shared" ca="1" si="38"/>
        <v/>
      </c>
      <c r="H131" t="str">
        <f ca="1">IF(ISNUMBER(A131),IF(OR($S131=$U131,NOT(ISNA(MATCH($D131*5+$V$4,Override!$C$6:$C$124,0)))),$Q131,0),"")</f>
        <v/>
      </c>
      <c r="I131" s="290" t="str">
        <f t="shared" ca="1" si="39"/>
        <v/>
      </c>
      <c r="J131" s="276">
        <f ca="1">COUNT(A127:A131)</f>
        <v>0</v>
      </c>
      <c r="K131" s="277" t="str">
        <f ca="1">IF(ISNUMBER(A131),_xlfn.RANK.EQ(F131,F127:F131),"")</f>
        <v/>
      </c>
      <c r="L131" s="278">
        <f ca="1">IF(J131=5,VLOOKUP(K131,TPMatrix!$A$6:$B$10,2,FALSE()),IF(J131=4,VLOOKUP(K131,TPMatrix!$D$6:$E$9,2,FALSE()),0))</f>
        <v>0</v>
      </c>
      <c r="M131" s="278">
        <f ca="1">IF(COUNTIF(K127:K131,K131)&gt;=2,IF(J131=5,VLOOKUP(K131+1,TPMatrix!$A$6:$B$10,2,FALSE()),IF(J131=4,VLOOKUP(K131+1,TPMatrix!$D$6:$E$9,2,FALSE()),0)),"")</f>
        <v>0</v>
      </c>
      <c r="N131" s="278">
        <f ca="1">IF(COUNTIF(K127:K131,K131)&gt;=3,IF(J131=5,VLOOKUP(K131+2,TPMatrix!$A$6:$B$10,2,FALSE()),IF(J131=4,VLOOKUP(K131+2,TPMatrix!$D$6:$E$9,2,FALSE()),0)),"")</f>
        <v>0</v>
      </c>
      <c r="O131" s="278">
        <f ca="1">IF(COUNTIF(K127:K131,K131)&gt;=4,IF(J131=5,VLOOKUP(K131+3,TPMatrix!$A$6:$B$10,2,FALSE()),IF(J131=4,VLOOKUP(K131+3,TPMatrix!$D$6:$E$9,2,FALSE()),0)),"")</f>
        <v>0</v>
      </c>
      <c r="P131" s="278">
        <f ca="1">IF(COUNTIF(K127:K131,K131)&gt;=5,IF(J131=5,VLOOKUP(K131+4,TPMatrix!$A$6:$B$10,2,FALSE()),IF(J131=4,VLOOKUP(K131+4,TPMatrix!$D$6:$E$9,2,FALSE()),0)),"")</f>
        <v>0</v>
      </c>
      <c r="Q131" s="278">
        <f t="shared" ca="1" si="40"/>
        <v>0</v>
      </c>
      <c r="R131" s="279">
        <f t="shared" ca="1" si="41"/>
        <v>5</v>
      </c>
      <c r="S131" s="277">
        <f t="shared" ca="1" si="42"/>
        <v>0</v>
      </c>
      <c r="T131" s="278">
        <f t="shared" si="43"/>
        <v>0</v>
      </c>
      <c r="U131" s="279">
        <f t="shared" ca="1" si="44"/>
        <v>0</v>
      </c>
      <c r="W131" s="191" t="str">
        <f t="shared" ca="1" si="45"/>
        <v/>
      </c>
      <c r="X131" t="str">
        <f ca="1">IF(ISNUMBER($A131),$W131*(Methuselahs!$A$4+1)+$A131,"")</f>
        <v/>
      </c>
      <c r="Y131" s="191" t="str">
        <f t="shared" ca="1" si="46"/>
        <v/>
      </c>
      <c r="Z131" t="str">
        <f ca="1">IF(ISNUMBER($A131),VLOOKUP($A131,Methuselahs!$A$7:$X$206,5),"")</f>
        <v/>
      </c>
      <c r="AA131" s="191" t="str">
        <f t="shared" ca="1" si="47"/>
        <v/>
      </c>
    </row>
    <row r="132" spans="1:27" ht="12.95" customHeight="1">
      <c r="A132" t="str">
        <f ca="1">IF(ISBLANK('Tournament Info'!$B$11),"",INDIRECT(ADDRESS(ROW(),2,1,1,"Optimal Seating "&amp;'Tournament Info'!$B$11-1&amp;"R+F")))</f>
        <v/>
      </c>
      <c r="B132" t="str">
        <f ca="1">IF(ISNUMBER(A132),VLOOKUP(A132,Methuselahs!$A$7:$E$206,2,FALSE()),"")</f>
        <v/>
      </c>
      <c r="C132" t="str">
        <f ca="1">IF(ISNUMBER(A132),VLOOKUP(A132,Methuselahs!$A$7:$E$206,3,FALSE()),"")</f>
        <v/>
      </c>
      <c r="D132" s="234" t="str">
        <f t="shared" ca="1" si="36"/>
        <v/>
      </c>
      <c r="E132" s="235"/>
      <c r="F132" s="285">
        <f t="shared" si="37"/>
        <v>0</v>
      </c>
      <c r="G132" s="236" t="str">
        <f t="shared" ca="1" si="38"/>
        <v/>
      </c>
      <c r="H132" t="str">
        <f ca="1">IF(ISNUMBER(A132),IF(OR($S132=$U132,NOT(ISNA(MATCH($D132*5+$V$4,Override!$C$6:$C$124,0)))),$Q132,0),"")</f>
        <v/>
      </c>
      <c r="I132" s="286" t="str">
        <f t="shared" ca="1" si="39"/>
        <v/>
      </c>
      <c r="J132" s="238">
        <f ca="1">COUNT(A132:A136)</f>
        <v>0</v>
      </c>
      <c r="K132" s="239" t="str">
        <f ca="1">IF(ISNUMBER(A132),_xlfn.RANK.EQ(F132,F132:F136),"")</f>
        <v/>
      </c>
      <c r="L132" s="240">
        <f ca="1">IF(J132=5,VLOOKUP(K132,TPMatrix!$A$6:$B$10,2,FALSE()),IF(J132=4,VLOOKUP(K132,TPMatrix!$D$6:$E$9,2,FALSE()),0))</f>
        <v>0</v>
      </c>
      <c r="M132" s="240">
        <f ca="1">IF(COUNTIF(K132:K136,K132)&gt;=2,IF(J132=5,VLOOKUP(K132+1,TPMatrix!$A$6:$B$10,2,FALSE()),IF(J132=4,VLOOKUP(K132+1,TPMatrix!$D$6:$E$9,2,FALSE()),0)),"")</f>
        <v>0</v>
      </c>
      <c r="N132" s="240">
        <f ca="1">IF(COUNTIF(K132:K136,K132)&gt;=3,IF(J132=5,VLOOKUP(K132+2,TPMatrix!$A$6:$B$10,2,FALSE()),IF(J132=4,VLOOKUP(K132+2,TPMatrix!$D$6:$E$9,2,FALSE()),0)),"")</f>
        <v>0</v>
      </c>
      <c r="O132" s="240">
        <f ca="1">IF(COUNTIF(K132:K136,K132)&gt;=4,IF(J132=5,VLOOKUP(K132+3,TPMatrix!$A$6:$B$10,2,FALSE()),IF(J132=4,VLOOKUP(K132+3,TPMatrix!$D$6:$E$9,2,FALSE()),0)),"")</f>
        <v>0</v>
      </c>
      <c r="P132" s="240">
        <f ca="1">IF(COUNTIF(K132:K136,K132)&gt;=5,IF(J132=5,VLOOKUP(K132+4,TPMatrix!$A$6:$B$10,2,FALSE()),IF(J132=4,VLOOKUP(K132+4,TPMatrix!$D$6:$E$9,2,FALSE()),0)),"")</f>
        <v>0</v>
      </c>
      <c r="Q132" s="240">
        <f t="shared" ca="1" si="40"/>
        <v>0</v>
      </c>
      <c r="R132" s="241">
        <f t="shared" ca="1" si="41"/>
        <v>5</v>
      </c>
      <c r="S132" s="242">
        <f t="shared" ca="1" si="42"/>
        <v>0</v>
      </c>
      <c r="T132" s="243">
        <f t="shared" si="43"/>
        <v>0</v>
      </c>
      <c r="U132" s="244">
        <f t="shared" ca="1" si="44"/>
        <v>0</v>
      </c>
      <c r="W132" s="191" t="str">
        <f t="shared" ca="1" si="45"/>
        <v/>
      </c>
      <c r="X132" t="str">
        <f ca="1">IF(ISNUMBER($A132),$W132*(Methuselahs!$A$4+1)+$A132,"")</f>
        <v/>
      </c>
      <c r="Y132" s="191" t="str">
        <f t="shared" ca="1" si="46"/>
        <v/>
      </c>
      <c r="Z132" t="str">
        <f ca="1">IF(ISNUMBER($A132),VLOOKUP($A132,Methuselahs!$A$7:$X$206,5),"")</f>
        <v/>
      </c>
      <c r="AA132" s="191" t="str">
        <f t="shared" ca="1" si="47"/>
        <v/>
      </c>
    </row>
    <row r="133" spans="1:27" ht="12.95" customHeight="1">
      <c r="A133" t="str">
        <f ca="1">IF(ISBLANK('Tournament Info'!$B$11),"",INDIRECT(ADDRESS(ROW(),2,1,1,"Optimal Seating "&amp;'Tournament Info'!$B$11-1&amp;"R+F")))</f>
        <v/>
      </c>
      <c r="B133" t="str">
        <f ca="1">IF(ISNUMBER(A133),VLOOKUP(A133,Methuselahs!$A$7:$E$206,2,FALSE()),"")</f>
        <v/>
      </c>
      <c r="C133" t="str">
        <f ca="1">IF(ISNUMBER(A133),VLOOKUP(A133,Methuselahs!$A$7:$E$206,3,FALSE()),"")</f>
        <v/>
      </c>
      <c r="D133" s="248" t="str">
        <f t="shared" ca="1" si="36"/>
        <v/>
      </c>
      <c r="E133" s="249"/>
      <c r="F133" s="287">
        <f t="shared" si="37"/>
        <v>0</v>
      </c>
      <c r="G133" s="250" t="str">
        <f t="shared" ca="1" si="38"/>
        <v/>
      </c>
      <c r="H133" t="str">
        <f ca="1">IF(ISNUMBER(A133),IF(OR($S133=$U133,NOT(ISNA(MATCH($D133*5+$V$4,Override!$C$6:$C$124,0)))),$Q133,0),"")</f>
        <v/>
      </c>
      <c r="I133" s="288" t="str">
        <f t="shared" ca="1" si="39"/>
        <v/>
      </c>
      <c r="J133" s="252">
        <f ca="1">COUNT(A132:A136)</f>
        <v>0</v>
      </c>
      <c r="K133" s="253" t="str">
        <f ca="1">IF(ISNUMBER(A133),_xlfn.RANK.EQ(F133,F132:F136),"")</f>
        <v/>
      </c>
      <c r="L133" s="254">
        <f ca="1">IF(J133=5,VLOOKUP(K133,TPMatrix!$A$6:$B$10,2,FALSE()),IF(J133=4,VLOOKUP(K133,TPMatrix!$D$6:$E$9,2,FALSE()),0))</f>
        <v>0</v>
      </c>
      <c r="M133" s="254">
        <f ca="1">IF(COUNTIF(K132:K136,K133)&gt;=2,IF(J133=5,VLOOKUP(K133+1,TPMatrix!$A$6:$B$10,2,FALSE()),IF(J133=4,VLOOKUP(K133+1,TPMatrix!$D$6:$E$9,2,FALSE()),0)),"")</f>
        <v>0</v>
      </c>
      <c r="N133" s="254">
        <f ca="1">IF(COUNTIF(K132:K136,K133)&gt;=3,IF(J133=5,VLOOKUP(K133+2,TPMatrix!$A$6:$B$10,2,FALSE()),IF(J133=4,VLOOKUP(K133+2,TPMatrix!$D$6:$E$9,2,FALSE()),0)),"")</f>
        <v>0</v>
      </c>
      <c r="O133" s="254">
        <f ca="1">IF(COUNTIF(K132:K136,K133)&gt;=4,IF(J133=5,VLOOKUP(K133+3,TPMatrix!$A$6:$B$10,2,FALSE()),IF(J133=4,VLOOKUP(K133+3,TPMatrix!$D$6:$E$9,2,FALSE()),0)),"")</f>
        <v>0</v>
      </c>
      <c r="P133" s="254">
        <f ca="1">IF(COUNTIF(K132:K136,K133)&gt;=5,IF(J133=5,VLOOKUP(K133+4,TPMatrix!$A$6:$B$10,2,FALSE()),IF(J133=4,VLOOKUP(K133+4,TPMatrix!$D$6:$E$9,2,FALSE()),0)),"")</f>
        <v>0</v>
      </c>
      <c r="Q133" s="254">
        <f t="shared" ca="1" si="40"/>
        <v>0</v>
      </c>
      <c r="R133" s="255">
        <f t="shared" ca="1" si="41"/>
        <v>5</v>
      </c>
      <c r="S133" s="253">
        <f t="shared" ca="1" si="42"/>
        <v>0</v>
      </c>
      <c r="T133" s="254">
        <f t="shared" si="43"/>
        <v>0</v>
      </c>
      <c r="U133" s="255">
        <f t="shared" ca="1" si="44"/>
        <v>0</v>
      </c>
      <c r="W133" s="191" t="str">
        <f t="shared" ca="1" si="45"/>
        <v/>
      </c>
      <c r="X133" t="str">
        <f ca="1">IF(ISNUMBER($A133),$W133*(Methuselahs!$A$4+1)+$A133,"")</f>
        <v/>
      </c>
      <c r="Y133" s="191" t="str">
        <f t="shared" ca="1" si="46"/>
        <v/>
      </c>
      <c r="Z133" t="str">
        <f ca="1">IF(ISNUMBER($A133),VLOOKUP($A133,Methuselahs!$A$7:$X$206,5),"")</f>
        <v/>
      </c>
      <c r="AA133" s="191" t="str">
        <f t="shared" ca="1" si="47"/>
        <v/>
      </c>
    </row>
    <row r="134" spans="1:27" ht="12.95" customHeight="1">
      <c r="A134" t="str">
        <f ca="1">IF(ISBLANK('Tournament Info'!$B$11),"",INDIRECT(ADDRESS(ROW(),2,1,1,"Optimal Seating "&amp;'Tournament Info'!$B$11-1&amp;"R+F")))</f>
        <v/>
      </c>
      <c r="B134" t="str">
        <f ca="1">IF(ISNUMBER(A134),VLOOKUP(A134,Methuselahs!$A$7:$E$206,2,FALSE()),"")</f>
        <v/>
      </c>
      <c r="C134" t="str">
        <f ca="1">IF(ISNUMBER(A134),VLOOKUP(A134,Methuselahs!$A$7:$E$206,3,FALSE()),"")</f>
        <v/>
      </c>
      <c r="D134" s="258" t="str">
        <f t="shared" ca="1" si="36"/>
        <v/>
      </c>
      <c r="E134" s="259"/>
      <c r="F134" s="289">
        <f t="shared" si="37"/>
        <v>0</v>
      </c>
      <c r="G134" s="260" t="str">
        <f t="shared" ca="1" si="38"/>
        <v/>
      </c>
      <c r="H134" t="str">
        <f ca="1">IF(ISNUMBER(A134),IF(OR($S134=$U134,NOT(ISNA(MATCH($D134*5+$V$4,Override!$C$6:$C$124,0)))),$Q134,0),"")</f>
        <v/>
      </c>
      <c r="I134" s="290" t="str">
        <f t="shared" ca="1" si="39"/>
        <v/>
      </c>
      <c r="J134" s="262">
        <f ca="1">COUNT(A132:A136)</f>
        <v>0</v>
      </c>
      <c r="K134" s="263" t="str">
        <f ca="1">IF(ISNUMBER(A134),_xlfn.RANK.EQ(F134,F132:F136),"")</f>
        <v/>
      </c>
      <c r="L134" s="264">
        <f ca="1">IF(J134=5,VLOOKUP(K134,TPMatrix!$A$6:$B$10,2,FALSE()),IF(J134=4,VLOOKUP(K134,TPMatrix!$D$6:$E$9,2,FALSE()),0))</f>
        <v>0</v>
      </c>
      <c r="M134" s="264">
        <f ca="1">IF(COUNTIF(K132:K136,K134)&gt;=2,IF(J134=5,VLOOKUP(K134+1,TPMatrix!$A$6:$B$10,2,FALSE()),IF(J134=4,VLOOKUP(K134+1,TPMatrix!$D$6:$E$9,2,FALSE()),0)),"")</f>
        <v>0</v>
      </c>
      <c r="N134" s="264">
        <f ca="1">IF(COUNTIF(K132:K136,K134)&gt;=3,IF(J134=5,VLOOKUP(K134+2,TPMatrix!$A$6:$B$10,2,FALSE()),IF(J134=4,VLOOKUP(K134+2,TPMatrix!$D$6:$E$9,2,FALSE()),0)),"")</f>
        <v>0</v>
      </c>
      <c r="O134" s="264">
        <f ca="1">IF(COUNTIF(K132:K136,K134)&gt;=4,IF(J134=5,VLOOKUP(K134+3,TPMatrix!$A$6:$B$10,2,FALSE()),IF(J134=4,VLOOKUP(K134+3,TPMatrix!$D$6:$E$9,2,FALSE()),0)),"")</f>
        <v>0</v>
      </c>
      <c r="P134" s="264">
        <f ca="1">IF(COUNTIF(K132:K136,K134)&gt;=5,IF(J134=5,VLOOKUP(K134+4,TPMatrix!$A$6:$B$10,2,FALSE()),IF(J134=4,VLOOKUP(K134+4,TPMatrix!$D$6:$E$9,2,FALSE()),0)),"")</f>
        <v>0</v>
      </c>
      <c r="Q134" s="264">
        <f t="shared" ca="1" si="40"/>
        <v>0</v>
      </c>
      <c r="R134" s="265">
        <f t="shared" ca="1" si="41"/>
        <v>5</v>
      </c>
      <c r="S134" s="263">
        <f t="shared" ca="1" si="42"/>
        <v>0</v>
      </c>
      <c r="T134" s="264">
        <f t="shared" si="43"/>
        <v>0</v>
      </c>
      <c r="U134" s="265">
        <f t="shared" ca="1" si="44"/>
        <v>0</v>
      </c>
      <c r="W134" s="191" t="str">
        <f t="shared" ca="1" si="45"/>
        <v/>
      </c>
      <c r="X134" t="str">
        <f ca="1">IF(ISNUMBER($A134),$W134*(Methuselahs!$A$4+1)+$A134,"")</f>
        <v/>
      </c>
      <c r="Y134" s="191" t="str">
        <f t="shared" ca="1" si="46"/>
        <v/>
      </c>
      <c r="Z134" t="str">
        <f ca="1">IF(ISNUMBER($A134),VLOOKUP($A134,Methuselahs!$A$7:$X$206,5),"")</f>
        <v/>
      </c>
      <c r="AA134" s="191" t="str">
        <f t="shared" ca="1" si="47"/>
        <v/>
      </c>
    </row>
    <row r="135" spans="1:27" ht="12.95" customHeight="1">
      <c r="A135" t="str">
        <f ca="1">IF(ISBLANK('Tournament Info'!$B$11),"",INDIRECT(ADDRESS(ROW(),2,1,1,"Optimal Seating "&amp;'Tournament Info'!$B$11-1&amp;"R+F")))</f>
        <v/>
      </c>
      <c r="B135" t="str">
        <f ca="1">IF(ISNUMBER(A135),VLOOKUP(A135,Methuselahs!$A$7:$E$206,2,FALSE()),"")</f>
        <v/>
      </c>
      <c r="C135" t="str">
        <f ca="1">IF(ISNUMBER(A135),VLOOKUP(A135,Methuselahs!$A$7:$E$206,3,FALSE()),"")</f>
        <v/>
      </c>
      <c r="D135" s="268" t="str">
        <f t="shared" ref="D135:D166" ca="1" si="48">IF(ISNUMBER(A135),FLOOR((ROW()-ROW($A$7))/5,1)+1,"")</f>
        <v/>
      </c>
      <c r="E135" s="269"/>
      <c r="F135" s="291">
        <f t="shared" ref="F135:F166" si="49">IF(ISNUMBER(E135),E135,0)</f>
        <v>0</v>
      </c>
      <c r="G135" s="250" t="str">
        <f t="shared" ref="G135:G166" ca="1" si="50">IF(ISNUMBER($A135),IF(AND($F135&gt;=2,$H135=60),1,0),"")</f>
        <v/>
      </c>
      <c r="H135" t="str">
        <f ca="1">IF(ISNUMBER(A135),IF(OR($S135=$U135,NOT(ISNA(MATCH($D135*5+$V$4,Override!$C$6:$C$124,0)))),$Q135,0),"")</f>
        <v/>
      </c>
      <c r="I135" s="288" t="str">
        <f t="shared" ref="I135:I166" ca="1" si="51">IF(ISNUMBER(A135),IF(J135=5,K135,IF(AND(J135=4,OR(K135=4,K135=3)),K135+1,K135)),"")</f>
        <v/>
      </c>
      <c r="J135" s="270">
        <f ca="1">COUNT(A132:A136)</f>
        <v>0</v>
      </c>
      <c r="K135" s="253" t="str">
        <f ca="1">IF(ISNUMBER(A135),_xlfn.RANK.EQ(F135,F132:F136),"")</f>
        <v/>
      </c>
      <c r="L135" s="254">
        <f ca="1">IF(J135=5,VLOOKUP(K135,TPMatrix!$A$6:$B$10,2,FALSE()),IF(J135=4,VLOOKUP(K135,TPMatrix!$D$6:$E$9,2,FALSE()),0))</f>
        <v>0</v>
      </c>
      <c r="M135" s="254">
        <f ca="1">IF(COUNTIF(K132:K136,K135)&gt;=2,IF(J135=5,VLOOKUP(K135+1,TPMatrix!$A$6:$B$10,2,FALSE()),IF(J135=4,VLOOKUP(K135+1,TPMatrix!$D$6:$E$9,2,FALSE()),0)),"")</f>
        <v>0</v>
      </c>
      <c r="N135" s="254">
        <f ca="1">IF(COUNTIF(K132:K136,K135)&gt;=3,IF(J135=5,VLOOKUP(K135+2,TPMatrix!$A$6:$B$10,2,FALSE()),IF(J135=4,VLOOKUP(K135+2,TPMatrix!$D$6:$E$9,2,FALSE()),0)),"")</f>
        <v>0</v>
      </c>
      <c r="O135" s="254">
        <f ca="1">IF(COUNTIF(K132:K136,K135)&gt;=4,IF(J135=5,VLOOKUP(K135+3,TPMatrix!$A$6:$B$10,2,FALSE()),IF(J135=4,VLOOKUP(K135+3,TPMatrix!$D$6:$E$9,2,FALSE()),0)),"")</f>
        <v>0</v>
      </c>
      <c r="P135" s="254">
        <f ca="1">IF(COUNTIF(K132:K136,K135)&gt;=5,IF(J135=5,VLOOKUP(K135+4,TPMatrix!$A$6:$B$10,2,FALSE()),IF(J135=4,VLOOKUP(K135+4,TPMatrix!$D$6:$E$9,2,FALSE()),0)),"")</f>
        <v>0</v>
      </c>
      <c r="Q135" s="254">
        <f t="shared" ref="Q135:Q166" ca="1" si="52">SUM(L135:P135)/COUNT(L135:P135)</f>
        <v>0</v>
      </c>
      <c r="R135" s="255">
        <f t="shared" ref="R135:R166" ca="1" si="53">COUNT(L135:P135)</f>
        <v>5</v>
      </c>
      <c r="S135" s="253">
        <f t="shared" ref="S135:S166" ca="1" si="54">IF(ISNUMBER($A135),COUNTIF($D$7:$D$206,$D135),0)</f>
        <v>0</v>
      </c>
      <c r="T135" s="254">
        <f t="shared" ref="T135:T166" si="55">CEILING($F135,1)</f>
        <v>0</v>
      </c>
      <c r="U135" s="255">
        <f t="shared" ref="U135:U166" ca="1" si="56">SUM(OFFSET(T135,-MOD(ROW()-ROW($U$7),5),0,5,1))</f>
        <v>0</v>
      </c>
      <c r="W135" s="191" t="str">
        <f t="shared" ref="W135:W166" ca="1" si="57">$I135</f>
        <v/>
      </c>
      <c r="X135" t="str">
        <f ca="1">IF(ISNUMBER($A135),$W135*(Methuselahs!$A$4+1)+$A135,"")</f>
        <v/>
      </c>
      <c r="Y135" s="191" t="str">
        <f t="shared" ref="Y135:Y166" ca="1" si="58">IF(ISNUMBER($A135),_xlfn.RANK.EQ($X135,$X135:$X139,1),"")</f>
        <v/>
      </c>
      <c r="Z135" t="str">
        <f ca="1">IF(ISNUMBER($A135),VLOOKUP($A135,Methuselahs!$A$7:$X$206,5),"")</f>
        <v/>
      </c>
      <c r="AA135" s="191" t="str">
        <f t="shared" ref="AA135:AA166" ca="1" si="59">$I135</f>
        <v/>
      </c>
    </row>
    <row r="136" spans="1:27" ht="12.95" customHeight="1" thickBot="1">
      <c r="A136" t="str">
        <f ca="1">IF(ISBLANK('Tournament Info'!$B$11),"",INDIRECT(ADDRESS(ROW(),2,1,1,"Optimal Seating "&amp;'Tournament Info'!$B$11-1&amp;"R+F")))</f>
        <v/>
      </c>
      <c r="B136" t="str">
        <f ca="1">IF(ISNUMBER(A136),VLOOKUP(A136,Methuselahs!$A$7:$E$206,2,FALSE()),"")</f>
        <v/>
      </c>
      <c r="C136" t="str">
        <f ca="1">IF(ISNUMBER(A136),VLOOKUP(A136,Methuselahs!$A$7:$E$206,3,FALSE()),"")</f>
        <v/>
      </c>
      <c r="D136" s="274" t="str">
        <f t="shared" ca="1" si="48"/>
        <v/>
      </c>
      <c r="E136" s="275"/>
      <c r="F136" s="292">
        <f t="shared" si="49"/>
        <v>0</v>
      </c>
      <c r="G136" s="260" t="str">
        <f t="shared" ca="1" si="50"/>
        <v/>
      </c>
      <c r="H136" t="str">
        <f ca="1">IF(ISNUMBER(A136),IF(OR($S136=$U136,NOT(ISNA(MATCH($D136*5+$V$4,Override!$C$6:$C$124,0)))),$Q136,0),"")</f>
        <v/>
      </c>
      <c r="I136" s="290" t="str">
        <f t="shared" ca="1" si="51"/>
        <v/>
      </c>
      <c r="J136" s="276">
        <f ca="1">COUNT(A132:A136)</f>
        <v>0</v>
      </c>
      <c r="K136" s="277" t="str">
        <f ca="1">IF(ISNUMBER(A136),_xlfn.RANK.EQ(F136,F132:F136),"")</f>
        <v/>
      </c>
      <c r="L136" s="278">
        <f ca="1">IF(J136=5,VLOOKUP(K136,TPMatrix!$A$6:$B$10,2,FALSE()),IF(J136=4,VLOOKUP(K136,TPMatrix!$D$6:$E$9,2,FALSE()),0))</f>
        <v>0</v>
      </c>
      <c r="M136" s="278">
        <f ca="1">IF(COUNTIF(K132:K136,K136)&gt;=2,IF(J136=5,VLOOKUP(K136+1,TPMatrix!$A$6:$B$10,2,FALSE()),IF(J136=4,VLOOKUP(K136+1,TPMatrix!$D$6:$E$9,2,FALSE()),0)),"")</f>
        <v>0</v>
      </c>
      <c r="N136" s="278">
        <f ca="1">IF(COUNTIF(K132:K136,K136)&gt;=3,IF(J136=5,VLOOKUP(K136+2,TPMatrix!$A$6:$B$10,2,FALSE()),IF(J136=4,VLOOKUP(K136+2,TPMatrix!$D$6:$E$9,2,FALSE()),0)),"")</f>
        <v>0</v>
      </c>
      <c r="O136" s="278">
        <f ca="1">IF(COUNTIF(K132:K136,K136)&gt;=4,IF(J136=5,VLOOKUP(K136+3,TPMatrix!$A$6:$B$10,2,FALSE()),IF(J136=4,VLOOKUP(K136+3,TPMatrix!$D$6:$E$9,2,FALSE()),0)),"")</f>
        <v>0</v>
      </c>
      <c r="P136" s="278">
        <f ca="1">IF(COUNTIF(K132:K136,K136)&gt;=5,IF(J136=5,VLOOKUP(K136+4,TPMatrix!$A$6:$B$10,2,FALSE()),IF(J136=4,VLOOKUP(K136+4,TPMatrix!$D$6:$E$9,2,FALSE()),0)),"")</f>
        <v>0</v>
      </c>
      <c r="Q136" s="278">
        <f t="shared" ca="1" si="52"/>
        <v>0</v>
      </c>
      <c r="R136" s="279">
        <f t="shared" ca="1" si="53"/>
        <v>5</v>
      </c>
      <c r="S136" s="277">
        <f t="shared" ca="1" si="54"/>
        <v>0</v>
      </c>
      <c r="T136" s="278">
        <f t="shared" si="55"/>
        <v>0</v>
      </c>
      <c r="U136" s="279">
        <f t="shared" ca="1" si="56"/>
        <v>0</v>
      </c>
      <c r="W136" s="191" t="str">
        <f t="shared" ca="1" si="57"/>
        <v/>
      </c>
      <c r="X136" t="str">
        <f ca="1">IF(ISNUMBER($A136),$W136*(Methuselahs!$A$4+1)+$A136,"")</f>
        <v/>
      </c>
      <c r="Y136" s="191" t="str">
        <f t="shared" ca="1" si="58"/>
        <v/>
      </c>
      <c r="Z136" t="str">
        <f ca="1">IF(ISNUMBER($A136),VLOOKUP($A136,Methuselahs!$A$7:$X$206,5),"")</f>
        <v/>
      </c>
      <c r="AA136" s="191" t="str">
        <f t="shared" ca="1" si="59"/>
        <v/>
      </c>
    </row>
    <row r="137" spans="1:27" ht="12.95" customHeight="1">
      <c r="A137" t="str">
        <f ca="1">IF(ISBLANK('Tournament Info'!$B$11),"",INDIRECT(ADDRESS(ROW(),2,1,1,"Optimal Seating "&amp;'Tournament Info'!$B$11-1&amp;"R+F")))</f>
        <v/>
      </c>
      <c r="B137" t="str">
        <f ca="1">IF(ISNUMBER(A137),VLOOKUP(A137,Methuselahs!$A$7:$E$206,2,FALSE()),"")</f>
        <v/>
      </c>
      <c r="C137" t="str">
        <f ca="1">IF(ISNUMBER(A137),VLOOKUP(A137,Methuselahs!$A$7:$E$206,3,FALSE()),"")</f>
        <v/>
      </c>
      <c r="D137" s="234" t="str">
        <f t="shared" ca="1" si="48"/>
        <v/>
      </c>
      <c r="E137" s="235"/>
      <c r="F137" s="285">
        <f t="shared" si="49"/>
        <v>0</v>
      </c>
      <c r="G137" s="236" t="str">
        <f t="shared" ca="1" si="50"/>
        <v/>
      </c>
      <c r="H137" t="str">
        <f ca="1">IF(ISNUMBER(A137),IF(OR($S137=$U137,NOT(ISNA(MATCH($D137*5+$V$4,Override!$C$6:$C$124,0)))),$Q137,0),"")</f>
        <v/>
      </c>
      <c r="I137" s="286" t="str">
        <f t="shared" ca="1" si="51"/>
        <v/>
      </c>
      <c r="J137" s="238">
        <f ca="1">COUNT(A137:A141)</f>
        <v>0</v>
      </c>
      <c r="K137" s="239" t="str">
        <f ca="1">IF(ISNUMBER(A137),_xlfn.RANK.EQ(F137,F137:F141),"")</f>
        <v/>
      </c>
      <c r="L137" s="240">
        <f ca="1">IF(J137=5,VLOOKUP(K137,TPMatrix!$A$6:$B$10,2,FALSE()),IF(J137=4,VLOOKUP(K137,TPMatrix!$D$6:$E$9,2,FALSE()),0))</f>
        <v>0</v>
      </c>
      <c r="M137" s="240">
        <f ca="1">IF(COUNTIF(K137:K141,K137)&gt;=2,IF(J137=5,VLOOKUP(K137+1,TPMatrix!$A$6:$B$10,2,FALSE()),IF(J137=4,VLOOKUP(K137+1,TPMatrix!$D$6:$E$9,2,FALSE()),0)),"")</f>
        <v>0</v>
      </c>
      <c r="N137" s="240">
        <f ca="1">IF(COUNTIF(K137:K141,K137)&gt;=3,IF(J137=5,VLOOKUP(K137+2,TPMatrix!$A$6:$B$10,2,FALSE()),IF(J137=4,VLOOKUP(K137+2,TPMatrix!$D$6:$E$9,2,FALSE()),0)),"")</f>
        <v>0</v>
      </c>
      <c r="O137" s="240">
        <f ca="1">IF(COUNTIF(K137:K141,K137)&gt;=4,IF(J137=5,VLOOKUP(K137+3,TPMatrix!$A$6:$B$10,2,FALSE()),IF(J137=4,VLOOKUP(K137+3,TPMatrix!$D$6:$E$9,2,FALSE()),0)),"")</f>
        <v>0</v>
      </c>
      <c r="P137" s="240">
        <f ca="1">IF(COUNTIF(K137:K141,K137)&gt;=5,IF(J137=5,VLOOKUP(K137+4,TPMatrix!$A$6:$B$10,2,FALSE()),IF(J137=4,VLOOKUP(K137+4,TPMatrix!$D$6:$E$9,2,FALSE()),0)),"")</f>
        <v>0</v>
      </c>
      <c r="Q137" s="240">
        <f t="shared" ca="1" si="52"/>
        <v>0</v>
      </c>
      <c r="R137" s="241">
        <f t="shared" ca="1" si="53"/>
        <v>5</v>
      </c>
      <c r="S137" s="242">
        <f t="shared" ca="1" si="54"/>
        <v>0</v>
      </c>
      <c r="T137" s="243">
        <f t="shared" si="55"/>
        <v>0</v>
      </c>
      <c r="U137" s="244">
        <f t="shared" ca="1" si="56"/>
        <v>0</v>
      </c>
      <c r="W137" s="191" t="str">
        <f t="shared" ca="1" si="57"/>
        <v/>
      </c>
      <c r="X137" t="str">
        <f ca="1">IF(ISNUMBER($A137),$W137*(Methuselahs!$A$4+1)+$A137,"")</f>
        <v/>
      </c>
      <c r="Y137" s="191" t="str">
        <f t="shared" ca="1" si="58"/>
        <v/>
      </c>
      <c r="Z137" t="str">
        <f ca="1">IF(ISNUMBER($A137),VLOOKUP($A137,Methuselahs!$A$7:$X$206,5),"")</f>
        <v/>
      </c>
      <c r="AA137" s="191" t="str">
        <f t="shared" ca="1" si="59"/>
        <v/>
      </c>
    </row>
    <row r="138" spans="1:27" ht="12.95" customHeight="1">
      <c r="A138" t="str">
        <f ca="1">IF(ISBLANK('Tournament Info'!$B$11),"",INDIRECT(ADDRESS(ROW(),2,1,1,"Optimal Seating "&amp;'Tournament Info'!$B$11-1&amp;"R+F")))</f>
        <v/>
      </c>
      <c r="B138" t="str">
        <f ca="1">IF(ISNUMBER(A138),VLOOKUP(A138,Methuselahs!$A$7:$E$206,2,FALSE()),"")</f>
        <v/>
      </c>
      <c r="C138" t="str">
        <f ca="1">IF(ISNUMBER(A138),VLOOKUP(A138,Methuselahs!$A$7:$E$206,3,FALSE()),"")</f>
        <v/>
      </c>
      <c r="D138" s="248" t="str">
        <f t="shared" ca="1" si="48"/>
        <v/>
      </c>
      <c r="E138" s="249"/>
      <c r="F138" s="287">
        <f t="shared" si="49"/>
        <v>0</v>
      </c>
      <c r="G138" s="250" t="str">
        <f t="shared" ca="1" si="50"/>
        <v/>
      </c>
      <c r="H138" t="str">
        <f ca="1">IF(ISNUMBER(A138),IF(OR($S138=$U138,NOT(ISNA(MATCH($D138*5+$V$4,Override!$C$6:$C$124,0)))),$Q138,0),"")</f>
        <v/>
      </c>
      <c r="I138" s="288" t="str">
        <f t="shared" ca="1" si="51"/>
        <v/>
      </c>
      <c r="J138" s="252">
        <f ca="1">COUNT(A137:A141)</f>
        <v>0</v>
      </c>
      <c r="K138" s="253" t="str">
        <f ca="1">IF(ISNUMBER(A138),_xlfn.RANK.EQ(F138,F137:F141),"")</f>
        <v/>
      </c>
      <c r="L138" s="254">
        <f ca="1">IF(J138=5,VLOOKUP(K138,TPMatrix!$A$6:$B$10,2,FALSE()),IF(J138=4,VLOOKUP(K138,TPMatrix!$D$6:$E$9,2,FALSE()),0))</f>
        <v>0</v>
      </c>
      <c r="M138" s="254">
        <f ca="1">IF(COUNTIF(K137:K141,K138)&gt;=2,IF(J138=5,VLOOKUP(K138+1,TPMatrix!$A$6:$B$10,2,FALSE()),IF(J138=4,VLOOKUP(K138+1,TPMatrix!$D$6:$E$9,2,FALSE()),0)),"")</f>
        <v>0</v>
      </c>
      <c r="N138" s="254">
        <f ca="1">IF(COUNTIF(K137:K141,K138)&gt;=3,IF(J138=5,VLOOKUP(K138+2,TPMatrix!$A$6:$B$10,2,FALSE()),IF(J138=4,VLOOKUP(K138+2,TPMatrix!$D$6:$E$9,2,FALSE()),0)),"")</f>
        <v>0</v>
      </c>
      <c r="O138" s="254">
        <f ca="1">IF(COUNTIF(K137:K141,K138)&gt;=4,IF(J138=5,VLOOKUP(K138+3,TPMatrix!$A$6:$B$10,2,FALSE()),IF(J138=4,VLOOKUP(K138+3,TPMatrix!$D$6:$E$9,2,FALSE()),0)),"")</f>
        <v>0</v>
      </c>
      <c r="P138" s="254">
        <f ca="1">IF(COUNTIF(K137:K141,K138)&gt;=5,IF(J138=5,VLOOKUP(K138+4,TPMatrix!$A$6:$B$10,2,FALSE()),IF(J138=4,VLOOKUP(K138+4,TPMatrix!$D$6:$E$9,2,FALSE()),0)),"")</f>
        <v>0</v>
      </c>
      <c r="Q138" s="254">
        <f t="shared" ca="1" si="52"/>
        <v>0</v>
      </c>
      <c r="R138" s="255">
        <f t="shared" ca="1" si="53"/>
        <v>5</v>
      </c>
      <c r="S138" s="253">
        <f t="shared" ca="1" si="54"/>
        <v>0</v>
      </c>
      <c r="T138" s="254">
        <f t="shared" si="55"/>
        <v>0</v>
      </c>
      <c r="U138" s="255">
        <f t="shared" ca="1" si="56"/>
        <v>0</v>
      </c>
      <c r="W138" s="191" t="str">
        <f t="shared" ca="1" si="57"/>
        <v/>
      </c>
      <c r="X138" t="str">
        <f ca="1">IF(ISNUMBER($A138),$W138*(Methuselahs!$A$4+1)+$A138,"")</f>
        <v/>
      </c>
      <c r="Y138" s="191" t="str">
        <f t="shared" ca="1" si="58"/>
        <v/>
      </c>
      <c r="Z138" t="str">
        <f ca="1">IF(ISNUMBER($A138),VLOOKUP($A138,Methuselahs!$A$7:$X$206,5),"")</f>
        <v/>
      </c>
      <c r="AA138" s="191" t="str">
        <f t="shared" ca="1" si="59"/>
        <v/>
      </c>
    </row>
    <row r="139" spans="1:27" ht="12.95" customHeight="1">
      <c r="A139" t="str">
        <f ca="1">IF(ISBLANK('Tournament Info'!$B$11),"",INDIRECT(ADDRESS(ROW(),2,1,1,"Optimal Seating "&amp;'Tournament Info'!$B$11-1&amp;"R+F")))</f>
        <v/>
      </c>
      <c r="B139" t="str">
        <f ca="1">IF(ISNUMBER(A139),VLOOKUP(A139,Methuselahs!$A$7:$E$206,2,FALSE()),"")</f>
        <v/>
      </c>
      <c r="C139" t="str">
        <f ca="1">IF(ISNUMBER(A139),VLOOKUP(A139,Methuselahs!$A$7:$E$206,3,FALSE()),"")</f>
        <v/>
      </c>
      <c r="D139" s="258" t="str">
        <f t="shared" ca="1" si="48"/>
        <v/>
      </c>
      <c r="E139" s="259"/>
      <c r="F139" s="289">
        <f t="shared" si="49"/>
        <v>0</v>
      </c>
      <c r="G139" s="260" t="str">
        <f t="shared" ca="1" si="50"/>
        <v/>
      </c>
      <c r="H139" t="str">
        <f ca="1">IF(ISNUMBER(A139),IF(OR($S139=$U139,NOT(ISNA(MATCH($D139*5+$V$4,Override!$C$6:$C$124,0)))),$Q139,0),"")</f>
        <v/>
      </c>
      <c r="I139" s="290" t="str">
        <f t="shared" ca="1" si="51"/>
        <v/>
      </c>
      <c r="J139" s="262">
        <f ca="1">COUNT(A137:A141)</f>
        <v>0</v>
      </c>
      <c r="K139" s="263" t="str">
        <f ca="1">IF(ISNUMBER(A139),_xlfn.RANK.EQ(F139,F137:F141),"")</f>
        <v/>
      </c>
      <c r="L139" s="264">
        <f ca="1">IF(J139=5,VLOOKUP(K139,TPMatrix!$A$6:$B$10,2,FALSE()),IF(J139=4,VLOOKUP(K139,TPMatrix!$D$6:$E$9,2,FALSE()),0))</f>
        <v>0</v>
      </c>
      <c r="M139" s="264">
        <f ca="1">IF(COUNTIF(K137:K141,K139)&gt;=2,IF(J139=5,VLOOKUP(K139+1,TPMatrix!$A$6:$B$10,2,FALSE()),IF(J139=4,VLOOKUP(K139+1,TPMatrix!$D$6:$E$9,2,FALSE()),0)),"")</f>
        <v>0</v>
      </c>
      <c r="N139" s="264">
        <f ca="1">IF(COUNTIF(K137:K141,K139)&gt;=3,IF(J139=5,VLOOKUP(K139+2,TPMatrix!$A$6:$B$10,2,FALSE()),IF(J139=4,VLOOKUP(K139+2,TPMatrix!$D$6:$E$9,2,FALSE()),0)),"")</f>
        <v>0</v>
      </c>
      <c r="O139" s="264">
        <f ca="1">IF(COUNTIF(K137:K141,K139)&gt;=4,IF(J139=5,VLOOKUP(K139+3,TPMatrix!$A$6:$B$10,2,FALSE()),IF(J139=4,VLOOKUP(K139+3,TPMatrix!$D$6:$E$9,2,FALSE()),0)),"")</f>
        <v>0</v>
      </c>
      <c r="P139" s="264">
        <f ca="1">IF(COUNTIF(K137:K141,K139)&gt;=5,IF(J139=5,VLOOKUP(K139+4,TPMatrix!$A$6:$B$10,2,FALSE()),IF(J139=4,VLOOKUP(K139+4,TPMatrix!$D$6:$E$9,2,FALSE()),0)),"")</f>
        <v>0</v>
      </c>
      <c r="Q139" s="264">
        <f t="shared" ca="1" si="52"/>
        <v>0</v>
      </c>
      <c r="R139" s="265">
        <f t="shared" ca="1" si="53"/>
        <v>5</v>
      </c>
      <c r="S139" s="263">
        <f t="shared" ca="1" si="54"/>
        <v>0</v>
      </c>
      <c r="T139" s="264">
        <f t="shared" si="55"/>
        <v>0</v>
      </c>
      <c r="U139" s="265">
        <f t="shared" ca="1" si="56"/>
        <v>0</v>
      </c>
      <c r="W139" s="191" t="str">
        <f t="shared" ca="1" si="57"/>
        <v/>
      </c>
      <c r="X139" t="str">
        <f ca="1">IF(ISNUMBER($A139),$W139*(Methuselahs!$A$4+1)+$A139,"")</f>
        <v/>
      </c>
      <c r="Y139" s="191" t="str">
        <f t="shared" ca="1" si="58"/>
        <v/>
      </c>
      <c r="Z139" t="str">
        <f ca="1">IF(ISNUMBER($A139),VLOOKUP($A139,Methuselahs!$A$7:$X$206,5),"")</f>
        <v/>
      </c>
      <c r="AA139" s="191" t="str">
        <f t="shared" ca="1" si="59"/>
        <v/>
      </c>
    </row>
    <row r="140" spans="1:27" ht="12.95" customHeight="1">
      <c r="A140" t="str">
        <f ca="1">IF(ISBLANK('Tournament Info'!$B$11),"",INDIRECT(ADDRESS(ROW(),2,1,1,"Optimal Seating "&amp;'Tournament Info'!$B$11-1&amp;"R+F")))</f>
        <v/>
      </c>
      <c r="B140" t="str">
        <f ca="1">IF(ISNUMBER(A140),VLOOKUP(A140,Methuselahs!$A$7:$E$206,2,FALSE()),"")</f>
        <v/>
      </c>
      <c r="C140" t="str">
        <f ca="1">IF(ISNUMBER(A140),VLOOKUP(A140,Methuselahs!$A$7:$E$206,3,FALSE()),"")</f>
        <v/>
      </c>
      <c r="D140" s="268" t="str">
        <f t="shared" ca="1" si="48"/>
        <v/>
      </c>
      <c r="E140" s="269"/>
      <c r="F140" s="291">
        <f t="shared" si="49"/>
        <v>0</v>
      </c>
      <c r="G140" s="250" t="str">
        <f t="shared" ca="1" si="50"/>
        <v/>
      </c>
      <c r="H140" t="str">
        <f ca="1">IF(ISNUMBER(A140),IF(OR($S140=$U140,NOT(ISNA(MATCH($D140*5+$V$4,Override!$C$6:$C$124,0)))),$Q140,0),"")</f>
        <v/>
      </c>
      <c r="I140" s="288" t="str">
        <f t="shared" ca="1" si="51"/>
        <v/>
      </c>
      <c r="J140" s="270">
        <f ca="1">COUNT(A137:A141)</f>
        <v>0</v>
      </c>
      <c r="K140" s="253" t="str">
        <f ca="1">IF(ISNUMBER(A140),_xlfn.RANK.EQ(F140,F137:F141),"")</f>
        <v/>
      </c>
      <c r="L140" s="254">
        <f ca="1">IF(J140=5,VLOOKUP(K140,TPMatrix!$A$6:$B$10,2,FALSE()),IF(J140=4,VLOOKUP(K140,TPMatrix!$D$6:$E$9,2,FALSE()),0))</f>
        <v>0</v>
      </c>
      <c r="M140" s="254">
        <f ca="1">IF(COUNTIF(K137:K141,K140)&gt;=2,IF(J140=5,VLOOKUP(K140+1,TPMatrix!$A$6:$B$10,2,FALSE()),IF(J140=4,VLOOKUP(K140+1,TPMatrix!$D$6:$E$9,2,FALSE()),0)),"")</f>
        <v>0</v>
      </c>
      <c r="N140" s="254">
        <f ca="1">IF(COUNTIF(K137:K141,K140)&gt;=3,IF(J140=5,VLOOKUP(K140+2,TPMatrix!$A$6:$B$10,2,FALSE()),IF(J140=4,VLOOKUP(K140+2,TPMatrix!$D$6:$E$9,2,FALSE()),0)),"")</f>
        <v>0</v>
      </c>
      <c r="O140" s="254">
        <f ca="1">IF(COUNTIF(K137:K141,K140)&gt;=4,IF(J140=5,VLOOKUP(K140+3,TPMatrix!$A$6:$B$10,2,FALSE()),IF(J140=4,VLOOKUP(K140+3,TPMatrix!$D$6:$E$9,2,FALSE()),0)),"")</f>
        <v>0</v>
      </c>
      <c r="P140" s="254">
        <f ca="1">IF(COUNTIF(K137:K141,K140)&gt;=5,IF(J140=5,VLOOKUP(K140+4,TPMatrix!$A$6:$B$10,2,FALSE()),IF(J140=4,VLOOKUP(K140+4,TPMatrix!$D$6:$E$9,2,FALSE()),0)),"")</f>
        <v>0</v>
      </c>
      <c r="Q140" s="254">
        <f t="shared" ca="1" si="52"/>
        <v>0</v>
      </c>
      <c r="R140" s="255">
        <f t="shared" ca="1" si="53"/>
        <v>5</v>
      </c>
      <c r="S140" s="253">
        <f t="shared" ca="1" si="54"/>
        <v>0</v>
      </c>
      <c r="T140" s="254">
        <f t="shared" si="55"/>
        <v>0</v>
      </c>
      <c r="U140" s="255">
        <f t="shared" ca="1" si="56"/>
        <v>0</v>
      </c>
      <c r="W140" s="191" t="str">
        <f t="shared" ca="1" si="57"/>
        <v/>
      </c>
      <c r="X140" t="str">
        <f ca="1">IF(ISNUMBER($A140),$W140*(Methuselahs!$A$4+1)+$A140,"")</f>
        <v/>
      </c>
      <c r="Y140" s="191" t="str">
        <f t="shared" ca="1" si="58"/>
        <v/>
      </c>
      <c r="Z140" t="str">
        <f ca="1">IF(ISNUMBER($A140),VLOOKUP($A140,Methuselahs!$A$7:$X$206,5),"")</f>
        <v/>
      </c>
      <c r="AA140" s="191" t="str">
        <f t="shared" ca="1" si="59"/>
        <v/>
      </c>
    </row>
    <row r="141" spans="1:27" ht="12.95" customHeight="1" thickBot="1">
      <c r="A141" t="str">
        <f ca="1">IF(ISBLANK('Tournament Info'!$B$11),"",INDIRECT(ADDRESS(ROW(),2,1,1,"Optimal Seating "&amp;'Tournament Info'!$B$11-1&amp;"R+F")))</f>
        <v/>
      </c>
      <c r="B141" t="str">
        <f ca="1">IF(ISNUMBER(A141),VLOOKUP(A141,Methuselahs!$A$7:$E$206,2,FALSE()),"")</f>
        <v/>
      </c>
      <c r="C141" t="str">
        <f ca="1">IF(ISNUMBER(A141),VLOOKUP(A141,Methuselahs!$A$7:$E$206,3,FALSE()),"")</f>
        <v/>
      </c>
      <c r="D141" s="274" t="str">
        <f t="shared" ca="1" si="48"/>
        <v/>
      </c>
      <c r="E141" s="275"/>
      <c r="F141" s="292">
        <f t="shared" si="49"/>
        <v>0</v>
      </c>
      <c r="G141" s="260" t="str">
        <f t="shared" ca="1" si="50"/>
        <v/>
      </c>
      <c r="H141" t="str">
        <f ca="1">IF(ISNUMBER(A141),IF(OR($S141=$U141,NOT(ISNA(MATCH($D141*5+$V$4,Override!$C$6:$C$124,0)))),$Q141,0),"")</f>
        <v/>
      </c>
      <c r="I141" s="290" t="str">
        <f t="shared" ca="1" si="51"/>
        <v/>
      </c>
      <c r="J141" s="276">
        <f ca="1">COUNT(A137:A141)</f>
        <v>0</v>
      </c>
      <c r="K141" s="277" t="str">
        <f ca="1">IF(ISNUMBER(A141),_xlfn.RANK.EQ(F141,F137:F141),"")</f>
        <v/>
      </c>
      <c r="L141" s="278">
        <f ca="1">IF(J141=5,VLOOKUP(K141,TPMatrix!$A$6:$B$10,2,FALSE()),IF(J141=4,VLOOKUP(K141,TPMatrix!$D$6:$E$9,2,FALSE()),0))</f>
        <v>0</v>
      </c>
      <c r="M141" s="278">
        <f ca="1">IF(COUNTIF(K137:K141,K141)&gt;=2,IF(J141=5,VLOOKUP(K141+1,TPMatrix!$A$6:$B$10,2,FALSE()),IF(J141=4,VLOOKUP(K141+1,TPMatrix!$D$6:$E$9,2,FALSE()),0)),"")</f>
        <v>0</v>
      </c>
      <c r="N141" s="278">
        <f ca="1">IF(COUNTIF(K137:K141,K141)&gt;=3,IF(J141=5,VLOOKUP(K141+2,TPMatrix!$A$6:$B$10,2,FALSE()),IF(J141=4,VLOOKUP(K141+2,TPMatrix!$D$6:$E$9,2,FALSE()),0)),"")</f>
        <v>0</v>
      </c>
      <c r="O141" s="278">
        <f ca="1">IF(COUNTIF(K137:K141,K141)&gt;=4,IF(J141=5,VLOOKUP(K141+3,TPMatrix!$A$6:$B$10,2,FALSE()),IF(J141=4,VLOOKUP(K141+3,TPMatrix!$D$6:$E$9,2,FALSE()),0)),"")</f>
        <v>0</v>
      </c>
      <c r="P141" s="278">
        <f ca="1">IF(COUNTIF(K137:K141,K141)&gt;=5,IF(J141=5,VLOOKUP(K141+4,TPMatrix!$A$6:$B$10,2,FALSE()),IF(J141=4,VLOOKUP(K141+4,TPMatrix!$D$6:$E$9,2,FALSE()),0)),"")</f>
        <v>0</v>
      </c>
      <c r="Q141" s="278">
        <f t="shared" ca="1" si="52"/>
        <v>0</v>
      </c>
      <c r="R141" s="279">
        <f t="shared" ca="1" si="53"/>
        <v>5</v>
      </c>
      <c r="S141" s="277">
        <f t="shared" ca="1" si="54"/>
        <v>0</v>
      </c>
      <c r="T141" s="278">
        <f t="shared" si="55"/>
        <v>0</v>
      </c>
      <c r="U141" s="279">
        <f t="shared" ca="1" si="56"/>
        <v>0</v>
      </c>
      <c r="W141" s="191" t="str">
        <f t="shared" ca="1" si="57"/>
        <v/>
      </c>
      <c r="X141" t="str">
        <f ca="1">IF(ISNUMBER($A141),$W141*(Methuselahs!$A$4+1)+$A141,"")</f>
        <v/>
      </c>
      <c r="Y141" s="191" t="str">
        <f t="shared" ca="1" si="58"/>
        <v/>
      </c>
      <c r="Z141" t="str">
        <f ca="1">IF(ISNUMBER($A141),VLOOKUP($A141,Methuselahs!$A$7:$X$206,5),"")</f>
        <v/>
      </c>
      <c r="AA141" s="191" t="str">
        <f t="shared" ca="1" si="59"/>
        <v/>
      </c>
    </row>
    <row r="142" spans="1:27" ht="12.95" customHeight="1">
      <c r="A142" t="str">
        <f ca="1">IF(ISBLANK('Tournament Info'!$B$11),"",INDIRECT(ADDRESS(ROW(),2,1,1,"Optimal Seating "&amp;'Tournament Info'!$B$11-1&amp;"R+F")))</f>
        <v/>
      </c>
      <c r="B142" t="str">
        <f ca="1">IF(ISNUMBER(A142),VLOOKUP(A142,Methuselahs!$A$7:$E$206,2,FALSE()),"")</f>
        <v/>
      </c>
      <c r="C142" t="str">
        <f ca="1">IF(ISNUMBER(A142),VLOOKUP(A142,Methuselahs!$A$7:$E$206,3,FALSE()),"")</f>
        <v/>
      </c>
      <c r="D142" s="234" t="str">
        <f t="shared" ca="1" si="48"/>
        <v/>
      </c>
      <c r="E142" s="235"/>
      <c r="F142" s="285">
        <f t="shared" si="49"/>
        <v>0</v>
      </c>
      <c r="G142" s="236" t="str">
        <f t="shared" ca="1" si="50"/>
        <v/>
      </c>
      <c r="H142" t="str">
        <f ca="1">IF(ISNUMBER(A142),IF(OR($S142=$U142,NOT(ISNA(MATCH($D142*5+$V$4,Override!$C$6:$C$124,0)))),$Q142,0),"")</f>
        <v/>
      </c>
      <c r="I142" s="286" t="str">
        <f t="shared" ca="1" si="51"/>
        <v/>
      </c>
      <c r="J142" s="238">
        <f ca="1">COUNT(A142:A146)</f>
        <v>0</v>
      </c>
      <c r="K142" s="239" t="str">
        <f ca="1">IF(ISNUMBER(A142),_xlfn.RANK.EQ(F142,F142:F146),"")</f>
        <v/>
      </c>
      <c r="L142" s="240">
        <f ca="1">IF(J142=5,VLOOKUP(K142,TPMatrix!$A$6:$B$10,2,FALSE()),IF(J142=4,VLOOKUP(K142,TPMatrix!$D$6:$E$9,2,FALSE()),0))</f>
        <v>0</v>
      </c>
      <c r="M142" s="240">
        <f ca="1">IF(COUNTIF(K142:K146,K142)&gt;=2,IF(J142=5,VLOOKUP(K142+1,TPMatrix!$A$6:$B$10,2,FALSE()),IF(J142=4,VLOOKUP(K142+1,TPMatrix!$D$6:$E$9,2,FALSE()),0)),"")</f>
        <v>0</v>
      </c>
      <c r="N142" s="240">
        <f ca="1">IF(COUNTIF(K142:K146,K142)&gt;=3,IF(J142=5,VLOOKUP(K142+2,TPMatrix!$A$6:$B$10,2,FALSE()),IF(J142=4,VLOOKUP(K142+2,TPMatrix!$D$6:$E$9,2,FALSE()),0)),"")</f>
        <v>0</v>
      </c>
      <c r="O142" s="240">
        <f ca="1">IF(COUNTIF(K142:K146,K142)&gt;=4,IF(J142=5,VLOOKUP(K142+3,TPMatrix!$A$6:$B$10,2,FALSE()),IF(J142=4,VLOOKUP(K142+3,TPMatrix!$D$6:$E$9,2,FALSE()),0)),"")</f>
        <v>0</v>
      </c>
      <c r="P142" s="240">
        <f ca="1">IF(COUNTIF(K142:K146,K142)&gt;=5,IF(J142=5,VLOOKUP(K142+4,TPMatrix!$A$6:$B$10,2,FALSE()),IF(J142=4,VLOOKUP(K142+4,TPMatrix!$D$6:$E$9,2,FALSE()),0)),"")</f>
        <v>0</v>
      </c>
      <c r="Q142" s="240">
        <f t="shared" ca="1" si="52"/>
        <v>0</v>
      </c>
      <c r="R142" s="241">
        <f t="shared" ca="1" si="53"/>
        <v>5</v>
      </c>
      <c r="S142" s="242">
        <f t="shared" ca="1" si="54"/>
        <v>0</v>
      </c>
      <c r="T142" s="243">
        <f t="shared" si="55"/>
        <v>0</v>
      </c>
      <c r="U142" s="244">
        <f t="shared" ca="1" si="56"/>
        <v>0</v>
      </c>
      <c r="W142" s="191" t="str">
        <f t="shared" ca="1" si="57"/>
        <v/>
      </c>
      <c r="X142" t="str">
        <f ca="1">IF(ISNUMBER($A142),$W142*(Methuselahs!$A$4+1)+$A142,"")</f>
        <v/>
      </c>
      <c r="Y142" s="191" t="str">
        <f t="shared" ca="1" si="58"/>
        <v/>
      </c>
      <c r="Z142" t="str">
        <f ca="1">IF(ISNUMBER($A142),VLOOKUP($A142,Methuselahs!$A$7:$X$206,5),"")</f>
        <v/>
      </c>
      <c r="AA142" s="191" t="str">
        <f t="shared" ca="1" si="59"/>
        <v/>
      </c>
    </row>
    <row r="143" spans="1:27" ht="12.95" customHeight="1">
      <c r="A143" t="str">
        <f ca="1">IF(ISBLANK('Tournament Info'!$B$11),"",INDIRECT(ADDRESS(ROW(),2,1,1,"Optimal Seating "&amp;'Tournament Info'!$B$11-1&amp;"R+F")))</f>
        <v/>
      </c>
      <c r="B143" t="str">
        <f ca="1">IF(ISNUMBER(A143),VLOOKUP(A143,Methuselahs!$A$7:$E$206,2,FALSE()),"")</f>
        <v/>
      </c>
      <c r="C143" t="str">
        <f ca="1">IF(ISNUMBER(A143),VLOOKUP(A143,Methuselahs!$A$7:$E$206,3,FALSE()),"")</f>
        <v/>
      </c>
      <c r="D143" s="248" t="str">
        <f t="shared" ca="1" si="48"/>
        <v/>
      </c>
      <c r="E143" s="249"/>
      <c r="F143" s="287">
        <f t="shared" si="49"/>
        <v>0</v>
      </c>
      <c r="G143" s="250" t="str">
        <f t="shared" ca="1" si="50"/>
        <v/>
      </c>
      <c r="H143" t="str">
        <f ca="1">IF(ISNUMBER(A143),IF(OR($S143=$U143,NOT(ISNA(MATCH($D143*5+$V$4,Override!$C$6:$C$124,0)))),$Q143,0),"")</f>
        <v/>
      </c>
      <c r="I143" s="288" t="str">
        <f t="shared" ca="1" si="51"/>
        <v/>
      </c>
      <c r="J143" s="252">
        <f ca="1">COUNT(A142:A146)</f>
        <v>0</v>
      </c>
      <c r="K143" s="253" t="str">
        <f ca="1">IF(ISNUMBER(A143),_xlfn.RANK.EQ(F143,F142:F146),"")</f>
        <v/>
      </c>
      <c r="L143" s="254">
        <f ca="1">IF(J143=5,VLOOKUP(K143,TPMatrix!$A$6:$B$10,2,FALSE()),IF(J143=4,VLOOKUP(K143,TPMatrix!$D$6:$E$9,2,FALSE()),0))</f>
        <v>0</v>
      </c>
      <c r="M143" s="254">
        <f ca="1">IF(COUNTIF(K142:K146,K143)&gt;=2,IF(J143=5,VLOOKUP(K143+1,TPMatrix!$A$6:$B$10,2,FALSE()),IF(J143=4,VLOOKUP(K143+1,TPMatrix!$D$6:$E$9,2,FALSE()),0)),"")</f>
        <v>0</v>
      </c>
      <c r="N143" s="254">
        <f ca="1">IF(COUNTIF(K142:K146,K143)&gt;=3,IF(J143=5,VLOOKUP(K143+2,TPMatrix!$A$6:$B$10,2,FALSE()),IF(J143=4,VLOOKUP(K143+2,TPMatrix!$D$6:$E$9,2,FALSE()),0)),"")</f>
        <v>0</v>
      </c>
      <c r="O143" s="254">
        <f ca="1">IF(COUNTIF(K142:K146,K143)&gt;=4,IF(J143=5,VLOOKUP(K143+3,TPMatrix!$A$6:$B$10,2,FALSE()),IF(J143=4,VLOOKUP(K143+3,TPMatrix!$D$6:$E$9,2,FALSE()),0)),"")</f>
        <v>0</v>
      </c>
      <c r="P143" s="254">
        <f ca="1">IF(COUNTIF(K142:K146,K143)&gt;=5,IF(J143=5,VLOOKUP(K143+4,TPMatrix!$A$6:$B$10,2,FALSE()),IF(J143=4,VLOOKUP(K143+4,TPMatrix!$D$6:$E$9,2,FALSE()),0)),"")</f>
        <v>0</v>
      </c>
      <c r="Q143" s="254">
        <f t="shared" ca="1" si="52"/>
        <v>0</v>
      </c>
      <c r="R143" s="255">
        <f t="shared" ca="1" si="53"/>
        <v>5</v>
      </c>
      <c r="S143" s="253">
        <f t="shared" ca="1" si="54"/>
        <v>0</v>
      </c>
      <c r="T143" s="254">
        <f t="shared" si="55"/>
        <v>0</v>
      </c>
      <c r="U143" s="255">
        <f t="shared" ca="1" si="56"/>
        <v>0</v>
      </c>
      <c r="W143" s="191" t="str">
        <f t="shared" ca="1" si="57"/>
        <v/>
      </c>
      <c r="X143" t="str">
        <f ca="1">IF(ISNUMBER($A143),$W143*(Methuselahs!$A$4+1)+$A143,"")</f>
        <v/>
      </c>
      <c r="Y143" s="191" t="str">
        <f t="shared" ca="1" si="58"/>
        <v/>
      </c>
      <c r="Z143" t="str">
        <f ca="1">IF(ISNUMBER($A143),VLOOKUP($A143,Methuselahs!$A$7:$X$206,5),"")</f>
        <v/>
      </c>
      <c r="AA143" s="191" t="str">
        <f t="shared" ca="1" si="59"/>
        <v/>
      </c>
    </row>
    <row r="144" spans="1:27" ht="12.95" customHeight="1">
      <c r="A144" t="str">
        <f ca="1">IF(ISBLANK('Tournament Info'!$B$11),"",INDIRECT(ADDRESS(ROW(),2,1,1,"Optimal Seating "&amp;'Tournament Info'!$B$11-1&amp;"R+F")))</f>
        <v/>
      </c>
      <c r="B144" t="str">
        <f ca="1">IF(ISNUMBER(A144),VLOOKUP(A144,Methuselahs!$A$7:$E$206,2,FALSE()),"")</f>
        <v/>
      </c>
      <c r="C144" t="str">
        <f ca="1">IF(ISNUMBER(A144),VLOOKUP(A144,Methuselahs!$A$7:$E$206,3,FALSE()),"")</f>
        <v/>
      </c>
      <c r="D144" s="258" t="str">
        <f t="shared" ca="1" si="48"/>
        <v/>
      </c>
      <c r="E144" s="259"/>
      <c r="F144" s="289">
        <f t="shared" si="49"/>
        <v>0</v>
      </c>
      <c r="G144" s="260" t="str">
        <f t="shared" ca="1" si="50"/>
        <v/>
      </c>
      <c r="H144" t="str">
        <f ca="1">IF(ISNUMBER(A144),IF(OR($S144=$U144,NOT(ISNA(MATCH($D144*5+$V$4,Override!$C$6:$C$124,0)))),$Q144,0),"")</f>
        <v/>
      </c>
      <c r="I144" s="290" t="str">
        <f t="shared" ca="1" si="51"/>
        <v/>
      </c>
      <c r="J144" s="262">
        <f ca="1">COUNT(A142:A146)</f>
        <v>0</v>
      </c>
      <c r="K144" s="263" t="str">
        <f ca="1">IF(ISNUMBER(A144),_xlfn.RANK.EQ(F144,F142:F146),"")</f>
        <v/>
      </c>
      <c r="L144" s="264">
        <f ca="1">IF(J144=5,VLOOKUP(K144,TPMatrix!$A$6:$B$10,2,FALSE()),IF(J144=4,VLOOKUP(K144,TPMatrix!$D$6:$E$9,2,FALSE()),0))</f>
        <v>0</v>
      </c>
      <c r="M144" s="264">
        <f ca="1">IF(COUNTIF(K142:K146,K144)&gt;=2,IF(J144=5,VLOOKUP(K144+1,TPMatrix!$A$6:$B$10,2,FALSE()),IF(J144=4,VLOOKUP(K144+1,TPMatrix!$D$6:$E$9,2,FALSE()),0)),"")</f>
        <v>0</v>
      </c>
      <c r="N144" s="264">
        <f ca="1">IF(COUNTIF(K142:K146,K144)&gt;=3,IF(J144=5,VLOOKUP(K144+2,TPMatrix!$A$6:$B$10,2,FALSE()),IF(J144=4,VLOOKUP(K144+2,TPMatrix!$D$6:$E$9,2,FALSE()),0)),"")</f>
        <v>0</v>
      </c>
      <c r="O144" s="264">
        <f ca="1">IF(COUNTIF(K142:K146,K144)&gt;=4,IF(J144=5,VLOOKUP(K144+3,TPMatrix!$A$6:$B$10,2,FALSE()),IF(J144=4,VLOOKUP(K144+3,TPMatrix!$D$6:$E$9,2,FALSE()),0)),"")</f>
        <v>0</v>
      </c>
      <c r="P144" s="264">
        <f ca="1">IF(COUNTIF(K142:K146,K144)&gt;=5,IF(J144=5,VLOOKUP(K144+4,TPMatrix!$A$6:$B$10,2,FALSE()),IF(J144=4,VLOOKUP(K144+4,TPMatrix!$D$6:$E$9,2,FALSE()),0)),"")</f>
        <v>0</v>
      </c>
      <c r="Q144" s="264">
        <f t="shared" ca="1" si="52"/>
        <v>0</v>
      </c>
      <c r="R144" s="265">
        <f t="shared" ca="1" si="53"/>
        <v>5</v>
      </c>
      <c r="S144" s="263">
        <f t="shared" ca="1" si="54"/>
        <v>0</v>
      </c>
      <c r="T144" s="264">
        <f t="shared" si="55"/>
        <v>0</v>
      </c>
      <c r="U144" s="265">
        <f t="shared" ca="1" si="56"/>
        <v>0</v>
      </c>
      <c r="W144" s="191" t="str">
        <f t="shared" ca="1" si="57"/>
        <v/>
      </c>
      <c r="X144" t="str">
        <f ca="1">IF(ISNUMBER($A144),$W144*(Methuselahs!$A$4+1)+$A144,"")</f>
        <v/>
      </c>
      <c r="Y144" s="191" t="str">
        <f t="shared" ca="1" si="58"/>
        <v/>
      </c>
      <c r="Z144" t="str">
        <f ca="1">IF(ISNUMBER($A144),VLOOKUP($A144,Methuselahs!$A$7:$X$206,5),"")</f>
        <v/>
      </c>
      <c r="AA144" s="191" t="str">
        <f t="shared" ca="1" si="59"/>
        <v/>
      </c>
    </row>
    <row r="145" spans="1:27" ht="12.95" customHeight="1">
      <c r="A145" t="str">
        <f ca="1">IF(ISBLANK('Tournament Info'!$B$11),"",INDIRECT(ADDRESS(ROW(),2,1,1,"Optimal Seating "&amp;'Tournament Info'!$B$11-1&amp;"R+F")))</f>
        <v/>
      </c>
      <c r="B145" t="str">
        <f ca="1">IF(ISNUMBER(A145),VLOOKUP(A145,Methuselahs!$A$7:$E$206,2,FALSE()),"")</f>
        <v/>
      </c>
      <c r="C145" t="str">
        <f ca="1">IF(ISNUMBER(A145),VLOOKUP(A145,Methuselahs!$A$7:$E$206,3,FALSE()),"")</f>
        <v/>
      </c>
      <c r="D145" s="268" t="str">
        <f t="shared" ca="1" si="48"/>
        <v/>
      </c>
      <c r="E145" s="269"/>
      <c r="F145" s="291">
        <f t="shared" si="49"/>
        <v>0</v>
      </c>
      <c r="G145" s="250" t="str">
        <f t="shared" ca="1" si="50"/>
        <v/>
      </c>
      <c r="H145" t="str">
        <f ca="1">IF(ISNUMBER(A145),IF(OR($S145=$U145,NOT(ISNA(MATCH($D145*5+$V$4,Override!$C$6:$C$124,0)))),$Q145,0),"")</f>
        <v/>
      </c>
      <c r="I145" s="288" t="str">
        <f t="shared" ca="1" si="51"/>
        <v/>
      </c>
      <c r="J145" s="270">
        <f ca="1">COUNT(A142:A146)</f>
        <v>0</v>
      </c>
      <c r="K145" s="253" t="str">
        <f ca="1">IF(ISNUMBER(A145),_xlfn.RANK.EQ(F145,F142:F146),"")</f>
        <v/>
      </c>
      <c r="L145" s="254">
        <f ca="1">IF(J145=5,VLOOKUP(K145,TPMatrix!$A$6:$B$10,2,FALSE()),IF(J145=4,VLOOKUP(K145,TPMatrix!$D$6:$E$9,2,FALSE()),0))</f>
        <v>0</v>
      </c>
      <c r="M145" s="254">
        <f ca="1">IF(COUNTIF(K142:K146,K145)&gt;=2,IF(J145=5,VLOOKUP(K145+1,TPMatrix!$A$6:$B$10,2,FALSE()),IF(J145=4,VLOOKUP(K145+1,TPMatrix!$D$6:$E$9,2,FALSE()),0)),"")</f>
        <v>0</v>
      </c>
      <c r="N145" s="254">
        <f ca="1">IF(COUNTIF(K142:K146,K145)&gt;=3,IF(J145=5,VLOOKUP(K145+2,TPMatrix!$A$6:$B$10,2,FALSE()),IF(J145=4,VLOOKUP(K145+2,TPMatrix!$D$6:$E$9,2,FALSE()),0)),"")</f>
        <v>0</v>
      </c>
      <c r="O145" s="254">
        <f ca="1">IF(COUNTIF(K142:K146,K145)&gt;=4,IF(J145=5,VLOOKUP(K145+3,TPMatrix!$A$6:$B$10,2,FALSE()),IF(J145=4,VLOOKUP(K145+3,TPMatrix!$D$6:$E$9,2,FALSE()),0)),"")</f>
        <v>0</v>
      </c>
      <c r="P145" s="254">
        <f ca="1">IF(COUNTIF(K142:K146,K145)&gt;=5,IF(J145=5,VLOOKUP(K145+4,TPMatrix!$A$6:$B$10,2,FALSE()),IF(J145=4,VLOOKUP(K145+4,TPMatrix!$D$6:$E$9,2,FALSE()),0)),"")</f>
        <v>0</v>
      </c>
      <c r="Q145" s="254">
        <f t="shared" ca="1" si="52"/>
        <v>0</v>
      </c>
      <c r="R145" s="255">
        <f t="shared" ca="1" si="53"/>
        <v>5</v>
      </c>
      <c r="S145" s="253">
        <f t="shared" ca="1" si="54"/>
        <v>0</v>
      </c>
      <c r="T145" s="254">
        <f t="shared" si="55"/>
        <v>0</v>
      </c>
      <c r="U145" s="255">
        <f t="shared" ca="1" si="56"/>
        <v>0</v>
      </c>
      <c r="W145" s="191" t="str">
        <f t="shared" ca="1" si="57"/>
        <v/>
      </c>
      <c r="X145" t="str">
        <f ca="1">IF(ISNUMBER($A145),$W145*(Methuselahs!$A$4+1)+$A145,"")</f>
        <v/>
      </c>
      <c r="Y145" s="191" t="str">
        <f t="shared" ca="1" si="58"/>
        <v/>
      </c>
      <c r="Z145" t="str">
        <f ca="1">IF(ISNUMBER($A145),VLOOKUP($A145,Methuselahs!$A$7:$X$206,5),"")</f>
        <v/>
      </c>
      <c r="AA145" s="191" t="str">
        <f t="shared" ca="1" si="59"/>
        <v/>
      </c>
    </row>
    <row r="146" spans="1:27" ht="12.95" customHeight="1" thickBot="1">
      <c r="A146" t="str">
        <f ca="1">IF(ISBLANK('Tournament Info'!$B$11),"",INDIRECT(ADDRESS(ROW(),2,1,1,"Optimal Seating "&amp;'Tournament Info'!$B$11-1&amp;"R+F")))</f>
        <v/>
      </c>
      <c r="B146" t="str">
        <f ca="1">IF(ISNUMBER(A146),VLOOKUP(A146,Methuselahs!$A$7:$E$206,2,FALSE()),"")</f>
        <v/>
      </c>
      <c r="C146" t="str">
        <f ca="1">IF(ISNUMBER(A146),VLOOKUP(A146,Methuselahs!$A$7:$E$206,3,FALSE()),"")</f>
        <v/>
      </c>
      <c r="D146" s="274" t="str">
        <f t="shared" ca="1" si="48"/>
        <v/>
      </c>
      <c r="E146" s="275"/>
      <c r="F146" s="292">
        <f t="shared" si="49"/>
        <v>0</v>
      </c>
      <c r="G146" s="260" t="str">
        <f t="shared" ca="1" si="50"/>
        <v/>
      </c>
      <c r="H146" t="str">
        <f ca="1">IF(ISNUMBER(A146),IF(OR($S146=$U146,NOT(ISNA(MATCH($D146*5+$V$4,Override!$C$6:$C$124,0)))),$Q146,0),"")</f>
        <v/>
      </c>
      <c r="I146" s="290" t="str">
        <f t="shared" ca="1" si="51"/>
        <v/>
      </c>
      <c r="J146" s="276">
        <f ca="1">COUNT(A142:A146)</f>
        <v>0</v>
      </c>
      <c r="K146" s="277" t="str">
        <f ca="1">IF(ISNUMBER(A146),_xlfn.RANK.EQ(F146,F142:F146),"")</f>
        <v/>
      </c>
      <c r="L146" s="278">
        <f ca="1">IF(J146=5,VLOOKUP(K146,TPMatrix!$A$6:$B$10,2,FALSE()),IF(J146=4,VLOOKUP(K146,TPMatrix!$D$6:$E$9,2,FALSE()),0))</f>
        <v>0</v>
      </c>
      <c r="M146" s="278">
        <f ca="1">IF(COUNTIF(K142:K146,K146)&gt;=2,IF(J146=5,VLOOKUP(K146+1,TPMatrix!$A$6:$B$10,2,FALSE()),IF(J146=4,VLOOKUP(K146+1,TPMatrix!$D$6:$E$9,2,FALSE()),0)),"")</f>
        <v>0</v>
      </c>
      <c r="N146" s="278">
        <f ca="1">IF(COUNTIF(K142:K146,K146)&gt;=3,IF(J146=5,VLOOKUP(K146+2,TPMatrix!$A$6:$B$10,2,FALSE()),IF(J146=4,VLOOKUP(K146+2,TPMatrix!$D$6:$E$9,2,FALSE()),0)),"")</f>
        <v>0</v>
      </c>
      <c r="O146" s="278">
        <f ca="1">IF(COUNTIF(K142:K146,K146)&gt;=4,IF(J146=5,VLOOKUP(K146+3,TPMatrix!$A$6:$B$10,2,FALSE()),IF(J146=4,VLOOKUP(K146+3,TPMatrix!$D$6:$E$9,2,FALSE()),0)),"")</f>
        <v>0</v>
      </c>
      <c r="P146" s="278">
        <f ca="1">IF(COUNTIF(K142:K146,K146)&gt;=5,IF(J146=5,VLOOKUP(K146+4,TPMatrix!$A$6:$B$10,2,FALSE()),IF(J146=4,VLOOKUP(K146+4,TPMatrix!$D$6:$E$9,2,FALSE()),0)),"")</f>
        <v>0</v>
      </c>
      <c r="Q146" s="278">
        <f t="shared" ca="1" si="52"/>
        <v>0</v>
      </c>
      <c r="R146" s="279">
        <f t="shared" ca="1" si="53"/>
        <v>5</v>
      </c>
      <c r="S146" s="277">
        <f t="shared" ca="1" si="54"/>
        <v>0</v>
      </c>
      <c r="T146" s="278">
        <f t="shared" si="55"/>
        <v>0</v>
      </c>
      <c r="U146" s="279">
        <f t="shared" ca="1" si="56"/>
        <v>0</v>
      </c>
      <c r="W146" s="191" t="str">
        <f t="shared" ca="1" si="57"/>
        <v/>
      </c>
      <c r="X146" t="str">
        <f ca="1">IF(ISNUMBER($A146),$W146*(Methuselahs!$A$4+1)+$A146,"")</f>
        <v/>
      </c>
      <c r="Y146" s="191" t="str">
        <f t="shared" ca="1" si="58"/>
        <v/>
      </c>
      <c r="Z146" t="str">
        <f ca="1">IF(ISNUMBER($A146),VLOOKUP($A146,Methuselahs!$A$7:$X$206,5),"")</f>
        <v/>
      </c>
      <c r="AA146" s="191" t="str">
        <f t="shared" ca="1" si="59"/>
        <v/>
      </c>
    </row>
    <row r="147" spans="1:27" ht="12.95" customHeight="1">
      <c r="A147" t="str">
        <f ca="1">IF(ISBLANK('Tournament Info'!$B$11),"",INDIRECT(ADDRESS(ROW(),2,1,1,"Optimal Seating "&amp;'Tournament Info'!$B$11-1&amp;"R+F")))</f>
        <v/>
      </c>
      <c r="B147" t="str">
        <f ca="1">IF(ISNUMBER(A147),VLOOKUP(A147,Methuselahs!$A$7:$E$206,2,FALSE()),"")</f>
        <v/>
      </c>
      <c r="C147" t="str">
        <f ca="1">IF(ISNUMBER(A147),VLOOKUP(A147,Methuselahs!$A$7:$E$206,3,FALSE()),"")</f>
        <v/>
      </c>
      <c r="D147" s="234" t="str">
        <f t="shared" ca="1" si="48"/>
        <v/>
      </c>
      <c r="E147" s="235"/>
      <c r="F147" s="285">
        <f t="shared" si="49"/>
        <v>0</v>
      </c>
      <c r="G147" s="236" t="str">
        <f t="shared" ca="1" si="50"/>
        <v/>
      </c>
      <c r="H147" t="str">
        <f ca="1">IF(ISNUMBER(A147),IF(OR($S147=$U147,NOT(ISNA(MATCH($D147*5+$V$4,Override!$C$6:$C$124,0)))),$Q147,0),"")</f>
        <v/>
      </c>
      <c r="I147" s="286" t="str">
        <f t="shared" ca="1" si="51"/>
        <v/>
      </c>
      <c r="J147" s="238">
        <f ca="1">COUNT(A147:A151)</f>
        <v>0</v>
      </c>
      <c r="K147" s="239" t="str">
        <f ca="1">IF(ISNUMBER(A147),_xlfn.RANK.EQ(F147,F147:F151),"")</f>
        <v/>
      </c>
      <c r="L147" s="240">
        <f ca="1">IF(J147=5,VLOOKUP(K147,TPMatrix!$A$6:$B$10,2,FALSE()),IF(J147=4,VLOOKUP(K147,TPMatrix!$D$6:$E$9,2,FALSE()),0))</f>
        <v>0</v>
      </c>
      <c r="M147" s="240">
        <f ca="1">IF(COUNTIF(K147:K151,K147)&gt;=2,IF(J147=5,VLOOKUP(K147+1,TPMatrix!$A$6:$B$10,2,FALSE()),IF(J147=4,VLOOKUP(K147+1,TPMatrix!$D$6:$E$9,2,FALSE()),0)),"")</f>
        <v>0</v>
      </c>
      <c r="N147" s="240">
        <f ca="1">IF(COUNTIF(K147:K151,K147)&gt;=3,IF(J147=5,VLOOKUP(K147+2,TPMatrix!$A$6:$B$10,2,FALSE()),IF(J147=4,VLOOKUP(K147+2,TPMatrix!$D$6:$E$9,2,FALSE()),0)),"")</f>
        <v>0</v>
      </c>
      <c r="O147" s="240">
        <f ca="1">IF(COUNTIF(K147:K151,K147)&gt;=4,IF(J147=5,VLOOKUP(K147+3,TPMatrix!$A$6:$B$10,2,FALSE()),IF(J147=4,VLOOKUP(K147+3,TPMatrix!$D$6:$E$9,2,FALSE()),0)),"")</f>
        <v>0</v>
      </c>
      <c r="P147" s="240">
        <f ca="1">IF(COUNTIF(K147:K151,K147)&gt;=5,IF(J147=5,VLOOKUP(K147+4,TPMatrix!$A$6:$B$10,2,FALSE()),IF(J147=4,VLOOKUP(K147+4,TPMatrix!$D$6:$E$9,2,FALSE()),0)),"")</f>
        <v>0</v>
      </c>
      <c r="Q147" s="240">
        <f t="shared" ca="1" si="52"/>
        <v>0</v>
      </c>
      <c r="R147" s="241">
        <f t="shared" ca="1" si="53"/>
        <v>5</v>
      </c>
      <c r="S147" s="242">
        <f t="shared" ca="1" si="54"/>
        <v>0</v>
      </c>
      <c r="T147" s="243">
        <f t="shared" si="55"/>
        <v>0</v>
      </c>
      <c r="U147" s="244">
        <f t="shared" ca="1" si="56"/>
        <v>0</v>
      </c>
      <c r="W147" s="191" t="str">
        <f t="shared" ca="1" si="57"/>
        <v/>
      </c>
      <c r="X147" t="str">
        <f ca="1">IF(ISNUMBER($A147),$W147*(Methuselahs!$A$4+1)+$A147,"")</f>
        <v/>
      </c>
      <c r="Y147" s="191" t="str">
        <f t="shared" ca="1" si="58"/>
        <v/>
      </c>
      <c r="Z147" t="str">
        <f ca="1">IF(ISNUMBER($A147),VLOOKUP($A147,Methuselahs!$A$7:$X$206,5),"")</f>
        <v/>
      </c>
      <c r="AA147" s="191" t="str">
        <f t="shared" ca="1" si="59"/>
        <v/>
      </c>
    </row>
    <row r="148" spans="1:27" ht="12.95" customHeight="1">
      <c r="A148" t="str">
        <f ca="1">IF(ISBLANK('Tournament Info'!$B$11),"",INDIRECT(ADDRESS(ROW(),2,1,1,"Optimal Seating "&amp;'Tournament Info'!$B$11-1&amp;"R+F")))</f>
        <v/>
      </c>
      <c r="B148" t="str">
        <f ca="1">IF(ISNUMBER(A148),VLOOKUP(A148,Methuselahs!$A$7:$E$206,2,FALSE()),"")</f>
        <v/>
      </c>
      <c r="C148" t="str">
        <f ca="1">IF(ISNUMBER(A148),VLOOKUP(A148,Methuselahs!$A$7:$E$206,3,FALSE()),"")</f>
        <v/>
      </c>
      <c r="D148" s="248" t="str">
        <f t="shared" ca="1" si="48"/>
        <v/>
      </c>
      <c r="E148" s="249"/>
      <c r="F148" s="287">
        <f t="shared" si="49"/>
        <v>0</v>
      </c>
      <c r="G148" s="250" t="str">
        <f t="shared" ca="1" si="50"/>
        <v/>
      </c>
      <c r="H148" t="str">
        <f ca="1">IF(ISNUMBER(A148),IF(OR($S148=$U148,NOT(ISNA(MATCH($D148*5+$V$4,Override!$C$6:$C$124,0)))),$Q148,0),"")</f>
        <v/>
      </c>
      <c r="I148" s="288" t="str">
        <f t="shared" ca="1" si="51"/>
        <v/>
      </c>
      <c r="J148" s="252">
        <f ca="1">COUNT(A147:A151)</f>
        <v>0</v>
      </c>
      <c r="K148" s="253" t="str">
        <f ca="1">IF(ISNUMBER(A148),_xlfn.RANK.EQ(F148,F147:F151),"")</f>
        <v/>
      </c>
      <c r="L148" s="254">
        <f ca="1">IF(J148=5,VLOOKUP(K148,TPMatrix!$A$6:$B$10,2,FALSE()),IF(J148=4,VLOOKUP(K148,TPMatrix!$D$6:$E$9,2,FALSE()),0))</f>
        <v>0</v>
      </c>
      <c r="M148" s="254">
        <f ca="1">IF(COUNTIF(K147:K151,K148)&gt;=2,IF(J148=5,VLOOKUP(K148+1,TPMatrix!$A$6:$B$10,2,FALSE()),IF(J148=4,VLOOKUP(K148+1,TPMatrix!$D$6:$E$9,2,FALSE()),0)),"")</f>
        <v>0</v>
      </c>
      <c r="N148" s="254">
        <f ca="1">IF(COUNTIF(K147:K151,K148)&gt;=3,IF(J148=5,VLOOKUP(K148+2,TPMatrix!$A$6:$B$10,2,FALSE()),IF(J148=4,VLOOKUP(K148+2,TPMatrix!$D$6:$E$9,2,FALSE()),0)),"")</f>
        <v>0</v>
      </c>
      <c r="O148" s="254">
        <f ca="1">IF(COUNTIF(K147:K151,K148)&gt;=4,IF(J148=5,VLOOKUP(K148+3,TPMatrix!$A$6:$B$10,2,FALSE()),IF(J148=4,VLOOKUP(K148+3,TPMatrix!$D$6:$E$9,2,FALSE()),0)),"")</f>
        <v>0</v>
      </c>
      <c r="P148" s="254">
        <f ca="1">IF(COUNTIF(K147:K151,K148)&gt;=5,IF(J148=5,VLOOKUP(K148+4,TPMatrix!$A$6:$B$10,2,FALSE()),IF(J148=4,VLOOKUP(K148+4,TPMatrix!$D$6:$E$9,2,FALSE()),0)),"")</f>
        <v>0</v>
      </c>
      <c r="Q148" s="254">
        <f t="shared" ca="1" si="52"/>
        <v>0</v>
      </c>
      <c r="R148" s="255">
        <f t="shared" ca="1" si="53"/>
        <v>5</v>
      </c>
      <c r="S148" s="253">
        <f t="shared" ca="1" si="54"/>
        <v>0</v>
      </c>
      <c r="T148" s="254">
        <f t="shared" si="55"/>
        <v>0</v>
      </c>
      <c r="U148" s="255">
        <f t="shared" ca="1" si="56"/>
        <v>0</v>
      </c>
      <c r="W148" s="191" t="str">
        <f t="shared" ca="1" si="57"/>
        <v/>
      </c>
      <c r="X148" t="str">
        <f ca="1">IF(ISNUMBER($A148),$W148*(Methuselahs!$A$4+1)+$A148,"")</f>
        <v/>
      </c>
      <c r="Y148" s="191" t="str">
        <f t="shared" ca="1" si="58"/>
        <v/>
      </c>
      <c r="Z148" t="str">
        <f ca="1">IF(ISNUMBER($A148),VLOOKUP($A148,Methuselahs!$A$7:$X$206,5),"")</f>
        <v/>
      </c>
      <c r="AA148" s="191" t="str">
        <f t="shared" ca="1" si="59"/>
        <v/>
      </c>
    </row>
    <row r="149" spans="1:27" ht="12.95" customHeight="1">
      <c r="A149" t="str">
        <f ca="1">IF(ISBLANK('Tournament Info'!$B$11),"",INDIRECT(ADDRESS(ROW(),2,1,1,"Optimal Seating "&amp;'Tournament Info'!$B$11-1&amp;"R+F")))</f>
        <v/>
      </c>
      <c r="B149" t="str">
        <f ca="1">IF(ISNUMBER(A149),VLOOKUP(A149,Methuselahs!$A$7:$E$206,2,FALSE()),"")</f>
        <v/>
      </c>
      <c r="C149" t="str">
        <f ca="1">IF(ISNUMBER(A149),VLOOKUP(A149,Methuselahs!$A$7:$E$206,3,FALSE()),"")</f>
        <v/>
      </c>
      <c r="D149" s="258" t="str">
        <f t="shared" ca="1" si="48"/>
        <v/>
      </c>
      <c r="E149" s="259"/>
      <c r="F149" s="289">
        <f t="shared" si="49"/>
        <v>0</v>
      </c>
      <c r="G149" s="260" t="str">
        <f t="shared" ca="1" si="50"/>
        <v/>
      </c>
      <c r="H149" t="str">
        <f ca="1">IF(ISNUMBER(A149),IF(OR($S149=$U149,NOT(ISNA(MATCH($D149*5+$V$4,Override!$C$6:$C$124,0)))),$Q149,0),"")</f>
        <v/>
      </c>
      <c r="I149" s="290" t="str">
        <f t="shared" ca="1" si="51"/>
        <v/>
      </c>
      <c r="J149" s="262">
        <f ca="1">COUNT(A147:A151)</f>
        <v>0</v>
      </c>
      <c r="K149" s="263" t="str">
        <f ca="1">IF(ISNUMBER(A149),_xlfn.RANK.EQ(F149,F147:F151),"")</f>
        <v/>
      </c>
      <c r="L149" s="264">
        <f ca="1">IF(J149=5,VLOOKUP(K149,TPMatrix!$A$6:$B$10,2,FALSE()),IF(J149=4,VLOOKUP(K149,TPMatrix!$D$6:$E$9,2,FALSE()),0))</f>
        <v>0</v>
      </c>
      <c r="M149" s="264">
        <f ca="1">IF(COUNTIF(K147:K151,K149)&gt;=2,IF(J149=5,VLOOKUP(K149+1,TPMatrix!$A$6:$B$10,2,FALSE()),IF(J149=4,VLOOKUP(K149+1,TPMatrix!$D$6:$E$9,2,FALSE()),0)),"")</f>
        <v>0</v>
      </c>
      <c r="N149" s="264">
        <f ca="1">IF(COUNTIF(K147:K151,K149)&gt;=3,IF(J149=5,VLOOKUP(K149+2,TPMatrix!$A$6:$B$10,2,FALSE()),IF(J149=4,VLOOKUP(K149+2,TPMatrix!$D$6:$E$9,2,FALSE()),0)),"")</f>
        <v>0</v>
      </c>
      <c r="O149" s="264">
        <f ca="1">IF(COUNTIF(K147:K151,K149)&gt;=4,IF(J149=5,VLOOKUP(K149+3,TPMatrix!$A$6:$B$10,2,FALSE()),IF(J149=4,VLOOKUP(K149+3,TPMatrix!$D$6:$E$9,2,FALSE()),0)),"")</f>
        <v>0</v>
      </c>
      <c r="P149" s="264">
        <f ca="1">IF(COUNTIF(K147:K151,K149)&gt;=5,IF(J149=5,VLOOKUP(K149+4,TPMatrix!$A$6:$B$10,2,FALSE()),IF(J149=4,VLOOKUP(K149+4,TPMatrix!$D$6:$E$9,2,FALSE()),0)),"")</f>
        <v>0</v>
      </c>
      <c r="Q149" s="264">
        <f t="shared" ca="1" si="52"/>
        <v>0</v>
      </c>
      <c r="R149" s="265">
        <f t="shared" ca="1" si="53"/>
        <v>5</v>
      </c>
      <c r="S149" s="263">
        <f t="shared" ca="1" si="54"/>
        <v>0</v>
      </c>
      <c r="T149" s="264">
        <f t="shared" si="55"/>
        <v>0</v>
      </c>
      <c r="U149" s="265">
        <f t="shared" ca="1" si="56"/>
        <v>0</v>
      </c>
      <c r="W149" s="191" t="str">
        <f t="shared" ca="1" si="57"/>
        <v/>
      </c>
      <c r="X149" t="str">
        <f ca="1">IF(ISNUMBER($A149),$W149*(Methuselahs!$A$4+1)+$A149,"")</f>
        <v/>
      </c>
      <c r="Y149" s="191" t="str">
        <f t="shared" ca="1" si="58"/>
        <v/>
      </c>
      <c r="Z149" t="str">
        <f ca="1">IF(ISNUMBER($A149),VLOOKUP($A149,Methuselahs!$A$7:$X$206,5),"")</f>
        <v/>
      </c>
      <c r="AA149" s="191" t="str">
        <f t="shared" ca="1" si="59"/>
        <v/>
      </c>
    </row>
    <row r="150" spans="1:27" ht="12.95" customHeight="1">
      <c r="A150" t="str">
        <f ca="1">IF(ISBLANK('Tournament Info'!$B$11),"",INDIRECT(ADDRESS(ROW(),2,1,1,"Optimal Seating "&amp;'Tournament Info'!$B$11-1&amp;"R+F")))</f>
        <v/>
      </c>
      <c r="B150" t="str">
        <f ca="1">IF(ISNUMBER(A150),VLOOKUP(A150,Methuselahs!$A$7:$E$206,2,FALSE()),"")</f>
        <v/>
      </c>
      <c r="C150" t="str">
        <f ca="1">IF(ISNUMBER(A150),VLOOKUP(A150,Methuselahs!$A$7:$E$206,3,FALSE()),"")</f>
        <v/>
      </c>
      <c r="D150" s="268" t="str">
        <f t="shared" ca="1" si="48"/>
        <v/>
      </c>
      <c r="E150" s="269"/>
      <c r="F150" s="291">
        <f t="shared" si="49"/>
        <v>0</v>
      </c>
      <c r="G150" s="250" t="str">
        <f t="shared" ca="1" si="50"/>
        <v/>
      </c>
      <c r="H150" t="str">
        <f ca="1">IF(ISNUMBER(A150),IF(OR($S150=$U150,NOT(ISNA(MATCH($D150*5+$V$4,Override!$C$6:$C$124,0)))),$Q150,0),"")</f>
        <v/>
      </c>
      <c r="I150" s="288" t="str">
        <f t="shared" ca="1" si="51"/>
        <v/>
      </c>
      <c r="J150" s="270">
        <f ca="1">COUNT(A147:A151)</f>
        <v>0</v>
      </c>
      <c r="K150" s="253" t="str">
        <f ca="1">IF(ISNUMBER(A150),_xlfn.RANK.EQ(F150,F147:F151),"")</f>
        <v/>
      </c>
      <c r="L150" s="254">
        <f ca="1">IF(J150=5,VLOOKUP(K150,TPMatrix!$A$6:$B$10,2,FALSE()),IF(J150=4,VLOOKUP(K150,TPMatrix!$D$6:$E$9,2,FALSE()),0))</f>
        <v>0</v>
      </c>
      <c r="M150" s="254">
        <f ca="1">IF(COUNTIF(K147:K151,K150)&gt;=2,IF(J150=5,VLOOKUP(K150+1,TPMatrix!$A$6:$B$10,2,FALSE()),IF(J150=4,VLOOKUP(K150+1,TPMatrix!$D$6:$E$9,2,FALSE()),0)),"")</f>
        <v>0</v>
      </c>
      <c r="N150" s="254">
        <f ca="1">IF(COUNTIF(K147:K151,K150)&gt;=3,IF(J150=5,VLOOKUP(K150+2,TPMatrix!$A$6:$B$10,2,FALSE()),IF(J150=4,VLOOKUP(K150+2,TPMatrix!$D$6:$E$9,2,FALSE()),0)),"")</f>
        <v>0</v>
      </c>
      <c r="O150" s="254">
        <f ca="1">IF(COUNTIF(K147:K151,K150)&gt;=4,IF(J150=5,VLOOKUP(K150+3,TPMatrix!$A$6:$B$10,2,FALSE()),IF(J150=4,VLOOKUP(K150+3,TPMatrix!$D$6:$E$9,2,FALSE()),0)),"")</f>
        <v>0</v>
      </c>
      <c r="P150" s="254">
        <f ca="1">IF(COUNTIF(K147:K151,K150)&gt;=5,IF(J150=5,VLOOKUP(K150+4,TPMatrix!$A$6:$B$10,2,FALSE()),IF(J150=4,VLOOKUP(K150+4,TPMatrix!$D$6:$E$9,2,FALSE()),0)),"")</f>
        <v>0</v>
      </c>
      <c r="Q150" s="254">
        <f t="shared" ca="1" si="52"/>
        <v>0</v>
      </c>
      <c r="R150" s="255">
        <f t="shared" ca="1" si="53"/>
        <v>5</v>
      </c>
      <c r="S150" s="253">
        <f t="shared" ca="1" si="54"/>
        <v>0</v>
      </c>
      <c r="T150" s="254">
        <f t="shared" si="55"/>
        <v>0</v>
      </c>
      <c r="U150" s="255">
        <f t="shared" ca="1" si="56"/>
        <v>0</v>
      </c>
      <c r="W150" s="191" t="str">
        <f t="shared" ca="1" si="57"/>
        <v/>
      </c>
      <c r="X150" t="str">
        <f ca="1">IF(ISNUMBER($A150),$W150*(Methuselahs!$A$4+1)+$A150,"")</f>
        <v/>
      </c>
      <c r="Y150" s="191" t="str">
        <f t="shared" ca="1" si="58"/>
        <v/>
      </c>
      <c r="Z150" t="str">
        <f ca="1">IF(ISNUMBER($A150),VLOOKUP($A150,Methuselahs!$A$7:$X$206,5),"")</f>
        <v/>
      </c>
      <c r="AA150" s="191" t="str">
        <f t="shared" ca="1" si="59"/>
        <v/>
      </c>
    </row>
    <row r="151" spans="1:27" ht="12.95" customHeight="1" thickBot="1">
      <c r="A151" t="str">
        <f ca="1">IF(ISBLANK('Tournament Info'!$B$11),"",INDIRECT(ADDRESS(ROW(),2,1,1,"Optimal Seating "&amp;'Tournament Info'!$B$11-1&amp;"R+F")))</f>
        <v/>
      </c>
      <c r="B151" t="str">
        <f ca="1">IF(ISNUMBER(A151),VLOOKUP(A151,Methuselahs!$A$7:$E$206,2,FALSE()),"")</f>
        <v/>
      </c>
      <c r="C151" t="str">
        <f ca="1">IF(ISNUMBER(A151),VLOOKUP(A151,Methuselahs!$A$7:$E$206,3,FALSE()),"")</f>
        <v/>
      </c>
      <c r="D151" s="274" t="str">
        <f t="shared" ca="1" si="48"/>
        <v/>
      </c>
      <c r="E151" s="275"/>
      <c r="F151" s="292">
        <f t="shared" si="49"/>
        <v>0</v>
      </c>
      <c r="G151" s="260" t="str">
        <f t="shared" ca="1" si="50"/>
        <v/>
      </c>
      <c r="H151" t="str">
        <f ca="1">IF(ISNUMBER(A151),IF(OR($S151=$U151,NOT(ISNA(MATCH($D151*5+$V$4,Override!$C$6:$C$124,0)))),$Q151,0),"")</f>
        <v/>
      </c>
      <c r="I151" s="290" t="str">
        <f t="shared" ca="1" si="51"/>
        <v/>
      </c>
      <c r="J151" s="276">
        <f ca="1">COUNT(A147:A151)</f>
        <v>0</v>
      </c>
      <c r="K151" s="277" t="str">
        <f ca="1">IF(ISNUMBER(A151),_xlfn.RANK.EQ(F151,F147:F151),"")</f>
        <v/>
      </c>
      <c r="L151" s="278">
        <f ca="1">IF(J151=5,VLOOKUP(K151,TPMatrix!$A$6:$B$10,2,FALSE()),IF(J151=4,VLOOKUP(K151,TPMatrix!$D$6:$E$9,2,FALSE()),0))</f>
        <v>0</v>
      </c>
      <c r="M151" s="278">
        <f ca="1">IF(COUNTIF(K147:K151,K151)&gt;=2,IF(J151=5,VLOOKUP(K151+1,TPMatrix!$A$6:$B$10,2,FALSE()),IF(J151=4,VLOOKUP(K151+1,TPMatrix!$D$6:$E$9,2,FALSE()),0)),"")</f>
        <v>0</v>
      </c>
      <c r="N151" s="278">
        <f ca="1">IF(COUNTIF(K147:K151,K151)&gt;=3,IF(J151=5,VLOOKUP(K151+2,TPMatrix!$A$6:$B$10,2,FALSE()),IF(J151=4,VLOOKUP(K151+2,TPMatrix!$D$6:$E$9,2,FALSE()),0)),"")</f>
        <v>0</v>
      </c>
      <c r="O151" s="278">
        <f ca="1">IF(COUNTIF(K147:K151,K151)&gt;=4,IF(J151=5,VLOOKUP(K151+3,TPMatrix!$A$6:$B$10,2,FALSE()),IF(J151=4,VLOOKUP(K151+3,TPMatrix!$D$6:$E$9,2,FALSE()),0)),"")</f>
        <v>0</v>
      </c>
      <c r="P151" s="278">
        <f ca="1">IF(COUNTIF(K147:K151,K151)&gt;=5,IF(J151=5,VLOOKUP(K151+4,TPMatrix!$A$6:$B$10,2,FALSE()),IF(J151=4,VLOOKUP(K151+4,TPMatrix!$D$6:$E$9,2,FALSE()),0)),"")</f>
        <v>0</v>
      </c>
      <c r="Q151" s="278">
        <f t="shared" ca="1" si="52"/>
        <v>0</v>
      </c>
      <c r="R151" s="279">
        <f t="shared" ca="1" si="53"/>
        <v>5</v>
      </c>
      <c r="S151" s="277">
        <f t="shared" ca="1" si="54"/>
        <v>0</v>
      </c>
      <c r="T151" s="278">
        <f t="shared" si="55"/>
        <v>0</v>
      </c>
      <c r="U151" s="279">
        <f t="shared" ca="1" si="56"/>
        <v>0</v>
      </c>
      <c r="W151" s="191" t="str">
        <f t="shared" ca="1" si="57"/>
        <v/>
      </c>
      <c r="X151" t="str">
        <f ca="1">IF(ISNUMBER($A151),$W151*(Methuselahs!$A$4+1)+$A151,"")</f>
        <v/>
      </c>
      <c r="Y151" s="191" t="str">
        <f t="shared" ca="1" si="58"/>
        <v/>
      </c>
      <c r="Z151" t="str">
        <f ca="1">IF(ISNUMBER($A151),VLOOKUP($A151,Methuselahs!$A$7:$X$206,5),"")</f>
        <v/>
      </c>
      <c r="AA151" s="191" t="str">
        <f t="shared" ca="1" si="59"/>
        <v/>
      </c>
    </row>
    <row r="152" spans="1:27" ht="12.95" customHeight="1">
      <c r="A152" t="str">
        <f ca="1">IF(ISBLANK('Tournament Info'!$B$11),"",INDIRECT(ADDRESS(ROW(),2,1,1,"Optimal Seating "&amp;'Tournament Info'!$B$11-1&amp;"R+F")))</f>
        <v/>
      </c>
      <c r="B152" t="str">
        <f ca="1">IF(ISNUMBER(A152),VLOOKUP(A152,Methuselahs!$A$7:$E$206,2,FALSE()),"")</f>
        <v/>
      </c>
      <c r="C152" t="str">
        <f ca="1">IF(ISNUMBER(A152),VLOOKUP(A152,Methuselahs!$A$7:$E$206,3,FALSE()),"")</f>
        <v/>
      </c>
      <c r="D152" s="234" t="str">
        <f t="shared" ca="1" si="48"/>
        <v/>
      </c>
      <c r="E152" s="235"/>
      <c r="F152" s="285">
        <f t="shared" si="49"/>
        <v>0</v>
      </c>
      <c r="G152" s="236" t="str">
        <f t="shared" ca="1" si="50"/>
        <v/>
      </c>
      <c r="H152" t="str">
        <f ca="1">IF(ISNUMBER(A152),IF(OR($S152=$U152,NOT(ISNA(MATCH($D152*5+$V$4,Override!$C$6:$C$124,0)))),$Q152,0),"")</f>
        <v/>
      </c>
      <c r="I152" s="286" t="str">
        <f t="shared" ca="1" si="51"/>
        <v/>
      </c>
      <c r="J152" s="238">
        <f ca="1">COUNT(A152:A156)</f>
        <v>0</v>
      </c>
      <c r="K152" s="239" t="str">
        <f ca="1">IF(ISNUMBER(A152),_xlfn.RANK.EQ(F152,F152:F156),"")</f>
        <v/>
      </c>
      <c r="L152" s="240">
        <f ca="1">IF(J152=5,VLOOKUP(K152,TPMatrix!$A$6:$B$10,2,FALSE()),IF(J152=4,VLOOKUP(K152,TPMatrix!$D$6:$E$9,2,FALSE()),0))</f>
        <v>0</v>
      </c>
      <c r="M152" s="240">
        <f ca="1">IF(COUNTIF(K152:K156,K152)&gt;=2,IF(J152=5,VLOOKUP(K152+1,TPMatrix!$A$6:$B$10,2,FALSE()),IF(J152=4,VLOOKUP(K152+1,TPMatrix!$D$6:$E$9,2,FALSE()),0)),"")</f>
        <v>0</v>
      </c>
      <c r="N152" s="240">
        <f ca="1">IF(COUNTIF(K152:K156,K152)&gt;=3,IF(J152=5,VLOOKUP(K152+2,TPMatrix!$A$6:$B$10,2,FALSE()),IF(J152=4,VLOOKUP(K152+2,TPMatrix!$D$6:$E$9,2,FALSE()),0)),"")</f>
        <v>0</v>
      </c>
      <c r="O152" s="240">
        <f ca="1">IF(COUNTIF(K152:K156,K152)&gt;=4,IF(J152=5,VLOOKUP(K152+3,TPMatrix!$A$6:$B$10,2,FALSE()),IF(J152=4,VLOOKUP(K152+3,TPMatrix!$D$6:$E$9,2,FALSE()),0)),"")</f>
        <v>0</v>
      </c>
      <c r="P152" s="240">
        <f ca="1">IF(COUNTIF(K152:K156,K152)&gt;=5,IF(J152=5,VLOOKUP(K152+4,TPMatrix!$A$6:$B$10,2,FALSE()),IF(J152=4,VLOOKUP(K152+4,TPMatrix!$D$6:$E$9,2,FALSE()),0)),"")</f>
        <v>0</v>
      </c>
      <c r="Q152" s="240">
        <f t="shared" ca="1" si="52"/>
        <v>0</v>
      </c>
      <c r="R152" s="241">
        <f t="shared" ca="1" si="53"/>
        <v>5</v>
      </c>
      <c r="S152" s="242">
        <f t="shared" ca="1" si="54"/>
        <v>0</v>
      </c>
      <c r="T152" s="243">
        <f t="shared" si="55"/>
        <v>0</v>
      </c>
      <c r="U152" s="244">
        <f t="shared" ca="1" si="56"/>
        <v>0</v>
      </c>
      <c r="W152" s="191" t="str">
        <f t="shared" ca="1" si="57"/>
        <v/>
      </c>
      <c r="X152" t="str">
        <f ca="1">IF(ISNUMBER($A152),$W152*(Methuselahs!$A$4+1)+$A152,"")</f>
        <v/>
      </c>
      <c r="Y152" s="191" t="str">
        <f t="shared" ca="1" si="58"/>
        <v/>
      </c>
      <c r="Z152" t="str">
        <f ca="1">IF(ISNUMBER($A152),VLOOKUP($A152,Methuselahs!$A$7:$X$206,5),"")</f>
        <v/>
      </c>
      <c r="AA152" s="191" t="str">
        <f t="shared" ca="1" si="59"/>
        <v/>
      </c>
    </row>
    <row r="153" spans="1:27" ht="12.95" customHeight="1">
      <c r="A153" t="str">
        <f ca="1">IF(ISBLANK('Tournament Info'!$B$11),"",INDIRECT(ADDRESS(ROW(),2,1,1,"Optimal Seating "&amp;'Tournament Info'!$B$11-1&amp;"R+F")))</f>
        <v/>
      </c>
      <c r="B153" t="str">
        <f ca="1">IF(ISNUMBER(A153),VLOOKUP(A153,Methuselahs!$A$7:$E$206,2,FALSE()),"")</f>
        <v/>
      </c>
      <c r="C153" t="str">
        <f ca="1">IF(ISNUMBER(A153),VLOOKUP(A153,Methuselahs!$A$7:$E$206,3,FALSE()),"")</f>
        <v/>
      </c>
      <c r="D153" s="248" t="str">
        <f t="shared" ca="1" si="48"/>
        <v/>
      </c>
      <c r="E153" s="249"/>
      <c r="F153" s="287">
        <f t="shared" si="49"/>
        <v>0</v>
      </c>
      <c r="G153" s="250" t="str">
        <f t="shared" ca="1" si="50"/>
        <v/>
      </c>
      <c r="H153" t="str">
        <f ca="1">IF(ISNUMBER(A153),IF(OR($S153=$U153,NOT(ISNA(MATCH($D153*5+$V$4,Override!$C$6:$C$124,0)))),$Q153,0),"")</f>
        <v/>
      </c>
      <c r="I153" s="288" t="str">
        <f t="shared" ca="1" si="51"/>
        <v/>
      </c>
      <c r="J153" s="252">
        <f ca="1">COUNT(A152:A156)</f>
        <v>0</v>
      </c>
      <c r="K153" s="253" t="str">
        <f ca="1">IF(ISNUMBER(A153),_xlfn.RANK.EQ(F153,F152:F156),"")</f>
        <v/>
      </c>
      <c r="L153" s="254">
        <f ca="1">IF(J153=5,VLOOKUP(K153,TPMatrix!$A$6:$B$10,2,FALSE()),IF(J153=4,VLOOKUP(K153,TPMatrix!$D$6:$E$9,2,FALSE()),0))</f>
        <v>0</v>
      </c>
      <c r="M153" s="254">
        <f ca="1">IF(COUNTIF(K152:K156,K153)&gt;=2,IF(J153=5,VLOOKUP(K153+1,TPMatrix!$A$6:$B$10,2,FALSE()),IF(J153=4,VLOOKUP(K153+1,TPMatrix!$D$6:$E$9,2,FALSE()),0)),"")</f>
        <v>0</v>
      </c>
      <c r="N153" s="254">
        <f ca="1">IF(COUNTIF(K152:K156,K153)&gt;=3,IF(J153=5,VLOOKUP(K153+2,TPMatrix!$A$6:$B$10,2,FALSE()),IF(J153=4,VLOOKUP(K153+2,TPMatrix!$D$6:$E$9,2,FALSE()),0)),"")</f>
        <v>0</v>
      </c>
      <c r="O153" s="254">
        <f ca="1">IF(COUNTIF(K152:K156,K153)&gt;=4,IF(J153=5,VLOOKUP(K153+3,TPMatrix!$A$6:$B$10,2,FALSE()),IF(J153=4,VLOOKUP(K153+3,TPMatrix!$D$6:$E$9,2,FALSE()),0)),"")</f>
        <v>0</v>
      </c>
      <c r="P153" s="254">
        <f ca="1">IF(COUNTIF(K152:K156,K153)&gt;=5,IF(J153=5,VLOOKUP(K153+4,TPMatrix!$A$6:$B$10,2,FALSE()),IF(J153=4,VLOOKUP(K153+4,TPMatrix!$D$6:$E$9,2,FALSE()),0)),"")</f>
        <v>0</v>
      </c>
      <c r="Q153" s="254">
        <f t="shared" ca="1" si="52"/>
        <v>0</v>
      </c>
      <c r="R153" s="255">
        <f t="shared" ca="1" si="53"/>
        <v>5</v>
      </c>
      <c r="S153" s="253">
        <f t="shared" ca="1" si="54"/>
        <v>0</v>
      </c>
      <c r="T153" s="254">
        <f t="shared" si="55"/>
        <v>0</v>
      </c>
      <c r="U153" s="255">
        <f t="shared" ca="1" si="56"/>
        <v>0</v>
      </c>
      <c r="W153" s="191" t="str">
        <f t="shared" ca="1" si="57"/>
        <v/>
      </c>
      <c r="X153" t="str">
        <f ca="1">IF(ISNUMBER($A153),$W153*(Methuselahs!$A$4+1)+$A153,"")</f>
        <v/>
      </c>
      <c r="Y153" s="191" t="str">
        <f t="shared" ca="1" si="58"/>
        <v/>
      </c>
      <c r="Z153" t="str">
        <f ca="1">IF(ISNUMBER($A153),VLOOKUP($A153,Methuselahs!$A$7:$X$206,5),"")</f>
        <v/>
      </c>
      <c r="AA153" s="191" t="str">
        <f t="shared" ca="1" si="59"/>
        <v/>
      </c>
    </row>
    <row r="154" spans="1:27" ht="12.95" customHeight="1">
      <c r="A154" t="str">
        <f ca="1">IF(ISBLANK('Tournament Info'!$B$11),"",INDIRECT(ADDRESS(ROW(),2,1,1,"Optimal Seating "&amp;'Tournament Info'!$B$11-1&amp;"R+F")))</f>
        <v/>
      </c>
      <c r="B154" t="str">
        <f ca="1">IF(ISNUMBER(A154),VLOOKUP(A154,Methuselahs!$A$7:$E$206,2,FALSE()),"")</f>
        <v/>
      </c>
      <c r="C154" t="str">
        <f ca="1">IF(ISNUMBER(A154),VLOOKUP(A154,Methuselahs!$A$7:$E$206,3,FALSE()),"")</f>
        <v/>
      </c>
      <c r="D154" s="258" t="str">
        <f t="shared" ca="1" si="48"/>
        <v/>
      </c>
      <c r="E154" s="259"/>
      <c r="F154" s="289">
        <f t="shared" si="49"/>
        <v>0</v>
      </c>
      <c r="G154" s="260" t="str">
        <f t="shared" ca="1" si="50"/>
        <v/>
      </c>
      <c r="H154" t="str">
        <f ca="1">IF(ISNUMBER(A154),IF(OR($S154=$U154,NOT(ISNA(MATCH($D154*5+$V$4,Override!$C$6:$C$124,0)))),$Q154,0),"")</f>
        <v/>
      </c>
      <c r="I154" s="290" t="str">
        <f t="shared" ca="1" si="51"/>
        <v/>
      </c>
      <c r="J154" s="262">
        <f ca="1">COUNT(A152:A156)</f>
        <v>0</v>
      </c>
      <c r="K154" s="263" t="str">
        <f ca="1">IF(ISNUMBER(A154),_xlfn.RANK.EQ(F154,F152:F156),"")</f>
        <v/>
      </c>
      <c r="L154" s="264">
        <f ca="1">IF(J154=5,VLOOKUP(K154,TPMatrix!$A$6:$B$10,2,FALSE()),IF(J154=4,VLOOKUP(K154,TPMatrix!$D$6:$E$9,2,FALSE()),0))</f>
        <v>0</v>
      </c>
      <c r="M154" s="264">
        <f ca="1">IF(COUNTIF(K152:K156,K154)&gt;=2,IF(J154=5,VLOOKUP(K154+1,TPMatrix!$A$6:$B$10,2,FALSE()),IF(J154=4,VLOOKUP(K154+1,TPMatrix!$D$6:$E$9,2,FALSE()),0)),"")</f>
        <v>0</v>
      </c>
      <c r="N154" s="264">
        <f ca="1">IF(COUNTIF(K152:K156,K154)&gt;=3,IF(J154=5,VLOOKUP(K154+2,TPMatrix!$A$6:$B$10,2,FALSE()),IF(J154=4,VLOOKUP(K154+2,TPMatrix!$D$6:$E$9,2,FALSE()),0)),"")</f>
        <v>0</v>
      </c>
      <c r="O154" s="264">
        <f ca="1">IF(COUNTIF(K152:K156,K154)&gt;=4,IF(J154=5,VLOOKUP(K154+3,TPMatrix!$A$6:$B$10,2,FALSE()),IF(J154=4,VLOOKUP(K154+3,TPMatrix!$D$6:$E$9,2,FALSE()),0)),"")</f>
        <v>0</v>
      </c>
      <c r="P154" s="264">
        <f ca="1">IF(COUNTIF(K152:K156,K154)&gt;=5,IF(J154=5,VLOOKUP(K154+4,TPMatrix!$A$6:$B$10,2,FALSE()),IF(J154=4,VLOOKUP(K154+4,TPMatrix!$D$6:$E$9,2,FALSE()),0)),"")</f>
        <v>0</v>
      </c>
      <c r="Q154" s="264">
        <f t="shared" ca="1" si="52"/>
        <v>0</v>
      </c>
      <c r="R154" s="265">
        <f t="shared" ca="1" si="53"/>
        <v>5</v>
      </c>
      <c r="S154" s="263">
        <f t="shared" ca="1" si="54"/>
        <v>0</v>
      </c>
      <c r="T154" s="264">
        <f t="shared" si="55"/>
        <v>0</v>
      </c>
      <c r="U154" s="265">
        <f t="shared" ca="1" si="56"/>
        <v>0</v>
      </c>
      <c r="W154" s="191" t="str">
        <f t="shared" ca="1" si="57"/>
        <v/>
      </c>
      <c r="X154" t="str">
        <f ca="1">IF(ISNUMBER($A154),$W154*(Methuselahs!$A$4+1)+$A154,"")</f>
        <v/>
      </c>
      <c r="Y154" s="191" t="str">
        <f t="shared" ca="1" si="58"/>
        <v/>
      </c>
      <c r="Z154" t="str">
        <f ca="1">IF(ISNUMBER($A154),VLOOKUP($A154,Methuselahs!$A$7:$X$206,5),"")</f>
        <v/>
      </c>
      <c r="AA154" s="191" t="str">
        <f t="shared" ca="1" si="59"/>
        <v/>
      </c>
    </row>
    <row r="155" spans="1:27" ht="12.95" customHeight="1">
      <c r="A155" t="str">
        <f ca="1">IF(ISBLANK('Tournament Info'!$B$11),"",INDIRECT(ADDRESS(ROW(),2,1,1,"Optimal Seating "&amp;'Tournament Info'!$B$11-1&amp;"R+F")))</f>
        <v/>
      </c>
      <c r="B155" t="str">
        <f ca="1">IF(ISNUMBER(A155),VLOOKUP(A155,Methuselahs!$A$7:$E$206,2,FALSE()),"")</f>
        <v/>
      </c>
      <c r="C155" t="str">
        <f ca="1">IF(ISNUMBER(A155),VLOOKUP(A155,Methuselahs!$A$7:$E$206,3,FALSE()),"")</f>
        <v/>
      </c>
      <c r="D155" s="268" t="str">
        <f t="shared" ca="1" si="48"/>
        <v/>
      </c>
      <c r="E155" s="269"/>
      <c r="F155" s="291">
        <f t="shared" si="49"/>
        <v>0</v>
      </c>
      <c r="G155" s="250" t="str">
        <f t="shared" ca="1" si="50"/>
        <v/>
      </c>
      <c r="H155" t="str">
        <f ca="1">IF(ISNUMBER(A155),IF(OR($S155=$U155,NOT(ISNA(MATCH($D155*5+$V$4,Override!$C$6:$C$124,0)))),$Q155,0),"")</f>
        <v/>
      </c>
      <c r="I155" s="288" t="str">
        <f t="shared" ca="1" si="51"/>
        <v/>
      </c>
      <c r="J155" s="270">
        <f ca="1">COUNT(A152:A156)</f>
        <v>0</v>
      </c>
      <c r="K155" s="253" t="str">
        <f ca="1">IF(ISNUMBER(A155),_xlfn.RANK.EQ(F155,F152:F156),"")</f>
        <v/>
      </c>
      <c r="L155" s="254">
        <f ca="1">IF(J155=5,VLOOKUP(K155,TPMatrix!$A$6:$B$10,2,FALSE()),IF(J155=4,VLOOKUP(K155,TPMatrix!$D$6:$E$9,2,FALSE()),0))</f>
        <v>0</v>
      </c>
      <c r="M155" s="254">
        <f ca="1">IF(COUNTIF(K152:K156,K155)&gt;=2,IF(J155=5,VLOOKUP(K155+1,TPMatrix!$A$6:$B$10,2,FALSE()),IF(J155=4,VLOOKUP(K155+1,TPMatrix!$D$6:$E$9,2,FALSE()),0)),"")</f>
        <v>0</v>
      </c>
      <c r="N155" s="254">
        <f ca="1">IF(COUNTIF(K152:K156,K155)&gt;=3,IF(J155=5,VLOOKUP(K155+2,TPMatrix!$A$6:$B$10,2,FALSE()),IF(J155=4,VLOOKUP(K155+2,TPMatrix!$D$6:$E$9,2,FALSE()),0)),"")</f>
        <v>0</v>
      </c>
      <c r="O155" s="254">
        <f ca="1">IF(COUNTIF(K152:K156,K155)&gt;=4,IF(J155=5,VLOOKUP(K155+3,TPMatrix!$A$6:$B$10,2,FALSE()),IF(J155=4,VLOOKUP(K155+3,TPMatrix!$D$6:$E$9,2,FALSE()),0)),"")</f>
        <v>0</v>
      </c>
      <c r="P155" s="254">
        <f ca="1">IF(COUNTIF(K152:K156,K155)&gt;=5,IF(J155=5,VLOOKUP(K155+4,TPMatrix!$A$6:$B$10,2,FALSE()),IF(J155=4,VLOOKUP(K155+4,TPMatrix!$D$6:$E$9,2,FALSE()),0)),"")</f>
        <v>0</v>
      </c>
      <c r="Q155" s="254">
        <f t="shared" ca="1" si="52"/>
        <v>0</v>
      </c>
      <c r="R155" s="255">
        <f t="shared" ca="1" si="53"/>
        <v>5</v>
      </c>
      <c r="S155" s="253">
        <f t="shared" ca="1" si="54"/>
        <v>0</v>
      </c>
      <c r="T155" s="254">
        <f t="shared" si="55"/>
        <v>0</v>
      </c>
      <c r="U155" s="255">
        <f t="shared" ca="1" si="56"/>
        <v>0</v>
      </c>
      <c r="W155" s="191" t="str">
        <f t="shared" ca="1" si="57"/>
        <v/>
      </c>
      <c r="X155" t="str">
        <f ca="1">IF(ISNUMBER($A155),$W155*(Methuselahs!$A$4+1)+$A155,"")</f>
        <v/>
      </c>
      <c r="Y155" s="191" t="str">
        <f t="shared" ca="1" si="58"/>
        <v/>
      </c>
      <c r="Z155" t="str">
        <f ca="1">IF(ISNUMBER($A155),VLOOKUP($A155,Methuselahs!$A$7:$X$206,5),"")</f>
        <v/>
      </c>
      <c r="AA155" s="191" t="str">
        <f t="shared" ca="1" si="59"/>
        <v/>
      </c>
    </row>
    <row r="156" spans="1:27" ht="12.95" customHeight="1" thickBot="1">
      <c r="A156" t="str">
        <f ca="1">IF(ISBLANK('Tournament Info'!$B$11),"",INDIRECT(ADDRESS(ROW(),2,1,1,"Optimal Seating "&amp;'Tournament Info'!$B$11-1&amp;"R+F")))</f>
        <v/>
      </c>
      <c r="B156" t="str">
        <f ca="1">IF(ISNUMBER(A156),VLOOKUP(A156,Methuselahs!$A$7:$E$206,2,FALSE()),"")</f>
        <v/>
      </c>
      <c r="C156" t="str">
        <f ca="1">IF(ISNUMBER(A156),VLOOKUP(A156,Methuselahs!$A$7:$E$206,3,FALSE()),"")</f>
        <v/>
      </c>
      <c r="D156" s="274" t="str">
        <f t="shared" ca="1" si="48"/>
        <v/>
      </c>
      <c r="E156" s="275"/>
      <c r="F156" s="292">
        <f t="shared" si="49"/>
        <v>0</v>
      </c>
      <c r="G156" s="260" t="str">
        <f t="shared" ca="1" si="50"/>
        <v/>
      </c>
      <c r="H156" t="str">
        <f ca="1">IF(ISNUMBER(A156),IF(OR($S156=$U156,NOT(ISNA(MATCH($D156*5+$V$4,Override!$C$6:$C$124,0)))),$Q156,0),"")</f>
        <v/>
      </c>
      <c r="I156" s="290" t="str">
        <f t="shared" ca="1" si="51"/>
        <v/>
      </c>
      <c r="J156" s="276">
        <f ca="1">COUNT(A152:A156)</f>
        <v>0</v>
      </c>
      <c r="K156" s="277" t="str">
        <f ca="1">IF(ISNUMBER(A156),_xlfn.RANK.EQ(F156,F152:F156),"")</f>
        <v/>
      </c>
      <c r="L156" s="278">
        <f ca="1">IF(J156=5,VLOOKUP(K156,TPMatrix!$A$6:$B$10,2,FALSE()),IF(J156=4,VLOOKUP(K156,TPMatrix!$D$6:$E$9,2,FALSE()),0))</f>
        <v>0</v>
      </c>
      <c r="M156" s="278">
        <f ca="1">IF(COUNTIF(K152:K156,K156)&gt;=2,IF(J156=5,VLOOKUP(K156+1,TPMatrix!$A$6:$B$10,2,FALSE()),IF(J156=4,VLOOKUP(K156+1,TPMatrix!$D$6:$E$9,2,FALSE()),0)),"")</f>
        <v>0</v>
      </c>
      <c r="N156" s="278">
        <f ca="1">IF(COUNTIF(K152:K156,K156)&gt;=3,IF(J156=5,VLOOKUP(K156+2,TPMatrix!$A$6:$B$10,2,FALSE()),IF(J156=4,VLOOKUP(K156+2,TPMatrix!$D$6:$E$9,2,FALSE()),0)),"")</f>
        <v>0</v>
      </c>
      <c r="O156" s="278">
        <f ca="1">IF(COUNTIF(K152:K156,K156)&gt;=4,IF(J156=5,VLOOKUP(K156+3,TPMatrix!$A$6:$B$10,2,FALSE()),IF(J156=4,VLOOKUP(K156+3,TPMatrix!$D$6:$E$9,2,FALSE()),0)),"")</f>
        <v>0</v>
      </c>
      <c r="P156" s="278">
        <f ca="1">IF(COUNTIF(K152:K156,K156)&gt;=5,IF(J156=5,VLOOKUP(K156+4,TPMatrix!$A$6:$B$10,2,FALSE()),IF(J156=4,VLOOKUP(K156+4,TPMatrix!$D$6:$E$9,2,FALSE()),0)),"")</f>
        <v>0</v>
      </c>
      <c r="Q156" s="278">
        <f t="shared" ca="1" si="52"/>
        <v>0</v>
      </c>
      <c r="R156" s="279">
        <f t="shared" ca="1" si="53"/>
        <v>5</v>
      </c>
      <c r="S156" s="277">
        <f t="shared" ca="1" si="54"/>
        <v>0</v>
      </c>
      <c r="T156" s="278">
        <f t="shared" si="55"/>
        <v>0</v>
      </c>
      <c r="U156" s="279">
        <f t="shared" ca="1" si="56"/>
        <v>0</v>
      </c>
      <c r="W156" s="191" t="str">
        <f t="shared" ca="1" si="57"/>
        <v/>
      </c>
      <c r="X156" t="str">
        <f ca="1">IF(ISNUMBER($A156),$W156*(Methuselahs!$A$4+1)+$A156,"")</f>
        <v/>
      </c>
      <c r="Y156" s="191" t="str">
        <f t="shared" ca="1" si="58"/>
        <v/>
      </c>
      <c r="Z156" t="str">
        <f ca="1">IF(ISNUMBER($A156),VLOOKUP($A156,Methuselahs!$A$7:$X$206,5),"")</f>
        <v/>
      </c>
      <c r="AA156" s="191" t="str">
        <f t="shared" ca="1" si="59"/>
        <v/>
      </c>
    </row>
    <row r="157" spans="1:27" ht="12.95" customHeight="1">
      <c r="A157" t="str">
        <f ca="1">IF(ISBLANK('Tournament Info'!$B$11),"",INDIRECT(ADDRESS(ROW(),2,1,1,"Optimal Seating "&amp;'Tournament Info'!$B$11-1&amp;"R+F")))</f>
        <v/>
      </c>
      <c r="B157" t="str">
        <f ca="1">IF(ISNUMBER(A157),VLOOKUP(A157,Methuselahs!$A$7:$E$206,2,FALSE()),"")</f>
        <v/>
      </c>
      <c r="C157" t="str">
        <f ca="1">IF(ISNUMBER(A157),VLOOKUP(A157,Methuselahs!$A$7:$E$206,3,FALSE()),"")</f>
        <v/>
      </c>
      <c r="D157" s="234" t="str">
        <f t="shared" ca="1" si="48"/>
        <v/>
      </c>
      <c r="E157" s="235"/>
      <c r="F157" s="285">
        <f t="shared" si="49"/>
        <v>0</v>
      </c>
      <c r="G157" s="236" t="str">
        <f t="shared" ca="1" si="50"/>
        <v/>
      </c>
      <c r="H157" t="str">
        <f ca="1">IF(ISNUMBER(A157),IF(OR($S157=$U157,NOT(ISNA(MATCH($D157*5+$V$4,Override!$C$6:$C$124,0)))),$Q157,0),"")</f>
        <v/>
      </c>
      <c r="I157" s="286" t="str">
        <f t="shared" ca="1" si="51"/>
        <v/>
      </c>
      <c r="J157" s="238">
        <f ca="1">COUNT(A157:A161)</f>
        <v>0</v>
      </c>
      <c r="K157" s="239" t="str">
        <f ca="1">IF(ISNUMBER(A157),_xlfn.RANK.EQ(F157,F157:F161),"")</f>
        <v/>
      </c>
      <c r="L157" s="240">
        <f ca="1">IF(J157=5,VLOOKUP(K157,TPMatrix!$A$6:$B$10,2,FALSE()),IF(J157=4,VLOOKUP(K157,TPMatrix!$D$6:$E$9,2,FALSE()),0))</f>
        <v>0</v>
      </c>
      <c r="M157" s="240">
        <f ca="1">IF(COUNTIF(K157:K161,K157)&gt;=2,IF(J157=5,VLOOKUP(K157+1,TPMatrix!$A$6:$B$10,2,FALSE()),IF(J157=4,VLOOKUP(K157+1,TPMatrix!$D$6:$E$9,2,FALSE()),0)),"")</f>
        <v>0</v>
      </c>
      <c r="N157" s="240">
        <f ca="1">IF(COUNTIF(K157:K161,K157)&gt;=3,IF(J157=5,VLOOKUP(K157+2,TPMatrix!$A$6:$B$10,2,FALSE()),IF(J157=4,VLOOKUP(K157+2,TPMatrix!$D$6:$E$9,2,FALSE()),0)),"")</f>
        <v>0</v>
      </c>
      <c r="O157" s="240">
        <f ca="1">IF(COUNTIF(K157:K161,K157)&gt;=4,IF(J157=5,VLOOKUP(K157+3,TPMatrix!$A$6:$B$10,2,FALSE()),IF(J157=4,VLOOKUP(K157+3,TPMatrix!$D$6:$E$9,2,FALSE()),0)),"")</f>
        <v>0</v>
      </c>
      <c r="P157" s="240">
        <f ca="1">IF(COUNTIF(K157:K161,K157)&gt;=5,IF(J157=5,VLOOKUP(K157+4,TPMatrix!$A$6:$B$10,2,FALSE()),IF(J157=4,VLOOKUP(K157+4,TPMatrix!$D$6:$E$9,2,FALSE()),0)),"")</f>
        <v>0</v>
      </c>
      <c r="Q157" s="240">
        <f t="shared" ca="1" si="52"/>
        <v>0</v>
      </c>
      <c r="R157" s="241">
        <f t="shared" ca="1" si="53"/>
        <v>5</v>
      </c>
      <c r="S157" s="242">
        <f t="shared" ca="1" si="54"/>
        <v>0</v>
      </c>
      <c r="T157" s="243">
        <f t="shared" si="55"/>
        <v>0</v>
      </c>
      <c r="U157" s="244">
        <f t="shared" ca="1" si="56"/>
        <v>0</v>
      </c>
      <c r="W157" s="191" t="str">
        <f t="shared" ca="1" si="57"/>
        <v/>
      </c>
      <c r="X157" t="str">
        <f ca="1">IF(ISNUMBER($A157),$W157*(Methuselahs!$A$4+1)+$A157,"")</f>
        <v/>
      </c>
      <c r="Y157" s="191" t="str">
        <f t="shared" ca="1" si="58"/>
        <v/>
      </c>
      <c r="Z157" t="str">
        <f ca="1">IF(ISNUMBER($A157),VLOOKUP($A157,Methuselahs!$A$7:$X$206,5),"")</f>
        <v/>
      </c>
      <c r="AA157" s="191" t="str">
        <f t="shared" ca="1" si="59"/>
        <v/>
      </c>
    </row>
    <row r="158" spans="1:27" ht="12.95" customHeight="1">
      <c r="A158" t="str">
        <f ca="1">IF(ISBLANK('Tournament Info'!$B$11),"",INDIRECT(ADDRESS(ROW(),2,1,1,"Optimal Seating "&amp;'Tournament Info'!$B$11-1&amp;"R+F")))</f>
        <v/>
      </c>
      <c r="B158" t="str">
        <f ca="1">IF(ISNUMBER(A158),VLOOKUP(A158,Methuselahs!$A$7:$E$206,2,FALSE()),"")</f>
        <v/>
      </c>
      <c r="C158" t="str">
        <f ca="1">IF(ISNUMBER(A158),VLOOKUP(A158,Methuselahs!$A$7:$E$206,3,FALSE()),"")</f>
        <v/>
      </c>
      <c r="D158" s="248" t="str">
        <f t="shared" ca="1" si="48"/>
        <v/>
      </c>
      <c r="E158" s="249"/>
      <c r="F158" s="287">
        <f t="shared" si="49"/>
        <v>0</v>
      </c>
      <c r="G158" s="250" t="str">
        <f t="shared" ca="1" si="50"/>
        <v/>
      </c>
      <c r="H158" t="str">
        <f ca="1">IF(ISNUMBER(A158),IF(OR($S158=$U158,NOT(ISNA(MATCH($D158*5+$V$4,Override!$C$6:$C$124,0)))),$Q158,0),"")</f>
        <v/>
      </c>
      <c r="I158" s="288" t="str">
        <f t="shared" ca="1" si="51"/>
        <v/>
      </c>
      <c r="J158" s="252">
        <f ca="1">COUNT(A157:A161)</f>
        <v>0</v>
      </c>
      <c r="K158" s="253" t="str">
        <f ca="1">IF(ISNUMBER(A158),_xlfn.RANK.EQ(F158,F157:F161),"")</f>
        <v/>
      </c>
      <c r="L158" s="254">
        <f ca="1">IF(J158=5,VLOOKUP(K158,TPMatrix!$A$6:$B$10,2,FALSE()),IF(J158=4,VLOOKUP(K158,TPMatrix!$D$6:$E$9,2,FALSE()),0))</f>
        <v>0</v>
      </c>
      <c r="M158" s="254">
        <f ca="1">IF(COUNTIF(K157:K161,K158)&gt;=2,IF(J158=5,VLOOKUP(K158+1,TPMatrix!$A$6:$B$10,2,FALSE()),IF(J158=4,VLOOKUP(K158+1,TPMatrix!$D$6:$E$9,2,FALSE()),0)),"")</f>
        <v>0</v>
      </c>
      <c r="N158" s="254">
        <f ca="1">IF(COUNTIF(K157:K161,K158)&gt;=3,IF(J158=5,VLOOKUP(K158+2,TPMatrix!$A$6:$B$10,2,FALSE()),IF(J158=4,VLOOKUP(K158+2,TPMatrix!$D$6:$E$9,2,FALSE()),0)),"")</f>
        <v>0</v>
      </c>
      <c r="O158" s="254">
        <f ca="1">IF(COUNTIF(K157:K161,K158)&gt;=4,IF(J158=5,VLOOKUP(K158+3,TPMatrix!$A$6:$B$10,2,FALSE()),IF(J158=4,VLOOKUP(K158+3,TPMatrix!$D$6:$E$9,2,FALSE()),0)),"")</f>
        <v>0</v>
      </c>
      <c r="P158" s="254">
        <f ca="1">IF(COUNTIF(K157:K161,K158)&gt;=5,IF(J158=5,VLOOKUP(K158+4,TPMatrix!$A$6:$B$10,2,FALSE()),IF(J158=4,VLOOKUP(K158+4,TPMatrix!$D$6:$E$9,2,FALSE()),0)),"")</f>
        <v>0</v>
      </c>
      <c r="Q158" s="254">
        <f t="shared" ca="1" si="52"/>
        <v>0</v>
      </c>
      <c r="R158" s="255">
        <f t="shared" ca="1" si="53"/>
        <v>5</v>
      </c>
      <c r="S158" s="253">
        <f t="shared" ca="1" si="54"/>
        <v>0</v>
      </c>
      <c r="T158" s="254">
        <f t="shared" si="55"/>
        <v>0</v>
      </c>
      <c r="U158" s="255">
        <f t="shared" ca="1" si="56"/>
        <v>0</v>
      </c>
      <c r="W158" s="191" t="str">
        <f t="shared" ca="1" si="57"/>
        <v/>
      </c>
      <c r="X158" t="str">
        <f ca="1">IF(ISNUMBER($A158),$W158*(Methuselahs!$A$4+1)+$A158,"")</f>
        <v/>
      </c>
      <c r="Y158" s="191" t="str">
        <f t="shared" ca="1" si="58"/>
        <v/>
      </c>
      <c r="Z158" t="str">
        <f ca="1">IF(ISNUMBER($A158),VLOOKUP($A158,Methuselahs!$A$7:$X$206,5),"")</f>
        <v/>
      </c>
      <c r="AA158" s="191" t="str">
        <f t="shared" ca="1" si="59"/>
        <v/>
      </c>
    </row>
    <row r="159" spans="1:27" ht="12.95" customHeight="1">
      <c r="A159" t="str">
        <f ca="1">IF(ISBLANK('Tournament Info'!$B$11),"",INDIRECT(ADDRESS(ROW(),2,1,1,"Optimal Seating "&amp;'Tournament Info'!$B$11-1&amp;"R+F")))</f>
        <v/>
      </c>
      <c r="B159" t="str">
        <f ca="1">IF(ISNUMBER(A159),VLOOKUP(A159,Methuselahs!$A$7:$E$206,2,FALSE()),"")</f>
        <v/>
      </c>
      <c r="C159" t="str">
        <f ca="1">IF(ISNUMBER(A159),VLOOKUP(A159,Methuselahs!$A$7:$E$206,3,FALSE()),"")</f>
        <v/>
      </c>
      <c r="D159" s="258" t="str">
        <f t="shared" ca="1" si="48"/>
        <v/>
      </c>
      <c r="E159" s="259"/>
      <c r="F159" s="289">
        <f t="shared" si="49"/>
        <v>0</v>
      </c>
      <c r="G159" s="260" t="str">
        <f t="shared" ca="1" si="50"/>
        <v/>
      </c>
      <c r="H159" t="str">
        <f ca="1">IF(ISNUMBER(A159),IF(OR($S159=$U159,NOT(ISNA(MATCH($D159*5+$V$4,Override!$C$6:$C$124,0)))),$Q159,0),"")</f>
        <v/>
      </c>
      <c r="I159" s="290" t="str">
        <f t="shared" ca="1" si="51"/>
        <v/>
      </c>
      <c r="J159" s="262">
        <f ca="1">COUNT(A157:A161)</f>
        <v>0</v>
      </c>
      <c r="K159" s="263" t="str">
        <f ca="1">IF(ISNUMBER(A159),_xlfn.RANK.EQ(F159,F157:F161),"")</f>
        <v/>
      </c>
      <c r="L159" s="264">
        <f ca="1">IF(J159=5,VLOOKUP(K159,TPMatrix!$A$6:$B$10,2,FALSE()),IF(J159=4,VLOOKUP(K159,TPMatrix!$D$6:$E$9,2,FALSE()),0))</f>
        <v>0</v>
      </c>
      <c r="M159" s="264">
        <f ca="1">IF(COUNTIF(K157:K161,K159)&gt;=2,IF(J159=5,VLOOKUP(K159+1,TPMatrix!$A$6:$B$10,2,FALSE()),IF(J159=4,VLOOKUP(K159+1,TPMatrix!$D$6:$E$9,2,FALSE()),0)),"")</f>
        <v>0</v>
      </c>
      <c r="N159" s="264">
        <f ca="1">IF(COUNTIF(K157:K161,K159)&gt;=3,IF(J159=5,VLOOKUP(K159+2,TPMatrix!$A$6:$B$10,2,FALSE()),IF(J159=4,VLOOKUP(K159+2,TPMatrix!$D$6:$E$9,2,FALSE()),0)),"")</f>
        <v>0</v>
      </c>
      <c r="O159" s="264">
        <f ca="1">IF(COUNTIF(K157:K161,K159)&gt;=4,IF(J159=5,VLOOKUP(K159+3,TPMatrix!$A$6:$B$10,2,FALSE()),IF(J159=4,VLOOKUP(K159+3,TPMatrix!$D$6:$E$9,2,FALSE()),0)),"")</f>
        <v>0</v>
      </c>
      <c r="P159" s="264">
        <f ca="1">IF(COUNTIF(K157:K161,K159)&gt;=5,IF(J159=5,VLOOKUP(K159+4,TPMatrix!$A$6:$B$10,2,FALSE()),IF(J159=4,VLOOKUP(K159+4,TPMatrix!$D$6:$E$9,2,FALSE()),0)),"")</f>
        <v>0</v>
      </c>
      <c r="Q159" s="264">
        <f t="shared" ca="1" si="52"/>
        <v>0</v>
      </c>
      <c r="R159" s="265">
        <f t="shared" ca="1" si="53"/>
        <v>5</v>
      </c>
      <c r="S159" s="263">
        <f t="shared" ca="1" si="54"/>
        <v>0</v>
      </c>
      <c r="T159" s="264">
        <f t="shared" si="55"/>
        <v>0</v>
      </c>
      <c r="U159" s="265">
        <f t="shared" ca="1" si="56"/>
        <v>0</v>
      </c>
      <c r="W159" s="191" t="str">
        <f t="shared" ca="1" si="57"/>
        <v/>
      </c>
      <c r="X159" t="str">
        <f ca="1">IF(ISNUMBER($A159),$W159*(Methuselahs!$A$4+1)+$A159,"")</f>
        <v/>
      </c>
      <c r="Y159" s="191" t="str">
        <f t="shared" ca="1" si="58"/>
        <v/>
      </c>
      <c r="Z159" t="str">
        <f ca="1">IF(ISNUMBER($A159),VLOOKUP($A159,Methuselahs!$A$7:$X$206,5),"")</f>
        <v/>
      </c>
      <c r="AA159" s="191" t="str">
        <f t="shared" ca="1" si="59"/>
        <v/>
      </c>
    </row>
    <row r="160" spans="1:27" ht="12.95" customHeight="1">
      <c r="A160" t="str">
        <f ca="1">IF(ISBLANK('Tournament Info'!$B$11),"",INDIRECT(ADDRESS(ROW(),2,1,1,"Optimal Seating "&amp;'Tournament Info'!$B$11-1&amp;"R+F")))</f>
        <v/>
      </c>
      <c r="B160" t="str">
        <f ca="1">IF(ISNUMBER(A160),VLOOKUP(A160,Methuselahs!$A$7:$E$206,2,FALSE()),"")</f>
        <v/>
      </c>
      <c r="C160" t="str">
        <f ca="1">IF(ISNUMBER(A160),VLOOKUP(A160,Methuselahs!$A$7:$E$206,3,FALSE()),"")</f>
        <v/>
      </c>
      <c r="D160" s="268" t="str">
        <f t="shared" ca="1" si="48"/>
        <v/>
      </c>
      <c r="E160" s="269"/>
      <c r="F160" s="291">
        <f t="shared" si="49"/>
        <v>0</v>
      </c>
      <c r="G160" s="250" t="str">
        <f t="shared" ca="1" si="50"/>
        <v/>
      </c>
      <c r="H160" t="str">
        <f ca="1">IF(ISNUMBER(A160),IF(OR($S160=$U160,NOT(ISNA(MATCH($D160*5+$V$4,Override!$C$6:$C$124,0)))),$Q160,0),"")</f>
        <v/>
      </c>
      <c r="I160" s="288" t="str">
        <f t="shared" ca="1" si="51"/>
        <v/>
      </c>
      <c r="J160" s="270">
        <f ca="1">COUNT(A157:A161)</f>
        <v>0</v>
      </c>
      <c r="K160" s="253" t="str">
        <f ca="1">IF(ISNUMBER(A160),_xlfn.RANK.EQ(F160,F157:F161),"")</f>
        <v/>
      </c>
      <c r="L160" s="254">
        <f ca="1">IF(J160=5,VLOOKUP(K160,TPMatrix!$A$6:$B$10,2,FALSE()),IF(J160=4,VLOOKUP(K160,TPMatrix!$D$6:$E$9,2,FALSE()),0))</f>
        <v>0</v>
      </c>
      <c r="M160" s="254">
        <f ca="1">IF(COUNTIF(K157:K161,K160)&gt;=2,IF(J160=5,VLOOKUP(K160+1,TPMatrix!$A$6:$B$10,2,FALSE()),IF(J160=4,VLOOKUP(K160+1,TPMatrix!$D$6:$E$9,2,FALSE()),0)),"")</f>
        <v>0</v>
      </c>
      <c r="N160" s="254">
        <f ca="1">IF(COUNTIF(K157:K161,K160)&gt;=3,IF(J160=5,VLOOKUP(K160+2,TPMatrix!$A$6:$B$10,2,FALSE()),IF(J160=4,VLOOKUP(K160+2,TPMatrix!$D$6:$E$9,2,FALSE()),0)),"")</f>
        <v>0</v>
      </c>
      <c r="O160" s="254">
        <f ca="1">IF(COUNTIF(K157:K161,K160)&gt;=4,IF(J160=5,VLOOKUP(K160+3,TPMatrix!$A$6:$B$10,2,FALSE()),IF(J160=4,VLOOKUP(K160+3,TPMatrix!$D$6:$E$9,2,FALSE()),0)),"")</f>
        <v>0</v>
      </c>
      <c r="P160" s="254">
        <f ca="1">IF(COUNTIF(K157:K161,K160)&gt;=5,IF(J160=5,VLOOKUP(K160+4,TPMatrix!$A$6:$B$10,2,FALSE()),IF(J160=4,VLOOKUP(K160+4,TPMatrix!$D$6:$E$9,2,FALSE()),0)),"")</f>
        <v>0</v>
      </c>
      <c r="Q160" s="254">
        <f t="shared" ca="1" si="52"/>
        <v>0</v>
      </c>
      <c r="R160" s="255">
        <f t="shared" ca="1" si="53"/>
        <v>5</v>
      </c>
      <c r="S160" s="253">
        <f t="shared" ca="1" si="54"/>
        <v>0</v>
      </c>
      <c r="T160" s="254">
        <f t="shared" si="55"/>
        <v>0</v>
      </c>
      <c r="U160" s="255">
        <f t="shared" ca="1" si="56"/>
        <v>0</v>
      </c>
      <c r="W160" s="191" t="str">
        <f t="shared" ca="1" si="57"/>
        <v/>
      </c>
      <c r="X160" t="str">
        <f ca="1">IF(ISNUMBER($A160),$W160*(Methuselahs!$A$4+1)+$A160,"")</f>
        <v/>
      </c>
      <c r="Y160" s="191" t="str">
        <f t="shared" ca="1" si="58"/>
        <v/>
      </c>
      <c r="Z160" t="str">
        <f ca="1">IF(ISNUMBER($A160),VLOOKUP($A160,Methuselahs!$A$7:$X$206,5),"")</f>
        <v/>
      </c>
      <c r="AA160" s="191" t="str">
        <f t="shared" ca="1" si="59"/>
        <v/>
      </c>
    </row>
    <row r="161" spans="1:27" ht="12.95" customHeight="1" thickBot="1">
      <c r="A161" t="str">
        <f ca="1">IF(ISBLANK('Tournament Info'!$B$11),"",INDIRECT(ADDRESS(ROW(),2,1,1,"Optimal Seating "&amp;'Tournament Info'!$B$11-1&amp;"R+F")))</f>
        <v/>
      </c>
      <c r="B161" t="str">
        <f ca="1">IF(ISNUMBER(A161),VLOOKUP(A161,Methuselahs!$A$7:$E$206,2,FALSE()),"")</f>
        <v/>
      </c>
      <c r="C161" t="str">
        <f ca="1">IF(ISNUMBER(A161),VLOOKUP(A161,Methuselahs!$A$7:$E$206,3,FALSE()),"")</f>
        <v/>
      </c>
      <c r="D161" s="274" t="str">
        <f t="shared" ca="1" si="48"/>
        <v/>
      </c>
      <c r="E161" s="275"/>
      <c r="F161" s="292">
        <f t="shared" si="49"/>
        <v>0</v>
      </c>
      <c r="G161" s="260" t="str">
        <f t="shared" ca="1" si="50"/>
        <v/>
      </c>
      <c r="H161" t="str">
        <f ca="1">IF(ISNUMBER(A161),IF(OR($S161=$U161,NOT(ISNA(MATCH($D161*5+$V$4,Override!$C$6:$C$124,0)))),$Q161,0),"")</f>
        <v/>
      </c>
      <c r="I161" s="290" t="str">
        <f t="shared" ca="1" si="51"/>
        <v/>
      </c>
      <c r="J161" s="276">
        <f ca="1">COUNT(A157:A161)</f>
        <v>0</v>
      </c>
      <c r="K161" s="277" t="str">
        <f ca="1">IF(ISNUMBER(A161),_xlfn.RANK.EQ(F161,F157:F161),"")</f>
        <v/>
      </c>
      <c r="L161" s="278">
        <f ca="1">IF(J161=5,VLOOKUP(K161,TPMatrix!$A$6:$B$10,2,FALSE()),IF(J161=4,VLOOKUP(K161,TPMatrix!$D$6:$E$9,2,FALSE()),0))</f>
        <v>0</v>
      </c>
      <c r="M161" s="278">
        <f ca="1">IF(COUNTIF(K157:K161,K161)&gt;=2,IF(J161=5,VLOOKUP(K161+1,TPMatrix!$A$6:$B$10,2,FALSE()),IF(J161=4,VLOOKUP(K161+1,TPMatrix!$D$6:$E$9,2,FALSE()),0)),"")</f>
        <v>0</v>
      </c>
      <c r="N161" s="278">
        <f ca="1">IF(COUNTIF(K157:K161,K161)&gt;=3,IF(J161=5,VLOOKUP(K161+2,TPMatrix!$A$6:$B$10,2,FALSE()),IF(J161=4,VLOOKUP(K161+2,TPMatrix!$D$6:$E$9,2,FALSE()),0)),"")</f>
        <v>0</v>
      </c>
      <c r="O161" s="278">
        <f ca="1">IF(COUNTIF(K157:K161,K161)&gt;=4,IF(J161=5,VLOOKUP(K161+3,TPMatrix!$A$6:$B$10,2,FALSE()),IF(J161=4,VLOOKUP(K161+3,TPMatrix!$D$6:$E$9,2,FALSE()),0)),"")</f>
        <v>0</v>
      </c>
      <c r="P161" s="278">
        <f ca="1">IF(COUNTIF(K157:K161,K161)&gt;=5,IF(J161=5,VLOOKUP(K161+4,TPMatrix!$A$6:$B$10,2,FALSE()),IF(J161=4,VLOOKUP(K161+4,TPMatrix!$D$6:$E$9,2,FALSE()),0)),"")</f>
        <v>0</v>
      </c>
      <c r="Q161" s="278">
        <f t="shared" ca="1" si="52"/>
        <v>0</v>
      </c>
      <c r="R161" s="279">
        <f t="shared" ca="1" si="53"/>
        <v>5</v>
      </c>
      <c r="S161" s="277">
        <f t="shared" ca="1" si="54"/>
        <v>0</v>
      </c>
      <c r="T161" s="278">
        <f t="shared" si="55"/>
        <v>0</v>
      </c>
      <c r="U161" s="279">
        <f t="shared" ca="1" si="56"/>
        <v>0</v>
      </c>
      <c r="W161" s="191" t="str">
        <f t="shared" ca="1" si="57"/>
        <v/>
      </c>
      <c r="X161" t="str">
        <f ca="1">IF(ISNUMBER($A161),$W161*(Methuselahs!$A$4+1)+$A161,"")</f>
        <v/>
      </c>
      <c r="Y161" s="191" t="str">
        <f t="shared" ca="1" si="58"/>
        <v/>
      </c>
      <c r="Z161" t="str">
        <f ca="1">IF(ISNUMBER($A161),VLOOKUP($A161,Methuselahs!$A$7:$X$206,5),"")</f>
        <v/>
      </c>
      <c r="AA161" s="191" t="str">
        <f t="shared" ca="1" si="59"/>
        <v/>
      </c>
    </row>
    <row r="162" spans="1:27" ht="12.95" customHeight="1">
      <c r="A162" t="str">
        <f ca="1">IF(ISBLANK('Tournament Info'!$B$11),"",INDIRECT(ADDRESS(ROW(),2,1,1,"Optimal Seating "&amp;'Tournament Info'!$B$11-1&amp;"R+F")))</f>
        <v/>
      </c>
      <c r="B162" t="str">
        <f ca="1">IF(ISNUMBER(A162),VLOOKUP(A162,Methuselahs!$A$7:$E$206,2,FALSE()),"")</f>
        <v/>
      </c>
      <c r="C162" t="str">
        <f ca="1">IF(ISNUMBER(A162),VLOOKUP(A162,Methuselahs!$A$7:$E$206,3,FALSE()),"")</f>
        <v/>
      </c>
      <c r="D162" s="234" t="str">
        <f t="shared" ca="1" si="48"/>
        <v/>
      </c>
      <c r="E162" s="235"/>
      <c r="F162" s="285">
        <f t="shared" si="49"/>
        <v>0</v>
      </c>
      <c r="G162" s="236" t="str">
        <f t="shared" ca="1" si="50"/>
        <v/>
      </c>
      <c r="H162" t="str">
        <f ca="1">IF(ISNUMBER(A162),IF(OR($S162=$U162,NOT(ISNA(MATCH($D162*5+$V$4,Override!$C$6:$C$124,0)))),$Q162,0),"")</f>
        <v/>
      </c>
      <c r="I162" s="286" t="str">
        <f t="shared" ca="1" si="51"/>
        <v/>
      </c>
      <c r="J162" s="238">
        <f ca="1">COUNT(A162:A166)</f>
        <v>0</v>
      </c>
      <c r="K162" s="239" t="str">
        <f ca="1">IF(ISNUMBER(A162),_xlfn.RANK.EQ(F162,F162:F166),"")</f>
        <v/>
      </c>
      <c r="L162" s="240">
        <f ca="1">IF(J162=5,VLOOKUP(K162,TPMatrix!$A$6:$B$10,2,FALSE()),IF(J162=4,VLOOKUP(K162,TPMatrix!$D$6:$E$9,2,FALSE()),0))</f>
        <v>0</v>
      </c>
      <c r="M162" s="240">
        <f ca="1">IF(COUNTIF(K162:K166,K162)&gt;=2,IF(J162=5,VLOOKUP(K162+1,TPMatrix!$A$6:$B$10,2,FALSE()),IF(J162=4,VLOOKUP(K162+1,TPMatrix!$D$6:$E$9,2,FALSE()),0)),"")</f>
        <v>0</v>
      </c>
      <c r="N162" s="240">
        <f ca="1">IF(COUNTIF(K162:K166,K162)&gt;=3,IF(J162=5,VLOOKUP(K162+2,TPMatrix!$A$6:$B$10,2,FALSE()),IF(J162=4,VLOOKUP(K162+2,TPMatrix!$D$6:$E$9,2,FALSE()),0)),"")</f>
        <v>0</v>
      </c>
      <c r="O162" s="240">
        <f ca="1">IF(COUNTIF(K162:K166,K162)&gt;=4,IF(J162=5,VLOOKUP(K162+3,TPMatrix!$A$6:$B$10,2,FALSE()),IF(J162=4,VLOOKUP(K162+3,TPMatrix!$D$6:$E$9,2,FALSE()),0)),"")</f>
        <v>0</v>
      </c>
      <c r="P162" s="240">
        <f ca="1">IF(COUNTIF(K162:K166,K162)&gt;=5,IF(J162=5,VLOOKUP(K162+4,TPMatrix!$A$6:$B$10,2,FALSE()),IF(J162=4,VLOOKUP(K162+4,TPMatrix!$D$6:$E$9,2,FALSE()),0)),"")</f>
        <v>0</v>
      </c>
      <c r="Q162" s="240">
        <f t="shared" ca="1" si="52"/>
        <v>0</v>
      </c>
      <c r="R162" s="241">
        <f t="shared" ca="1" si="53"/>
        <v>5</v>
      </c>
      <c r="S162" s="242">
        <f t="shared" ca="1" si="54"/>
        <v>0</v>
      </c>
      <c r="T162" s="243">
        <f t="shared" si="55"/>
        <v>0</v>
      </c>
      <c r="U162" s="244">
        <f t="shared" ca="1" si="56"/>
        <v>0</v>
      </c>
      <c r="W162" s="191" t="str">
        <f t="shared" ca="1" si="57"/>
        <v/>
      </c>
      <c r="X162" t="str">
        <f ca="1">IF(ISNUMBER($A162),$W162*(Methuselahs!$A$4+1)+$A162,"")</f>
        <v/>
      </c>
      <c r="Y162" s="191" t="str">
        <f t="shared" ca="1" si="58"/>
        <v/>
      </c>
      <c r="Z162" t="str">
        <f ca="1">IF(ISNUMBER($A162),VLOOKUP($A162,Methuselahs!$A$7:$X$206,5),"")</f>
        <v/>
      </c>
      <c r="AA162" s="191" t="str">
        <f t="shared" ca="1" si="59"/>
        <v/>
      </c>
    </row>
    <row r="163" spans="1:27" ht="12.95" customHeight="1">
      <c r="A163" t="str">
        <f ca="1">IF(ISBLANK('Tournament Info'!$B$11),"",INDIRECT(ADDRESS(ROW(),2,1,1,"Optimal Seating "&amp;'Tournament Info'!$B$11-1&amp;"R+F")))</f>
        <v/>
      </c>
      <c r="B163" t="str">
        <f ca="1">IF(ISNUMBER(A163),VLOOKUP(A163,Methuselahs!$A$7:$E$206,2,FALSE()),"")</f>
        <v/>
      </c>
      <c r="C163" t="str">
        <f ca="1">IF(ISNUMBER(A163),VLOOKUP(A163,Methuselahs!$A$7:$E$206,3,FALSE()),"")</f>
        <v/>
      </c>
      <c r="D163" s="248" t="str">
        <f t="shared" ca="1" si="48"/>
        <v/>
      </c>
      <c r="E163" s="249"/>
      <c r="F163" s="287">
        <f t="shared" si="49"/>
        <v>0</v>
      </c>
      <c r="G163" s="250" t="str">
        <f t="shared" ca="1" si="50"/>
        <v/>
      </c>
      <c r="H163" t="str">
        <f ca="1">IF(ISNUMBER(A163),IF(OR($S163=$U163,NOT(ISNA(MATCH($D163*5+$V$4,Override!$C$6:$C$124,0)))),$Q163,0),"")</f>
        <v/>
      </c>
      <c r="I163" s="288" t="str">
        <f t="shared" ca="1" si="51"/>
        <v/>
      </c>
      <c r="J163" s="252">
        <f ca="1">COUNT(A162:A166)</f>
        <v>0</v>
      </c>
      <c r="K163" s="253" t="str">
        <f ca="1">IF(ISNUMBER(A163),_xlfn.RANK.EQ(F163,F162:F166),"")</f>
        <v/>
      </c>
      <c r="L163" s="254">
        <f ca="1">IF(J163=5,VLOOKUP(K163,TPMatrix!$A$6:$B$10,2,FALSE()),IF(J163=4,VLOOKUP(K163,TPMatrix!$D$6:$E$9,2,FALSE()),0))</f>
        <v>0</v>
      </c>
      <c r="M163" s="254">
        <f ca="1">IF(COUNTIF(K162:K166,K163)&gt;=2,IF(J163=5,VLOOKUP(K163+1,TPMatrix!$A$6:$B$10,2,FALSE()),IF(J163=4,VLOOKUP(K163+1,TPMatrix!$D$6:$E$9,2,FALSE()),0)),"")</f>
        <v>0</v>
      </c>
      <c r="N163" s="254">
        <f ca="1">IF(COUNTIF(K162:K166,K163)&gt;=3,IF(J163=5,VLOOKUP(K163+2,TPMatrix!$A$6:$B$10,2,FALSE()),IF(J163=4,VLOOKUP(K163+2,TPMatrix!$D$6:$E$9,2,FALSE()),0)),"")</f>
        <v>0</v>
      </c>
      <c r="O163" s="254">
        <f ca="1">IF(COUNTIF(K162:K166,K163)&gt;=4,IF(J163=5,VLOOKUP(K163+3,TPMatrix!$A$6:$B$10,2,FALSE()),IF(J163=4,VLOOKUP(K163+3,TPMatrix!$D$6:$E$9,2,FALSE()),0)),"")</f>
        <v>0</v>
      </c>
      <c r="P163" s="254">
        <f ca="1">IF(COUNTIF(K162:K166,K163)&gt;=5,IF(J163=5,VLOOKUP(K163+4,TPMatrix!$A$6:$B$10,2,FALSE()),IF(J163=4,VLOOKUP(K163+4,TPMatrix!$D$6:$E$9,2,FALSE()),0)),"")</f>
        <v>0</v>
      </c>
      <c r="Q163" s="254">
        <f t="shared" ca="1" si="52"/>
        <v>0</v>
      </c>
      <c r="R163" s="255">
        <f t="shared" ca="1" si="53"/>
        <v>5</v>
      </c>
      <c r="S163" s="253">
        <f t="shared" ca="1" si="54"/>
        <v>0</v>
      </c>
      <c r="T163" s="254">
        <f t="shared" si="55"/>
        <v>0</v>
      </c>
      <c r="U163" s="255">
        <f t="shared" ca="1" si="56"/>
        <v>0</v>
      </c>
      <c r="W163" s="191" t="str">
        <f t="shared" ca="1" si="57"/>
        <v/>
      </c>
      <c r="X163" t="str">
        <f ca="1">IF(ISNUMBER($A163),$W163*(Methuselahs!$A$4+1)+$A163,"")</f>
        <v/>
      </c>
      <c r="Y163" s="191" t="str">
        <f t="shared" ca="1" si="58"/>
        <v/>
      </c>
      <c r="Z163" t="str">
        <f ca="1">IF(ISNUMBER($A163),VLOOKUP($A163,Methuselahs!$A$7:$X$206,5),"")</f>
        <v/>
      </c>
      <c r="AA163" s="191" t="str">
        <f t="shared" ca="1" si="59"/>
        <v/>
      </c>
    </row>
    <row r="164" spans="1:27" ht="12.95" customHeight="1">
      <c r="A164" t="str">
        <f ca="1">IF(ISBLANK('Tournament Info'!$B$11),"",INDIRECT(ADDRESS(ROW(),2,1,1,"Optimal Seating "&amp;'Tournament Info'!$B$11-1&amp;"R+F")))</f>
        <v/>
      </c>
      <c r="B164" t="str">
        <f ca="1">IF(ISNUMBER(A164),VLOOKUP(A164,Methuselahs!$A$7:$E$206,2,FALSE()),"")</f>
        <v/>
      </c>
      <c r="C164" t="str">
        <f ca="1">IF(ISNUMBER(A164),VLOOKUP(A164,Methuselahs!$A$7:$E$206,3,FALSE()),"")</f>
        <v/>
      </c>
      <c r="D164" s="258" t="str">
        <f t="shared" ca="1" si="48"/>
        <v/>
      </c>
      <c r="E164" s="259"/>
      <c r="F164" s="289">
        <f t="shared" si="49"/>
        <v>0</v>
      </c>
      <c r="G164" s="260" t="str">
        <f t="shared" ca="1" si="50"/>
        <v/>
      </c>
      <c r="H164" t="str">
        <f ca="1">IF(ISNUMBER(A164),IF(OR($S164=$U164,NOT(ISNA(MATCH($D164*5+$V$4,Override!$C$6:$C$124,0)))),$Q164,0),"")</f>
        <v/>
      </c>
      <c r="I164" s="290" t="str">
        <f t="shared" ca="1" si="51"/>
        <v/>
      </c>
      <c r="J164" s="262">
        <f ca="1">COUNT(A162:A166)</f>
        <v>0</v>
      </c>
      <c r="K164" s="263" t="str">
        <f ca="1">IF(ISNUMBER(A164),_xlfn.RANK.EQ(F164,F162:F166),"")</f>
        <v/>
      </c>
      <c r="L164" s="264">
        <f ca="1">IF(J164=5,VLOOKUP(K164,TPMatrix!$A$6:$B$10,2,FALSE()),IF(J164=4,VLOOKUP(K164,TPMatrix!$D$6:$E$9,2,FALSE()),0))</f>
        <v>0</v>
      </c>
      <c r="M164" s="264">
        <f ca="1">IF(COUNTIF(K162:K166,K164)&gt;=2,IF(J164=5,VLOOKUP(K164+1,TPMatrix!$A$6:$B$10,2,FALSE()),IF(J164=4,VLOOKUP(K164+1,TPMatrix!$D$6:$E$9,2,FALSE()),0)),"")</f>
        <v>0</v>
      </c>
      <c r="N164" s="264">
        <f ca="1">IF(COUNTIF(K162:K166,K164)&gt;=3,IF(J164=5,VLOOKUP(K164+2,TPMatrix!$A$6:$B$10,2,FALSE()),IF(J164=4,VLOOKUP(K164+2,TPMatrix!$D$6:$E$9,2,FALSE()),0)),"")</f>
        <v>0</v>
      </c>
      <c r="O164" s="264">
        <f ca="1">IF(COUNTIF(K162:K166,K164)&gt;=4,IF(J164=5,VLOOKUP(K164+3,TPMatrix!$A$6:$B$10,2,FALSE()),IF(J164=4,VLOOKUP(K164+3,TPMatrix!$D$6:$E$9,2,FALSE()),0)),"")</f>
        <v>0</v>
      </c>
      <c r="P164" s="264">
        <f ca="1">IF(COUNTIF(K162:K166,K164)&gt;=5,IF(J164=5,VLOOKUP(K164+4,TPMatrix!$A$6:$B$10,2,FALSE()),IF(J164=4,VLOOKUP(K164+4,TPMatrix!$D$6:$E$9,2,FALSE()),0)),"")</f>
        <v>0</v>
      </c>
      <c r="Q164" s="264">
        <f t="shared" ca="1" si="52"/>
        <v>0</v>
      </c>
      <c r="R164" s="265">
        <f t="shared" ca="1" si="53"/>
        <v>5</v>
      </c>
      <c r="S164" s="263">
        <f t="shared" ca="1" si="54"/>
        <v>0</v>
      </c>
      <c r="T164" s="264">
        <f t="shared" si="55"/>
        <v>0</v>
      </c>
      <c r="U164" s="265">
        <f t="shared" ca="1" si="56"/>
        <v>0</v>
      </c>
      <c r="W164" s="191" t="str">
        <f t="shared" ca="1" si="57"/>
        <v/>
      </c>
      <c r="X164" t="str">
        <f ca="1">IF(ISNUMBER($A164),$W164*(Methuselahs!$A$4+1)+$A164,"")</f>
        <v/>
      </c>
      <c r="Y164" s="191" t="str">
        <f t="shared" ca="1" si="58"/>
        <v/>
      </c>
      <c r="Z164" t="str">
        <f ca="1">IF(ISNUMBER($A164),VLOOKUP($A164,Methuselahs!$A$7:$X$206,5),"")</f>
        <v/>
      </c>
      <c r="AA164" s="191" t="str">
        <f t="shared" ca="1" si="59"/>
        <v/>
      </c>
    </row>
    <row r="165" spans="1:27" ht="12.95" customHeight="1">
      <c r="A165" t="str">
        <f ca="1">IF(ISBLANK('Tournament Info'!$B$11),"",INDIRECT(ADDRESS(ROW(),2,1,1,"Optimal Seating "&amp;'Tournament Info'!$B$11-1&amp;"R+F")))</f>
        <v/>
      </c>
      <c r="B165" t="str">
        <f ca="1">IF(ISNUMBER(A165),VLOOKUP(A165,Methuselahs!$A$7:$E$206,2,FALSE()),"")</f>
        <v/>
      </c>
      <c r="C165" t="str">
        <f ca="1">IF(ISNUMBER(A165),VLOOKUP(A165,Methuselahs!$A$7:$E$206,3,FALSE()),"")</f>
        <v/>
      </c>
      <c r="D165" s="268" t="str">
        <f t="shared" ca="1" si="48"/>
        <v/>
      </c>
      <c r="E165" s="269"/>
      <c r="F165" s="291">
        <f t="shared" si="49"/>
        <v>0</v>
      </c>
      <c r="G165" s="250" t="str">
        <f t="shared" ca="1" si="50"/>
        <v/>
      </c>
      <c r="H165" t="str">
        <f ca="1">IF(ISNUMBER(A165),IF(OR($S165=$U165,NOT(ISNA(MATCH($D165*5+$V$4,Override!$C$6:$C$124,0)))),$Q165,0),"")</f>
        <v/>
      </c>
      <c r="I165" s="288" t="str">
        <f t="shared" ca="1" si="51"/>
        <v/>
      </c>
      <c r="J165" s="270">
        <f ca="1">COUNT(A162:A166)</f>
        <v>0</v>
      </c>
      <c r="K165" s="253" t="str">
        <f ca="1">IF(ISNUMBER(A165),_xlfn.RANK.EQ(F165,F162:F166),"")</f>
        <v/>
      </c>
      <c r="L165" s="254">
        <f ca="1">IF(J165=5,VLOOKUP(K165,TPMatrix!$A$6:$B$10,2,FALSE()),IF(J165=4,VLOOKUP(K165,TPMatrix!$D$6:$E$9,2,FALSE()),0))</f>
        <v>0</v>
      </c>
      <c r="M165" s="254">
        <f ca="1">IF(COUNTIF(K162:K166,K165)&gt;=2,IF(J165=5,VLOOKUP(K165+1,TPMatrix!$A$6:$B$10,2,FALSE()),IF(J165=4,VLOOKUP(K165+1,TPMatrix!$D$6:$E$9,2,FALSE()),0)),"")</f>
        <v>0</v>
      </c>
      <c r="N165" s="254">
        <f ca="1">IF(COUNTIF(K162:K166,K165)&gt;=3,IF(J165=5,VLOOKUP(K165+2,TPMatrix!$A$6:$B$10,2,FALSE()),IF(J165=4,VLOOKUP(K165+2,TPMatrix!$D$6:$E$9,2,FALSE()),0)),"")</f>
        <v>0</v>
      </c>
      <c r="O165" s="254">
        <f ca="1">IF(COUNTIF(K162:K166,K165)&gt;=4,IF(J165=5,VLOOKUP(K165+3,TPMatrix!$A$6:$B$10,2,FALSE()),IF(J165=4,VLOOKUP(K165+3,TPMatrix!$D$6:$E$9,2,FALSE()),0)),"")</f>
        <v>0</v>
      </c>
      <c r="P165" s="254">
        <f ca="1">IF(COUNTIF(K162:K166,K165)&gt;=5,IF(J165=5,VLOOKUP(K165+4,TPMatrix!$A$6:$B$10,2,FALSE()),IF(J165=4,VLOOKUP(K165+4,TPMatrix!$D$6:$E$9,2,FALSE()),0)),"")</f>
        <v>0</v>
      </c>
      <c r="Q165" s="254">
        <f t="shared" ca="1" si="52"/>
        <v>0</v>
      </c>
      <c r="R165" s="255">
        <f t="shared" ca="1" si="53"/>
        <v>5</v>
      </c>
      <c r="S165" s="253">
        <f t="shared" ca="1" si="54"/>
        <v>0</v>
      </c>
      <c r="T165" s="254">
        <f t="shared" si="55"/>
        <v>0</v>
      </c>
      <c r="U165" s="255">
        <f t="shared" ca="1" si="56"/>
        <v>0</v>
      </c>
      <c r="W165" s="191" t="str">
        <f t="shared" ca="1" si="57"/>
        <v/>
      </c>
      <c r="X165" t="str">
        <f ca="1">IF(ISNUMBER($A165),$W165*(Methuselahs!$A$4+1)+$A165,"")</f>
        <v/>
      </c>
      <c r="Y165" s="191" t="str">
        <f t="shared" ca="1" si="58"/>
        <v/>
      </c>
      <c r="Z165" t="str">
        <f ca="1">IF(ISNUMBER($A165),VLOOKUP($A165,Methuselahs!$A$7:$X$206,5),"")</f>
        <v/>
      </c>
      <c r="AA165" s="191" t="str">
        <f t="shared" ca="1" si="59"/>
        <v/>
      </c>
    </row>
    <row r="166" spans="1:27" ht="12.95" customHeight="1" thickBot="1">
      <c r="A166" t="str">
        <f ca="1">IF(ISBLANK('Tournament Info'!$B$11),"",INDIRECT(ADDRESS(ROW(),2,1,1,"Optimal Seating "&amp;'Tournament Info'!$B$11-1&amp;"R+F")))</f>
        <v/>
      </c>
      <c r="B166" t="str">
        <f ca="1">IF(ISNUMBER(A166),VLOOKUP(A166,Methuselahs!$A$7:$E$206,2,FALSE()),"")</f>
        <v/>
      </c>
      <c r="C166" t="str">
        <f ca="1">IF(ISNUMBER(A166),VLOOKUP(A166,Methuselahs!$A$7:$E$206,3,FALSE()),"")</f>
        <v/>
      </c>
      <c r="D166" s="274" t="str">
        <f t="shared" ca="1" si="48"/>
        <v/>
      </c>
      <c r="E166" s="275"/>
      <c r="F166" s="292">
        <f t="shared" si="49"/>
        <v>0</v>
      </c>
      <c r="G166" s="260" t="str">
        <f t="shared" ca="1" si="50"/>
        <v/>
      </c>
      <c r="H166" t="str">
        <f ca="1">IF(ISNUMBER(A166),IF(OR($S166=$U166,NOT(ISNA(MATCH($D166*5+$V$4,Override!$C$6:$C$124,0)))),$Q166,0),"")</f>
        <v/>
      </c>
      <c r="I166" s="290" t="str">
        <f t="shared" ca="1" si="51"/>
        <v/>
      </c>
      <c r="J166" s="276">
        <f ca="1">COUNT(A162:A166)</f>
        <v>0</v>
      </c>
      <c r="K166" s="277" t="str">
        <f ca="1">IF(ISNUMBER(A166),_xlfn.RANK.EQ(F166,F162:F166),"")</f>
        <v/>
      </c>
      <c r="L166" s="278">
        <f ca="1">IF(J166=5,VLOOKUP(K166,TPMatrix!$A$6:$B$10,2,FALSE()),IF(J166=4,VLOOKUP(K166,TPMatrix!$D$6:$E$9,2,FALSE()),0))</f>
        <v>0</v>
      </c>
      <c r="M166" s="278">
        <f ca="1">IF(COUNTIF(K162:K166,K166)&gt;=2,IF(J166=5,VLOOKUP(K166+1,TPMatrix!$A$6:$B$10,2,FALSE()),IF(J166=4,VLOOKUP(K166+1,TPMatrix!$D$6:$E$9,2,FALSE()),0)),"")</f>
        <v>0</v>
      </c>
      <c r="N166" s="278">
        <f ca="1">IF(COUNTIF(K162:K166,K166)&gt;=3,IF(J166=5,VLOOKUP(K166+2,TPMatrix!$A$6:$B$10,2,FALSE()),IF(J166=4,VLOOKUP(K166+2,TPMatrix!$D$6:$E$9,2,FALSE()),0)),"")</f>
        <v>0</v>
      </c>
      <c r="O166" s="278">
        <f ca="1">IF(COUNTIF(K162:K166,K166)&gt;=4,IF(J166=5,VLOOKUP(K166+3,TPMatrix!$A$6:$B$10,2,FALSE()),IF(J166=4,VLOOKUP(K166+3,TPMatrix!$D$6:$E$9,2,FALSE()),0)),"")</f>
        <v>0</v>
      </c>
      <c r="P166" s="278">
        <f ca="1">IF(COUNTIF(K162:K166,K166)&gt;=5,IF(J166=5,VLOOKUP(K166+4,TPMatrix!$A$6:$B$10,2,FALSE()),IF(J166=4,VLOOKUP(K166+4,TPMatrix!$D$6:$E$9,2,FALSE()),0)),"")</f>
        <v>0</v>
      </c>
      <c r="Q166" s="278">
        <f t="shared" ca="1" si="52"/>
        <v>0</v>
      </c>
      <c r="R166" s="279">
        <f t="shared" ca="1" si="53"/>
        <v>5</v>
      </c>
      <c r="S166" s="277">
        <f t="shared" ca="1" si="54"/>
        <v>0</v>
      </c>
      <c r="T166" s="278">
        <f t="shared" si="55"/>
        <v>0</v>
      </c>
      <c r="U166" s="279">
        <f t="shared" ca="1" si="56"/>
        <v>0</v>
      </c>
      <c r="W166" s="191" t="str">
        <f t="shared" ca="1" si="57"/>
        <v/>
      </c>
      <c r="X166" t="str">
        <f ca="1">IF(ISNUMBER($A166),$W166*(Methuselahs!$A$4+1)+$A166,"")</f>
        <v/>
      </c>
      <c r="Y166" s="191" t="str">
        <f t="shared" ca="1" si="58"/>
        <v/>
      </c>
      <c r="Z166" t="str">
        <f ca="1">IF(ISNUMBER($A166),VLOOKUP($A166,Methuselahs!$A$7:$X$206,5),"")</f>
        <v/>
      </c>
      <c r="AA166" s="191" t="str">
        <f t="shared" ca="1" si="59"/>
        <v/>
      </c>
    </row>
    <row r="167" spans="1:27" ht="12.95" customHeight="1">
      <c r="A167" t="str">
        <f ca="1">IF(ISBLANK('Tournament Info'!$B$11),"",INDIRECT(ADDRESS(ROW(),2,1,1,"Optimal Seating "&amp;'Tournament Info'!$B$11-1&amp;"R+F")))</f>
        <v/>
      </c>
      <c r="B167" t="str">
        <f ca="1">IF(ISNUMBER(A167),VLOOKUP(A167,Methuselahs!$A$7:$E$206,2,FALSE()),"")</f>
        <v/>
      </c>
      <c r="C167" t="str">
        <f ca="1">IF(ISNUMBER(A167),VLOOKUP(A167,Methuselahs!$A$7:$E$206,3,FALSE()),"")</f>
        <v/>
      </c>
      <c r="D167" s="234" t="str">
        <f t="shared" ref="D167:D198" ca="1" si="60">IF(ISNUMBER(A167),FLOOR((ROW()-ROW($A$7))/5,1)+1,"")</f>
        <v/>
      </c>
      <c r="E167" s="235"/>
      <c r="F167" s="285">
        <f t="shared" ref="F167:F198" si="61">IF(ISNUMBER(E167),E167,0)</f>
        <v>0</v>
      </c>
      <c r="G167" s="236" t="str">
        <f t="shared" ref="G167:G198" ca="1" si="62">IF(ISNUMBER($A167),IF(AND($F167&gt;=2,$H167=60),1,0),"")</f>
        <v/>
      </c>
      <c r="H167" t="str">
        <f ca="1">IF(ISNUMBER(A167),IF(OR($S167=$U167,NOT(ISNA(MATCH($D167*5+$V$4,Override!$C$6:$C$124,0)))),$Q167,0),"")</f>
        <v/>
      </c>
      <c r="I167" s="286" t="str">
        <f t="shared" ref="I167:I198" ca="1" si="63">IF(ISNUMBER(A167),IF(J167=5,K167,IF(AND(J167=4,OR(K167=4,K167=3)),K167+1,K167)),"")</f>
        <v/>
      </c>
      <c r="J167" s="238">
        <f ca="1">COUNT(A167:A171)</f>
        <v>0</v>
      </c>
      <c r="K167" s="239" t="str">
        <f ca="1">IF(ISNUMBER(A167),_xlfn.RANK.EQ(F167,F167:F171),"")</f>
        <v/>
      </c>
      <c r="L167" s="240">
        <f ca="1">IF(J167=5,VLOOKUP(K167,TPMatrix!$A$6:$B$10,2,FALSE()),IF(J167=4,VLOOKUP(K167,TPMatrix!$D$6:$E$9,2,FALSE()),0))</f>
        <v>0</v>
      </c>
      <c r="M167" s="240">
        <f ca="1">IF(COUNTIF(K167:K171,K167)&gt;=2,IF(J167=5,VLOOKUP(K167+1,TPMatrix!$A$6:$B$10,2,FALSE()),IF(J167=4,VLOOKUP(K167+1,TPMatrix!$D$6:$E$9,2,FALSE()),0)),"")</f>
        <v>0</v>
      </c>
      <c r="N167" s="240">
        <f ca="1">IF(COUNTIF(K167:K171,K167)&gt;=3,IF(J167=5,VLOOKUP(K167+2,TPMatrix!$A$6:$B$10,2,FALSE()),IF(J167=4,VLOOKUP(K167+2,TPMatrix!$D$6:$E$9,2,FALSE()),0)),"")</f>
        <v>0</v>
      </c>
      <c r="O167" s="240">
        <f ca="1">IF(COUNTIF(K167:K171,K167)&gt;=4,IF(J167=5,VLOOKUP(K167+3,TPMatrix!$A$6:$B$10,2,FALSE()),IF(J167=4,VLOOKUP(K167+3,TPMatrix!$D$6:$E$9,2,FALSE()),0)),"")</f>
        <v>0</v>
      </c>
      <c r="P167" s="240">
        <f ca="1">IF(COUNTIF(K167:K171,K167)&gt;=5,IF(J167=5,VLOOKUP(K167+4,TPMatrix!$A$6:$B$10,2,FALSE()),IF(J167=4,VLOOKUP(K167+4,TPMatrix!$D$6:$E$9,2,FALSE()),0)),"")</f>
        <v>0</v>
      </c>
      <c r="Q167" s="240">
        <f t="shared" ref="Q167:Q198" ca="1" si="64">SUM(L167:P167)/COUNT(L167:P167)</f>
        <v>0</v>
      </c>
      <c r="R167" s="241">
        <f t="shared" ref="R167:R198" ca="1" si="65">COUNT(L167:P167)</f>
        <v>5</v>
      </c>
      <c r="S167" s="242">
        <f t="shared" ref="S167:S198" ca="1" si="66">IF(ISNUMBER($A167),COUNTIF($D$7:$D$206,$D167),0)</f>
        <v>0</v>
      </c>
      <c r="T167" s="243">
        <f t="shared" ref="T167:T198" si="67">CEILING($F167,1)</f>
        <v>0</v>
      </c>
      <c r="U167" s="244">
        <f t="shared" ref="U167:U198" ca="1" si="68">SUM(OFFSET(T167,-MOD(ROW()-ROW($U$7),5),0,5,1))</f>
        <v>0</v>
      </c>
      <c r="W167" s="191" t="str">
        <f t="shared" ref="W167:W198" ca="1" si="69">$I167</f>
        <v/>
      </c>
      <c r="X167" t="str">
        <f ca="1">IF(ISNUMBER($A167),$W167*(Methuselahs!$A$4+1)+$A167,"")</f>
        <v/>
      </c>
      <c r="Y167" s="191" t="str">
        <f t="shared" ref="Y167:Y198" ca="1" si="70">IF(ISNUMBER($A167),_xlfn.RANK.EQ($X167,$X167:$X171,1),"")</f>
        <v/>
      </c>
      <c r="Z167" t="str">
        <f ca="1">IF(ISNUMBER($A167),VLOOKUP($A167,Methuselahs!$A$7:$X$206,5),"")</f>
        <v/>
      </c>
      <c r="AA167" s="191" t="str">
        <f t="shared" ref="AA167:AA198" ca="1" si="71">$I167</f>
        <v/>
      </c>
    </row>
    <row r="168" spans="1:27" ht="12.95" customHeight="1">
      <c r="A168" t="str">
        <f ca="1">IF(ISBLANK('Tournament Info'!$B$11),"",INDIRECT(ADDRESS(ROW(),2,1,1,"Optimal Seating "&amp;'Tournament Info'!$B$11-1&amp;"R+F")))</f>
        <v/>
      </c>
      <c r="B168" t="str">
        <f ca="1">IF(ISNUMBER(A168),VLOOKUP(A168,Methuselahs!$A$7:$E$206,2,FALSE()),"")</f>
        <v/>
      </c>
      <c r="C168" t="str">
        <f ca="1">IF(ISNUMBER(A168),VLOOKUP(A168,Methuselahs!$A$7:$E$206,3,FALSE()),"")</f>
        <v/>
      </c>
      <c r="D168" s="248" t="str">
        <f t="shared" ca="1" si="60"/>
        <v/>
      </c>
      <c r="E168" s="249"/>
      <c r="F168" s="287">
        <f t="shared" si="61"/>
        <v>0</v>
      </c>
      <c r="G168" s="250" t="str">
        <f t="shared" ca="1" si="62"/>
        <v/>
      </c>
      <c r="H168" t="str">
        <f ca="1">IF(ISNUMBER(A168),IF(OR($S168=$U168,NOT(ISNA(MATCH($D168*5+$V$4,Override!$C$6:$C$124,0)))),$Q168,0),"")</f>
        <v/>
      </c>
      <c r="I168" s="288" t="str">
        <f t="shared" ca="1" si="63"/>
        <v/>
      </c>
      <c r="J168" s="252">
        <f ca="1">COUNT(A167:A171)</f>
        <v>0</v>
      </c>
      <c r="K168" s="253" t="str">
        <f ca="1">IF(ISNUMBER(A168),_xlfn.RANK.EQ(F168,F167:F171),"")</f>
        <v/>
      </c>
      <c r="L168" s="254">
        <f ca="1">IF(J168=5,VLOOKUP(K168,TPMatrix!$A$6:$B$10,2,FALSE()),IF(J168=4,VLOOKUP(K168,TPMatrix!$D$6:$E$9,2,FALSE()),0))</f>
        <v>0</v>
      </c>
      <c r="M168" s="254">
        <f ca="1">IF(COUNTIF(K167:K171,K168)&gt;=2,IF(J168=5,VLOOKUP(K168+1,TPMatrix!$A$6:$B$10,2,FALSE()),IF(J168=4,VLOOKUP(K168+1,TPMatrix!$D$6:$E$9,2,FALSE()),0)),"")</f>
        <v>0</v>
      </c>
      <c r="N168" s="254">
        <f ca="1">IF(COUNTIF(K167:K171,K168)&gt;=3,IF(J168=5,VLOOKUP(K168+2,TPMatrix!$A$6:$B$10,2,FALSE()),IF(J168=4,VLOOKUP(K168+2,TPMatrix!$D$6:$E$9,2,FALSE()),0)),"")</f>
        <v>0</v>
      </c>
      <c r="O168" s="254">
        <f ca="1">IF(COUNTIF(K167:K171,K168)&gt;=4,IF(J168=5,VLOOKUP(K168+3,TPMatrix!$A$6:$B$10,2,FALSE()),IF(J168=4,VLOOKUP(K168+3,TPMatrix!$D$6:$E$9,2,FALSE()),0)),"")</f>
        <v>0</v>
      </c>
      <c r="P168" s="254">
        <f ca="1">IF(COUNTIF(K167:K171,K168)&gt;=5,IF(J168=5,VLOOKUP(K168+4,TPMatrix!$A$6:$B$10,2,FALSE()),IF(J168=4,VLOOKUP(K168+4,TPMatrix!$D$6:$E$9,2,FALSE()),0)),"")</f>
        <v>0</v>
      </c>
      <c r="Q168" s="254">
        <f t="shared" ca="1" si="64"/>
        <v>0</v>
      </c>
      <c r="R168" s="255">
        <f t="shared" ca="1" si="65"/>
        <v>5</v>
      </c>
      <c r="S168" s="253">
        <f t="shared" ca="1" si="66"/>
        <v>0</v>
      </c>
      <c r="T168" s="254">
        <f t="shared" si="67"/>
        <v>0</v>
      </c>
      <c r="U168" s="255">
        <f t="shared" ca="1" si="68"/>
        <v>0</v>
      </c>
      <c r="W168" s="191" t="str">
        <f t="shared" ca="1" si="69"/>
        <v/>
      </c>
      <c r="X168" t="str">
        <f ca="1">IF(ISNUMBER($A168),$W168*(Methuselahs!$A$4+1)+$A168,"")</f>
        <v/>
      </c>
      <c r="Y168" s="191" t="str">
        <f t="shared" ca="1" si="70"/>
        <v/>
      </c>
      <c r="Z168" t="str">
        <f ca="1">IF(ISNUMBER($A168),VLOOKUP($A168,Methuselahs!$A$7:$X$206,5),"")</f>
        <v/>
      </c>
      <c r="AA168" s="191" t="str">
        <f t="shared" ca="1" si="71"/>
        <v/>
      </c>
    </row>
    <row r="169" spans="1:27" ht="12.95" customHeight="1">
      <c r="A169" t="str">
        <f ca="1">IF(ISBLANK('Tournament Info'!$B$11),"",INDIRECT(ADDRESS(ROW(),2,1,1,"Optimal Seating "&amp;'Tournament Info'!$B$11-1&amp;"R+F")))</f>
        <v/>
      </c>
      <c r="B169" t="str">
        <f ca="1">IF(ISNUMBER(A169),VLOOKUP(A169,Methuselahs!$A$7:$E$206,2,FALSE()),"")</f>
        <v/>
      </c>
      <c r="C169" t="str">
        <f ca="1">IF(ISNUMBER(A169),VLOOKUP(A169,Methuselahs!$A$7:$E$206,3,FALSE()),"")</f>
        <v/>
      </c>
      <c r="D169" s="258" t="str">
        <f t="shared" ca="1" si="60"/>
        <v/>
      </c>
      <c r="E169" s="259"/>
      <c r="F169" s="289">
        <f t="shared" si="61"/>
        <v>0</v>
      </c>
      <c r="G169" s="260" t="str">
        <f t="shared" ca="1" si="62"/>
        <v/>
      </c>
      <c r="H169" t="str">
        <f ca="1">IF(ISNUMBER(A169),IF(OR($S169=$U169,NOT(ISNA(MATCH($D169*5+$V$4,Override!$C$6:$C$124,0)))),$Q169,0),"")</f>
        <v/>
      </c>
      <c r="I169" s="290" t="str">
        <f t="shared" ca="1" si="63"/>
        <v/>
      </c>
      <c r="J169" s="262">
        <f ca="1">COUNT(A167:A171)</f>
        <v>0</v>
      </c>
      <c r="K169" s="263" t="str">
        <f ca="1">IF(ISNUMBER(A169),_xlfn.RANK.EQ(F169,F167:F171),"")</f>
        <v/>
      </c>
      <c r="L169" s="264">
        <f ca="1">IF(J169=5,VLOOKUP(K169,TPMatrix!$A$6:$B$10,2,FALSE()),IF(J169=4,VLOOKUP(K169,TPMatrix!$D$6:$E$9,2,FALSE()),0))</f>
        <v>0</v>
      </c>
      <c r="M169" s="264">
        <f ca="1">IF(COUNTIF(K167:K171,K169)&gt;=2,IF(J169=5,VLOOKUP(K169+1,TPMatrix!$A$6:$B$10,2,FALSE()),IF(J169=4,VLOOKUP(K169+1,TPMatrix!$D$6:$E$9,2,FALSE()),0)),"")</f>
        <v>0</v>
      </c>
      <c r="N169" s="264">
        <f ca="1">IF(COUNTIF(K167:K171,K169)&gt;=3,IF(J169=5,VLOOKUP(K169+2,TPMatrix!$A$6:$B$10,2,FALSE()),IF(J169=4,VLOOKUP(K169+2,TPMatrix!$D$6:$E$9,2,FALSE()),0)),"")</f>
        <v>0</v>
      </c>
      <c r="O169" s="264">
        <f ca="1">IF(COUNTIF(K167:K171,K169)&gt;=4,IF(J169=5,VLOOKUP(K169+3,TPMatrix!$A$6:$B$10,2,FALSE()),IF(J169=4,VLOOKUP(K169+3,TPMatrix!$D$6:$E$9,2,FALSE()),0)),"")</f>
        <v>0</v>
      </c>
      <c r="P169" s="264">
        <f ca="1">IF(COUNTIF(K167:K171,K169)&gt;=5,IF(J169=5,VLOOKUP(K169+4,TPMatrix!$A$6:$B$10,2,FALSE()),IF(J169=4,VLOOKUP(K169+4,TPMatrix!$D$6:$E$9,2,FALSE()),0)),"")</f>
        <v>0</v>
      </c>
      <c r="Q169" s="264">
        <f t="shared" ca="1" si="64"/>
        <v>0</v>
      </c>
      <c r="R169" s="265">
        <f t="shared" ca="1" si="65"/>
        <v>5</v>
      </c>
      <c r="S169" s="263">
        <f t="shared" ca="1" si="66"/>
        <v>0</v>
      </c>
      <c r="T169" s="264">
        <f t="shared" si="67"/>
        <v>0</v>
      </c>
      <c r="U169" s="265">
        <f t="shared" ca="1" si="68"/>
        <v>0</v>
      </c>
      <c r="W169" s="191" t="str">
        <f t="shared" ca="1" si="69"/>
        <v/>
      </c>
      <c r="X169" t="str">
        <f ca="1">IF(ISNUMBER($A169),$W169*(Methuselahs!$A$4+1)+$A169,"")</f>
        <v/>
      </c>
      <c r="Y169" s="191" t="str">
        <f t="shared" ca="1" si="70"/>
        <v/>
      </c>
      <c r="Z169" t="str">
        <f ca="1">IF(ISNUMBER($A169),VLOOKUP($A169,Methuselahs!$A$7:$X$206,5),"")</f>
        <v/>
      </c>
      <c r="AA169" s="191" t="str">
        <f t="shared" ca="1" si="71"/>
        <v/>
      </c>
    </row>
    <row r="170" spans="1:27" ht="12.95" customHeight="1">
      <c r="A170" t="str">
        <f ca="1">IF(ISBLANK('Tournament Info'!$B$11),"",INDIRECT(ADDRESS(ROW(),2,1,1,"Optimal Seating "&amp;'Tournament Info'!$B$11-1&amp;"R+F")))</f>
        <v/>
      </c>
      <c r="B170" t="str">
        <f ca="1">IF(ISNUMBER(A170),VLOOKUP(A170,Methuselahs!$A$7:$E$206,2,FALSE()),"")</f>
        <v/>
      </c>
      <c r="C170" t="str">
        <f ca="1">IF(ISNUMBER(A170),VLOOKUP(A170,Methuselahs!$A$7:$E$206,3,FALSE()),"")</f>
        <v/>
      </c>
      <c r="D170" s="268" t="str">
        <f t="shared" ca="1" si="60"/>
        <v/>
      </c>
      <c r="E170" s="269"/>
      <c r="F170" s="291">
        <f t="shared" si="61"/>
        <v>0</v>
      </c>
      <c r="G170" s="250" t="str">
        <f t="shared" ca="1" si="62"/>
        <v/>
      </c>
      <c r="H170" t="str">
        <f ca="1">IF(ISNUMBER(A170),IF(OR($S170=$U170,NOT(ISNA(MATCH($D170*5+$V$4,Override!$C$6:$C$124,0)))),$Q170,0),"")</f>
        <v/>
      </c>
      <c r="I170" s="288" t="str">
        <f t="shared" ca="1" si="63"/>
        <v/>
      </c>
      <c r="J170" s="270">
        <f ca="1">COUNT(A167:A171)</f>
        <v>0</v>
      </c>
      <c r="K170" s="253" t="str">
        <f ca="1">IF(ISNUMBER(A170),_xlfn.RANK.EQ(F170,F167:F171),"")</f>
        <v/>
      </c>
      <c r="L170" s="254">
        <f ca="1">IF(J170=5,VLOOKUP(K170,TPMatrix!$A$6:$B$10,2,FALSE()),IF(J170=4,VLOOKUP(K170,TPMatrix!$D$6:$E$9,2,FALSE()),0))</f>
        <v>0</v>
      </c>
      <c r="M170" s="254">
        <f ca="1">IF(COUNTIF(K167:K171,K170)&gt;=2,IF(J170=5,VLOOKUP(K170+1,TPMatrix!$A$6:$B$10,2,FALSE()),IF(J170=4,VLOOKUP(K170+1,TPMatrix!$D$6:$E$9,2,FALSE()),0)),"")</f>
        <v>0</v>
      </c>
      <c r="N170" s="254">
        <f ca="1">IF(COUNTIF(K167:K171,K170)&gt;=3,IF(J170=5,VLOOKUP(K170+2,TPMatrix!$A$6:$B$10,2,FALSE()),IF(J170=4,VLOOKUP(K170+2,TPMatrix!$D$6:$E$9,2,FALSE()),0)),"")</f>
        <v>0</v>
      </c>
      <c r="O170" s="254">
        <f ca="1">IF(COUNTIF(K167:K171,K170)&gt;=4,IF(J170=5,VLOOKUP(K170+3,TPMatrix!$A$6:$B$10,2,FALSE()),IF(J170=4,VLOOKUP(K170+3,TPMatrix!$D$6:$E$9,2,FALSE()),0)),"")</f>
        <v>0</v>
      </c>
      <c r="P170" s="254">
        <f ca="1">IF(COUNTIF(K167:K171,K170)&gt;=5,IF(J170=5,VLOOKUP(K170+4,TPMatrix!$A$6:$B$10,2,FALSE()),IF(J170=4,VLOOKUP(K170+4,TPMatrix!$D$6:$E$9,2,FALSE()),0)),"")</f>
        <v>0</v>
      </c>
      <c r="Q170" s="254">
        <f t="shared" ca="1" si="64"/>
        <v>0</v>
      </c>
      <c r="R170" s="255">
        <f t="shared" ca="1" si="65"/>
        <v>5</v>
      </c>
      <c r="S170" s="253">
        <f t="shared" ca="1" si="66"/>
        <v>0</v>
      </c>
      <c r="T170" s="254">
        <f t="shared" si="67"/>
        <v>0</v>
      </c>
      <c r="U170" s="255">
        <f t="shared" ca="1" si="68"/>
        <v>0</v>
      </c>
      <c r="W170" s="191" t="str">
        <f t="shared" ca="1" si="69"/>
        <v/>
      </c>
      <c r="X170" t="str">
        <f ca="1">IF(ISNUMBER($A170),$W170*(Methuselahs!$A$4+1)+$A170,"")</f>
        <v/>
      </c>
      <c r="Y170" s="191" t="str">
        <f t="shared" ca="1" si="70"/>
        <v/>
      </c>
      <c r="Z170" t="str">
        <f ca="1">IF(ISNUMBER($A170),VLOOKUP($A170,Methuselahs!$A$7:$X$206,5),"")</f>
        <v/>
      </c>
      <c r="AA170" s="191" t="str">
        <f t="shared" ca="1" si="71"/>
        <v/>
      </c>
    </row>
    <row r="171" spans="1:27" ht="12.95" customHeight="1" thickBot="1">
      <c r="A171" t="str">
        <f ca="1">IF(ISBLANK('Tournament Info'!$B$11),"",INDIRECT(ADDRESS(ROW(),2,1,1,"Optimal Seating "&amp;'Tournament Info'!$B$11-1&amp;"R+F")))</f>
        <v/>
      </c>
      <c r="B171" t="str">
        <f ca="1">IF(ISNUMBER(A171),VLOOKUP(A171,Methuselahs!$A$7:$E$206,2,FALSE()),"")</f>
        <v/>
      </c>
      <c r="C171" t="str">
        <f ca="1">IF(ISNUMBER(A171),VLOOKUP(A171,Methuselahs!$A$7:$E$206,3,FALSE()),"")</f>
        <v/>
      </c>
      <c r="D171" s="274" t="str">
        <f t="shared" ca="1" si="60"/>
        <v/>
      </c>
      <c r="E171" s="275"/>
      <c r="F171" s="292">
        <f t="shared" si="61"/>
        <v>0</v>
      </c>
      <c r="G171" s="260" t="str">
        <f t="shared" ca="1" si="62"/>
        <v/>
      </c>
      <c r="H171" t="str">
        <f ca="1">IF(ISNUMBER(A171),IF(OR($S171=$U171,NOT(ISNA(MATCH($D171*5+$V$4,Override!$C$6:$C$124,0)))),$Q171,0),"")</f>
        <v/>
      </c>
      <c r="I171" s="290" t="str">
        <f t="shared" ca="1" si="63"/>
        <v/>
      </c>
      <c r="J171" s="276">
        <f ca="1">COUNT(A167:A171)</f>
        <v>0</v>
      </c>
      <c r="K171" s="277" t="str">
        <f ca="1">IF(ISNUMBER(A171),_xlfn.RANK.EQ(F171,F167:F171),"")</f>
        <v/>
      </c>
      <c r="L171" s="278">
        <f ca="1">IF(J171=5,VLOOKUP(K171,TPMatrix!$A$6:$B$10,2,FALSE()),IF(J171=4,VLOOKUP(K171,TPMatrix!$D$6:$E$9,2,FALSE()),0))</f>
        <v>0</v>
      </c>
      <c r="M171" s="278">
        <f ca="1">IF(COUNTIF(K167:K171,K171)&gt;=2,IF(J171=5,VLOOKUP(K171+1,TPMatrix!$A$6:$B$10,2,FALSE()),IF(J171=4,VLOOKUP(K171+1,TPMatrix!$D$6:$E$9,2,FALSE()),0)),"")</f>
        <v>0</v>
      </c>
      <c r="N171" s="278">
        <f ca="1">IF(COUNTIF(K167:K171,K171)&gt;=3,IF(J171=5,VLOOKUP(K171+2,TPMatrix!$A$6:$B$10,2,FALSE()),IF(J171=4,VLOOKUP(K171+2,TPMatrix!$D$6:$E$9,2,FALSE()),0)),"")</f>
        <v>0</v>
      </c>
      <c r="O171" s="278">
        <f ca="1">IF(COUNTIF(K167:K171,K171)&gt;=4,IF(J171=5,VLOOKUP(K171+3,TPMatrix!$A$6:$B$10,2,FALSE()),IF(J171=4,VLOOKUP(K171+3,TPMatrix!$D$6:$E$9,2,FALSE()),0)),"")</f>
        <v>0</v>
      </c>
      <c r="P171" s="278">
        <f ca="1">IF(COUNTIF(K167:K171,K171)&gt;=5,IF(J171=5,VLOOKUP(K171+4,TPMatrix!$A$6:$B$10,2,FALSE()),IF(J171=4,VLOOKUP(K171+4,TPMatrix!$D$6:$E$9,2,FALSE()),0)),"")</f>
        <v>0</v>
      </c>
      <c r="Q171" s="278">
        <f t="shared" ca="1" si="64"/>
        <v>0</v>
      </c>
      <c r="R171" s="279">
        <f t="shared" ca="1" si="65"/>
        <v>5</v>
      </c>
      <c r="S171" s="277">
        <f t="shared" ca="1" si="66"/>
        <v>0</v>
      </c>
      <c r="T171" s="278">
        <f t="shared" si="67"/>
        <v>0</v>
      </c>
      <c r="U171" s="279">
        <f t="shared" ca="1" si="68"/>
        <v>0</v>
      </c>
      <c r="W171" s="191" t="str">
        <f t="shared" ca="1" si="69"/>
        <v/>
      </c>
      <c r="X171" t="str">
        <f ca="1">IF(ISNUMBER($A171),$W171*(Methuselahs!$A$4+1)+$A171,"")</f>
        <v/>
      </c>
      <c r="Y171" s="191" t="str">
        <f t="shared" ca="1" si="70"/>
        <v/>
      </c>
      <c r="Z171" t="str">
        <f ca="1">IF(ISNUMBER($A171),VLOOKUP($A171,Methuselahs!$A$7:$X$206,5),"")</f>
        <v/>
      </c>
      <c r="AA171" s="191" t="str">
        <f t="shared" ca="1" si="71"/>
        <v/>
      </c>
    </row>
    <row r="172" spans="1:27" ht="12.95" customHeight="1">
      <c r="A172" t="str">
        <f ca="1">IF(ISBLANK('Tournament Info'!$B$11),"",INDIRECT(ADDRESS(ROW(),2,1,1,"Optimal Seating "&amp;'Tournament Info'!$B$11-1&amp;"R+F")))</f>
        <v/>
      </c>
      <c r="B172" t="str">
        <f ca="1">IF(ISNUMBER(A172),VLOOKUP(A172,Methuselahs!$A$7:$E$206,2,FALSE()),"")</f>
        <v/>
      </c>
      <c r="C172" t="str">
        <f ca="1">IF(ISNUMBER(A172),VLOOKUP(A172,Methuselahs!$A$7:$E$206,3,FALSE()),"")</f>
        <v/>
      </c>
      <c r="D172" s="234" t="str">
        <f t="shared" ca="1" si="60"/>
        <v/>
      </c>
      <c r="E172" s="235"/>
      <c r="F172" s="285">
        <f t="shared" si="61"/>
        <v>0</v>
      </c>
      <c r="G172" s="236" t="str">
        <f t="shared" ca="1" si="62"/>
        <v/>
      </c>
      <c r="H172" t="str">
        <f ca="1">IF(ISNUMBER(A172),IF(OR($S172=$U172,NOT(ISNA(MATCH($D172*5+$V$4,Override!$C$6:$C$124,0)))),$Q172,0),"")</f>
        <v/>
      </c>
      <c r="I172" s="286" t="str">
        <f t="shared" ca="1" si="63"/>
        <v/>
      </c>
      <c r="J172" s="238">
        <f ca="1">COUNT(A172:A176)</f>
        <v>0</v>
      </c>
      <c r="K172" s="239" t="str">
        <f ca="1">IF(ISNUMBER(A172),_xlfn.RANK.EQ(F172,F172:F176),"")</f>
        <v/>
      </c>
      <c r="L172" s="240">
        <f ca="1">IF(J172=5,VLOOKUP(K172,TPMatrix!$A$6:$B$10,2,FALSE()),IF(J172=4,VLOOKUP(K172,TPMatrix!$D$6:$E$9,2,FALSE()),0))</f>
        <v>0</v>
      </c>
      <c r="M172" s="240">
        <f ca="1">IF(COUNTIF(K172:K176,K172)&gt;=2,IF(J172=5,VLOOKUP(K172+1,TPMatrix!$A$6:$B$10,2,FALSE()),IF(J172=4,VLOOKUP(K172+1,TPMatrix!$D$6:$E$9,2,FALSE()),0)),"")</f>
        <v>0</v>
      </c>
      <c r="N172" s="240">
        <f ca="1">IF(COUNTIF(K172:K176,K172)&gt;=3,IF(J172=5,VLOOKUP(K172+2,TPMatrix!$A$6:$B$10,2,FALSE()),IF(J172=4,VLOOKUP(K172+2,TPMatrix!$D$6:$E$9,2,FALSE()),0)),"")</f>
        <v>0</v>
      </c>
      <c r="O172" s="240">
        <f ca="1">IF(COUNTIF(K172:K176,K172)&gt;=4,IF(J172=5,VLOOKUP(K172+3,TPMatrix!$A$6:$B$10,2,FALSE()),IF(J172=4,VLOOKUP(K172+3,TPMatrix!$D$6:$E$9,2,FALSE()),0)),"")</f>
        <v>0</v>
      </c>
      <c r="P172" s="240">
        <f ca="1">IF(COUNTIF(K172:K176,K172)&gt;=5,IF(J172=5,VLOOKUP(K172+4,TPMatrix!$A$6:$B$10,2,FALSE()),IF(J172=4,VLOOKUP(K172+4,TPMatrix!$D$6:$E$9,2,FALSE()),0)),"")</f>
        <v>0</v>
      </c>
      <c r="Q172" s="240">
        <f t="shared" ca="1" si="64"/>
        <v>0</v>
      </c>
      <c r="R172" s="241">
        <f t="shared" ca="1" si="65"/>
        <v>5</v>
      </c>
      <c r="S172" s="242">
        <f t="shared" ca="1" si="66"/>
        <v>0</v>
      </c>
      <c r="T172" s="243">
        <f t="shared" si="67"/>
        <v>0</v>
      </c>
      <c r="U172" s="244">
        <f t="shared" ca="1" si="68"/>
        <v>0</v>
      </c>
      <c r="W172" s="191" t="str">
        <f t="shared" ca="1" si="69"/>
        <v/>
      </c>
      <c r="X172" t="str">
        <f ca="1">IF(ISNUMBER($A172),$W172*(Methuselahs!$A$4+1)+$A172,"")</f>
        <v/>
      </c>
      <c r="Y172" s="191" t="str">
        <f t="shared" ca="1" si="70"/>
        <v/>
      </c>
      <c r="Z172" t="str">
        <f ca="1">IF(ISNUMBER($A172),VLOOKUP($A172,Methuselahs!$A$7:$X$206,5),"")</f>
        <v/>
      </c>
      <c r="AA172" s="191" t="str">
        <f t="shared" ca="1" si="71"/>
        <v/>
      </c>
    </row>
    <row r="173" spans="1:27" ht="12.95" customHeight="1">
      <c r="A173" t="str">
        <f ca="1">IF(ISBLANK('Tournament Info'!$B$11),"",INDIRECT(ADDRESS(ROW(),2,1,1,"Optimal Seating "&amp;'Tournament Info'!$B$11-1&amp;"R+F")))</f>
        <v/>
      </c>
      <c r="B173" t="str">
        <f ca="1">IF(ISNUMBER(A173),VLOOKUP(A173,Methuselahs!$A$7:$E$206,2,FALSE()),"")</f>
        <v/>
      </c>
      <c r="C173" t="str">
        <f ca="1">IF(ISNUMBER(A173),VLOOKUP(A173,Methuselahs!$A$7:$E$206,3,FALSE()),"")</f>
        <v/>
      </c>
      <c r="D173" s="248" t="str">
        <f t="shared" ca="1" si="60"/>
        <v/>
      </c>
      <c r="E173" s="249"/>
      <c r="F173" s="287">
        <f t="shared" si="61"/>
        <v>0</v>
      </c>
      <c r="G173" s="250" t="str">
        <f t="shared" ca="1" si="62"/>
        <v/>
      </c>
      <c r="H173" t="str">
        <f ca="1">IF(ISNUMBER(A173),IF(OR($S173=$U173,NOT(ISNA(MATCH($D173*5+$V$4,Override!$C$6:$C$124,0)))),$Q173,0),"")</f>
        <v/>
      </c>
      <c r="I173" s="288" t="str">
        <f t="shared" ca="1" si="63"/>
        <v/>
      </c>
      <c r="J173" s="252">
        <f ca="1">COUNT(A172:A176)</f>
        <v>0</v>
      </c>
      <c r="K173" s="253" t="str">
        <f ca="1">IF(ISNUMBER(A173),_xlfn.RANK.EQ(F173,F172:F176),"")</f>
        <v/>
      </c>
      <c r="L173" s="254">
        <f ca="1">IF(J173=5,VLOOKUP(K173,TPMatrix!$A$6:$B$10,2,FALSE()),IF(J173=4,VLOOKUP(K173,TPMatrix!$D$6:$E$9,2,FALSE()),0))</f>
        <v>0</v>
      </c>
      <c r="M173" s="254">
        <f ca="1">IF(COUNTIF(K172:K176,K173)&gt;=2,IF(J173=5,VLOOKUP(K173+1,TPMatrix!$A$6:$B$10,2,FALSE()),IF(J173=4,VLOOKUP(K173+1,TPMatrix!$D$6:$E$9,2,FALSE()),0)),"")</f>
        <v>0</v>
      </c>
      <c r="N173" s="254">
        <f ca="1">IF(COUNTIF(K172:K176,K173)&gt;=3,IF(J173=5,VLOOKUP(K173+2,TPMatrix!$A$6:$B$10,2,FALSE()),IF(J173=4,VLOOKUP(K173+2,TPMatrix!$D$6:$E$9,2,FALSE()),0)),"")</f>
        <v>0</v>
      </c>
      <c r="O173" s="254">
        <f ca="1">IF(COUNTIF(K172:K176,K173)&gt;=4,IF(J173=5,VLOOKUP(K173+3,TPMatrix!$A$6:$B$10,2,FALSE()),IF(J173=4,VLOOKUP(K173+3,TPMatrix!$D$6:$E$9,2,FALSE()),0)),"")</f>
        <v>0</v>
      </c>
      <c r="P173" s="254">
        <f ca="1">IF(COUNTIF(K172:K176,K173)&gt;=5,IF(J173=5,VLOOKUP(K173+4,TPMatrix!$A$6:$B$10,2,FALSE()),IF(J173=4,VLOOKUP(K173+4,TPMatrix!$D$6:$E$9,2,FALSE()),0)),"")</f>
        <v>0</v>
      </c>
      <c r="Q173" s="254">
        <f t="shared" ca="1" si="64"/>
        <v>0</v>
      </c>
      <c r="R173" s="255">
        <f t="shared" ca="1" si="65"/>
        <v>5</v>
      </c>
      <c r="S173" s="253">
        <f t="shared" ca="1" si="66"/>
        <v>0</v>
      </c>
      <c r="T173" s="254">
        <f t="shared" si="67"/>
        <v>0</v>
      </c>
      <c r="U173" s="255">
        <f t="shared" ca="1" si="68"/>
        <v>0</v>
      </c>
      <c r="W173" s="191" t="str">
        <f t="shared" ca="1" si="69"/>
        <v/>
      </c>
      <c r="X173" t="str">
        <f ca="1">IF(ISNUMBER($A173),$W173*(Methuselahs!$A$4+1)+$A173,"")</f>
        <v/>
      </c>
      <c r="Y173" s="191" t="str">
        <f t="shared" ca="1" si="70"/>
        <v/>
      </c>
      <c r="Z173" t="str">
        <f ca="1">IF(ISNUMBER($A173),VLOOKUP($A173,Methuselahs!$A$7:$X$206,5),"")</f>
        <v/>
      </c>
      <c r="AA173" s="191" t="str">
        <f t="shared" ca="1" si="71"/>
        <v/>
      </c>
    </row>
    <row r="174" spans="1:27" ht="12.95" customHeight="1">
      <c r="A174" t="str">
        <f ca="1">IF(ISBLANK('Tournament Info'!$B$11),"",INDIRECT(ADDRESS(ROW(),2,1,1,"Optimal Seating "&amp;'Tournament Info'!$B$11-1&amp;"R+F")))</f>
        <v/>
      </c>
      <c r="B174" t="str">
        <f ca="1">IF(ISNUMBER(A174),VLOOKUP(A174,Methuselahs!$A$7:$E$206,2,FALSE()),"")</f>
        <v/>
      </c>
      <c r="C174" t="str">
        <f ca="1">IF(ISNUMBER(A174),VLOOKUP(A174,Methuselahs!$A$7:$E$206,3,FALSE()),"")</f>
        <v/>
      </c>
      <c r="D174" s="258" t="str">
        <f t="shared" ca="1" si="60"/>
        <v/>
      </c>
      <c r="E174" s="259"/>
      <c r="F174" s="289">
        <f t="shared" si="61"/>
        <v>0</v>
      </c>
      <c r="G174" s="260" t="str">
        <f t="shared" ca="1" si="62"/>
        <v/>
      </c>
      <c r="H174" t="str">
        <f ca="1">IF(ISNUMBER(A174),IF(OR($S174=$U174,NOT(ISNA(MATCH($D174*5+$V$4,Override!$C$6:$C$124,0)))),$Q174,0),"")</f>
        <v/>
      </c>
      <c r="I174" s="290" t="str">
        <f t="shared" ca="1" si="63"/>
        <v/>
      </c>
      <c r="J174" s="262">
        <f ca="1">COUNT(A172:A176)</f>
        <v>0</v>
      </c>
      <c r="K174" s="263" t="str">
        <f ca="1">IF(ISNUMBER(A174),_xlfn.RANK.EQ(F174,F172:F176),"")</f>
        <v/>
      </c>
      <c r="L174" s="264">
        <f ca="1">IF(J174=5,VLOOKUP(K174,TPMatrix!$A$6:$B$10,2,FALSE()),IF(J174=4,VLOOKUP(K174,TPMatrix!$D$6:$E$9,2,FALSE()),0))</f>
        <v>0</v>
      </c>
      <c r="M174" s="264">
        <f ca="1">IF(COUNTIF(K172:K176,K174)&gt;=2,IF(J174=5,VLOOKUP(K174+1,TPMatrix!$A$6:$B$10,2,FALSE()),IF(J174=4,VLOOKUP(K174+1,TPMatrix!$D$6:$E$9,2,FALSE()),0)),"")</f>
        <v>0</v>
      </c>
      <c r="N174" s="264">
        <f ca="1">IF(COUNTIF(K172:K176,K174)&gt;=3,IF(J174=5,VLOOKUP(K174+2,TPMatrix!$A$6:$B$10,2,FALSE()),IF(J174=4,VLOOKUP(K174+2,TPMatrix!$D$6:$E$9,2,FALSE()),0)),"")</f>
        <v>0</v>
      </c>
      <c r="O174" s="264">
        <f ca="1">IF(COUNTIF(K172:K176,K174)&gt;=4,IF(J174=5,VLOOKUP(K174+3,TPMatrix!$A$6:$B$10,2,FALSE()),IF(J174=4,VLOOKUP(K174+3,TPMatrix!$D$6:$E$9,2,FALSE()),0)),"")</f>
        <v>0</v>
      </c>
      <c r="P174" s="264">
        <f ca="1">IF(COUNTIF(K172:K176,K174)&gt;=5,IF(J174=5,VLOOKUP(K174+4,TPMatrix!$A$6:$B$10,2,FALSE()),IF(J174=4,VLOOKUP(K174+4,TPMatrix!$D$6:$E$9,2,FALSE()),0)),"")</f>
        <v>0</v>
      </c>
      <c r="Q174" s="264">
        <f t="shared" ca="1" si="64"/>
        <v>0</v>
      </c>
      <c r="R174" s="265">
        <f t="shared" ca="1" si="65"/>
        <v>5</v>
      </c>
      <c r="S174" s="263">
        <f t="shared" ca="1" si="66"/>
        <v>0</v>
      </c>
      <c r="T174" s="264">
        <f t="shared" si="67"/>
        <v>0</v>
      </c>
      <c r="U174" s="265">
        <f t="shared" ca="1" si="68"/>
        <v>0</v>
      </c>
      <c r="W174" s="191" t="str">
        <f t="shared" ca="1" si="69"/>
        <v/>
      </c>
      <c r="X174" t="str">
        <f ca="1">IF(ISNUMBER($A174),$W174*(Methuselahs!$A$4+1)+$A174,"")</f>
        <v/>
      </c>
      <c r="Y174" s="191" t="str">
        <f t="shared" ca="1" si="70"/>
        <v/>
      </c>
      <c r="Z174" t="str">
        <f ca="1">IF(ISNUMBER($A174),VLOOKUP($A174,Methuselahs!$A$7:$X$206,5),"")</f>
        <v/>
      </c>
      <c r="AA174" s="191" t="str">
        <f t="shared" ca="1" si="71"/>
        <v/>
      </c>
    </row>
    <row r="175" spans="1:27" ht="12.95" customHeight="1">
      <c r="A175" t="str">
        <f ca="1">IF(ISBLANK('Tournament Info'!$B$11),"",INDIRECT(ADDRESS(ROW(),2,1,1,"Optimal Seating "&amp;'Tournament Info'!$B$11-1&amp;"R+F")))</f>
        <v/>
      </c>
      <c r="B175" t="str">
        <f ca="1">IF(ISNUMBER(A175),VLOOKUP(A175,Methuselahs!$A$7:$E$206,2,FALSE()),"")</f>
        <v/>
      </c>
      <c r="C175" t="str">
        <f ca="1">IF(ISNUMBER(A175),VLOOKUP(A175,Methuselahs!$A$7:$E$206,3,FALSE()),"")</f>
        <v/>
      </c>
      <c r="D175" s="268" t="str">
        <f t="shared" ca="1" si="60"/>
        <v/>
      </c>
      <c r="E175" s="269"/>
      <c r="F175" s="291">
        <f t="shared" si="61"/>
        <v>0</v>
      </c>
      <c r="G175" s="250" t="str">
        <f t="shared" ca="1" si="62"/>
        <v/>
      </c>
      <c r="H175" t="str">
        <f ca="1">IF(ISNUMBER(A175),IF(OR($S175=$U175,NOT(ISNA(MATCH($D175*5+$V$4,Override!$C$6:$C$124,0)))),$Q175,0),"")</f>
        <v/>
      </c>
      <c r="I175" s="288" t="str">
        <f t="shared" ca="1" si="63"/>
        <v/>
      </c>
      <c r="J175" s="270">
        <f ca="1">COUNT(A172:A176)</f>
        <v>0</v>
      </c>
      <c r="K175" s="253" t="str">
        <f ca="1">IF(ISNUMBER(A175),_xlfn.RANK.EQ(F175,F172:F176),"")</f>
        <v/>
      </c>
      <c r="L175" s="254">
        <f ca="1">IF(J175=5,VLOOKUP(K175,TPMatrix!$A$6:$B$10,2,FALSE()),IF(J175=4,VLOOKUP(K175,TPMatrix!$D$6:$E$9,2,FALSE()),0))</f>
        <v>0</v>
      </c>
      <c r="M175" s="254">
        <f ca="1">IF(COUNTIF(K172:K176,K175)&gt;=2,IF(J175=5,VLOOKUP(K175+1,TPMatrix!$A$6:$B$10,2,FALSE()),IF(J175=4,VLOOKUP(K175+1,TPMatrix!$D$6:$E$9,2,FALSE()),0)),"")</f>
        <v>0</v>
      </c>
      <c r="N175" s="254">
        <f ca="1">IF(COUNTIF(K172:K176,K175)&gt;=3,IF(J175=5,VLOOKUP(K175+2,TPMatrix!$A$6:$B$10,2,FALSE()),IF(J175=4,VLOOKUP(K175+2,TPMatrix!$D$6:$E$9,2,FALSE()),0)),"")</f>
        <v>0</v>
      </c>
      <c r="O175" s="254">
        <f ca="1">IF(COUNTIF(K172:K176,K175)&gt;=4,IF(J175=5,VLOOKUP(K175+3,TPMatrix!$A$6:$B$10,2,FALSE()),IF(J175=4,VLOOKUP(K175+3,TPMatrix!$D$6:$E$9,2,FALSE()),0)),"")</f>
        <v>0</v>
      </c>
      <c r="P175" s="254">
        <f ca="1">IF(COUNTIF(K172:K176,K175)&gt;=5,IF(J175=5,VLOOKUP(K175+4,TPMatrix!$A$6:$B$10,2,FALSE()),IF(J175=4,VLOOKUP(K175+4,TPMatrix!$D$6:$E$9,2,FALSE()),0)),"")</f>
        <v>0</v>
      </c>
      <c r="Q175" s="254">
        <f t="shared" ca="1" si="64"/>
        <v>0</v>
      </c>
      <c r="R175" s="255">
        <f t="shared" ca="1" si="65"/>
        <v>5</v>
      </c>
      <c r="S175" s="253">
        <f t="shared" ca="1" si="66"/>
        <v>0</v>
      </c>
      <c r="T175" s="254">
        <f t="shared" si="67"/>
        <v>0</v>
      </c>
      <c r="U175" s="255">
        <f t="shared" ca="1" si="68"/>
        <v>0</v>
      </c>
      <c r="W175" s="191" t="str">
        <f t="shared" ca="1" si="69"/>
        <v/>
      </c>
      <c r="X175" t="str">
        <f ca="1">IF(ISNUMBER($A175),$W175*(Methuselahs!$A$4+1)+$A175,"")</f>
        <v/>
      </c>
      <c r="Y175" s="191" t="str">
        <f t="shared" ca="1" si="70"/>
        <v/>
      </c>
      <c r="Z175" t="str">
        <f ca="1">IF(ISNUMBER($A175),VLOOKUP($A175,Methuselahs!$A$7:$X$206,5),"")</f>
        <v/>
      </c>
      <c r="AA175" s="191" t="str">
        <f t="shared" ca="1" si="71"/>
        <v/>
      </c>
    </row>
    <row r="176" spans="1:27" ht="12.95" customHeight="1" thickBot="1">
      <c r="A176" t="str">
        <f ca="1">IF(ISBLANK('Tournament Info'!$B$11),"",INDIRECT(ADDRESS(ROW(),2,1,1,"Optimal Seating "&amp;'Tournament Info'!$B$11-1&amp;"R+F")))</f>
        <v/>
      </c>
      <c r="B176" t="str">
        <f ca="1">IF(ISNUMBER(A176),VLOOKUP(A176,Methuselahs!$A$7:$E$206,2,FALSE()),"")</f>
        <v/>
      </c>
      <c r="C176" t="str">
        <f ca="1">IF(ISNUMBER(A176),VLOOKUP(A176,Methuselahs!$A$7:$E$206,3,FALSE()),"")</f>
        <v/>
      </c>
      <c r="D176" s="274" t="str">
        <f t="shared" ca="1" si="60"/>
        <v/>
      </c>
      <c r="E176" s="275"/>
      <c r="F176" s="292">
        <f t="shared" si="61"/>
        <v>0</v>
      </c>
      <c r="G176" s="260" t="str">
        <f t="shared" ca="1" si="62"/>
        <v/>
      </c>
      <c r="H176" t="str">
        <f ca="1">IF(ISNUMBER(A176),IF(OR($S176=$U176,NOT(ISNA(MATCH($D176*5+$V$4,Override!$C$6:$C$124,0)))),$Q176,0),"")</f>
        <v/>
      </c>
      <c r="I176" s="290" t="str">
        <f t="shared" ca="1" si="63"/>
        <v/>
      </c>
      <c r="J176" s="276">
        <f ca="1">COUNT(A172:A176)</f>
        <v>0</v>
      </c>
      <c r="K176" s="277" t="str">
        <f ca="1">IF(ISNUMBER(A176),_xlfn.RANK.EQ(F176,F172:F176),"")</f>
        <v/>
      </c>
      <c r="L176" s="278">
        <f ca="1">IF(J176=5,VLOOKUP(K176,TPMatrix!$A$6:$B$10,2,FALSE()),IF(J176=4,VLOOKUP(K176,TPMatrix!$D$6:$E$9,2,FALSE()),0))</f>
        <v>0</v>
      </c>
      <c r="M176" s="278">
        <f ca="1">IF(COUNTIF(K172:K176,K176)&gt;=2,IF(J176=5,VLOOKUP(K176+1,TPMatrix!$A$6:$B$10,2,FALSE()),IF(J176=4,VLOOKUP(K176+1,TPMatrix!$D$6:$E$9,2,FALSE()),0)),"")</f>
        <v>0</v>
      </c>
      <c r="N176" s="278">
        <f ca="1">IF(COUNTIF(K172:K176,K176)&gt;=3,IF(J176=5,VLOOKUP(K176+2,TPMatrix!$A$6:$B$10,2,FALSE()),IF(J176=4,VLOOKUP(K176+2,TPMatrix!$D$6:$E$9,2,FALSE()),0)),"")</f>
        <v>0</v>
      </c>
      <c r="O176" s="278">
        <f ca="1">IF(COUNTIF(K172:K176,K176)&gt;=4,IF(J176=5,VLOOKUP(K176+3,TPMatrix!$A$6:$B$10,2,FALSE()),IF(J176=4,VLOOKUP(K176+3,TPMatrix!$D$6:$E$9,2,FALSE()),0)),"")</f>
        <v>0</v>
      </c>
      <c r="P176" s="278">
        <f ca="1">IF(COUNTIF(K172:K176,K176)&gt;=5,IF(J176=5,VLOOKUP(K176+4,TPMatrix!$A$6:$B$10,2,FALSE()),IF(J176=4,VLOOKUP(K176+4,TPMatrix!$D$6:$E$9,2,FALSE()),0)),"")</f>
        <v>0</v>
      </c>
      <c r="Q176" s="278">
        <f t="shared" ca="1" si="64"/>
        <v>0</v>
      </c>
      <c r="R176" s="279">
        <f t="shared" ca="1" si="65"/>
        <v>5</v>
      </c>
      <c r="S176" s="277">
        <f t="shared" ca="1" si="66"/>
        <v>0</v>
      </c>
      <c r="T176" s="278">
        <f t="shared" si="67"/>
        <v>0</v>
      </c>
      <c r="U176" s="279">
        <f t="shared" ca="1" si="68"/>
        <v>0</v>
      </c>
      <c r="W176" s="191" t="str">
        <f t="shared" ca="1" si="69"/>
        <v/>
      </c>
      <c r="X176" t="str">
        <f ca="1">IF(ISNUMBER($A176),$W176*(Methuselahs!$A$4+1)+$A176,"")</f>
        <v/>
      </c>
      <c r="Y176" s="191" t="str">
        <f t="shared" ca="1" si="70"/>
        <v/>
      </c>
      <c r="Z176" t="str">
        <f ca="1">IF(ISNUMBER($A176),VLOOKUP($A176,Methuselahs!$A$7:$X$206,5),"")</f>
        <v/>
      </c>
      <c r="AA176" s="191" t="str">
        <f t="shared" ca="1" si="71"/>
        <v/>
      </c>
    </row>
    <row r="177" spans="1:27" ht="12.95" customHeight="1">
      <c r="A177" t="str">
        <f ca="1">IF(ISBLANK('Tournament Info'!$B$11),"",INDIRECT(ADDRESS(ROW(),2,1,1,"Optimal Seating "&amp;'Tournament Info'!$B$11-1&amp;"R+F")))</f>
        <v/>
      </c>
      <c r="B177" t="str">
        <f ca="1">IF(ISNUMBER(A177),VLOOKUP(A177,Methuselahs!$A$7:$E$206,2,FALSE()),"")</f>
        <v/>
      </c>
      <c r="C177" t="str">
        <f ca="1">IF(ISNUMBER(A177),VLOOKUP(A177,Methuselahs!$A$7:$E$206,3,FALSE()),"")</f>
        <v/>
      </c>
      <c r="D177" s="234" t="str">
        <f t="shared" ca="1" si="60"/>
        <v/>
      </c>
      <c r="E177" s="235"/>
      <c r="F177" s="285">
        <f t="shared" si="61"/>
        <v>0</v>
      </c>
      <c r="G177" s="236" t="str">
        <f t="shared" ca="1" si="62"/>
        <v/>
      </c>
      <c r="H177" t="str">
        <f ca="1">IF(ISNUMBER(A177),IF(OR($S177=$U177,NOT(ISNA(MATCH($D177*5+$V$4,Override!$C$6:$C$124,0)))),$Q177,0),"")</f>
        <v/>
      </c>
      <c r="I177" s="286" t="str">
        <f t="shared" ca="1" si="63"/>
        <v/>
      </c>
      <c r="J177" s="238">
        <f ca="1">COUNT(A177:A181)</f>
        <v>0</v>
      </c>
      <c r="K177" s="239" t="str">
        <f ca="1">IF(ISNUMBER(A177),_xlfn.RANK.EQ(F177,F177:F181),"")</f>
        <v/>
      </c>
      <c r="L177" s="240">
        <f ca="1">IF(J177=5,VLOOKUP(K177,TPMatrix!$A$6:$B$10,2,FALSE()),IF(J177=4,VLOOKUP(K177,TPMatrix!$D$6:$E$9,2,FALSE()),0))</f>
        <v>0</v>
      </c>
      <c r="M177" s="240">
        <f ca="1">IF(COUNTIF(K177:K181,K177)&gt;=2,IF(J177=5,VLOOKUP(K177+1,TPMatrix!$A$6:$B$10,2,FALSE()),IF(J177=4,VLOOKUP(K177+1,TPMatrix!$D$6:$E$9,2,FALSE()),0)),"")</f>
        <v>0</v>
      </c>
      <c r="N177" s="240">
        <f ca="1">IF(COUNTIF(K177:K181,K177)&gt;=3,IF(J177=5,VLOOKUP(K177+2,TPMatrix!$A$6:$B$10,2,FALSE()),IF(J177=4,VLOOKUP(K177+2,TPMatrix!$D$6:$E$9,2,FALSE()),0)),"")</f>
        <v>0</v>
      </c>
      <c r="O177" s="240">
        <f ca="1">IF(COUNTIF(K177:K181,K177)&gt;=4,IF(J177=5,VLOOKUP(K177+3,TPMatrix!$A$6:$B$10,2,FALSE()),IF(J177=4,VLOOKUP(K177+3,TPMatrix!$D$6:$E$9,2,FALSE()),0)),"")</f>
        <v>0</v>
      </c>
      <c r="P177" s="240">
        <f ca="1">IF(COUNTIF(K177:K181,K177)&gt;=5,IF(J177=5,VLOOKUP(K177+4,TPMatrix!$A$6:$B$10,2,FALSE()),IF(J177=4,VLOOKUP(K177+4,TPMatrix!$D$6:$E$9,2,FALSE()),0)),"")</f>
        <v>0</v>
      </c>
      <c r="Q177" s="240">
        <f t="shared" ca="1" si="64"/>
        <v>0</v>
      </c>
      <c r="R177" s="241">
        <f t="shared" ca="1" si="65"/>
        <v>5</v>
      </c>
      <c r="S177" s="242">
        <f t="shared" ca="1" si="66"/>
        <v>0</v>
      </c>
      <c r="T177" s="243">
        <f t="shared" si="67"/>
        <v>0</v>
      </c>
      <c r="U177" s="244">
        <f t="shared" ca="1" si="68"/>
        <v>0</v>
      </c>
      <c r="W177" s="191" t="str">
        <f t="shared" ca="1" si="69"/>
        <v/>
      </c>
      <c r="X177" t="str">
        <f ca="1">IF(ISNUMBER($A177),$W177*(Methuselahs!$A$4+1)+$A177,"")</f>
        <v/>
      </c>
      <c r="Y177" s="191" t="str">
        <f t="shared" ca="1" si="70"/>
        <v/>
      </c>
      <c r="Z177" t="str">
        <f ca="1">IF(ISNUMBER($A177),VLOOKUP($A177,Methuselahs!$A$7:$X$206,5),"")</f>
        <v/>
      </c>
      <c r="AA177" s="191" t="str">
        <f t="shared" ca="1" si="71"/>
        <v/>
      </c>
    </row>
    <row r="178" spans="1:27" ht="12.95" customHeight="1">
      <c r="A178" t="str">
        <f ca="1">IF(ISBLANK('Tournament Info'!$B$11),"",INDIRECT(ADDRESS(ROW(),2,1,1,"Optimal Seating "&amp;'Tournament Info'!$B$11-1&amp;"R+F")))</f>
        <v/>
      </c>
      <c r="B178" t="str">
        <f ca="1">IF(ISNUMBER(A178),VLOOKUP(A178,Methuselahs!$A$7:$E$206,2,FALSE()),"")</f>
        <v/>
      </c>
      <c r="C178" t="str">
        <f ca="1">IF(ISNUMBER(A178),VLOOKUP(A178,Methuselahs!$A$7:$E$206,3,FALSE()),"")</f>
        <v/>
      </c>
      <c r="D178" s="248" t="str">
        <f t="shared" ca="1" si="60"/>
        <v/>
      </c>
      <c r="E178" s="249"/>
      <c r="F178" s="287">
        <f t="shared" si="61"/>
        <v>0</v>
      </c>
      <c r="G178" s="250" t="str">
        <f t="shared" ca="1" si="62"/>
        <v/>
      </c>
      <c r="H178" t="str">
        <f ca="1">IF(ISNUMBER(A178),IF(OR($S178=$U178,NOT(ISNA(MATCH($D178*5+$V$4,Override!$C$6:$C$124,0)))),$Q178,0),"")</f>
        <v/>
      </c>
      <c r="I178" s="288" t="str">
        <f t="shared" ca="1" si="63"/>
        <v/>
      </c>
      <c r="J178" s="252">
        <f ca="1">COUNT(A177:A181)</f>
        <v>0</v>
      </c>
      <c r="K178" s="253" t="str">
        <f ca="1">IF(ISNUMBER(A178),_xlfn.RANK.EQ(F178,F177:F181),"")</f>
        <v/>
      </c>
      <c r="L178" s="254">
        <f ca="1">IF(J178=5,VLOOKUP(K178,TPMatrix!$A$6:$B$10,2,FALSE()),IF(J178=4,VLOOKUP(K178,TPMatrix!$D$6:$E$9,2,FALSE()),0))</f>
        <v>0</v>
      </c>
      <c r="M178" s="254">
        <f ca="1">IF(COUNTIF(K177:K181,K178)&gt;=2,IF(J178=5,VLOOKUP(K178+1,TPMatrix!$A$6:$B$10,2,FALSE()),IF(J178=4,VLOOKUP(K178+1,TPMatrix!$D$6:$E$9,2,FALSE()),0)),"")</f>
        <v>0</v>
      </c>
      <c r="N178" s="254">
        <f ca="1">IF(COUNTIF(K177:K181,K178)&gt;=3,IF(J178=5,VLOOKUP(K178+2,TPMatrix!$A$6:$B$10,2,FALSE()),IF(J178=4,VLOOKUP(K178+2,TPMatrix!$D$6:$E$9,2,FALSE()),0)),"")</f>
        <v>0</v>
      </c>
      <c r="O178" s="254">
        <f ca="1">IF(COUNTIF(K177:K181,K178)&gt;=4,IF(J178=5,VLOOKUP(K178+3,TPMatrix!$A$6:$B$10,2,FALSE()),IF(J178=4,VLOOKUP(K178+3,TPMatrix!$D$6:$E$9,2,FALSE()),0)),"")</f>
        <v>0</v>
      </c>
      <c r="P178" s="254">
        <f ca="1">IF(COUNTIF(K177:K181,K178)&gt;=5,IF(J178=5,VLOOKUP(K178+4,TPMatrix!$A$6:$B$10,2,FALSE()),IF(J178=4,VLOOKUP(K178+4,TPMatrix!$D$6:$E$9,2,FALSE()),0)),"")</f>
        <v>0</v>
      </c>
      <c r="Q178" s="254">
        <f t="shared" ca="1" si="64"/>
        <v>0</v>
      </c>
      <c r="R178" s="255">
        <f t="shared" ca="1" si="65"/>
        <v>5</v>
      </c>
      <c r="S178" s="253">
        <f t="shared" ca="1" si="66"/>
        <v>0</v>
      </c>
      <c r="T178" s="254">
        <f t="shared" si="67"/>
        <v>0</v>
      </c>
      <c r="U178" s="255">
        <f t="shared" ca="1" si="68"/>
        <v>0</v>
      </c>
      <c r="W178" s="191" t="str">
        <f t="shared" ca="1" si="69"/>
        <v/>
      </c>
      <c r="X178" t="str">
        <f ca="1">IF(ISNUMBER($A178),$W178*(Methuselahs!$A$4+1)+$A178,"")</f>
        <v/>
      </c>
      <c r="Y178" s="191" t="str">
        <f t="shared" ca="1" si="70"/>
        <v/>
      </c>
      <c r="Z178" t="str">
        <f ca="1">IF(ISNUMBER($A178),VLOOKUP($A178,Methuselahs!$A$7:$X$206,5),"")</f>
        <v/>
      </c>
      <c r="AA178" s="191" t="str">
        <f t="shared" ca="1" si="71"/>
        <v/>
      </c>
    </row>
    <row r="179" spans="1:27" ht="12.95" customHeight="1">
      <c r="A179" t="str">
        <f ca="1">IF(ISBLANK('Tournament Info'!$B$11),"",INDIRECT(ADDRESS(ROW(),2,1,1,"Optimal Seating "&amp;'Tournament Info'!$B$11-1&amp;"R+F")))</f>
        <v/>
      </c>
      <c r="B179" t="str">
        <f ca="1">IF(ISNUMBER(A179),VLOOKUP(A179,Methuselahs!$A$7:$E$206,2,FALSE()),"")</f>
        <v/>
      </c>
      <c r="C179" t="str">
        <f ca="1">IF(ISNUMBER(A179),VLOOKUP(A179,Methuselahs!$A$7:$E$206,3,FALSE()),"")</f>
        <v/>
      </c>
      <c r="D179" s="258" t="str">
        <f t="shared" ca="1" si="60"/>
        <v/>
      </c>
      <c r="E179" s="259"/>
      <c r="F179" s="289">
        <f t="shared" si="61"/>
        <v>0</v>
      </c>
      <c r="G179" s="260" t="str">
        <f t="shared" ca="1" si="62"/>
        <v/>
      </c>
      <c r="H179" t="str">
        <f ca="1">IF(ISNUMBER(A179),IF(OR($S179=$U179,NOT(ISNA(MATCH($D179*5+$V$4,Override!$C$6:$C$124,0)))),$Q179,0),"")</f>
        <v/>
      </c>
      <c r="I179" s="290" t="str">
        <f t="shared" ca="1" si="63"/>
        <v/>
      </c>
      <c r="J179" s="262">
        <f ca="1">COUNT(A177:A181)</f>
        <v>0</v>
      </c>
      <c r="K179" s="263" t="str">
        <f ca="1">IF(ISNUMBER(A179),_xlfn.RANK.EQ(F179,F177:F181),"")</f>
        <v/>
      </c>
      <c r="L179" s="264">
        <f ca="1">IF(J179=5,VLOOKUP(K179,TPMatrix!$A$6:$B$10,2,FALSE()),IF(J179=4,VLOOKUP(K179,TPMatrix!$D$6:$E$9,2,FALSE()),0))</f>
        <v>0</v>
      </c>
      <c r="M179" s="264">
        <f ca="1">IF(COUNTIF(K177:K181,K179)&gt;=2,IF(J179=5,VLOOKUP(K179+1,TPMatrix!$A$6:$B$10,2,FALSE()),IF(J179=4,VLOOKUP(K179+1,TPMatrix!$D$6:$E$9,2,FALSE()),0)),"")</f>
        <v>0</v>
      </c>
      <c r="N179" s="264">
        <f ca="1">IF(COUNTIF(K177:K181,K179)&gt;=3,IF(J179=5,VLOOKUP(K179+2,TPMatrix!$A$6:$B$10,2,FALSE()),IF(J179=4,VLOOKUP(K179+2,TPMatrix!$D$6:$E$9,2,FALSE()),0)),"")</f>
        <v>0</v>
      </c>
      <c r="O179" s="264">
        <f ca="1">IF(COUNTIF(K177:K181,K179)&gt;=4,IF(J179=5,VLOOKUP(K179+3,TPMatrix!$A$6:$B$10,2,FALSE()),IF(J179=4,VLOOKUP(K179+3,TPMatrix!$D$6:$E$9,2,FALSE()),0)),"")</f>
        <v>0</v>
      </c>
      <c r="P179" s="264">
        <f ca="1">IF(COUNTIF(K177:K181,K179)&gt;=5,IF(J179=5,VLOOKUP(K179+4,TPMatrix!$A$6:$B$10,2,FALSE()),IF(J179=4,VLOOKUP(K179+4,TPMatrix!$D$6:$E$9,2,FALSE()),0)),"")</f>
        <v>0</v>
      </c>
      <c r="Q179" s="264">
        <f t="shared" ca="1" si="64"/>
        <v>0</v>
      </c>
      <c r="R179" s="265">
        <f t="shared" ca="1" si="65"/>
        <v>5</v>
      </c>
      <c r="S179" s="263">
        <f t="shared" ca="1" si="66"/>
        <v>0</v>
      </c>
      <c r="T179" s="264">
        <f t="shared" si="67"/>
        <v>0</v>
      </c>
      <c r="U179" s="265">
        <f t="shared" ca="1" si="68"/>
        <v>0</v>
      </c>
      <c r="W179" s="191" t="str">
        <f t="shared" ca="1" si="69"/>
        <v/>
      </c>
      <c r="X179" t="str">
        <f ca="1">IF(ISNUMBER($A179),$W179*(Methuselahs!$A$4+1)+$A179,"")</f>
        <v/>
      </c>
      <c r="Y179" s="191" t="str">
        <f t="shared" ca="1" si="70"/>
        <v/>
      </c>
      <c r="Z179" t="str">
        <f ca="1">IF(ISNUMBER($A179),VLOOKUP($A179,Methuselahs!$A$7:$X$206,5),"")</f>
        <v/>
      </c>
      <c r="AA179" s="191" t="str">
        <f t="shared" ca="1" si="71"/>
        <v/>
      </c>
    </row>
    <row r="180" spans="1:27" ht="12.95" customHeight="1">
      <c r="A180" t="str">
        <f ca="1">IF(ISBLANK('Tournament Info'!$B$11),"",INDIRECT(ADDRESS(ROW(),2,1,1,"Optimal Seating "&amp;'Tournament Info'!$B$11-1&amp;"R+F")))</f>
        <v/>
      </c>
      <c r="B180" t="str">
        <f ca="1">IF(ISNUMBER(A180),VLOOKUP(A180,Methuselahs!$A$7:$E$206,2,FALSE()),"")</f>
        <v/>
      </c>
      <c r="C180" t="str">
        <f ca="1">IF(ISNUMBER(A180),VLOOKUP(A180,Methuselahs!$A$7:$E$206,3,FALSE()),"")</f>
        <v/>
      </c>
      <c r="D180" s="268" t="str">
        <f t="shared" ca="1" si="60"/>
        <v/>
      </c>
      <c r="E180" s="269"/>
      <c r="F180" s="291">
        <f t="shared" si="61"/>
        <v>0</v>
      </c>
      <c r="G180" s="250" t="str">
        <f t="shared" ca="1" si="62"/>
        <v/>
      </c>
      <c r="H180" t="str">
        <f ca="1">IF(ISNUMBER(A180),IF(OR($S180=$U180,NOT(ISNA(MATCH($D180*5+$V$4,Override!$C$6:$C$124,0)))),$Q180,0),"")</f>
        <v/>
      </c>
      <c r="I180" s="288" t="str">
        <f t="shared" ca="1" si="63"/>
        <v/>
      </c>
      <c r="J180" s="270">
        <f ca="1">COUNT(A177:A181)</f>
        <v>0</v>
      </c>
      <c r="K180" s="253" t="str">
        <f ca="1">IF(ISNUMBER(A180),_xlfn.RANK.EQ(F180,F177:F181),"")</f>
        <v/>
      </c>
      <c r="L180" s="254">
        <f ca="1">IF(J180=5,VLOOKUP(K180,TPMatrix!$A$6:$B$10,2,FALSE()),IF(J180=4,VLOOKUP(K180,TPMatrix!$D$6:$E$9,2,FALSE()),0))</f>
        <v>0</v>
      </c>
      <c r="M180" s="254">
        <f ca="1">IF(COUNTIF(K177:K181,K180)&gt;=2,IF(J180=5,VLOOKUP(K180+1,TPMatrix!$A$6:$B$10,2,FALSE()),IF(J180=4,VLOOKUP(K180+1,TPMatrix!$D$6:$E$9,2,FALSE()),0)),"")</f>
        <v>0</v>
      </c>
      <c r="N180" s="254">
        <f ca="1">IF(COUNTIF(K177:K181,K180)&gt;=3,IF(J180=5,VLOOKUP(K180+2,TPMatrix!$A$6:$B$10,2,FALSE()),IF(J180=4,VLOOKUP(K180+2,TPMatrix!$D$6:$E$9,2,FALSE()),0)),"")</f>
        <v>0</v>
      </c>
      <c r="O180" s="254">
        <f ca="1">IF(COUNTIF(K177:K181,K180)&gt;=4,IF(J180=5,VLOOKUP(K180+3,TPMatrix!$A$6:$B$10,2,FALSE()),IF(J180=4,VLOOKUP(K180+3,TPMatrix!$D$6:$E$9,2,FALSE()),0)),"")</f>
        <v>0</v>
      </c>
      <c r="P180" s="254">
        <f ca="1">IF(COUNTIF(K177:K181,K180)&gt;=5,IF(J180=5,VLOOKUP(K180+4,TPMatrix!$A$6:$B$10,2,FALSE()),IF(J180=4,VLOOKUP(K180+4,TPMatrix!$D$6:$E$9,2,FALSE()),0)),"")</f>
        <v>0</v>
      </c>
      <c r="Q180" s="254">
        <f t="shared" ca="1" si="64"/>
        <v>0</v>
      </c>
      <c r="R180" s="255">
        <f t="shared" ca="1" si="65"/>
        <v>5</v>
      </c>
      <c r="S180" s="253">
        <f t="shared" ca="1" si="66"/>
        <v>0</v>
      </c>
      <c r="T180" s="254">
        <f t="shared" si="67"/>
        <v>0</v>
      </c>
      <c r="U180" s="255">
        <f t="shared" ca="1" si="68"/>
        <v>0</v>
      </c>
      <c r="W180" s="191" t="str">
        <f t="shared" ca="1" si="69"/>
        <v/>
      </c>
      <c r="X180" t="str">
        <f ca="1">IF(ISNUMBER($A180),$W180*(Methuselahs!$A$4+1)+$A180,"")</f>
        <v/>
      </c>
      <c r="Y180" s="191" t="str">
        <f t="shared" ca="1" si="70"/>
        <v/>
      </c>
      <c r="Z180" t="str">
        <f ca="1">IF(ISNUMBER($A180),VLOOKUP($A180,Methuselahs!$A$7:$X$206,5),"")</f>
        <v/>
      </c>
      <c r="AA180" s="191" t="str">
        <f t="shared" ca="1" si="71"/>
        <v/>
      </c>
    </row>
    <row r="181" spans="1:27" ht="12.95" customHeight="1" thickBot="1">
      <c r="A181" t="str">
        <f ca="1">IF(ISBLANK('Tournament Info'!$B$11),"",INDIRECT(ADDRESS(ROW(),2,1,1,"Optimal Seating "&amp;'Tournament Info'!$B$11-1&amp;"R+F")))</f>
        <v/>
      </c>
      <c r="B181" t="str">
        <f ca="1">IF(ISNUMBER(A181),VLOOKUP(A181,Methuselahs!$A$7:$E$206,2,FALSE()),"")</f>
        <v/>
      </c>
      <c r="C181" t="str">
        <f ca="1">IF(ISNUMBER(A181),VLOOKUP(A181,Methuselahs!$A$7:$E$206,3,FALSE()),"")</f>
        <v/>
      </c>
      <c r="D181" s="274" t="str">
        <f t="shared" ca="1" si="60"/>
        <v/>
      </c>
      <c r="E181" s="275"/>
      <c r="F181" s="292">
        <f t="shared" si="61"/>
        <v>0</v>
      </c>
      <c r="G181" s="260" t="str">
        <f t="shared" ca="1" si="62"/>
        <v/>
      </c>
      <c r="H181" t="str">
        <f ca="1">IF(ISNUMBER(A181),IF(OR($S181=$U181,NOT(ISNA(MATCH($D181*5+$V$4,Override!$C$6:$C$124,0)))),$Q181,0),"")</f>
        <v/>
      </c>
      <c r="I181" s="290" t="str">
        <f t="shared" ca="1" si="63"/>
        <v/>
      </c>
      <c r="J181" s="276">
        <f ca="1">COUNT(A177:A181)</f>
        <v>0</v>
      </c>
      <c r="K181" s="277" t="str">
        <f ca="1">IF(ISNUMBER(A181),_xlfn.RANK.EQ(F181,F177:F181),"")</f>
        <v/>
      </c>
      <c r="L181" s="278">
        <f ca="1">IF(J181=5,VLOOKUP(K181,TPMatrix!$A$6:$B$10,2,FALSE()),IF(J181=4,VLOOKUP(K181,TPMatrix!$D$6:$E$9,2,FALSE()),0))</f>
        <v>0</v>
      </c>
      <c r="M181" s="278">
        <f ca="1">IF(COUNTIF(K177:K181,K181)&gt;=2,IF(J181=5,VLOOKUP(K181+1,TPMatrix!$A$6:$B$10,2,FALSE()),IF(J181=4,VLOOKUP(K181+1,TPMatrix!$D$6:$E$9,2,FALSE()),0)),"")</f>
        <v>0</v>
      </c>
      <c r="N181" s="278">
        <f ca="1">IF(COUNTIF(K177:K181,K181)&gt;=3,IF(J181=5,VLOOKUP(K181+2,TPMatrix!$A$6:$B$10,2,FALSE()),IF(J181=4,VLOOKUP(K181+2,TPMatrix!$D$6:$E$9,2,FALSE()),0)),"")</f>
        <v>0</v>
      </c>
      <c r="O181" s="278">
        <f ca="1">IF(COUNTIF(K177:K181,K181)&gt;=4,IF(J181=5,VLOOKUP(K181+3,TPMatrix!$A$6:$B$10,2,FALSE()),IF(J181=4,VLOOKUP(K181+3,TPMatrix!$D$6:$E$9,2,FALSE()),0)),"")</f>
        <v>0</v>
      </c>
      <c r="P181" s="278">
        <f ca="1">IF(COUNTIF(K177:K181,K181)&gt;=5,IF(J181=5,VLOOKUP(K181+4,TPMatrix!$A$6:$B$10,2,FALSE()),IF(J181=4,VLOOKUP(K181+4,TPMatrix!$D$6:$E$9,2,FALSE()),0)),"")</f>
        <v>0</v>
      </c>
      <c r="Q181" s="278">
        <f t="shared" ca="1" si="64"/>
        <v>0</v>
      </c>
      <c r="R181" s="279">
        <f t="shared" ca="1" si="65"/>
        <v>5</v>
      </c>
      <c r="S181" s="277">
        <f t="shared" ca="1" si="66"/>
        <v>0</v>
      </c>
      <c r="T181" s="278">
        <f t="shared" si="67"/>
        <v>0</v>
      </c>
      <c r="U181" s="279">
        <f t="shared" ca="1" si="68"/>
        <v>0</v>
      </c>
      <c r="W181" s="191" t="str">
        <f t="shared" ca="1" si="69"/>
        <v/>
      </c>
      <c r="X181" t="str">
        <f ca="1">IF(ISNUMBER($A181),$W181*(Methuselahs!$A$4+1)+$A181,"")</f>
        <v/>
      </c>
      <c r="Y181" s="191" t="str">
        <f t="shared" ca="1" si="70"/>
        <v/>
      </c>
      <c r="Z181" t="str">
        <f ca="1">IF(ISNUMBER($A181),VLOOKUP($A181,Methuselahs!$A$7:$X$206,5),"")</f>
        <v/>
      </c>
      <c r="AA181" s="191" t="str">
        <f t="shared" ca="1" si="71"/>
        <v/>
      </c>
    </row>
    <row r="182" spans="1:27" ht="12.95" customHeight="1">
      <c r="A182" t="str">
        <f ca="1">IF(ISBLANK('Tournament Info'!$B$11),"",INDIRECT(ADDRESS(ROW(),2,1,1,"Optimal Seating "&amp;'Tournament Info'!$B$11-1&amp;"R+F")))</f>
        <v/>
      </c>
      <c r="B182" t="str">
        <f ca="1">IF(ISNUMBER(A182),VLOOKUP(A182,Methuselahs!$A$7:$E$206,2,FALSE()),"")</f>
        <v/>
      </c>
      <c r="C182" t="str">
        <f ca="1">IF(ISNUMBER(A182),VLOOKUP(A182,Methuselahs!$A$7:$E$206,3,FALSE()),"")</f>
        <v/>
      </c>
      <c r="D182" s="234" t="str">
        <f t="shared" ca="1" si="60"/>
        <v/>
      </c>
      <c r="E182" s="235"/>
      <c r="F182" s="285">
        <f t="shared" si="61"/>
        <v>0</v>
      </c>
      <c r="G182" s="236" t="str">
        <f t="shared" ca="1" si="62"/>
        <v/>
      </c>
      <c r="H182" t="str">
        <f ca="1">IF(ISNUMBER(A182),IF(OR($S182=$U182,NOT(ISNA(MATCH($D182*5+$V$4,Override!$C$6:$C$124,0)))),$Q182,0),"")</f>
        <v/>
      </c>
      <c r="I182" s="286" t="str">
        <f t="shared" ca="1" si="63"/>
        <v/>
      </c>
      <c r="J182" s="238">
        <f ca="1">COUNT(A182:A186)</f>
        <v>0</v>
      </c>
      <c r="K182" s="239" t="str">
        <f ca="1">IF(ISNUMBER(A182),_xlfn.RANK.EQ(F182,F182:F186),"")</f>
        <v/>
      </c>
      <c r="L182" s="240">
        <f ca="1">IF(J182=5,VLOOKUP(K182,TPMatrix!$A$6:$B$10,2,FALSE()),IF(J182=4,VLOOKUP(K182,TPMatrix!$D$6:$E$9,2,FALSE()),0))</f>
        <v>0</v>
      </c>
      <c r="M182" s="240">
        <f ca="1">IF(COUNTIF(K182:K186,K182)&gt;=2,IF(J182=5,VLOOKUP(K182+1,TPMatrix!$A$6:$B$10,2,FALSE()),IF(J182=4,VLOOKUP(K182+1,TPMatrix!$D$6:$E$9,2,FALSE()),0)),"")</f>
        <v>0</v>
      </c>
      <c r="N182" s="240">
        <f ca="1">IF(COUNTIF(K182:K186,K182)&gt;=3,IF(J182=5,VLOOKUP(K182+2,TPMatrix!$A$6:$B$10,2,FALSE()),IF(J182=4,VLOOKUP(K182+2,TPMatrix!$D$6:$E$9,2,FALSE()),0)),"")</f>
        <v>0</v>
      </c>
      <c r="O182" s="240">
        <f ca="1">IF(COUNTIF(K182:K186,K182)&gt;=4,IF(J182=5,VLOOKUP(K182+3,TPMatrix!$A$6:$B$10,2,FALSE()),IF(J182=4,VLOOKUP(K182+3,TPMatrix!$D$6:$E$9,2,FALSE()),0)),"")</f>
        <v>0</v>
      </c>
      <c r="P182" s="240">
        <f ca="1">IF(COUNTIF(K182:K186,K182)&gt;=5,IF(J182=5,VLOOKUP(K182+4,TPMatrix!$A$6:$B$10,2,FALSE()),IF(J182=4,VLOOKUP(K182+4,TPMatrix!$D$6:$E$9,2,FALSE()),0)),"")</f>
        <v>0</v>
      </c>
      <c r="Q182" s="240">
        <f t="shared" ca="1" si="64"/>
        <v>0</v>
      </c>
      <c r="R182" s="241">
        <f t="shared" ca="1" si="65"/>
        <v>5</v>
      </c>
      <c r="S182" s="242">
        <f t="shared" ca="1" si="66"/>
        <v>0</v>
      </c>
      <c r="T182" s="243">
        <f t="shared" si="67"/>
        <v>0</v>
      </c>
      <c r="U182" s="244">
        <f t="shared" ca="1" si="68"/>
        <v>0</v>
      </c>
      <c r="W182" s="191" t="str">
        <f t="shared" ca="1" si="69"/>
        <v/>
      </c>
      <c r="X182" t="str">
        <f ca="1">IF(ISNUMBER($A182),$W182*(Methuselahs!$A$4+1)+$A182,"")</f>
        <v/>
      </c>
      <c r="Y182" s="191" t="str">
        <f t="shared" ca="1" si="70"/>
        <v/>
      </c>
      <c r="Z182" t="str">
        <f ca="1">IF(ISNUMBER($A182),VLOOKUP($A182,Methuselahs!$A$7:$X$206,5),"")</f>
        <v/>
      </c>
      <c r="AA182" s="191" t="str">
        <f t="shared" ca="1" si="71"/>
        <v/>
      </c>
    </row>
    <row r="183" spans="1:27" ht="12.95" customHeight="1">
      <c r="A183" t="str">
        <f ca="1">IF(ISBLANK('Tournament Info'!$B$11),"",INDIRECT(ADDRESS(ROW(),2,1,1,"Optimal Seating "&amp;'Tournament Info'!$B$11-1&amp;"R+F")))</f>
        <v/>
      </c>
      <c r="B183" t="str">
        <f ca="1">IF(ISNUMBER(A183),VLOOKUP(A183,Methuselahs!$A$7:$E$206,2,FALSE()),"")</f>
        <v/>
      </c>
      <c r="C183" t="str">
        <f ca="1">IF(ISNUMBER(A183),VLOOKUP(A183,Methuselahs!$A$7:$E$206,3,FALSE()),"")</f>
        <v/>
      </c>
      <c r="D183" s="248" t="str">
        <f t="shared" ca="1" si="60"/>
        <v/>
      </c>
      <c r="E183" s="249"/>
      <c r="F183" s="287">
        <f t="shared" si="61"/>
        <v>0</v>
      </c>
      <c r="G183" s="250" t="str">
        <f t="shared" ca="1" si="62"/>
        <v/>
      </c>
      <c r="H183" t="str">
        <f ca="1">IF(ISNUMBER(A183),IF(OR($S183=$U183,NOT(ISNA(MATCH($D183*5+$V$4,Override!$C$6:$C$124,0)))),$Q183,0),"")</f>
        <v/>
      </c>
      <c r="I183" s="288" t="str">
        <f t="shared" ca="1" si="63"/>
        <v/>
      </c>
      <c r="J183" s="252">
        <f ca="1">COUNT(A182:A186)</f>
        <v>0</v>
      </c>
      <c r="K183" s="253" t="str">
        <f ca="1">IF(ISNUMBER(A183),_xlfn.RANK.EQ(F183,F182:F186),"")</f>
        <v/>
      </c>
      <c r="L183" s="254">
        <f ca="1">IF(J183=5,VLOOKUP(K183,TPMatrix!$A$6:$B$10,2,FALSE()),IF(J183=4,VLOOKUP(K183,TPMatrix!$D$6:$E$9,2,FALSE()),0))</f>
        <v>0</v>
      </c>
      <c r="M183" s="254">
        <f ca="1">IF(COUNTIF(K182:K186,K183)&gt;=2,IF(J183=5,VLOOKUP(K183+1,TPMatrix!$A$6:$B$10,2,FALSE()),IF(J183=4,VLOOKUP(K183+1,TPMatrix!$D$6:$E$9,2,FALSE()),0)),"")</f>
        <v>0</v>
      </c>
      <c r="N183" s="254">
        <f ca="1">IF(COUNTIF(K182:K186,K183)&gt;=3,IF(J183=5,VLOOKUP(K183+2,TPMatrix!$A$6:$B$10,2,FALSE()),IF(J183=4,VLOOKUP(K183+2,TPMatrix!$D$6:$E$9,2,FALSE()),0)),"")</f>
        <v>0</v>
      </c>
      <c r="O183" s="254">
        <f ca="1">IF(COUNTIF(K182:K186,K183)&gt;=4,IF(J183=5,VLOOKUP(K183+3,TPMatrix!$A$6:$B$10,2,FALSE()),IF(J183=4,VLOOKUP(K183+3,TPMatrix!$D$6:$E$9,2,FALSE()),0)),"")</f>
        <v>0</v>
      </c>
      <c r="P183" s="254">
        <f ca="1">IF(COUNTIF(K182:K186,K183)&gt;=5,IF(J183=5,VLOOKUP(K183+4,TPMatrix!$A$6:$B$10,2,FALSE()),IF(J183=4,VLOOKUP(K183+4,TPMatrix!$D$6:$E$9,2,FALSE()),0)),"")</f>
        <v>0</v>
      </c>
      <c r="Q183" s="254">
        <f t="shared" ca="1" si="64"/>
        <v>0</v>
      </c>
      <c r="R183" s="255">
        <f t="shared" ca="1" si="65"/>
        <v>5</v>
      </c>
      <c r="S183" s="253">
        <f t="shared" ca="1" si="66"/>
        <v>0</v>
      </c>
      <c r="T183" s="254">
        <f t="shared" si="67"/>
        <v>0</v>
      </c>
      <c r="U183" s="255">
        <f t="shared" ca="1" si="68"/>
        <v>0</v>
      </c>
      <c r="W183" s="191" t="str">
        <f t="shared" ca="1" si="69"/>
        <v/>
      </c>
      <c r="X183" t="str">
        <f ca="1">IF(ISNUMBER($A183),$W183*(Methuselahs!$A$4+1)+$A183,"")</f>
        <v/>
      </c>
      <c r="Y183" s="191" t="str">
        <f t="shared" ca="1" si="70"/>
        <v/>
      </c>
      <c r="Z183" t="str">
        <f ca="1">IF(ISNUMBER($A183),VLOOKUP($A183,Methuselahs!$A$7:$X$206,5),"")</f>
        <v/>
      </c>
      <c r="AA183" s="191" t="str">
        <f t="shared" ca="1" si="71"/>
        <v/>
      </c>
    </row>
    <row r="184" spans="1:27" ht="12.95" customHeight="1">
      <c r="A184" t="str">
        <f ca="1">IF(ISBLANK('Tournament Info'!$B$11),"",INDIRECT(ADDRESS(ROW(),2,1,1,"Optimal Seating "&amp;'Tournament Info'!$B$11-1&amp;"R+F")))</f>
        <v/>
      </c>
      <c r="B184" t="str">
        <f ca="1">IF(ISNUMBER(A184),VLOOKUP(A184,Methuselahs!$A$7:$E$206,2,FALSE()),"")</f>
        <v/>
      </c>
      <c r="C184" t="str">
        <f ca="1">IF(ISNUMBER(A184),VLOOKUP(A184,Methuselahs!$A$7:$E$206,3,FALSE()),"")</f>
        <v/>
      </c>
      <c r="D184" s="258" t="str">
        <f t="shared" ca="1" si="60"/>
        <v/>
      </c>
      <c r="E184" s="259"/>
      <c r="F184" s="289">
        <f t="shared" si="61"/>
        <v>0</v>
      </c>
      <c r="G184" s="260" t="str">
        <f t="shared" ca="1" si="62"/>
        <v/>
      </c>
      <c r="H184" t="str">
        <f ca="1">IF(ISNUMBER(A184),IF(OR($S184=$U184,NOT(ISNA(MATCH($D184*5+$V$4,Override!$C$6:$C$124,0)))),$Q184,0),"")</f>
        <v/>
      </c>
      <c r="I184" s="290" t="str">
        <f t="shared" ca="1" si="63"/>
        <v/>
      </c>
      <c r="J184" s="262">
        <f ca="1">COUNT(A182:A186)</f>
        <v>0</v>
      </c>
      <c r="K184" s="263" t="str">
        <f ca="1">IF(ISNUMBER(A184),_xlfn.RANK.EQ(F184,F182:F186),"")</f>
        <v/>
      </c>
      <c r="L184" s="264">
        <f ca="1">IF(J184=5,VLOOKUP(K184,TPMatrix!$A$6:$B$10,2,FALSE()),IF(J184=4,VLOOKUP(K184,TPMatrix!$D$6:$E$9,2,FALSE()),0))</f>
        <v>0</v>
      </c>
      <c r="M184" s="264">
        <f ca="1">IF(COUNTIF(K182:K186,K184)&gt;=2,IF(J184=5,VLOOKUP(K184+1,TPMatrix!$A$6:$B$10,2,FALSE()),IF(J184=4,VLOOKUP(K184+1,TPMatrix!$D$6:$E$9,2,FALSE()),0)),"")</f>
        <v>0</v>
      </c>
      <c r="N184" s="264">
        <f ca="1">IF(COUNTIF(K182:K186,K184)&gt;=3,IF(J184=5,VLOOKUP(K184+2,TPMatrix!$A$6:$B$10,2,FALSE()),IF(J184=4,VLOOKUP(K184+2,TPMatrix!$D$6:$E$9,2,FALSE()),0)),"")</f>
        <v>0</v>
      </c>
      <c r="O184" s="264">
        <f ca="1">IF(COUNTIF(K182:K186,K184)&gt;=4,IF(J184=5,VLOOKUP(K184+3,TPMatrix!$A$6:$B$10,2,FALSE()),IF(J184=4,VLOOKUP(K184+3,TPMatrix!$D$6:$E$9,2,FALSE()),0)),"")</f>
        <v>0</v>
      </c>
      <c r="P184" s="264">
        <f ca="1">IF(COUNTIF(K182:K186,K184)&gt;=5,IF(J184=5,VLOOKUP(K184+4,TPMatrix!$A$6:$B$10,2,FALSE()),IF(J184=4,VLOOKUP(K184+4,TPMatrix!$D$6:$E$9,2,FALSE()),0)),"")</f>
        <v>0</v>
      </c>
      <c r="Q184" s="264">
        <f t="shared" ca="1" si="64"/>
        <v>0</v>
      </c>
      <c r="R184" s="265">
        <f t="shared" ca="1" si="65"/>
        <v>5</v>
      </c>
      <c r="S184" s="263">
        <f t="shared" ca="1" si="66"/>
        <v>0</v>
      </c>
      <c r="T184" s="264">
        <f t="shared" si="67"/>
        <v>0</v>
      </c>
      <c r="U184" s="265">
        <f t="shared" ca="1" si="68"/>
        <v>0</v>
      </c>
      <c r="W184" s="191" t="str">
        <f t="shared" ca="1" si="69"/>
        <v/>
      </c>
      <c r="X184" t="str">
        <f ca="1">IF(ISNUMBER($A184),$W184*(Methuselahs!$A$4+1)+$A184,"")</f>
        <v/>
      </c>
      <c r="Y184" s="191" t="str">
        <f t="shared" ca="1" si="70"/>
        <v/>
      </c>
      <c r="Z184" t="str">
        <f ca="1">IF(ISNUMBER($A184),VLOOKUP($A184,Methuselahs!$A$7:$X$206,5),"")</f>
        <v/>
      </c>
      <c r="AA184" s="191" t="str">
        <f t="shared" ca="1" si="71"/>
        <v/>
      </c>
    </row>
    <row r="185" spans="1:27" ht="12.95" customHeight="1">
      <c r="A185" t="str">
        <f ca="1">IF(ISBLANK('Tournament Info'!$B$11),"",INDIRECT(ADDRESS(ROW(),2,1,1,"Optimal Seating "&amp;'Tournament Info'!$B$11-1&amp;"R+F")))</f>
        <v/>
      </c>
      <c r="B185" t="str">
        <f ca="1">IF(ISNUMBER(A185),VLOOKUP(A185,Methuselahs!$A$7:$E$206,2,FALSE()),"")</f>
        <v/>
      </c>
      <c r="C185" t="str">
        <f ca="1">IF(ISNUMBER(A185),VLOOKUP(A185,Methuselahs!$A$7:$E$206,3,FALSE()),"")</f>
        <v/>
      </c>
      <c r="D185" s="268" t="str">
        <f t="shared" ca="1" si="60"/>
        <v/>
      </c>
      <c r="E185" s="269"/>
      <c r="F185" s="291">
        <f t="shared" si="61"/>
        <v>0</v>
      </c>
      <c r="G185" s="250" t="str">
        <f t="shared" ca="1" si="62"/>
        <v/>
      </c>
      <c r="H185" t="str">
        <f ca="1">IF(ISNUMBER(A185),IF(OR($S185=$U185,NOT(ISNA(MATCH($D185*5+$V$4,Override!$C$6:$C$124,0)))),$Q185,0),"")</f>
        <v/>
      </c>
      <c r="I185" s="288" t="str">
        <f t="shared" ca="1" si="63"/>
        <v/>
      </c>
      <c r="J185" s="270">
        <f ca="1">COUNT(A182:A186)</f>
        <v>0</v>
      </c>
      <c r="K185" s="253" t="str">
        <f ca="1">IF(ISNUMBER(A185),_xlfn.RANK.EQ(F185,F182:F186),"")</f>
        <v/>
      </c>
      <c r="L185" s="254">
        <f ca="1">IF(J185=5,VLOOKUP(K185,TPMatrix!$A$6:$B$10,2,FALSE()),IF(J185=4,VLOOKUP(K185,TPMatrix!$D$6:$E$9,2,FALSE()),0))</f>
        <v>0</v>
      </c>
      <c r="M185" s="254">
        <f ca="1">IF(COUNTIF(K182:K186,K185)&gt;=2,IF(J185=5,VLOOKUP(K185+1,TPMatrix!$A$6:$B$10,2,FALSE()),IF(J185=4,VLOOKUP(K185+1,TPMatrix!$D$6:$E$9,2,FALSE()),0)),"")</f>
        <v>0</v>
      </c>
      <c r="N185" s="254">
        <f ca="1">IF(COUNTIF(K182:K186,K185)&gt;=3,IF(J185=5,VLOOKUP(K185+2,TPMatrix!$A$6:$B$10,2,FALSE()),IF(J185=4,VLOOKUP(K185+2,TPMatrix!$D$6:$E$9,2,FALSE()),0)),"")</f>
        <v>0</v>
      </c>
      <c r="O185" s="254">
        <f ca="1">IF(COUNTIF(K182:K186,K185)&gt;=4,IF(J185=5,VLOOKUP(K185+3,TPMatrix!$A$6:$B$10,2,FALSE()),IF(J185=4,VLOOKUP(K185+3,TPMatrix!$D$6:$E$9,2,FALSE()),0)),"")</f>
        <v>0</v>
      </c>
      <c r="P185" s="254">
        <f ca="1">IF(COUNTIF(K182:K186,K185)&gt;=5,IF(J185=5,VLOOKUP(K185+4,TPMatrix!$A$6:$B$10,2,FALSE()),IF(J185=4,VLOOKUP(K185+4,TPMatrix!$D$6:$E$9,2,FALSE()),0)),"")</f>
        <v>0</v>
      </c>
      <c r="Q185" s="254">
        <f t="shared" ca="1" si="64"/>
        <v>0</v>
      </c>
      <c r="R185" s="255">
        <f t="shared" ca="1" si="65"/>
        <v>5</v>
      </c>
      <c r="S185" s="253">
        <f t="shared" ca="1" si="66"/>
        <v>0</v>
      </c>
      <c r="T185" s="254">
        <f t="shared" si="67"/>
        <v>0</v>
      </c>
      <c r="U185" s="255">
        <f t="shared" ca="1" si="68"/>
        <v>0</v>
      </c>
      <c r="W185" s="191" t="str">
        <f t="shared" ca="1" si="69"/>
        <v/>
      </c>
      <c r="X185" t="str">
        <f ca="1">IF(ISNUMBER($A185),$W185*(Methuselahs!$A$4+1)+$A185,"")</f>
        <v/>
      </c>
      <c r="Y185" s="191" t="str">
        <f t="shared" ca="1" si="70"/>
        <v/>
      </c>
      <c r="Z185" t="str">
        <f ca="1">IF(ISNUMBER($A185),VLOOKUP($A185,Methuselahs!$A$7:$X$206,5),"")</f>
        <v/>
      </c>
      <c r="AA185" s="191" t="str">
        <f t="shared" ca="1" si="71"/>
        <v/>
      </c>
    </row>
    <row r="186" spans="1:27" ht="12.95" customHeight="1" thickBot="1">
      <c r="A186" t="str">
        <f ca="1">IF(ISBLANK('Tournament Info'!$B$11),"",INDIRECT(ADDRESS(ROW(),2,1,1,"Optimal Seating "&amp;'Tournament Info'!$B$11-1&amp;"R+F")))</f>
        <v/>
      </c>
      <c r="B186" t="str">
        <f ca="1">IF(ISNUMBER(A186),VLOOKUP(A186,Methuselahs!$A$7:$E$206,2,FALSE()),"")</f>
        <v/>
      </c>
      <c r="C186" t="str">
        <f ca="1">IF(ISNUMBER(A186),VLOOKUP(A186,Methuselahs!$A$7:$E$206,3,FALSE()),"")</f>
        <v/>
      </c>
      <c r="D186" s="274" t="str">
        <f t="shared" ca="1" si="60"/>
        <v/>
      </c>
      <c r="E186" s="275"/>
      <c r="F186" s="292">
        <f t="shared" si="61"/>
        <v>0</v>
      </c>
      <c r="G186" s="260" t="str">
        <f t="shared" ca="1" si="62"/>
        <v/>
      </c>
      <c r="H186" t="str">
        <f ca="1">IF(ISNUMBER(A186),IF(OR($S186=$U186,NOT(ISNA(MATCH($D186*5+$V$4,Override!$C$6:$C$124,0)))),$Q186,0),"")</f>
        <v/>
      </c>
      <c r="I186" s="290" t="str">
        <f t="shared" ca="1" si="63"/>
        <v/>
      </c>
      <c r="J186" s="276">
        <f ca="1">COUNT(A182:A186)</f>
        <v>0</v>
      </c>
      <c r="K186" s="277" t="str">
        <f ca="1">IF(ISNUMBER(A186),_xlfn.RANK.EQ(F186,F182:F186),"")</f>
        <v/>
      </c>
      <c r="L186" s="278">
        <f ca="1">IF(J186=5,VLOOKUP(K186,TPMatrix!$A$6:$B$10,2,FALSE()),IF(J186=4,VLOOKUP(K186,TPMatrix!$D$6:$E$9,2,FALSE()),0))</f>
        <v>0</v>
      </c>
      <c r="M186" s="278">
        <f ca="1">IF(COUNTIF(K182:K186,K186)&gt;=2,IF(J186=5,VLOOKUP(K186+1,TPMatrix!$A$6:$B$10,2,FALSE()),IF(J186=4,VLOOKUP(K186+1,TPMatrix!$D$6:$E$9,2,FALSE()),0)),"")</f>
        <v>0</v>
      </c>
      <c r="N186" s="278">
        <f ca="1">IF(COUNTIF(K182:K186,K186)&gt;=3,IF(J186=5,VLOOKUP(K186+2,TPMatrix!$A$6:$B$10,2,FALSE()),IF(J186=4,VLOOKUP(K186+2,TPMatrix!$D$6:$E$9,2,FALSE()),0)),"")</f>
        <v>0</v>
      </c>
      <c r="O186" s="278">
        <f ca="1">IF(COUNTIF(K182:K186,K186)&gt;=4,IF(J186=5,VLOOKUP(K186+3,TPMatrix!$A$6:$B$10,2,FALSE()),IF(J186=4,VLOOKUP(K186+3,TPMatrix!$D$6:$E$9,2,FALSE()),0)),"")</f>
        <v>0</v>
      </c>
      <c r="P186" s="278">
        <f ca="1">IF(COUNTIF(K182:K186,K186)&gt;=5,IF(J186=5,VLOOKUP(K186+4,TPMatrix!$A$6:$B$10,2,FALSE()),IF(J186=4,VLOOKUP(K186+4,TPMatrix!$D$6:$E$9,2,FALSE()),0)),"")</f>
        <v>0</v>
      </c>
      <c r="Q186" s="278">
        <f t="shared" ca="1" si="64"/>
        <v>0</v>
      </c>
      <c r="R186" s="279">
        <f t="shared" ca="1" si="65"/>
        <v>5</v>
      </c>
      <c r="S186" s="277">
        <f t="shared" ca="1" si="66"/>
        <v>0</v>
      </c>
      <c r="T186" s="278">
        <f t="shared" si="67"/>
        <v>0</v>
      </c>
      <c r="U186" s="279">
        <f t="shared" ca="1" si="68"/>
        <v>0</v>
      </c>
      <c r="W186" s="191" t="str">
        <f t="shared" ca="1" si="69"/>
        <v/>
      </c>
      <c r="X186" t="str">
        <f ca="1">IF(ISNUMBER($A186),$W186*(Methuselahs!$A$4+1)+$A186,"")</f>
        <v/>
      </c>
      <c r="Y186" s="191" t="str">
        <f t="shared" ca="1" si="70"/>
        <v/>
      </c>
      <c r="Z186" t="str">
        <f ca="1">IF(ISNUMBER($A186),VLOOKUP($A186,Methuselahs!$A$7:$X$206,5),"")</f>
        <v/>
      </c>
      <c r="AA186" s="191" t="str">
        <f t="shared" ca="1" si="71"/>
        <v/>
      </c>
    </row>
    <row r="187" spans="1:27" ht="12.95" customHeight="1">
      <c r="A187" t="str">
        <f ca="1">IF(ISBLANK('Tournament Info'!$B$11),"",INDIRECT(ADDRESS(ROW(),2,1,1,"Optimal Seating "&amp;'Tournament Info'!$B$11-1&amp;"R+F")))</f>
        <v/>
      </c>
      <c r="B187" t="str">
        <f ca="1">IF(ISNUMBER(A187),VLOOKUP(A187,Methuselahs!$A$7:$E$206,2,FALSE()),"")</f>
        <v/>
      </c>
      <c r="C187" t="str">
        <f ca="1">IF(ISNUMBER(A187),VLOOKUP(A187,Methuselahs!$A$7:$E$206,3,FALSE()),"")</f>
        <v/>
      </c>
      <c r="D187" s="234" t="str">
        <f t="shared" ca="1" si="60"/>
        <v/>
      </c>
      <c r="E187" s="235"/>
      <c r="F187" s="285">
        <f t="shared" si="61"/>
        <v>0</v>
      </c>
      <c r="G187" s="236" t="str">
        <f t="shared" ca="1" si="62"/>
        <v/>
      </c>
      <c r="H187" t="str">
        <f ca="1">IF(ISNUMBER(A187),IF(OR($S187=$U187,NOT(ISNA(MATCH($D187*5+$V$4,Override!$C$6:$C$124,0)))),$Q187,0),"")</f>
        <v/>
      </c>
      <c r="I187" s="286" t="str">
        <f t="shared" ca="1" si="63"/>
        <v/>
      </c>
      <c r="J187" s="238">
        <f ca="1">COUNT(A187:A191)</f>
        <v>0</v>
      </c>
      <c r="K187" s="239" t="str">
        <f ca="1">IF(ISNUMBER(A187),_xlfn.RANK.EQ(F187,F187:F191),"")</f>
        <v/>
      </c>
      <c r="L187" s="240">
        <f ca="1">IF(J187=5,VLOOKUP(K187,TPMatrix!$A$6:$B$10,2,FALSE()),IF(J187=4,VLOOKUP(K187,TPMatrix!$D$6:$E$9,2,FALSE()),0))</f>
        <v>0</v>
      </c>
      <c r="M187" s="240">
        <f ca="1">IF(COUNTIF(K187:K191,K187)&gt;=2,IF(J187=5,VLOOKUP(K187+1,TPMatrix!$A$6:$B$10,2,FALSE()),IF(J187=4,VLOOKUP(K187+1,TPMatrix!$D$6:$E$9,2,FALSE()),0)),"")</f>
        <v>0</v>
      </c>
      <c r="N187" s="240">
        <f ca="1">IF(COUNTIF(K187:K191,K187)&gt;=3,IF(J187=5,VLOOKUP(K187+2,TPMatrix!$A$6:$B$10,2,FALSE()),IF(J187=4,VLOOKUP(K187+2,TPMatrix!$D$6:$E$9,2,FALSE()),0)),"")</f>
        <v>0</v>
      </c>
      <c r="O187" s="240">
        <f ca="1">IF(COUNTIF(K187:K191,K187)&gt;=4,IF(J187=5,VLOOKUP(K187+3,TPMatrix!$A$6:$B$10,2,FALSE()),IF(J187=4,VLOOKUP(K187+3,TPMatrix!$D$6:$E$9,2,FALSE()),0)),"")</f>
        <v>0</v>
      </c>
      <c r="P187" s="240">
        <f ca="1">IF(COUNTIF(K187:K191,K187)&gt;=5,IF(J187=5,VLOOKUP(K187+4,TPMatrix!$A$6:$B$10,2,FALSE()),IF(J187=4,VLOOKUP(K187+4,TPMatrix!$D$6:$E$9,2,FALSE()),0)),"")</f>
        <v>0</v>
      </c>
      <c r="Q187" s="240">
        <f t="shared" ca="1" si="64"/>
        <v>0</v>
      </c>
      <c r="R187" s="241">
        <f t="shared" ca="1" si="65"/>
        <v>5</v>
      </c>
      <c r="S187" s="242">
        <f t="shared" ca="1" si="66"/>
        <v>0</v>
      </c>
      <c r="T187" s="243">
        <f t="shared" si="67"/>
        <v>0</v>
      </c>
      <c r="U187" s="244">
        <f t="shared" ca="1" si="68"/>
        <v>0</v>
      </c>
      <c r="W187" s="191" t="str">
        <f t="shared" ca="1" si="69"/>
        <v/>
      </c>
      <c r="X187" t="str">
        <f ca="1">IF(ISNUMBER($A187),$W187*(Methuselahs!$A$4+1)+$A187,"")</f>
        <v/>
      </c>
      <c r="Y187" s="191" t="str">
        <f t="shared" ca="1" si="70"/>
        <v/>
      </c>
      <c r="Z187" t="str">
        <f ca="1">IF(ISNUMBER($A187),VLOOKUP($A187,Methuselahs!$A$7:$X$206,5),"")</f>
        <v/>
      </c>
      <c r="AA187" s="191" t="str">
        <f t="shared" ca="1" si="71"/>
        <v/>
      </c>
    </row>
    <row r="188" spans="1:27" ht="12.95" customHeight="1">
      <c r="A188" t="str">
        <f ca="1">IF(ISBLANK('Tournament Info'!$B$11),"",INDIRECT(ADDRESS(ROW(),2,1,1,"Optimal Seating "&amp;'Tournament Info'!$B$11-1&amp;"R+F")))</f>
        <v/>
      </c>
      <c r="B188" t="str">
        <f ca="1">IF(ISNUMBER(A188),VLOOKUP(A188,Methuselahs!$A$7:$E$206,2,FALSE()),"")</f>
        <v/>
      </c>
      <c r="C188" t="str">
        <f ca="1">IF(ISNUMBER(A188),VLOOKUP(A188,Methuselahs!$A$7:$E$206,3,FALSE()),"")</f>
        <v/>
      </c>
      <c r="D188" s="248" t="str">
        <f t="shared" ca="1" si="60"/>
        <v/>
      </c>
      <c r="E188" s="249"/>
      <c r="F188" s="287">
        <f t="shared" si="61"/>
        <v>0</v>
      </c>
      <c r="G188" s="250" t="str">
        <f t="shared" ca="1" si="62"/>
        <v/>
      </c>
      <c r="H188" t="str">
        <f ca="1">IF(ISNUMBER(A188),IF(OR($S188=$U188,NOT(ISNA(MATCH($D188*5+$V$4,Override!$C$6:$C$124,0)))),$Q188,0),"")</f>
        <v/>
      </c>
      <c r="I188" s="288" t="str">
        <f t="shared" ca="1" si="63"/>
        <v/>
      </c>
      <c r="J188" s="252">
        <f ca="1">COUNT(A187:A191)</f>
        <v>0</v>
      </c>
      <c r="K188" s="253" t="str">
        <f ca="1">IF(ISNUMBER(A188),_xlfn.RANK.EQ(F188,F187:F191),"")</f>
        <v/>
      </c>
      <c r="L188" s="254">
        <f ca="1">IF(J188=5,VLOOKUP(K188,TPMatrix!$A$6:$B$10,2,FALSE()),IF(J188=4,VLOOKUP(K188,TPMatrix!$D$6:$E$9,2,FALSE()),0))</f>
        <v>0</v>
      </c>
      <c r="M188" s="254">
        <f ca="1">IF(COUNTIF(K187:K191,K188)&gt;=2,IF(J188=5,VLOOKUP(K188+1,TPMatrix!$A$6:$B$10,2,FALSE()),IF(J188=4,VLOOKUP(K188+1,TPMatrix!$D$6:$E$9,2,FALSE()),0)),"")</f>
        <v>0</v>
      </c>
      <c r="N188" s="254">
        <f ca="1">IF(COUNTIF(K187:K191,K188)&gt;=3,IF(J188=5,VLOOKUP(K188+2,TPMatrix!$A$6:$B$10,2,FALSE()),IF(J188=4,VLOOKUP(K188+2,TPMatrix!$D$6:$E$9,2,FALSE()),0)),"")</f>
        <v>0</v>
      </c>
      <c r="O188" s="254">
        <f ca="1">IF(COUNTIF(K187:K191,K188)&gt;=4,IF(J188=5,VLOOKUP(K188+3,TPMatrix!$A$6:$B$10,2,FALSE()),IF(J188=4,VLOOKUP(K188+3,TPMatrix!$D$6:$E$9,2,FALSE()),0)),"")</f>
        <v>0</v>
      </c>
      <c r="P188" s="254">
        <f ca="1">IF(COUNTIF(K187:K191,K188)&gt;=5,IF(J188=5,VLOOKUP(K188+4,TPMatrix!$A$6:$B$10,2,FALSE()),IF(J188=4,VLOOKUP(K188+4,TPMatrix!$D$6:$E$9,2,FALSE()),0)),"")</f>
        <v>0</v>
      </c>
      <c r="Q188" s="254">
        <f t="shared" ca="1" si="64"/>
        <v>0</v>
      </c>
      <c r="R188" s="255">
        <f t="shared" ca="1" si="65"/>
        <v>5</v>
      </c>
      <c r="S188" s="253">
        <f t="shared" ca="1" si="66"/>
        <v>0</v>
      </c>
      <c r="T188" s="254">
        <f t="shared" si="67"/>
        <v>0</v>
      </c>
      <c r="U188" s="255">
        <f t="shared" ca="1" si="68"/>
        <v>0</v>
      </c>
      <c r="W188" s="191" t="str">
        <f t="shared" ca="1" si="69"/>
        <v/>
      </c>
      <c r="X188" t="str">
        <f ca="1">IF(ISNUMBER($A188),$W188*(Methuselahs!$A$4+1)+$A188,"")</f>
        <v/>
      </c>
      <c r="Y188" s="191" t="str">
        <f t="shared" ca="1" si="70"/>
        <v/>
      </c>
      <c r="Z188" t="str">
        <f ca="1">IF(ISNUMBER($A188),VLOOKUP($A188,Methuselahs!$A$7:$X$206,5),"")</f>
        <v/>
      </c>
      <c r="AA188" s="191" t="str">
        <f t="shared" ca="1" si="71"/>
        <v/>
      </c>
    </row>
    <row r="189" spans="1:27" ht="12.95" customHeight="1">
      <c r="A189" t="str">
        <f ca="1">IF(ISBLANK('Tournament Info'!$B$11),"",INDIRECT(ADDRESS(ROW(),2,1,1,"Optimal Seating "&amp;'Tournament Info'!$B$11-1&amp;"R+F")))</f>
        <v/>
      </c>
      <c r="B189" t="str">
        <f ca="1">IF(ISNUMBER(A189),VLOOKUP(A189,Methuselahs!$A$7:$E$206,2,FALSE()),"")</f>
        <v/>
      </c>
      <c r="C189" t="str">
        <f ca="1">IF(ISNUMBER(A189),VLOOKUP(A189,Methuselahs!$A$7:$E$206,3,FALSE()),"")</f>
        <v/>
      </c>
      <c r="D189" s="258" t="str">
        <f t="shared" ca="1" si="60"/>
        <v/>
      </c>
      <c r="E189" s="259"/>
      <c r="F189" s="289">
        <f t="shared" si="61"/>
        <v>0</v>
      </c>
      <c r="G189" s="260" t="str">
        <f t="shared" ca="1" si="62"/>
        <v/>
      </c>
      <c r="H189" t="str">
        <f ca="1">IF(ISNUMBER(A189),IF(OR($S189=$U189,NOT(ISNA(MATCH($D189*5+$V$4,Override!$C$6:$C$124,0)))),$Q189,0),"")</f>
        <v/>
      </c>
      <c r="I189" s="290" t="str">
        <f t="shared" ca="1" si="63"/>
        <v/>
      </c>
      <c r="J189" s="262">
        <f ca="1">COUNT(A187:A191)</f>
        <v>0</v>
      </c>
      <c r="K189" s="263" t="str">
        <f ca="1">IF(ISNUMBER(A189),_xlfn.RANK.EQ(F189,F187:F191),"")</f>
        <v/>
      </c>
      <c r="L189" s="264">
        <f ca="1">IF(J189=5,VLOOKUP(K189,TPMatrix!$A$6:$B$10,2,FALSE()),IF(J189=4,VLOOKUP(K189,TPMatrix!$D$6:$E$9,2,FALSE()),0))</f>
        <v>0</v>
      </c>
      <c r="M189" s="264">
        <f ca="1">IF(COUNTIF(K187:K191,K189)&gt;=2,IF(J189=5,VLOOKUP(K189+1,TPMatrix!$A$6:$B$10,2,FALSE()),IF(J189=4,VLOOKUP(K189+1,TPMatrix!$D$6:$E$9,2,FALSE()),0)),"")</f>
        <v>0</v>
      </c>
      <c r="N189" s="264">
        <f ca="1">IF(COUNTIF(K187:K191,K189)&gt;=3,IF(J189=5,VLOOKUP(K189+2,TPMatrix!$A$6:$B$10,2,FALSE()),IF(J189=4,VLOOKUP(K189+2,TPMatrix!$D$6:$E$9,2,FALSE()),0)),"")</f>
        <v>0</v>
      </c>
      <c r="O189" s="264">
        <f ca="1">IF(COUNTIF(K187:K191,K189)&gt;=4,IF(J189=5,VLOOKUP(K189+3,TPMatrix!$A$6:$B$10,2,FALSE()),IF(J189=4,VLOOKUP(K189+3,TPMatrix!$D$6:$E$9,2,FALSE()),0)),"")</f>
        <v>0</v>
      </c>
      <c r="P189" s="264">
        <f ca="1">IF(COUNTIF(K187:K191,K189)&gt;=5,IF(J189=5,VLOOKUP(K189+4,TPMatrix!$A$6:$B$10,2,FALSE()),IF(J189=4,VLOOKUP(K189+4,TPMatrix!$D$6:$E$9,2,FALSE()),0)),"")</f>
        <v>0</v>
      </c>
      <c r="Q189" s="264">
        <f t="shared" ca="1" si="64"/>
        <v>0</v>
      </c>
      <c r="R189" s="265">
        <f t="shared" ca="1" si="65"/>
        <v>5</v>
      </c>
      <c r="S189" s="263">
        <f t="shared" ca="1" si="66"/>
        <v>0</v>
      </c>
      <c r="T189" s="264">
        <f t="shared" si="67"/>
        <v>0</v>
      </c>
      <c r="U189" s="265">
        <f t="shared" ca="1" si="68"/>
        <v>0</v>
      </c>
      <c r="W189" s="191" t="str">
        <f t="shared" ca="1" si="69"/>
        <v/>
      </c>
      <c r="X189" t="str">
        <f ca="1">IF(ISNUMBER($A189),$W189*(Methuselahs!$A$4+1)+$A189,"")</f>
        <v/>
      </c>
      <c r="Y189" s="191" t="str">
        <f t="shared" ca="1" si="70"/>
        <v/>
      </c>
      <c r="Z189" t="str">
        <f ca="1">IF(ISNUMBER($A189),VLOOKUP($A189,Methuselahs!$A$7:$X$206,5),"")</f>
        <v/>
      </c>
      <c r="AA189" s="191" t="str">
        <f t="shared" ca="1" si="71"/>
        <v/>
      </c>
    </row>
    <row r="190" spans="1:27" ht="12.95" customHeight="1">
      <c r="A190" t="str">
        <f ca="1">IF(ISBLANK('Tournament Info'!$B$11),"",INDIRECT(ADDRESS(ROW(),2,1,1,"Optimal Seating "&amp;'Tournament Info'!$B$11-1&amp;"R+F")))</f>
        <v/>
      </c>
      <c r="B190" t="str">
        <f ca="1">IF(ISNUMBER(A190),VLOOKUP(A190,Methuselahs!$A$7:$E$206,2,FALSE()),"")</f>
        <v/>
      </c>
      <c r="C190" t="str">
        <f ca="1">IF(ISNUMBER(A190),VLOOKUP(A190,Methuselahs!$A$7:$E$206,3,FALSE()),"")</f>
        <v/>
      </c>
      <c r="D190" s="268" t="str">
        <f t="shared" ca="1" si="60"/>
        <v/>
      </c>
      <c r="E190" s="269"/>
      <c r="F190" s="291">
        <f t="shared" si="61"/>
        <v>0</v>
      </c>
      <c r="G190" s="250" t="str">
        <f t="shared" ca="1" si="62"/>
        <v/>
      </c>
      <c r="H190" t="str">
        <f ca="1">IF(ISNUMBER(A190),IF(OR($S190=$U190,NOT(ISNA(MATCH($D190*5+$V$4,Override!$C$6:$C$124,0)))),$Q190,0),"")</f>
        <v/>
      </c>
      <c r="I190" s="288" t="str">
        <f t="shared" ca="1" si="63"/>
        <v/>
      </c>
      <c r="J190" s="270">
        <f ca="1">COUNT(A187:A191)</f>
        <v>0</v>
      </c>
      <c r="K190" s="253" t="str">
        <f ca="1">IF(ISNUMBER(A190),_xlfn.RANK.EQ(F190,F187:F191),"")</f>
        <v/>
      </c>
      <c r="L190" s="254">
        <f ca="1">IF(J190=5,VLOOKUP(K190,TPMatrix!$A$6:$B$10,2,FALSE()),IF(J190=4,VLOOKUP(K190,TPMatrix!$D$6:$E$9,2,FALSE()),0))</f>
        <v>0</v>
      </c>
      <c r="M190" s="254">
        <f ca="1">IF(COUNTIF(K187:K191,K190)&gt;=2,IF(J190=5,VLOOKUP(K190+1,TPMatrix!$A$6:$B$10,2,FALSE()),IF(J190=4,VLOOKUP(K190+1,TPMatrix!$D$6:$E$9,2,FALSE()),0)),"")</f>
        <v>0</v>
      </c>
      <c r="N190" s="254">
        <f ca="1">IF(COUNTIF(K187:K191,K190)&gt;=3,IF(J190=5,VLOOKUP(K190+2,TPMatrix!$A$6:$B$10,2,FALSE()),IF(J190=4,VLOOKUP(K190+2,TPMatrix!$D$6:$E$9,2,FALSE()),0)),"")</f>
        <v>0</v>
      </c>
      <c r="O190" s="254">
        <f ca="1">IF(COUNTIF(K187:K191,K190)&gt;=4,IF(J190=5,VLOOKUP(K190+3,TPMatrix!$A$6:$B$10,2,FALSE()),IF(J190=4,VLOOKUP(K190+3,TPMatrix!$D$6:$E$9,2,FALSE()),0)),"")</f>
        <v>0</v>
      </c>
      <c r="P190" s="254">
        <f ca="1">IF(COUNTIF(K187:K191,K190)&gt;=5,IF(J190=5,VLOOKUP(K190+4,TPMatrix!$A$6:$B$10,2,FALSE()),IF(J190=4,VLOOKUP(K190+4,TPMatrix!$D$6:$E$9,2,FALSE()),0)),"")</f>
        <v>0</v>
      </c>
      <c r="Q190" s="254">
        <f t="shared" ca="1" si="64"/>
        <v>0</v>
      </c>
      <c r="R190" s="255">
        <f t="shared" ca="1" si="65"/>
        <v>5</v>
      </c>
      <c r="S190" s="253">
        <f t="shared" ca="1" si="66"/>
        <v>0</v>
      </c>
      <c r="T190" s="254">
        <f t="shared" si="67"/>
        <v>0</v>
      </c>
      <c r="U190" s="255">
        <f t="shared" ca="1" si="68"/>
        <v>0</v>
      </c>
      <c r="W190" s="191" t="str">
        <f t="shared" ca="1" si="69"/>
        <v/>
      </c>
      <c r="X190" t="str">
        <f ca="1">IF(ISNUMBER($A190),$W190*(Methuselahs!$A$4+1)+$A190,"")</f>
        <v/>
      </c>
      <c r="Y190" s="191" t="str">
        <f t="shared" ca="1" si="70"/>
        <v/>
      </c>
      <c r="Z190" t="str">
        <f ca="1">IF(ISNUMBER($A190),VLOOKUP($A190,Methuselahs!$A$7:$X$206,5),"")</f>
        <v/>
      </c>
      <c r="AA190" s="191" t="str">
        <f t="shared" ca="1" si="71"/>
        <v/>
      </c>
    </row>
    <row r="191" spans="1:27" ht="12.95" customHeight="1" thickBot="1">
      <c r="A191" t="str">
        <f ca="1">IF(ISBLANK('Tournament Info'!$B$11),"",INDIRECT(ADDRESS(ROW(),2,1,1,"Optimal Seating "&amp;'Tournament Info'!$B$11-1&amp;"R+F")))</f>
        <v/>
      </c>
      <c r="B191" t="str">
        <f ca="1">IF(ISNUMBER(A191),VLOOKUP(A191,Methuselahs!$A$7:$E$206,2,FALSE()),"")</f>
        <v/>
      </c>
      <c r="C191" t="str">
        <f ca="1">IF(ISNUMBER(A191),VLOOKUP(A191,Methuselahs!$A$7:$E$206,3,FALSE()),"")</f>
        <v/>
      </c>
      <c r="D191" s="274" t="str">
        <f t="shared" ca="1" si="60"/>
        <v/>
      </c>
      <c r="E191" s="275"/>
      <c r="F191" s="292">
        <f t="shared" si="61"/>
        <v>0</v>
      </c>
      <c r="G191" s="260" t="str">
        <f t="shared" ca="1" si="62"/>
        <v/>
      </c>
      <c r="H191" t="str">
        <f ca="1">IF(ISNUMBER(A191),IF(OR($S191=$U191,NOT(ISNA(MATCH($D191*5+$V$4,Override!$C$6:$C$124,0)))),$Q191,0),"")</f>
        <v/>
      </c>
      <c r="I191" s="290" t="str">
        <f t="shared" ca="1" si="63"/>
        <v/>
      </c>
      <c r="J191" s="276">
        <f ca="1">COUNT(A187:A191)</f>
        <v>0</v>
      </c>
      <c r="K191" s="277" t="str">
        <f ca="1">IF(ISNUMBER(A191),_xlfn.RANK.EQ(F191,F187:F191),"")</f>
        <v/>
      </c>
      <c r="L191" s="278">
        <f ca="1">IF(J191=5,VLOOKUP(K191,TPMatrix!$A$6:$B$10,2,FALSE()),IF(J191=4,VLOOKUP(K191,TPMatrix!$D$6:$E$9,2,FALSE()),0))</f>
        <v>0</v>
      </c>
      <c r="M191" s="278">
        <f ca="1">IF(COUNTIF(K187:K191,K191)&gt;=2,IF(J191=5,VLOOKUP(K191+1,TPMatrix!$A$6:$B$10,2,FALSE()),IF(J191=4,VLOOKUP(K191+1,TPMatrix!$D$6:$E$9,2,FALSE()),0)),"")</f>
        <v>0</v>
      </c>
      <c r="N191" s="278">
        <f ca="1">IF(COUNTIF(K187:K191,K191)&gt;=3,IF(J191=5,VLOOKUP(K191+2,TPMatrix!$A$6:$B$10,2,FALSE()),IF(J191=4,VLOOKUP(K191+2,TPMatrix!$D$6:$E$9,2,FALSE()),0)),"")</f>
        <v>0</v>
      </c>
      <c r="O191" s="278">
        <f ca="1">IF(COUNTIF(K187:K191,K191)&gt;=4,IF(J191=5,VLOOKUP(K191+3,TPMatrix!$A$6:$B$10,2,FALSE()),IF(J191=4,VLOOKUP(K191+3,TPMatrix!$D$6:$E$9,2,FALSE()),0)),"")</f>
        <v>0</v>
      </c>
      <c r="P191" s="278">
        <f ca="1">IF(COUNTIF(K187:K191,K191)&gt;=5,IF(J191=5,VLOOKUP(K191+4,TPMatrix!$A$6:$B$10,2,FALSE()),IF(J191=4,VLOOKUP(K191+4,TPMatrix!$D$6:$E$9,2,FALSE()),0)),"")</f>
        <v>0</v>
      </c>
      <c r="Q191" s="278">
        <f t="shared" ca="1" si="64"/>
        <v>0</v>
      </c>
      <c r="R191" s="279">
        <f t="shared" ca="1" si="65"/>
        <v>5</v>
      </c>
      <c r="S191" s="277">
        <f t="shared" ca="1" si="66"/>
        <v>0</v>
      </c>
      <c r="T191" s="278">
        <f t="shared" si="67"/>
        <v>0</v>
      </c>
      <c r="U191" s="279">
        <f t="shared" ca="1" si="68"/>
        <v>0</v>
      </c>
      <c r="W191" s="191" t="str">
        <f t="shared" ca="1" si="69"/>
        <v/>
      </c>
      <c r="X191" t="str">
        <f ca="1">IF(ISNUMBER($A191),$W191*(Methuselahs!$A$4+1)+$A191,"")</f>
        <v/>
      </c>
      <c r="Y191" s="191" t="str">
        <f t="shared" ca="1" si="70"/>
        <v/>
      </c>
      <c r="Z191" t="str">
        <f ca="1">IF(ISNUMBER($A191),VLOOKUP($A191,Methuselahs!$A$7:$X$206,5),"")</f>
        <v/>
      </c>
      <c r="AA191" s="191" t="str">
        <f t="shared" ca="1" si="71"/>
        <v/>
      </c>
    </row>
    <row r="192" spans="1:27" ht="12.95" customHeight="1">
      <c r="A192" t="str">
        <f ca="1">IF(ISBLANK('Tournament Info'!$B$11),"",INDIRECT(ADDRESS(ROW(),2,1,1,"Optimal Seating "&amp;'Tournament Info'!$B$11-1&amp;"R+F")))</f>
        <v/>
      </c>
      <c r="B192" t="str">
        <f ca="1">IF(ISNUMBER(A192),VLOOKUP(A192,Methuselahs!$A$7:$E$206,2,FALSE()),"")</f>
        <v/>
      </c>
      <c r="C192" t="str">
        <f ca="1">IF(ISNUMBER(A192),VLOOKUP(A192,Methuselahs!$A$7:$E$206,3,FALSE()),"")</f>
        <v/>
      </c>
      <c r="D192" s="234" t="str">
        <f t="shared" ca="1" si="60"/>
        <v/>
      </c>
      <c r="E192" s="235"/>
      <c r="F192" s="285">
        <f t="shared" si="61"/>
        <v>0</v>
      </c>
      <c r="G192" s="236" t="str">
        <f t="shared" ca="1" si="62"/>
        <v/>
      </c>
      <c r="H192" t="str">
        <f ca="1">IF(ISNUMBER(A192),IF(OR($S192=$U192,NOT(ISNA(MATCH($D192*5+$V$4,Override!$C$6:$C$124,0)))),$Q192,0),"")</f>
        <v/>
      </c>
      <c r="I192" s="286" t="str">
        <f t="shared" ca="1" si="63"/>
        <v/>
      </c>
      <c r="J192" s="238">
        <f ca="1">COUNT(A192:A196)</f>
        <v>0</v>
      </c>
      <c r="K192" s="239" t="str">
        <f ca="1">IF(ISNUMBER(A192),_xlfn.RANK.EQ(F192,F192:F196),"")</f>
        <v/>
      </c>
      <c r="L192" s="240">
        <f ca="1">IF(J192=5,VLOOKUP(K192,TPMatrix!$A$6:$B$10,2,FALSE()),IF(J192=4,VLOOKUP(K192,TPMatrix!$D$6:$E$9,2,FALSE()),0))</f>
        <v>0</v>
      </c>
      <c r="M192" s="240">
        <f ca="1">IF(COUNTIF(K192:K196,K192)&gt;=2,IF(J192=5,VLOOKUP(K192+1,TPMatrix!$A$6:$B$10,2,FALSE()),IF(J192=4,VLOOKUP(K192+1,TPMatrix!$D$6:$E$9,2,FALSE()),0)),"")</f>
        <v>0</v>
      </c>
      <c r="N192" s="240">
        <f ca="1">IF(COUNTIF(K192:K196,K192)&gt;=3,IF(J192=5,VLOOKUP(K192+2,TPMatrix!$A$6:$B$10,2,FALSE()),IF(J192=4,VLOOKUP(K192+2,TPMatrix!$D$6:$E$9,2,FALSE()),0)),"")</f>
        <v>0</v>
      </c>
      <c r="O192" s="240">
        <f ca="1">IF(COUNTIF(K192:K196,K192)&gt;=4,IF(J192=5,VLOOKUP(K192+3,TPMatrix!$A$6:$B$10,2,FALSE()),IF(J192=4,VLOOKUP(K192+3,TPMatrix!$D$6:$E$9,2,FALSE()),0)),"")</f>
        <v>0</v>
      </c>
      <c r="P192" s="240">
        <f ca="1">IF(COUNTIF(K192:K196,K192)&gt;=5,IF(J192=5,VLOOKUP(K192+4,TPMatrix!$A$6:$B$10,2,FALSE()),IF(J192=4,VLOOKUP(K192+4,TPMatrix!$D$6:$E$9,2,FALSE()),0)),"")</f>
        <v>0</v>
      </c>
      <c r="Q192" s="240">
        <f t="shared" ca="1" si="64"/>
        <v>0</v>
      </c>
      <c r="R192" s="241">
        <f t="shared" ca="1" si="65"/>
        <v>5</v>
      </c>
      <c r="S192" s="242">
        <f t="shared" ca="1" si="66"/>
        <v>0</v>
      </c>
      <c r="T192" s="243">
        <f t="shared" si="67"/>
        <v>0</v>
      </c>
      <c r="U192" s="244">
        <f t="shared" ca="1" si="68"/>
        <v>0</v>
      </c>
      <c r="W192" s="191" t="str">
        <f t="shared" ca="1" si="69"/>
        <v/>
      </c>
      <c r="X192" t="str">
        <f ca="1">IF(ISNUMBER($A192),$W192*(Methuselahs!$A$4+1)+$A192,"")</f>
        <v/>
      </c>
      <c r="Y192" s="191" t="str">
        <f t="shared" ca="1" si="70"/>
        <v/>
      </c>
      <c r="Z192" t="str">
        <f ca="1">IF(ISNUMBER($A192),VLOOKUP($A192,Methuselahs!$A$7:$X$206,5),"")</f>
        <v/>
      </c>
      <c r="AA192" s="191" t="str">
        <f t="shared" ca="1" si="71"/>
        <v/>
      </c>
    </row>
    <row r="193" spans="1:27" ht="12.95" customHeight="1">
      <c r="A193" t="str">
        <f ca="1">IF(ISBLANK('Tournament Info'!$B$11),"",INDIRECT(ADDRESS(ROW(),2,1,1,"Optimal Seating "&amp;'Tournament Info'!$B$11-1&amp;"R+F")))</f>
        <v/>
      </c>
      <c r="B193" t="str">
        <f ca="1">IF(ISNUMBER(A193),VLOOKUP(A193,Methuselahs!$A$7:$E$206,2,FALSE()),"")</f>
        <v/>
      </c>
      <c r="C193" t="str">
        <f ca="1">IF(ISNUMBER(A193),VLOOKUP(A193,Methuselahs!$A$7:$E$206,3,FALSE()),"")</f>
        <v/>
      </c>
      <c r="D193" s="248" t="str">
        <f t="shared" ca="1" si="60"/>
        <v/>
      </c>
      <c r="E193" s="249"/>
      <c r="F193" s="287">
        <f t="shared" si="61"/>
        <v>0</v>
      </c>
      <c r="G193" s="250" t="str">
        <f t="shared" ca="1" si="62"/>
        <v/>
      </c>
      <c r="H193" t="str">
        <f ca="1">IF(ISNUMBER(A193),IF(OR($S193=$U193,NOT(ISNA(MATCH($D193*5+$V$4,Override!$C$6:$C$124,0)))),$Q193,0),"")</f>
        <v/>
      </c>
      <c r="I193" s="288" t="str">
        <f t="shared" ca="1" si="63"/>
        <v/>
      </c>
      <c r="J193" s="252">
        <f ca="1">COUNT(A192:A196)</f>
        <v>0</v>
      </c>
      <c r="K193" s="253" t="str">
        <f ca="1">IF(ISNUMBER(A193),_xlfn.RANK.EQ(F193,F192:F196),"")</f>
        <v/>
      </c>
      <c r="L193" s="254">
        <f ca="1">IF(J193=5,VLOOKUP(K193,TPMatrix!$A$6:$B$10,2,FALSE()),IF(J193=4,VLOOKUP(K193,TPMatrix!$D$6:$E$9,2,FALSE()),0))</f>
        <v>0</v>
      </c>
      <c r="M193" s="254">
        <f ca="1">IF(COUNTIF(K192:K196,K193)&gt;=2,IF(J193=5,VLOOKUP(K193+1,TPMatrix!$A$6:$B$10,2,FALSE()),IF(J193=4,VLOOKUP(K193+1,TPMatrix!$D$6:$E$9,2,FALSE()),0)),"")</f>
        <v>0</v>
      </c>
      <c r="N193" s="254">
        <f ca="1">IF(COUNTIF(K192:K196,K193)&gt;=3,IF(J193=5,VLOOKUP(K193+2,TPMatrix!$A$6:$B$10,2,FALSE()),IF(J193=4,VLOOKUP(K193+2,TPMatrix!$D$6:$E$9,2,FALSE()),0)),"")</f>
        <v>0</v>
      </c>
      <c r="O193" s="254">
        <f ca="1">IF(COUNTIF(K192:K196,K193)&gt;=4,IF(J193=5,VLOOKUP(K193+3,TPMatrix!$A$6:$B$10,2,FALSE()),IF(J193=4,VLOOKUP(K193+3,TPMatrix!$D$6:$E$9,2,FALSE()),0)),"")</f>
        <v>0</v>
      </c>
      <c r="P193" s="254">
        <f ca="1">IF(COUNTIF(K192:K196,K193)&gt;=5,IF(J193=5,VLOOKUP(K193+4,TPMatrix!$A$6:$B$10,2,FALSE()),IF(J193=4,VLOOKUP(K193+4,TPMatrix!$D$6:$E$9,2,FALSE()),0)),"")</f>
        <v>0</v>
      </c>
      <c r="Q193" s="254">
        <f t="shared" ca="1" si="64"/>
        <v>0</v>
      </c>
      <c r="R193" s="255">
        <f t="shared" ca="1" si="65"/>
        <v>5</v>
      </c>
      <c r="S193" s="253">
        <f t="shared" ca="1" si="66"/>
        <v>0</v>
      </c>
      <c r="T193" s="254">
        <f t="shared" si="67"/>
        <v>0</v>
      </c>
      <c r="U193" s="255">
        <f t="shared" ca="1" si="68"/>
        <v>0</v>
      </c>
      <c r="W193" s="191" t="str">
        <f t="shared" ca="1" si="69"/>
        <v/>
      </c>
      <c r="X193" t="str">
        <f ca="1">IF(ISNUMBER($A193),$W193*(Methuselahs!$A$4+1)+$A193,"")</f>
        <v/>
      </c>
      <c r="Y193" s="191" t="str">
        <f t="shared" ca="1" si="70"/>
        <v/>
      </c>
      <c r="Z193" t="str">
        <f ca="1">IF(ISNUMBER($A193),VLOOKUP($A193,Methuselahs!$A$7:$X$206,5),"")</f>
        <v/>
      </c>
      <c r="AA193" s="191" t="str">
        <f t="shared" ca="1" si="71"/>
        <v/>
      </c>
    </row>
    <row r="194" spans="1:27" ht="12.95" customHeight="1">
      <c r="A194" t="str">
        <f ca="1">IF(ISBLANK('Tournament Info'!$B$11),"",INDIRECT(ADDRESS(ROW(),2,1,1,"Optimal Seating "&amp;'Tournament Info'!$B$11-1&amp;"R+F")))</f>
        <v/>
      </c>
      <c r="B194" t="str">
        <f ca="1">IF(ISNUMBER(A194),VLOOKUP(A194,Methuselahs!$A$7:$E$206,2,FALSE()),"")</f>
        <v/>
      </c>
      <c r="C194" t="str">
        <f ca="1">IF(ISNUMBER(A194),VLOOKUP(A194,Methuselahs!$A$7:$E$206,3,FALSE()),"")</f>
        <v/>
      </c>
      <c r="D194" s="258" t="str">
        <f t="shared" ca="1" si="60"/>
        <v/>
      </c>
      <c r="E194" s="259"/>
      <c r="F194" s="289">
        <f t="shared" si="61"/>
        <v>0</v>
      </c>
      <c r="G194" s="260" t="str">
        <f t="shared" ca="1" si="62"/>
        <v/>
      </c>
      <c r="H194" t="str">
        <f ca="1">IF(ISNUMBER(A194),IF(OR($S194=$U194,NOT(ISNA(MATCH($D194*5+$V$4,Override!$C$6:$C$124,0)))),$Q194,0),"")</f>
        <v/>
      </c>
      <c r="I194" s="290" t="str">
        <f t="shared" ca="1" si="63"/>
        <v/>
      </c>
      <c r="J194" s="262">
        <f ca="1">COUNT(A192:A196)</f>
        <v>0</v>
      </c>
      <c r="K194" s="263" t="str">
        <f ca="1">IF(ISNUMBER(A194),_xlfn.RANK.EQ(F194,F192:F196),"")</f>
        <v/>
      </c>
      <c r="L194" s="264">
        <f ca="1">IF(J194=5,VLOOKUP(K194,TPMatrix!$A$6:$B$10,2,FALSE()),IF(J194=4,VLOOKUP(K194,TPMatrix!$D$6:$E$9,2,FALSE()),0))</f>
        <v>0</v>
      </c>
      <c r="M194" s="264">
        <f ca="1">IF(COUNTIF(K192:K196,K194)&gt;=2,IF(J194=5,VLOOKUP(K194+1,TPMatrix!$A$6:$B$10,2,FALSE()),IF(J194=4,VLOOKUP(K194+1,TPMatrix!$D$6:$E$9,2,FALSE()),0)),"")</f>
        <v>0</v>
      </c>
      <c r="N194" s="264">
        <f ca="1">IF(COUNTIF(K192:K196,K194)&gt;=3,IF(J194=5,VLOOKUP(K194+2,TPMatrix!$A$6:$B$10,2,FALSE()),IF(J194=4,VLOOKUP(K194+2,TPMatrix!$D$6:$E$9,2,FALSE()),0)),"")</f>
        <v>0</v>
      </c>
      <c r="O194" s="264">
        <f ca="1">IF(COUNTIF(K192:K196,K194)&gt;=4,IF(J194=5,VLOOKUP(K194+3,TPMatrix!$A$6:$B$10,2,FALSE()),IF(J194=4,VLOOKUP(K194+3,TPMatrix!$D$6:$E$9,2,FALSE()),0)),"")</f>
        <v>0</v>
      </c>
      <c r="P194" s="264">
        <f ca="1">IF(COUNTIF(K192:K196,K194)&gt;=5,IF(J194=5,VLOOKUP(K194+4,TPMatrix!$A$6:$B$10,2,FALSE()),IF(J194=4,VLOOKUP(K194+4,TPMatrix!$D$6:$E$9,2,FALSE()),0)),"")</f>
        <v>0</v>
      </c>
      <c r="Q194" s="264">
        <f t="shared" ca="1" si="64"/>
        <v>0</v>
      </c>
      <c r="R194" s="265">
        <f t="shared" ca="1" si="65"/>
        <v>5</v>
      </c>
      <c r="S194" s="263">
        <f t="shared" ca="1" si="66"/>
        <v>0</v>
      </c>
      <c r="T194" s="264">
        <f t="shared" si="67"/>
        <v>0</v>
      </c>
      <c r="U194" s="265">
        <f t="shared" ca="1" si="68"/>
        <v>0</v>
      </c>
      <c r="W194" s="191" t="str">
        <f t="shared" ca="1" si="69"/>
        <v/>
      </c>
      <c r="X194" t="str">
        <f ca="1">IF(ISNUMBER($A194),$W194*(Methuselahs!$A$4+1)+$A194,"")</f>
        <v/>
      </c>
      <c r="Y194" s="191" t="str">
        <f t="shared" ca="1" si="70"/>
        <v/>
      </c>
      <c r="Z194" t="str">
        <f ca="1">IF(ISNUMBER($A194),VLOOKUP($A194,Methuselahs!$A$7:$X$206,5),"")</f>
        <v/>
      </c>
      <c r="AA194" s="191" t="str">
        <f t="shared" ca="1" si="71"/>
        <v/>
      </c>
    </row>
    <row r="195" spans="1:27" ht="12.95" customHeight="1">
      <c r="A195" t="str">
        <f ca="1">IF(ISBLANK('Tournament Info'!$B$11),"",INDIRECT(ADDRESS(ROW(),2,1,1,"Optimal Seating "&amp;'Tournament Info'!$B$11-1&amp;"R+F")))</f>
        <v/>
      </c>
      <c r="B195" t="str">
        <f ca="1">IF(ISNUMBER(A195),VLOOKUP(A195,Methuselahs!$A$7:$E$206,2,FALSE()),"")</f>
        <v/>
      </c>
      <c r="C195" t="str">
        <f ca="1">IF(ISNUMBER(A195),VLOOKUP(A195,Methuselahs!$A$7:$E$206,3,FALSE()),"")</f>
        <v/>
      </c>
      <c r="D195" s="268" t="str">
        <f t="shared" ca="1" si="60"/>
        <v/>
      </c>
      <c r="E195" s="269"/>
      <c r="F195" s="291">
        <f t="shared" si="61"/>
        <v>0</v>
      </c>
      <c r="G195" s="250" t="str">
        <f t="shared" ca="1" si="62"/>
        <v/>
      </c>
      <c r="H195" t="str">
        <f ca="1">IF(ISNUMBER(A195),IF(OR($S195=$U195,NOT(ISNA(MATCH($D195*5+$V$4,Override!$C$6:$C$124,0)))),$Q195,0),"")</f>
        <v/>
      </c>
      <c r="I195" s="288" t="str">
        <f t="shared" ca="1" si="63"/>
        <v/>
      </c>
      <c r="J195" s="270">
        <f ca="1">COUNT(A192:A196)</f>
        <v>0</v>
      </c>
      <c r="K195" s="253" t="str">
        <f ca="1">IF(ISNUMBER(A195),_xlfn.RANK.EQ(F195,F192:F196),"")</f>
        <v/>
      </c>
      <c r="L195" s="254">
        <f ca="1">IF(J195=5,VLOOKUP(K195,TPMatrix!$A$6:$B$10,2,FALSE()),IF(J195=4,VLOOKUP(K195,TPMatrix!$D$6:$E$9,2,FALSE()),0))</f>
        <v>0</v>
      </c>
      <c r="M195" s="254">
        <f ca="1">IF(COUNTIF(K192:K196,K195)&gt;=2,IF(J195=5,VLOOKUP(K195+1,TPMatrix!$A$6:$B$10,2,FALSE()),IF(J195=4,VLOOKUP(K195+1,TPMatrix!$D$6:$E$9,2,FALSE()),0)),"")</f>
        <v>0</v>
      </c>
      <c r="N195" s="254">
        <f ca="1">IF(COUNTIF(K192:K196,K195)&gt;=3,IF(J195=5,VLOOKUP(K195+2,TPMatrix!$A$6:$B$10,2,FALSE()),IF(J195=4,VLOOKUP(K195+2,TPMatrix!$D$6:$E$9,2,FALSE()),0)),"")</f>
        <v>0</v>
      </c>
      <c r="O195" s="254">
        <f ca="1">IF(COUNTIF(K192:K196,K195)&gt;=4,IF(J195=5,VLOOKUP(K195+3,TPMatrix!$A$6:$B$10,2,FALSE()),IF(J195=4,VLOOKUP(K195+3,TPMatrix!$D$6:$E$9,2,FALSE()),0)),"")</f>
        <v>0</v>
      </c>
      <c r="P195" s="254">
        <f ca="1">IF(COUNTIF(K192:K196,K195)&gt;=5,IF(J195=5,VLOOKUP(K195+4,TPMatrix!$A$6:$B$10,2,FALSE()),IF(J195=4,VLOOKUP(K195+4,TPMatrix!$D$6:$E$9,2,FALSE()),0)),"")</f>
        <v>0</v>
      </c>
      <c r="Q195" s="254">
        <f t="shared" ca="1" si="64"/>
        <v>0</v>
      </c>
      <c r="R195" s="255">
        <f t="shared" ca="1" si="65"/>
        <v>5</v>
      </c>
      <c r="S195" s="253">
        <f t="shared" ca="1" si="66"/>
        <v>0</v>
      </c>
      <c r="T195" s="254">
        <f t="shared" si="67"/>
        <v>0</v>
      </c>
      <c r="U195" s="255">
        <f t="shared" ca="1" si="68"/>
        <v>0</v>
      </c>
      <c r="W195" s="191" t="str">
        <f t="shared" ca="1" si="69"/>
        <v/>
      </c>
      <c r="X195" t="str">
        <f ca="1">IF(ISNUMBER($A195),$W195*(Methuselahs!$A$4+1)+$A195,"")</f>
        <v/>
      </c>
      <c r="Y195" s="191" t="str">
        <f t="shared" ca="1" si="70"/>
        <v/>
      </c>
      <c r="Z195" t="str">
        <f ca="1">IF(ISNUMBER($A195),VLOOKUP($A195,Methuselahs!$A$7:$X$206,5),"")</f>
        <v/>
      </c>
      <c r="AA195" s="191" t="str">
        <f t="shared" ca="1" si="71"/>
        <v/>
      </c>
    </row>
    <row r="196" spans="1:27" ht="12.95" customHeight="1" thickBot="1">
      <c r="A196" t="str">
        <f ca="1">IF(ISBLANK('Tournament Info'!$B$11),"",INDIRECT(ADDRESS(ROW(),2,1,1,"Optimal Seating "&amp;'Tournament Info'!$B$11-1&amp;"R+F")))</f>
        <v/>
      </c>
      <c r="B196" t="str">
        <f ca="1">IF(ISNUMBER(A196),VLOOKUP(A196,Methuselahs!$A$7:$E$206,2,FALSE()),"")</f>
        <v/>
      </c>
      <c r="C196" t="str">
        <f ca="1">IF(ISNUMBER(A196),VLOOKUP(A196,Methuselahs!$A$7:$E$206,3,FALSE()),"")</f>
        <v/>
      </c>
      <c r="D196" s="274" t="str">
        <f t="shared" ca="1" si="60"/>
        <v/>
      </c>
      <c r="E196" s="275"/>
      <c r="F196" s="292">
        <f t="shared" si="61"/>
        <v>0</v>
      </c>
      <c r="G196" s="260" t="str">
        <f t="shared" ca="1" si="62"/>
        <v/>
      </c>
      <c r="H196" t="str">
        <f ca="1">IF(ISNUMBER(A196),IF(OR($S196=$U196,NOT(ISNA(MATCH($D196*5+$V$4,Override!$C$6:$C$124,0)))),$Q196,0),"")</f>
        <v/>
      </c>
      <c r="I196" s="290" t="str">
        <f t="shared" ca="1" si="63"/>
        <v/>
      </c>
      <c r="J196" s="276">
        <f ca="1">COUNT(A192:A196)</f>
        <v>0</v>
      </c>
      <c r="K196" s="277" t="str">
        <f ca="1">IF(ISNUMBER(A196),_xlfn.RANK.EQ(F196,F192:F196),"")</f>
        <v/>
      </c>
      <c r="L196" s="278">
        <f ca="1">IF(J196=5,VLOOKUP(K196,TPMatrix!$A$6:$B$10,2,FALSE()),IF(J196=4,VLOOKUP(K196,TPMatrix!$D$6:$E$9,2,FALSE()),0))</f>
        <v>0</v>
      </c>
      <c r="M196" s="278">
        <f ca="1">IF(COUNTIF(K192:K196,K196)&gt;=2,IF(J196=5,VLOOKUP(K196+1,TPMatrix!$A$6:$B$10,2,FALSE()),IF(J196=4,VLOOKUP(K196+1,TPMatrix!$D$6:$E$9,2,FALSE()),0)),"")</f>
        <v>0</v>
      </c>
      <c r="N196" s="278">
        <f ca="1">IF(COUNTIF(K192:K196,K196)&gt;=3,IF(J196=5,VLOOKUP(K196+2,TPMatrix!$A$6:$B$10,2,FALSE()),IF(J196=4,VLOOKUP(K196+2,TPMatrix!$D$6:$E$9,2,FALSE()),0)),"")</f>
        <v>0</v>
      </c>
      <c r="O196" s="278">
        <f ca="1">IF(COUNTIF(K192:K196,K196)&gt;=4,IF(J196=5,VLOOKUP(K196+3,TPMatrix!$A$6:$B$10,2,FALSE()),IF(J196=4,VLOOKUP(K196+3,TPMatrix!$D$6:$E$9,2,FALSE()),0)),"")</f>
        <v>0</v>
      </c>
      <c r="P196" s="278">
        <f ca="1">IF(COUNTIF(K192:K196,K196)&gt;=5,IF(J196=5,VLOOKUP(K196+4,TPMatrix!$A$6:$B$10,2,FALSE()),IF(J196=4,VLOOKUP(K196+4,TPMatrix!$D$6:$E$9,2,FALSE()),0)),"")</f>
        <v>0</v>
      </c>
      <c r="Q196" s="278">
        <f t="shared" ca="1" si="64"/>
        <v>0</v>
      </c>
      <c r="R196" s="279">
        <f t="shared" ca="1" si="65"/>
        <v>5</v>
      </c>
      <c r="S196" s="277">
        <f t="shared" ca="1" si="66"/>
        <v>0</v>
      </c>
      <c r="T196" s="278">
        <f t="shared" si="67"/>
        <v>0</v>
      </c>
      <c r="U196" s="279">
        <f t="shared" ca="1" si="68"/>
        <v>0</v>
      </c>
      <c r="W196" s="191" t="str">
        <f t="shared" ca="1" si="69"/>
        <v/>
      </c>
      <c r="X196" t="str">
        <f ca="1">IF(ISNUMBER($A196),$W196*(Methuselahs!$A$4+1)+$A196,"")</f>
        <v/>
      </c>
      <c r="Y196" s="191" t="str">
        <f t="shared" ca="1" si="70"/>
        <v/>
      </c>
      <c r="Z196" t="str">
        <f ca="1">IF(ISNUMBER($A196),VLOOKUP($A196,Methuselahs!$A$7:$X$206,5),"")</f>
        <v/>
      </c>
      <c r="AA196" s="191" t="str">
        <f t="shared" ca="1" si="71"/>
        <v/>
      </c>
    </row>
    <row r="197" spans="1:27" ht="12.95" customHeight="1">
      <c r="A197" t="str">
        <f ca="1">IF(ISBLANK('Tournament Info'!$B$11),"",INDIRECT(ADDRESS(ROW(),2,1,1,"Optimal Seating "&amp;'Tournament Info'!$B$11-1&amp;"R+F")))</f>
        <v/>
      </c>
      <c r="B197" t="str">
        <f ca="1">IF(ISNUMBER(A197),VLOOKUP(A197,Methuselahs!$A$7:$E$206,2,FALSE()),"")</f>
        <v/>
      </c>
      <c r="C197" t="str">
        <f ca="1">IF(ISNUMBER(A197),VLOOKUP(A197,Methuselahs!$A$7:$E$206,3,FALSE()),"")</f>
        <v/>
      </c>
      <c r="D197" s="234" t="str">
        <f t="shared" ca="1" si="60"/>
        <v/>
      </c>
      <c r="E197" s="235"/>
      <c r="F197" s="285">
        <f t="shared" si="61"/>
        <v>0</v>
      </c>
      <c r="G197" s="236" t="str">
        <f t="shared" ca="1" si="62"/>
        <v/>
      </c>
      <c r="H197" t="str">
        <f ca="1">IF(ISNUMBER(A197),IF(OR($S197=$U197,NOT(ISNA(MATCH($D197*5+$V$4,Override!$C$6:$C$124,0)))),$Q197,0),"")</f>
        <v/>
      </c>
      <c r="I197" s="286" t="str">
        <f t="shared" ca="1" si="63"/>
        <v/>
      </c>
      <c r="J197" s="238">
        <f ca="1">COUNT(A197:A201)</f>
        <v>0</v>
      </c>
      <c r="K197" s="239" t="str">
        <f ca="1">IF(ISNUMBER(A197),_xlfn.RANK.EQ(F197,F197:F201),"")</f>
        <v/>
      </c>
      <c r="L197" s="240">
        <f ca="1">IF(J197=5,VLOOKUP(K197,TPMatrix!$A$6:$B$10,2,FALSE()),IF(J197=4,VLOOKUP(K197,TPMatrix!$D$6:$E$9,2,FALSE()),0))</f>
        <v>0</v>
      </c>
      <c r="M197" s="240">
        <f ca="1">IF(COUNTIF(K197:K201,K197)&gt;=2,IF(J197=5,VLOOKUP(K197+1,TPMatrix!$A$6:$B$10,2,FALSE()),IF(J197=4,VLOOKUP(K197+1,TPMatrix!$D$6:$E$9,2,FALSE()),0)),"")</f>
        <v>0</v>
      </c>
      <c r="N197" s="240">
        <f ca="1">IF(COUNTIF(K197:K201,K197)&gt;=3,IF(J197=5,VLOOKUP(K197+2,TPMatrix!$A$6:$B$10,2,FALSE()),IF(J197=4,VLOOKUP(K197+2,TPMatrix!$D$6:$E$9,2,FALSE()),0)),"")</f>
        <v>0</v>
      </c>
      <c r="O197" s="240">
        <f ca="1">IF(COUNTIF(K197:K201,K197)&gt;=4,IF(J197=5,VLOOKUP(K197+3,TPMatrix!$A$6:$B$10,2,FALSE()),IF(J197=4,VLOOKUP(K197+3,TPMatrix!$D$6:$E$9,2,FALSE()),0)),"")</f>
        <v>0</v>
      </c>
      <c r="P197" s="240">
        <f ca="1">IF(COUNTIF(K197:K201,K197)&gt;=5,IF(J197=5,VLOOKUP(K197+4,TPMatrix!$A$6:$B$10,2,FALSE()),IF(J197=4,VLOOKUP(K197+4,TPMatrix!$D$6:$E$9,2,FALSE()),0)),"")</f>
        <v>0</v>
      </c>
      <c r="Q197" s="240">
        <f t="shared" ca="1" si="64"/>
        <v>0</v>
      </c>
      <c r="R197" s="241">
        <f t="shared" ca="1" si="65"/>
        <v>5</v>
      </c>
      <c r="S197" s="242">
        <f t="shared" ca="1" si="66"/>
        <v>0</v>
      </c>
      <c r="T197" s="243">
        <f t="shared" si="67"/>
        <v>0</v>
      </c>
      <c r="U197" s="244">
        <f t="shared" ca="1" si="68"/>
        <v>0</v>
      </c>
      <c r="W197" s="191" t="str">
        <f t="shared" ca="1" si="69"/>
        <v/>
      </c>
      <c r="X197" t="str">
        <f ca="1">IF(ISNUMBER($A197),$W197*(Methuselahs!$A$4+1)+$A197,"")</f>
        <v/>
      </c>
      <c r="Y197" s="191" t="str">
        <f t="shared" ca="1" si="70"/>
        <v/>
      </c>
      <c r="Z197" t="str">
        <f ca="1">IF(ISNUMBER($A197),VLOOKUP($A197,Methuselahs!$A$7:$X$206,5),"")</f>
        <v/>
      </c>
      <c r="AA197" s="191" t="str">
        <f t="shared" ca="1" si="71"/>
        <v/>
      </c>
    </row>
    <row r="198" spans="1:27" ht="12.95" customHeight="1">
      <c r="A198" t="str">
        <f ca="1">IF(ISBLANK('Tournament Info'!$B$11),"",INDIRECT(ADDRESS(ROW(),2,1,1,"Optimal Seating "&amp;'Tournament Info'!$B$11-1&amp;"R+F")))</f>
        <v/>
      </c>
      <c r="B198" t="str">
        <f ca="1">IF(ISNUMBER(A198),VLOOKUP(A198,Methuselahs!$A$7:$E$206,2,FALSE()),"")</f>
        <v/>
      </c>
      <c r="C198" t="str">
        <f ca="1">IF(ISNUMBER(A198),VLOOKUP(A198,Methuselahs!$A$7:$E$206,3,FALSE()),"")</f>
        <v/>
      </c>
      <c r="D198" s="248" t="str">
        <f t="shared" ca="1" si="60"/>
        <v/>
      </c>
      <c r="E198" s="249"/>
      <c r="F198" s="287">
        <f t="shared" si="61"/>
        <v>0</v>
      </c>
      <c r="G198" s="250" t="str">
        <f t="shared" ca="1" si="62"/>
        <v/>
      </c>
      <c r="H198" t="str">
        <f ca="1">IF(ISNUMBER(A198),IF(OR($S198=$U198,NOT(ISNA(MATCH($D198*5+$V$4,Override!$C$6:$C$124,0)))),$Q198,0),"")</f>
        <v/>
      </c>
      <c r="I198" s="288" t="str">
        <f t="shared" ca="1" si="63"/>
        <v/>
      </c>
      <c r="J198" s="252">
        <f ca="1">COUNT(A197:A201)</f>
        <v>0</v>
      </c>
      <c r="K198" s="253" t="str">
        <f ca="1">IF(ISNUMBER(A198),_xlfn.RANK.EQ(F198,F197:F201),"")</f>
        <v/>
      </c>
      <c r="L198" s="254">
        <f ca="1">IF(J198=5,VLOOKUP(K198,TPMatrix!$A$6:$B$10,2,FALSE()),IF(J198=4,VLOOKUP(K198,TPMatrix!$D$6:$E$9,2,FALSE()),0))</f>
        <v>0</v>
      </c>
      <c r="M198" s="254">
        <f ca="1">IF(COUNTIF(K197:K201,K198)&gt;=2,IF(J198=5,VLOOKUP(K198+1,TPMatrix!$A$6:$B$10,2,FALSE()),IF(J198=4,VLOOKUP(K198+1,TPMatrix!$D$6:$E$9,2,FALSE()),0)),"")</f>
        <v>0</v>
      </c>
      <c r="N198" s="254">
        <f ca="1">IF(COUNTIF(K197:K201,K198)&gt;=3,IF(J198=5,VLOOKUP(K198+2,TPMatrix!$A$6:$B$10,2,FALSE()),IF(J198=4,VLOOKUP(K198+2,TPMatrix!$D$6:$E$9,2,FALSE()),0)),"")</f>
        <v>0</v>
      </c>
      <c r="O198" s="254">
        <f ca="1">IF(COUNTIF(K197:K201,K198)&gt;=4,IF(J198=5,VLOOKUP(K198+3,TPMatrix!$A$6:$B$10,2,FALSE()),IF(J198=4,VLOOKUP(K198+3,TPMatrix!$D$6:$E$9,2,FALSE()),0)),"")</f>
        <v>0</v>
      </c>
      <c r="P198" s="254">
        <f ca="1">IF(COUNTIF(K197:K201,K198)&gt;=5,IF(J198=5,VLOOKUP(K198+4,TPMatrix!$A$6:$B$10,2,FALSE()),IF(J198=4,VLOOKUP(K198+4,TPMatrix!$D$6:$E$9,2,FALSE()),0)),"")</f>
        <v>0</v>
      </c>
      <c r="Q198" s="254">
        <f t="shared" ca="1" si="64"/>
        <v>0</v>
      </c>
      <c r="R198" s="255">
        <f t="shared" ca="1" si="65"/>
        <v>5</v>
      </c>
      <c r="S198" s="253">
        <f t="shared" ca="1" si="66"/>
        <v>0</v>
      </c>
      <c r="T198" s="254">
        <f t="shared" si="67"/>
        <v>0</v>
      </c>
      <c r="U198" s="255">
        <f t="shared" ca="1" si="68"/>
        <v>0</v>
      </c>
      <c r="W198" s="191" t="str">
        <f t="shared" ca="1" si="69"/>
        <v/>
      </c>
      <c r="X198" t="str">
        <f ca="1">IF(ISNUMBER($A198),$W198*(Methuselahs!$A$4+1)+$A198,"")</f>
        <v/>
      </c>
      <c r="Y198" s="191" t="str">
        <f t="shared" ca="1" si="70"/>
        <v/>
      </c>
      <c r="Z198" t="str">
        <f ca="1">IF(ISNUMBER($A198),VLOOKUP($A198,Methuselahs!$A$7:$X$206,5),"")</f>
        <v/>
      </c>
      <c r="AA198" s="191" t="str">
        <f t="shared" ca="1" si="71"/>
        <v/>
      </c>
    </row>
    <row r="199" spans="1:27" ht="12.95" customHeight="1">
      <c r="A199" t="str">
        <f ca="1">IF(ISBLANK('Tournament Info'!$B$11),"",INDIRECT(ADDRESS(ROW(),2,1,1,"Optimal Seating "&amp;'Tournament Info'!$B$11-1&amp;"R+F")))</f>
        <v/>
      </c>
      <c r="B199" t="str">
        <f ca="1">IF(ISNUMBER(A199),VLOOKUP(A199,Methuselahs!$A$7:$E$206,2,FALSE()),"")</f>
        <v/>
      </c>
      <c r="C199" t="str">
        <f ca="1">IF(ISNUMBER(A199),VLOOKUP(A199,Methuselahs!$A$7:$E$206,3,FALSE()),"")</f>
        <v/>
      </c>
      <c r="D199" s="258" t="str">
        <f t="shared" ref="D199:D206" ca="1" si="72">IF(ISNUMBER(A199),FLOOR((ROW()-ROW($A$7))/5,1)+1,"")</f>
        <v/>
      </c>
      <c r="E199" s="259"/>
      <c r="F199" s="289">
        <f t="shared" ref="F199:F230" si="73">IF(ISNUMBER(E199),E199,0)</f>
        <v>0</v>
      </c>
      <c r="G199" s="260" t="str">
        <f t="shared" ref="G199:G206" ca="1" si="74">IF(ISNUMBER($A199),IF(AND($F199&gt;=2,$H199=60),1,0),"")</f>
        <v/>
      </c>
      <c r="H199" t="str">
        <f ca="1">IF(ISNUMBER(A199),IF(OR($S199=$U199,NOT(ISNA(MATCH($D199*5+$V$4,Override!$C$6:$C$124,0)))),$Q199,0),"")</f>
        <v/>
      </c>
      <c r="I199" s="290" t="str">
        <f t="shared" ref="I199:I230" ca="1" si="75">IF(ISNUMBER(A199),IF(J199=5,K199,IF(AND(J199=4,OR(K199=4,K199=3)),K199+1,K199)),"")</f>
        <v/>
      </c>
      <c r="J199" s="262">
        <f ca="1">COUNT(A197:A201)</f>
        <v>0</v>
      </c>
      <c r="K199" s="263" t="str">
        <f ca="1">IF(ISNUMBER(A199),_xlfn.RANK.EQ(F199,F197:F201),"")</f>
        <v/>
      </c>
      <c r="L199" s="264">
        <f ca="1">IF(J199=5,VLOOKUP(K199,TPMatrix!$A$6:$B$10,2,FALSE()),IF(J199=4,VLOOKUP(K199,TPMatrix!$D$6:$E$9,2,FALSE()),0))</f>
        <v>0</v>
      </c>
      <c r="M199" s="264">
        <f ca="1">IF(COUNTIF(K197:K201,K199)&gt;=2,IF(J199=5,VLOOKUP(K199+1,TPMatrix!$A$6:$B$10,2,FALSE()),IF(J199=4,VLOOKUP(K199+1,TPMatrix!$D$6:$E$9,2,FALSE()),0)),"")</f>
        <v>0</v>
      </c>
      <c r="N199" s="264">
        <f ca="1">IF(COUNTIF(K197:K201,K199)&gt;=3,IF(J199=5,VLOOKUP(K199+2,TPMatrix!$A$6:$B$10,2,FALSE()),IF(J199=4,VLOOKUP(K199+2,TPMatrix!$D$6:$E$9,2,FALSE()),0)),"")</f>
        <v>0</v>
      </c>
      <c r="O199" s="264">
        <f ca="1">IF(COUNTIF(K197:K201,K199)&gt;=4,IF(J199=5,VLOOKUP(K199+3,TPMatrix!$A$6:$B$10,2,FALSE()),IF(J199=4,VLOOKUP(K199+3,TPMatrix!$D$6:$E$9,2,FALSE()),0)),"")</f>
        <v>0</v>
      </c>
      <c r="P199" s="264">
        <f ca="1">IF(COUNTIF(K197:K201,K199)&gt;=5,IF(J199=5,VLOOKUP(K199+4,TPMatrix!$A$6:$B$10,2,FALSE()),IF(J199=4,VLOOKUP(K199+4,TPMatrix!$D$6:$E$9,2,FALSE()),0)),"")</f>
        <v>0</v>
      </c>
      <c r="Q199" s="264">
        <f t="shared" ref="Q199:Q230" ca="1" si="76">SUM(L199:P199)/COUNT(L199:P199)</f>
        <v>0</v>
      </c>
      <c r="R199" s="265">
        <f t="shared" ref="R199:R206" ca="1" si="77">COUNT(L199:P199)</f>
        <v>5</v>
      </c>
      <c r="S199" s="263">
        <f t="shared" ref="S199:S206" ca="1" si="78">IF(ISNUMBER($A199),COUNTIF($D$7:$D$206,$D199),0)</f>
        <v>0</v>
      </c>
      <c r="T199" s="264">
        <f t="shared" ref="T199:T206" si="79">CEILING($F199,1)</f>
        <v>0</v>
      </c>
      <c r="U199" s="265">
        <f t="shared" ref="U199:U230" ca="1" si="80">SUM(OFFSET(T199,-MOD(ROW()-ROW($U$7),5),0,5,1))</f>
        <v>0</v>
      </c>
      <c r="W199" s="191" t="str">
        <f t="shared" ref="W199:W206" ca="1" si="81">$I199</f>
        <v/>
      </c>
      <c r="X199" t="str">
        <f ca="1">IF(ISNUMBER($A199),$W199*(Methuselahs!$A$4+1)+$A199,"")</f>
        <v/>
      </c>
      <c r="Y199" s="191" t="str">
        <f t="shared" ref="Y199:Y230" ca="1" si="82">IF(ISNUMBER($A199),_xlfn.RANK.EQ($X199,$X199:$X203,1),"")</f>
        <v/>
      </c>
      <c r="Z199" t="str">
        <f ca="1">IF(ISNUMBER($A199),VLOOKUP($A199,Methuselahs!$A$7:$X$206,5),"")</f>
        <v/>
      </c>
      <c r="AA199" s="191" t="str">
        <f t="shared" ref="AA199:AA206" ca="1" si="83">$I199</f>
        <v/>
      </c>
    </row>
    <row r="200" spans="1:27" ht="12.95" customHeight="1">
      <c r="A200" t="str">
        <f ca="1">IF(ISBLANK('Tournament Info'!$B$11),"",INDIRECT(ADDRESS(ROW(),2,1,1,"Optimal Seating "&amp;'Tournament Info'!$B$11-1&amp;"R+F")))</f>
        <v/>
      </c>
      <c r="B200" t="str">
        <f ca="1">IF(ISNUMBER(A200),VLOOKUP(A200,Methuselahs!$A$7:$E$206,2,FALSE()),"")</f>
        <v/>
      </c>
      <c r="C200" t="str">
        <f ca="1">IF(ISNUMBER(A200),VLOOKUP(A200,Methuselahs!$A$7:$E$206,3,FALSE()),"")</f>
        <v/>
      </c>
      <c r="D200" s="268" t="str">
        <f t="shared" ca="1" si="72"/>
        <v/>
      </c>
      <c r="E200" s="269"/>
      <c r="F200" s="291">
        <f t="shared" si="73"/>
        <v>0</v>
      </c>
      <c r="G200" s="250" t="str">
        <f t="shared" ca="1" si="74"/>
        <v/>
      </c>
      <c r="H200" t="str">
        <f ca="1">IF(ISNUMBER(A200),IF(OR($S200=$U200,NOT(ISNA(MATCH($D200*5+$V$4,Override!$C$6:$C$124,0)))),$Q200,0),"")</f>
        <v/>
      </c>
      <c r="I200" s="288" t="str">
        <f t="shared" ca="1" si="75"/>
        <v/>
      </c>
      <c r="J200" s="270">
        <f ca="1">COUNT(A197:A201)</f>
        <v>0</v>
      </c>
      <c r="K200" s="253" t="str">
        <f ca="1">IF(ISNUMBER(A200),_xlfn.RANK.EQ(F200,F197:F201),"")</f>
        <v/>
      </c>
      <c r="L200" s="254">
        <f ca="1">IF(J200=5,VLOOKUP(K200,TPMatrix!$A$6:$B$10,2,FALSE()),IF(J200=4,VLOOKUP(K200,TPMatrix!$D$6:$E$9,2,FALSE()),0))</f>
        <v>0</v>
      </c>
      <c r="M200" s="254">
        <f ca="1">IF(COUNTIF(K197:K201,K200)&gt;=2,IF(J200=5,VLOOKUP(K200+1,TPMatrix!$A$6:$B$10,2,FALSE()),IF(J200=4,VLOOKUP(K200+1,TPMatrix!$D$6:$E$9,2,FALSE()),0)),"")</f>
        <v>0</v>
      </c>
      <c r="N200" s="254">
        <f ca="1">IF(COUNTIF(K197:K201,K200)&gt;=3,IF(J200=5,VLOOKUP(K200+2,TPMatrix!$A$6:$B$10,2,FALSE()),IF(J200=4,VLOOKUP(K200+2,TPMatrix!$D$6:$E$9,2,FALSE()),0)),"")</f>
        <v>0</v>
      </c>
      <c r="O200" s="254">
        <f ca="1">IF(COUNTIF(K197:K201,K200)&gt;=4,IF(J200=5,VLOOKUP(K200+3,TPMatrix!$A$6:$B$10,2,FALSE()),IF(J200=4,VLOOKUP(K200+3,TPMatrix!$D$6:$E$9,2,FALSE()),0)),"")</f>
        <v>0</v>
      </c>
      <c r="P200" s="254">
        <f ca="1">IF(COUNTIF(K197:K201,K200)&gt;=5,IF(J200=5,VLOOKUP(K200+4,TPMatrix!$A$6:$B$10,2,FALSE()),IF(J200=4,VLOOKUP(K200+4,TPMatrix!$D$6:$E$9,2,FALSE()),0)),"")</f>
        <v>0</v>
      </c>
      <c r="Q200" s="254">
        <f t="shared" ca="1" si="76"/>
        <v>0</v>
      </c>
      <c r="R200" s="255">
        <f t="shared" ca="1" si="77"/>
        <v>5</v>
      </c>
      <c r="S200" s="253">
        <f t="shared" ca="1" si="78"/>
        <v>0</v>
      </c>
      <c r="T200" s="254">
        <f t="shared" si="79"/>
        <v>0</v>
      </c>
      <c r="U200" s="255">
        <f t="shared" ca="1" si="80"/>
        <v>0</v>
      </c>
      <c r="W200" s="191" t="str">
        <f t="shared" ca="1" si="81"/>
        <v/>
      </c>
      <c r="X200" t="str">
        <f ca="1">IF(ISNUMBER($A200),$W200*(Methuselahs!$A$4+1)+$A200,"")</f>
        <v/>
      </c>
      <c r="Y200" s="191" t="str">
        <f t="shared" ca="1" si="82"/>
        <v/>
      </c>
      <c r="Z200" t="str">
        <f ca="1">IF(ISNUMBER($A200),VLOOKUP($A200,Methuselahs!$A$7:$X$206,5),"")</f>
        <v/>
      </c>
      <c r="AA200" s="191" t="str">
        <f t="shared" ca="1" si="83"/>
        <v/>
      </c>
    </row>
    <row r="201" spans="1:27" ht="12.95" customHeight="1" thickBot="1">
      <c r="A201" t="str">
        <f ca="1">IF(ISBLANK('Tournament Info'!$B$11),"",INDIRECT(ADDRESS(ROW(),2,1,1,"Optimal Seating "&amp;'Tournament Info'!$B$11-1&amp;"R+F")))</f>
        <v/>
      </c>
      <c r="B201" t="str">
        <f ca="1">IF(ISNUMBER(A201),VLOOKUP(A201,Methuselahs!$A$7:$E$206,2,FALSE()),"")</f>
        <v/>
      </c>
      <c r="C201" t="str">
        <f ca="1">IF(ISNUMBER(A201),VLOOKUP(A201,Methuselahs!$A$7:$E$206,3,FALSE()),"")</f>
        <v/>
      </c>
      <c r="D201" s="274" t="str">
        <f t="shared" ca="1" si="72"/>
        <v/>
      </c>
      <c r="E201" s="275"/>
      <c r="F201" s="292">
        <f t="shared" si="73"/>
        <v>0</v>
      </c>
      <c r="G201" s="260" t="str">
        <f t="shared" ca="1" si="74"/>
        <v/>
      </c>
      <c r="H201" t="str">
        <f ca="1">IF(ISNUMBER(A201),IF(OR($S201=$U201,NOT(ISNA(MATCH($D201*5+$V$4,Override!$C$6:$C$124,0)))),$Q201,0),"")</f>
        <v/>
      </c>
      <c r="I201" s="290" t="str">
        <f t="shared" ca="1" si="75"/>
        <v/>
      </c>
      <c r="J201" s="276">
        <f ca="1">COUNT(A197:A201)</f>
        <v>0</v>
      </c>
      <c r="K201" s="277" t="str">
        <f ca="1">IF(ISNUMBER(A201),_xlfn.RANK.EQ(F201,F197:F201),"")</f>
        <v/>
      </c>
      <c r="L201" s="278">
        <f ca="1">IF(J201=5,VLOOKUP(K201,TPMatrix!$A$6:$B$10,2,FALSE()),IF(J201=4,VLOOKUP(K201,TPMatrix!$D$6:$E$9,2,FALSE()),0))</f>
        <v>0</v>
      </c>
      <c r="M201" s="278">
        <f ca="1">IF(COUNTIF(K197:K201,K201)&gt;=2,IF(J201=5,VLOOKUP(K201+1,TPMatrix!$A$6:$B$10,2,FALSE()),IF(J201=4,VLOOKUP(K201+1,TPMatrix!$D$6:$E$9,2,FALSE()),0)),"")</f>
        <v>0</v>
      </c>
      <c r="N201" s="278">
        <f ca="1">IF(COUNTIF(K197:K201,K201)&gt;=3,IF(J201=5,VLOOKUP(K201+2,TPMatrix!$A$6:$B$10,2,FALSE()),IF(J201=4,VLOOKUP(K201+2,TPMatrix!$D$6:$E$9,2,FALSE()),0)),"")</f>
        <v>0</v>
      </c>
      <c r="O201" s="278">
        <f ca="1">IF(COUNTIF(K197:K201,K201)&gt;=4,IF(J201=5,VLOOKUP(K201+3,TPMatrix!$A$6:$B$10,2,FALSE()),IF(J201=4,VLOOKUP(K201+3,TPMatrix!$D$6:$E$9,2,FALSE()),0)),"")</f>
        <v>0</v>
      </c>
      <c r="P201" s="278">
        <f ca="1">IF(COUNTIF(K197:K201,K201)&gt;=5,IF(J201=5,VLOOKUP(K201+4,TPMatrix!$A$6:$B$10,2,FALSE()),IF(J201=4,VLOOKUP(K201+4,TPMatrix!$D$6:$E$9,2,FALSE()),0)),"")</f>
        <v>0</v>
      </c>
      <c r="Q201" s="278">
        <f t="shared" ca="1" si="76"/>
        <v>0</v>
      </c>
      <c r="R201" s="279">
        <f t="shared" ca="1" si="77"/>
        <v>5</v>
      </c>
      <c r="S201" s="277">
        <f t="shared" ca="1" si="78"/>
        <v>0</v>
      </c>
      <c r="T201" s="278">
        <f t="shared" si="79"/>
        <v>0</v>
      </c>
      <c r="U201" s="279">
        <f t="shared" ca="1" si="80"/>
        <v>0</v>
      </c>
      <c r="W201" s="191" t="str">
        <f t="shared" ca="1" si="81"/>
        <v/>
      </c>
      <c r="X201" t="str">
        <f ca="1">IF(ISNUMBER($A201),$W201*(Methuselahs!$A$4+1)+$A201,"")</f>
        <v/>
      </c>
      <c r="Y201" s="191" t="str">
        <f t="shared" ca="1" si="82"/>
        <v/>
      </c>
      <c r="Z201" t="str">
        <f ca="1">IF(ISNUMBER($A201),VLOOKUP($A201,Methuselahs!$A$7:$X$206,5),"")</f>
        <v/>
      </c>
      <c r="AA201" s="191" t="str">
        <f t="shared" ca="1" si="83"/>
        <v/>
      </c>
    </row>
    <row r="202" spans="1:27" ht="12.95" customHeight="1">
      <c r="A202" t="str">
        <f ca="1">IF(ISBLANK('Tournament Info'!$B$11),"",INDIRECT(ADDRESS(ROW(),2,1,1,"Optimal Seating "&amp;'Tournament Info'!$B$11-1&amp;"R+F")))</f>
        <v/>
      </c>
      <c r="B202" t="str">
        <f ca="1">IF(ISNUMBER(A202),VLOOKUP(A202,Methuselahs!$A$7:$E$206,2,FALSE()),"")</f>
        <v/>
      </c>
      <c r="C202" t="str">
        <f ca="1">IF(ISNUMBER(A202),VLOOKUP(A202,Methuselahs!$A$7:$E$206,3,FALSE()),"")</f>
        <v/>
      </c>
      <c r="D202" s="234" t="str">
        <f t="shared" ca="1" si="72"/>
        <v/>
      </c>
      <c r="E202" s="235"/>
      <c r="F202" s="285">
        <f t="shared" si="73"/>
        <v>0</v>
      </c>
      <c r="G202" s="236" t="str">
        <f t="shared" ca="1" si="74"/>
        <v/>
      </c>
      <c r="H202" t="str">
        <f ca="1">IF(ISNUMBER(A202),IF(OR($S202=$U202,NOT(ISNA(MATCH($D202*5+$V$4,Override!$C$6:$C$124,0)))),$Q202,0),"")</f>
        <v/>
      </c>
      <c r="I202" s="286" t="str">
        <f t="shared" ca="1" si="75"/>
        <v/>
      </c>
      <c r="J202" s="238">
        <f ca="1">COUNT(A202:A206)</f>
        <v>0</v>
      </c>
      <c r="K202" s="239" t="str">
        <f ca="1">IF(ISNUMBER(A202),_xlfn.RANK.EQ(F202,F202:F206),"")</f>
        <v/>
      </c>
      <c r="L202" s="240">
        <f ca="1">IF(J202=5,VLOOKUP(K202,TPMatrix!$A$6:$B$10,2,FALSE()),IF(J202=4,VLOOKUP(K202,TPMatrix!$D$6:$E$9,2,FALSE()),0))</f>
        <v>0</v>
      </c>
      <c r="M202" s="240">
        <f ca="1">IF(COUNTIF(K202:K206,K202)&gt;=2,IF(J202=5,VLOOKUP(K202+1,TPMatrix!$A$6:$B$10,2,FALSE()),IF(J202=4,VLOOKUP(K202+1,TPMatrix!$D$6:$E$9,2,FALSE()),0)),"")</f>
        <v>0</v>
      </c>
      <c r="N202" s="240">
        <f ca="1">IF(COUNTIF(K202:K206,K202)&gt;=3,IF(J202=5,VLOOKUP(K202+2,TPMatrix!$A$6:$B$10,2,FALSE()),IF(J202=4,VLOOKUP(K202+2,TPMatrix!$D$6:$E$9,2,FALSE()),0)),"")</f>
        <v>0</v>
      </c>
      <c r="O202" s="240">
        <f ca="1">IF(COUNTIF(K202:K206,K202)&gt;=4,IF(J202=5,VLOOKUP(K202+3,TPMatrix!$A$6:$B$10,2,FALSE()),IF(J202=4,VLOOKUP(K202+3,TPMatrix!$D$6:$E$9,2,FALSE()),0)),"")</f>
        <v>0</v>
      </c>
      <c r="P202" s="240">
        <f ca="1">IF(COUNTIF(K202:K206,K202)&gt;=5,IF(J202=5,VLOOKUP(K202+4,TPMatrix!$A$6:$B$10,2,FALSE()),IF(J202=4,VLOOKUP(K202+4,TPMatrix!$D$6:$E$9,2,FALSE()),0)),"")</f>
        <v>0</v>
      </c>
      <c r="Q202" s="240">
        <f t="shared" ca="1" si="76"/>
        <v>0</v>
      </c>
      <c r="R202" s="241">
        <f t="shared" ca="1" si="77"/>
        <v>5</v>
      </c>
      <c r="S202" s="242">
        <f t="shared" ca="1" si="78"/>
        <v>0</v>
      </c>
      <c r="T202" s="243">
        <f t="shared" si="79"/>
        <v>0</v>
      </c>
      <c r="U202" s="244">
        <f t="shared" ca="1" si="80"/>
        <v>0</v>
      </c>
      <c r="W202" s="191" t="str">
        <f t="shared" ca="1" si="81"/>
        <v/>
      </c>
      <c r="X202" t="str">
        <f ca="1">IF(ISNUMBER($A202),$W202*(Methuselahs!$A$4+1)+$A202,"")</f>
        <v/>
      </c>
      <c r="Y202" s="191" t="str">
        <f t="shared" ca="1" si="82"/>
        <v/>
      </c>
      <c r="Z202" t="str">
        <f ca="1">IF(ISNUMBER($A202),VLOOKUP($A202,Methuselahs!$A$7:$X$206,5),"")</f>
        <v/>
      </c>
      <c r="AA202" s="191" t="str">
        <f t="shared" ca="1" si="83"/>
        <v/>
      </c>
    </row>
    <row r="203" spans="1:27" ht="12.95" customHeight="1">
      <c r="A203" t="str">
        <f ca="1">IF(ISBLANK('Tournament Info'!$B$11),"",INDIRECT(ADDRESS(ROW(),2,1,1,"Optimal Seating "&amp;'Tournament Info'!$B$11-1&amp;"R+F")))</f>
        <v/>
      </c>
      <c r="B203" t="str">
        <f ca="1">IF(ISNUMBER(A203),VLOOKUP(A203,Methuselahs!$A$7:$E$206,2,FALSE()),"")</f>
        <v/>
      </c>
      <c r="C203" t="str">
        <f ca="1">IF(ISNUMBER(A203),VLOOKUP(A203,Methuselahs!$A$7:$E$206,3,FALSE()),"")</f>
        <v/>
      </c>
      <c r="D203" s="248" t="str">
        <f t="shared" ca="1" si="72"/>
        <v/>
      </c>
      <c r="E203" s="249"/>
      <c r="F203" s="287">
        <f t="shared" si="73"/>
        <v>0</v>
      </c>
      <c r="G203" s="250" t="str">
        <f t="shared" ca="1" si="74"/>
        <v/>
      </c>
      <c r="H203" t="str">
        <f ca="1">IF(ISNUMBER(A203),IF(OR($S203=$U203,NOT(ISNA(MATCH($D203*5+$V$4,Override!$C$6:$C$124,0)))),$Q203,0),"")</f>
        <v/>
      </c>
      <c r="I203" s="288" t="str">
        <f t="shared" ca="1" si="75"/>
        <v/>
      </c>
      <c r="J203" s="252">
        <f ca="1">COUNT(A202:A206)</f>
        <v>0</v>
      </c>
      <c r="K203" s="253" t="str">
        <f ca="1">IF(ISNUMBER(A203),_xlfn.RANK.EQ(F203,F202:F206),"")</f>
        <v/>
      </c>
      <c r="L203" s="254">
        <f ca="1">IF(J203=5,VLOOKUP(K203,TPMatrix!$A$6:$B$10,2,FALSE()),IF(J203=4,VLOOKUP(K203,TPMatrix!$D$6:$E$9,2,FALSE()),0))</f>
        <v>0</v>
      </c>
      <c r="M203" s="254">
        <f ca="1">IF(COUNTIF(K202:K206,K203)&gt;=2,IF(J203=5,VLOOKUP(K203+1,TPMatrix!$A$6:$B$10,2,FALSE()),IF(J203=4,VLOOKUP(K203+1,TPMatrix!$D$6:$E$9,2,FALSE()),0)),"")</f>
        <v>0</v>
      </c>
      <c r="N203" s="254">
        <f ca="1">IF(COUNTIF(K202:K206,K203)&gt;=3,IF(J203=5,VLOOKUP(K203+2,TPMatrix!$A$6:$B$10,2,FALSE()),IF(J203=4,VLOOKUP(K203+2,TPMatrix!$D$6:$E$9,2,FALSE()),0)),"")</f>
        <v>0</v>
      </c>
      <c r="O203" s="254">
        <f ca="1">IF(COUNTIF(K202:K206,K203)&gt;=4,IF(J203=5,VLOOKUP(K203+3,TPMatrix!$A$6:$B$10,2,FALSE()),IF(J203=4,VLOOKUP(K203+3,TPMatrix!$D$6:$E$9,2,FALSE()),0)),"")</f>
        <v>0</v>
      </c>
      <c r="P203" s="254">
        <f ca="1">IF(COUNTIF(K202:K206,K203)&gt;=5,IF(J203=5,VLOOKUP(K203+4,TPMatrix!$A$6:$B$10,2,FALSE()),IF(J203=4,VLOOKUP(K203+4,TPMatrix!$D$6:$E$9,2,FALSE()),0)),"")</f>
        <v>0</v>
      </c>
      <c r="Q203" s="254">
        <f t="shared" ca="1" si="76"/>
        <v>0</v>
      </c>
      <c r="R203" s="255">
        <f t="shared" ca="1" si="77"/>
        <v>5</v>
      </c>
      <c r="S203" s="253">
        <f t="shared" ca="1" si="78"/>
        <v>0</v>
      </c>
      <c r="T203" s="254">
        <f t="shared" si="79"/>
        <v>0</v>
      </c>
      <c r="U203" s="255">
        <f t="shared" ca="1" si="80"/>
        <v>0</v>
      </c>
      <c r="W203" s="191" t="str">
        <f t="shared" ca="1" si="81"/>
        <v/>
      </c>
      <c r="X203" t="str">
        <f ca="1">IF(ISNUMBER($A203),$W203*(Methuselahs!$A$4+1)+$A203,"")</f>
        <v/>
      </c>
      <c r="Y203" s="191" t="str">
        <f t="shared" ca="1" si="82"/>
        <v/>
      </c>
      <c r="Z203" t="str">
        <f ca="1">IF(ISNUMBER($A203),VLOOKUP($A203,Methuselahs!$A$7:$X$206,5),"")</f>
        <v/>
      </c>
      <c r="AA203" s="191" t="str">
        <f t="shared" ca="1" si="83"/>
        <v/>
      </c>
    </row>
    <row r="204" spans="1:27" ht="12.95" customHeight="1">
      <c r="A204" t="str">
        <f ca="1">IF(ISBLANK('Tournament Info'!$B$11),"",INDIRECT(ADDRESS(ROW(),2,1,1,"Optimal Seating "&amp;'Tournament Info'!$B$11-1&amp;"R+F")))</f>
        <v/>
      </c>
      <c r="B204" t="str">
        <f ca="1">IF(ISNUMBER(A204),VLOOKUP(A204,Methuselahs!$A$7:$E$206,2,FALSE()),"")</f>
        <v/>
      </c>
      <c r="C204" t="str">
        <f ca="1">IF(ISNUMBER(A204),VLOOKUP(A204,Methuselahs!$A$7:$E$206,3,FALSE()),"")</f>
        <v/>
      </c>
      <c r="D204" s="258" t="str">
        <f t="shared" ca="1" si="72"/>
        <v/>
      </c>
      <c r="E204" s="259"/>
      <c r="F204" s="289">
        <f t="shared" si="73"/>
        <v>0</v>
      </c>
      <c r="G204" s="260" t="str">
        <f t="shared" ca="1" si="74"/>
        <v/>
      </c>
      <c r="H204" t="str">
        <f ca="1">IF(ISNUMBER(A204),IF(OR($S204=$U204,NOT(ISNA(MATCH($D204*5+$V$4,Override!$C$6:$C$124,0)))),$Q204,0),"")</f>
        <v/>
      </c>
      <c r="I204" s="290" t="str">
        <f t="shared" ca="1" si="75"/>
        <v/>
      </c>
      <c r="J204" s="262">
        <f ca="1">COUNT(A202:A206)</f>
        <v>0</v>
      </c>
      <c r="K204" s="263" t="str">
        <f ca="1">IF(ISNUMBER(A204),_xlfn.RANK.EQ(F204,F202:F206),"")</f>
        <v/>
      </c>
      <c r="L204" s="264">
        <f ca="1">IF(J204=5,VLOOKUP(K204,TPMatrix!$A$6:$B$10,2,FALSE()),IF(J204=4,VLOOKUP(K204,TPMatrix!$D$6:$E$9,2,FALSE()),0))</f>
        <v>0</v>
      </c>
      <c r="M204" s="264">
        <f ca="1">IF(COUNTIF(K202:K206,K204)&gt;=2,IF(J204=5,VLOOKUP(K204+1,TPMatrix!$A$6:$B$10,2,FALSE()),IF(J204=4,VLOOKUP(K204+1,TPMatrix!$D$6:$E$9,2,FALSE()),0)),"")</f>
        <v>0</v>
      </c>
      <c r="N204" s="264">
        <f ca="1">IF(COUNTIF(K202:K206,K204)&gt;=3,IF(J204=5,VLOOKUP(K204+2,TPMatrix!$A$6:$B$10,2,FALSE()),IF(J204=4,VLOOKUP(K204+2,TPMatrix!$D$6:$E$9,2,FALSE()),0)),"")</f>
        <v>0</v>
      </c>
      <c r="O204" s="264">
        <f ca="1">IF(COUNTIF(K202:K206,K204)&gt;=4,IF(J204=5,VLOOKUP(K204+3,TPMatrix!$A$6:$B$10,2,FALSE()),IF(J204=4,VLOOKUP(K204+3,TPMatrix!$D$6:$E$9,2,FALSE()),0)),"")</f>
        <v>0</v>
      </c>
      <c r="P204" s="264">
        <f ca="1">IF(COUNTIF(K202:K206,K204)&gt;=5,IF(J204=5,VLOOKUP(K204+4,TPMatrix!$A$6:$B$10,2,FALSE()),IF(J204=4,VLOOKUP(K204+4,TPMatrix!$D$6:$E$9,2,FALSE()),0)),"")</f>
        <v>0</v>
      </c>
      <c r="Q204" s="264">
        <f t="shared" ca="1" si="76"/>
        <v>0</v>
      </c>
      <c r="R204" s="265">
        <f t="shared" ca="1" si="77"/>
        <v>5</v>
      </c>
      <c r="S204" s="263">
        <f t="shared" ca="1" si="78"/>
        <v>0</v>
      </c>
      <c r="T204" s="264">
        <f t="shared" si="79"/>
        <v>0</v>
      </c>
      <c r="U204" s="265">
        <f t="shared" ca="1" si="80"/>
        <v>0</v>
      </c>
      <c r="W204" s="191" t="str">
        <f t="shared" ca="1" si="81"/>
        <v/>
      </c>
      <c r="X204" t="str">
        <f ca="1">IF(ISNUMBER($A204),$W204*(Methuselahs!$A$4+1)+$A204,"")</f>
        <v/>
      </c>
      <c r="Y204" s="191" t="str">
        <f t="shared" ca="1" si="82"/>
        <v/>
      </c>
      <c r="Z204" t="str">
        <f ca="1">IF(ISNUMBER($A204),VLOOKUP($A204,Methuselahs!$A$7:$X$206,5),"")</f>
        <v/>
      </c>
      <c r="AA204" s="191" t="str">
        <f t="shared" ca="1" si="83"/>
        <v/>
      </c>
    </row>
    <row r="205" spans="1:27" ht="12.95" customHeight="1">
      <c r="A205" t="str">
        <f ca="1">IF(ISBLANK('Tournament Info'!$B$11),"",INDIRECT(ADDRESS(ROW(),2,1,1,"Optimal Seating "&amp;'Tournament Info'!$B$11-1&amp;"R+F")))</f>
        <v/>
      </c>
      <c r="B205" t="str">
        <f ca="1">IF(ISNUMBER(A205),VLOOKUP(A205,Methuselahs!$A$7:$E$206,2,FALSE()),"")</f>
        <v/>
      </c>
      <c r="C205" t="str">
        <f ca="1">IF(ISNUMBER(A205),VLOOKUP(A205,Methuselahs!$A$7:$E$206,3,FALSE()),"")</f>
        <v/>
      </c>
      <c r="D205" s="268" t="str">
        <f t="shared" ca="1" si="72"/>
        <v/>
      </c>
      <c r="E205" s="269"/>
      <c r="F205" s="291">
        <f t="shared" si="73"/>
        <v>0</v>
      </c>
      <c r="G205" s="250" t="str">
        <f t="shared" ca="1" si="74"/>
        <v/>
      </c>
      <c r="H205" t="str">
        <f ca="1">IF(ISNUMBER(A205),IF(OR($S205=$U205,NOT(ISNA(MATCH($D205*5+$V$4,Override!$C$6:$C$124,0)))),$Q205,0),"")</f>
        <v/>
      </c>
      <c r="I205" s="288" t="str">
        <f t="shared" ca="1" si="75"/>
        <v/>
      </c>
      <c r="J205" s="270">
        <f ca="1">COUNT(A202:A206)</f>
        <v>0</v>
      </c>
      <c r="K205" s="253" t="str">
        <f ca="1">IF(ISNUMBER(A205),_xlfn.RANK.EQ(F205,F202:F206),"")</f>
        <v/>
      </c>
      <c r="L205" s="254">
        <f ca="1">IF(J205=5,VLOOKUP(K205,TPMatrix!$A$6:$B$10,2,FALSE()),IF(J205=4,VLOOKUP(K205,TPMatrix!$D$6:$E$9,2,FALSE()),0))</f>
        <v>0</v>
      </c>
      <c r="M205" s="254">
        <f ca="1">IF(COUNTIF(K202:K206,K205)&gt;=2,IF(J205=5,VLOOKUP(K205+1,TPMatrix!$A$6:$B$10,2,FALSE()),IF(J205=4,VLOOKUP(K205+1,TPMatrix!$D$6:$E$9,2,FALSE()),0)),"")</f>
        <v>0</v>
      </c>
      <c r="N205" s="254">
        <f ca="1">IF(COUNTIF(K202:K206,K205)&gt;=3,IF(J205=5,VLOOKUP(K205+2,TPMatrix!$A$6:$B$10,2,FALSE()),IF(J205=4,VLOOKUP(K205+2,TPMatrix!$D$6:$E$9,2,FALSE()),0)),"")</f>
        <v>0</v>
      </c>
      <c r="O205" s="254">
        <f ca="1">IF(COUNTIF(K202:K206,K205)&gt;=4,IF(J205=5,VLOOKUP(K205+3,TPMatrix!$A$6:$B$10,2,FALSE()),IF(J205=4,VLOOKUP(K205+3,TPMatrix!$D$6:$E$9,2,FALSE()),0)),"")</f>
        <v>0</v>
      </c>
      <c r="P205" s="254">
        <f ca="1">IF(COUNTIF(K202:K206,K205)&gt;=5,IF(J205=5,VLOOKUP(K205+4,TPMatrix!$A$6:$B$10,2,FALSE()),IF(J205=4,VLOOKUP(K205+4,TPMatrix!$D$6:$E$9,2,FALSE()),0)),"")</f>
        <v>0</v>
      </c>
      <c r="Q205" s="254">
        <f t="shared" ca="1" si="76"/>
        <v>0</v>
      </c>
      <c r="R205" s="255">
        <f t="shared" ca="1" si="77"/>
        <v>5</v>
      </c>
      <c r="S205" s="253">
        <f t="shared" ca="1" si="78"/>
        <v>0</v>
      </c>
      <c r="T205" s="254">
        <f t="shared" si="79"/>
        <v>0</v>
      </c>
      <c r="U205" s="255">
        <f t="shared" ca="1" si="80"/>
        <v>0</v>
      </c>
      <c r="W205" s="191" t="str">
        <f t="shared" ca="1" si="81"/>
        <v/>
      </c>
      <c r="X205" t="str">
        <f ca="1">IF(ISNUMBER($A205),$W205*(Methuselahs!$A$4+1)+$A205,"")</f>
        <v/>
      </c>
      <c r="Y205" s="191" t="str">
        <f t="shared" ca="1" si="82"/>
        <v/>
      </c>
      <c r="Z205" t="str">
        <f ca="1">IF(ISNUMBER($A205),VLOOKUP($A205,Methuselahs!$A$7:$X$206,5),"")</f>
        <v/>
      </c>
      <c r="AA205" s="191" t="str">
        <f t="shared" ca="1" si="83"/>
        <v/>
      </c>
    </row>
    <row r="206" spans="1:27" ht="12.95" customHeight="1" thickBot="1">
      <c r="A206" t="str">
        <f ca="1">IF(ISBLANK('Tournament Info'!$B$11),"",INDIRECT(ADDRESS(ROW(),2,1,1,"Optimal Seating "&amp;'Tournament Info'!$B$11-1&amp;"R+F")))</f>
        <v/>
      </c>
      <c r="B206" t="str">
        <f ca="1">IF(ISNUMBER(A206),VLOOKUP(A206,Methuselahs!$A$7:$E$206,2,FALSE()),"")</f>
        <v/>
      </c>
      <c r="C206" t="str">
        <f ca="1">IF(ISNUMBER(A206),VLOOKUP(A206,Methuselahs!$A$7:$E$206,3,FALSE()),"")</f>
        <v/>
      </c>
      <c r="D206" s="274" t="str">
        <f t="shared" ca="1" si="72"/>
        <v/>
      </c>
      <c r="E206" s="275"/>
      <c r="F206" s="292">
        <f t="shared" si="73"/>
        <v>0</v>
      </c>
      <c r="G206" s="280" t="str">
        <f t="shared" ca="1" si="74"/>
        <v/>
      </c>
      <c r="H206" t="str">
        <f ca="1">IF(ISNUMBER(A206),IF(OR($S206=$U206,NOT(ISNA(MATCH($D206*5+$V$4,Override!$C$6:$C$124,0)))),$Q206,0),"")</f>
        <v/>
      </c>
      <c r="I206" s="293" t="str">
        <f t="shared" ca="1" si="75"/>
        <v/>
      </c>
      <c r="J206" s="276">
        <f ca="1">COUNT(A202:A206)</f>
        <v>0</v>
      </c>
      <c r="K206" s="277" t="str">
        <f ca="1">IF(ISNUMBER(A206),_xlfn.RANK.EQ(F206,F202:F206),"")</f>
        <v/>
      </c>
      <c r="L206" s="278">
        <f ca="1">IF(J206=5,VLOOKUP(K206,TPMatrix!$A$6:$B$10,2,FALSE()),IF(J206=4,VLOOKUP(K206,TPMatrix!$D$6:$E$9,2,FALSE()),0))</f>
        <v>0</v>
      </c>
      <c r="M206" s="278">
        <f ca="1">IF(COUNTIF(K202:K206,K206)&gt;=2,IF(J206=5,VLOOKUP(K206+1,TPMatrix!$A$6:$B$10,2,FALSE()),IF(J206=4,VLOOKUP(K206+1,TPMatrix!$D$6:$E$9,2,FALSE()),0)),"")</f>
        <v>0</v>
      </c>
      <c r="N206" s="278">
        <f ca="1">IF(COUNTIF(K202:K206,K206)&gt;=3,IF(J206=5,VLOOKUP(K206+2,TPMatrix!$A$6:$B$10,2,FALSE()),IF(J206=4,VLOOKUP(K206+2,TPMatrix!$D$6:$E$9,2,FALSE()),0)),"")</f>
        <v>0</v>
      </c>
      <c r="O206" s="278">
        <f ca="1">IF(COUNTIF(K202:K206,K206)&gt;=4,IF(J206=5,VLOOKUP(K206+3,TPMatrix!$A$6:$B$10,2,FALSE()),IF(J206=4,VLOOKUP(K206+3,TPMatrix!$D$6:$E$9,2,FALSE()),0)),"")</f>
        <v>0</v>
      </c>
      <c r="P206" s="278">
        <f ca="1">IF(COUNTIF(K202:K206,K206)&gt;=5,IF(J206=5,VLOOKUP(K206+4,TPMatrix!$A$6:$B$10,2,FALSE()),IF(J206=4,VLOOKUP(K206+4,TPMatrix!$D$6:$E$9,2,FALSE()),0)),"")</f>
        <v>0</v>
      </c>
      <c r="Q206" s="278">
        <f t="shared" ca="1" si="76"/>
        <v>0</v>
      </c>
      <c r="R206" s="279">
        <f t="shared" ca="1" si="77"/>
        <v>5</v>
      </c>
      <c r="S206" s="277">
        <f t="shared" ca="1" si="78"/>
        <v>0</v>
      </c>
      <c r="T206" s="278">
        <f t="shared" si="79"/>
        <v>0</v>
      </c>
      <c r="U206" s="279">
        <f t="shared" ca="1" si="80"/>
        <v>0</v>
      </c>
      <c r="W206" s="191" t="str">
        <f t="shared" ca="1" si="81"/>
        <v/>
      </c>
      <c r="X206" t="str">
        <f ca="1">IF(ISNUMBER($A206),$W206*(Methuselahs!$A$4+1)+$A206,"")</f>
        <v/>
      </c>
      <c r="Y206" s="191" t="str">
        <f t="shared" ca="1" si="82"/>
        <v/>
      </c>
      <c r="Z206" t="str">
        <f ca="1">IF(ISNUMBER($A206),VLOOKUP($A206,Methuselahs!$A$7:$X$206,5),"")</f>
        <v/>
      </c>
      <c r="AA206" s="19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83D3-76BE-4527-A96A-1382FE5977EF}">
  <dimension ref="A1:XFD206"/>
  <sheetViews>
    <sheetView workbookViewId="0"/>
  </sheetViews>
  <sheetFormatPr defaultRowHeight="12.75"/>
  <cols>
    <col min="1" max="1" width="3.140625" style="192" customWidth="1"/>
    <col min="2" max="2" width="17.7109375" style="192" customWidth="1"/>
    <col min="3" max="3" width="19" style="192" customWidth="1"/>
    <col min="4" max="5" width="7.28515625" style="281" customWidth="1"/>
    <col min="6" max="6" width="8.140625" style="192" hidden="1" customWidth="1"/>
    <col min="7" max="8" width="8.140625" style="192" customWidth="1"/>
    <col min="9" max="9" width="9.42578125" style="192" customWidth="1"/>
    <col min="10" max="10" width="5.28515625" style="193" hidden="1" customWidth="1"/>
    <col min="11" max="11" width="11.28515625" style="191" hidden="1" customWidth="1"/>
    <col min="12" max="12" width="8.28515625" style="191" hidden="1" customWidth="1"/>
    <col min="13" max="16" width="5.28515625" style="191" hidden="1" customWidth="1"/>
    <col min="17" max="17" width="6.5703125" style="191" hidden="1" customWidth="1"/>
    <col min="18" max="18" width="8.85546875" style="191" hidden="1" customWidth="1"/>
    <col min="19" max="19" width="20.5703125" style="191" hidden="1" customWidth="1"/>
    <col min="20" max="20" width="8.7109375" style="191" hidden="1" customWidth="1"/>
    <col min="21" max="21" width="10.42578125" style="191" hidden="1" customWidth="1"/>
    <col min="22" max="22" width="13.140625" style="191" hidden="1" customWidth="1"/>
    <col min="23" max="23" width="11" style="191" hidden="1" customWidth="1"/>
    <col min="24" max="25" width="7.85546875" style="191" hidden="1" customWidth="1"/>
    <col min="26" max="26" width="4.7109375" style="191" hidden="1" customWidth="1"/>
    <col min="27" max="27" width="11" style="191" hidden="1" customWidth="1"/>
    <col min="28" max="29" width="9.7109375" style="191" customWidth="1"/>
    <col min="30" max="1024" width="9.42578125" style="191" customWidth="1"/>
  </cols>
  <sheetData>
    <row r="1" spans="1:28" ht="25.5">
      <c r="A1" s="65" t="str">
        <f>IF(ISBLANK('Tournament Info'!B3),"Vampire: The Eternal Struggle Tournament",'Tournament Info'!B3)</f>
        <v>Week of Nightmares 2024 - Day 2</v>
      </c>
      <c r="B1" s="66"/>
      <c r="C1" s="66"/>
      <c r="D1" s="69"/>
      <c r="E1" s="69"/>
      <c r="F1" s="68"/>
      <c r="G1" s="68"/>
      <c r="H1" s="68"/>
      <c r="I1" s="68"/>
      <c r="J1" s="190"/>
    </row>
    <row r="2" spans="1:28" ht="13.7" customHeight="1">
      <c r="A2" s="191"/>
      <c r="B2" s="66"/>
      <c r="C2" s="66"/>
      <c r="D2" s="69"/>
      <c r="E2" s="69"/>
      <c r="G2" s="68"/>
      <c r="H2" s="68" t="s">
        <v>282</v>
      </c>
      <c r="I2" s="68"/>
      <c r="AB2" s="194" t="s">
        <v>310</v>
      </c>
    </row>
    <row r="3" spans="1:28" s="72" customFormat="1" ht="15" customHeight="1">
      <c r="A3" s="195" t="s">
        <v>313</v>
      </c>
      <c r="B3" s="196"/>
      <c r="C3" s="196"/>
      <c r="D3" s="198"/>
      <c r="E3" s="198"/>
      <c r="G3" s="197"/>
      <c r="H3" s="72" t="s">
        <v>284</v>
      </c>
      <c r="I3" s="197"/>
      <c r="V3" s="199" t="s">
        <v>312</v>
      </c>
      <c r="AB3" s="200"/>
    </row>
    <row r="4" spans="1:28" ht="12.95" customHeight="1" thickBot="1">
      <c r="B4" s="66"/>
      <c r="C4" s="66"/>
      <c r="D4" s="69"/>
      <c r="E4" s="69"/>
      <c r="F4" s="68"/>
      <c r="G4" s="68"/>
      <c r="H4" s="68"/>
      <c r="I4" s="68"/>
      <c r="J4" s="190"/>
      <c r="V4" s="202">
        <v>3</v>
      </c>
    </row>
    <row r="5" spans="1:28" ht="20.25">
      <c r="A5" s="203" t="s">
        <v>285</v>
      </c>
      <c r="B5" s="204"/>
      <c r="C5" s="204"/>
      <c r="D5" s="205"/>
      <c r="E5" s="206" t="s">
        <v>286</v>
      </c>
      <c r="F5" s="282"/>
      <c r="G5" s="206"/>
      <c r="H5" s="207"/>
      <c r="I5" s="208"/>
      <c r="J5" s="209"/>
      <c r="K5" s="210" t="s">
        <v>287</v>
      </c>
      <c r="L5" s="211"/>
      <c r="M5" s="211"/>
      <c r="N5" s="211"/>
      <c r="O5" s="211"/>
      <c r="P5" s="211"/>
      <c r="Q5" s="211"/>
      <c r="R5" s="212"/>
      <c r="S5" s="213" t="s">
        <v>288</v>
      </c>
      <c r="T5" s="211"/>
      <c r="U5" s="212"/>
    </row>
    <row r="6" spans="1:28" s="229" customFormat="1" ht="12.95" customHeight="1" thickBot="1">
      <c r="A6" s="214" t="s">
        <v>277</v>
      </c>
      <c r="B6" s="215" t="s">
        <v>289</v>
      </c>
      <c r="C6" s="216" t="s">
        <v>290</v>
      </c>
      <c r="D6" s="217" t="s">
        <v>291</v>
      </c>
      <c r="E6" s="219" t="s">
        <v>180</v>
      </c>
      <c r="F6" s="294" t="s">
        <v>180</v>
      </c>
      <c r="G6" s="295" t="s">
        <v>292</v>
      </c>
      <c r="H6" s="219" t="s">
        <v>181</v>
      </c>
      <c r="I6" s="221" t="s">
        <v>293</v>
      </c>
      <c r="J6" s="284" t="s">
        <v>294</v>
      </c>
      <c r="K6" s="223" t="s">
        <v>295</v>
      </c>
      <c r="L6" s="224" t="s">
        <v>296</v>
      </c>
      <c r="M6" s="224" t="s">
        <v>297</v>
      </c>
      <c r="N6" s="224" t="s">
        <v>298</v>
      </c>
      <c r="O6" s="224" t="s">
        <v>299</v>
      </c>
      <c r="P6" s="224" t="s">
        <v>300</v>
      </c>
      <c r="Q6" s="224" t="s">
        <v>301</v>
      </c>
      <c r="R6" s="225" t="s">
        <v>302</v>
      </c>
      <c r="S6" s="226" t="s">
        <v>303</v>
      </c>
      <c r="T6" s="227" t="s">
        <v>304</v>
      </c>
      <c r="U6" s="228" t="s">
        <v>305</v>
      </c>
      <c r="W6" s="230" t="s">
        <v>306</v>
      </c>
      <c r="X6" s="230" t="s">
        <v>307</v>
      </c>
      <c r="Y6" s="230" t="s">
        <v>308</v>
      </c>
      <c r="Z6" s="230" t="s">
        <v>309</v>
      </c>
      <c r="AA6" s="230" t="s">
        <v>306</v>
      </c>
    </row>
    <row r="7" spans="1:28" ht="12.95" customHeight="1">
      <c r="A7" s="231">
        <f ca="1">IF(OR(ISBLANK('Tournament Info'!$B$11),'Tournament Info'!$B$11&lt;&gt;4),"",INDIRECT(ADDRESS(ROW(),3,1,1,"Optimal Seating "&amp;'Tournament Info'!$B$11-1&amp;"R+F")))</f>
        <v>12</v>
      </c>
      <c r="B7" s="232" t="str">
        <f ca="1">IF(ISNUMBER(A7),VLOOKUP(A7,Methuselahs!$A$7:$E$206,2,FALSE()),"")</f>
        <v>Gyula</v>
      </c>
      <c r="C7" s="233" t="str">
        <f ca="1">IF(ISNUMBER(A7),VLOOKUP(A7,Methuselahs!$A$7:$E$206,3,FALSE()),"")</f>
        <v>Erdos</v>
      </c>
      <c r="D7" s="234">
        <f t="shared" ref="D7:D38" ca="1" si="0">IF(ISNUMBER(A7),FLOOR((ROW()-ROW($A$7))/5,1)+1,"")</f>
        <v>1</v>
      </c>
      <c r="E7" s="235">
        <v>0.5</v>
      </c>
      <c r="F7" s="285">
        <f t="shared" ref="F7:F38" si="1">IF(ISNUMBER(E7),E7,0)</f>
        <v>0.5</v>
      </c>
      <c r="G7" s="236">
        <f t="shared" ref="G7:G38" ca="1" si="2">IF(ISNUMBER($A7),IF(AND($F7&gt;=2,$H7=60),1,0),"")</f>
        <v>0</v>
      </c>
      <c r="H7" s="237">
        <f ca="1">IF(ISNUMBER(A7),IF(OR($S7=$U7,NOT(ISNA(MATCH($D7*5+$V$4,Override!$C$6:$C$124,0)))),$Q7,0),"")</f>
        <v>36</v>
      </c>
      <c r="I7" s="296">
        <f t="shared" ref="I7:I38" ca="1" si="3">IF(ISNUMBER(A7),IF(J7=5,K7,IF(AND(J7=4,OR(K7=4,K7=3)),K7+1,K7)),"")</f>
        <v>1</v>
      </c>
      <c r="J7" s="238">
        <f ca="1">COUNT(A7:A11)</f>
        <v>5</v>
      </c>
      <c r="K7" s="239">
        <f ca="1">IF(ISNUMBER(A7),_xlfn.RANK.EQ(F7,F7:F11),"")</f>
        <v>1</v>
      </c>
      <c r="L7" s="240">
        <f ca="1">IF(J7=5,VLOOKUP(K7,TPMatrix!$A$6:$B$10,2,FALSE()),IF(J7=4,VLOOKUP(K7,TPMatrix!$D$6:$E$9,2,FALSE()),0))</f>
        <v>60</v>
      </c>
      <c r="M7" s="240">
        <f ca="1">IF(COUNTIF(K7:K11,K7)&gt;=2,IF(J7=5,VLOOKUP(K7+1,TPMatrix!$A$6:$B$10,2,FALSE()),IF(J7=4,VLOOKUP(K7+1,TPMatrix!$D$6:$E$9,2,FALSE()),0)),"")</f>
        <v>48</v>
      </c>
      <c r="N7" s="240">
        <f ca="1">IF(COUNTIF(K7:K11,K7)&gt;=3,IF(J7=5,VLOOKUP(K7+2,TPMatrix!$A$6:$B$10,2,FALSE()),IF(J7=4,VLOOKUP(K7+2,TPMatrix!$D$6:$E$9,2,FALSE()),0)),"")</f>
        <v>36</v>
      </c>
      <c r="O7" s="240">
        <f ca="1">IF(COUNTIF(K7:K11,K7)&gt;=4,IF(J7=5,VLOOKUP(K7+3,TPMatrix!$A$6:$B$10,2,FALSE()),IF(J7=4,VLOOKUP(K7+3,TPMatrix!$D$6:$E$9,2,FALSE()),0)),"")</f>
        <v>24</v>
      </c>
      <c r="P7" s="240">
        <f ca="1">IF(COUNTIF(K7:K11,K7)&gt;=5,IF(J7=5,VLOOKUP(K7+4,TPMatrix!$A$6:$B$10,2,FALSE()),IF(J7=4,VLOOKUP(K7+4,TPMatrix!$D$6:$E$9,2,FALSE()),0)),"")</f>
        <v>12</v>
      </c>
      <c r="Q7" s="240">
        <f t="shared" ref="Q7:Q38" ca="1" si="4">SUM(L7:P7)/COUNT(L7:P7)</f>
        <v>36</v>
      </c>
      <c r="R7" s="241">
        <f t="shared" ref="R7:R38" ca="1" si="5">COUNT(L7:P7)</f>
        <v>5</v>
      </c>
      <c r="S7" s="242">
        <f t="shared" ref="S7:S38" ca="1" si="6">IF(ISNUMBER($A7),COUNTIF($D$7:$D$206,$D7),0)</f>
        <v>5</v>
      </c>
      <c r="T7" s="243">
        <f t="shared" ref="T7:T38" si="7">CEILING($F7,1)</f>
        <v>1</v>
      </c>
      <c r="U7" s="244">
        <f t="shared" ref="U7:U38" ca="1" si="8">SUM(OFFSET(T7,-MOD(ROW()-ROW($U$7),5),0,5,1))</f>
        <v>5</v>
      </c>
      <c r="W7" s="191">
        <f t="shared" ref="W7:W38" ca="1" si="9">$I7</f>
        <v>1</v>
      </c>
      <c r="X7" s="191">
        <f ca="1">IF(ISNUMBER($A7),$W7*(Methuselahs!$A$4+1)+$A7,"")</f>
        <v>45</v>
      </c>
      <c r="Y7" s="191">
        <f t="shared" ref="Y7:Y38" ca="1" si="10">IF(ISNUMBER($A7),_xlfn.RANK.EQ($X7,$X7:$X11,1),"")</f>
        <v>3</v>
      </c>
      <c r="Z7" s="191">
        <f ca="1">IF(ISNUMBER($A7),VLOOKUP($A7,Methuselahs!$A$7:$X$206,5),"")</f>
        <v>12</v>
      </c>
      <c r="AA7" s="191">
        <f t="shared" ref="AA7:AA38" ca="1" si="11">$I7</f>
        <v>1</v>
      </c>
    </row>
    <row r="8" spans="1:28" ht="12.95" customHeight="1">
      <c r="A8" s="245">
        <f ca="1">IF(OR(ISBLANK('Tournament Info'!$B$11),'Tournament Info'!$B$11&lt;&gt;4),"",INDIRECT(ADDRESS(ROW(),3,1,1,"Optimal Seating "&amp;'Tournament Info'!$B$11-1&amp;"R+F")))</f>
        <v>32</v>
      </c>
      <c r="B8" s="246" t="str">
        <f ca="1">IF(ISNUMBER(A8),VLOOKUP(A8,Methuselahs!$A$7:$E$206,2,FALSE()),"")</f>
        <v>Nemanja</v>
      </c>
      <c r="C8" s="247" t="str">
        <f ca="1">IF(ISNUMBER(A8),VLOOKUP(A8,Methuselahs!$A$7:$E$206,3,FALSE()),"")</f>
        <v>Jovicic</v>
      </c>
      <c r="D8" s="248">
        <f t="shared" ca="1" si="0"/>
        <v>1</v>
      </c>
      <c r="E8" s="249">
        <v>0.5</v>
      </c>
      <c r="F8" s="287">
        <f t="shared" si="1"/>
        <v>0.5</v>
      </c>
      <c r="G8" s="250">
        <f t="shared" ca="1" si="2"/>
        <v>0</v>
      </c>
      <c r="H8" s="251">
        <f ca="1">IF(ISNUMBER(A8),IF(OR($S8=$U8,NOT(ISNA(MATCH($D8*5+$V$4,Override!$C$6:$C$124,0)))),$Q8,0),"")</f>
        <v>36</v>
      </c>
      <c r="I8" s="297">
        <f t="shared" ca="1" si="3"/>
        <v>1</v>
      </c>
      <c r="J8" s="252">
        <f ca="1">COUNT(A7:A11)</f>
        <v>5</v>
      </c>
      <c r="K8" s="253">
        <f ca="1">IF(ISNUMBER(A8),_xlfn.RANK.EQ(F8,F7:F11),"")</f>
        <v>1</v>
      </c>
      <c r="L8" s="254">
        <f ca="1">IF(J8=5,VLOOKUP(K8,TPMatrix!$A$6:$B$10,2,FALSE()),IF(J8=4,VLOOKUP(K8,TPMatrix!$D$6:$E$9,2,FALSE()),0))</f>
        <v>60</v>
      </c>
      <c r="M8" s="254">
        <f ca="1">IF(COUNTIF(K7:K11,K8)&gt;=2,IF(J8=5,VLOOKUP(K8+1,TPMatrix!$A$6:$B$10,2,FALSE()),IF(J8=4,VLOOKUP(K8+1,TPMatrix!$D$6:$E$9,2,FALSE()),0)),"")</f>
        <v>48</v>
      </c>
      <c r="N8" s="254">
        <f ca="1">IF(COUNTIF(K7:K11,K8)&gt;=3,IF(J8=5,VLOOKUP(K8+2,TPMatrix!$A$6:$B$10,2,FALSE()),IF(J8=4,VLOOKUP(K8+2,TPMatrix!$D$6:$E$9,2,FALSE()),0)),"")</f>
        <v>36</v>
      </c>
      <c r="O8" s="254">
        <f ca="1">IF(COUNTIF(K7:K11,K8)&gt;=4,IF(J8=5,VLOOKUP(K8+3,TPMatrix!$A$6:$B$10,2,FALSE()),IF(J8=4,VLOOKUP(K8+3,TPMatrix!$D$6:$E$9,2,FALSE()),0)),"")</f>
        <v>24</v>
      </c>
      <c r="P8" s="254">
        <f ca="1">IF(COUNTIF(K7:K11,K8)&gt;=5,IF(J8=5,VLOOKUP(K8+4,TPMatrix!$A$6:$B$10,2,FALSE()),IF(J8=4,VLOOKUP(K8+4,TPMatrix!$D$6:$E$9,2,FALSE()),0)),"")</f>
        <v>12</v>
      </c>
      <c r="Q8" s="254">
        <f t="shared" ca="1" si="4"/>
        <v>36</v>
      </c>
      <c r="R8" s="255">
        <f t="shared" ca="1" si="5"/>
        <v>5</v>
      </c>
      <c r="S8" s="253">
        <f t="shared" ca="1" si="6"/>
        <v>5</v>
      </c>
      <c r="T8" s="254">
        <f t="shared" si="7"/>
        <v>1</v>
      </c>
      <c r="U8" s="255">
        <f t="shared" ca="1" si="8"/>
        <v>5</v>
      </c>
      <c r="W8" s="191">
        <f t="shared" ca="1" si="9"/>
        <v>1</v>
      </c>
      <c r="X8" s="191">
        <f ca="1">IF(ISNUMBER($A8),$W8*(Methuselahs!$A$4+1)+$A8,"")</f>
        <v>65</v>
      </c>
      <c r="Y8" s="191">
        <f t="shared" ca="1" si="10"/>
        <v>4</v>
      </c>
      <c r="Z8" s="191">
        <f ca="1">IF(ISNUMBER($A8),VLOOKUP($A8,Methuselahs!$A$7:$X$206,5),"")</f>
        <v>32</v>
      </c>
      <c r="AA8" s="191">
        <f t="shared" ca="1" si="11"/>
        <v>1</v>
      </c>
    </row>
    <row r="9" spans="1:28" ht="12.95" customHeight="1">
      <c r="A9" s="256">
        <f ca="1">IF(OR(ISBLANK('Tournament Info'!$B$11),'Tournament Info'!$B$11&lt;&gt;4),"",INDIRECT(ADDRESS(ROW(),3,1,1,"Optimal Seating "&amp;'Tournament Info'!$B$11-1&amp;"R+F")))</f>
        <v>22</v>
      </c>
      <c r="B9" s="232" t="str">
        <f ca="1">IF(ISNUMBER(A9),VLOOKUP(A9,Methuselahs!$A$7:$E$206,2,FALSE()),"")</f>
        <v>Maciej</v>
      </c>
      <c r="C9" s="257" t="str">
        <f ca="1">IF(ISNUMBER(A9),VLOOKUP(A9,Methuselahs!$A$7:$E$206,3,FALSE()),"")</f>
        <v>Bernart</v>
      </c>
      <c r="D9" s="258">
        <f t="shared" ca="1" si="0"/>
        <v>1</v>
      </c>
      <c r="E9" s="259">
        <v>0.5</v>
      </c>
      <c r="F9" s="289">
        <f t="shared" si="1"/>
        <v>0.5</v>
      </c>
      <c r="G9" s="260">
        <f t="shared" ca="1" si="2"/>
        <v>0</v>
      </c>
      <c r="H9" s="261">
        <f ca="1">IF(ISNUMBER(A9),IF(OR($S9=$U9,NOT(ISNA(MATCH($D9*5+$V$4,Override!$C$6:$C$124,0)))),$Q9,0),"")</f>
        <v>36</v>
      </c>
      <c r="I9" s="133">
        <f t="shared" ca="1" si="3"/>
        <v>1</v>
      </c>
      <c r="J9" s="262">
        <f ca="1">COUNT(A7:A11)</f>
        <v>5</v>
      </c>
      <c r="K9" s="263">
        <f ca="1">IF(ISNUMBER(A9),_xlfn.RANK.EQ(F9,F7:F11),"")</f>
        <v>1</v>
      </c>
      <c r="L9" s="264">
        <f ca="1">IF(J9=5,VLOOKUP(K9,TPMatrix!$A$6:$B$10,2,FALSE()),IF(J9=4,VLOOKUP(K9,TPMatrix!$D$6:$E$9,2,FALSE()),0))</f>
        <v>60</v>
      </c>
      <c r="M9" s="264">
        <f ca="1">IF(COUNTIF(K7:K11,K9)&gt;=2,IF(J9=5,VLOOKUP(K9+1,TPMatrix!$A$6:$B$10,2,FALSE()),IF(J9=4,VLOOKUP(K9+1,TPMatrix!$D$6:$E$9,2,FALSE()),0)),"")</f>
        <v>48</v>
      </c>
      <c r="N9" s="264">
        <f ca="1">IF(COUNTIF(K7:K11,K9)&gt;=3,IF(J9=5,VLOOKUP(K9+2,TPMatrix!$A$6:$B$10,2,FALSE()),IF(J9=4,VLOOKUP(K9+2,TPMatrix!$D$6:$E$9,2,FALSE()),0)),"")</f>
        <v>36</v>
      </c>
      <c r="O9" s="264">
        <f ca="1">IF(COUNTIF(K7:K11,K9)&gt;=4,IF(J9=5,VLOOKUP(K9+3,TPMatrix!$A$6:$B$10,2,FALSE()),IF(J9=4,VLOOKUP(K9+3,TPMatrix!$D$6:$E$9,2,FALSE()),0)),"")</f>
        <v>24</v>
      </c>
      <c r="P9" s="264">
        <f ca="1">IF(COUNTIF(K7:K11,K9)&gt;=5,IF(J9=5,VLOOKUP(K9+4,TPMatrix!$A$6:$B$10,2,FALSE()),IF(J9=4,VLOOKUP(K9+4,TPMatrix!$D$6:$E$9,2,FALSE()),0)),"")</f>
        <v>12</v>
      </c>
      <c r="Q9" s="264">
        <f t="shared" ca="1" si="4"/>
        <v>36</v>
      </c>
      <c r="R9" s="265">
        <f t="shared" ca="1" si="5"/>
        <v>5</v>
      </c>
      <c r="S9" s="263">
        <f t="shared" ca="1" si="6"/>
        <v>5</v>
      </c>
      <c r="T9" s="264">
        <f t="shared" si="7"/>
        <v>1</v>
      </c>
      <c r="U9" s="265">
        <f t="shared" ca="1" si="8"/>
        <v>5</v>
      </c>
      <c r="W9" s="191">
        <f t="shared" ca="1" si="9"/>
        <v>1</v>
      </c>
      <c r="X9" s="191">
        <f ca="1">IF(ISNUMBER($A9),$W9*(Methuselahs!$A$4+1)+$A9,"")</f>
        <v>55</v>
      </c>
      <c r="Y9" s="191">
        <f t="shared" ca="1" si="10"/>
        <v>3</v>
      </c>
      <c r="Z9" s="191">
        <f ca="1">IF(ISNUMBER($A9),VLOOKUP($A9,Methuselahs!$A$7:$X$206,5),"")</f>
        <v>22</v>
      </c>
      <c r="AA9" s="191">
        <f t="shared" ca="1" si="11"/>
        <v>1</v>
      </c>
    </row>
    <row r="10" spans="1:28" ht="12.95" customHeight="1">
      <c r="A10" s="266">
        <f ca="1">IF(OR(ISBLANK('Tournament Info'!$B$11),'Tournament Info'!$B$11&lt;&gt;4),"",INDIRECT(ADDRESS(ROW(),3,1,1,"Optimal Seating "&amp;'Tournament Info'!$B$11-1&amp;"R+F")))</f>
        <v>2</v>
      </c>
      <c r="B10" s="202" t="str">
        <f ca="1">IF(ISNUMBER(A10),VLOOKUP(A10,Methuselahs!$A$7:$E$206,2,FALSE()),"")</f>
        <v>Joao</v>
      </c>
      <c r="C10" s="267" t="str">
        <f ca="1">IF(ISNUMBER(A10),VLOOKUP(A10,Methuselahs!$A$7:$E$206,3,FALSE()),"")</f>
        <v>Servolo</v>
      </c>
      <c r="D10" s="268">
        <f t="shared" ca="1" si="0"/>
        <v>1</v>
      </c>
      <c r="E10" s="269">
        <v>0.5</v>
      </c>
      <c r="F10" s="291">
        <f t="shared" si="1"/>
        <v>0.5</v>
      </c>
      <c r="G10" s="250">
        <f t="shared" ca="1" si="2"/>
        <v>0</v>
      </c>
      <c r="H10" s="251">
        <f ca="1">IF(ISNUMBER(A10),IF(OR($S10=$U10,NOT(ISNA(MATCH($D10*5+$V$4,Override!$C$6:$C$124,0)))),$Q10,0),"")</f>
        <v>36</v>
      </c>
      <c r="I10" s="297">
        <f t="shared" ca="1" si="3"/>
        <v>1</v>
      </c>
      <c r="J10" s="270">
        <f ca="1">COUNT(A7:A11)</f>
        <v>5</v>
      </c>
      <c r="K10" s="253">
        <f ca="1">IF(ISNUMBER(A10),_xlfn.RANK.EQ(F10,F7:F11),"")</f>
        <v>1</v>
      </c>
      <c r="L10" s="254">
        <f ca="1">IF(J10=5,VLOOKUP(K10,TPMatrix!$A$6:$B$10,2,FALSE()),IF(J10=4,VLOOKUP(K10,TPMatrix!$D$6:$E$9,2,FALSE()),0))</f>
        <v>60</v>
      </c>
      <c r="M10" s="254">
        <f ca="1">IF(COUNTIF(K7:K11,K10)&gt;=2,IF(J10=5,VLOOKUP(K10+1,TPMatrix!$A$6:$B$10,2,FALSE()),IF(J10=4,VLOOKUP(K10+1,TPMatrix!$D$6:$E$9,2,FALSE()),0)),"")</f>
        <v>48</v>
      </c>
      <c r="N10" s="254">
        <f ca="1">IF(COUNTIF(K7:K11,K10)&gt;=3,IF(J10=5,VLOOKUP(K10+2,TPMatrix!$A$6:$B$10,2,FALSE()),IF(J10=4,VLOOKUP(K10+2,TPMatrix!$D$6:$E$9,2,FALSE()),0)),"")</f>
        <v>36</v>
      </c>
      <c r="O10" s="254">
        <f ca="1">IF(COUNTIF(K7:K11,K10)&gt;=4,IF(J10=5,VLOOKUP(K10+3,TPMatrix!$A$6:$B$10,2,FALSE()),IF(J10=4,VLOOKUP(K10+3,TPMatrix!$D$6:$E$9,2,FALSE()),0)),"")</f>
        <v>24</v>
      </c>
      <c r="P10" s="254">
        <f ca="1">IF(COUNTIF(K7:K11,K10)&gt;=5,IF(J10=5,VLOOKUP(K10+4,TPMatrix!$A$6:$B$10,2,FALSE()),IF(J10=4,VLOOKUP(K10+4,TPMatrix!$D$6:$E$9,2,FALSE()),0)),"")</f>
        <v>12</v>
      </c>
      <c r="Q10" s="254">
        <f t="shared" ca="1" si="4"/>
        <v>36</v>
      </c>
      <c r="R10" s="255">
        <f t="shared" ca="1" si="5"/>
        <v>5</v>
      </c>
      <c r="S10" s="253">
        <f t="shared" ca="1" si="6"/>
        <v>5</v>
      </c>
      <c r="T10" s="254">
        <f t="shared" si="7"/>
        <v>1</v>
      </c>
      <c r="U10" s="255">
        <f t="shared" ca="1" si="8"/>
        <v>5</v>
      </c>
      <c r="W10" s="191">
        <f t="shared" ca="1" si="9"/>
        <v>1</v>
      </c>
      <c r="X10" s="191">
        <f ca="1">IF(ISNUMBER($A10),$W10*(Methuselahs!$A$4+1)+$A10,"")</f>
        <v>35</v>
      </c>
      <c r="Y10" s="191">
        <f t="shared" ca="1" si="10"/>
        <v>1</v>
      </c>
      <c r="Z10" s="191">
        <f ca="1">IF(ISNUMBER($A10),VLOOKUP($A10,Methuselahs!$A$7:$X$206,5),"")</f>
        <v>2</v>
      </c>
      <c r="AA10" s="191">
        <f t="shared" ca="1" si="11"/>
        <v>1</v>
      </c>
    </row>
    <row r="11" spans="1:28" ht="12.95" customHeight="1" thickBot="1">
      <c r="A11" s="271">
        <f ca="1">IF(OR(ISBLANK('Tournament Info'!$B$11),'Tournament Info'!$B$11&lt;&gt;4),"",INDIRECT(ADDRESS(ROW(),3,1,1,"Optimal Seating "&amp;'Tournament Info'!$B$11-1&amp;"R+F")))</f>
        <v>8</v>
      </c>
      <c r="B11" s="272" t="str">
        <f ca="1">IF(ISNUMBER(A11),VLOOKUP(A11,Methuselahs!$A$7:$E$206,2,FALSE()),"")</f>
        <v>Marcin</v>
      </c>
      <c r="C11" s="273" t="str">
        <f ca="1">IF(ISNUMBER(A11),VLOOKUP(A11,Methuselahs!$A$7:$E$206,3,FALSE()),"")</f>
        <v>Zakrzewski</v>
      </c>
      <c r="D11" s="274">
        <f t="shared" ca="1" si="0"/>
        <v>1</v>
      </c>
      <c r="E11" s="275">
        <v>0.5</v>
      </c>
      <c r="F11" s="292">
        <f t="shared" si="1"/>
        <v>0.5</v>
      </c>
      <c r="G11" s="260">
        <f t="shared" ca="1" si="2"/>
        <v>0</v>
      </c>
      <c r="H11" s="261">
        <f ca="1">IF(ISNUMBER(A11),IF(OR($S11=$U11,NOT(ISNA(MATCH($D11*5+$V$4,Override!$C$6:$C$124,0)))),$Q11,0),"")</f>
        <v>36</v>
      </c>
      <c r="I11" s="133">
        <f t="shared" ca="1" si="3"/>
        <v>1</v>
      </c>
      <c r="J11" s="276">
        <f ca="1">COUNT(A7:A11)</f>
        <v>5</v>
      </c>
      <c r="K11" s="277">
        <f ca="1">IF(ISNUMBER(A11),_xlfn.RANK.EQ(F11,F7:F11),"")</f>
        <v>1</v>
      </c>
      <c r="L11" s="278">
        <f ca="1">IF(J11=5,VLOOKUP(K11,TPMatrix!$A$6:$B$10,2,FALSE()),IF(J11=4,VLOOKUP(K11,TPMatrix!$D$6:$E$9,2,FALSE()),0))</f>
        <v>60</v>
      </c>
      <c r="M11" s="278">
        <f ca="1">IF(COUNTIF(K7:K11,K11)&gt;=2,IF(J11=5,VLOOKUP(K11+1,TPMatrix!$A$6:$B$10,2,FALSE()),IF(J11=4,VLOOKUP(K11+1,TPMatrix!$D$6:$E$9,2,FALSE()),0)),"")</f>
        <v>48</v>
      </c>
      <c r="N11" s="278">
        <f ca="1">IF(COUNTIF(K7:K11,K11)&gt;=3,IF(J11=5,VLOOKUP(K11+2,TPMatrix!$A$6:$B$10,2,FALSE()),IF(J11=4,VLOOKUP(K11+2,TPMatrix!$D$6:$E$9,2,FALSE()),0)),"")</f>
        <v>36</v>
      </c>
      <c r="O11" s="278">
        <f ca="1">IF(COUNTIF(K7:K11,K11)&gt;=4,IF(J11=5,VLOOKUP(K11+3,TPMatrix!$A$6:$B$10,2,FALSE()),IF(J11=4,VLOOKUP(K11+3,TPMatrix!$D$6:$E$9,2,FALSE()),0)),"")</f>
        <v>24</v>
      </c>
      <c r="P11" s="278">
        <f ca="1">IF(COUNTIF(K7:K11,K11)&gt;=5,IF(J11=5,VLOOKUP(K11+4,TPMatrix!$A$6:$B$10,2,FALSE()),IF(J11=4,VLOOKUP(K11+4,TPMatrix!$D$6:$E$9,2,FALSE()),0)),"")</f>
        <v>12</v>
      </c>
      <c r="Q11" s="278">
        <f t="shared" ca="1" si="4"/>
        <v>36</v>
      </c>
      <c r="R11" s="279">
        <f t="shared" ca="1" si="5"/>
        <v>5</v>
      </c>
      <c r="S11" s="277">
        <f t="shared" ca="1" si="6"/>
        <v>5</v>
      </c>
      <c r="T11" s="278">
        <f t="shared" si="7"/>
        <v>1</v>
      </c>
      <c r="U11" s="279">
        <f t="shared" ca="1" si="8"/>
        <v>5</v>
      </c>
      <c r="W11" s="191">
        <f t="shared" ca="1" si="9"/>
        <v>1</v>
      </c>
      <c r="X11" s="191">
        <f ca="1">IF(ISNUMBER($A11),$W11*(Methuselahs!$A$4+1)+$A11,"")</f>
        <v>41</v>
      </c>
      <c r="Y11" s="191">
        <f t="shared" ca="1" si="10"/>
        <v>1</v>
      </c>
      <c r="Z11" s="191">
        <f ca="1">IF(ISNUMBER($A11),VLOOKUP($A11,Methuselahs!$A$7:$X$206,5),"")</f>
        <v>8</v>
      </c>
      <c r="AA11" s="191">
        <f t="shared" ca="1" si="11"/>
        <v>1</v>
      </c>
    </row>
    <row r="12" spans="1:28" ht="12.95" customHeight="1">
      <c r="A12" s="231">
        <f ca="1">IF(OR(ISBLANK('Tournament Info'!$B$11),'Tournament Info'!$B$11&lt;&gt;4),"",INDIRECT(ADDRESS(ROW(),3,1,1,"Optimal Seating "&amp;'Tournament Info'!$B$11-1&amp;"R+F")))</f>
        <v>31</v>
      </c>
      <c r="B12" s="232" t="str">
        <f ca="1">IF(ISNUMBER(A12),VLOOKUP(A12,Methuselahs!$A$7:$E$206,2,FALSE()),"")</f>
        <v>Edouard</v>
      </c>
      <c r="C12" s="233" t="str">
        <f ca="1">IF(ISNUMBER(A12),VLOOKUP(A12,Methuselahs!$A$7:$E$206,3,FALSE()),"")</f>
        <v>Menneson</v>
      </c>
      <c r="D12" s="234">
        <f t="shared" ca="1" si="0"/>
        <v>2</v>
      </c>
      <c r="E12" s="235">
        <v>1</v>
      </c>
      <c r="F12" s="285">
        <f t="shared" si="1"/>
        <v>1</v>
      </c>
      <c r="G12" s="236">
        <f t="shared" ca="1" si="2"/>
        <v>0</v>
      </c>
      <c r="H12" s="237">
        <f ca="1">IF(ISNUMBER(A12),IF(OR($S12=$U12,NOT(ISNA(MATCH($D12*5+$V$4,Override!$C$6:$C$124,0)))),$Q12,0),"")</f>
        <v>42</v>
      </c>
      <c r="I12" s="296">
        <f t="shared" ca="1" si="3"/>
        <v>2</v>
      </c>
      <c r="J12" s="238">
        <f ca="1">COUNT(A12:A16)</f>
        <v>5</v>
      </c>
      <c r="K12" s="239">
        <f ca="1">IF(ISNUMBER(A12),_xlfn.RANK.EQ(F12,F12:F16),"")</f>
        <v>2</v>
      </c>
      <c r="L12" s="240">
        <f ca="1">IF(J12=5,VLOOKUP(K12,TPMatrix!$A$6:$B$10,2,FALSE()),IF(J12=4,VLOOKUP(K12,TPMatrix!$D$6:$E$9,2,FALSE()),0))</f>
        <v>48</v>
      </c>
      <c r="M12" s="240">
        <f ca="1">IF(COUNTIF(K12:K16,K12)&gt;=2,IF(J12=5,VLOOKUP(K12+1,TPMatrix!$A$6:$B$10,2,FALSE()),IF(J12=4,VLOOKUP(K12+1,TPMatrix!$D$6:$E$9,2,FALSE()),0)),"")</f>
        <v>36</v>
      </c>
      <c r="N12" t="str">
        <f ca="1">IF(COUNTIF(K12:K16,K12)&gt;=3,IF(J12=5,VLOOKUP(K12+2,TPMatrix!$A$6:$B$10,2,FALSE()),IF(J12=4,VLOOKUP(K12+2,TPMatrix!$D$6:$E$9,2,FALSE()),0)),"")</f>
        <v/>
      </c>
      <c r="O12" t="str">
        <f ca="1">IF(COUNTIF(K12:K16,K12)&gt;=4,IF(J12=5,VLOOKUP(K12+3,TPMatrix!$A$6:$B$10,2,FALSE()),IF(J12=4,VLOOKUP(K12+3,TPMatrix!$D$6:$E$9,2,FALSE()),0)),"")</f>
        <v/>
      </c>
      <c r="P12" t="str">
        <f ca="1">IF(COUNTIF(K12:K16,K12)&gt;=5,IF(J12=5,VLOOKUP(K12+4,TPMatrix!$A$6:$B$10,2,FALSE()),IF(J12=4,VLOOKUP(K12+4,TPMatrix!$D$6:$E$9,2,FALSE()),0)),"")</f>
        <v/>
      </c>
      <c r="Q12" s="240">
        <f t="shared" ca="1" si="4"/>
        <v>42</v>
      </c>
      <c r="R12" s="241">
        <f t="shared" ca="1" si="5"/>
        <v>2</v>
      </c>
      <c r="S12" s="242">
        <f t="shared" ca="1" si="6"/>
        <v>5</v>
      </c>
      <c r="T12" s="243">
        <f t="shared" si="7"/>
        <v>1</v>
      </c>
      <c r="U12" s="244">
        <f t="shared" ca="1" si="8"/>
        <v>5</v>
      </c>
      <c r="W12" s="191">
        <f t="shared" ca="1" si="9"/>
        <v>2</v>
      </c>
      <c r="X12" s="191">
        <f ca="1">IF(ISNUMBER($A12),$W12*(Methuselahs!$A$4+1)+$A12,"")</f>
        <v>97</v>
      </c>
      <c r="Y12" s="191">
        <f t="shared" ca="1" si="10"/>
        <v>3</v>
      </c>
      <c r="Z12" s="191">
        <f ca="1">IF(ISNUMBER($A12),VLOOKUP($A12,Methuselahs!$A$7:$X$206,5),"")</f>
        <v>31</v>
      </c>
      <c r="AA12" s="191">
        <f t="shared" ca="1" si="11"/>
        <v>2</v>
      </c>
    </row>
    <row r="13" spans="1:28" ht="12.95" customHeight="1">
      <c r="A13" s="245">
        <f ca="1">IF(OR(ISBLANK('Tournament Info'!$B$11),'Tournament Info'!$B$11&lt;&gt;4),"",INDIRECT(ADDRESS(ROW(),3,1,1,"Optimal Seating "&amp;'Tournament Info'!$B$11-1&amp;"R+F")))</f>
        <v>3</v>
      </c>
      <c r="B13" s="246" t="str">
        <f ca="1">IF(ISNUMBER(A13),VLOOKUP(A13,Methuselahs!$A$7:$E$206,2,FALSE()),"")</f>
        <v>Tero</v>
      </c>
      <c r="C13" s="247" t="str">
        <f ca="1">IF(ISNUMBER(A13),VLOOKUP(A13,Methuselahs!$A$7:$E$206,3,FALSE()),"")</f>
        <v>Aalto</v>
      </c>
      <c r="D13" s="248">
        <f t="shared" ca="1" si="0"/>
        <v>2</v>
      </c>
      <c r="E13" s="249">
        <v>1</v>
      </c>
      <c r="F13" s="287">
        <f t="shared" si="1"/>
        <v>1</v>
      </c>
      <c r="G13" s="250">
        <f t="shared" ca="1" si="2"/>
        <v>0</v>
      </c>
      <c r="H13" s="251">
        <f ca="1">IF(ISNUMBER(A13),IF(OR($S13=$U13,NOT(ISNA(MATCH($D13*5+$V$4,Override!$C$6:$C$124,0)))),$Q13,0),"")</f>
        <v>42</v>
      </c>
      <c r="I13" s="297">
        <f t="shared" ca="1" si="3"/>
        <v>2</v>
      </c>
      <c r="J13" s="252">
        <f ca="1">COUNT(A12:A16)</f>
        <v>5</v>
      </c>
      <c r="K13" s="253">
        <f ca="1">IF(ISNUMBER(A13),_xlfn.RANK.EQ(F13,F12:F16),"")</f>
        <v>2</v>
      </c>
      <c r="L13" s="254">
        <f ca="1">IF(J13=5,VLOOKUP(K13,TPMatrix!$A$6:$B$10,2,FALSE()),IF(J13=4,VLOOKUP(K13,TPMatrix!$D$6:$E$9,2,FALSE()),0))</f>
        <v>48</v>
      </c>
      <c r="M13" s="254">
        <f ca="1">IF(COUNTIF(K12:K16,K13)&gt;=2,IF(J13=5,VLOOKUP(K13+1,TPMatrix!$A$6:$B$10,2,FALSE()),IF(J13=4,VLOOKUP(K13+1,TPMatrix!$D$6:$E$9,2,FALSE()),0)),"")</f>
        <v>36</v>
      </c>
      <c r="N13" t="str">
        <f ca="1">IF(COUNTIF(K12:K16,K13)&gt;=3,IF(J13=5,VLOOKUP(K13+2,TPMatrix!$A$6:$B$10,2,FALSE()),IF(J13=4,VLOOKUP(K13+2,TPMatrix!$D$6:$E$9,2,FALSE()),0)),"")</f>
        <v/>
      </c>
      <c r="O13" t="str">
        <f ca="1">IF(COUNTIF(K12:K16,K13)&gt;=4,IF(J13=5,VLOOKUP(K13+3,TPMatrix!$A$6:$B$10,2,FALSE()),IF(J13=4,VLOOKUP(K13+3,TPMatrix!$D$6:$E$9,2,FALSE()),0)),"")</f>
        <v/>
      </c>
      <c r="P13" t="str">
        <f ca="1">IF(COUNTIF(K12:K16,K13)&gt;=5,IF(J13=5,VLOOKUP(K13+4,TPMatrix!$A$6:$B$10,2,FALSE()),IF(J13=4,VLOOKUP(K13+4,TPMatrix!$D$6:$E$9,2,FALSE()),0)),"")</f>
        <v/>
      </c>
      <c r="Q13" s="254">
        <f t="shared" ca="1" si="4"/>
        <v>42</v>
      </c>
      <c r="R13" s="255">
        <f t="shared" ca="1" si="5"/>
        <v>2</v>
      </c>
      <c r="S13" s="253">
        <f t="shared" ca="1" si="6"/>
        <v>5</v>
      </c>
      <c r="T13" s="254">
        <f t="shared" si="7"/>
        <v>1</v>
      </c>
      <c r="U13" s="255">
        <f t="shared" ca="1" si="8"/>
        <v>5</v>
      </c>
      <c r="W13" s="191">
        <f t="shared" ca="1" si="9"/>
        <v>2</v>
      </c>
      <c r="X13" s="191">
        <f ca="1">IF(ISNUMBER($A13),$W13*(Methuselahs!$A$4+1)+$A13,"")</f>
        <v>69</v>
      </c>
      <c r="Y13" s="191">
        <f t="shared" ca="1" si="10"/>
        <v>2</v>
      </c>
      <c r="Z13" s="191">
        <f ca="1">IF(ISNUMBER($A13),VLOOKUP($A13,Methuselahs!$A$7:$X$206,5),"")</f>
        <v>1009</v>
      </c>
      <c r="AA13" s="191">
        <f t="shared" ca="1" si="11"/>
        <v>2</v>
      </c>
    </row>
    <row r="14" spans="1:28" ht="12.95" customHeight="1">
      <c r="A14" s="256">
        <f ca="1">IF(OR(ISBLANK('Tournament Info'!$B$11),'Tournament Info'!$B$11&lt;&gt;4),"",INDIRECT(ADDRESS(ROW(),3,1,1,"Optimal Seating "&amp;'Tournament Info'!$B$11-1&amp;"R+F")))</f>
        <v>19</v>
      </c>
      <c r="B14" s="232" t="str">
        <f ca="1">IF(ISNUMBER(A14),VLOOKUP(A14,Methuselahs!$A$7:$E$206,2,FALSE()),"")</f>
        <v>Ben</v>
      </c>
      <c r="C14" s="257" t="str">
        <f ca="1">IF(ISNUMBER(A14),VLOOKUP(A14,Methuselahs!$A$7:$E$206,3,FALSE()),"")</f>
        <v>Fox</v>
      </c>
      <c r="D14" s="258">
        <f t="shared" ca="1" si="0"/>
        <v>2</v>
      </c>
      <c r="E14" s="259"/>
      <c r="F14" s="289">
        <f t="shared" si="1"/>
        <v>0</v>
      </c>
      <c r="G14" s="260">
        <f t="shared" ca="1" si="2"/>
        <v>0</v>
      </c>
      <c r="H14" s="261">
        <f ca="1">IF(ISNUMBER(A14),IF(OR($S14=$U14,NOT(ISNA(MATCH($D14*5+$V$4,Override!$C$6:$C$124,0)))),$Q14,0),"")</f>
        <v>18</v>
      </c>
      <c r="I14" s="133">
        <f t="shared" ca="1" si="3"/>
        <v>4</v>
      </c>
      <c r="J14" s="262">
        <f ca="1">COUNT(A12:A16)</f>
        <v>5</v>
      </c>
      <c r="K14" s="263">
        <f ca="1">IF(ISNUMBER(A14),_xlfn.RANK.EQ(F14,F12:F16),"")</f>
        <v>4</v>
      </c>
      <c r="L14" s="264">
        <f ca="1">IF(J14=5,VLOOKUP(K14,TPMatrix!$A$6:$B$10,2,FALSE()),IF(J14=4,VLOOKUP(K14,TPMatrix!$D$6:$E$9,2,FALSE()),0))</f>
        <v>24</v>
      </c>
      <c r="M14" s="264">
        <f ca="1">IF(COUNTIF(K12:K16,K14)&gt;=2,IF(J14=5,VLOOKUP(K14+1,TPMatrix!$A$6:$B$10,2,FALSE()),IF(J14=4,VLOOKUP(K14+1,TPMatrix!$D$6:$E$9,2,FALSE()),0)),"")</f>
        <v>12</v>
      </c>
      <c r="N14" t="str">
        <f ca="1">IF(COUNTIF(K12:K16,K14)&gt;=3,IF(J14=5,VLOOKUP(K14+2,TPMatrix!$A$6:$B$10,2,FALSE()),IF(J14=4,VLOOKUP(K14+2,TPMatrix!$D$6:$E$9,2,FALSE()),0)),"")</f>
        <v/>
      </c>
      <c r="O14" t="str">
        <f ca="1">IF(COUNTIF(K12:K16,K14)&gt;=4,IF(J14=5,VLOOKUP(K14+3,TPMatrix!$A$6:$B$10,2,FALSE()),IF(J14=4,VLOOKUP(K14+3,TPMatrix!$D$6:$E$9,2,FALSE()),0)),"")</f>
        <v/>
      </c>
      <c r="P14" t="str">
        <f ca="1">IF(COUNTIF(K12:K16,K14)&gt;=5,IF(J14=5,VLOOKUP(K14+4,TPMatrix!$A$6:$B$10,2,FALSE()),IF(J14=4,VLOOKUP(K14+4,TPMatrix!$D$6:$E$9,2,FALSE()),0)),"")</f>
        <v/>
      </c>
      <c r="Q14" s="264">
        <f t="shared" ca="1" si="4"/>
        <v>18</v>
      </c>
      <c r="R14" s="265">
        <f t="shared" ca="1" si="5"/>
        <v>2</v>
      </c>
      <c r="S14" s="263">
        <f t="shared" ca="1" si="6"/>
        <v>5</v>
      </c>
      <c r="T14" s="264">
        <f t="shared" si="7"/>
        <v>0</v>
      </c>
      <c r="U14" s="265">
        <f t="shared" ca="1" si="8"/>
        <v>5</v>
      </c>
      <c r="W14" s="191">
        <f t="shared" ca="1" si="9"/>
        <v>4</v>
      </c>
      <c r="X14" s="191">
        <f ca="1">IF(ISNUMBER($A14),$W14*(Methuselahs!$A$4+1)+$A14,"")</f>
        <v>151</v>
      </c>
      <c r="Y14" s="191">
        <f t="shared" ca="1" si="10"/>
        <v>4</v>
      </c>
      <c r="Z14" s="191">
        <f ca="1">IF(ISNUMBER($A14),VLOOKUP($A14,Methuselahs!$A$7:$X$206,5),"")</f>
        <v>19</v>
      </c>
      <c r="AA14" s="191">
        <f t="shared" ca="1" si="11"/>
        <v>4</v>
      </c>
    </row>
    <row r="15" spans="1:28" ht="12.95" customHeight="1">
      <c r="A15" s="266">
        <f ca="1">IF(OR(ISBLANK('Tournament Info'!$B$11),'Tournament Info'!$B$11&lt;&gt;4),"",INDIRECT(ADDRESS(ROW(),3,1,1,"Optimal Seating "&amp;'Tournament Info'!$B$11-1&amp;"R+F")))</f>
        <v>25</v>
      </c>
      <c r="B15" s="202" t="str">
        <f ca="1">IF(ISNUMBER(A15),VLOOKUP(A15,Methuselahs!$A$7:$E$206,2,FALSE()),"")</f>
        <v>Marcin</v>
      </c>
      <c r="C15" s="267" t="str">
        <f ca="1">IF(ISNUMBER(A15),VLOOKUP(A15,Methuselahs!$A$7:$E$206,3,FALSE()),"")</f>
        <v>Watras</v>
      </c>
      <c r="D15" s="268">
        <f t="shared" ca="1" si="0"/>
        <v>2</v>
      </c>
      <c r="E15" s="269">
        <v>3</v>
      </c>
      <c r="F15" s="291">
        <f t="shared" si="1"/>
        <v>3</v>
      </c>
      <c r="G15" s="250">
        <f t="shared" ca="1" si="2"/>
        <v>1</v>
      </c>
      <c r="H15" s="251">
        <f ca="1">IF(ISNUMBER(A15),IF(OR($S15=$U15,NOT(ISNA(MATCH($D15*5+$V$4,Override!$C$6:$C$124,0)))),$Q15,0),"")</f>
        <v>60</v>
      </c>
      <c r="I15" s="297">
        <f t="shared" ca="1" si="3"/>
        <v>1</v>
      </c>
      <c r="J15" s="270">
        <f ca="1">COUNT(A12:A16)</f>
        <v>5</v>
      </c>
      <c r="K15" s="253">
        <f ca="1">IF(ISNUMBER(A15),_xlfn.RANK.EQ(F15,F12:F16),"")</f>
        <v>1</v>
      </c>
      <c r="L15" s="254">
        <f ca="1">IF(J15=5,VLOOKUP(K15,TPMatrix!$A$6:$B$10,2,FALSE()),IF(J15=4,VLOOKUP(K15,TPMatrix!$D$6:$E$9,2,FALSE()),0))</f>
        <v>60</v>
      </c>
      <c r="M15" t="str">
        <f ca="1">IF(COUNTIF(K12:K16,K15)&gt;=2,IF(J15=5,VLOOKUP(K15+1,TPMatrix!$A$6:$B$10,2,FALSE()),IF(J15=4,VLOOKUP(K15+1,TPMatrix!$D$6:$E$9,2,FALSE()),0)),"")</f>
        <v/>
      </c>
      <c r="N15" t="str">
        <f ca="1">IF(COUNTIF(K12:K16,K15)&gt;=3,IF(J15=5,VLOOKUP(K15+2,TPMatrix!$A$6:$B$10,2,FALSE()),IF(J15=4,VLOOKUP(K15+2,TPMatrix!$D$6:$E$9,2,FALSE()),0)),"")</f>
        <v/>
      </c>
      <c r="O15" t="str">
        <f ca="1">IF(COUNTIF(K12:K16,K15)&gt;=4,IF(J15=5,VLOOKUP(K15+3,TPMatrix!$A$6:$B$10,2,FALSE()),IF(J15=4,VLOOKUP(K15+3,TPMatrix!$D$6:$E$9,2,FALSE()),0)),"")</f>
        <v/>
      </c>
      <c r="P15" t="str">
        <f ca="1">IF(COUNTIF(K12:K16,K15)&gt;=5,IF(J15=5,VLOOKUP(K15+4,TPMatrix!$A$6:$B$10,2,FALSE()),IF(J15=4,VLOOKUP(K15+4,TPMatrix!$D$6:$E$9,2,FALSE()),0)),"")</f>
        <v/>
      </c>
      <c r="Q15" s="254">
        <f t="shared" ca="1" si="4"/>
        <v>60</v>
      </c>
      <c r="R15" s="255">
        <f t="shared" ca="1" si="5"/>
        <v>1</v>
      </c>
      <c r="S15" s="253">
        <f t="shared" ca="1" si="6"/>
        <v>5</v>
      </c>
      <c r="T15" s="254">
        <f t="shared" si="7"/>
        <v>3</v>
      </c>
      <c r="U15" s="255">
        <f t="shared" ca="1" si="8"/>
        <v>5</v>
      </c>
      <c r="W15" s="191">
        <f t="shared" ca="1" si="9"/>
        <v>1</v>
      </c>
      <c r="X15" s="191">
        <f ca="1">IF(ISNUMBER($A15),$W15*(Methuselahs!$A$4+1)+$A15,"")</f>
        <v>58</v>
      </c>
      <c r="Y15" s="191">
        <f t="shared" ca="1" si="10"/>
        <v>2</v>
      </c>
      <c r="Z15" s="191">
        <f ca="1">IF(ISNUMBER($A15),VLOOKUP($A15,Methuselahs!$A$7:$X$206,5),"")</f>
        <v>25</v>
      </c>
      <c r="AA15" s="191">
        <f t="shared" ca="1" si="11"/>
        <v>1</v>
      </c>
    </row>
    <row r="16" spans="1:28" ht="12.95" customHeight="1" thickBot="1">
      <c r="A16" s="271">
        <f ca="1">IF(OR(ISBLANK('Tournament Info'!$B$11),'Tournament Info'!$B$11&lt;&gt;4),"",INDIRECT(ADDRESS(ROW(),3,1,1,"Optimal Seating "&amp;'Tournament Info'!$B$11-1&amp;"R+F")))</f>
        <v>21</v>
      </c>
      <c r="B16" s="272" t="str">
        <f ca="1">IF(ISNUMBER(A16),VLOOKUP(A16,Methuselahs!$A$7:$E$206,2,FALSE()),"")</f>
        <v>Stanisław</v>
      </c>
      <c r="C16" s="273" t="str">
        <f ca="1">IF(ISNUMBER(A16),VLOOKUP(A16,Methuselahs!$A$7:$E$206,3,FALSE()),"")</f>
        <v>Szczepaniak</v>
      </c>
      <c r="D16" s="274">
        <f t="shared" ca="1" si="0"/>
        <v>2</v>
      </c>
      <c r="E16" s="275"/>
      <c r="F16" s="292">
        <f t="shared" si="1"/>
        <v>0</v>
      </c>
      <c r="G16" s="260">
        <f t="shared" ca="1" si="2"/>
        <v>0</v>
      </c>
      <c r="H16" s="261">
        <f ca="1">IF(ISNUMBER(A16),IF(OR($S16=$U16,NOT(ISNA(MATCH($D16*5+$V$4,Override!$C$6:$C$124,0)))),$Q16,0),"")</f>
        <v>18</v>
      </c>
      <c r="I16" s="133">
        <f t="shared" ca="1" si="3"/>
        <v>4</v>
      </c>
      <c r="J16" s="276">
        <f ca="1">COUNT(A12:A16)</f>
        <v>5</v>
      </c>
      <c r="K16" s="277">
        <f ca="1">IF(ISNUMBER(A16),_xlfn.RANK.EQ(F16,F12:F16),"")</f>
        <v>4</v>
      </c>
      <c r="L16" s="278">
        <f ca="1">IF(J16=5,VLOOKUP(K16,TPMatrix!$A$6:$B$10,2,FALSE()),IF(J16=4,VLOOKUP(K16,TPMatrix!$D$6:$E$9,2,FALSE()),0))</f>
        <v>24</v>
      </c>
      <c r="M16" s="278">
        <f ca="1">IF(COUNTIF(K12:K16,K16)&gt;=2,IF(J16=5,VLOOKUP(K16+1,TPMatrix!$A$6:$B$10,2,FALSE()),IF(J16=4,VLOOKUP(K16+1,TPMatrix!$D$6:$E$9,2,FALSE()),0)),"")</f>
        <v>12</v>
      </c>
      <c r="N16" t="str">
        <f ca="1">IF(COUNTIF(K12:K16,K16)&gt;=3,IF(J16=5,VLOOKUP(K16+2,TPMatrix!$A$6:$B$10,2,FALSE()),IF(J16=4,VLOOKUP(K16+2,TPMatrix!$D$6:$E$9,2,FALSE()),0)),"")</f>
        <v/>
      </c>
      <c r="O16" t="str">
        <f ca="1">IF(COUNTIF(K12:K16,K16)&gt;=4,IF(J16=5,VLOOKUP(K16+3,TPMatrix!$A$6:$B$10,2,FALSE()),IF(J16=4,VLOOKUP(K16+3,TPMatrix!$D$6:$E$9,2,FALSE()),0)),"")</f>
        <v/>
      </c>
      <c r="P16" t="str">
        <f ca="1">IF(COUNTIF(K12:K16,K16)&gt;=5,IF(J16=5,VLOOKUP(K16+4,TPMatrix!$A$6:$B$10,2,FALSE()),IF(J16=4,VLOOKUP(K16+4,TPMatrix!$D$6:$E$9,2,FALSE()),0)),"")</f>
        <v/>
      </c>
      <c r="Q16" s="278">
        <f t="shared" ca="1" si="4"/>
        <v>18</v>
      </c>
      <c r="R16" s="279">
        <f t="shared" ca="1" si="5"/>
        <v>2</v>
      </c>
      <c r="S16" s="277">
        <f t="shared" ca="1" si="6"/>
        <v>5</v>
      </c>
      <c r="T16" s="278">
        <f t="shared" si="7"/>
        <v>0</v>
      </c>
      <c r="U16" s="279">
        <f t="shared" ca="1" si="8"/>
        <v>5</v>
      </c>
      <c r="W16" s="191">
        <f t="shared" ca="1" si="9"/>
        <v>4</v>
      </c>
      <c r="X16" s="191">
        <f ca="1">IF(ISNUMBER($A16),$W16*(Methuselahs!$A$4+1)+$A16,"")</f>
        <v>153</v>
      </c>
      <c r="Y16" s="191">
        <f t="shared" ca="1" si="10"/>
        <v>5</v>
      </c>
      <c r="Z16" s="191">
        <f ca="1">IF(ISNUMBER($A16),VLOOKUP($A16,Methuselahs!$A$7:$X$206,5),"")</f>
        <v>21</v>
      </c>
      <c r="AA16" s="191">
        <f t="shared" ca="1" si="11"/>
        <v>4</v>
      </c>
    </row>
    <row r="17" spans="1:27" ht="12.95" customHeight="1">
      <c r="A17" s="231">
        <f ca="1">IF(OR(ISBLANK('Tournament Info'!$B$11),'Tournament Info'!$B$11&lt;&gt;4),"",INDIRECT(ADDRESS(ROW(),3,1,1,"Optimal Seating "&amp;'Tournament Info'!$B$11-1&amp;"R+F")))</f>
        <v>20</v>
      </c>
      <c r="B17" s="232" t="str">
        <f ca="1">IF(ISNUMBER(A17),VLOOKUP(A17,Methuselahs!$A$7:$E$206,2,FALSE()),"")</f>
        <v>Tommi</v>
      </c>
      <c r="C17" s="233" t="str">
        <f ca="1">IF(ISNUMBER(A17),VLOOKUP(A17,Methuselahs!$A$7:$E$206,3,FALSE()),"")</f>
        <v>Hakomaa</v>
      </c>
      <c r="D17" s="234">
        <f t="shared" ca="1" si="0"/>
        <v>3</v>
      </c>
      <c r="E17" s="235"/>
      <c r="F17" s="285">
        <f t="shared" si="1"/>
        <v>0</v>
      </c>
      <c r="G17" s="236">
        <f t="shared" ca="1" si="2"/>
        <v>0</v>
      </c>
      <c r="H17" s="237">
        <f ca="1">IF(ISNUMBER(A17),IF(OR($S17=$U17,NOT(ISNA(MATCH($D17*5+$V$4,Override!$C$6:$C$124,0)))),$Q17,0),"")</f>
        <v>24</v>
      </c>
      <c r="I17" s="296">
        <f t="shared" ca="1" si="3"/>
        <v>3</v>
      </c>
      <c r="J17" s="238">
        <f ca="1">COUNT(A17:A21)</f>
        <v>5</v>
      </c>
      <c r="K17" s="239">
        <f ca="1">IF(ISNUMBER(A17),_xlfn.RANK.EQ(F17,F17:F21),"")</f>
        <v>3</v>
      </c>
      <c r="L17" s="240">
        <f ca="1">IF(J17=5,VLOOKUP(K17,TPMatrix!$A$6:$B$10,2,FALSE()),IF(J17=4,VLOOKUP(K17,TPMatrix!$D$6:$E$9,2,FALSE()),0))</f>
        <v>36</v>
      </c>
      <c r="M17" s="240">
        <f ca="1">IF(COUNTIF(K17:K21,K17)&gt;=2,IF(J17=5,VLOOKUP(K17+1,TPMatrix!$A$6:$B$10,2,FALSE()),IF(J17=4,VLOOKUP(K17+1,TPMatrix!$D$6:$E$9,2,FALSE()),0)),"")</f>
        <v>24</v>
      </c>
      <c r="N17" s="240">
        <f ca="1">IF(COUNTIF(K17:K21,K17)&gt;=3,IF(J17=5,VLOOKUP(K17+2,TPMatrix!$A$6:$B$10,2,FALSE()),IF(J17=4,VLOOKUP(K17+2,TPMatrix!$D$6:$E$9,2,FALSE()),0)),"")</f>
        <v>12</v>
      </c>
      <c r="O17" t="str">
        <f ca="1">IF(COUNTIF(K17:K21,K17)&gt;=4,IF(J17=5,VLOOKUP(K17+3,TPMatrix!$A$6:$B$10,2,FALSE()),IF(J17=4,VLOOKUP(K17+3,TPMatrix!$D$6:$E$9,2,FALSE()),0)),"")</f>
        <v/>
      </c>
      <c r="P17" t="str">
        <f ca="1">IF(COUNTIF(K17:K21,K17)&gt;=5,IF(J17=5,VLOOKUP(K17+4,TPMatrix!$A$6:$B$10,2,FALSE()),IF(J17=4,VLOOKUP(K17+4,TPMatrix!$D$6:$E$9,2,FALSE()),0)),"")</f>
        <v/>
      </c>
      <c r="Q17" s="240">
        <f t="shared" ca="1" si="4"/>
        <v>24</v>
      </c>
      <c r="R17" s="241">
        <f t="shared" ca="1" si="5"/>
        <v>3</v>
      </c>
      <c r="S17" s="242">
        <f t="shared" ca="1" si="6"/>
        <v>5</v>
      </c>
      <c r="T17" s="243">
        <f t="shared" si="7"/>
        <v>0</v>
      </c>
      <c r="U17" s="244">
        <f t="shared" ca="1" si="8"/>
        <v>5</v>
      </c>
      <c r="W17" s="191">
        <f t="shared" ca="1" si="9"/>
        <v>3</v>
      </c>
      <c r="X17" s="191">
        <f ca="1">IF(ISNUMBER($A17),$W17*(Methuselahs!$A$4+1)+$A17,"")</f>
        <v>119</v>
      </c>
      <c r="Y17" s="191">
        <f t="shared" ca="1" si="10"/>
        <v>3</v>
      </c>
      <c r="Z17" s="191">
        <f ca="1">IF(ISNUMBER($A17),VLOOKUP($A17,Methuselahs!$A$7:$X$206,5),"")</f>
        <v>1001</v>
      </c>
      <c r="AA17" s="191">
        <f t="shared" ca="1" si="11"/>
        <v>3</v>
      </c>
    </row>
    <row r="18" spans="1:27" ht="12.95" customHeight="1">
      <c r="A18" s="245">
        <f ca="1">IF(OR(ISBLANK('Tournament Info'!$B$11),'Tournament Info'!$B$11&lt;&gt;4),"",INDIRECT(ADDRESS(ROW(),3,1,1,"Optimal Seating "&amp;'Tournament Info'!$B$11-1&amp;"R+F")))</f>
        <v>29</v>
      </c>
      <c r="B18" s="246" t="str">
        <f ca="1">IF(ISNUMBER(A18),VLOOKUP(A18,Methuselahs!$A$7:$E$206,2,FALSE()),"")</f>
        <v>Djordje</v>
      </c>
      <c r="C18" s="247" t="str">
        <f ca="1">IF(ISNUMBER(A18),VLOOKUP(A18,Methuselahs!$A$7:$E$206,3,FALSE()),"")</f>
        <v>Sutic</v>
      </c>
      <c r="D18" s="248">
        <f t="shared" ca="1" si="0"/>
        <v>3</v>
      </c>
      <c r="E18" s="249">
        <v>2</v>
      </c>
      <c r="F18" s="287">
        <f t="shared" si="1"/>
        <v>2</v>
      </c>
      <c r="G18" s="250">
        <f t="shared" ca="1" si="2"/>
        <v>0</v>
      </c>
      <c r="H18" s="251">
        <f ca="1">IF(ISNUMBER(A18),IF(OR($S18=$U18,NOT(ISNA(MATCH($D18*5+$V$4,Override!$C$6:$C$124,0)))),$Q18,0),"")</f>
        <v>48</v>
      </c>
      <c r="I18" s="297">
        <f t="shared" ca="1" si="3"/>
        <v>2</v>
      </c>
      <c r="J18" s="252">
        <f ca="1">COUNT(A17:A21)</f>
        <v>5</v>
      </c>
      <c r="K18" s="253">
        <f ca="1">IF(ISNUMBER(A18),_xlfn.RANK.EQ(F18,F17:F21),"")</f>
        <v>2</v>
      </c>
      <c r="L18" s="254">
        <f ca="1">IF(J18=5,VLOOKUP(K18,TPMatrix!$A$6:$B$10,2,FALSE()),IF(J18=4,VLOOKUP(K18,TPMatrix!$D$6:$E$9,2,FALSE()),0))</f>
        <v>48</v>
      </c>
      <c r="M18" t="str">
        <f ca="1">IF(COUNTIF(K17:K21,K18)&gt;=2,IF(J18=5,VLOOKUP(K18+1,TPMatrix!$A$6:$B$10,2,FALSE()),IF(J18=4,VLOOKUP(K18+1,TPMatrix!$D$6:$E$9,2,FALSE()),0)),"")</f>
        <v/>
      </c>
      <c r="N18" t="str">
        <f ca="1">IF(COUNTIF(K17:K21,K18)&gt;=3,IF(J18=5,VLOOKUP(K18+2,TPMatrix!$A$6:$B$10,2,FALSE()),IF(J18=4,VLOOKUP(K18+2,TPMatrix!$D$6:$E$9,2,FALSE()),0)),"")</f>
        <v/>
      </c>
      <c r="O18" t="str">
        <f ca="1">IF(COUNTIF(K17:K21,K18)&gt;=4,IF(J18=5,VLOOKUP(K18+3,TPMatrix!$A$6:$B$10,2,FALSE()),IF(J18=4,VLOOKUP(K18+3,TPMatrix!$D$6:$E$9,2,FALSE()),0)),"")</f>
        <v/>
      </c>
      <c r="P18" t="str">
        <f ca="1">IF(COUNTIF(K17:K21,K18)&gt;=5,IF(J18=5,VLOOKUP(K18+4,TPMatrix!$A$6:$B$10,2,FALSE()),IF(J18=4,VLOOKUP(K18+4,TPMatrix!$D$6:$E$9,2,FALSE()),0)),"")</f>
        <v/>
      </c>
      <c r="Q18" s="254">
        <f t="shared" ca="1" si="4"/>
        <v>48</v>
      </c>
      <c r="R18" s="255">
        <f t="shared" ca="1" si="5"/>
        <v>1</v>
      </c>
      <c r="S18" s="253">
        <f t="shared" ca="1" si="6"/>
        <v>5</v>
      </c>
      <c r="T18" s="254">
        <f t="shared" si="7"/>
        <v>2</v>
      </c>
      <c r="U18" s="255">
        <f t="shared" ca="1" si="8"/>
        <v>5</v>
      </c>
      <c r="W18" s="191">
        <f t="shared" ca="1" si="9"/>
        <v>2</v>
      </c>
      <c r="X18" s="191">
        <f ca="1">IF(ISNUMBER($A18),$W18*(Methuselahs!$A$4+1)+$A18,"")</f>
        <v>95</v>
      </c>
      <c r="Y18" s="191">
        <f t="shared" ca="1" si="10"/>
        <v>3</v>
      </c>
      <c r="Z18" s="191">
        <f ca="1">IF(ISNUMBER($A18),VLOOKUP($A18,Methuselahs!$A$7:$X$206,5),"")</f>
        <v>29</v>
      </c>
      <c r="AA18" s="191">
        <f t="shared" ca="1" si="11"/>
        <v>2</v>
      </c>
    </row>
    <row r="19" spans="1:27" ht="12.95" customHeight="1">
      <c r="A19" s="256">
        <f ca="1">IF(OR(ISBLANK('Tournament Info'!$B$11),'Tournament Info'!$B$11&lt;&gt;4),"",INDIRECT(ADDRESS(ROW(),3,1,1,"Optimal Seating "&amp;'Tournament Info'!$B$11-1&amp;"R+F")))</f>
        <v>5</v>
      </c>
      <c r="B19" s="232" t="str">
        <f ca="1">IF(ISNUMBER(A19),VLOOKUP(A19,Methuselahs!$A$7:$E$206,2,FALSE()),"")</f>
        <v>Jorge</v>
      </c>
      <c r="C19" s="257" t="str">
        <f ca="1">IF(ISNUMBER(A19),VLOOKUP(A19,Methuselahs!$A$7:$E$206,3,FALSE()),"")</f>
        <v>Delgado</v>
      </c>
      <c r="D19" s="258">
        <f t="shared" ca="1" si="0"/>
        <v>3</v>
      </c>
      <c r="E19" s="259">
        <v>3</v>
      </c>
      <c r="F19" s="289">
        <f t="shared" si="1"/>
        <v>3</v>
      </c>
      <c r="G19" s="260">
        <f t="shared" ca="1" si="2"/>
        <v>1</v>
      </c>
      <c r="H19" s="261">
        <f ca="1">IF(ISNUMBER(A19),IF(OR($S19=$U19,NOT(ISNA(MATCH($D19*5+$V$4,Override!$C$6:$C$124,0)))),$Q19,0),"")</f>
        <v>60</v>
      </c>
      <c r="I19" s="133">
        <f t="shared" ca="1" si="3"/>
        <v>1</v>
      </c>
      <c r="J19" s="262">
        <f ca="1">COUNT(A17:A21)</f>
        <v>5</v>
      </c>
      <c r="K19" s="263">
        <f ca="1">IF(ISNUMBER(A19),_xlfn.RANK.EQ(F19,F17:F21),"")</f>
        <v>1</v>
      </c>
      <c r="L19" s="264">
        <f ca="1">IF(J19=5,VLOOKUP(K19,TPMatrix!$A$6:$B$10,2,FALSE()),IF(J19=4,VLOOKUP(K19,TPMatrix!$D$6:$E$9,2,FALSE()),0))</f>
        <v>60</v>
      </c>
      <c r="M19" t="str">
        <f ca="1">IF(COUNTIF(K17:K21,K19)&gt;=2,IF(J19=5,VLOOKUP(K19+1,TPMatrix!$A$6:$B$10,2,FALSE()),IF(J19=4,VLOOKUP(K19+1,TPMatrix!$D$6:$E$9,2,FALSE()),0)),"")</f>
        <v/>
      </c>
      <c r="N19" t="str">
        <f ca="1">IF(COUNTIF(K17:K21,K19)&gt;=3,IF(J19=5,VLOOKUP(K19+2,TPMatrix!$A$6:$B$10,2,FALSE()),IF(J19=4,VLOOKUP(K19+2,TPMatrix!$D$6:$E$9,2,FALSE()),0)),"")</f>
        <v/>
      </c>
      <c r="O19" t="str">
        <f ca="1">IF(COUNTIF(K17:K21,K19)&gt;=4,IF(J19=5,VLOOKUP(K19+3,TPMatrix!$A$6:$B$10,2,FALSE()),IF(J19=4,VLOOKUP(K19+3,TPMatrix!$D$6:$E$9,2,FALSE()),0)),"")</f>
        <v/>
      </c>
      <c r="P19" t="str">
        <f ca="1">IF(COUNTIF(K17:K21,K19)&gt;=5,IF(J19=5,VLOOKUP(K19+4,TPMatrix!$A$6:$B$10,2,FALSE()),IF(J19=4,VLOOKUP(K19+4,TPMatrix!$D$6:$E$9,2,FALSE()),0)),"")</f>
        <v/>
      </c>
      <c r="Q19" s="264">
        <f t="shared" ca="1" si="4"/>
        <v>60</v>
      </c>
      <c r="R19" s="265">
        <f t="shared" ca="1" si="5"/>
        <v>1</v>
      </c>
      <c r="S19" s="263">
        <f t="shared" ca="1" si="6"/>
        <v>5</v>
      </c>
      <c r="T19" s="264">
        <f t="shared" si="7"/>
        <v>3</v>
      </c>
      <c r="U19" s="265">
        <f t="shared" ca="1" si="8"/>
        <v>5</v>
      </c>
      <c r="W19" s="191">
        <f t="shared" ca="1" si="9"/>
        <v>1</v>
      </c>
      <c r="X19" s="191">
        <f ca="1">IF(ISNUMBER($A19),$W19*(Methuselahs!$A$4+1)+$A19,"")</f>
        <v>38</v>
      </c>
      <c r="Y19" s="191">
        <f t="shared" ca="1" si="10"/>
        <v>1</v>
      </c>
      <c r="Z19" s="191">
        <f ca="1">IF(ISNUMBER($A19),VLOOKUP($A19,Methuselahs!$A$7:$X$206,5),"")</f>
        <v>5</v>
      </c>
      <c r="AA19" s="191">
        <f t="shared" ca="1" si="11"/>
        <v>1</v>
      </c>
    </row>
    <row r="20" spans="1:27" ht="12.95" customHeight="1">
      <c r="A20" s="266">
        <f ca="1">IF(OR(ISBLANK('Tournament Info'!$B$11),'Tournament Info'!$B$11&lt;&gt;4),"",INDIRECT(ADDRESS(ROW(),3,1,1,"Optimal Seating "&amp;'Tournament Info'!$B$11-1&amp;"R+F")))</f>
        <v>23</v>
      </c>
      <c r="B20" s="202" t="str">
        <f ca="1">IF(ISNUMBER(A20),VLOOKUP(A20,Methuselahs!$A$7:$E$206,2,FALSE()),"")</f>
        <v>Lovre</v>
      </c>
      <c r="C20" s="267" t="str">
        <f ca="1">IF(ISNUMBER(A20),VLOOKUP(A20,Methuselahs!$A$7:$E$206,3,FALSE()),"")</f>
        <v>de Grisogono</v>
      </c>
      <c r="D20" s="268">
        <f t="shared" ca="1" si="0"/>
        <v>3</v>
      </c>
      <c r="E20" s="269"/>
      <c r="F20" s="291">
        <f t="shared" si="1"/>
        <v>0</v>
      </c>
      <c r="G20" s="250">
        <f t="shared" ca="1" si="2"/>
        <v>0</v>
      </c>
      <c r="H20" s="251">
        <f ca="1">IF(ISNUMBER(A20),IF(OR($S20=$U20,NOT(ISNA(MATCH($D20*5+$V$4,Override!$C$6:$C$124,0)))),$Q20,0),"")</f>
        <v>24</v>
      </c>
      <c r="I20" s="297">
        <f t="shared" ca="1" si="3"/>
        <v>3</v>
      </c>
      <c r="J20" s="270">
        <f ca="1">COUNT(A17:A21)</f>
        <v>5</v>
      </c>
      <c r="K20" s="253">
        <f ca="1">IF(ISNUMBER(A20),_xlfn.RANK.EQ(F20,F17:F21),"")</f>
        <v>3</v>
      </c>
      <c r="L20" s="254">
        <f ca="1">IF(J20=5,VLOOKUP(K20,TPMatrix!$A$6:$B$10,2,FALSE()),IF(J20=4,VLOOKUP(K20,TPMatrix!$D$6:$E$9,2,FALSE()),0))</f>
        <v>36</v>
      </c>
      <c r="M20" s="254">
        <f ca="1">IF(COUNTIF(K17:K21,K20)&gt;=2,IF(J20=5,VLOOKUP(K20+1,TPMatrix!$A$6:$B$10,2,FALSE()),IF(J20=4,VLOOKUP(K20+1,TPMatrix!$D$6:$E$9,2,FALSE()),0)),"")</f>
        <v>24</v>
      </c>
      <c r="N20" s="254">
        <f ca="1">IF(COUNTIF(K17:K21,K20)&gt;=3,IF(J20=5,VLOOKUP(K20+2,TPMatrix!$A$6:$B$10,2,FALSE()),IF(J20=4,VLOOKUP(K20+2,TPMatrix!$D$6:$E$9,2,FALSE()),0)),"")</f>
        <v>12</v>
      </c>
      <c r="O20" t="str">
        <f ca="1">IF(COUNTIF(K17:K21,K20)&gt;=4,IF(J20=5,VLOOKUP(K20+3,TPMatrix!$A$6:$B$10,2,FALSE()),IF(J20=4,VLOOKUP(K20+3,TPMatrix!$D$6:$E$9,2,FALSE()),0)),"")</f>
        <v/>
      </c>
      <c r="P20" t="str">
        <f ca="1">IF(COUNTIF(K17:K21,K20)&gt;=5,IF(J20=5,VLOOKUP(K20+4,TPMatrix!$A$6:$B$10,2,FALSE()),IF(J20=4,VLOOKUP(K20+4,TPMatrix!$D$6:$E$9,2,FALSE()),0)),"")</f>
        <v/>
      </c>
      <c r="Q20" s="254">
        <f t="shared" ca="1" si="4"/>
        <v>24</v>
      </c>
      <c r="R20" s="255">
        <f t="shared" ca="1" si="5"/>
        <v>3</v>
      </c>
      <c r="S20" s="253">
        <f t="shared" ca="1" si="6"/>
        <v>5</v>
      </c>
      <c r="T20" s="254">
        <f t="shared" si="7"/>
        <v>0</v>
      </c>
      <c r="U20" s="255">
        <f t="shared" ca="1" si="8"/>
        <v>5</v>
      </c>
      <c r="W20" s="191">
        <f t="shared" ca="1" si="9"/>
        <v>3</v>
      </c>
      <c r="X20" s="191">
        <f ca="1">IF(ISNUMBER($A20),$W20*(Methuselahs!$A$4+1)+$A20,"")</f>
        <v>122</v>
      </c>
      <c r="Y20" s="191">
        <f t="shared" ca="1" si="10"/>
        <v>3</v>
      </c>
      <c r="Z20" s="191">
        <f ca="1">IF(ISNUMBER($A20),VLOOKUP($A20,Methuselahs!$A$7:$X$206,5),"")</f>
        <v>23</v>
      </c>
      <c r="AA20" s="191">
        <f t="shared" ca="1" si="11"/>
        <v>3</v>
      </c>
    </row>
    <row r="21" spans="1:27" ht="12.95" customHeight="1" thickBot="1">
      <c r="A21" s="271">
        <f ca="1">IF(OR(ISBLANK('Tournament Info'!$B$11),'Tournament Info'!$B$11&lt;&gt;4),"",INDIRECT(ADDRESS(ROW(),3,1,1,"Optimal Seating "&amp;'Tournament Info'!$B$11-1&amp;"R+F")))</f>
        <v>26</v>
      </c>
      <c r="B21" s="272" t="str">
        <f ca="1">IF(ISNUMBER(A21),VLOOKUP(A21,Methuselahs!$A$7:$E$206,2,FALSE()),"")</f>
        <v>Aleksandr</v>
      </c>
      <c r="C21" s="273" t="str">
        <f ca="1">IF(ISNUMBER(A21),VLOOKUP(A21,Methuselahs!$A$7:$E$206,3,FALSE()),"")</f>
        <v>Mandrichenko</v>
      </c>
      <c r="D21" s="274">
        <f t="shared" ca="1" si="0"/>
        <v>3</v>
      </c>
      <c r="E21" s="275"/>
      <c r="F21" s="292">
        <f t="shared" si="1"/>
        <v>0</v>
      </c>
      <c r="G21" s="260">
        <f t="shared" ca="1" si="2"/>
        <v>0</v>
      </c>
      <c r="H21" s="261">
        <f ca="1">IF(ISNUMBER(A21),IF(OR($S21=$U21,NOT(ISNA(MATCH($D21*5+$V$4,Override!$C$6:$C$124,0)))),$Q21,0),"")</f>
        <v>24</v>
      </c>
      <c r="I21" s="133">
        <f t="shared" ca="1" si="3"/>
        <v>3</v>
      </c>
      <c r="J21" s="276">
        <f ca="1">COUNT(A17:A21)</f>
        <v>5</v>
      </c>
      <c r="K21" s="277">
        <f ca="1">IF(ISNUMBER(A21),_xlfn.RANK.EQ(F21,F17:F21),"")</f>
        <v>3</v>
      </c>
      <c r="L21" s="278">
        <f ca="1">IF(J21=5,VLOOKUP(K21,TPMatrix!$A$6:$B$10,2,FALSE()),IF(J21=4,VLOOKUP(K21,TPMatrix!$D$6:$E$9,2,FALSE()),0))</f>
        <v>36</v>
      </c>
      <c r="M21" s="278">
        <f ca="1">IF(COUNTIF(K17:K21,K21)&gt;=2,IF(J21=5,VLOOKUP(K21+1,TPMatrix!$A$6:$B$10,2,FALSE()),IF(J21=4,VLOOKUP(K21+1,TPMatrix!$D$6:$E$9,2,FALSE()),0)),"")</f>
        <v>24</v>
      </c>
      <c r="N21" s="278">
        <f ca="1">IF(COUNTIF(K17:K21,K21)&gt;=3,IF(J21=5,VLOOKUP(K21+2,TPMatrix!$A$6:$B$10,2,FALSE()),IF(J21=4,VLOOKUP(K21+2,TPMatrix!$D$6:$E$9,2,FALSE()),0)),"")</f>
        <v>12</v>
      </c>
      <c r="O21" t="str">
        <f ca="1">IF(COUNTIF(K17:K21,K21)&gt;=4,IF(J21=5,VLOOKUP(K21+3,TPMatrix!$A$6:$B$10,2,FALSE()),IF(J21=4,VLOOKUP(K21+3,TPMatrix!$D$6:$E$9,2,FALSE()),0)),"")</f>
        <v/>
      </c>
      <c r="P21" t="str">
        <f ca="1">IF(COUNTIF(K17:K21,K21)&gt;=5,IF(J21=5,VLOOKUP(K21+4,TPMatrix!$A$6:$B$10,2,FALSE()),IF(J21=4,VLOOKUP(K21+4,TPMatrix!$D$6:$E$9,2,FALSE()),0)),"")</f>
        <v/>
      </c>
      <c r="Q21" s="278">
        <f t="shared" ca="1" si="4"/>
        <v>24</v>
      </c>
      <c r="R21" s="279">
        <f t="shared" ca="1" si="5"/>
        <v>3</v>
      </c>
      <c r="S21" s="277">
        <f t="shared" ca="1" si="6"/>
        <v>5</v>
      </c>
      <c r="T21" s="278">
        <f t="shared" si="7"/>
        <v>0</v>
      </c>
      <c r="U21" s="279">
        <f t="shared" ca="1" si="8"/>
        <v>5</v>
      </c>
      <c r="W21" s="191">
        <f t="shared" ca="1" si="9"/>
        <v>3</v>
      </c>
      <c r="X21" s="191">
        <f ca="1">IF(ISNUMBER($A21),$W21*(Methuselahs!$A$4+1)+$A21,"")</f>
        <v>125</v>
      </c>
      <c r="Y21" s="191">
        <f t="shared" ca="1" si="10"/>
        <v>3</v>
      </c>
      <c r="Z21" s="191">
        <f ca="1">IF(ISNUMBER($A21),VLOOKUP($A21,Methuselahs!$A$7:$X$206,5),"")</f>
        <v>26</v>
      </c>
      <c r="AA21" s="191">
        <f t="shared" ca="1" si="11"/>
        <v>3</v>
      </c>
    </row>
    <row r="22" spans="1:27" ht="12.95" customHeight="1">
      <c r="A22" s="231">
        <f ca="1">IF(OR(ISBLANK('Tournament Info'!$B$11),'Tournament Info'!$B$11&lt;&gt;4),"",INDIRECT(ADDRESS(ROW(),3,1,1,"Optimal Seating "&amp;'Tournament Info'!$B$11-1&amp;"R+F")))</f>
        <v>17</v>
      </c>
      <c r="B22" s="232" t="str">
        <f ca="1">IF(ISNUMBER(A22),VLOOKUP(A22,Methuselahs!$A$7:$E$206,2,FALSE()),"")</f>
        <v>Martin</v>
      </c>
      <c r="C22" s="233" t="str">
        <f ca="1">IF(ISNUMBER(A22),VLOOKUP(A22,Methuselahs!$A$7:$E$206,3,FALSE()),"")</f>
        <v>Weinmyer</v>
      </c>
      <c r="D22" s="234">
        <f t="shared" ca="1" si="0"/>
        <v>4</v>
      </c>
      <c r="E22" s="235">
        <v>0.5</v>
      </c>
      <c r="F22" s="285">
        <f t="shared" si="1"/>
        <v>0.5</v>
      </c>
      <c r="G22" s="236">
        <f t="shared" ca="1" si="2"/>
        <v>0</v>
      </c>
      <c r="H22" s="237">
        <f ca="1">IF(ISNUMBER(A22),IF(OR($S22=$U22,NOT(ISNA(MATCH($D22*5+$V$4,Override!$C$6:$C$124,0)))),$Q22,0),"")</f>
        <v>0</v>
      </c>
      <c r="I22" s="296">
        <f t="shared" ca="1" si="3"/>
        <v>2</v>
      </c>
      <c r="J22" s="238">
        <f ca="1">COUNT(A22:A26)</f>
        <v>5</v>
      </c>
      <c r="K22" s="239">
        <f ca="1">IF(ISNUMBER(A22),_xlfn.RANK.EQ(F22,F22:F26),"")</f>
        <v>2</v>
      </c>
      <c r="L22" s="240">
        <f ca="1">IF(J22=5,VLOOKUP(K22,TPMatrix!$A$6:$B$10,2,FALSE()),IF(J22=4,VLOOKUP(K22,TPMatrix!$D$6:$E$9,2,FALSE()),0))</f>
        <v>48</v>
      </c>
      <c r="M22" s="240">
        <f ca="1">IF(COUNTIF(K22:K26,K22)&gt;=2,IF(J22=5,VLOOKUP(K22+1,TPMatrix!$A$6:$B$10,2,FALSE()),IF(J22=4,VLOOKUP(K22+1,TPMatrix!$D$6:$E$9,2,FALSE()),0)),"")</f>
        <v>36</v>
      </c>
      <c r="N22" t="str">
        <f ca="1">IF(COUNTIF(K22:K26,K22)&gt;=3,IF(J22=5,VLOOKUP(K22+2,TPMatrix!$A$6:$B$10,2,FALSE()),IF(J22=4,VLOOKUP(K22+2,TPMatrix!$D$6:$E$9,2,FALSE()),0)),"")</f>
        <v/>
      </c>
      <c r="O22" t="str">
        <f ca="1">IF(COUNTIF(K22:K26,K22)&gt;=4,IF(J22=5,VLOOKUP(K22+3,TPMatrix!$A$6:$B$10,2,FALSE()),IF(J22=4,VLOOKUP(K22+3,TPMatrix!$D$6:$E$9,2,FALSE()),0)),"")</f>
        <v/>
      </c>
      <c r="P22" t="str">
        <f ca="1">IF(COUNTIF(K22:K26,K22)&gt;=5,IF(J22=5,VLOOKUP(K22+4,TPMatrix!$A$6:$B$10,2,FALSE()),IF(J22=4,VLOOKUP(K22+4,TPMatrix!$D$6:$E$9,2,FALSE()),0)),"")</f>
        <v/>
      </c>
      <c r="Q22" s="240">
        <f t="shared" ca="1" si="4"/>
        <v>42</v>
      </c>
      <c r="R22" s="241">
        <f t="shared" ca="1" si="5"/>
        <v>2</v>
      </c>
      <c r="S22" s="242">
        <f t="shared" ca="1" si="6"/>
        <v>5</v>
      </c>
      <c r="T22" s="243">
        <f t="shared" si="7"/>
        <v>1</v>
      </c>
      <c r="U22" s="244">
        <f t="shared" ca="1" si="8"/>
        <v>4</v>
      </c>
      <c r="W22" s="191">
        <f t="shared" ca="1" si="9"/>
        <v>2</v>
      </c>
      <c r="X22" s="191">
        <f ca="1">IF(ISNUMBER($A22),$W22*(Methuselahs!$A$4+1)+$A22,"")</f>
        <v>83</v>
      </c>
      <c r="Y22" s="191">
        <f t="shared" ca="1" si="10"/>
        <v>3</v>
      </c>
      <c r="Z22" s="191">
        <f ca="1">IF(ISNUMBER($A22),VLOOKUP($A22,Methuselahs!$A$7:$X$206,5),"")</f>
        <v>17</v>
      </c>
      <c r="AA22" s="191">
        <f t="shared" ca="1" si="11"/>
        <v>2</v>
      </c>
    </row>
    <row r="23" spans="1:27" ht="12.95" customHeight="1">
      <c r="A23" s="245">
        <f ca="1">IF(OR(ISBLANK('Tournament Info'!$B$11),'Tournament Info'!$B$11&lt;&gt;4),"",INDIRECT(ADDRESS(ROW(),3,1,1,"Optimal Seating "&amp;'Tournament Info'!$B$11-1&amp;"R+F")))</f>
        <v>28</v>
      </c>
      <c r="B23" s="246" t="str">
        <f ca="1">IF(ISNUMBER(A23),VLOOKUP(A23,Methuselahs!$A$7:$E$206,2,FALSE()),"")</f>
        <v>Piotr</v>
      </c>
      <c r="C23" s="247" t="str">
        <f ca="1">IF(ISNUMBER(A23),VLOOKUP(A23,Methuselahs!$A$7:$E$206,3,FALSE()),"")</f>
        <v>Jurczak</v>
      </c>
      <c r="D23" s="248">
        <f t="shared" ca="1" si="0"/>
        <v>4</v>
      </c>
      <c r="E23" s="249">
        <v>1.5</v>
      </c>
      <c r="F23" s="287">
        <f t="shared" si="1"/>
        <v>1.5</v>
      </c>
      <c r="G23" s="250">
        <f t="shared" ca="1" si="2"/>
        <v>0</v>
      </c>
      <c r="H23" s="251">
        <f ca="1">IF(ISNUMBER(A23),IF(OR($S23=$U23,NOT(ISNA(MATCH($D23*5+$V$4,Override!$C$6:$C$124,0)))),$Q23,0),"")</f>
        <v>0</v>
      </c>
      <c r="I23" s="297">
        <f t="shared" ca="1" si="3"/>
        <v>1</v>
      </c>
      <c r="J23" s="252">
        <f ca="1">COUNT(A22:A26)</f>
        <v>5</v>
      </c>
      <c r="K23" s="253">
        <f ca="1">IF(ISNUMBER(A23),_xlfn.RANK.EQ(F23,F22:F26),"")</f>
        <v>1</v>
      </c>
      <c r="L23" s="254">
        <f ca="1">IF(J23=5,VLOOKUP(K23,TPMatrix!$A$6:$B$10,2,FALSE()),IF(J23=4,VLOOKUP(K23,TPMatrix!$D$6:$E$9,2,FALSE()),0))</f>
        <v>60</v>
      </c>
      <c r="M23" t="str">
        <f ca="1">IF(COUNTIF(K22:K26,K23)&gt;=2,IF(J23=5,VLOOKUP(K23+1,TPMatrix!$A$6:$B$10,2,FALSE()),IF(J23=4,VLOOKUP(K23+1,TPMatrix!$D$6:$E$9,2,FALSE()),0)),"")</f>
        <v/>
      </c>
      <c r="N23" t="str">
        <f ca="1">IF(COUNTIF(K22:K26,K23)&gt;=3,IF(J23=5,VLOOKUP(K23+2,TPMatrix!$A$6:$B$10,2,FALSE()),IF(J23=4,VLOOKUP(K23+2,TPMatrix!$D$6:$E$9,2,FALSE()),0)),"")</f>
        <v/>
      </c>
      <c r="O23" t="str">
        <f ca="1">IF(COUNTIF(K22:K26,K23)&gt;=4,IF(J23=5,VLOOKUP(K23+3,TPMatrix!$A$6:$B$10,2,FALSE()),IF(J23=4,VLOOKUP(K23+3,TPMatrix!$D$6:$E$9,2,FALSE()),0)),"")</f>
        <v/>
      </c>
      <c r="P23" t="str">
        <f ca="1">IF(COUNTIF(K22:K26,K23)&gt;=5,IF(J23=5,VLOOKUP(K23+4,TPMatrix!$A$6:$B$10,2,FALSE()),IF(J23=4,VLOOKUP(K23+4,TPMatrix!$D$6:$E$9,2,FALSE()),0)),"")</f>
        <v/>
      </c>
      <c r="Q23" s="254">
        <f t="shared" ca="1" si="4"/>
        <v>60</v>
      </c>
      <c r="R23" s="255">
        <f t="shared" ca="1" si="5"/>
        <v>1</v>
      </c>
      <c r="S23" s="253">
        <f t="shared" ca="1" si="6"/>
        <v>5</v>
      </c>
      <c r="T23" s="254">
        <f t="shared" si="7"/>
        <v>2</v>
      </c>
      <c r="U23" s="255">
        <f t="shared" ca="1" si="8"/>
        <v>4</v>
      </c>
      <c r="W23" s="191">
        <f t="shared" ca="1" si="9"/>
        <v>1</v>
      </c>
      <c r="X23" s="191">
        <f ca="1">IF(ISNUMBER($A23),$W23*(Methuselahs!$A$4+1)+$A23,"")</f>
        <v>61</v>
      </c>
      <c r="Y23" s="191">
        <f t="shared" ca="1" si="10"/>
        <v>2</v>
      </c>
      <c r="Z23" s="191">
        <f ca="1">IF(ISNUMBER($A23),VLOOKUP($A23,Methuselahs!$A$7:$X$206,5),"")</f>
        <v>28</v>
      </c>
      <c r="AA23" s="191">
        <f t="shared" ca="1" si="11"/>
        <v>1</v>
      </c>
    </row>
    <row r="24" spans="1:27" ht="12.95" customHeight="1">
      <c r="A24" s="256">
        <f ca="1">IF(OR(ISBLANK('Tournament Info'!$B$11),'Tournament Info'!$B$11&lt;&gt;4),"",INDIRECT(ADDRESS(ROW(),3,1,1,"Optimal Seating "&amp;'Tournament Info'!$B$11-1&amp;"R+F")))</f>
        <v>14</v>
      </c>
      <c r="B24" s="232" t="str">
        <f ca="1">IF(ISNUMBER(A24),VLOOKUP(A24,Methuselahs!$A$7:$E$206,2,FALSE()),"")</f>
        <v>Sergio</v>
      </c>
      <c r="C24" s="257" t="str">
        <f ca="1">IF(ISNUMBER(A24),VLOOKUP(A24,Methuselahs!$A$7:$E$206,3,FALSE()),"")</f>
        <v>Martins</v>
      </c>
      <c r="D24" s="258">
        <f t="shared" ca="1" si="0"/>
        <v>4</v>
      </c>
      <c r="E24" s="259"/>
      <c r="F24" s="289">
        <f t="shared" si="1"/>
        <v>0</v>
      </c>
      <c r="G24" s="260">
        <f t="shared" ca="1" si="2"/>
        <v>0</v>
      </c>
      <c r="H24" s="261">
        <f ca="1">IF(ISNUMBER(A24),IF(OR($S24=$U24,NOT(ISNA(MATCH($D24*5+$V$4,Override!$C$6:$C$124,0)))),$Q24,0),"")</f>
        <v>0</v>
      </c>
      <c r="I24" s="133">
        <f t="shared" ca="1" si="3"/>
        <v>4</v>
      </c>
      <c r="J24" s="262">
        <f ca="1">COUNT(A22:A26)</f>
        <v>5</v>
      </c>
      <c r="K24" s="263">
        <f ca="1">IF(ISNUMBER(A24),_xlfn.RANK.EQ(F24,F22:F26),"")</f>
        <v>4</v>
      </c>
      <c r="L24" s="264">
        <f ca="1">IF(J24=5,VLOOKUP(K24,TPMatrix!$A$6:$B$10,2,FALSE()),IF(J24=4,VLOOKUP(K24,TPMatrix!$D$6:$E$9,2,FALSE()),0))</f>
        <v>24</v>
      </c>
      <c r="M24" s="264">
        <f ca="1">IF(COUNTIF(K22:K26,K24)&gt;=2,IF(J24=5,VLOOKUP(K24+1,TPMatrix!$A$6:$B$10,2,FALSE()),IF(J24=4,VLOOKUP(K24+1,TPMatrix!$D$6:$E$9,2,FALSE()),0)),"")</f>
        <v>12</v>
      </c>
      <c r="N24" t="str">
        <f ca="1">IF(COUNTIF(K22:K26,K24)&gt;=3,IF(J24=5,VLOOKUP(K24+2,TPMatrix!$A$6:$B$10,2,FALSE()),IF(J24=4,VLOOKUP(K24+2,TPMatrix!$D$6:$E$9,2,FALSE()),0)),"")</f>
        <v/>
      </c>
      <c r="O24" t="str">
        <f ca="1">IF(COUNTIF(K22:K26,K24)&gt;=4,IF(J24=5,VLOOKUP(K24+3,TPMatrix!$A$6:$B$10,2,FALSE()),IF(J24=4,VLOOKUP(K24+3,TPMatrix!$D$6:$E$9,2,FALSE()),0)),"")</f>
        <v/>
      </c>
      <c r="P24" t="str">
        <f ca="1">IF(COUNTIF(K22:K26,K24)&gt;=5,IF(J24=5,VLOOKUP(K24+4,TPMatrix!$A$6:$B$10,2,FALSE()),IF(J24=4,VLOOKUP(K24+4,TPMatrix!$D$6:$E$9,2,FALSE()),0)),"")</f>
        <v/>
      </c>
      <c r="Q24" s="264">
        <f t="shared" ca="1" si="4"/>
        <v>18</v>
      </c>
      <c r="R24" s="265">
        <f t="shared" ca="1" si="5"/>
        <v>2</v>
      </c>
      <c r="S24" s="263">
        <f t="shared" ca="1" si="6"/>
        <v>5</v>
      </c>
      <c r="T24" s="264">
        <f t="shared" si="7"/>
        <v>0</v>
      </c>
      <c r="U24" s="265">
        <f t="shared" ca="1" si="8"/>
        <v>4</v>
      </c>
      <c r="W24" s="191">
        <f t="shared" ca="1" si="9"/>
        <v>4</v>
      </c>
      <c r="X24" s="191">
        <f ca="1">IF(ISNUMBER($A24),$W24*(Methuselahs!$A$4+1)+$A24,"")</f>
        <v>146</v>
      </c>
      <c r="Y24" s="191">
        <f t="shared" ca="1" si="10"/>
        <v>4</v>
      </c>
      <c r="Z24" s="191">
        <f ca="1">IF(ISNUMBER($A24),VLOOKUP($A24,Methuselahs!$A$7:$X$206,5),"")</f>
        <v>14</v>
      </c>
      <c r="AA24" s="191">
        <f t="shared" ca="1" si="11"/>
        <v>4</v>
      </c>
    </row>
    <row r="25" spans="1:27" ht="12.95" customHeight="1">
      <c r="A25" s="266">
        <f ca="1">IF(OR(ISBLANK('Tournament Info'!$B$11),'Tournament Info'!$B$11&lt;&gt;4),"",INDIRECT(ADDRESS(ROW(),3,1,1,"Optimal Seating "&amp;'Tournament Info'!$B$11-1&amp;"R+F")))</f>
        <v>30</v>
      </c>
      <c r="B25" s="202" t="str">
        <f ca="1">IF(ISNUMBER(A25),VLOOKUP(A25,Methuselahs!$A$7:$E$206,2,FALSE()),"")</f>
        <v>Thomas</v>
      </c>
      <c r="C25" s="267" t="str">
        <f ca="1">IF(ISNUMBER(A25),VLOOKUP(A25,Methuselahs!$A$7:$E$206,3,FALSE()),"")</f>
        <v>Stellmach</v>
      </c>
      <c r="D25" s="268">
        <f t="shared" ca="1" si="0"/>
        <v>4</v>
      </c>
      <c r="E25" s="269" t="s">
        <v>160</v>
      </c>
      <c r="F25" s="291">
        <f t="shared" si="1"/>
        <v>0</v>
      </c>
      <c r="G25" s="250">
        <f t="shared" ca="1" si="2"/>
        <v>0</v>
      </c>
      <c r="H25" s="251">
        <f ca="1">IF(ISNUMBER(A25),IF(OR($S25=$U25,NOT(ISNA(MATCH($D25*5+$V$4,Override!$C$6:$C$124,0)))),$Q25,0),"")</f>
        <v>0</v>
      </c>
      <c r="I25" s="297">
        <f t="shared" ca="1" si="3"/>
        <v>4</v>
      </c>
      <c r="J25" s="270">
        <f ca="1">COUNT(A22:A26)</f>
        <v>5</v>
      </c>
      <c r="K25" s="253">
        <f ca="1">IF(ISNUMBER(A25),_xlfn.RANK.EQ(F25,F22:F26),"")</f>
        <v>4</v>
      </c>
      <c r="L25" s="254">
        <f ca="1">IF(J25=5,VLOOKUP(K25,TPMatrix!$A$6:$B$10,2,FALSE()),IF(J25=4,VLOOKUP(K25,TPMatrix!$D$6:$E$9,2,FALSE()),0))</f>
        <v>24</v>
      </c>
      <c r="M25" s="254">
        <f ca="1">IF(COUNTIF(K22:K26,K25)&gt;=2,IF(J25=5,VLOOKUP(K25+1,TPMatrix!$A$6:$B$10,2,FALSE()),IF(J25=4,VLOOKUP(K25+1,TPMatrix!$D$6:$E$9,2,FALSE()),0)),"")</f>
        <v>12</v>
      </c>
      <c r="N25" t="str">
        <f ca="1">IF(COUNTIF(K22:K26,K25)&gt;=3,IF(J25=5,VLOOKUP(K25+2,TPMatrix!$A$6:$B$10,2,FALSE()),IF(J25=4,VLOOKUP(K25+2,TPMatrix!$D$6:$E$9,2,FALSE()),0)),"")</f>
        <v/>
      </c>
      <c r="O25" t="str">
        <f ca="1">IF(COUNTIF(K22:K26,K25)&gt;=4,IF(J25=5,VLOOKUP(K25+3,TPMatrix!$A$6:$B$10,2,FALSE()),IF(J25=4,VLOOKUP(K25+3,TPMatrix!$D$6:$E$9,2,FALSE()),0)),"")</f>
        <v/>
      </c>
      <c r="P25" t="str">
        <f ca="1">IF(COUNTIF(K22:K26,K25)&gt;=5,IF(J25=5,VLOOKUP(K25+4,TPMatrix!$A$6:$B$10,2,FALSE()),IF(J25=4,VLOOKUP(K25+4,TPMatrix!$D$6:$E$9,2,FALSE()),0)),"")</f>
        <v/>
      </c>
      <c r="Q25" s="254">
        <f t="shared" ca="1" si="4"/>
        <v>18</v>
      </c>
      <c r="R25" s="255">
        <f t="shared" ca="1" si="5"/>
        <v>2</v>
      </c>
      <c r="S25" s="253">
        <f t="shared" ca="1" si="6"/>
        <v>5</v>
      </c>
      <c r="T25" s="254">
        <f t="shared" si="7"/>
        <v>0</v>
      </c>
      <c r="U25" s="255">
        <f t="shared" ca="1" si="8"/>
        <v>4</v>
      </c>
      <c r="W25" s="191">
        <f t="shared" ca="1" si="9"/>
        <v>4</v>
      </c>
      <c r="X25" s="191">
        <f ca="1">IF(ISNUMBER($A25),$W25*(Methuselahs!$A$4+1)+$A25,"")</f>
        <v>162</v>
      </c>
      <c r="Y25" s="191">
        <f t="shared" ca="1" si="10"/>
        <v>5</v>
      </c>
      <c r="Z25" s="191">
        <f ca="1">IF(ISNUMBER($A25),VLOOKUP($A25,Methuselahs!$A$7:$X$206,5),"")</f>
        <v>30</v>
      </c>
      <c r="AA25" s="191">
        <f t="shared" ca="1" si="11"/>
        <v>4</v>
      </c>
    </row>
    <row r="26" spans="1:27" ht="12.95" customHeight="1" thickBot="1">
      <c r="A26" s="271">
        <f ca="1">IF(OR(ISBLANK('Tournament Info'!$B$11),'Tournament Info'!$B$11&lt;&gt;4),"",INDIRECT(ADDRESS(ROW(),3,1,1,"Optimal Seating "&amp;'Tournament Info'!$B$11-1&amp;"R+F")))</f>
        <v>7</v>
      </c>
      <c r="B26" s="272" t="str">
        <f ca="1">IF(ISNUMBER(A26),VLOOKUP(A26,Methuselahs!$A$7:$E$206,2,FALSE()),"")</f>
        <v>Pedro</v>
      </c>
      <c r="C26" s="273" t="str">
        <f ca="1">IF(ISNUMBER(A26),VLOOKUP(A26,Methuselahs!$A$7:$E$206,3,FALSE()),"")</f>
        <v>Valentim</v>
      </c>
      <c r="D26" s="274">
        <f t="shared" ca="1" si="0"/>
        <v>4</v>
      </c>
      <c r="E26" s="275">
        <v>0.5</v>
      </c>
      <c r="F26" s="292">
        <f t="shared" si="1"/>
        <v>0.5</v>
      </c>
      <c r="G26" s="260">
        <f t="shared" ca="1" si="2"/>
        <v>0</v>
      </c>
      <c r="H26" s="261">
        <f ca="1">IF(ISNUMBER(A26),IF(OR($S26=$U26,NOT(ISNA(MATCH($D26*5+$V$4,Override!$C$6:$C$124,0)))),$Q26,0),"")</f>
        <v>0</v>
      </c>
      <c r="I26" s="133">
        <f t="shared" ca="1" si="3"/>
        <v>2</v>
      </c>
      <c r="J26" s="276">
        <f ca="1">COUNT(A22:A26)</f>
        <v>5</v>
      </c>
      <c r="K26" s="277">
        <f ca="1">IF(ISNUMBER(A26),_xlfn.RANK.EQ(F26,F22:F26),"")</f>
        <v>2</v>
      </c>
      <c r="L26" s="278">
        <f ca="1">IF(J26=5,VLOOKUP(K26,TPMatrix!$A$6:$B$10,2,FALSE()),IF(J26=4,VLOOKUP(K26,TPMatrix!$D$6:$E$9,2,FALSE()),0))</f>
        <v>48</v>
      </c>
      <c r="M26" s="278">
        <f ca="1">IF(COUNTIF(K22:K26,K26)&gt;=2,IF(J26=5,VLOOKUP(K26+1,TPMatrix!$A$6:$B$10,2,FALSE()),IF(J26=4,VLOOKUP(K26+1,TPMatrix!$D$6:$E$9,2,FALSE()),0)),"")</f>
        <v>36</v>
      </c>
      <c r="N26" t="str">
        <f ca="1">IF(COUNTIF(K22:K26,K26)&gt;=3,IF(J26=5,VLOOKUP(K26+2,TPMatrix!$A$6:$B$10,2,FALSE()),IF(J26=4,VLOOKUP(K26+2,TPMatrix!$D$6:$E$9,2,FALSE()),0)),"")</f>
        <v/>
      </c>
      <c r="O26" t="str">
        <f ca="1">IF(COUNTIF(K22:K26,K26)&gt;=4,IF(J26=5,VLOOKUP(K26+3,TPMatrix!$A$6:$B$10,2,FALSE()),IF(J26=4,VLOOKUP(K26+3,TPMatrix!$D$6:$E$9,2,FALSE()),0)),"")</f>
        <v/>
      </c>
      <c r="P26" t="str">
        <f ca="1">IF(COUNTIF(K22:K26,K26)&gt;=5,IF(J26=5,VLOOKUP(K26+4,TPMatrix!$A$6:$B$10,2,FALSE()),IF(J26=4,VLOOKUP(K26+4,TPMatrix!$D$6:$E$9,2,FALSE()),0)),"")</f>
        <v/>
      </c>
      <c r="Q26" s="278">
        <f t="shared" ca="1" si="4"/>
        <v>42</v>
      </c>
      <c r="R26" s="279">
        <f t="shared" ca="1" si="5"/>
        <v>2</v>
      </c>
      <c r="S26" s="277">
        <f t="shared" ca="1" si="6"/>
        <v>5</v>
      </c>
      <c r="T26" s="278">
        <f t="shared" si="7"/>
        <v>1</v>
      </c>
      <c r="U26" s="279">
        <f t="shared" ca="1" si="8"/>
        <v>4</v>
      </c>
      <c r="W26" s="191">
        <f t="shared" ca="1" si="9"/>
        <v>2</v>
      </c>
      <c r="X26" s="191">
        <f ca="1">IF(ISNUMBER($A26),$W26*(Methuselahs!$A$4+1)+$A26,"")</f>
        <v>73</v>
      </c>
      <c r="Y26" s="191">
        <f t="shared" ca="1" si="10"/>
        <v>3</v>
      </c>
      <c r="Z26" s="191">
        <f ca="1">IF(ISNUMBER($A26),VLOOKUP($A26,Methuselahs!$A$7:$X$206,5),"")</f>
        <v>7</v>
      </c>
      <c r="AA26" s="191">
        <f t="shared" ca="1" si="11"/>
        <v>2</v>
      </c>
    </row>
    <row r="27" spans="1:27" ht="12.95" customHeight="1">
      <c r="A27" s="231">
        <f ca="1">IF(OR(ISBLANK('Tournament Info'!$B$11),'Tournament Info'!$B$11&lt;&gt;4),"",INDIRECT(ADDRESS(ROW(),3,1,1,"Optimal Seating "&amp;'Tournament Info'!$B$11-1&amp;"R+F")))</f>
        <v>24</v>
      </c>
      <c r="B27" s="232" t="str">
        <f ca="1">IF(ISNUMBER(A27),VLOOKUP(A27,Methuselahs!$A$7:$E$206,2,FALSE()),"")</f>
        <v>Teemu</v>
      </c>
      <c r="C27" s="233" t="str">
        <f ca="1">IF(ISNUMBER(A27),VLOOKUP(A27,Methuselahs!$A$7:$E$206,3,FALSE()),"")</f>
        <v>Sainomaa</v>
      </c>
      <c r="D27" s="234">
        <f t="shared" ca="1" si="0"/>
        <v>5</v>
      </c>
      <c r="E27" s="235">
        <v>3</v>
      </c>
      <c r="F27" s="285">
        <f t="shared" si="1"/>
        <v>3</v>
      </c>
      <c r="G27" s="236">
        <f t="shared" ca="1" si="2"/>
        <v>1</v>
      </c>
      <c r="H27" s="237">
        <f ca="1">IF(ISNUMBER(A27),IF(OR($S27=$U27,NOT(ISNA(MATCH($D27*5+$V$4,Override!$C$6:$C$124,0)))),$Q27,0),"")</f>
        <v>60</v>
      </c>
      <c r="I27" s="296">
        <f t="shared" ca="1" si="3"/>
        <v>1</v>
      </c>
      <c r="J27" s="238">
        <f ca="1">COUNT(A27:A31)</f>
        <v>4</v>
      </c>
      <c r="K27" s="239">
        <f ca="1">IF(ISNUMBER(A27),_xlfn.RANK.EQ(F27,F27:F31),"")</f>
        <v>1</v>
      </c>
      <c r="L27" s="240">
        <f ca="1">IF(J27=5,VLOOKUP(K27,TPMatrix!$A$6:$B$10,2,FALSE()),IF(J27=4,VLOOKUP(K27,TPMatrix!$D$6:$E$9,2,FALSE()),0))</f>
        <v>60</v>
      </c>
      <c r="M27" t="str">
        <f ca="1">IF(COUNTIF(K27:K31,K27)&gt;=2,IF(J27=5,VLOOKUP(K27+1,TPMatrix!$A$6:$B$10,2,FALSE()),IF(J27=4,VLOOKUP(K27+1,TPMatrix!$D$6:$E$9,2,FALSE()),0)),"")</f>
        <v/>
      </c>
      <c r="N27" t="str">
        <f ca="1">IF(COUNTIF(K27:K31,K27)&gt;=3,IF(J27=5,VLOOKUP(K27+2,TPMatrix!$A$6:$B$10,2,FALSE()),IF(J27=4,VLOOKUP(K27+2,TPMatrix!$D$6:$E$9,2,FALSE()),0)),"")</f>
        <v/>
      </c>
      <c r="O27" t="str">
        <f ca="1">IF(COUNTIF(K27:K31,K27)&gt;=4,IF(J27=5,VLOOKUP(K27+3,TPMatrix!$A$6:$B$10,2,FALSE()),IF(J27=4,VLOOKUP(K27+3,TPMatrix!$D$6:$E$9,2,FALSE()),0)),"")</f>
        <v/>
      </c>
      <c r="P27" t="str">
        <f ca="1">IF(COUNTIF(K27:K31,K27)&gt;=5,IF(J27=5,VLOOKUP(K27+4,TPMatrix!$A$6:$B$10,2,FALSE()),IF(J27=4,VLOOKUP(K27+4,TPMatrix!$D$6:$E$9,2,FALSE()),0)),"")</f>
        <v/>
      </c>
      <c r="Q27" s="240">
        <f t="shared" ca="1" si="4"/>
        <v>60</v>
      </c>
      <c r="R27" s="241">
        <f t="shared" ca="1" si="5"/>
        <v>1</v>
      </c>
      <c r="S27" s="242">
        <f t="shared" ca="1" si="6"/>
        <v>4</v>
      </c>
      <c r="T27" s="243">
        <f t="shared" si="7"/>
        <v>3</v>
      </c>
      <c r="U27" s="244">
        <f t="shared" ca="1" si="8"/>
        <v>4</v>
      </c>
      <c r="W27" s="191">
        <f t="shared" ca="1" si="9"/>
        <v>1</v>
      </c>
      <c r="X27" s="191">
        <f ca="1">IF(ISNUMBER($A27),$W27*(Methuselahs!$A$4+1)+$A27,"")</f>
        <v>57</v>
      </c>
      <c r="Y27" s="191">
        <f t="shared" ca="1" si="10"/>
        <v>1</v>
      </c>
      <c r="Z27" s="191">
        <f ca="1">IF(ISNUMBER($A27),VLOOKUP($A27,Methuselahs!$A$7:$X$206,5),"")</f>
        <v>1004</v>
      </c>
      <c r="AA27" s="191">
        <f t="shared" ca="1" si="11"/>
        <v>1</v>
      </c>
    </row>
    <row r="28" spans="1:27" ht="12.95" customHeight="1">
      <c r="A28" s="245">
        <f ca="1">IF(OR(ISBLANK('Tournament Info'!$B$11),'Tournament Info'!$B$11&lt;&gt;4),"",INDIRECT(ADDRESS(ROW(),3,1,1,"Optimal Seating "&amp;'Tournament Info'!$B$11-1&amp;"R+F")))</f>
        <v>11</v>
      </c>
      <c r="B28" s="246" t="str">
        <f ca="1">IF(ISNUMBER(A28),VLOOKUP(A28,Methuselahs!$A$7:$E$206,2,FALSE()),"")</f>
        <v>Lasse</v>
      </c>
      <c r="C28" s="247" t="str">
        <f ca="1">IF(ISNUMBER(A28),VLOOKUP(A28,Methuselahs!$A$7:$E$206,3,FALSE()),"")</f>
        <v>Aagaard</v>
      </c>
      <c r="D28" s="248">
        <f t="shared" ca="1" si="0"/>
        <v>5</v>
      </c>
      <c r="E28" s="249"/>
      <c r="F28" s="287">
        <f t="shared" si="1"/>
        <v>0</v>
      </c>
      <c r="G28" s="250">
        <f t="shared" ca="1" si="2"/>
        <v>0</v>
      </c>
      <c r="H28" s="251">
        <f ca="1">IF(ISNUMBER(A28),IF(OR($S28=$U28,NOT(ISNA(MATCH($D28*5+$V$4,Override!$C$6:$C$124,0)))),$Q28,0),"")</f>
        <v>18</v>
      </c>
      <c r="I28" s="297">
        <f t="shared" ca="1" si="3"/>
        <v>4</v>
      </c>
      <c r="J28" s="252">
        <f ca="1">COUNT(A27:A31)</f>
        <v>4</v>
      </c>
      <c r="K28" s="253">
        <f ca="1">IF(ISNUMBER(A28),_xlfn.RANK.EQ(F28,F27:F31),"")</f>
        <v>3</v>
      </c>
      <c r="L28" s="254">
        <f ca="1">IF(J28=5,VLOOKUP(K28,TPMatrix!$A$6:$B$10,2,FALSE()),IF(J28=4,VLOOKUP(K28,TPMatrix!$D$6:$E$9,2,FALSE()),0))</f>
        <v>24</v>
      </c>
      <c r="M28" s="254">
        <f ca="1">IF(COUNTIF(K27:K31,K28)&gt;=2,IF(J28=5,VLOOKUP(K28+1,TPMatrix!$A$6:$B$10,2,FALSE()),IF(J28=4,VLOOKUP(K28+1,TPMatrix!$D$6:$E$9,2,FALSE()),0)),"")</f>
        <v>12</v>
      </c>
      <c r="N28" t="str">
        <f ca="1">IF(COUNTIF(K27:K31,K28)&gt;=3,IF(J28=5,VLOOKUP(K28+2,TPMatrix!$A$6:$B$10,2,FALSE()),IF(J28=4,VLOOKUP(K28+2,TPMatrix!$D$6:$E$9,2,FALSE()),0)),"")</f>
        <v/>
      </c>
      <c r="O28" t="str">
        <f ca="1">IF(COUNTIF(K27:K31,K28)&gt;=4,IF(J28=5,VLOOKUP(K28+3,TPMatrix!$A$6:$B$10,2,FALSE()),IF(J28=4,VLOOKUP(K28+3,TPMatrix!$D$6:$E$9,2,FALSE()),0)),"")</f>
        <v/>
      </c>
      <c r="P28" t="str">
        <f ca="1">IF(COUNTIF(K27:K31,K28)&gt;=5,IF(J28=5,VLOOKUP(K28+4,TPMatrix!$A$6:$B$10,2,FALSE()),IF(J28=4,VLOOKUP(K28+4,TPMatrix!$D$6:$E$9,2,FALSE()),0)),"")</f>
        <v/>
      </c>
      <c r="Q28" s="254">
        <f t="shared" ca="1" si="4"/>
        <v>18</v>
      </c>
      <c r="R28" s="255">
        <f t="shared" ca="1" si="5"/>
        <v>2</v>
      </c>
      <c r="S28" s="253">
        <f t="shared" ca="1" si="6"/>
        <v>4</v>
      </c>
      <c r="T28" s="254">
        <f t="shared" si="7"/>
        <v>0</v>
      </c>
      <c r="U28" s="255">
        <f t="shared" ca="1" si="8"/>
        <v>4</v>
      </c>
      <c r="W28" s="191">
        <f t="shared" ca="1" si="9"/>
        <v>4</v>
      </c>
      <c r="X28" s="191">
        <f ca="1">IF(ISNUMBER($A28),$W28*(Methuselahs!$A$4+1)+$A28,"")</f>
        <v>143</v>
      </c>
      <c r="Y28" s="191">
        <f t="shared" ca="1" si="10"/>
        <v>3</v>
      </c>
      <c r="Z28" s="191">
        <f ca="1">IF(ISNUMBER($A28),VLOOKUP($A28,Methuselahs!$A$7:$X$206,5),"")</f>
        <v>11</v>
      </c>
      <c r="AA28" s="191">
        <f t="shared" ca="1" si="11"/>
        <v>4</v>
      </c>
    </row>
    <row r="29" spans="1:27" ht="12.95" customHeight="1">
      <c r="A29" s="256">
        <f ca="1">IF(OR(ISBLANK('Tournament Info'!$B$11),'Tournament Info'!$B$11&lt;&gt;4),"",INDIRECT(ADDRESS(ROW(),3,1,1,"Optimal Seating "&amp;'Tournament Info'!$B$11-1&amp;"R+F")))</f>
        <v>6</v>
      </c>
      <c r="B29" s="232" t="str">
        <f ca="1">IF(ISNUMBER(A29),VLOOKUP(A29,Methuselahs!$A$7:$E$206,2,FALSE()),"")</f>
        <v>Denis</v>
      </c>
      <c r="C29" s="257" t="str">
        <f ca="1">IF(ISNUMBER(A29),VLOOKUP(A29,Methuselahs!$A$7:$E$206,3,FALSE()),"")</f>
        <v>Bucar</v>
      </c>
      <c r="D29" s="258">
        <f t="shared" ca="1" si="0"/>
        <v>5</v>
      </c>
      <c r="E29" s="259">
        <v>1</v>
      </c>
      <c r="F29" s="289">
        <f t="shared" si="1"/>
        <v>1</v>
      </c>
      <c r="G29" s="260">
        <f t="shared" ca="1" si="2"/>
        <v>0</v>
      </c>
      <c r="H29" s="261">
        <f ca="1">IF(ISNUMBER(A29),IF(OR($S29=$U29,NOT(ISNA(MATCH($D29*5+$V$4,Override!$C$6:$C$124,0)))),$Q29,0),"")</f>
        <v>48</v>
      </c>
      <c r="I29" s="133">
        <f t="shared" ca="1" si="3"/>
        <v>2</v>
      </c>
      <c r="J29" s="262">
        <f ca="1">COUNT(A27:A31)</f>
        <v>4</v>
      </c>
      <c r="K29" s="263">
        <f ca="1">IF(ISNUMBER(A29),_xlfn.RANK.EQ(F29,F27:F31),"")</f>
        <v>2</v>
      </c>
      <c r="L29" s="264">
        <f ca="1">IF(J29=5,VLOOKUP(K29,TPMatrix!$A$6:$B$10,2,FALSE()),IF(J29=4,VLOOKUP(K29,TPMatrix!$D$6:$E$9,2,FALSE()),0))</f>
        <v>48</v>
      </c>
      <c r="M29" t="str">
        <f ca="1">IF(COUNTIF(K27:K31,K29)&gt;=2,IF(J29=5,VLOOKUP(K29+1,TPMatrix!$A$6:$B$10,2,FALSE()),IF(J29=4,VLOOKUP(K29+1,TPMatrix!$D$6:$E$9,2,FALSE()),0)),"")</f>
        <v/>
      </c>
      <c r="N29" t="str">
        <f ca="1">IF(COUNTIF(K27:K31,K29)&gt;=3,IF(J29=5,VLOOKUP(K29+2,TPMatrix!$A$6:$B$10,2,FALSE()),IF(J29=4,VLOOKUP(K29+2,TPMatrix!$D$6:$E$9,2,FALSE()),0)),"")</f>
        <v/>
      </c>
      <c r="O29" t="str">
        <f ca="1">IF(COUNTIF(K27:K31,K29)&gt;=4,IF(J29=5,VLOOKUP(K29+3,TPMatrix!$A$6:$B$10,2,FALSE()),IF(J29=4,VLOOKUP(K29+3,TPMatrix!$D$6:$E$9,2,FALSE()),0)),"")</f>
        <v/>
      </c>
      <c r="P29" t="str">
        <f ca="1">IF(COUNTIF(K27:K31,K29)&gt;=5,IF(J29=5,VLOOKUP(K29+4,TPMatrix!$A$6:$B$10,2,FALSE()),IF(J29=4,VLOOKUP(K29+4,TPMatrix!$D$6:$E$9,2,FALSE()),0)),"")</f>
        <v/>
      </c>
      <c r="Q29" s="264">
        <f t="shared" ca="1" si="4"/>
        <v>48</v>
      </c>
      <c r="R29" s="265">
        <f t="shared" ca="1" si="5"/>
        <v>1</v>
      </c>
      <c r="S29" s="263">
        <f t="shared" ca="1" si="6"/>
        <v>4</v>
      </c>
      <c r="T29" s="264">
        <f t="shared" si="7"/>
        <v>1</v>
      </c>
      <c r="U29" s="265">
        <f t="shared" ca="1" si="8"/>
        <v>4</v>
      </c>
      <c r="W29" s="191">
        <f t="shared" ca="1" si="9"/>
        <v>2</v>
      </c>
      <c r="X29" s="191">
        <f ca="1">IF(ISNUMBER($A29),$W29*(Methuselahs!$A$4+1)+$A29,"")</f>
        <v>72</v>
      </c>
      <c r="Y29" s="191">
        <f t="shared" ca="1" si="10"/>
        <v>1</v>
      </c>
      <c r="Z29" s="191">
        <f ca="1">IF(ISNUMBER($A29),VLOOKUP($A29,Methuselahs!$A$7:$X$206,5),"")</f>
        <v>1002</v>
      </c>
      <c r="AA29" s="191">
        <f t="shared" ca="1" si="11"/>
        <v>2</v>
      </c>
    </row>
    <row r="30" spans="1:27" ht="12.95" customHeight="1">
      <c r="A30" s="266">
        <f ca="1">IF(OR(ISBLANK('Tournament Info'!$B$11),'Tournament Info'!$B$11&lt;&gt;4),"",INDIRECT(ADDRESS(ROW(),3,1,1,"Optimal Seating "&amp;'Tournament Info'!$B$11-1&amp;"R+F")))</f>
        <v>16</v>
      </c>
      <c r="B30" s="202" t="str">
        <f ca="1">IF(ISNUMBER(A30),VLOOKUP(A30,Methuselahs!$A$7:$E$206,2,FALSE()),"")</f>
        <v>David</v>
      </c>
      <c r="C30" s="267" t="str">
        <f ca="1">IF(ISNUMBER(A30),VLOOKUP(A30,Methuselahs!$A$7:$E$206,3,FALSE()),"")</f>
        <v>Luhaaar</v>
      </c>
      <c r="D30" s="268">
        <f t="shared" ca="1" si="0"/>
        <v>5</v>
      </c>
      <c r="E30" s="269"/>
      <c r="F30" s="291">
        <f t="shared" si="1"/>
        <v>0</v>
      </c>
      <c r="G30" s="250">
        <f t="shared" ca="1" si="2"/>
        <v>0</v>
      </c>
      <c r="H30" s="251">
        <f ca="1">IF(ISNUMBER(A30),IF(OR($S30=$U30,NOT(ISNA(MATCH($D30*5+$V$4,Override!$C$6:$C$124,0)))),$Q30,0),"")</f>
        <v>18</v>
      </c>
      <c r="I30" s="297">
        <f t="shared" ca="1" si="3"/>
        <v>4</v>
      </c>
      <c r="J30" s="270">
        <f ca="1">COUNT(A27:A31)</f>
        <v>4</v>
      </c>
      <c r="K30" s="253">
        <f ca="1">IF(ISNUMBER(A30),_xlfn.RANK.EQ(F30,F27:F31),"")</f>
        <v>3</v>
      </c>
      <c r="L30" s="254">
        <f ca="1">IF(J30=5,VLOOKUP(K30,TPMatrix!$A$6:$B$10,2,FALSE()),IF(J30=4,VLOOKUP(K30,TPMatrix!$D$6:$E$9,2,FALSE()),0))</f>
        <v>24</v>
      </c>
      <c r="M30" s="254">
        <f ca="1">IF(COUNTIF(K27:K31,K30)&gt;=2,IF(J30=5,VLOOKUP(K30+1,TPMatrix!$A$6:$B$10,2,FALSE()),IF(J30=4,VLOOKUP(K30+1,TPMatrix!$D$6:$E$9,2,FALSE()),0)),"")</f>
        <v>12</v>
      </c>
      <c r="N30" t="str">
        <f ca="1">IF(COUNTIF(K27:K31,K30)&gt;=3,IF(J30=5,VLOOKUP(K30+2,TPMatrix!$A$6:$B$10,2,FALSE()),IF(J30=4,VLOOKUP(K30+2,TPMatrix!$D$6:$E$9,2,FALSE()),0)),"")</f>
        <v/>
      </c>
      <c r="O30" t="str">
        <f ca="1">IF(COUNTIF(K27:K31,K30)&gt;=4,IF(J30=5,VLOOKUP(K30+3,TPMatrix!$A$6:$B$10,2,FALSE()),IF(J30=4,VLOOKUP(K30+3,TPMatrix!$D$6:$E$9,2,FALSE()),0)),"")</f>
        <v/>
      </c>
      <c r="P30" t="str">
        <f ca="1">IF(COUNTIF(K27:K31,K30)&gt;=5,IF(J30=5,VLOOKUP(K30+4,TPMatrix!$A$6:$B$10,2,FALSE()),IF(J30=4,VLOOKUP(K30+4,TPMatrix!$D$6:$E$9,2,FALSE()),0)),"")</f>
        <v/>
      </c>
      <c r="Q30" s="254">
        <f t="shared" ca="1" si="4"/>
        <v>18</v>
      </c>
      <c r="R30" s="255">
        <f t="shared" ca="1" si="5"/>
        <v>2</v>
      </c>
      <c r="S30" s="253">
        <f t="shared" ca="1" si="6"/>
        <v>4</v>
      </c>
      <c r="T30" s="254">
        <f t="shared" si="7"/>
        <v>0</v>
      </c>
      <c r="U30" s="255">
        <f t="shared" ca="1" si="8"/>
        <v>4</v>
      </c>
      <c r="W30" s="191">
        <f t="shared" ca="1" si="9"/>
        <v>4</v>
      </c>
      <c r="X30" s="191">
        <f ca="1">IF(ISNUMBER($A30),$W30*(Methuselahs!$A$4+1)+$A30,"")</f>
        <v>148</v>
      </c>
      <c r="Y30" s="191">
        <f t="shared" ca="1" si="10"/>
        <v>4</v>
      </c>
      <c r="Z30" s="191">
        <f ca="1">IF(ISNUMBER($A30),VLOOKUP($A30,Methuselahs!$A$7:$X$206,5),"")</f>
        <v>16</v>
      </c>
      <c r="AA30" s="191">
        <f t="shared" ca="1" si="11"/>
        <v>4</v>
      </c>
    </row>
    <row r="31" spans="1:27" ht="12.95" customHeight="1" thickBot="1">
      <c r="A31" t="str">
        <f ca="1">IF(OR(ISBLANK('Tournament Info'!$B$11),'Tournament Info'!$B$11&lt;&gt;4),"",INDIRECT(ADDRESS(ROW(),3,1,1,"Optimal Seating "&amp;'Tournament Info'!$B$11-1&amp;"R+F")))</f>
        <v/>
      </c>
      <c r="B31" t="str">
        <f ca="1">IF(ISNUMBER(A31),VLOOKUP(A31,Methuselahs!$A$7:$E$206,2,FALSE()),"")</f>
        <v/>
      </c>
      <c r="C31" t="str">
        <f ca="1">IF(ISNUMBER(A31),VLOOKUP(A31,Methuselahs!$A$7:$E$206,3,FALSE()),"")</f>
        <v/>
      </c>
      <c r="D31" s="274" t="str">
        <f t="shared" ca="1" si="0"/>
        <v/>
      </c>
      <c r="E31" s="275"/>
      <c r="F31" s="292">
        <f t="shared" si="1"/>
        <v>0</v>
      </c>
      <c r="G31" s="260" t="str">
        <f t="shared" ca="1" si="2"/>
        <v/>
      </c>
      <c r="H31" t="str">
        <f ca="1">IF(ISNUMBER(A31),IF(OR($S31=$U31,NOT(ISNA(MATCH($D31*5+$V$4,Override!$C$6:$C$124,0)))),$Q31,0),"")</f>
        <v/>
      </c>
      <c r="I31" s="133" t="str">
        <f t="shared" ca="1" si="3"/>
        <v/>
      </c>
      <c r="J31" s="276">
        <f ca="1">COUNT(A27:A31)</f>
        <v>4</v>
      </c>
      <c r="K31" s="277" t="str">
        <f ca="1">IF(ISNUMBER(A31),_xlfn.RANK.EQ(F31,F27:F31),"")</f>
        <v/>
      </c>
      <c r="L31" s="278" t="e">
        <f ca="1">IF(J31=5,VLOOKUP(K31,TPMatrix!$A$6:$B$10,2,FALSE()),IF(J31=4,VLOOKUP(K31,TPMatrix!$D$6:$E$9,2,FALSE()),0))</f>
        <v>#N/A</v>
      </c>
      <c r="M31" t="str">
        <f ca="1">IF(COUNTIF(K27:K31,K31)&gt;=2,IF(J31=5,VLOOKUP(K31+1,TPMatrix!$A$6:$B$10,2,FALSE()),IF(J31=4,VLOOKUP(K31+1,TPMatrix!$D$6:$E$9,2,FALSE()),0)),"")</f>
        <v/>
      </c>
      <c r="N31" t="str">
        <f ca="1">IF(COUNTIF(K27:K31,K31)&gt;=3,IF(J31=5,VLOOKUP(K31+2,TPMatrix!$A$6:$B$10,2,FALSE()),IF(J31=4,VLOOKUP(K31+2,TPMatrix!$D$6:$E$9,2,FALSE()),0)),"")</f>
        <v/>
      </c>
      <c r="O31" t="str">
        <f ca="1">IF(COUNTIF(K27:K31,K31)&gt;=4,IF(J31=5,VLOOKUP(K31+3,TPMatrix!$A$6:$B$10,2,FALSE()),IF(J31=4,VLOOKUP(K31+3,TPMatrix!$D$6:$E$9,2,FALSE()),0)),"")</f>
        <v/>
      </c>
      <c r="P31" t="str">
        <f ca="1">IF(COUNTIF(K27:K31,K31)&gt;=5,IF(J31=5,VLOOKUP(K31+4,TPMatrix!$A$6:$B$10,2,FALSE()),IF(J31=4,VLOOKUP(K31+4,TPMatrix!$D$6:$E$9,2,FALSE()),0)),"")</f>
        <v/>
      </c>
      <c r="Q31" s="278" t="e">
        <f t="shared" ca="1" si="4"/>
        <v>#N/A</v>
      </c>
      <c r="R31" s="279">
        <f t="shared" ca="1" si="5"/>
        <v>0</v>
      </c>
      <c r="S31" s="277">
        <f t="shared" ca="1" si="6"/>
        <v>0</v>
      </c>
      <c r="T31" s="278">
        <f t="shared" si="7"/>
        <v>0</v>
      </c>
      <c r="U31" s="279">
        <f t="shared" ca="1" si="8"/>
        <v>4</v>
      </c>
      <c r="W31" s="191" t="str">
        <f t="shared" ca="1" si="9"/>
        <v/>
      </c>
      <c r="X31" t="str">
        <f ca="1">IF(ISNUMBER($A31),$W31*(Methuselahs!$A$4+1)+$A31,"")</f>
        <v/>
      </c>
      <c r="Y31" s="191" t="str">
        <f t="shared" ca="1" si="10"/>
        <v/>
      </c>
      <c r="Z31" t="str">
        <f ca="1">IF(ISNUMBER($A31),VLOOKUP($A31,Methuselahs!$A$7:$X$206,5),"")</f>
        <v/>
      </c>
      <c r="AA31" s="191" t="str">
        <f t="shared" ca="1" si="11"/>
        <v/>
      </c>
    </row>
    <row r="32" spans="1:27" ht="12.95" customHeight="1">
      <c r="A32" s="231">
        <f ca="1">IF(OR(ISBLANK('Tournament Info'!$B$11),'Tournament Info'!$B$11&lt;&gt;4),"",INDIRECT(ADDRESS(ROW(),3,1,1,"Optimal Seating "&amp;'Tournament Info'!$B$11-1&amp;"R+F")))</f>
        <v>13</v>
      </c>
      <c r="B32" s="232" t="str">
        <f ca="1">IF(ISNUMBER(A32),VLOOKUP(A32,Methuselahs!$A$7:$E$206,2,FALSE()),"")</f>
        <v>Alessandro</v>
      </c>
      <c r="C32" s="233" t="str">
        <f ca="1">IF(ISNUMBER(A32),VLOOKUP(A32,Methuselahs!$A$7:$E$206,3,FALSE()),"")</f>
        <v>Aprigliano</v>
      </c>
      <c r="D32" s="234">
        <f t="shared" ca="1" si="0"/>
        <v>6</v>
      </c>
      <c r="E32" s="235">
        <v>1</v>
      </c>
      <c r="F32" s="285">
        <f t="shared" si="1"/>
        <v>1</v>
      </c>
      <c r="G32" s="236">
        <f t="shared" ca="1" si="2"/>
        <v>0</v>
      </c>
      <c r="H32" s="237">
        <f ca="1">IF(ISNUMBER(A32),IF(OR($S32=$U32,NOT(ISNA(MATCH($D32*5+$V$4,Override!$C$6:$C$124,0)))),$Q32,0),"")</f>
        <v>48</v>
      </c>
      <c r="I32" s="296">
        <f t="shared" ca="1" si="3"/>
        <v>2</v>
      </c>
      <c r="J32" s="238">
        <f ca="1">COUNT(A32:A36)</f>
        <v>4</v>
      </c>
      <c r="K32" s="239">
        <f ca="1">IF(ISNUMBER(A32),_xlfn.RANK.EQ(F32,F32:F36),"")</f>
        <v>2</v>
      </c>
      <c r="L32" s="240">
        <f ca="1">IF(J32=5,VLOOKUP(K32,TPMatrix!$A$6:$B$10,2,FALSE()),IF(J32=4,VLOOKUP(K32,TPMatrix!$D$6:$E$9,2,FALSE()),0))</f>
        <v>48</v>
      </c>
      <c r="M32" t="str">
        <f ca="1">IF(COUNTIF(K32:K36,K32)&gt;=2,IF(J32=5,VLOOKUP(K32+1,TPMatrix!$A$6:$B$10,2,FALSE()),IF(J32=4,VLOOKUP(K32+1,TPMatrix!$D$6:$E$9,2,FALSE()),0)),"")</f>
        <v/>
      </c>
      <c r="N32" t="str">
        <f ca="1">IF(COUNTIF(K32:K36,K32)&gt;=3,IF(J32=5,VLOOKUP(K32+2,TPMatrix!$A$6:$B$10,2,FALSE()),IF(J32=4,VLOOKUP(K32+2,TPMatrix!$D$6:$E$9,2,FALSE()),0)),"")</f>
        <v/>
      </c>
      <c r="O32" t="str">
        <f ca="1">IF(COUNTIF(K32:K36,K32)&gt;=4,IF(J32=5,VLOOKUP(K32+3,TPMatrix!$A$6:$B$10,2,FALSE()),IF(J32=4,VLOOKUP(K32+3,TPMatrix!$D$6:$E$9,2,FALSE()),0)),"")</f>
        <v/>
      </c>
      <c r="P32" t="str">
        <f ca="1">IF(COUNTIF(K32:K36,K32)&gt;=5,IF(J32=5,VLOOKUP(K32+4,TPMatrix!$A$6:$B$10,2,FALSE()),IF(J32=4,VLOOKUP(K32+4,TPMatrix!$D$6:$E$9,2,FALSE()),0)),"")</f>
        <v/>
      </c>
      <c r="Q32" s="240">
        <f t="shared" ca="1" si="4"/>
        <v>48</v>
      </c>
      <c r="R32" s="241">
        <f t="shared" ca="1" si="5"/>
        <v>1</v>
      </c>
      <c r="S32" s="242">
        <f t="shared" ca="1" si="6"/>
        <v>4</v>
      </c>
      <c r="T32" s="243">
        <f t="shared" si="7"/>
        <v>1</v>
      </c>
      <c r="U32" s="244">
        <f t="shared" ca="1" si="8"/>
        <v>4</v>
      </c>
      <c r="W32" s="191">
        <f t="shared" ca="1" si="9"/>
        <v>2</v>
      </c>
      <c r="X32" s="191">
        <f ca="1">IF(ISNUMBER($A32),$W32*(Methuselahs!$A$4+1)+$A32,"")</f>
        <v>79</v>
      </c>
      <c r="Y32" s="191">
        <f t="shared" ca="1" si="10"/>
        <v>2</v>
      </c>
      <c r="Z32" s="191">
        <f ca="1">IF(ISNUMBER($A32),VLOOKUP($A32,Methuselahs!$A$7:$X$206,5),"")</f>
        <v>13</v>
      </c>
      <c r="AA32" s="191">
        <f t="shared" ca="1" si="11"/>
        <v>2</v>
      </c>
    </row>
    <row r="33" spans="1:27" ht="12.95" customHeight="1">
      <c r="A33" s="245">
        <f ca="1">IF(OR(ISBLANK('Tournament Info'!$B$11),'Tournament Info'!$B$11&lt;&gt;4),"",INDIRECT(ADDRESS(ROW(),3,1,1,"Optimal Seating "&amp;'Tournament Info'!$B$11-1&amp;"R+F")))</f>
        <v>10</v>
      </c>
      <c r="B33" s="246" t="str">
        <f ca="1">IF(ISNUMBER(A33),VLOOKUP(A33,Methuselahs!$A$7:$E$206,2,FALSE()),"")</f>
        <v>Danilo</v>
      </c>
      <c r="C33" s="247" t="str">
        <f ca="1">IF(ISNUMBER(A33),VLOOKUP(A33,Methuselahs!$A$7:$E$206,3,FALSE()),"")</f>
        <v>Torrisi</v>
      </c>
      <c r="D33" s="248">
        <f t="shared" ca="1" si="0"/>
        <v>6</v>
      </c>
      <c r="E33" s="249"/>
      <c r="F33" s="287">
        <f t="shared" si="1"/>
        <v>0</v>
      </c>
      <c r="G33" s="250">
        <f t="shared" ca="1" si="2"/>
        <v>0</v>
      </c>
      <c r="H33" s="251">
        <f ca="1">IF(ISNUMBER(A33),IF(OR($S33=$U33,NOT(ISNA(MATCH($D33*5+$V$4,Override!$C$6:$C$124,0)))),$Q33,0),"")</f>
        <v>18</v>
      </c>
      <c r="I33" s="297">
        <f t="shared" ca="1" si="3"/>
        <v>4</v>
      </c>
      <c r="J33" s="252">
        <f ca="1">COUNT(A32:A36)</f>
        <v>4</v>
      </c>
      <c r="K33" s="253">
        <f ca="1">IF(ISNUMBER(A33),_xlfn.RANK.EQ(F33,F32:F36),"")</f>
        <v>3</v>
      </c>
      <c r="L33" s="254">
        <f ca="1">IF(J33=5,VLOOKUP(K33,TPMatrix!$A$6:$B$10,2,FALSE()),IF(J33=4,VLOOKUP(K33,TPMatrix!$D$6:$E$9,2,FALSE()),0))</f>
        <v>24</v>
      </c>
      <c r="M33" s="254">
        <f ca="1">IF(COUNTIF(K32:K36,K33)&gt;=2,IF(J33=5,VLOOKUP(K33+1,TPMatrix!$A$6:$B$10,2,FALSE()),IF(J33=4,VLOOKUP(K33+1,TPMatrix!$D$6:$E$9,2,FALSE()),0)),"")</f>
        <v>12</v>
      </c>
      <c r="N33" t="str">
        <f ca="1">IF(COUNTIF(K32:K36,K33)&gt;=3,IF(J33=5,VLOOKUP(K33+2,TPMatrix!$A$6:$B$10,2,FALSE()),IF(J33=4,VLOOKUP(K33+2,TPMatrix!$D$6:$E$9,2,FALSE()),0)),"")</f>
        <v/>
      </c>
      <c r="O33" t="str">
        <f ca="1">IF(COUNTIF(K32:K36,K33)&gt;=4,IF(J33=5,VLOOKUP(K33+3,TPMatrix!$A$6:$B$10,2,FALSE()),IF(J33=4,VLOOKUP(K33+3,TPMatrix!$D$6:$E$9,2,FALSE()),0)),"")</f>
        <v/>
      </c>
      <c r="P33" t="str">
        <f ca="1">IF(COUNTIF(K32:K36,K33)&gt;=5,IF(J33=5,VLOOKUP(K33+4,TPMatrix!$A$6:$B$10,2,FALSE()),IF(J33=4,VLOOKUP(K33+4,TPMatrix!$D$6:$E$9,2,FALSE()),0)),"")</f>
        <v/>
      </c>
      <c r="Q33" s="254">
        <f t="shared" ca="1" si="4"/>
        <v>18</v>
      </c>
      <c r="R33" s="255">
        <f t="shared" ca="1" si="5"/>
        <v>2</v>
      </c>
      <c r="S33" s="253">
        <f t="shared" ca="1" si="6"/>
        <v>4</v>
      </c>
      <c r="T33" s="254">
        <f t="shared" si="7"/>
        <v>0</v>
      </c>
      <c r="U33" s="255">
        <f t="shared" ca="1" si="8"/>
        <v>4</v>
      </c>
      <c r="W33" s="191">
        <f t="shared" ca="1" si="9"/>
        <v>4</v>
      </c>
      <c r="X33" s="191">
        <f ca="1">IF(ISNUMBER($A33),$W33*(Methuselahs!$A$4+1)+$A33,"")</f>
        <v>142</v>
      </c>
      <c r="Y33" s="191">
        <f t="shared" ca="1" si="10"/>
        <v>3</v>
      </c>
      <c r="Z33" s="191">
        <f ca="1">IF(ISNUMBER($A33),VLOOKUP($A33,Methuselahs!$A$7:$X$206,5),"")</f>
        <v>10</v>
      </c>
      <c r="AA33" s="191">
        <f t="shared" ca="1" si="11"/>
        <v>4</v>
      </c>
    </row>
    <row r="34" spans="1:27" ht="12.95" customHeight="1">
      <c r="A34" s="256">
        <f ca="1">IF(OR(ISBLANK('Tournament Info'!$B$11),'Tournament Info'!$B$11&lt;&gt;4),"",INDIRECT(ADDRESS(ROW(),3,1,1,"Optimal Seating "&amp;'Tournament Info'!$B$11-1&amp;"R+F")))</f>
        <v>1</v>
      </c>
      <c r="B34" s="232" t="str">
        <f ca="1">IF(ISNUMBER(A34),VLOOKUP(A34,Methuselahs!$A$7:$E$206,2,FALSE()),"")</f>
        <v>Selim</v>
      </c>
      <c r="C34" s="257" t="str">
        <f ca="1">IF(ISNUMBER(A34),VLOOKUP(A34,Methuselahs!$A$7:$E$206,3,FALSE()),"")</f>
        <v>Ammouche</v>
      </c>
      <c r="D34" s="258">
        <f t="shared" ca="1" si="0"/>
        <v>6</v>
      </c>
      <c r="E34" s="259">
        <v>3</v>
      </c>
      <c r="F34" s="289">
        <f t="shared" si="1"/>
        <v>3</v>
      </c>
      <c r="G34" s="260">
        <f t="shared" ca="1" si="2"/>
        <v>1</v>
      </c>
      <c r="H34" s="261">
        <f ca="1">IF(ISNUMBER(A34),IF(OR($S34=$U34,NOT(ISNA(MATCH($D34*5+$V$4,Override!$C$6:$C$124,0)))),$Q34,0),"")</f>
        <v>60</v>
      </c>
      <c r="I34" s="133">
        <f t="shared" ca="1" si="3"/>
        <v>1</v>
      </c>
      <c r="J34" s="262">
        <f ca="1">COUNT(A32:A36)</f>
        <v>4</v>
      </c>
      <c r="K34" s="263">
        <f ca="1">IF(ISNUMBER(A34),_xlfn.RANK.EQ(F34,F32:F36),"")</f>
        <v>1</v>
      </c>
      <c r="L34" s="264">
        <f ca="1">IF(J34=5,VLOOKUP(K34,TPMatrix!$A$6:$B$10,2,FALSE()),IF(J34=4,VLOOKUP(K34,TPMatrix!$D$6:$E$9,2,FALSE()),0))</f>
        <v>60</v>
      </c>
      <c r="M34" t="str">
        <f ca="1">IF(COUNTIF(K32:K36,K34)&gt;=2,IF(J34=5,VLOOKUP(K34+1,TPMatrix!$A$6:$B$10,2,FALSE()),IF(J34=4,VLOOKUP(K34+1,TPMatrix!$D$6:$E$9,2,FALSE()),0)),"")</f>
        <v/>
      </c>
      <c r="N34" t="str">
        <f ca="1">IF(COUNTIF(K32:K36,K34)&gt;=3,IF(J34=5,VLOOKUP(K34+2,TPMatrix!$A$6:$B$10,2,FALSE()),IF(J34=4,VLOOKUP(K34+2,TPMatrix!$D$6:$E$9,2,FALSE()),0)),"")</f>
        <v/>
      </c>
      <c r="O34" t="str">
        <f ca="1">IF(COUNTIF(K32:K36,K34)&gt;=4,IF(J34=5,VLOOKUP(K34+3,TPMatrix!$A$6:$B$10,2,FALSE()),IF(J34=4,VLOOKUP(K34+3,TPMatrix!$D$6:$E$9,2,FALSE()),0)),"")</f>
        <v/>
      </c>
      <c r="P34" t="str">
        <f ca="1">IF(COUNTIF(K32:K36,K34)&gt;=5,IF(J34=5,VLOOKUP(K34+4,TPMatrix!$A$6:$B$10,2,FALSE()),IF(J34=4,VLOOKUP(K34+4,TPMatrix!$D$6:$E$9,2,FALSE()),0)),"")</f>
        <v/>
      </c>
      <c r="Q34" s="264">
        <f t="shared" ca="1" si="4"/>
        <v>60</v>
      </c>
      <c r="R34" s="265">
        <f t="shared" ca="1" si="5"/>
        <v>1</v>
      </c>
      <c r="S34" s="263">
        <f t="shared" ca="1" si="6"/>
        <v>4</v>
      </c>
      <c r="T34" s="264">
        <f t="shared" si="7"/>
        <v>3</v>
      </c>
      <c r="U34" s="265">
        <f t="shared" ca="1" si="8"/>
        <v>4</v>
      </c>
      <c r="W34" s="191">
        <f t="shared" ca="1" si="9"/>
        <v>1</v>
      </c>
      <c r="X34" s="191">
        <f ca="1">IF(ISNUMBER($A34),$W34*(Methuselahs!$A$4+1)+$A34,"")</f>
        <v>34</v>
      </c>
      <c r="Y34" s="191">
        <f t="shared" ca="1" si="10"/>
        <v>1</v>
      </c>
      <c r="Z34" s="191">
        <f ca="1">IF(ISNUMBER($A34),VLOOKUP($A34,Methuselahs!$A$7:$X$206,5),"")</f>
        <v>1006</v>
      </c>
      <c r="AA34" s="191">
        <f t="shared" ca="1" si="11"/>
        <v>1</v>
      </c>
    </row>
    <row r="35" spans="1:27" ht="12.95" customHeight="1">
      <c r="A35" s="266">
        <f ca="1">IF(OR(ISBLANK('Tournament Info'!$B$11),'Tournament Info'!$B$11&lt;&gt;4),"",INDIRECT(ADDRESS(ROW(),3,1,1,"Optimal Seating "&amp;'Tournament Info'!$B$11-1&amp;"R+F")))</f>
        <v>27</v>
      </c>
      <c r="B35" s="202" t="str">
        <f ca="1">IF(ISNUMBER(A35),VLOOKUP(A35,Methuselahs!$A$7:$E$206,2,FALSE()),"")</f>
        <v>Paolo</v>
      </c>
      <c r="C35" s="267" t="str">
        <f ca="1">IF(ISNUMBER(A35),VLOOKUP(A35,Methuselahs!$A$7:$E$206,3,FALSE()),"")</f>
        <v>Pasqualin</v>
      </c>
      <c r="D35" s="268">
        <f t="shared" ca="1" si="0"/>
        <v>6</v>
      </c>
      <c r="E35" s="269"/>
      <c r="F35" s="291">
        <f t="shared" si="1"/>
        <v>0</v>
      </c>
      <c r="G35" s="250">
        <f t="shared" ca="1" si="2"/>
        <v>0</v>
      </c>
      <c r="H35" s="251">
        <f ca="1">IF(ISNUMBER(A35),IF(OR($S35=$U35,NOT(ISNA(MATCH($D35*5+$V$4,Override!$C$6:$C$124,0)))),$Q35,0),"")</f>
        <v>18</v>
      </c>
      <c r="I35" s="297">
        <f t="shared" ca="1" si="3"/>
        <v>4</v>
      </c>
      <c r="J35" s="270">
        <f ca="1">COUNT(A32:A36)</f>
        <v>4</v>
      </c>
      <c r="K35" s="253">
        <f ca="1">IF(ISNUMBER(A35),_xlfn.RANK.EQ(F35,F32:F36),"")</f>
        <v>3</v>
      </c>
      <c r="L35" s="254">
        <f ca="1">IF(J35=5,VLOOKUP(K35,TPMatrix!$A$6:$B$10,2,FALSE()),IF(J35=4,VLOOKUP(K35,TPMatrix!$D$6:$E$9,2,FALSE()),0))</f>
        <v>24</v>
      </c>
      <c r="M35" s="254">
        <f ca="1">IF(COUNTIF(K32:K36,K35)&gt;=2,IF(J35=5,VLOOKUP(K35+1,TPMatrix!$A$6:$B$10,2,FALSE()),IF(J35=4,VLOOKUP(K35+1,TPMatrix!$D$6:$E$9,2,FALSE()),0)),"")</f>
        <v>12</v>
      </c>
      <c r="N35" t="str">
        <f ca="1">IF(COUNTIF(K32:K36,K35)&gt;=3,IF(J35=5,VLOOKUP(K35+2,TPMatrix!$A$6:$B$10,2,FALSE()),IF(J35=4,VLOOKUP(K35+2,TPMatrix!$D$6:$E$9,2,FALSE()),0)),"")</f>
        <v/>
      </c>
      <c r="O35" t="str">
        <f ca="1">IF(COUNTIF(K32:K36,K35)&gt;=4,IF(J35=5,VLOOKUP(K35+3,TPMatrix!$A$6:$B$10,2,FALSE()),IF(J35=4,VLOOKUP(K35+3,TPMatrix!$D$6:$E$9,2,FALSE()),0)),"")</f>
        <v/>
      </c>
      <c r="P35" t="str">
        <f ca="1">IF(COUNTIF(K32:K36,K35)&gt;=5,IF(J35=5,VLOOKUP(K35+4,TPMatrix!$A$6:$B$10,2,FALSE()),IF(J35=4,VLOOKUP(K35+4,TPMatrix!$D$6:$E$9,2,FALSE()),0)),"")</f>
        <v/>
      </c>
      <c r="Q35" s="254">
        <f t="shared" ca="1" si="4"/>
        <v>18</v>
      </c>
      <c r="R35" s="255">
        <f t="shared" ca="1" si="5"/>
        <v>2</v>
      </c>
      <c r="S35" s="253">
        <f t="shared" ca="1" si="6"/>
        <v>4</v>
      </c>
      <c r="T35" s="254">
        <f t="shared" si="7"/>
        <v>0</v>
      </c>
      <c r="U35" s="255">
        <f t="shared" ca="1" si="8"/>
        <v>4</v>
      </c>
      <c r="W35" s="191">
        <f t="shared" ca="1" si="9"/>
        <v>4</v>
      </c>
      <c r="X35" s="191">
        <f ca="1">IF(ISNUMBER($A35),$W35*(Methuselahs!$A$4+1)+$A35,"")</f>
        <v>159</v>
      </c>
      <c r="Y35" s="191">
        <f t="shared" ca="1" si="10"/>
        <v>4</v>
      </c>
      <c r="Z35" s="191">
        <f ca="1">IF(ISNUMBER($A35),VLOOKUP($A35,Methuselahs!$A$7:$X$206,5),"")</f>
        <v>27</v>
      </c>
      <c r="AA35" s="191">
        <f t="shared" ca="1" si="11"/>
        <v>4</v>
      </c>
    </row>
    <row r="36" spans="1:27" ht="12.95" customHeight="1" thickBot="1">
      <c r="A36" t="str">
        <f ca="1">IF(OR(ISBLANK('Tournament Info'!$B$11),'Tournament Info'!$B$11&lt;&gt;4),"",INDIRECT(ADDRESS(ROW(),3,1,1,"Optimal Seating "&amp;'Tournament Info'!$B$11-1&amp;"R+F")))</f>
        <v/>
      </c>
      <c r="B36" t="str">
        <f ca="1">IF(ISNUMBER(A36),VLOOKUP(A36,Methuselahs!$A$7:$E$206,2,FALSE()),"")</f>
        <v/>
      </c>
      <c r="C36" t="str">
        <f ca="1">IF(ISNUMBER(A36),VLOOKUP(A36,Methuselahs!$A$7:$E$206,3,FALSE()),"")</f>
        <v/>
      </c>
      <c r="D36" s="274" t="str">
        <f t="shared" ca="1" si="0"/>
        <v/>
      </c>
      <c r="E36" s="275"/>
      <c r="F36" s="292">
        <f t="shared" si="1"/>
        <v>0</v>
      </c>
      <c r="G36" s="260" t="str">
        <f t="shared" ca="1" si="2"/>
        <v/>
      </c>
      <c r="H36" t="str">
        <f ca="1">IF(ISNUMBER(A36),IF(OR($S36=$U36,NOT(ISNA(MATCH($D36*5+$V$4,Override!$C$6:$C$124,0)))),$Q36,0),"")</f>
        <v/>
      </c>
      <c r="I36" s="133" t="str">
        <f t="shared" ca="1" si="3"/>
        <v/>
      </c>
      <c r="J36" s="276">
        <f ca="1">COUNT(A32:A36)</f>
        <v>4</v>
      </c>
      <c r="K36" s="277" t="str">
        <f ca="1">IF(ISNUMBER(A36),_xlfn.RANK.EQ(F36,F32:F36),"")</f>
        <v/>
      </c>
      <c r="L36" s="278" t="e">
        <f ca="1">IF(J36=5,VLOOKUP(K36,TPMatrix!$A$6:$B$10,2,FALSE()),IF(J36=4,VLOOKUP(K36,TPMatrix!$D$6:$E$9,2,FALSE()),0))</f>
        <v>#N/A</v>
      </c>
      <c r="M36" t="str">
        <f ca="1">IF(COUNTIF(K32:K36,K36)&gt;=2,IF(J36=5,VLOOKUP(K36+1,TPMatrix!$A$6:$B$10,2,FALSE()),IF(J36=4,VLOOKUP(K36+1,TPMatrix!$D$6:$E$9,2,FALSE()),0)),"")</f>
        <v/>
      </c>
      <c r="N36" t="str">
        <f ca="1">IF(COUNTIF(K32:K36,K36)&gt;=3,IF(J36=5,VLOOKUP(K36+2,TPMatrix!$A$6:$B$10,2,FALSE()),IF(J36=4,VLOOKUP(K36+2,TPMatrix!$D$6:$E$9,2,FALSE()),0)),"")</f>
        <v/>
      </c>
      <c r="O36" t="str">
        <f ca="1">IF(COUNTIF(K32:K36,K36)&gt;=4,IF(J36=5,VLOOKUP(K36+3,TPMatrix!$A$6:$B$10,2,FALSE()),IF(J36=4,VLOOKUP(K36+3,TPMatrix!$D$6:$E$9,2,FALSE()),0)),"")</f>
        <v/>
      </c>
      <c r="P36" t="str">
        <f ca="1">IF(COUNTIF(K32:K36,K36)&gt;=5,IF(J36=5,VLOOKUP(K36+4,TPMatrix!$A$6:$B$10,2,FALSE()),IF(J36=4,VLOOKUP(K36+4,TPMatrix!$D$6:$E$9,2,FALSE()),0)),"")</f>
        <v/>
      </c>
      <c r="Q36" s="278" t="e">
        <f t="shared" ca="1" si="4"/>
        <v>#N/A</v>
      </c>
      <c r="R36" s="279">
        <f t="shared" ca="1" si="5"/>
        <v>0</v>
      </c>
      <c r="S36" s="277">
        <f t="shared" ca="1" si="6"/>
        <v>0</v>
      </c>
      <c r="T36" s="278">
        <f t="shared" si="7"/>
        <v>0</v>
      </c>
      <c r="U36" s="279">
        <f t="shared" ca="1" si="8"/>
        <v>4</v>
      </c>
      <c r="W36" s="191" t="str">
        <f t="shared" ca="1" si="9"/>
        <v/>
      </c>
      <c r="X36" t="str">
        <f ca="1">IF(ISNUMBER($A36),$W36*(Methuselahs!$A$4+1)+$A36,"")</f>
        <v/>
      </c>
      <c r="Y36" s="191" t="str">
        <f t="shared" ca="1" si="10"/>
        <v/>
      </c>
      <c r="Z36" t="str">
        <f ca="1">IF(ISNUMBER($A36),VLOOKUP($A36,Methuselahs!$A$7:$X$206,5),"")</f>
        <v/>
      </c>
      <c r="AA36" s="191" t="str">
        <f t="shared" ca="1" si="11"/>
        <v/>
      </c>
    </row>
    <row r="37" spans="1:27" ht="12.95" customHeight="1">
      <c r="A37" s="231">
        <f ca="1">IF(OR(ISBLANK('Tournament Info'!$B$11),'Tournament Info'!$B$11&lt;&gt;4),"",INDIRECT(ADDRESS(ROW(),3,1,1,"Optimal Seating "&amp;'Tournament Info'!$B$11-1&amp;"R+F")))</f>
        <v>4</v>
      </c>
      <c r="B37" s="232" t="str">
        <f ca="1">IF(ISNUMBER(A37),VLOOKUP(A37,Methuselahs!$A$7:$E$206,2,FALSE()),"")</f>
        <v>Nikolaj</v>
      </c>
      <c r="C37" s="233" t="str">
        <f ca="1">IF(ISNUMBER(A37),VLOOKUP(A37,Methuselahs!$A$7:$E$206,3,FALSE()),"")</f>
        <v>Wendt</v>
      </c>
      <c r="D37" s="234">
        <f t="shared" ca="1" si="0"/>
        <v>7</v>
      </c>
      <c r="E37" s="235"/>
      <c r="F37" s="285">
        <f t="shared" si="1"/>
        <v>0</v>
      </c>
      <c r="G37" s="236">
        <f t="shared" ca="1" si="2"/>
        <v>0</v>
      </c>
      <c r="H37" s="237">
        <f ca="1">IF(ISNUMBER(A37),IF(OR($S37=$U37,NOT(ISNA(MATCH($D37*5+$V$4,Override!$C$6:$C$124,0)))),$Q37,0),"")</f>
        <v>18</v>
      </c>
      <c r="I37" s="296">
        <f t="shared" ca="1" si="3"/>
        <v>4</v>
      </c>
      <c r="J37" s="238">
        <f ca="1">COUNT(A37:A41)</f>
        <v>4</v>
      </c>
      <c r="K37" s="239">
        <f ca="1">IF(ISNUMBER(A37),_xlfn.RANK.EQ(F37,F37:F41),"")</f>
        <v>3</v>
      </c>
      <c r="L37" s="240">
        <f ca="1">IF(J37=5,VLOOKUP(K37,TPMatrix!$A$6:$B$10,2,FALSE()),IF(J37=4,VLOOKUP(K37,TPMatrix!$D$6:$E$9,2,FALSE()),0))</f>
        <v>24</v>
      </c>
      <c r="M37" s="240">
        <f ca="1">IF(COUNTIF(K37:K41,K37)&gt;=2,IF(J37=5,VLOOKUP(K37+1,TPMatrix!$A$6:$B$10,2,FALSE()),IF(J37=4,VLOOKUP(K37+1,TPMatrix!$D$6:$E$9,2,FALSE()),0)),"")</f>
        <v>12</v>
      </c>
      <c r="N37" t="str">
        <f ca="1">IF(COUNTIF(K37:K41,K37)&gt;=3,IF(J37=5,VLOOKUP(K37+2,TPMatrix!$A$6:$B$10,2,FALSE()),IF(J37=4,VLOOKUP(K37+2,TPMatrix!$D$6:$E$9,2,FALSE()),0)),"")</f>
        <v/>
      </c>
      <c r="O37" t="str">
        <f ca="1">IF(COUNTIF(K37:K41,K37)&gt;=4,IF(J37=5,VLOOKUP(K37+3,TPMatrix!$A$6:$B$10,2,FALSE()),IF(J37=4,VLOOKUP(K37+3,TPMatrix!$D$6:$E$9,2,FALSE()),0)),"")</f>
        <v/>
      </c>
      <c r="P37" t="str">
        <f ca="1">IF(COUNTIF(K37:K41,K37)&gt;=5,IF(J37=5,VLOOKUP(K37+4,TPMatrix!$A$6:$B$10,2,FALSE()),IF(J37=4,VLOOKUP(K37+4,TPMatrix!$D$6:$E$9,2,FALSE()),0)),"")</f>
        <v/>
      </c>
      <c r="Q37" s="240">
        <f t="shared" ca="1" si="4"/>
        <v>18</v>
      </c>
      <c r="R37" s="241">
        <f t="shared" ca="1" si="5"/>
        <v>2</v>
      </c>
      <c r="S37" s="242">
        <f t="shared" ca="1" si="6"/>
        <v>4</v>
      </c>
      <c r="T37" s="243">
        <f t="shared" si="7"/>
        <v>0</v>
      </c>
      <c r="U37" s="244">
        <f t="shared" ca="1" si="8"/>
        <v>4</v>
      </c>
      <c r="W37" s="191">
        <f t="shared" ca="1" si="9"/>
        <v>4</v>
      </c>
      <c r="X37" s="191">
        <f ca="1">IF(ISNUMBER($A37),$W37*(Methuselahs!$A$4+1)+$A37,"")</f>
        <v>136</v>
      </c>
      <c r="Y37" s="191">
        <f t="shared" ca="1" si="10"/>
        <v>3</v>
      </c>
      <c r="Z37" s="191">
        <f ca="1">IF(ISNUMBER($A37),VLOOKUP($A37,Methuselahs!$A$7:$X$206,5),"")</f>
        <v>4</v>
      </c>
      <c r="AA37" s="191">
        <f t="shared" ca="1" si="11"/>
        <v>4</v>
      </c>
    </row>
    <row r="38" spans="1:27" ht="12.95" customHeight="1">
      <c r="A38" s="245">
        <f ca="1">IF(OR(ISBLANK('Tournament Info'!$B$11),'Tournament Info'!$B$11&lt;&gt;4),"",INDIRECT(ADDRESS(ROW(),3,1,1,"Optimal Seating "&amp;'Tournament Info'!$B$11-1&amp;"R+F")))</f>
        <v>15</v>
      </c>
      <c r="B38" s="246" t="str">
        <f ca="1">IF(ISNUMBER(A38),VLOOKUP(A38,Methuselahs!$A$7:$E$206,2,FALSE()),"")</f>
        <v>Dominik</v>
      </c>
      <c r="C38" s="247" t="str">
        <f ca="1">IF(ISNUMBER(A38),VLOOKUP(A38,Methuselahs!$A$7:$E$206,3,FALSE()),"")</f>
        <v>Trupcevic</v>
      </c>
      <c r="D38" s="248">
        <f t="shared" ca="1" si="0"/>
        <v>7</v>
      </c>
      <c r="E38" s="249"/>
      <c r="F38" s="287">
        <f t="shared" si="1"/>
        <v>0</v>
      </c>
      <c r="G38" s="250">
        <f t="shared" ca="1" si="2"/>
        <v>0</v>
      </c>
      <c r="H38" s="251">
        <f ca="1">IF(ISNUMBER(A38),IF(OR($S38=$U38,NOT(ISNA(MATCH($D38*5+$V$4,Override!$C$6:$C$124,0)))),$Q38,0),"")</f>
        <v>18</v>
      </c>
      <c r="I38" s="297">
        <f t="shared" ca="1" si="3"/>
        <v>4</v>
      </c>
      <c r="J38" s="252">
        <f ca="1">COUNT(A37:A41)</f>
        <v>4</v>
      </c>
      <c r="K38" s="253">
        <f ca="1">IF(ISNUMBER(A38),_xlfn.RANK.EQ(F38,F37:F41),"")</f>
        <v>3</v>
      </c>
      <c r="L38" s="254">
        <f ca="1">IF(J38=5,VLOOKUP(K38,TPMatrix!$A$6:$B$10,2,FALSE()),IF(J38=4,VLOOKUP(K38,TPMatrix!$D$6:$E$9,2,FALSE()),0))</f>
        <v>24</v>
      </c>
      <c r="M38" s="254">
        <f ca="1">IF(COUNTIF(K37:K41,K38)&gt;=2,IF(J38=5,VLOOKUP(K38+1,TPMatrix!$A$6:$B$10,2,FALSE()),IF(J38=4,VLOOKUP(K38+1,TPMatrix!$D$6:$E$9,2,FALSE()),0)),"")</f>
        <v>12</v>
      </c>
      <c r="N38" t="str">
        <f ca="1">IF(COUNTIF(K37:K41,K38)&gt;=3,IF(J38=5,VLOOKUP(K38+2,TPMatrix!$A$6:$B$10,2,FALSE()),IF(J38=4,VLOOKUP(K38+2,TPMatrix!$D$6:$E$9,2,FALSE()),0)),"")</f>
        <v/>
      </c>
      <c r="O38" t="str">
        <f ca="1">IF(COUNTIF(K37:K41,K38)&gt;=4,IF(J38=5,VLOOKUP(K38+3,TPMatrix!$A$6:$B$10,2,FALSE()),IF(J38=4,VLOOKUP(K38+3,TPMatrix!$D$6:$E$9,2,FALSE()),0)),"")</f>
        <v/>
      </c>
      <c r="P38" t="str">
        <f ca="1">IF(COUNTIF(K37:K41,K38)&gt;=5,IF(J38=5,VLOOKUP(K38+4,TPMatrix!$A$6:$B$10,2,FALSE()),IF(J38=4,VLOOKUP(K38+4,TPMatrix!$D$6:$E$9,2,FALSE()),0)),"")</f>
        <v/>
      </c>
      <c r="Q38" s="254">
        <f t="shared" ca="1" si="4"/>
        <v>18</v>
      </c>
      <c r="R38" s="255">
        <f t="shared" ca="1" si="5"/>
        <v>2</v>
      </c>
      <c r="S38" s="253">
        <f t="shared" ca="1" si="6"/>
        <v>4</v>
      </c>
      <c r="T38" s="254">
        <f t="shared" si="7"/>
        <v>0</v>
      </c>
      <c r="U38" s="255">
        <f t="shared" ca="1" si="8"/>
        <v>4</v>
      </c>
      <c r="W38" s="191">
        <f t="shared" ca="1" si="9"/>
        <v>4</v>
      </c>
      <c r="X38" s="191">
        <f ca="1">IF(ISNUMBER($A38),$W38*(Methuselahs!$A$4+1)+$A38,"")</f>
        <v>147</v>
      </c>
      <c r="Y38" s="191">
        <f t="shared" ca="1" si="10"/>
        <v>3</v>
      </c>
      <c r="Z38" s="191">
        <f ca="1">IF(ISNUMBER($A38),VLOOKUP($A38,Methuselahs!$A$7:$X$206,5),"")</f>
        <v>15</v>
      </c>
      <c r="AA38" s="191">
        <f t="shared" ca="1" si="11"/>
        <v>4</v>
      </c>
    </row>
    <row r="39" spans="1:27" ht="12.95" customHeight="1">
      <c r="A39" s="256">
        <f ca="1">IF(OR(ISBLANK('Tournament Info'!$B$11),'Tournament Info'!$B$11&lt;&gt;4),"",INDIRECT(ADDRESS(ROW(),3,1,1,"Optimal Seating "&amp;'Tournament Info'!$B$11-1&amp;"R+F")))</f>
        <v>9</v>
      </c>
      <c r="B39" s="232" t="str">
        <f ca="1">IF(ISNUMBER(A39),VLOOKUP(A39,Methuselahs!$A$7:$E$206,2,FALSE()),"")</f>
        <v>Zsolt</v>
      </c>
      <c r="C39" s="257" t="str">
        <f ca="1">IF(ISNUMBER(A39),VLOOKUP(A39,Methuselahs!$A$7:$E$206,3,FALSE()),"")</f>
        <v>Cziraki</v>
      </c>
      <c r="D39" s="258">
        <f t="shared" ref="D39:D70" ca="1" si="12">IF(ISNUMBER(A39),FLOOR((ROW()-ROW($A$7))/5,1)+1,"")</f>
        <v>7</v>
      </c>
      <c r="E39" s="259">
        <v>0.5</v>
      </c>
      <c r="F39" s="289">
        <f t="shared" ref="F39:F70" si="13">IF(ISNUMBER(E39),E39,0)</f>
        <v>0.5</v>
      </c>
      <c r="G39" s="260">
        <f t="shared" ref="G39:G70" ca="1" si="14">IF(ISNUMBER($A39),IF(AND($F39&gt;=2,$H39=60),1,0),"")</f>
        <v>0</v>
      </c>
      <c r="H39" s="261">
        <f ca="1">IF(ISNUMBER(A39),IF(OR($S39=$U39,NOT(ISNA(MATCH($D39*5+$V$4,Override!$C$6:$C$124,0)))),$Q39,0),"")</f>
        <v>48</v>
      </c>
      <c r="I39" s="133">
        <f t="shared" ref="I39:I70" ca="1" si="15">IF(ISNUMBER(A39),IF(J39=5,K39,IF(AND(J39=4,OR(K39=4,K39=3)),K39+1,K39)),"")</f>
        <v>2</v>
      </c>
      <c r="J39" s="262">
        <f ca="1">COUNT(A37:A41)</f>
        <v>4</v>
      </c>
      <c r="K39" s="263">
        <f ca="1">IF(ISNUMBER(A39),_xlfn.RANK.EQ(F39,F37:F41),"")</f>
        <v>2</v>
      </c>
      <c r="L39" s="264">
        <f ca="1">IF(J39=5,VLOOKUP(K39,TPMatrix!$A$6:$B$10,2,FALSE()),IF(J39=4,VLOOKUP(K39,TPMatrix!$D$6:$E$9,2,FALSE()),0))</f>
        <v>48</v>
      </c>
      <c r="M39" t="str">
        <f ca="1">IF(COUNTIF(K37:K41,K39)&gt;=2,IF(J39=5,VLOOKUP(K39+1,TPMatrix!$A$6:$B$10,2,FALSE()),IF(J39=4,VLOOKUP(K39+1,TPMatrix!$D$6:$E$9,2,FALSE()),0)),"")</f>
        <v/>
      </c>
      <c r="N39" t="str">
        <f ca="1">IF(COUNTIF(K37:K41,K39)&gt;=3,IF(J39=5,VLOOKUP(K39+2,TPMatrix!$A$6:$B$10,2,FALSE()),IF(J39=4,VLOOKUP(K39+2,TPMatrix!$D$6:$E$9,2,FALSE()),0)),"")</f>
        <v/>
      </c>
      <c r="O39" t="str">
        <f ca="1">IF(COUNTIF(K37:K41,K39)&gt;=4,IF(J39=5,VLOOKUP(K39+3,TPMatrix!$A$6:$B$10,2,FALSE()),IF(J39=4,VLOOKUP(K39+3,TPMatrix!$D$6:$E$9,2,FALSE()),0)),"")</f>
        <v/>
      </c>
      <c r="P39" t="str">
        <f ca="1">IF(COUNTIF(K37:K41,K39)&gt;=5,IF(J39=5,VLOOKUP(K39+4,TPMatrix!$A$6:$B$10,2,FALSE()),IF(J39=4,VLOOKUP(K39+4,TPMatrix!$D$6:$E$9,2,FALSE()),0)),"")</f>
        <v/>
      </c>
      <c r="Q39" s="264">
        <f t="shared" ref="Q39:Q70" ca="1" si="16">SUM(L39:P39)/COUNT(L39:P39)</f>
        <v>48</v>
      </c>
      <c r="R39" s="265">
        <f t="shared" ref="R39:R70" ca="1" si="17">COUNT(L39:P39)</f>
        <v>1</v>
      </c>
      <c r="S39" s="263">
        <f t="shared" ref="S39:S70" ca="1" si="18">IF(ISNUMBER($A39),COUNTIF($D$7:$D$206,$D39),0)</f>
        <v>4</v>
      </c>
      <c r="T39" s="264">
        <f t="shared" ref="T39:T70" si="19">CEILING($F39,1)</f>
        <v>1</v>
      </c>
      <c r="U39" s="265">
        <f t="shared" ref="U39:U70" ca="1" si="20">SUM(OFFSET(T39,-MOD(ROW()-ROW($U$7),5),0,5,1))</f>
        <v>4</v>
      </c>
      <c r="W39" s="191">
        <f t="shared" ref="W39:W70" ca="1" si="21">$I39</f>
        <v>2</v>
      </c>
      <c r="X39" s="191">
        <f ca="1">IF(ISNUMBER($A39),$W39*(Methuselahs!$A$4+1)+$A39,"")</f>
        <v>75</v>
      </c>
      <c r="Y39" s="191">
        <f t="shared" ref="Y39:Y70" ca="1" si="22">IF(ISNUMBER($A39),_xlfn.RANK.EQ($X39,$X39:$X43,1),"")</f>
        <v>2</v>
      </c>
      <c r="Z39" s="191">
        <f ca="1">IF(ISNUMBER($A39),VLOOKUP($A39,Methuselahs!$A$7:$X$206,5),"")</f>
        <v>9</v>
      </c>
      <c r="AA39" s="191">
        <f t="shared" ref="AA39:AA70" ca="1" si="23">$I39</f>
        <v>2</v>
      </c>
    </row>
    <row r="40" spans="1:27" ht="12.95" customHeight="1">
      <c r="A40" s="266">
        <f ca="1">IF(OR(ISBLANK('Tournament Info'!$B$11),'Tournament Info'!$B$11&lt;&gt;4),"",INDIRECT(ADDRESS(ROW(),3,1,1,"Optimal Seating "&amp;'Tournament Info'!$B$11-1&amp;"R+F")))</f>
        <v>18</v>
      </c>
      <c r="B40" s="202" t="str">
        <f ca="1">IF(ISNUMBER(A40),VLOOKUP(A40,Methuselahs!$A$7:$E$206,2,FALSE()),"")</f>
        <v>Jozef</v>
      </c>
      <c r="C40" s="267" t="str">
        <f ca="1">IF(ISNUMBER(A40),VLOOKUP(A40,Methuselahs!$A$7:$E$206,3,FALSE()),"")</f>
        <v>Patrnciak</v>
      </c>
      <c r="D40" s="268">
        <f t="shared" ca="1" si="12"/>
        <v>7</v>
      </c>
      <c r="E40" s="269">
        <v>2.5</v>
      </c>
      <c r="F40" s="291">
        <f t="shared" si="13"/>
        <v>2.5</v>
      </c>
      <c r="G40" s="250">
        <f t="shared" ca="1" si="14"/>
        <v>1</v>
      </c>
      <c r="H40" s="251">
        <f ca="1">IF(ISNUMBER(A40),IF(OR($S40=$U40,NOT(ISNA(MATCH($D40*5+$V$4,Override!$C$6:$C$124,0)))),$Q40,0),"")</f>
        <v>60</v>
      </c>
      <c r="I40" s="297">
        <f t="shared" ca="1" si="15"/>
        <v>1</v>
      </c>
      <c r="J40" s="270">
        <f ca="1">COUNT(A37:A41)</f>
        <v>4</v>
      </c>
      <c r="K40" s="253">
        <f ca="1">IF(ISNUMBER(A40),_xlfn.RANK.EQ(F40,F37:F41),"")</f>
        <v>1</v>
      </c>
      <c r="L40" s="254">
        <f ca="1">IF(J40=5,VLOOKUP(K40,TPMatrix!$A$6:$B$10,2,FALSE()),IF(J40=4,VLOOKUP(K40,TPMatrix!$D$6:$E$9,2,FALSE()),0))</f>
        <v>60</v>
      </c>
      <c r="M40" t="str">
        <f ca="1">IF(COUNTIF(K37:K41,K40)&gt;=2,IF(J40=5,VLOOKUP(K40+1,TPMatrix!$A$6:$B$10,2,FALSE()),IF(J40=4,VLOOKUP(K40+1,TPMatrix!$D$6:$E$9,2,FALSE()),0)),"")</f>
        <v/>
      </c>
      <c r="N40" t="str">
        <f ca="1">IF(COUNTIF(K37:K41,K40)&gt;=3,IF(J40=5,VLOOKUP(K40+2,TPMatrix!$A$6:$B$10,2,FALSE()),IF(J40=4,VLOOKUP(K40+2,TPMatrix!$D$6:$E$9,2,FALSE()),0)),"")</f>
        <v/>
      </c>
      <c r="O40" t="str">
        <f ca="1">IF(COUNTIF(K37:K41,K40)&gt;=4,IF(J40=5,VLOOKUP(K40+3,TPMatrix!$A$6:$B$10,2,FALSE()),IF(J40=4,VLOOKUP(K40+3,TPMatrix!$D$6:$E$9,2,FALSE()),0)),"")</f>
        <v/>
      </c>
      <c r="P40" t="str">
        <f ca="1">IF(COUNTIF(K37:K41,K40)&gt;=5,IF(J40=5,VLOOKUP(K40+4,TPMatrix!$A$6:$B$10,2,FALSE()),IF(J40=4,VLOOKUP(K40+4,TPMatrix!$D$6:$E$9,2,FALSE()),0)),"")</f>
        <v/>
      </c>
      <c r="Q40" s="254">
        <f t="shared" ca="1" si="16"/>
        <v>60</v>
      </c>
      <c r="R40" s="255">
        <f t="shared" ca="1" si="17"/>
        <v>1</v>
      </c>
      <c r="S40" s="253">
        <f t="shared" ca="1" si="18"/>
        <v>4</v>
      </c>
      <c r="T40" s="254">
        <f t="shared" si="19"/>
        <v>3</v>
      </c>
      <c r="U40" s="255">
        <f t="shared" ca="1" si="20"/>
        <v>4</v>
      </c>
      <c r="W40" s="191">
        <f t="shared" ca="1" si="21"/>
        <v>1</v>
      </c>
      <c r="X40" s="191">
        <f ca="1">IF(ISNUMBER($A40),$W40*(Methuselahs!$A$4+1)+$A40,"")</f>
        <v>51</v>
      </c>
      <c r="Y40" s="191">
        <f t="shared" ca="1" si="22"/>
        <v>1</v>
      </c>
      <c r="Z40" s="191">
        <f ca="1">IF(ISNUMBER($A40),VLOOKUP($A40,Methuselahs!$A$7:$X$206,5),"")</f>
        <v>1003</v>
      </c>
      <c r="AA40" s="191">
        <f t="shared" ca="1" si="23"/>
        <v>1</v>
      </c>
    </row>
    <row r="41" spans="1:27" ht="12.95" customHeight="1" thickBot="1">
      <c r="A41" t="str">
        <f ca="1">IF(OR(ISBLANK('Tournament Info'!$B$11),'Tournament Info'!$B$11&lt;&gt;4),"",INDIRECT(ADDRESS(ROW(),3,1,1,"Optimal Seating "&amp;'Tournament Info'!$B$11-1&amp;"R+F")))</f>
        <v/>
      </c>
      <c r="B41" t="str">
        <f ca="1">IF(ISNUMBER(A41),VLOOKUP(A41,Methuselahs!$A$7:$E$206,2,FALSE()),"")</f>
        <v/>
      </c>
      <c r="C41" t="str">
        <f ca="1">IF(ISNUMBER(A41),VLOOKUP(A41,Methuselahs!$A$7:$E$206,3,FALSE()),"")</f>
        <v/>
      </c>
      <c r="D41" s="274" t="str">
        <f t="shared" ca="1" si="12"/>
        <v/>
      </c>
      <c r="E41" s="275"/>
      <c r="F41" s="292">
        <f t="shared" si="13"/>
        <v>0</v>
      </c>
      <c r="G41" s="260" t="str">
        <f t="shared" ca="1" si="14"/>
        <v/>
      </c>
      <c r="H41" t="str">
        <f ca="1">IF(ISNUMBER(A41),IF(OR($S41=$U41,NOT(ISNA(MATCH($D41*5+$V$4,Override!$C$6:$C$124,0)))),$Q41,0),"")</f>
        <v/>
      </c>
      <c r="I41" s="133" t="str">
        <f t="shared" ca="1" si="15"/>
        <v/>
      </c>
      <c r="J41" s="276">
        <f ca="1">COUNT(A37:A41)</f>
        <v>4</v>
      </c>
      <c r="K41" s="277" t="str">
        <f ca="1">IF(ISNUMBER(A41),_xlfn.RANK.EQ(F41,F37:F41),"")</f>
        <v/>
      </c>
      <c r="L41" s="278" t="e">
        <f ca="1">IF(J41=5,VLOOKUP(K41,TPMatrix!$A$6:$B$10,2,FALSE()),IF(J41=4,VLOOKUP(K41,TPMatrix!$D$6:$E$9,2,FALSE()),0))</f>
        <v>#N/A</v>
      </c>
      <c r="M41" t="str">
        <f ca="1">IF(COUNTIF(K37:K41,K41)&gt;=2,IF(J41=5,VLOOKUP(K41+1,TPMatrix!$A$6:$B$10,2,FALSE()),IF(J41=4,VLOOKUP(K41+1,TPMatrix!$D$6:$E$9,2,FALSE()),0)),"")</f>
        <v/>
      </c>
      <c r="N41" t="str">
        <f ca="1">IF(COUNTIF(K37:K41,K41)&gt;=3,IF(J41=5,VLOOKUP(K41+2,TPMatrix!$A$6:$B$10,2,FALSE()),IF(J41=4,VLOOKUP(K41+2,TPMatrix!$D$6:$E$9,2,FALSE()),0)),"")</f>
        <v/>
      </c>
      <c r="O41" t="str">
        <f ca="1">IF(COUNTIF(K37:K41,K41)&gt;=4,IF(J41=5,VLOOKUP(K41+3,TPMatrix!$A$6:$B$10,2,FALSE()),IF(J41=4,VLOOKUP(K41+3,TPMatrix!$D$6:$E$9,2,FALSE()),0)),"")</f>
        <v/>
      </c>
      <c r="P41" t="str">
        <f ca="1">IF(COUNTIF(K37:K41,K41)&gt;=5,IF(J41=5,VLOOKUP(K41+4,TPMatrix!$A$6:$B$10,2,FALSE()),IF(J41=4,VLOOKUP(K41+4,TPMatrix!$D$6:$E$9,2,FALSE()),0)),"")</f>
        <v/>
      </c>
      <c r="Q41" s="278" t="e">
        <f t="shared" ca="1" si="16"/>
        <v>#N/A</v>
      </c>
      <c r="R41" s="279">
        <f t="shared" ca="1" si="17"/>
        <v>0</v>
      </c>
      <c r="S41" s="277">
        <f t="shared" ca="1" si="18"/>
        <v>0</v>
      </c>
      <c r="T41" s="278">
        <f t="shared" si="19"/>
        <v>0</v>
      </c>
      <c r="U41" s="279">
        <f t="shared" ca="1" si="20"/>
        <v>4</v>
      </c>
      <c r="W41" s="191" t="str">
        <f t="shared" ca="1" si="21"/>
        <v/>
      </c>
      <c r="X41" t="str">
        <f ca="1">IF(ISNUMBER($A41),$W41*(Methuselahs!$A$4+1)+$A41,"")</f>
        <v/>
      </c>
      <c r="Y41" s="191" t="str">
        <f t="shared" ca="1" si="22"/>
        <v/>
      </c>
      <c r="Z41" t="str">
        <f ca="1">IF(ISNUMBER($A41),VLOOKUP($A41,Methuselahs!$A$7:$X$206,5),"")</f>
        <v/>
      </c>
      <c r="AA41" s="191" t="str">
        <f t="shared" ca="1" si="23"/>
        <v/>
      </c>
    </row>
    <row r="42" spans="1:27" ht="12.95" customHeight="1">
      <c r="A42" t="str">
        <f ca="1">IF(OR(ISBLANK('Tournament Info'!$B$11),'Tournament Info'!$B$11&lt;&gt;4),"",INDIRECT(ADDRESS(ROW(),3,1,1,"Optimal Seating "&amp;'Tournament Info'!$B$11-1&amp;"R+F")))</f>
        <v/>
      </c>
      <c r="B42" t="str">
        <f ca="1">IF(ISNUMBER(A42),VLOOKUP(A42,Methuselahs!$A$7:$E$206,2,FALSE()),"")</f>
        <v/>
      </c>
      <c r="C42" t="str">
        <f ca="1">IF(ISNUMBER(A42),VLOOKUP(A42,Methuselahs!$A$7:$E$206,3,FALSE()),"")</f>
        <v/>
      </c>
      <c r="D42" s="234" t="str">
        <f t="shared" ca="1" si="12"/>
        <v/>
      </c>
      <c r="E42" s="235"/>
      <c r="F42" s="285">
        <f t="shared" si="13"/>
        <v>0</v>
      </c>
      <c r="G42" s="236" t="str">
        <f t="shared" ca="1" si="14"/>
        <v/>
      </c>
      <c r="H42" t="str">
        <f ca="1">IF(ISNUMBER(A42),IF(OR($S42=$U42,NOT(ISNA(MATCH($D42*5+$V$4,Override!$C$6:$C$124,0)))),$Q42,0),"")</f>
        <v/>
      </c>
      <c r="I42" s="296" t="str">
        <f t="shared" ca="1" si="15"/>
        <v/>
      </c>
      <c r="J42" s="238">
        <f ca="1">COUNT(A42:A46)</f>
        <v>0</v>
      </c>
      <c r="K42" s="239" t="str">
        <f ca="1">IF(ISNUMBER(A42),_xlfn.RANK.EQ(F42,F42:F46),"")</f>
        <v/>
      </c>
      <c r="L42" s="240">
        <f ca="1">IF(J42=5,VLOOKUP(K42,TPMatrix!$A$6:$B$10,2,FALSE()),IF(J42=4,VLOOKUP(K42,TPMatrix!$D$6:$E$9,2,FALSE()),0))</f>
        <v>0</v>
      </c>
      <c r="M42" s="240">
        <f ca="1">IF(COUNTIF(K42:K46,K42)&gt;=2,IF(J42=5,VLOOKUP(K42+1,TPMatrix!$A$6:$B$10,2,FALSE()),IF(J42=4,VLOOKUP(K42+1,TPMatrix!$D$6:$E$9,2,FALSE()),0)),"")</f>
        <v>0</v>
      </c>
      <c r="N42" s="240">
        <f ca="1">IF(COUNTIF(K42:K46,K42)&gt;=3,IF(J42=5,VLOOKUP(K42+2,TPMatrix!$A$6:$B$10,2,FALSE()),IF(J42=4,VLOOKUP(K42+2,TPMatrix!$D$6:$E$9,2,FALSE()),0)),"")</f>
        <v>0</v>
      </c>
      <c r="O42" s="240">
        <f ca="1">IF(COUNTIF(K42:K46,K42)&gt;=4,IF(J42=5,VLOOKUP(K42+3,TPMatrix!$A$6:$B$10,2,FALSE()),IF(J42=4,VLOOKUP(K42+3,TPMatrix!$D$6:$E$9,2,FALSE()),0)),"")</f>
        <v>0</v>
      </c>
      <c r="P42" s="240">
        <f ca="1">IF(COUNTIF(K42:K46,K42)&gt;=5,IF(J42=5,VLOOKUP(K42+4,TPMatrix!$A$6:$B$10,2,FALSE()),IF(J42=4,VLOOKUP(K42+4,TPMatrix!$D$6:$E$9,2,FALSE()),0)),"")</f>
        <v>0</v>
      </c>
      <c r="Q42" s="240">
        <f t="shared" ca="1" si="16"/>
        <v>0</v>
      </c>
      <c r="R42" s="241">
        <f t="shared" ca="1" si="17"/>
        <v>5</v>
      </c>
      <c r="S42" s="242">
        <f t="shared" ca="1" si="18"/>
        <v>0</v>
      </c>
      <c r="T42" s="243">
        <f t="shared" si="19"/>
        <v>0</v>
      </c>
      <c r="U42" s="244">
        <f t="shared" ca="1" si="20"/>
        <v>0</v>
      </c>
      <c r="W42" s="191" t="str">
        <f t="shared" ca="1" si="21"/>
        <v/>
      </c>
      <c r="X42" t="str">
        <f ca="1">IF(ISNUMBER($A42),$W42*(Methuselahs!$A$4+1)+$A42,"")</f>
        <v/>
      </c>
      <c r="Y42" s="191" t="str">
        <f t="shared" ca="1" si="22"/>
        <v/>
      </c>
      <c r="Z42" t="str">
        <f ca="1">IF(ISNUMBER($A42),VLOOKUP($A42,Methuselahs!$A$7:$X$206,5),"")</f>
        <v/>
      </c>
      <c r="AA42" s="191" t="str">
        <f t="shared" ca="1" si="23"/>
        <v/>
      </c>
    </row>
    <row r="43" spans="1:27" ht="12.95" customHeight="1">
      <c r="A43" t="str">
        <f ca="1">IF(OR(ISBLANK('Tournament Info'!$B$11),'Tournament Info'!$B$11&lt;&gt;4),"",INDIRECT(ADDRESS(ROW(),3,1,1,"Optimal Seating "&amp;'Tournament Info'!$B$11-1&amp;"R+F")))</f>
        <v/>
      </c>
      <c r="B43" t="str">
        <f ca="1">IF(ISNUMBER(A43),VLOOKUP(A43,Methuselahs!$A$7:$E$206,2,FALSE()),"")</f>
        <v/>
      </c>
      <c r="C43" t="str">
        <f ca="1">IF(ISNUMBER(A43),VLOOKUP(A43,Methuselahs!$A$7:$E$206,3,FALSE()),"")</f>
        <v/>
      </c>
      <c r="D43" s="248" t="str">
        <f t="shared" ca="1" si="12"/>
        <v/>
      </c>
      <c r="E43" s="249"/>
      <c r="F43" s="287">
        <f t="shared" si="13"/>
        <v>0</v>
      </c>
      <c r="G43" s="250" t="str">
        <f t="shared" ca="1" si="14"/>
        <v/>
      </c>
      <c r="H43" t="str">
        <f ca="1">IF(ISNUMBER(A43),IF(OR($S43=$U43,NOT(ISNA(MATCH($D43*5+$V$4,Override!$C$6:$C$124,0)))),$Q43,0),"")</f>
        <v/>
      </c>
      <c r="I43" s="297" t="str">
        <f t="shared" ca="1" si="15"/>
        <v/>
      </c>
      <c r="J43" s="252">
        <f ca="1">COUNT(A42:A46)</f>
        <v>0</v>
      </c>
      <c r="K43" s="253" t="str">
        <f ca="1">IF(ISNUMBER(A43),_xlfn.RANK.EQ(F43,F42:F46),"")</f>
        <v/>
      </c>
      <c r="L43" s="254">
        <f ca="1">IF(J43=5,VLOOKUP(K43,TPMatrix!$A$6:$B$10,2,FALSE()),IF(J43=4,VLOOKUP(K43,TPMatrix!$D$6:$E$9,2,FALSE()),0))</f>
        <v>0</v>
      </c>
      <c r="M43" s="254">
        <f ca="1">IF(COUNTIF(K42:K46,K43)&gt;=2,IF(J43=5,VLOOKUP(K43+1,TPMatrix!$A$6:$B$10,2,FALSE()),IF(J43=4,VLOOKUP(K43+1,TPMatrix!$D$6:$E$9,2,FALSE()),0)),"")</f>
        <v>0</v>
      </c>
      <c r="N43" s="254">
        <f ca="1">IF(COUNTIF(K42:K46,K43)&gt;=3,IF(J43=5,VLOOKUP(K43+2,TPMatrix!$A$6:$B$10,2,FALSE()),IF(J43=4,VLOOKUP(K43+2,TPMatrix!$D$6:$E$9,2,FALSE()),0)),"")</f>
        <v>0</v>
      </c>
      <c r="O43" s="254">
        <f ca="1">IF(COUNTIF(K42:K46,K43)&gt;=4,IF(J43=5,VLOOKUP(K43+3,TPMatrix!$A$6:$B$10,2,FALSE()),IF(J43=4,VLOOKUP(K43+3,TPMatrix!$D$6:$E$9,2,FALSE()),0)),"")</f>
        <v>0</v>
      </c>
      <c r="P43" s="254">
        <f ca="1">IF(COUNTIF(K42:K46,K43)&gt;=5,IF(J43=5,VLOOKUP(K43+4,TPMatrix!$A$6:$B$10,2,FALSE()),IF(J43=4,VLOOKUP(K43+4,TPMatrix!$D$6:$E$9,2,FALSE()),0)),"")</f>
        <v>0</v>
      </c>
      <c r="Q43" s="254">
        <f t="shared" ca="1" si="16"/>
        <v>0</v>
      </c>
      <c r="R43" s="255">
        <f t="shared" ca="1" si="17"/>
        <v>5</v>
      </c>
      <c r="S43" s="253">
        <f t="shared" ca="1" si="18"/>
        <v>0</v>
      </c>
      <c r="T43" s="254">
        <f t="shared" si="19"/>
        <v>0</v>
      </c>
      <c r="U43" s="255">
        <f t="shared" ca="1" si="20"/>
        <v>0</v>
      </c>
      <c r="W43" s="191" t="str">
        <f t="shared" ca="1" si="21"/>
        <v/>
      </c>
      <c r="X43" t="str">
        <f ca="1">IF(ISNUMBER($A43),$W43*(Methuselahs!$A$4+1)+$A43,"")</f>
        <v/>
      </c>
      <c r="Y43" s="191" t="str">
        <f t="shared" ca="1" si="22"/>
        <v/>
      </c>
      <c r="Z43" t="str">
        <f ca="1">IF(ISNUMBER($A43),VLOOKUP($A43,Methuselahs!$A$7:$X$206,5),"")</f>
        <v/>
      </c>
      <c r="AA43" s="191" t="str">
        <f t="shared" ca="1" si="23"/>
        <v/>
      </c>
    </row>
    <row r="44" spans="1:27" ht="12.95" customHeight="1">
      <c r="A44" t="str">
        <f ca="1">IF(OR(ISBLANK('Tournament Info'!$B$11),'Tournament Info'!$B$11&lt;&gt;4),"",INDIRECT(ADDRESS(ROW(),3,1,1,"Optimal Seating "&amp;'Tournament Info'!$B$11-1&amp;"R+F")))</f>
        <v/>
      </c>
      <c r="B44" t="str">
        <f ca="1">IF(ISNUMBER(A44),VLOOKUP(A44,Methuselahs!$A$7:$E$206,2,FALSE()),"")</f>
        <v/>
      </c>
      <c r="C44" t="str">
        <f ca="1">IF(ISNUMBER(A44),VLOOKUP(A44,Methuselahs!$A$7:$E$206,3,FALSE()),"")</f>
        <v/>
      </c>
      <c r="D44" s="258" t="str">
        <f t="shared" ca="1" si="12"/>
        <v/>
      </c>
      <c r="E44" s="259"/>
      <c r="F44" s="289">
        <f t="shared" si="13"/>
        <v>0</v>
      </c>
      <c r="G44" s="260" t="str">
        <f t="shared" ca="1" si="14"/>
        <v/>
      </c>
      <c r="H44" t="str">
        <f ca="1">IF(ISNUMBER(A44),IF(OR($S44=$U44,NOT(ISNA(MATCH($D44*5+$V$4,Override!$C$6:$C$124,0)))),$Q44,0),"")</f>
        <v/>
      </c>
      <c r="I44" s="133" t="str">
        <f t="shared" ca="1" si="15"/>
        <v/>
      </c>
      <c r="J44" s="262">
        <f ca="1">COUNT(A42:A46)</f>
        <v>0</v>
      </c>
      <c r="K44" s="263" t="str">
        <f ca="1">IF(ISNUMBER(A44),_xlfn.RANK.EQ(F44,F42:F46),"")</f>
        <v/>
      </c>
      <c r="L44" s="264">
        <f ca="1">IF(J44=5,VLOOKUP(K44,TPMatrix!$A$6:$B$10,2,FALSE()),IF(J44=4,VLOOKUP(K44,TPMatrix!$D$6:$E$9,2,FALSE()),0))</f>
        <v>0</v>
      </c>
      <c r="M44" s="264">
        <f ca="1">IF(COUNTIF(K42:K46,K44)&gt;=2,IF(J44=5,VLOOKUP(K44+1,TPMatrix!$A$6:$B$10,2,FALSE()),IF(J44=4,VLOOKUP(K44+1,TPMatrix!$D$6:$E$9,2,FALSE()),0)),"")</f>
        <v>0</v>
      </c>
      <c r="N44" s="264">
        <f ca="1">IF(COUNTIF(K42:K46,K44)&gt;=3,IF(J44=5,VLOOKUP(K44+2,TPMatrix!$A$6:$B$10,2,FALSE()),IF(J44=4,VLOOKUP(K44+2,TPMatrix!$D$6:$E$9,2,FALSE()),0)),"")</f>
        <v>0</v>
      </c>
      <c r="O44" s="264">
        <f ca="1">IF(COUNTIF(K42:K46,K44)&gt;=4,IF(J44=5,VLOOKUP(K44+3,TPMatrix!$A$6:$B$10,2,FALSE()),IF(J44=4,VLOOKUP(K44+3,TPMatrix!$D$6:$E$9,2,FALSE()),0)),"")</f>
        <v>0</v>
      </c>
      <c r="P44" s="264">
        <f ca="1">IF(COUNTIF(K42:K46,K44)&gt;=5,IF(J44=5,VLOOKUP(K44+4,TPMatrix!$A$6:$B$10,2,FALSE()),IF(J44=4,VLOOKUP(K44+4,TPMatrix!$D$6:$E$9,2,FALSE()),0)),"")</f>
        <v>0</v>
      </c>
      <c r="Q44" s="264">
        <f t="shared" ca="1" si="16"/>
        <v>0</v>
      </c>
      <c r="R44" s="265">
        <f t="shared" ca="1" si="17"/>
        <v>5</v>
      </c>
      <c r="S44" s="263">
        <f t="shared" ca="1" si="18"/>
        <v>0</v>
      </c>
      <c r="T44" s="264">
        <f t="shared" si="19"/>
        <v>0</v>
      </c>
      <c r="U44" s="265">
        <f t="shared" ca="1" si="20"/>
        <v>0</v>
      </c>
      <c r="W44" s="191" t="str">
        <f t="shared" ca="1" si="21"/>
        <v/>
      </c>
      <c r="X44" t="str">
        <f ca="1">IF(ISNUMBER($A44),$W44*(Methuselahs!$A$4+1)+$A44,"")</f>
        <v/>
      </c>
      <c r="Y44" s="191" t="str">
        <f t="shared" ca="1" si="22"/>
        <v/>
      </c>
      <c r="Z44" t="str">
        <f ca="1">IF(ISNUMBER($A44),VLOOKUP($A44,Methuselahs!$A$7:$X$206,5),"")</f>
        <v/>
      </c>
      <c r="AA44" s="191" t="str">
        <f t="shared" ca="1" si="23"/>
        <v/>
      </c>
    </row>
    <row r="45" spans="1:27" ht="12.95" customHeight="1">
      <c r="A45" t="str">
        <f ca="1">IF(OR(ISBLANK('Tournament Info'!$B$11),'Tournament Info'!$B$11&lt;&gt;4),"",INDIRECT(ADDRESS(ROW(),3,1,1,"Optimal Seating "&amp;'Tournament Info'!$B$11-1&amp;"R+F")))</f>
        <v/>
      </c>
      <c r="B45" t="str">
        <f ca="1">IF(ISNUMBER(A45),VLOOKUP(A45,Methuselahs!$A$7:$E$206,2,FALSE()),"")</f>
        <v/>
      </c>
      <c r="C45" t="str">
        <f ca="1">IF(ISNUMBER(A45),VLOOKUP(A45,Methuselahs!$A$7:$E$206,3,FALSE()),"")</f>
        <v/>
      </c>
      <c r="D45" s="268" t="str">
        <f t="shared" ca="1" si="12"/>
        <v/>
      </c>
      <c r="E45" s="269"/>
      <c r="F45" s="291">
        <f t="shared" si="13"/>
        <v>0</v>
      </c>
      <c r="G45" s="250" t="str">
        <f t="shared" ca="1" si="14"/>
        <v/>
      </c>
      <c r="H45" t="str">
        <f ca="1">IF(ISNUMBER(A45),IF(OR($S45=$U45,NOT(ISNA(MATCH($D45*5+$V$4,Override!$C$6:$C$124,0)))),$Q45,0),"")</f>
        <v/>
      </c>
      <c r="I45" s="297" t="str">
        <f t="shared" ca="1" si="15"/>
        <v/>
      </c>
      <c r="J45" s="270">
        <f ca="1">COUNT(A42:A46)</f>
        <v>0</v>
      </c>
      <c r="K45" s="253" t="str">
        <f ca="1">IF(ISNUMBER(A45),_xlfn.RANK.EQ(F45,F42:F46),"")</f>
        <v/>
      </c>
      <c r="L45" s="254">
        <f ca="1">IF(J45=5,VLOOKUP(K45,TPMatrix!$A$6:$B$10,2,FALSE()),IF(J45=4,VLOOKUP(K45,TPMatrix!$D$6:$E$9,2,FALSE()),0))</f>
        <v>0</v>
      </c>
      <c r="M45" s="254">
        <f ca="1">IF(COUNTIF(K42:K46,K45)&gt;=2,IF(J45=5,VLOOKUP(K45+1,TPMatrix!$A$6:$B$10,2,FALSE()),IF(J45=4,VLOOKUP(K45+1,TPMatrix!$D$6:$E$9,2,FALSE()),0)),"")</f>
        <v>0</v>
      </c>
      <c r="N45" s="254">
        <f ca="1">IF(COUNTIF(K42:K46,K45)&gt;=3,IF(J45=5,VLOOKUP(K45+2,TPMatrix!$A$6:$B$10,2,FALSE()),IF(J45=4,VLOOKUP(K45+2,TPMatrix!$D$6:$E$9,2,FALSE()),0)),"")</f>
        <v>0</v>
      </c>
      <c r="O45" s="254">
        <f ca="1">IF(COUNTIF(K42:K46,K45)&gt;=4,IF(J45=5,VLOOKUP(K45+3,TPMatrix!$A$6:$B$10,2,FALSE()),IF(J45=4,VLOOKUP(K45+3,TPMatrix!$D$6:$E$9,2,FALSE()),0)),"")</f>
        <v>0</v>
      </c>
      <c r="P45" s="254">
        <f ca="1">IF(COUNTIF(K42:K46,K45)&gt;=5,IF(J45=5,VLOOKUP(K45+4,TPMatrix!$A$6:$B$10,2,FALSE()),IF(J45=4,VLOOKUP(K45+4,TPMatrix!$D$6:$E$9,2,FALSE()),0)),"")</f>
        <v>0</v>
      </c>
      <c r="Q45" s="254">
        <f t="shared" ca="1" si="16"/>
        <v>0</v>
      </c>
      <c r="R45" s="255">
        <f t="shared" ca="1" si="17"/>
        <v>5</v>
      </c>
      <c r="S45" s="253">
        <f t="shared" ca="1" si="18"/>
        <v>0</v>
      </c>
      <c r="T45" s="254">
        <f t="shared" si="19"/>
        <v>0</v>
      </c>
      <c r="U45" s="255">
        <f t="shared" ca="1" si="20"/>
        <v>0</v>
      </c>
      <c r="W45" s="191" t="str">
        <f t="shared" ca="1" si="21"/>
        <v/>
      </c>
      <c r="X45" t="str">
        <f ca="1">IF(ISNUMBER($A45),$W45*(Methuselahs!$A$4+1)+$A45,"")</f>
        <v/>
      </c>
      <c r="Y45" s="191" t="str">
        <f t="shared" ca="1" si="22"/>
        <v/>
      </c>
      <c r="Z45" t="str">
        <f ca="1">IF(ISNUMBER($A45),VLOOKUP($A45,Methuselahs!$A$7:$X$206,5),"")</f>
        <v/>
      </c>
      <c r="AA45" s="191" t="str">
        <f t="shared" ca="1" si="23"/>
        <v/>
      </c>
    </row>
    <row r="46" spans="1:27" ht="12.95" customHeight="1" thickBot="1">
      <c r="A46" t="str">
        <f ca="1">IF(OR(ISBLANK('Tournament Info'!$B$11),'Tournament Info'!$B$11&lt;&gt;4),"",INDIRECT(ADDRESS(ROW(),3,1,1,"Optimal Seating "&amp;'Tournament Info'!$B$11-1&amp;"R+F")))</f>
        <v/>
      </c>
      <c r="B46" t="str">
        <f ca="1">IF(ISNUMBER(A46),VLOOKUP(A46,Methuselahs!$A$7:$E$206,2,FALSE()),"")</f>
        <v/>
      </c>
      <c r="C46" t="str">
        <f ca="1">IF(ISNUMBER(A46),VLOOKUP(A46,Methuselahs!$A$7:$E$206,3,FALSE()),"")</f>
        <v/>
      </c>
      <c r="D46" s="274" t="str">
        <f t="shared" ca="1" si="12"/>
        <v/>
      </c>
      <c r="E46" s="275"/>
      <c r="F46" s="292">
        <f t="shared" si="13"/>
        <v>0</v>
      </c>
      <c r="G46" s="260" t="str">
        <f t="shared" ca="1" si="14"/>
        <v/>
      </c>
      <c r="H46" t="str">
        <f ca="1">IF(ISNUMBER(A46),IF(OR($S46=$U46,NOT(ISNA(MATCH($D46*5+$V$4,Override!$C$6:$C$124,0)))),$Q46,0),"")</f>
        <v/>
      </c>
      <c r="I46" s="133" t="str">
        <f t="shared" ca="1" si="15"/>
        <v/>
      </c>
      <c r="J46" s="276">
        <f ca="1">COUNT(A42:A46)</f>
        <v>0</v>
      </c>
      <c r="K46" s="277" t="str">
        <f ca="1">IF(ISNUMBER(A46),_xlfn.RANK.EQ(F46,F42:F46),"")</f>
        <v/>
      </c>
      <c r="L46" s="278">
        <f ca="1">IF(J46=5,VLOOKUP(K46,TPMatrix!$A$6:$B$10,2,FALSE()),IF(J46=4,VLOOKUP(K46,TPMatrix!$D$6:$E$9,2,FALSE()),0))</f>
        <v>0</v>
      </c>
      <c r="M46" s="278">
        <f ca="1">IF(COUNTIF(K42:K46,K46)&gt;=2,IF(J46=5,VLOOKUP(K46+1,TPMatrix!$A$6:$B$10,2,FALSE()),IF(J46=4,VLOOKUP(K46+1,TPMatrix!$D$6:$E$9,2,FALSE()),0)),"")</f>
        <v>0</v>
      </c>
      <c r="N46" s="278">
        <f ca="1">IF(COUNTIF(K42:K46,K46)&gt;=3,IF(J46=5,VLOOKUP(K46+2,TPMatrix!$A$6:$B$10,2,FALSE()),IF(J46=4,VLOOKUP(K46+2,TPMatrix!$D$6:$E$9,2,FALSE()),0)),"")</f>
        <v>0</v>
      </c>
      <c r="O46" s="278">
        <f ca="1">IF(COUNTIF(K42:K46,K46)&gt;=4,IF(J46=5,VLOOKUP(K46+3,TPMatrix!$A$6:$B$10,2,FALSE()),IF(J46=4,VLOOKUP(K46+3,TPMatrix!$D$6:$E$9,2,FALSE()),0)),"")</f>
        <v>0</v>
      </c>
      <c r="P46" s="278">
        <f ca="1">IF(COUNTIF(K42:K46,K46)&gt;=5,IF(J46=5,VLOOKUP(K46+4,TPMatrix!$A$6:$B$10,2,FALSE()),IF(J46=4,VLOOKUP(K46+4,TPMatrix!$D$6:$E$9,2,FALSE()),0)),"")</f>
        <v>0</v>
      </c>
      <c r="Q46" s="278">
        <f t="shared" ca="1" si="16"/>
        <v>0</v>
      </c>
      <c r="R46" s="279">
        <f t="shared" ca="1" si="17"/>
        <v>5</v>
      </c>
      <c r="S46" s="277">
        <f t="shared" ca="1" si="18"/>
        <v>0</v>
      </c>
      <c r="T46" s="278">
        <f t="shared" si="19"/>
        <v>0</v>
      </c>
      <c r="U46" s="279">
        <f t="shared" ca="1" si="20"/>
        <v>0</v>
      </c>
      <c r="W46" s="191" t="str">
        <f t="shared" ca="1" si="21"/>
        <v/>
      </c>
      <c r="X46" t="str">
        <f ca="1">IF(ISNUMBER($A46),$W46*(Methuselahs!$A$4+1)+$A46,"")</f>
        <v/>
      </c>
      <c r="Y46" s="191" t="str">
        <f t="shared" ca="1" si="22"/>
        <v/>
      </c>
      <c r="Z46" t="str">
        <f ca="1">IF(ISNUMBER($A46),VLOOKUP($A46,Methuselahs!$A$7:$X$206,5),"")</f>
        <v/>
      </c>
      <c r="AA46" s="191" t="str">
        <f t="shared" ca="1" si="23"/>
        <v/>
      </c>
    </row>
    <row r="47" spans="1:27" ht="12.95" customHeight="1">
      <c r="A47" t="str">
        <f ca="1">IF(OR(ISBLANK('Tournament Info'!$B$11),'Tournament Info'!$B$11&lt;&gt;4),"",INDIRECT(ADDRESS(ROW(),3,1,1,"Optimal Seating "&amp;'Tournament Info'!$B$11-1&amp;"R+F")))</f>
        <v/>
      </c>
      <c r="B47" t="str">
        <f ca="1">IF(ISNUMBER(A47),VLOOKUP(A47,Methuselahs!$A$7:$E$206,2,FALSE()),"")</f>
        <v/>
      </c>
      <c r="C47" t="str">
        <f ca="1">IF(ISNUMBER(A47),VLOOKUP(A47,Methuselahs!$A$7:$E$206,3,FALSE()),"")</f>
        <v/>
      </c>
      <c r="D47" s="234" t="str">
        <f t="shared" ca="1" si="12"/>
        <v/>
      </c>
      <c r="E47" s="235"/>
      <c r="F47" s="285">
        <f t="shared" si="13"/>
        <v>0</v>
      </c>
      <c r="G47" s="236" t="str">
        <f t="shared" ca="1" si="14"/>
        <v/>
      </c>
      <c r="H47" t="str">
        <f ca="1">IF(ISNUMBER(A47),IF(OR($S47=$U47,NOT(ISNA(MATCH($D47*5+$V$4,Override!$C$6:$C$124,0)))),$Q47,0),"")</f>
        <v/>
      </c>
      <c r="I47" s="296" t="str">
        <f t="shared" ca="1" si="15"/>
        <v/>
      </c>
      <c r="J47" s="238">
        <f ca="1">COUNT(A47:A51)</f>
        <v>0</v>
      </c>
      <c r="K47" s="239" t="str">
        <f ca="1">IF(ISNUMBER(A47),_xlfn.RANK.EQ(F47,F47:F51),"")</f>
        <v/>
      </c>
      <c r="L47" s="240">
        <f ca="1">IF(J47=5,VLOOKUP(K47,TPMatrix!$A$6:$B$10,2,FALSE()),IF(J47=4,VLOOKUP(K47,TPMatrix!$D$6:$E$9,2,FALSE()),0))</f>
        <v>0</v>
      </c>
      <c r="M47" s="240">
        <f ca="1">IF(COUNTIF(K47:K51,K47)&gt;=2,IF(J47=5,VLOOKUP(K47+1,TPMatrix!$A$6:$B$10,2,FALSE()),IF(J47=4,VLOOKUP(K47+1,TPMatrix!$D$6:$E$9,2,FALSE()),0)),"")</f>
        <v>0</v>
      </c>
      <c r="N47" s="240">
        <f ca="1">IF(COUNTIF(K47:K51,K47)&gt;=3,IF(J47=5,VLOOKUP(K47+2,TPMatrix!$A$6:$B$10,2,FALSE()),IF(J47=4,VLOOKUP(K47+2,TPMatrix!$D$6:$E$9,2,FALSE()),0)),"")</f>
        <v>0</v>
      </c>
      <c r="O47" s="240">
        <f ca="1">IF(COUNTIF(K47:K51,K47)&gt;=4,IF(J47=5,VLOOKUP(K47+3,TPMatrix!$A$6:$B$10,2,FALSE()),IF(J47=4,VLOOKUP(K47+3,TPMatrix!$D$6:$E$9,2,FALSE()),0)),"")</f>
        <v>0</v>
      </c>
      <c r="P47" s="240">
        <f ca="1">IF(COUNTIF(K47:K51,K47)&gt;=5,IF(J47=5,VLOOKUP(K47+4,TPMatrix!$A$6:$B$10,2,FALSE()),IF(J47=4,VLOOKUP(K47+4,TPMatrix!$D$6:$E$9,2,FALSE()),0)),"")</f>
        <v>0</v>
      </c>
      <c r="Q47" s="240">
        <f t="shared" ca="1" si="16"/>
        <v>0</v>
      </c>
      <c r="R47" s="241">
        <f t="shared" ca="1" si="17"/>
        <v>5</v>
      </c>
      <c r="S47" s="242">
        <f t="shared" ca="1" si="18"/>
        <v>0</v>
      </c>
      <c r="T47" s="243">
        <f t="shared" si="19"/>
        <v>0</v>
      </c>
      <c r="U47" s="244">
        <f t="shared" ca="1" si="20"/>
        <v>0</v>
      </c>
      <c r="W47" s="191" t="str">
        <f t="shared" ca="1" si="21"/>
        <v/>
      </c>
      <c r="X47" t="str">
        <f ca="1">IF(ISNUMBER($A47),$W47*(Methuselahs!$A$4+1)+$A47,"")</f>
        <v/>
      </c>
      <c r="Y47" s="191" t="str">
        <f t="shared" ca="1" si="22"/>
        <v/>
      </c>
      <c r="Z47" t="str">
        <f ca="1">IF(ISNUMBER($A47),VLOOKUP($A47,Methuselahs!$A$7:$X$206,5),"")</f>
        <v/>
      </c>
      <c r="AA47" s="191" t="str">
        <f t="shared" ca="1" si="23"/>
        <v/>
      </c>
    </row>
    <row r="48" spans="1:27" ht="12.95" customHeight="1">
      <c r="A48" t="str">
        <f ca="1">IF(OR(ISBLANK('Tournament Info'!$B$11),'Tournament Info'!$B$11&lt;&gt;4),"",INDIRECT(ADDRESS(ROW(),3,1,1,"Optimal Seating "&amp;'Tournament Info'!$B$11-1&amp;"R+F")))</f>
        <v/>
      </c>
      <c r="B48" t="str">
        <f ca="1">IF(ISNUMBER(A48),VLOOKUP(A48,Methuselahs!$A$7:$E$206,2,FALSE()),"")</f>
        <v/>
      </c>
      <c r="C48" t="str">
        <f ca="1">IF(ISNUMBER(A48),VLOOKUP(A48,Methuselahs!$A$7:$E$206,3,FALSE()),"")</f>
        <v/>
      </c>
      <c r="D48" s="248" t="str">
        <f t="shared" ca="1" si="12"/>
        <v/>
      </c>
      <c r="E48" s="249"/>
      <c r="F48" s="287">
        <f t="shared" si="13"/>
        <v>0</v>
      </c>
      <c r="G48" s="250" t="str">
        <f t="shared" ca="1" si="14"/>
        <v/>
      </c>
      <c r="H48" t="str">
        <f ca="1">IF(ISNUMBER(A48),IF(OR($S48=$U48,NOT(ISNA(MATCH($D48*5+$V$4,Override!$C$6:$C$124,0)))),$Q48,0),"")</f>
        <v/>
      </c>
      <c r="I48" s="297" t="str">
        <f t="shared" ca="1" si="15"/>
        <v/>
      </c>
      <c r="J48" s="252">
        <f ca="1">COUNT(A47:A51)</f>
        <v>0</v>
      </c>
      <c r="K48" s="253" t="str">
        <f ca="1">IF(ISNUMBER(A48),_xlfn.RANK.EQ(F48,F47:F51),"")</f>
        <v/>
      </c>
      <c r="L48" s="254">
        <f ca="1">IF(J48=5,VLOOKUP(K48,TPMatrix!$A$6:$B$10,2,FALSE()),IF(J48=4,VLOOKUP(K48,TPMatrix!$D$6:$E$9,2,FALSE()),0))</f>
        <v>0</v>
      </c>
      <c r="M48" s="254">
        <f ca="1">IF(COUNTIF(K47:K51,K48)&gt;=2,IF(J48=5,VLOOKUP(K48+1,TPMatrix!$A$6:$B$10,2,FALSE()),IF(J48=4,VLOOKUP(K48+1,TPMatrix!$D$6:$E$9,2,FALSE()),0)),"")</f>
        <v>0</v>
      </c>
      <c r="N48" s="254">
        <f ca="1">IF(COUNTIF(K47:K51,K48)&gt;=3,IF(J48=5,VLOOKUP(K48+2,TPMatrix!$A$6:$B$10,2,FALSE()),IF(J48=4,VLOOKUP(K48+2,TPMatrix!$D$6:$E$9,2,FALSE()),0)),"")</f>
        <v>0</v>
      </c>
      <c r="O48" s="254">
        <f ca="1">IF(COUNTIF(K47:K51,K48)&gt;=4,IF(J48=5,VLOOKUP(K48+3,TPMatrix!$A$6:$B$10,2,FALSE()),IF(J48=4,VLOOKUP(K48+3,TPMatrix!$D$6:$E$9,2,FALSE()),0)),"")</f>
        <v>0</v>
      </c>
      <c r="P48" s="254">
        <f ca="1">IF(COUNTIF(K47:K51,K48)&gt;=5,IF(J48=5,VLOOKUP(K48+4,TPMatrix!$A$6:$B$10,2,FALSE()),IF(J48=4,VLOOKUP(K48+4,TPMatrix!$D$6:$E$9,2,FALSE()),0)),"")</f>
        <v>0</v>
      </c>
      <c r="Q48" s="254">
        <f t="shared" ca="1" si="16"/>
        <v>0</v>
      </c>
      <c r="R48" s="255">
        <f t="shared" ca="1" si="17"/>
        <v>5</v>
      </c>
      <c r="S48" s="253">
        <f t="shared" ca="1" si="18"/>
        <v>0</v>
      </c>
      <c r="T48" s="254">
        <f t="shared" si="19"/>
        <v>0</v>
      </c>
      <c r="U48" s="255">
        <f t="shared" ca="1" si="20"/>
        <v>0</v>
      </c>
      <c r="W48" s="191" t="str">
        <f t="shared" ca="1" si="21"/>
        <v/>
      </c>
      <c r="X48" t="str">
        <f ca="1">IF(ISNUMBER($A48),$W48*(Methuselahs!$A$4+1)+$A48,"")</f>
        <v/>
      </c>
      <c r="Y48" s="191" t="str">
        <f t="shared" ca="1" si="22"/>
        <v/>
      </c>
      <c r="Z48" t="str">
        <f ca="1">IF(ISNUMBER($A48),VLOOKUP($A48,Methuselahs!$A$7:$X$206,5),"")</f>
        <v/>
      </c>
      <c r="AA48" s="191" t="str">
        <f t="shared" ca="1" si="23"/>
        <v/>
      </c>
    </row>
    <row r="49" spans="1:27" ht="12.95" customHeight="1">
      <c r="A49" t="str">
        <f ca="1">IF(OR(ISBLANK('Tournament Info'!$B$11),'Tournament Info'!$B$11&lt;&gt;4),"",INDIRECT(ADDRESS(ROW(),3,1,1,"Optimal Seating "&amp;'Tournament Info'!$B$11-1&amp;"R+F")))</f>
        <v/>
      </c>
      <c r="B49" t="str">
        <f ca="1">IF(ISNUMBER(A49),VLOOKUP(A49,Methuselahs!$A$7:$E$206,2,FALSE()),"")</f>
        <v/>
      </c>
      <c r="C49" t="str">
        <f ca="1">IF(ISNUMBER(A49),VLOOKUP(A49,Methuselahs!$A$7:$E$206,3,FALSE()),"")</f>
        <v/>
      </c>
      <c r="D49" s="258" t="str">
        <f t="shared" ca="1" si="12"/>
        <v/>
      </c>
      <c r="E49" s="259"/>
      <c r="F49" s="289">
        <f t="shared" si="13"/>
        <v>0</v>
      </c>
      <c r="G49" s="260" t="str">
        <f t="shared" ca="1" si="14"/>
        <v/>
      </c>
      <c r="H49" t="str">
        <f ca="1">IF(ISNUMBER(A49),IF(OR($S49=$U49,NOT(ISNA(MATCH($D49*5+$V$4,Override!$C$6:$C$124,0)))),$Q49,0),"")</f>
        <v/>
      </c>
      <c r="I49" s="133" t="str">
        <f t="shared" ca="1" si="15"/>
        <v/>
      </c>
      <c r="J49" s="262">
        <f ca="1">COUNT(A47:A51)</f>
        <v>0</v>
      </c>
      <c r="K49" s="263" t="str">
        <f ca="1">IF(ISNUMBER(A49),_xlfn.RANK.EQ(F49,F47:F51),"")</f>
        <v/>
      </c>
      <c r="L49" s="264">
        <f ca="1">IF(J49=5,VLOOKUP(K49,TPMatrix!$A$6:$B$10,2,FALSE()),IF(J49=4,VLOOKUP(K49,TPMatrix!$D$6:$E$9,2,FALSE()),0))</f>
        <v>0</v>
      </c>
      <c r="M49" s="264">
        <f ca="1">IF(COUNTIF(K47:K51,K49)&gt;=2,IF(J49=5,VLOOKUP(K49+1,TPMatrix!$A$6:$B$10,2,FALSE()),IF(J49=4,VLOOKUP(K49+1,TPMatrix!$D$6:$E$9,2,FALSE()),0)),"")</f>
        <v>0</v>
      </c>
      <c r="N49" s="264">
        <f ca="1">IF(COUNTIF(K47:K51,K49)&gt;=3,IF(J49=5,VLOOKUP(K49+2,TPMatrix!$A$6:$B$10,2,FALSE()),IF(J49=4,VLOOKUP(K49+2,TPMatrix!$D$6:$E$9,2,FALSE()),0)),"")</f>
        <v>0</v>
      </c>
      <c r="O49" s="264">
        <f ca="1">IF(COUNTIF(K47:K51,K49)&gt;=4,IF(J49=5,VLOOKUP(K49+3,TPMatrix!$A$6:$B$10,2,FALSE()),IF(J49=4,VLOOKUP(K49+3,TPMatrix!$D$6:$E$9,2,FALSE()),0)),"")</f>
        <v>0</v>
      </c>
      <c r="P49" s="264">
        <f ca="1">IF(COUNTIF(K47:K51,K49)&gt;=5,IF(J49=5,VLOOKUP(K49+4,TPMatrix!$A$6:$B$10,2,FALSE()),IF(J49=4,VLOOKUP(K49+4,TPMatrix!$D$6:$E$9,2,FALSE()),0)),"")</f>
        <v>0</v>
      </c>
      <c r="Q49" s="264">
        <f t="shared" ca="1" si="16"/>
        <v>0</v>
      </c>
      <c r="R49" s="265">
        <f t="shared" ca="1" si="17"/>
        <v>5</v>
      </c>
      <c r="S49" s="263">
        <f t="shared" ca="1" si="18"/>
        <v>0</v>
      </c>
      <c r="T49" s="264">
        <f t="shared" si="19"/>
        <v>0</v>
      </c>
      <c r="U49" s="265">
        <f t="shared" ca="1" si="20"/>
        <v>0</v>
      </c>
      <c r="W49" s="191" t="str">
        <f t="shared" ca="1" si="21"/>
        <v/>
      </c>
      <c r="X49" t="str">
        <f ca="1">IF(ISNUMBER($A49),$W49*(Methuselahs!$A$4+1)+$A49,"")</f>
        <v/>
      </c>
      <c r="Y49" s="191" t="str">
        <f t="shared" ca="1" si="22"/>
        <v/>
      </c>
      <c r="Z49" t="str">
        <f ca="1">IF(ISNUMBER($A49),VLOOKUP($A49,Methuselahs!$A$7:$X$206,5),"")</f>
        <v/>
      </c>
      <c r="AA49" s="191" t="str">
        <f t="shared" ca="1" si="23"/>
        <v/>
      </c>
    </row>
    <row r="50" spans="1:27" ht="12.95" customHeight="1">
      <c r="A50" t="str">
        <f ca="1">IF(OR(ISBLANK('Tournament Info'!$B$11),'Tournament Info'!$B$11&lt;&gt;4),"",INDIRECT(ADDRESS(ROW(),3,1,1,"Optimal Seating "&amp;'Tournament Info'!$B$11-1&amp;"R+F")))</f>
        <v/>
      </c>
      <c r="B50" t="str">
        <f ca="1">IF(ISNUMBER(A50),VLOOKUP(A50,Methuselahs!$A$7:$E$206,2,FALSE()),"")</f>
        <v/>
      </c>
      <c r="C50" t="str">
        <f ca="1">IF(ISNUMBER(A50),VLOOKUP(A50,Methuselahs!$A$7:$E$206,3,FALSE()),"")</f>
        <v/>
      </c>
      <c r="D50" s="268" t="str">
        <f t="shared" ca="1" si="12"/>
        <v/>
      </c>
      <c r="E50" s="269"/>
      <c r="F50" s="291">
        <f t="shared" si="13"/>
        <v>0</v>
      </c>
      <c r="G50" s="250" t="str">
        <f t="shared" ca="1" si="14"/>
        <v/>
      </c>
      <c r="H50" t="str">
        <f ca="1">IF(ISNUMBER(A50),IF(OR($S50=$U50,NOT(ISNA(MATCH($D50*5+$V$4,Override!$C$6:$C$124,0)))),$Q50,0),"")</f>
        <v/>
      </c>
      <c r="I50" s="297" t="str">
        <f t="shared" ca="1" si="15"/>
        <v/>
      </c>
      <c r="J50" s="270">
        <f ca="1">COUNT(A47:A51)</f>
        <v>0</v>
      </c>
      <c r="K50" s="253" t="str">
        <f ca="1">IF(ISNUMBER(A50),_xlfn.RANK.EQ(F50,F47:F51),"")</f>
        <v/>
      </c>
      <c r="L50" s="254">
        <f ca="1">IF(J50=5,VLOOKUP(K50,TPMatrix!$A$6:$B$10,2,FALSE()),IF(J50=4,VLOOKUP(K50,TPMatrix!$D$6:$E$9,2,FALSE()),0))</f>
        <v>0</v>
      </c>
      <c r="M50" s="254">
        <f ca="1">IF(COUNTIF(K47:K51,K50)&gt;=2,IF(J50=5,VLOOKUP(K50+1,TPMatrix!$A$6:$B$10,2,FALSE()),IF(J50=4,VLOOKUP(K50+1,TPMatrix!$D$6:$E$9,2,FALSE()),0)),"")</f>
        <v>0</v>
      </c>
      <c r="N50" s="254">
        <f ca="1">IF(COUNTIF(K47:K51,K50)&gt;=3,IF(J50=5,VLOOKUP(K50+2,TPMatrix!$A$6:$B$10,2,FALSE()),IF(J50=4,VLOOKUP(K50+2,TPMatrix!$D$6:$E$9,2,FALSE()),0)),"")</f>
        <v>0</v>
      </c>
      <c r="O50" s="254">
        <f ca="1">IF(COUNTIF(K47:K51,K50)&gt;=4,IF(J50=5,VLOOKUP(K50+3,TPMatrix!$A$6:$B$10,2,FALSE()),IF(J50=4,VLOOKUP(K50+3,TPMatrix!$D$6:$E$9,2,FALSE()),0)),"")</f>
        <v>0</v>
      </c>
      <c r="P50" s="254">
        <f ca="1">IF(COUNTIF(K47:K51,K50)&gt;=5,IF(J50=5,VLOOKUP(K50+4,TPMatrix!$A$6:$B$10,2,FALSE()),IF(J50=4,VLOOKUP(K50+4,TPMatrix!$D$6:$E$9,2,FALSE()),0)),"")</f>
        <v>0</v>
      </c>
      <c r="Q50" s="254">
        <f t="shared" ca="1" si="16"/>
        <v>0</v>
      </c>
      <c r="R50" s="255">
        <f t="shared" ca="1" si="17"/>
        <v>5</v>
      </c>
      <c r="S50" s="253">
        <f t="shared" ca="1" si="18"/>
        <v>0</v>
      </c>
      <c r="T50" s="254">
        <f t="shared" si="19"/>
        <v>0</v>
      </c>
      <c r="U50" s="255">
        <f t="shared" ca="1" si="20"/>
        <v>0</v>
      </c>
      <c r="W50" s="191" t="str">
        <f t="shared" ca="1" si="21"/>
        <v/>
      </c>
      <c r="X50" t="str">
        <f ca="1">IF(ISNUMBER($A50),$W50*(Methuselahs!$A$4+1)+$A50,"")</f>
        <v/>
      </c>
      <c r="Y50" s="191" t="str">
        <f t="shared" ca="1" si="22"/>
        <v/>
      </c>
      <c r="Z50" t="str">
        <f ca="1">IF(ISNUMBER($A50),VLOOKUP($A50,Methuselahs!$A$7:$X$206,5),"")</f>
        <v/>
      </c>
      <c r="AA50" s="191" t="str">
        <f t="shared" ca="1" si="23"/>
        <v/>
      </c>
    </row>
    <row r="51" spans="1:27" ht="12.95" customHeight="1" thickBot="1">
      <c r="A51" t="str">
        <f ca="1">IF(OR(ISBLANK('Tournament Info'!$B$11),'Tournament Info'!$B$11&lt;&gt;4),"",INDIRECT(ADDRESS(ROW(),3,1,1,"Optimal Seating "&amp;'Tournament Info'!$B$11-1&amp;"R+F")))</f>
        <v/>
      </c>
      <c r="B51" t="str">
        <f ca="1">IF(ISNUMBER(A51),VLOOKUP(A51,Methuselahs!$A$7:$E$206,2,FALSE()),"")</f>
        <v/>
      </c>
      <c r="C51" t="str">
        <f ca="1">IF(ISNUMBER(A51),VLOOKUP(A51,Methuselahs!$A$7:$E$206,3,FALSE()),"")</f>
        <v/>
      </c>
      <c r="D51" s="274" t="str">
        <f t="shared" ca="1" si="12"/>
        <v/>
      </c>
      <c r="E51" s="275"/>
      <c r="F51" s="292">
        <f t="shared" si="13"/>
        <v>0</v>
      </c>
      <c r="G51" s="260" t="str">
        <f t="shared" ca="1" si="14"/>
        <v/>
      </c>
      <c r="H51" t="str">
        <f ca="1">IF(ISNUMBER(A51),IF(OR($S51=$U51,NOT(ISNA(MATCH($D51*5+$V$4,Override!$C$6:$C$124,0)))),$Q51,0),"")</f>
        <v/>
      </c>
      <c r="I51" s="133" t="str">
        <f t="shared" ca="1" si="15"/>
        <v/>
      </c>
      <c r="J51" s="276">
        <f ca="1">COUNT(A47:A51)</f>
        <v>0</v>
      </c>
      <c r="K51" s="277" t="str">
        <f ca="1">IF(ISNUMBER(A51),_xlfn.RANK.EQ(F51,F47:F51),"")</f>
        <v/>
      </c>
      <c r="L51" s="278">
        <f ca="1">IF(J51=5,VLOOKUP(K51,TPMatrix!$A$6:$B$10,2,FALSE()),IF(J51=4,VLOOKUP(K51,TPMatrix!$D$6:$E$9,2,FALSE()),0))</f>
        <v>0</v>
      </c>
      <c r="M51" s="278">
        <f ca="1">IF(COUNTIF(K47:K51,K51)&gt;=2,IF(J51=5,VLOOKUP(K51+1,TPMatrix!$A$6:$B$10,2,FALSE()),IF(J51=4,VLOOKUP(K51+1,TPMatrix!$D$6:$E$9,2,FALSE()),0)),"")</f>
        <v>0</v>
      </c>
      <c r="N51" s="278">
        <f ca="1">IF(COUNTIF(K47:K51,K51)&gt;=3,IF(J51=5,VLOOKUP(K51+2,TPMatrix!$A$6:$B$10,2,FALSE()),IF(J51=4,VLOOKUP(K51+2,TPMatrix!$D$6:$E$9,2,FALSE()),0)),"")</f>
        <v>0</v>
      </c>
      <c r="O51" s="278">
        <f ca="1">IF(COUNTIF(K47:K51,K51)&gt;=4,IF(J51=5,VLOOKUP(K51+3,TPMatrix!$A$6:$B$10,2,FALSE()),IF(J51=4,VLOOKUP(K51+3,TPMatrix!$D$6:$E$9,2,FALSE()),0)),"")</f>
        <v>0</v>
      </c>
      <c r="P51" s="278">
        <f ca="1">IF(COUNTIF(K47:K51,K51)&gt;=5,IF(J51=5,VLOOKUP(K51+4,TPMatrix!$A$6:$B$10,2,FALSE()),IF(J51=4,VLOOKUP(K51+4,TPMatrix!$D$6:$E$9,2,FALSE()),0)),"")</f>
        <v>0</v>
      </c>
      <c r="Q51" s="278">
        <f t="shared" ca="1" si="16"/>
        <v>0</v>
      </c>
      <c r="R51" s="279">
        <f t="shared" ca="1" si="17"/>
        <v>5</v>
      </c>
      <c r="S51" s="277">
        <f t="shared" ca="1" si="18"/>
        <v>0</v>
      </c>
      <c r="T51" s="278">
        <f t="shared" si="19"/>
        <v>0</v>
      </c>
      <c r="U51" s="279">
        <f t="shared" ca="1" si="20"/>
        <v>0</v>
      </c>
      <c r="W51" s="191" t="str">
        <f t="shared" ca="1" si="21"/>
        <v/>
      </c>
      <c r="X51" t="str">
        <f ca="1">IF(ISNUMBER($A51),$W51*(Methuselahs!$A$4+1)+$A51,"")</f>
        <v/>
      </c>
      <c r="Y51" s="191" t="str">
        <f t="shared" ca="1" si="22"/>
        <v/>
      </c>
      <c r="Z51" t="str">
        <f ca="1">IF(ISNUMBER($A51),VLOOKUP($A51,Methuselahs!$A$7:$X$206,5),"")</f>
        <v/>
      </c>
      <c r="AA51" s="191" t="str">
        <f t="shared" ca="1" si="23"/>
        <v/>
      </c>
    </row>
    <row r="52" spans="1:27" ht="12.95" customHeight="1">
      <c r="A52" t="str">
        <f ca="1">IF(OR(ISBLANK('Tournament Info'!$B$11),'Tournament Info'!$B$11&lt;&gt;4),"",INDIRECT(ADDRESS(ROW(),3,1,1,"Optimal Seating "&amp;'Tournament Info'!$B$11-1&amp;"R+F")))</f>
        <v/>
      </c>
      <c r="B52" t="str">
        <f ca="1">IF(ISNUMBER(A52),VLOOKUP(A52,Methuselahs!$A$7:$E$206,2,FALSE()),"")</f>
        <v/>
      </c>
      <c r="C52" t="str">
        <f ca="1">IF(ISNUMBER(A52),VLOOKUP(A52,Methuselahs!$A$7:$E$206,3,FALSE()),"")</f>
        <v/>
      </c>
      <c r="D52" s="234" t="str">
        <f t="shared" ca="1" si="12"/>
        <v/>
      </c>
      <c r="E52" s="235"/>
      <c r="F52" s="285">
        <f t="shared" si="13"/>
        <v>0</v>
      </c>
      <c r="G52" s="236" t="str">
        <f t="shared" ca="1" si="14"/>
        <v/>
      </c>
      <c r="H52" t="str">
        <f ca="1">IF(ISNUMBER(A52),IF(OR($S52=$U52,NOT(ISNA(MATCH($D52*5+$V$4,Override!$C$6:$C$124,0)))),$Q52,0),"")</f>
        <v/>
      </c>
      <c r="I52" s="296" t="str">
        <f t="shared" ca="1" si="15"/>
        <v/>
      </c>
      <c r="J52" s="238">
        <f ca="1">COUNT(A52:A56)</f>
        <v>0</v>
      </c>
      <c r="K52" s="239" t="str">
        <f ca="1">IF(ISNUMBER(A52),_xlfn.RANK.EQ(F52,F52:F56),"")</f>
        <v/>
      </c>
      <c r="L52" s="240">
        <f ca="1">IF(J52=5,VLOOKUP(K52,TPMatrix!$A$6:$B$10,2,FALSE()),IF(J52=4,VLOOKUP(K52,TPMatrix!$D$6:$E$9,2,FALSE()),0))</f>
        <v>0</v>
      </c>
      <c r="M52" s="240">
        <f ca="1">IF(COUNTIF(K52:K56,K52)&gt;=2,IF(J52=5,VLOOKUP(K52+1,TPMatrix!$A$6:$B$10,2,FALSE()),IF(J52=4,VLOOKUP(K52+1,TPMatrix!$D$6:$E$9,2,FALSE()),0)),"")</f>
        <v>0</v>
      </c>
      <c r="N52" s="240">
        <f ca="1">IF(COUNTIF(K52:K56,K52)&gt;=3,IF(J52=5,VLOOKUP(K52+2,TPMatrix!$A$6:$B$10,2,FALSE()),IF(J52=4,VLOOKUP(K52+2,TPMatrix!$D$6:$E$9,2,FALSE()),0)),"")</f>
        <v>0</v>
      </c>
      <c r="O52" s="240">
        <f ca="1">IF(COUNTIF(K52:K56,K52)&gt;=4,IF(J52=5,VLOOKUP(K52+3,TPMatrix!$A$6:$B$10,2,FALSE()),IF(J52=4,VLOOKUP(K52+3,TPMatrix!$D$6:$E$9,2,FALSE()),0)),"")</f>
        <v>0</v>
      </c>
      <c r="P52" s="240">
        <f ca="1">IF(COUNTIF(K52:K56,K52)&gt;=5,IF(J52=5,VLOOKUP(K52+4,TPMatrix!$A$6:$B$10,2,FALSE()),IF(J52=4,VLOOKUP(K52+4,TPMatrix!$D$6:$E$9,2,FALSE()),0)),"")</f>
        <v>0</v>
      </c>
      <c r="Q52" s="240">
        <f t="shared" ca="1" si="16"/>
        <v>0</v>
      </c>
      <c r="R52" s="241">
        <f t="shared" ca="1" si="17"/>
        <v>5</v>
      </c>
      <c r="S52" s="242">
        <f t="shared" ca="1" si="18"/>
        <v>0</v>
      </c>
      <c r="T52" s="243">
        <f t="shared" si="19"/>
        <v>0</v>
      </c>
      <c r="U52" s="244">
        <f t="shared" ca="1" si="20"/>
        <v>0</v>
      </c>
      <c r="W52" s="191" t="str">
        <f t="shared" ca="1" si="21"/>
        <v/>
      </c>
      <c r="X52" t="str">
        <f ca="1">IF(ISNUMBER($A52),$W52*(Methuselahs!$A$4+1)+$A52,"")</f>
        <v/>
      </c>
      <c r="Y52" s="191" t="str">
        <f t="shared" ca="1" si="22"/>
        <v/>
      </c>
      <c r="Z52" t="str">
        <f ca="1">IF(ISNUMBER($A52),VLOOKUP($A52,Methuselahs!$A$7:$X$206,5),"")</f>
        <v/>
      </c>
      <c r="AA52" s="191" t="str">
        <f t="shared" ca="1" si="23"/>
        <v/>
      </c>
    </row>
    <row r="53" spans="1:27" ht="12.95" customHeight="1">
      <c r="A53" t="str">
        <f ca="1">IF(OR(ISBLANK('Tournament Info'!$B$11),'Tournament Info'!$B$11&lt;&gt;4),"",INDIRECT(ADDRESS(ROW(),3,1,1,"Optimal Seating "&amp;'Tournament Info'!$B$11-1&amp;"R+F")))</f>
        <v/>
      </c>
      <c r="B53" t="str">
        <f ca="1">IF(ISNUMBER(A53),VLOOKUP(A53,Methuselahs!$A$7:$E$206,2,FALSE()),"")</f>
        <v/>
      </c>
      <c r="C53" t="str">
        <f ca="1">IF(ISNUMBER(A53),VLOOKUP(A53,Methuselahs!$A$7:$E$206,3,FALSE()),"")</f>
        <v/>
      </c>
      <c r="D53" s="248" t="str">
        <f t="shared" ca="1" si="12"/>
        <v/>
      </c>
      <c r="E53" s="249"/>
      <c r="F53" s="287">
        <f t="shared" si="13"/>
        <v>0</v>
      </c>
      <c r="G53" s="250" t="str">
        <f t="shared" ca="1" si="14"/>
        <v/>
      </c>
      <c r="H53" t="str">
        <f ca="1">IF(ISNUMBER(A53),IF(OR($S53=$U53,NOT(ISNA(MATCH($D53*5+$V$4,Override!$C$6:$C$124,0)))),$Q53,0),"")</f>
        <v/>
      </c>
      <c r="I53" s="297" t="str">
        <f t="shared" ca="1" si="15"/>
        <v/>
      </c>
      <c r="J53" s="252">
        <f ca="1">COUNT(A52:A56)</f>
        <v>0</v>
      </c>
      <c r="K53" s="253" t="str">
        <f ca="1">IF(ISNUMBER(A53),_xlfn.RANK.EQ(F53,F52:F56),"")</f>
        <v/>
      </c>
      <c r="L53" s="254">
        <f ca="1">IF(J53=5,VLOOKUP(K53,TPMatrix!$A$6:$B$10,2,FALSE()),IF(J53=4,VLOOKUP(K53,TPMatrix!$D$6:$E$9,2,FALSE()),0))</f>
        <v>0</v>
      </c>
      <c r="M53" s="254">
        <f ca="1">IF(COUNTIF(K52:K56,K53)&gt;=2,IF(J53=5,VLOOKUP(K53+1,TPMatrix!$A$6:$B$10,2,FALSE()),IF(J53=4,VLOOKUP(K53+1,TPMatrix!$D$6:$E$9,2,FALSE()),0)),"")</f>
        <v>0</v>
      </c>
      <c r="N53" s="254">
        <f ca="1">IF(COUNTIF(K52:K56,K53)&gt;=3,IF(J53=5,VLOOKUP(K53+2,TPMatrix!$A$6:$B$10,2,FALSE()),IF(J53=4,VLOOKUP(K53+2,TPMatrix!$D$6:$E$9,2,FALSE()),0)),"")</f>
        <v>0</v>
      </c>
      <c r="O53" s="254">
        <f ca="1">IF(COUNTIF(K52:K56,K53)&gt;=4,IF(J53=5,VLOOKUP(K53+3,TPMatrix!$A$6:$B$10,2,FALSE()),IF(J53=4,VLOOKUP(K53+3,TPMatrix!$D$6:$E$9,2,FALSE()),0)),"")</f>
        <v>0</v>
      </c>
      <c r="P53" s="254">
        <f ca="1">IF(COUNTIF(K52:K56,K53)&gt;=5,IF(J53=5,VLOOKUP(K53+4,TPMatrix!$A$6:$B$10,2,FALSE()),IF(J53=4,VLOOKUP(K53+4,TPMatrix!$D$6:$E$9,2,FALSE()),0)),"")</f>
        <v>0</v>
      </c>
      <c r="Q53" s="254">
        <f t="shared" ca="1" si="16"/>
        <v>0</v>
      </c>
      <c r="R53" s="255">
        <f t="shared" ca="1" si="17"/>
        <v>5</v>
      </c>
      <c r="S53" s="253">
        <f t="shared" ca="1" si="18"/>
        <v>0</v>
      </c>
      <c r="T53" s="254">
        <f t="shared" si="19"/>
        <v>0</v>
      </c>
      <c r="U53" s="255">
        <f t="shared" ca="1" si="20"/>
        <v>0</v>
      </c>
      <c r="W53" s="191" t="str">
        <f t="shared" ca="1" si="21"/>
        <v/>
      </c>
      <c r="X53" t="str">
        <f ca="1">IF(ISNUMBER($A53),$W53*(Methuselahs!$A$4+1)+$A53,"")</f>
        <v/>
      </c>
      <c r="Y53" s="191" t="str">
        <f t="shared" ca="1" si="22"/>
        <v/>
      </c>
      <c r="Z53" t="str">
        <f ca="1">IF(ISNUMBER($A53),VLOOKUP($A53,Methuselahs!$A$7:$X$206,5),"")</f>
        <v/>
      </c>
      <c r="AA53" s="191" t="str">
        <f t="shared" ca="1" si="23"/>
        <v/>
      </c>
    </row>
    <row r="54" spans="1:27" ht="12.95" customHeight="1">
      <c r="A54" t="str">
        <f ca="1">IF(OR(ISBLANK('Tournament Info'!$B$11),'Tournament Info'!$B$11&lt;&gt;4),"",INDIRECT(ADDRESS(ROW(),3,1,1,"Optimal Seating "&amp;'Tournament Info'!$B$11-1&amp;"R+F")))</f>
        <v/>
      </c>
      <c r="B54" t="str">
        <f ca="1">IF(ISNUMBER(A54),VLOOKUP(A54,Methuselahs!$A$7:$E$206,2,FALSE()),"")</f>
        <v/>
      </c>
      <c r="C54" t="str">
        <f ca="1">IF(ISNUMBER(A54),VLOOKUP(A54,Methuselahs!$A$7:$E$206,3,FALSE()),"")</f>
        <v/>
      </c>
      <c r="D54" s="258" t="str">
        <f t="shared" ca="1" si="12"/>
        <v/>
      </c>
      <c r="E54" s="259"/>
      <c r="F54" s="289">
        <f t="shared" si="13"/>
        <v>0</v>
      </c>
      <c r="G54" s="260" t="str">
        <f t="shared" ca="1" si="14"/>
        <v/>
      </c>
      <c r="H54" t="str">
        <f ca="1">IF(ISNUMBER(A54),IF(OR($S54=$U54,NOT(ISNA(MATCH($D54*5+$V$4,Override!$C$6:$C$124,0)))),$Q54,0),"")</f>
        <v/>
      </c>
      <c r="I54" s="133" t="str">
        <f t="shared" ca="1" si="15"/>
        <v/>
      </c>
      <c r="J54" s="262">
        <f ca="1">COUNT(A52:A56)</f>
        <v>0</v>
      </c>
      <c r="K54" s="263" t="str">
        <f ca="1">IF(ISNUMBER(A54),_xlfn.RANK.EQ(F54,F52:F56),"")</f>
        <v/>
      </c>
      <c r="L54" s="264">
        <f ca="1">IF(J54=5,VLOOKUP(K54,TPMatrix!$A$6:$B$10,2,FALSE()),IF(J54=4,VLOOKUP(K54,TPMatrix!$D$6:$E$9,2,FALSE()),0))</f>
        <v>0</v>
      </c>
      <c r="M54" s="264">
        <f ca="1">IF(COUNTIF(K52:K56,K54)&gt;=2,IF(J54=5,VLOOKUP(K54+1,TPMatrix!$A$6:$B$10,2,FALSE()),IF(J54=4,VLOOKUP(K54+1,TPMatrix!$D$6:$E$9,2,FALSE()),0)),"")</f>
        <v>0</v>
      </c>
      <c r="N54" s="264">
        <f ca="1">IF(COUNTIF(K52:K56,K54)&gt;=3,IF(J54=5,VLOOKUP(K54+2,TPMatrix!$A$6:$B$10,2,FALSE()),IF(J54=4,VLOOKUP(K54+2,TPMatrix!$D$6:$E$9,2,FALSE()),0)),"")</f>
        <v>0</v>
      </c>
      <c r="O54" s="264">
        <f ca="1">IF(COUNTIF(K52:K56,K54)&gt;=4,IF(J54=5,VLOOKUP(K54+3,TPMatrix!$A$6:$B$10,2,FALSE()),IF(J54=4,VLOOKUP(K54+3,TPMatrix!$D$6:$E$9,2,FALSE()),0)),"")</f>
        <v>0</v>
      </c>
      <c r="P54" s="264">
        <f ca="1">IF(COUNTIF(K52:K56,K54)&gt;=5,IF(J54=5,VLOOKUP(K54+4,TPMatrix!$A$6:$B$10,2,FALSE()),IF(J54=4,VLOOKUP(K54+4,TPMatrix!$D$6:$E$9,2,FALSE()),0)),"")</f>
        <v>0</v>
      </c>
      <c r="Q54" s="264">
        <f t="shared" ca="1" si="16"/>
        <v>0</v>
      </c>
      <c r="R54" s="265">
        <f t="shared" ca="1" si="17"/>
        <v>5</v>
      </c>
      <c r="S54" s="263">
        <f t="shared" ca="1" si="18"/>
        <v>0</v>
      </c>
      <c r="T54" s="264">
        <f t="shared" si="19"/>
        <v>0</v>
      </c>
      <c r="U54" s="265">
        <f t="shared" ca="1" si="20"/>
        <v>0</v>
      </c>
      <c r="W54" s="191" t="str">
        <f t="shared" ca="1" si="21"/>
        <v/>
      </c>
      <c r="X54" t="str">
        <f ca="1">IF(ISNUMBER($A54),$W54*(Methuselahs!$A$4+1)+$A54,"")</f>
        <v/>
      </c>
      <c r="Y54" s="191" t="str">
        <f t="shared" ca="1" si="22"/>
        <v/>
      </c>
      <c r="Z54" t="str">
        <f ca="1">IF(ISNUMBER($A54),VLOOKUP($A54,Methuselahs!$A$7:$X$206,5),"")</f>
        <v/>
      </c>
      <c r="AA54" s="191" t="str">
        <f t="shared" ca="1" si="23"/>
        <v/>
      </c>
    </row>
    <row r="55" spans="1:27" ht="12.95" customHeight="1">
      <c r="A55" t="str">
        <f ca="1">IF(OR(ISBLANK('Tournament Info'!$B$11),'Tournament Info'!$B$11&lt;&gt;4),"",INDIRECT(ADDRESS(ROW(),3,1,1,"Optimal Seating "&amp;'Tournament Info'!$B$11-1&amp;"R+F")))</f>
        <v/>
      </c>
      <c r="B55" t="str">
        <f ca="1">IF(ISNUMBER(A55),VLOOKUP(A55,Methuselahs!$A$7:$E$206,2,FALSE()),"")</f>
        <v/>
      </c>
      <c r="C55" t="str">
        <f ca="1">IF(ISNUMBER(A55),VLOOKUP(A55,Methuselahs!$A$7:$E$206,3,FALSE()),"")</f>
        <v/>
      </c>
      <c r="D55" s="268" t="str">
        <f t="shared" ca="1" si="12"/>
        <v/>
      </c>
      <c r="E55" s="269"/>
      <c r="F55" s="291">
        <f t="shared" si="13"/>
        <v>0</v>
      </c>
      <c r="G55" s="250" t="str">
        <f t="shared" ca="1" si="14"/>
        <v/>
      </c>
      <c r="H55" t="str">
        <f ca="1">IF(ISNUMBER(A55),IF(OR($S55=$U55,NOT(ISNA(MATCH($D55*5+$V$4,Override!$C$6:$C$124,0)))),$Q55,0),"")</f>
        <v/>
      </c>
      <c r="I55" s="297" t="str">
        <f t="shared" ca="1" si="15"/>
        <v/>
      </c>
      <c r="J55" s="270">
        <f ca="1">COUNT(A52:A56)</f>
        <v>0</v>
      </c>
      <c r="K55" s="253" t="str">
        <f ca="1">IF(ISNUMBER(A55),_xlfn.RANK.EQ(F55,F52:F56),"")</f>
        <v/>
      </c>
      <c r="L55" s="254">
        <f ca="1">IF(J55=5,VLOOKUP(K55,TPMatrix!$A$6:$B$10,2,FALSE()),IF(J55=4,VLOOKUP(K55,TPMatrix!$D$6:$E$9,2,FALSE()),0))</f>
        <v>0</v>
      </c>
      <c r="M55" s="254">
        <f ca="1">IF(COUNTIF(K52:K56,K55)&gt;=2,IF(J55=5,VLOOKUP(K55+1,TPMatrix!$A$6:$B$10,2,FALSE()),IF(J55=4,VLOOKUP(K55+1,TPMatrix!$D$6:$E$9,2,FALSE()),0)),"")</f>
        <v>0</v>
      </c>
      <c r="N55" s="254">
        <f ca="1">IF(COUNTIF(K52:K56,K55)&gt;=3,IF(J55=5,VLOOKUP(K55+2,TPMatrix!$A$6:$B$10,2,FALSE()),IF(J55=4,VLOOKUP(K55+2,TPMatrix!$D$6:$E$9,2,FALSE()),0)),"")</f>
        <v>0</v>
      </c>
      <c r="O55" s="254">
        <f ca="1">IF(COUNTIF(K52:K56,K55)&gt;=4,IF(J55=5,VLOOKUP(K55+3,TPMatrix!$A$6:$B$10,2,FALSE()),IF(J55=4,VLOOKUP(K55+3,TPMatrix!$D$6:$E$9,2,FALSE()),0)),"")</f>
        <v>0</v>
      </c>
      <c r="P55" s="254">
        <f ca="1">IF(COUNTIF(K52:K56,K55)&gt;=5,IF(J55=5,VLOOKUP(K55+4,TPMatrix!$A$6:$B$10,2,FALSE()),IF(J55=4,VLOOKUP(K55+4,TPMatrix!$D$6:$E$9,2,FALSE()),0)),"")</f>
        <v>0</v>
      </c>
      <c r="Q55" s="254">
        <f t="shared" ca="1" si="16"/>
        <v>0</v>
      </c>
      <c r="R55" s="255">
        <f t="shared" ca="1" si="17"/>
        <v>5</v>
      </c>
      <c r="S55" s="253">
        <f t="shared" ca="1" si="18"/>
        <v>0</v>
      </c>
      <c r="T55" s="254">
        <f t="shared" si="19"/>
        <v>0</v>
      </c>
      <c r="U55" s="255">
        <f t="shared" ca="1" si="20"/>
        <v>0</v>
      </c>
      <c r="W55" s="191" t="str">
        <f t="shared" ca="1" si="21"/>
        <v/>
      </c>
      <c r="X55" t="str">
        <f ca="1">IF(ISNUMBER($A55),$W55*(Methuselahs!$A$4+1)+$A55,"")</f>
        <v/>
      </c>
      <c r="Y55" s="191" t="str">
        <f t="shared" ca="1" si="22"/>
        <v/>
      </c>
      <c r="Z55" t="str">
        <f ca="1">IF(ISNUMBER($A55),VLOOKUP($A55,Methuselahs!$A$7:$X$206,5),"")</f>
        <v/>
      </c>
      <c r="AA55" s="191" t="str">
        <f t="shared" ca="1" si="23"/>
        <v/>
      </c>
    </row>
    <row r="56" spans="1:27" ht="12.95" customHeight="1" thickBot="1">
      <c r="A56" t="str">
        <f ca="1">IF(OR(ISBLANK('Tournament Info'!$B$11),'Tournament Info'!$B$11&lt;&gt;4),"",INDIRECT(ADDRESS(ROW(),3,1,1,"Optimal Seating "&amp;'Tournament Info'!$B$11-1&amp;"R+F")))</f>
        <v/>
      </c>
      <c r="B56" t="str">
        <f ca="1">IF(ISNUMBER(A56),VLOOKUP(A56,Methuselahs!$A$7:$E$206,2,FALSE()),"")</f>
        <v/>
      </c>
      <c r="C56" t="str">
        <f ca="1">IF(ISNUMBER(A56),VLOOKUP(A56,Methuselahs!$A$7:$E$206,3,FALSE()),"")</f>
        <v/>
      </c>
      <c r="D56" s="274" t="str">
        <f t="shared" ca="1" si="12"/>
        <v/>
      </c>
      <c r="E56" s="275"/>
      <c r="F56" s="292">
        <f t="shared" si="13"/>
        <v>0</v>
      </c>
      <c r="G56" s="260" t="str">
        <f t="shared" ca="1" si="14"/>
        <v/>
      </c>
      <c r="H56" t="str">
        <f ca="1">IF(ISNUMBER(A56),IF(OR($S56=$U56,NOT(ISNA(MATCH($D56*5+$V$4,Override!$C$6:$C$124,0)))),$Q56,0),"")</f>
        <v/>
      </c>
      <c r="I56" s="133" t="str">
        <f t="shared" ca="1" si="15"/>
        <v/>
      </c>
      <c r="J56" s="276">
        <f ca="1">COUNT(A52:A56)</f>
        <v>0</v>
      </c>
      <c r="K56" s="277" t="str">
        <f ca="1">IF(ISNUMBER(A56),_xlfn.RANK.EQ(F56,F52:F56),"")</f>
        <v/>
      </c>
      <c r="L56" s="278">
        <f ca="1">IF(J56=5,VLOOKUP(K56,TPMatrix!$A$6:$B$10,2,FALSE()),IF(J56=4,VLOOKUP(K56,TPMatrix!$D$6:$E$9,2,FALSE()),0))</f>
        <v>0</v>
      </c>
      <c r="M56" s="278">
        <f ca="1">IF(COUNTIF(K52:K56,K56)&gt;=2,IF(J56=5,VLOOKUP(K56+1,TPMatrix!$A$6:$B$10,2,FALSE()),IF(J56=4,VLOOKUP(K56+1,TPMatrix!$D$6:$E$9,2,FALSE()),0)),"")</f>
        <v>0</v>
      </c>
      <c r="N56" s="278">
        <f ca="1">IF(COUNTIF(K52:K56,K56)&gt;=3,IF(J56=5,VLOOKUP(K56+2,TPMatrix!$A$6:$B$10,2,FALSE()),IF(J56=4,VLOOKUP(K56+2,TPMatrix!$D$6:$E$9,2,FALSE()),0)),"")</f>
        <v>0</v>
      </c>
      <c r="O56" s="278">
        <f ca="1">IF(COUNTIF(K52:K56,K56)&gt;=4,IF(J56=5,VLOOKUP(K56+3,TPMatrix!$A$6:$B$10,2,FALSE()),IF(J56=4,VLOOKUP(K56+3,TPMatrix!$D$6:$E$9,2,FALSE()),0)),"")</f>
        <v>0</v>
      </c>
      <c r="P56" s="278">
        <f ca="1">IF(COUNTIF(K52:K56,K56)&gt;=5,IF(J56=5,VLOOKUP(K56+4,TPMatrix!$A$6:$B$10,2,FALSE()),IF(J56=4,VLOOKUP(K56+4,TPMatrix!$D$6:$E$9,2,FALSE()),0)),"")</f>
        <v>0</v>
      </c>
      <c r="Q56" s="278">
        <f t="shared" ca="1" si="16"/>
        <v>0</v>
      </c>
      <c r="R56" s="279">
        <f t="shared" ca="1" si="17"/>
        <v>5</v>
      </c>
      <c r="S56" s="277">
        <f t="shared" ca="1" si="18"/>
        <v>0</v>
      </c>
      <c r="T56" s="278">
        <f t="shared" si="19"/>
        <v>0</v>
      </c>
      <c r="U56" s="279">
        <f t="shared" ca="1" si="20"/>
        <v>0</v>
      </c>
      <c r="W56" s="191" t="str">
        <f t="shared" ca="1" si="21"/>
        <v/>
      </c>
      <c r="X56" t="str">
        <f ca="1">IF(ISNUMBER($A56),$W56*(Methuselahs!$A$4+1)+$A56,"")</f>
        <v/>
      </c>
      <c r="Y56" s="191" t="str">
        <f t="shared" ca="1" si="22"/>
        <v/>
      </c>
      <c r="Z56" t="str">
        <f ca="1">IF(ISNUMBER($A56),VLOOKUP($A56,Methuselahs!$A$7:$X$206,5),"")</f>
        <v/>
      </c>
      <c r="AA56" s="191" t="str">
        <f t="shared" ca="1" si="23"/>
        <v/>
      </c>
    </row>
    <row r="57" spans="1:27" ht="12.95" customHeight="1">
      <c r="A57" t="str">
        <f ca="1">IF(OR(ISBLANK('Tournament Info'!$B$11),'Tournament Info'!$B$11&lt;&gt;4),"",INDIRECT(ADDRESS(ROW(),3,1,1,"Optimal Seating "&amp;'Tournament Info'!$B$11-1&amp;"R+F")))</f>
        <v/>
      </c>
      <c r="B57" t="str">
        <f ca="1">IF(ISNUMBER(A57),VLOOKUP(A57,Methuselahs!$A$7:$E$206,2,FALSE()),"")</f>
        <v/>
      </c>
      <c r="C57" t="str">
        <f ca="1">IF(ISNUMBER(A57),VLOOKUP(A57,Methuselahs!$A$7:$E$206,3,FALSE()),"")</f>
        <v/>
      </c>
      <c r="D57" s="234" t="str">
        <f t="shared" ca="1" si="12"/>
        <v/>
      </c>
      <c r="E57" s="235"/>
      <c r="F57" s="285">
        <f t="shared" si="13"/>
        <v>0</v>
      </c>
      <c r="G57" s="236" t="str">
        <f t="shared" ca="1" si="14"/>
        <v/>
      </c>
      <c r="H57" t="str">
        <f ca="1">IF(ISNUMBER(A57),IF(OR($S57=$U57,NOT(ISNA(MATCH($D57*5+$V$4,Override!$C$6:$C$124,0)))),$Q57,0),"")</f>
        <v/>
      </c>
      <c r="I57" s="296" t="str">
        <f t="shared" ca="1" si="15"/>
        <v/>
      </c>
      <c r="J57" s="238">
        <f ca="1">COUNT(A57:A61)</f>
        <v>0</v>
      </c>
      <c r="K57" s="239" t="str">
        <f ca="1">IF(ISNUMBER(A57),_xlfn.RANK.EQ(F57,F57:F61),"")</f>
        <v/>
      </c>
      <c r="L57" s="240">
        <f ca="1">IF(J57=5,VLOOKUP(K57,TPMatrix!$A$6:$B$10,2,FALSE()),IF(J57=4,VLOOKUP(K57,TPMatrix!$D$6:$E$9,2,FALSE()),0))</f>
        <v>0</v>
      </c>
      <c r="M57" s="240">
        <f ca="1">IF(COUNTIF(K57:K61,K57)&gt;=2,IF(J57=5,VLOOKUP(K57+1,TPMatrix!$A$6:$B$10,2,FALSE()),IF(J57=4,VLOOKUP(K57+1,TPMatrix!$D$6:$E$9,2,FALSE()),0)),"")</f>
        <v>0</v>
      </c>
      <c r="N57" s="240">
        <f ca="1">IF(COUNTIF(K57:K61,K57)&gt;=3,IF(J57=5,VLOOKUP(K57+2,TPMatrix!$A$6:$B$10,2,FALSE()),IF(J57=4,VLOOKUP(K57+2,TPMatrix!$D$6:$E$9,2,FALSE()),0)),"")</f>
        <v>0</v>
      </c>
      <c r="O57" s="240">
        <f ca="1">IF(COUNTIF(K57:K61,K57)&gt;=4,IF(J57=5,VLOOKUP(K57+3,TPMatrix!$A$6:$B$10,2,FALSE()),IF(J57=4,VLOOKUP(K57+3,TPMatrix!$D$6:$E$9,2,FALSE()),0)),"")</f>
        <v>0</v>
      </c>
      <c r="P57" s="240">
        <f ca="1">IF(COUNTIF(K57:K61,K57)&gt;=5,IF(J57=5,VLOOKUP(K57+4,TPMatrix!$A$6:$B$10,2,FALSE()),IF(J57=4,VLOOKUP(K57+4,TPMatrix!$D$6:$E$9,2,FALSE()),0)),"")</f>
        <v>0</v>
      </c>
      <c r="Q57" s="240">
        <f t="shared" ca="1" si="16"/>
        <v>0</v>
      </c>
      <c r="R57" s="241">
        <f t="shared" ca="1" si="17"/>
        <v>5</v>
      </c>
      <c r="S57" s="242">
        <f t="shared" ca="1" si="18"/>
        <v>0</v>
      </c>
      <c r="T57" s="243">
        <f t="shared" si="19"/>
        <v>0</v>
      </c>
      <c r="U57" s="244">
        <f t="shared" ca="1" si="20"/>
        <v>0</v>
      </c>
      <c r="W57" s="191" t="str">
        <f t="shared" ca="1" si="21"/>
        <v/>
      </c>
      <c r="X57" t="str">
        <f ca="1">IF(ISNUMBER($A57),$W57*(Methuselahs!$A$4+1)+$A57,"")</f>
        <v/>
      </c>
      <c r="Y57" s="191" t="str">
        <f t="shared" ca="1" si="22"/>
        <v/>
      </c>
      <c r="Z57" t="str">
        <f ca="1">IF(ISNUMBER($A57),VLOOKUP($A57,Methuselahs!$A$7:$X$206,5),"")</f>
        <v/>
      </c>
      <c r="AA57" s="191" t="str">
        <f t="shared" ca="1" si="23"/>
        <v/>
      </c>
    </row>
    <row r="58" spans="1:27" ht="12.95" customHeight="1">
      <c r="A58" t="str">
        <f ca="1">IF(OR(ISBLANK('Tournament Info'!$B$11),'Tournament Info'!$B$11&lt;&gt;4),"",INDIRECT(ADDRESS(ROW(),3,1,1,"Optimal Seating "&amp;'Tournament Info'!$B$11-1&amp;"R+F")))</f>
        <v/>
      </c>
      <c r="B58" t="str">
        <f ca="1">IF(ISNUMBER(A58),VLOOKUP(A58,Methuselahs!$A$7:$E$206,2,FALSE()),"")</f>
        <v/>
      </c>
      <c r="C58" t="str">
        <f ca="1">IF(ISNUMBER(A58),VLOOKUP(A58,Methuselahs!$A$7:$E$206,3,FALSE()),"")</f>
        <v/>
      </c>
      <c r="D58" s="248" t="str">
        <f t="shared" ca="1" si="12"/>
        <v/>
      </c>
      <c r="E58" s="249"/>
      <c r="F58" s="287">
        <f t="shared" si="13"/>
        <v>0</v>
      </c>
      <c r="G58" s="250" t="str">
        <f t="shared" ca="1" si="14"/>
        <v/>
      </c>
      <c r="H58" t="str">
        <f ca="1">IF(ISNUMBER(A58),IF(OR($S58=$U58,NOT(ISNA(MATCH($D58*5+$V$4,Override!$C$6:$C$124,0)))),$Q58,0),"")</f>
        <v/>
      </c>
      <c r="I58" s="297" t="str">
        <f t="shared" ca="1" si="15"/>
        <v/>
      </c>
      <c r="J58" s="252">
        <f ca="1">COUNT(A57:A61)</f>
        <v>0</v>
      </c>
      <c r="K58" s="253" t="str">
        <f ca="1">IF(ISNUMBER(A58),_xlfn.RANK.EQ(F58,F57:F61),"")</f>
        <v/>
      </c>
      <c r="L58" s="254">
        <f ca="1">IF(J58=5,VLOOKUP(K58,TPMatrix!$A$6:$B$10,2,FALSE()),IF(J58=4,VLOOKUP(K58,TPMatrix!$D$6:$E$9,2,FALSE()),0))</f>
        <v>0</v>
      </c>
      <c r="M58" s="254">
        <f ca="1">IF(COUNTIF(K57:K61,K58)&gt;=2,IF(J58=5,VLOOKUP(K58+1,TPMatrix!$A$6:$B$10,2,FALSE()),IF(J58=4,VLOOKUP(K58+1,TPMatrix!$D$6:$E$9,2,FALSE()),0)),"")</f>
        <v>0</v>
      </c>
      <c r="N58" s="254">
        <f ca="1">IF(COUNTIF(K57:K61,K58)&gt;=3,IF(J58=5,VLOOKUP(K58+2,TPMatrix!$A$6:$B$10,2,FALSE()),IF(J58=4,VLOOKUP(K58+2,TPMatrix!$D$6:$E$9,2,FALSE()),0)),"")</f>
        <v>0</v>
      </c>
      <c r="O58" s="254">
        <f ca="1">IF(COUNTIF(K57:K61,K58)&gt;=4,IF(J58=5,VLOOKUP(K58+3,TPMatrix!$A$6:$B$10,2,FALSE()),IF(J58=4,VLOOKUP(K58+3,TPMatrix!$D$6:$E$9,2,FALSE()),0)),"")</f>
        <v>0</v>
      </c>
      <c r="P58" s="254">
        <f ca="1">IF(COUNTIF(K57:K61,K58)&gt;=5,IF(J58=5,VLOOKUP(K58+4,TPMatrix!$A$6:$B$10,2,FALSE()),IF(J58=4,VLOOKUP(K58+4,TPMatrix!$D$6:$E$9,2,FALSE()),0)),"")</f>
        <v>0</v>
      </c>
      <c r="Q58" s="254">
        <f t="shared" ca="1" si="16"/>
        <v>0</v>
      </c>
      <c r="R58" s="255">
        <f t="shared" ca="1" si="17"/>
        <v>5</v>
      </c>
      <c r="S58" s="253">
        <f t="shared" ca="1" si="18"/>
        <v>0</v>
      </c>
      <c r="T58" s="254">
        <f t="shared" si="19"/>
        <v>0</v>
      </c>
      <c r="U58" s="255">
        <f t="shared" ca="1" si="20"/>
        <v>0</v>
      </c>
      <c r="W58" s="191" t="str">
        <f t="shared" ca="1" si="21"/>
        <v/>
      </c>
      <c r="X58" t="str">
        <f ca="1">IF(ISNUMBER($A58),$W58*(Methuselahs!$A$4+1)+$A58,"")</f>
        <v/>
      </c>
      <c r="Y58" s="191" t="str">
        <f t="shared" ca="1" si="22"/>
        <v/>
      </c>
      <c r="Z58" t="str">
        <f ca="1">IF(ISNUMBER($A58),VLOOKUP($A58,Methuselahs!$A$7:$X$206,5),"")</f>
        <v/>
      </c>
      <c r="AA58" s="191" t="str">
        <f t="shared" ca="1" si="23"/>
        <v/>
      </c>
    </row>
    <row r="59" spans="1:27" ht="12.95" customHeight="1">
      <c r="A59" t="str">
        <f ca="1">IF(OR(ISBLANK('Tournament Info'!$B$11),'Tournament Info'!$B$11&lt;&gt;4),"",INDIRECT(ADDRESS(ROW(),3,1,1,"Optimal Seating "&amp;'Tournament Info'!$B$11-1&amp;"R+F")))</f>
        <v/>
      </c>
      <c r="B59" t="str">
        <f ca="1">IF(ISNUMBER(A59),VLOOKUP(A59,Methuselahs!$A$7:$E$206,2,FALSE()),"")</f>
        <v/>
      </c>
      <c r="C59" t="str">
        <f ca="1">IF(ISNUMBER(A59),VLOOKUP(A59,Methuselahs!$A$7:$E$206,3,FALSE()),"")</f>
        <v/>
      </c>
      <c r="D59" s="258" t="str">
        <f t="shared" ca="1" si="12"/>
        <v/>
      </c>
      <c r="E59" s="259"/>
      <c r="F59" s="289">
        <f t="shared" si="13"/>
        <v>0</v>
      </c>
      <c r="G59" s="260" t="str">
        <f t="shared" ca="1" si="14"/>
        <v/>
      </c>
      <c r="H59" t="str">
        <f ca="1">IF(ISNUMBER(A59),IF(OR($S59=$U59,NOT(ISNA(MATCH($D59*5+$V$4,Override!$C$6:$C$124,0)))),$Q59,0),"")</f>
        <v/>
      </c>
      <c r="I59" s="133" t="str">
        <f t="shared" ca="1" si="15"/>
        <v/>
      </c>
      <c r="J59" s="262">
        <f ca="1">COUNT(A57:A61)</f>
        <v>0</v>
      </c>
      <c r="K59" s="263" t="str">
        <f ca="1">IF(ISNUMBER(A59),_xlfn.RANK.EQ(F59,F57:F61),"")</f>
        <v/>
      </c>
      <c r="L59" s="264">
        <f ca="1">IF(J59=5,VLOOKUP(K59,TPMatrix!$A$6:$B$10,2,FALSE()),IF(J59=4,VLOOKUP(K59,TPMatrix!$D$6:$E$9,2,FALSE()),0))</f>
        <v>0</v>
      </c>
      <c r="M59" s="264">
        <f ca="1">IF(COUNTIF(K57:K61,K59)&gt;=2,IF(J59=5,VLOOKUP(K59+1,TPMatrix!$A$6:$B$10,2,FALSE()),IF(J59=4,VLOOKUP(K59+1,TPMatrix!$D$6:$E$9,2,FALSE()),0)),"")</f>
        <v>0</v>
      </c>
      <c r="N59" s="264">
        <f ca="1">IF(COUNTIF(K57:K61,K59)&gt;=3,IF(J59=5,VLOOKUP(K59+2,TPMatrix!$A$6:$B$10,2,FALSE()),IF(J59=4,VLOOKUP(K59+2,TPMatrix!$D$6:$E$9,2,FALSE()),0)),"")</f>
        <v>0</v>
      </c>
      <c r="O59" s="264">
        <f ca="1">IF(COUNTIF(K57:K61,K59)&gt;=4,IF(J59=5,VLOOKUP(K59+3,TPMatrix!$A$6:$B$10,2,FALSE()),IF(J59=4,VLOOKUP(K59+3,TPMatrix!$D$6:$E$9,2,FALSE()),0)),"")</f>
        <v>0</v>
      </c>
      <c r="P59" s="264">
        <f ca="1">IF(COUNTIF(K57:K61,K59)&gt;=5,IF(J59=5,VLOOKUP(K59+4,TPMatrix!$A$6:$B$10,2,FALSE()),IF(J59=4,VLOOKUP(K59+4,TPMatrix!$D$6:$E$9,2,FALSE()),0)),"")</f>
        <v>0</v>
      </c>
      <c r="Q59" s="264">
        <f t="shared" ca="1" si="16"/>
        <v>0</v>
      </c>
      <c r="R59" s="265">
        <f t="shared" ca="1" si="17"/>
        <v>5</v>
      </c>
      <c r="S59" s="263">
        <f t="shared" ca="1" si="18"/>
        <v>0</v>
      </c>
      <c r="T59" s="264">
        <f t="shared" si="19"/>
        <v>0</v>
      </c>
      <c r="U59" s="265">
        <f t="shared" ca="1" si="20"/>
        <v>0</v>
      </c>
      <c r="W59" s="191" t="str">
        <f t="shared" ca="1" si="21"/>
        <v/>
      </c>
      <c r="X59" t="str">
        <f ca="1">IF(ISNUMBER($A59),$W59*(Methuselahs!$A$4+1)+$A59,"")</f>
        <v/>
      </c>
      <c r="Y59" s="191" t="str">
        <f t="shared" ca="1" si="22"/>
        <v/>
      </c>
      <c r="Z59" t="str">
        <f ca="1">IF(ISNUMBER($A59),VLOOKUP($A59,Methuselahs!$A$7:$X$206,5),"")</f>
        <v/>
      </c>
      <c r="AA59" s="191" t="str">
        <f t="shared" ca="1" si="23"/>
        <v/>
      </c>
    </row>
    <row r="60" spans="1:27" ht="12.95" customHeight="1">
      <c r="A60" t="str">
        <f ca="1">IF(OR(ISBLANK('Tournament Info'!$B$11),'Tournament Info'!$B$11&lt;&gt;4),"",INDIRECT(ADDRESS(ROW(),3,1,1,"Optimal Seating "&amp;'Tournament Info'!$B$11-1&amp;"R+F")))</f>
        <v/>
      </c>
      <c r="B60" t="str">
        <f ca="1">IF(ISNUMBER(A60),VLOOKUP(A60,Methuselahs!$A$7:$E$206,2,FALSE()),"")</f>
        <v/>
      </c>
      <c r="C60" t="str">
        <f ca="1">IF(ISNUMBER(A60),VLOOKUP(A60,Methuselahs!$A$7:$E$206,3,FALSE()),"")</f>
        <v/>
      </c>
      <c r="D60" s="268" t="str">
        <f t="shared" ca="1" si="12"/>
        <v/>
      </c>
      <c r="E60" s="269"/>
      <c r="F60" s="291">
        <f t="shared" si="13"/>
        <v>0</v>
      </c>
      <c r="G60" s="250" t="str">
        <f t="shared" ca="1" si="14"/>
        <v/>
      </c>
      <c r="H60" t="str">
        <f ca="1">IF(ISNUMBER(A60),IF(OR($S60=$U60,NOT(ISNA(MATCH($D60*5+$V$4,Override!$C$6:$C$124,0)))),$Q60,0),"")</f>
        <v/>
      </c>
      <c r="I60" s="297" t="str">
        <f t="shared" ca="1" si="15"/>
        <v/>
      </c>
      <c r="J60" s="270">
        <f ca="1">COUNT(A57:A61)</f>
        <v>0</v>
      </c>
      <c r="K60" s="253" t="str">
        <f ca="1">IF(ISNUMBER(A60),_xlfn.RANK.EQ(F60,F57:F61),"")</f>
        <v/>
      </c>
      <c r="L60" s="254">
        <f ca="1">IF(J60=5,VLOOKUP(K60,TPMatrix!$A$6:$B$10,2,FALSE()),IF(J60=4,VLOOKUP(K60,TPMatrix!$D$6:$E$9,2,FALSE()),0))</f>
        <v>0</v>
      </c>
      <c r="M60" s="254">
        <f ca="1">IF(COUNTIF(K57:K61,K60)&gt;=2,IF(J60=5,VLOOKUP(K60+1,TPMatrix!$A$6:$B$10,2,FALSE()),IF(J60=4,VLOOKUP(K60+1,TPMatrix!$D$6:$E$9,2,FALSE()),0)),"")</f>
        <v>0</v>
      </c>
      <c r="N60" s="254">
        <f ca="1">IF(COUNTIF(K57:K61,K60)&gt;=3,IF(J60=5,VLOOKUP(K60+2,TPMatrix!$A$6:$B$10,2,FALSE()),IF(J60=4,VLOOKUP(K60+2,TPMatrix!$D$6:$E$9,2,FALSE()),0)),"")</f>
        <v>0</v>
      </c>
      <c r="O60" s="254">
        <f ca="1">IF(COUNTIF(K57:K61,K60)&gt;=4,IF(J60=5,VLOOKUP(K60+3,TPMatrix!$A$6:$B$10,2,FALSE()),IF(J60=4,VLOOKUP(K60+3,TPMatrix!$D$6:$E$9,2,FALSE()),0)),"")</f>
        <v>0</v>
      </c>
      <c r="P60" s="254">
        <f ca="1">IF(COUNTIF(K57:K61,K60)&gt;=5,IF(J60=5,VLOOKUP(K60+4,TPMatrix!$A$6:$B$10,2,FALSE()),IF(J60=4,VLOOKUP(K60+4,TPMatrix!$D$6:$E$9,2,FALSE()),0)),"")</f>
        <v>0</v>
      </c>
      <c r="Q60" s="254">
        <f t="shared" ca="1" si="16"/>
        <v>0</v>
      </c>
      <c r="R60" s="255">
        <f t="shared" ca="1" si="17"/>
        <v>5</v>
      </c>
      <c r="S60" s="253">
        <f t="shared" ca="1" si="18"/>
        <v>0</v>
      </c>
      <c r="T60" s="254">
        <f t="shared" si="19"/>
        <v>0</v>
      </c>
      <c r="U60" s="255">
        <f t="shared" ca="1" si="20"/>
        <v>0</v>
      </c>
      <c r="W60" s="191" t="str">
        <f t="shared" ca="1" si="21"/>
        <v/>
      </c>
      <c r="X60" t="str">
        <f ca="1">IF(ISNUMBER($A60),$W60*(Methuselahs!$A$4+1)+$A60,"")</f>
        <v/>
      </c>
      <c r="Y60" s="191" t="str">
        <f t="shared" ca="1" si="22"/>
        <v/>
      </c>
      <c r="Z60" t="str">
        <f ca="1">IF(ISNUMBER($A60),VLOOKUP($A60,Methuselahs!$A$7:$X$206,5),"")</f>
        <v/>
      </c>
      <c r="AA60" s="191" t="str">
        <f t="shared" ca="1" si="23"/>
        <v/>
      </c>
    </row>
    <row r="61" spans="1:27" ht="12.95" customHeight="1" thickBot="1">
      <c r="A61" t="str">
        <f ca="1">IF(OR(ISBLANK('Tournament Info'!$B$11),'Tournament Info'!$B$11&lt;&gt;4),"",INDIRECT(ADDRESS(ROW(),3,1,1,"Optimal Seating "&amp;'Tournament Info'!$B$11-1&amp;"R+F")))</f>
        <v/>
      </c>
      <c r="B61" t="str">
        <f ca="1">IF(ISNUMBER(A61),VLOOKUP(A61,Methuselahs!$A$7:$E$206,2,FALSE()),"")</f>
        <v/>
      </c>
      <c r="C61" t="str">
        <f ca="1">IF(ISNUMBER(A61),VLOOKUP(A61,Methuselahs!$A$7:$E$206,3,FALSE()),"")</f>
        <v/>
      </c>
      <c r="D61" s="274" t="str">
        <f t="shared" ca="1" si="12"/>
        <v/>
      </c>
      <c r="E61" s="275"/>
      <c r="F61" s="292">
        <f t="shared" si="13"/>
        <v>0</v>
      </c>
      <c r="G61" s="260" t="str">
        <f t="shared" ca="1" si="14"/>
        <v/>
      </c>
      <c r="H61" t="str">
        <f ca="1">IF(ISNUMBER(A61),IF(OR($S61=$U61,NOT(ISNA(MATCH($D61*5+$V$4,Override!$C$6:$C$124,0)))),$Q61,0),"")</f>
        <v/>
      </c>
      <c r="I61" s="133" t="str">
        <f t="shared" ca="1" si="15"/>
        <v/>
      </c>
      <c r="J61" s="276">
        <f ca="1">COUNT(A57:A61)</f>
        <v>0</v>
      </c>
      <c r="K61" s="277" t="str">
        <f ca="1">IF(ISNUMBER(A61),_xlfn.RANK.EQ(F61,F57:F61),"")</f>
        <v/>
      </c>
      <c r="L61" s="278">
        <f ca="1">IF(J61=5,VLOOKUP(K61,TPMatrix!$A$6:$B$10,2,FALSE()),IF(J61=4,VLOOKUP(K61,TPMatrix!$D$6:$E$9,2,FALSE()),0))</f>
        <v>0</v>
      </c>
      <c r="M61" s="278">
        <f ca="1">IF(COUNTIF(K57:K61,K61)&gt;=2,IF(J61=5,VLOOKUP(K61+1,TPMatrix!$A$6:$B$10,2,FALSE()),IF(J61=4,VLOOKUP(K61+1,TPMatrix!$D$6:$E$9,2,FALSE()),0)),"")</f>
        <v>0</v>
      </c>
      <c r="N61" s="278">
        <f ca="1">IF(COUNTIF(K57:K61,K61)&gt;=3,IF(J61=5,VLOOKUP(K61+2,TPMatrix!$A$6:$B$10,2,FALSE()),IF(J61=4,VLOOKUP(K61+2,TPMatrix!$D$6:$E$9,2,FALSE()),0)),"")</f>
        <v>0</v>
      </c>
      <c r="O61" s="278">
        <f ca="1">IF(COUNTIF(K57:K61,K61)&gt;=4,IF(J61=5,VLOOKUP(K61+3,TPMatrix!$A$6:$B$10,2,FALSE()),IF(J61=4,VLOOKUP(K61+3,TPMatrix!$D$6:$E$9,2,FALSE()),0)),"")</f>
        <v>0</v>
      </c>
      <c r="P61" s="278">
        <f ca="1">IF(COUNTIF(K57:K61,K61)&gt;=5,IF(J61=5,VLOOKUP(K61+4,TPMatrix!$A$6:$B$10,2,FALSE()),IF(J61=4,VLOOKUP(K61+4,TPMatrix!$D$6:$E$9,2,FALSE()),0)),"")</f>
        <v>0</v>
      </c>
      <c r="Q61" s="278">
        <f t="shared" ca="1" si="16"/>
        <v>0</v>
      </c>
      <c r="R61" s="279">
        <f t="shared" ca="1" si="17"/>
        <v>5</v>
      </c>
      <c r="S61" s="277">
        <f t="shared" ca="1" si="18"/>
        <v>0</v>
      </c>
      <c r="T61" s="278">
        <f t="shared" si="19"/>
        <v>0</v>
      </c>
      <c r="U61" s="279">
        <f t="shared" ca="1" si="20"/>
        <v>0</v>
      </c>
      <c r="W61" s="191" t="str">
        <f t="shared" ca="1" si="21"/>
        <v/>
      </c>
      <c r="X61" t="str">
        <f ca="1">IF(ISNUMBER($A61),$W61*(Methuselahs!$A$4+1)+$A61,"")</f>
        <v/>
      </c>
      <c r="Y61" s="191" t="str">
        <f t="shared" ca="1" si="22"/>
        <v/>
      </c>
      <c r="Z61" t="str">
        <f ca="1">IF(ISNUMBER($A61),VLOOKUP($A61,Methuselahs!$A$7:$X$206,5),"")</f>
        <v/>
      </c>
      <c r="AA61" s="191" t="str">
        <f t="shared" ca="1" si="23"/>
        <v/>
      </c>
    </row>
    <row r="62" spans="1:27" ht="12.95" customHeight="1">
      <c r="A62" t="str">
        <f ca="1">IF(OR(ISBLANK('Tournament Info'!$B$11),'Tournament Info'!$B$11&lt;&gt;4),"",INDIRECT(ADDRESS(ROW(),3,1,1,"Optimal Seating "&amp;'Tournament Info'!$B$11-1&amp;"R+F")))</f>
        <v/>
      </c>
      <c r="B62" t="str">
        <f ca="1">IF(ISNUMBER(A62),VLOOKUP(A62,Methuselahs!$A$7:$E$206,2,FALSE()),"")</f>
        <v/>
      </c>
      <c r="C62" t="str">
        <f ca="1">IF(ISNUMBER(A62),VLOOKUP(A62,Methuselahs!$A$7:$E$206,3,FALSE()),"")</f>
        <v/>
      </c>
      <c r="D62" s="234" t="str">
        <f t="shared" ca="1" si="12"/>
        <v/>
      </c>
      <c r="E62" s="235"/>
      <c r="F62" s="285">
        <f t="shared" si="13"/>
        <v>0</v>
      </c>
      <c r="G62" s="236" t="str">
        <f t="shared" ca="1" si="14"/>
        <v/>
      </c>
      <c r="H62" t="str">
        <f ca="1">IF(ISNUMBER(A62),IF(OR($S62=$U62,NOT(ISNA(MATCH($D62*5+$V$4,Override!$C$6:$C$124,0)))),$Q62,0),"")</f>
        <v/>
      </c>
      <c r="I62" s="296" t="str">
        <f t="shared" ca="1" si="15"/>
        <v/>
      </c>
      <c r="J62" s="238">
        <f ca="1">COUNT(A62:A66)</f>
        <v>0</v>
      </c>
      <c r="K62" s="239" t="str">
        <f ca="1">IF(ISNUMBER(A62),_xlfn.RANK.EQ(F62,F62:F66),"")</f>
        <v/>
      </c>
      <c r="L62" s="240">
        <f ca="1">IF(J62=5,VLOOKUP(K62,TPMatrix!$A$6:$B$10,2,FALSE()),IF(J62=4,VLOOKUP(K62,TPMatrix!$D$6:$E$9,2,FALSE()),0))</f>
        <v>0</v>
      </c>
      <c r="M62" s="240">
        <f ca="1">IF(COUNTIF(K62:K66,K62)&gt;=2,IF(J62=5,VLOOKUP(K62+1,TPMatrix!$A$6:$B$10,2,FALSE()),IF(J62=4,VLOOKUP(K62+1,TPMatrix!$D$6:$E$9,2,FALSE()),0)),"")</f>
        <v>0</v>
      </c>
      <c r="N62" s="240">
        <f ca="1">IF(COUNTIF(K62:K66,K62)&gt;=3,IF(J62=5,VLOOKUP(K62+2,TPMatrix!$A$6:$B$10,2,FALSE()),IF(J62=4,VLOOKUP(K62+2,TPMatrix!$D$6:$E$9,2,FALSE()),0)),"")</f>
        <v>0</v>
      </c>
      <c r="O62" s="240">
        <f ca="1">IF(COUNTIF(K62:K66,K62)&gt;=4,IF(J62=5,VLOOKUP(K62+3,TPMatrix!$A$6:$B$10,2,FALSE()),IF(J62=4,VLOOKUP(K62+3,TPMatrix!$D$6:$E$9,2,FALSE()),0)),"")</f>
        <v>0</v>
      </c>
      <c r="P62" s="240">
        <f ca="1">IF(COUNTIF(K62:K66,K62)&gt;=5,IF(J62=5,VLOOKUP(K62+4,TPMatrix!$A$6:$B$10,2,FALSE()),IF(J62=4,VLOOKUP(K62+4,TPMatrix!$D$6:$E$9,2,FALSE()),0)),"")</f>
        <v>0</v>
      </c>
      <c r="Q62" s="240">
        <f t="shared" ca="1" si="16"/>
        <v>0</v>
      </c>
      <c r="R62" s="241">
        <f t="shared" ca="1" si="17"/>
        <v>5</v>
      </c>
      <c r="S62" s="242">
        <f t="shared" ca="1" si="18"/>
        <v>0</v>
      </c>
      <c r="T62" s="243">
        <f t="shared" si="19"/>
        <v>0</v>
      </c>
      <c r="U62" s="244">
        <f t="shared" ca="1" si="20"/>
        <v>0</v>
      </c>
      <c r="W62" s="191" t="str">
        <f t="shared" ca="1" si="21"/>
        <v/>
      </c>
      <c r="X62" t="str">
        <f ca="1">IF(ISNUMBER($A62),$W62*(Methuselahs!$A$4+1)+$A62,"")</f>
        <v/>
      </c>
      <c r="Y62" s="191" t="str">
        <f t="shared" ca="1" si="22"/>
        <v/>
      </c>
      <c r="Z62" t="str">
        <f ca="1">IF(ISNUMBER($A62),VLOOKUP($A62,Methuselahs!$A$7:$X$206,5),"")</f>
        <v/>
      </c>
      <c r="AA62" s="191" t="str">
        <f t="shared" ca="1" si="23"/>
        <v/>
      </c>
    </row>
    <row r="63" spans="1:27" ht="12.95" customHeight="1">
      <c r="A63" t="str">
        <f ca="1">IF(OR(ISBLANK('Tournament Info'!$B$11),'Tournament Info'!$B$11&lt;&gt;4),"",INDIRECT(ADDRESS(ROW(),3,1,1,"Optimal Seating "&amp;'Tournament Info'!$B$11-1&amp;"R+F")))</f>
        <v/>
      </c>
      <c r="B63" t="str">
        <f ca="1">IF(ISNUMBER(A63),VLOOKUP(A63,Methuselahs!$A$7:$E$206,2,FALSE()),"")</f>
        <v/>
      </c>
      <c r="C63" t="str">
        <f ca="1">IF(ISNUMBER(A63),VLOOKUP(A63,Methuselahs!$A$7:$E$206,3,FALSE()),"")</f>
        <v/>
      </c>
      <c r="D63" s="248" t="str">
        <f t="shared" ca="1" si="12"/>
        <v/>
      </c>
      <c r="E63" s="249"/>
      <c r="F63" s="287">
        <f t="shared" si="13"/>
        <v>0</v>
      </c>
      <c r="G63" s="250" t="str">
        <f t="shared" ca="1" si="14"/>
        <v/>
      </c>
      <c r="H63" t="str">
        <f ca="1">IF(ISNUMBER(A63),IF(OR($S63=$U63,NOT(ISNA(MATCH($D63*5+$V$4,Override!$C$6:$C$124,0)))),$Q63,0),"")</f>
        <v/>
      </c>
      <c r="I63" s="297" t="str">
        <f t="shared" ca="1" si="15"/>
        <v/>
      </c>
      <c r="J63" s="252">
        <f ca="1">COUNT(A62:A66)</f>
        <v>0</v>
      </c>
      <c r="K63" s="253" t="str">
        <f ca="1">IF(ISNUMBER(A63),_xlfn.RANK.EQ(F63,F62:F66),"")</f>
        <v/>
      </c>
      <c r="L63" s="254">
        <f ca="1">IF(J63=5,VLOOKUP(K63,TPMatrix!$A$6:$B$10,2,FALSE()),IF(J63=4,VLOOKUP(K63,TPMatrix!$D$6:$E$9,2,FALSE()),0))</f>
        <v>0</v>
      </c>
      <c r="M63" s="254">
        <f ca="1">IF(COUNTIF(K62:K66,K63)&gt;=2,IF(J63=5,VLOOKUP(K63+1,TPMatrix!$A$6:$B$10,2,FALSE()),IF(J63=4,VLOOKUP(K63+1,TPMatrix!$D$6:$E$9,2,FALSE()),0)),"")</f>
        <v>0</v>
      </c>
      <c r="N63" s="254">
        <f ca="1">IF(COUNTIF(K62:K66,K63)&gt;=3,IF(J63=5,VLOOKUP(K63+2,TPMatrix!$A$6:$B$10,2,FALSE()),IF(J63=4,VLOOKUP(K63+2,TPMatrix!$D$6:$E$9,2,FALSE()),0)),"")</f>
        <v>0</v>
      </c>
      <c r="O63" s="254">
        <f ca="1">IF(COUNTIF(K62:K66,K63)&gt;=4,IF(J63=5,VLOOKUP(K63+3,TPMatrix!$A$6:$B$10,2,FALSE()),IF(J63=4,VLOOKUP(K63+3,TPMatrix!$D$6:$E$9,2,FALSE()),0)),"")</f>
        <v>0</v>
      </c>
      <c r="P63" s="254">
        <f ca="1">IF(COUNTIF(K62:K66,K63)&gt;=5,IF(J63=5,VLOOKUP(K63+4,TPMatrix!$A$6:$B$10,2,FALSE()),IF(J63=4,VLOOKUP(K63+4,TPMatrix!$D$6:$E$9,2,FALSE()),0)),"")</f>
        <v>0</v>
      </c>
      <c r="Q63" s="254">
        <f t="shared" ca="1" si="16"/>
        <v>0</v>
      </c>
      <c r="R63" s="255">
        <f t="shared" ca="1" si="17"/>
        <v>5</v>
      </c>
      <c r="S63" s="253">
        <f t="shared" ca="1" si="18"/>
        <v>0</v>
      </c>
      <c r="T63" s="254">
        <f t="shared" si="19"/>
        <v>0</v>
      </c>
      <c r="U63" s="255">
        <f t="shared" ca="1" si="20"/>
        <v>0</v>
      </c>
      <c r="W63" s="191" t="str">
        <f t="shared" ca="1" si="21"/>
        <v/>
      </c>
      <c r="X63" t="str">
        <f ca="1">IF(ISNUMBER($A63),$W63*(Methuselahs!$A$4+1)+$A63,"")</f>
        <v/>
      </c>
      <c r="Y63" s="191" t="str">
        <f t="shared" ca="1" si="22"/>
        <v/>
      </c>
      <c r="Z63" t="str">
        <f ca="1">IF(ISNUMBER($A63),VLOOKUP($A63,Methuselahs!$A$7:$X$206,5),"")</f>
        <v/>
      </c>
      <c r="AA63" s="191" t="str">
        <f t="shared" ca="1" si="23"/>
        <v/>
      </c>
    </row>
    <row r="64" spans="1:27" ht="12.95" customHeight="1">
      <c r="A64" t="str">
        <f ca="1">IF(OR(ISBLANK('Tournament Info'!$B$11),'Tournament Info'!$B$11&lt;&gt;4),"",INDIRECT(ADDRESS(ROW(),3,1,1,"Optimal Seating "&amp;'Tournament Info'!$B$11-1&amp;"R+F")))</f>
        <v/>
      </c>
      <c r="B64" t="str">
        <f ca="1">IF(ISNUMBER(A64),VLOOKUP(A64,Methuselahs!$A$7:$E$206,2,FALSE()),"")</f>
        <v/>
      </c>
      <c r="C64" t="str">
        <f ca="1">IF(ISNUMBER(A64),VLOOKUP(A64,Methuselahs!$A$7:$E$206,3,FALSE()),"")</f>
        <v/>
      </c>
      <c r="D64" s="258" t="str">
        <f t="shared" ca="1" si="12"/>
        <v/>
      </c>
      <c r="E64" s="259"/>
      <c r="F64" s="289">
        <f t="shared" si="13"/>
        <v>0</v>
      </c>
      <c r="G64" s="260" t="str">
        <f t="shared" ca="1" si="14"/>
        <v/>
      </c>
      <c r="H64" t="str">
        <f ca="1">IF(ISNUMBER(A64),IF(OR($S64=$U64,NOT(ISNA(MATCH($D64*5+$V$4,Override!$C$6:$C$124,0)))),$Q64,0),"")</f>
        <v/>
      </c>
      <c r="I64" s="133" t="str">
        <f t="shared" ca="1" si="15"/>
        <v/>
      </c>
      <c r="J64" s="262">
        <f ca="1">COUNT(A62:A66)</f>
        <v>0</v>
      </c>
      <c r="K64" s="263" t="str">
        <f ca="1">IF(ISNUMBER(A64),_xlfn.RANK.EQ(F64,F62:F66),"")</f>
        <v/>
      </c>
      <c r="L64" s="264">
        <f ca="1">IF(J64=5,VLOOKUP(K64,TPMatrix!$A$6:$B$10,2,FALSE()),IF(J64=4,VLOOKUP(K64,TPMatrix!$D$6:$E$9,2,FALSE()),0))</f>
        <v>0</v>
      </c>
      <c r="M64" s="264">
        <f ca="1">IF(COUNTIF(K62:K66,K64)&gt;=2,IF(J64=5,VLOOKUP(K64+1,TPMatrix!$A$6:$B$10,2,FALSE()),IF(J64=4,VLOOKUP(K64+1,TPMatrix!$D$6:$E$9,2,FALSE()),0)),"")</f>
        <v>0</v>
      </c>
      <c r="N64" s="264">
        <f ca="1">IF(COUNTIF(K62:K66,K64)&gt;=3,IF(J64=5,VLOOKUP(K64+2,TPMatrix!$A$6:$B$10,2,FALSE()),IF(J64=4,VLOOKUP(K64+2,TPMatrix!$D$6:$E$9,2,FALSE()),0)),"")</f>
        <v>0</v>
      </c>
      <c r="O64" s="264">
        <f ca="1">IF(COUNTIF(K62:K66,K64)&gt;=4,IF(J64=5,VLOOKUP(K64+3,TPMatrix!$A$6:$B$10,2,FALSE()),IF(J64=4,VLOOKUP(K64+3,TPMatrix!$D$6:$E$9,2,FALSE()),0)),"")</f>
        <v>0</v>
      </c>
      <c r="P64" s="264">
        <f ca="1">IF(COUNTIF(K62:K66,K64)&gt;=5,IF(J64=5,VLOOKUP(K64+4,TPMatrix!$A$6:$B$10,2,FALSE()),IF(J64=4,VLOOKUP(K64+4,TPMatrix!$D$6:$E$9,2,FALSE()),0)),"")</f>
        <v>0</v>
      </c>
      <c r="Q64" s="264">
        <f t="shared" ca="1" si="16"/>
        <v>0</v>
      </c>
      <c r="R64" s="265">
        <f t="shared" ca="1" si="17"/>
        <v>5</v>
      </c>
      <c r="S64" s="263">
        <f t="shared" ca="1" si="18"/>
        <v>0</v>
      </c>
      <c r="T64" s="264">
        <f t="shared" si="19"/>
        <v>0</v>
      </c>
      <c r="U64" s="265">
        <f t="shared" ca="1" si="20"/>
        <v>0</v>
      </c>
      <c r="W64" s="191" t="str">
        <f t="shared" ca="1" si="21"/>
        <v/>
      </c>
      <c r="X64" t="str">
        <f ca="1">IF(ISNUMBER($A64),$W64*(Methuselahs!$A$4+1)+$A64,"")</f>
        <v/>
      </c>
      <c r="Y64" s="191" t="str">
        <f t="shared" ca="1" si="22"/>
        <v/>
      </c>
      <c r="Z64" t="str">
        <f ca="1">IF(ISNUMBER($A64),VLOOKUP($A64,Methuselahs!$A$7:$X$206,5),"")</f>
        <v/>
      </c>
      <c r="AA64" s="191" t="str">
        <f t="shared" ca="1" si="23"/>
        <v/>
      </c>
    </row>
    <row r="65" spans="1:27" ht="12.95" customHeight="1">
      <c r="A65" t="str">
        <f ca="1">IF(OR(ISBLANK('Tournament Info'!$B$11),'Tournament Info'!$B$11&lt;&gt;4),"",INDIRECT(ADDRESS(ROW(),3,1,1,"Optimal Seating "&amp;'Tournament Info'!$B$11-1&amp;"R+F")))</f>
        <v/>
      </c>
      <c r="B65" t="str">
        <f ca="1">IF(ISNUMBER(A65),VLOOKUP(A65,Methuselahs!$A$7:$E$206,2,FALSE()),"")</f>
        <v/>
      </c>
      <c r="C65" t="str">
        <f ca="1">IF(ISNUMBER(A65),VLOOKUP(A65,Methuselahs!$A$7:$E$206,3,FALSE()),"")</f>
        <v/>
      </c>
      <c r="D65" s="268" t="str">
        <f t="shared" ca="1" si="12"/>
        <v/>
      </c>
      <c r="E65" s="269"/>
      <c r="F65" s="291">
        <f t="shared" si="13"/>
        <v>0</v>
      </c>
      <c r="G65" s="250" t="str">
        <f t="shared" ca="1" si="14"/>
        <v/>
      </c>
      <c r="H65" t="str">
        <f ca="1">IF(ISNUMBER(A65),IF(OR($S65=$U65,NOT(ISNA(MATCH($D65*5+$V$4,Override!$C$6:$C$124,0)))),$Q65,0),"")</f>
        <v/>
      </c>
      <c r="I65" s="297" t="str">
        <f t="shared" ca="1" si="15"/>
        <v/>
      </c>
      <c r="J65" s="270">
        <f ca="1">COUNT(A62:A66)</f>
        <v>0</v>
      </c>
      <c r="K65" s="253" t="str">
        <f ca="1">IF(ISNUMBER(A65),_xlfn.RANK.EQ(F65,F62:F66),"")</f>
        <v/>
      </c>
      <c r="L65" s="254">
        <f ca="1">IF(J65=5,VLOOKUP(K65,TPMatrix!$A$6:$B$10,2,FALSE()),IF(J65=4,VLOOKUP(K65,TPMatrix!$D$6:$E$9,2,FALSE()),0))</f>
        <v>0</v>
      </c>
      <c r="M65" s="254">
        <f ca="1">IF(COUNTIF(K62:K66,K65)&gt;=2,IF(J65=5,VLOOKUP(K65+1,TPMatrix!$A$6:$B$10,2,FALSE()),IF(J65=4,VLOOKUP(K65+1,TPMatrix!$D$6:$E$9,2,FALSE()),0)),"")</f>
        <v>0</v>
      </c>
      <c r="N65" s="254">
        <f ca="1">IF(COUNTIF(K62:K66,K65)&gt;=3,IF(J65=5,VLOOKUP(K65+2,TPMatrix!$A$6:$B$10,2,FALSE()),IF(J65=4,VLOOKUP(K65+2,TPMatrix!$D$6:$E$9,2,FALSE()),0)),"")</f>
        <v>0</v>
      </c>
      <c r="O65" s="254">
        <f ca="1">IF(COUNTIF(K62:K66,K65)&gt;=4,IF(J65=5,VLOOKUP(K65+3,TPMatrix!$A$6:$B$10,2,FALSE()),IF(J65=4,VLOOKUP(K65+3,TPMatrix!$D$6:$E$9,2,FALSE()),0)),"")</f>
        <v>0</v>
      </c>
      <c r="P65" s="254">
        <f ca="1">IF(COUNTIF(K62:K66,K65)&gt;=5,IF(J65=5,VLOOKUP(K65+4,TPMatrix!$A$6:$B$10,2,FALSE()),IF(J65=4,VLOOKUP(K65+4,TPMatrix!$D$6:$E$9,2,FALSE()),0)),"")</f>
        <v>0</v>
      </c>
      <c r="Q65" s="254">
        <f t="shared" ca="1" si="16"/>
        <v>0</v>
      </c>
      <c r="R65" s="255">
        <f t="shared" ca="1" si="17"/>
        <v>5</v>
      </c>
      <c r="S65" s="253">
        <f t="shared" ca="1" si="18"/>
        <v>0</v>
      </c>
      <c r="T65" s="254">
        <f t="shared" si="19"/>
        <v>0</v>
      </c>
      <c r="U65" s="255">
        <f t="shared" ca="1" si="20"/>
        <v>0</v>
      </c>
      <c r="W65" s="191" t="str">
        <f t="shared" ca="1" si="21"/>
        <v/>
      </c>
      <c r="X65" t="str">
        <f ca="1">IF(ISNUMBER($A65),$W65*(Methuselahs!$A$4+1)+$A65,"")</f>
        <v/>
      </c>
      <c r="Y65" s="191" t="str">
        <f t="shared" ca="1" si="22"/>
        <v/>
      </c>
      <c r="Z65" t="str">
        <f ca="1">IF(ISNUMBER($A65),VLOOKUP($A65,Methuselahs!$A$7:$X$206,5),"")</f>
        <v/>
      </c>
      <c r="AA65" s="191" t="str">
        <f t="shared" ca="1" si="23"/>
        <v/>
      </c>
    </row>
    <row r="66" spans="1:27" ht="12.95" customHeight="1" thickBot="1">
      <c r="A66" t="str">
        <f ca="1">IF(OR(ISBLANK('Tournament Info'!$B$11),'Tournament Info'!$B$11&lt;&gt;4),"",INDIRECT(ADDRESS(ROW(),3,1,1,"Optimal Seating "&amp;'Tournament Info'!$B$11-1&amp;"R+F")))</f>
        <v/>
      </c>
      <c r="B66" t="str">
        <f ca="1">IF(ISNUMBER(A66),VLOOKUP(A66,Methuselahs!$A$7:$E$206,2,FALSE()),"")</f>
        <v/>
      </c>
      <c r="C66" t="str">
        <f ca="1">IF(ISNUMBER(A66),VLOOKUP(A66,Methuselahs!$A$7:$E$206,3,FALSE()),"")</f>
        <v/>
      </c>
      <c r="D66" s="274" t="str">
        <f t="shared" ca="1" si="12"/>
        <v/>
      </c>
      <c r="E66" s="275"/>
      <c r="F66" s="292">
        <f t="shared" si="13"/>
        <v>0</v>
      </c>
      <c r="G66" s="260" t="str">
        <f t="shared" ca="1" si="14"/>
        <v/>
      </c>
      <c r="H66" t="str">
        <f ca="1">IF(ISNUMBER(A66),IF(OR($S66=$U66,NOT(ISNA(MATCH($D66*5+$V$4,Override!$C$6:$C$124,0)))),$Q66,0),"")</f>
        <v/>
      </c>
      <c r="I66" s="133" t="str">
        <f t="shared" ca="1" si="15"/>
        <v/>
      </c>
      <c r="J66" s="276">
        <f ca="1">COUNT(A62:A66)</f>
        <v>0</v>
      </c>
      <c r="K66" s="277" t="str">
        <f ca="1">IF(ISNUMBER(A66),_xlfn.RANK.EQ(F66,F62:F66),"")</f>
        <v/>
      </c>
      <c r="L66" s="278">
        <f ca="1">IF(J66=5,VLOOKUP(K66,TPMatrix!$A$6:$B$10,2,FALSE()),IF(J66=4,VLOOKUP(K66,TPMatrix!$D$6:$E$9,2,FALSE()),0))</f>
        <v>0</v>
      </c>
      <c r="M66" s="278">
        <f ca="1">IF(COUNTIF(K62:K66,K66)&gt;=2,IF(J66=5,VLOOKUP(K66+1,TPMatrix!$A$6:$B$10,2,FALSE()),IF(J66=4,VLOOKUP(K66+1,TPMatrix!$D$6:$E$9,2,FALSE()),0)),"")</f>
        <v>0</v>
      </c>
      <c r="N66" s="278">
        <f ca="1">IF(COUNTIF(K62:K66,K66)&gt;=3,IF(J66=5,VLOOKUP(K66+2,TPMatrix!$A$6:$B$10,2,FALSE()),IF(J66=4,VLOOKUP(K66+2,TPMatrix!$D$6:$E$9,2,FALSE()),0)),"")</f>
        <v>0</v>
      </c>
      <c r="O66" s="278">
        <f ca="1">IF(COUNTIF(K62:K66,K66)&gt;=4,IF(J66=5,VLOOKUP(K66+3,TPMatrix!$A$6:$B$10,2,FALSE()),IF(J66=4,VLOOKUP(K66+3,TPMatrix!$D$6:$E$9,2,FALSE()),0)),"")</f>
        <v>0</v>
      </c>
      <c r="P66" s="278">
        <f ca="1">IF(COUNTIF(K62:K66,K66)&gt;=5,IF(J66=5,VLOOKUP(K66+4,TPMatrix!$A$6:$B$10,2,FALSE()),IF(J66=4,VLOOKUP(K66+4,TPMatrix!$D$6:$E$9,2,FALSE()),0)),"")</f>
        <v>0</v>
      </c>
      <c r="Q66" s="278">
        <f t="shared" ca="1" si="16"/>
        <v>0</v>
      </c>
      <c r="R66" s="279">
        <f t="shared" ca="1" si="17"/>
        <v>5</v>
      </c>
      <c r="S66" s="277">
        <f t="shared" ca="1" si="18"/>
        <v>0</v>
      </c>
      <c r="T66" s="278">
        <f t="shared" si="19"/>
        <v>0</v>
      </c>
      <c r="U66" s="279">
        <f t="shared" ca="1" si="20"/>
        <v>0</v>
      </c>
      <c r="W66" s="191" t="str">
        <f t="shared" ca="1" si="21"/>
        <v/>
      </c>
      <c r="X66" t="str">
        <f ca="1">IF(ISNUMBER($A66),$W66*(Methuselahs!$A$4+1)+$A66,"")</f>
        <v/>
      </c>
      <c r="Y66" s="191" t="str">
        <f t="shared" ca="1" si="22"/>
        <v/>
      </c>
      <c r="Z66" t="str">
        <f ca="1">IF(ISNUMBER($A66),VLOOKUP($A66,Methuselahs!$A$7:$X$206,5),"")</f>
        <v/>
      </c>
      <c r="AA66" s="191" t="str">
        <f t="shared" ca="1" si="23"/>
        <v/>
      </c>
    </row>
    <row r="67" spans="1:27" ht="12.95" customHeight="1">
      <c r="A67" t="str">
        <f ca="1">IF(OR(ISBLANK('Tournament Info'!$B$11),'Tournament Info'!$B$11&lt;&gt;4),"",INDIRECT(ADDRESS(ROW(),3,1,1,"Optimal Seating "&amp;'Tournament Info'!$B$11-1&amp;"R+F")))</f>
        <v/>
      </c>
      <c r="B67" t="str">
        <f ca="1">IF(ISNUMBER(A67),VLOOKUP(A67,Methuselahs!$A$7:$E$206,2,FALSE()),"")</f>
        <v/>
      </c>
      <c r="C67" t="str">
        <f ca="1">IF(ISNUMBER(A67),VLOOKUP(A67,Methuselahs!$A$7:$E$206,3,FALSE()),"")</f>
        <v/>
      </c>
      <c r="D67" s="234" t="str">
        <f t="shared" ca="1" si="12"/>
        <v/>
      </c>
      <c r="E67" s="235"/>
      <c r="F67" s="285">
        <f t="shared" si="13"/>
        <v>0</v>
      </c>
      <c r="G67" s="236" t="str">
        <f t="shared" ca="1" si="14"/>
        <v/>
      </c>
      <c r="H67" t="str">
        <f ca="1">IF(ISNUMBER(A67),IF(OR($S67=$U67,NOT(ISNA(MATCH($D67*5+$V$4,Override!$C$6:$C$124,0)))),$Q67,0),"")</f>
        <v/>
      </c>
      <c r="I67" s="296" t="str">
        <f t="shared" ca="1" si="15"/>
        <v/>
      </c>
      <c r="J67" s="238">
        <f ca="1">COUNT(A67:A71)</f>
        <v>0</v>
      </c>
      <c r="K67" s="239" t="str">
        <f ca="1">IF(ISNUMBER(A67),_xlfn.RANK.EQ(F67,F67:F71),"")</f>
        <v/>
      </c>
      <c r="L67" s="240">
        <f ca="1">IF(J67=5,VLOOKUP(K67,TPMatrix!$A$6:$B$10,2,FALSE()),IF(J67=4,VLOOKUP(K67,TPMatrix!$D$6:$E$9,2,FALSE()),0))</f>
        <v>0</v>
      </c>
      <c r="M67" s="240">
        <f ca="1">IF(COUNTIF(K67:K71,K67)&gt;=2,IF(J67=5,VLOOKUP(K67+1,TPMatrix!$A$6:$B$10,2,FALSE()),IF(J67=4,VLOOKUP(K67+1,TPMatrix!$D$6:$E$9,2,FALSE()),0)),"")</f>
        <v>0</v>
      </c>
      <c r="N67" s="240">
        <f ca="1">IF(COUNTIF(K67:K71,K67)&gt;=3,IF(J67=5,VLOOKUP(K67+2,TPMatrix!$A$6:$B$10,2,FALSE()),IF(J67=4,VLOOKUP(K67+2,TPMatrix!$D$6:$E$9,2,FALSE()),0)),"")</f>
        <v>0</v>
      </c>
      <c r="O67" s="240">
        <f ca="1">IF(COUNTIF(K67:K71,K67)&gt;=4,IF(J67=5,VLOOKUP(K67+3,TPMatrix!$A$6:$B$10,2,FALSE()),IF(J67=4,VLOOKUP(K67+3,TPMatrix!$D$6:$E$9,2,FALSE()),0)),"")</f>
        <v>0</v>
      </c>
      <c r="P67" s="240">
        <f ca="1">IF(COUNTIF(K67:K71,K67)&gt;=5,IF(J67=5,VLOOKUP(K67+4,TPMatrix!$A$6:$B$10,2,FALSE()),IF(J67=4,VLOOKUP(K67+4,TPMatrix!$D$6:$E$9,2,FALSE()),0)),"")</f>
        <v>0</v>
      </c>
      <c r="Q67" s="240">
        <f t="shared" ca="1" si="16"/>
        <v>0</v>
      </c>
      <c r="R67" s="241">
        <f t="shared" ca="1" si="17"/>
        <v>5</v>
      </c>
      <c r="S67" s="242">
        <f t="shared" ca="1" si="18"/>
        <v>0</v>
      </c>
      <c r="T67" s="243">
        <f t="shared" si="19"/>
        <v>0</v>
      </c>
      <c r="U67" s="244">
        <f t="shared" ca="1" si="20"/>
        <v>0</v>
      </c>
      <c r="W67" s="191" t="str">
        <f t="shared" ca="1" si="21"/>
        <v/>
      </c>
      <c r="X67" t="str">
        <f ca="1">IF(ISNUMBER($A67),$W67*(Methuselahs!$A$4+1)+$A67,"")</f>
        <v/>
      </c>
      <c r="Y67" s="191" t="str">
        <f t="shared" ca="1" si="22"/>
        <v/>
      </c>
      <c r="Z67" t="str">
        <f ca="1">IF(ISNUMBER($A67),VLOOKUP($A67,Methuselahs!$A$7:$X$206,5),"")</f>
        <v/>
      </c>
      <c r="AA67" s="191" t="str">
        <f t="shared" ca="1" si="23"/>
        <v/>
      </c>
    </row>
    <row r="68" spans="1:27" ht="12.95" customHeight="1">
      <c r="A68" t="str">
        <f ca="1">IF(OR(ISBLANK('Tournament Info'!$B$11),'Tournament Info'!$B$11&lt;&gt;4),"",INDIRECT(ADDRESS(ROW(),3,1,1,"Optimal Seating "&amp;'Tournament Info'!$B$11-1&amp;"R+F")))</f>
        <v/>
      </c>
      <c r="B68" t="str">
        <f ca="1">IF(ISNUMBER(A68),VLOOKUP(A68,Methuselahs!$A$7:$E$206,2,FALSE()),"")</f>
        <v/>
      </c>
      <c r="C68" t="str">
        <f ca="1">IF(ISNUMBER(A68),VLOOKUP(A68,Methuselahs!$A$7:$E$206,3,FALSE()),"")</f>
        <v/>
      </c>
      <c r="D68" s="248" t="str">
        <f t="shared" ca="1" si="12"/>
        <v/>
      </c>
      <c r="E68" s="249"/>
      <c r="F68" s="287">
        <f t="shared" si="13"/>
        <v>0</v>
      </c>
      <c r="G68" s="250" t="str">
        <f t="shared" ca="1" si="14"/>
        <v/>
      </c>
      <c r="H68" t="str">
        <f ca="1">IF(ISNUMBER(A68),IF(OR($S68=$U68,NOT(ISNA(MATCH($D68*5+$V$4,Override!$C$6:$C$124,0)))),$Q68,0),"")</f>
        <v/>
      </c>
      <c r="I68" s="297" t="str">
        <f t="shared" ca="1" si="15"/>
        <v/>
      </c>
      <c r="J68" s="252">
        <f ca="1">COUNT(A67:A71)</f>
        <v>0</v>
      </c>
      <c r="K68" s="253" t="str">
        <f ca="1">IF(ISNUMBER(A68),_xlfn.RANK.EQ(F68,F67:F71),"")</f>
        <v/>
      </c>
      <c r="L68" s="254">
        <f ca="1">IF(J68=5,VLOOKUP(K68,TPMatrix!$A$6:$B$10,2,FALSE()),IF(J68=4,VLOOKUP(K68,TPMatrix!$D$6:$E$9,2,FALSE()),0))</f>
        <v>0</v>
      </c>
      <c r="M68" s="254">
        <f ca="1">IF(COUNTIF(K67:K71,K68)&gt;=2,IF(J68=5,VLOOKUP(K68+1,TPMatrix!$A$6:$B$10,2,FALSE()),IF(J68=4,VLOOKUP(K68+1,TPMatrix!$D$6:$E$9,2,FALSE()),0)),"")</f>
        <v>0</v>
      </c>
      <c r="N68" s="254">
        <f ca="1">IF(COUNTIF(K67:K71,K68)&gt;=3,IF(J68=5,VLOOKUP(K68+2,TPMatrix!$A$6:$B$10,2,FALSE()),IF(J68=4,VLOOKUP(K68+2,TPMatrix!$D$6:$E$9,2,FALSE()),0)),"")</f>
        <v>0</v>
      </c>
      <c r="O68" s="254">
        <f ca="1">IF(COUNTIF(K67:K71,K68)&gt;=4,IF(J68=5,VLOOKUP(K68+3,TPMatrix!$A$6:$B$10,2,FALSE()),IF(J68=4,VLOOKUP(K68+3,TPMatrix!$D$6:$E$9,2,FALSE()),0)),"")</f>
        <v>0</v>
      </c>
      <c r="P68" s="254">
        <f ca="1">IF(COUNTIF(K67:K71,K68)&gt;=5,IF(J68=5,VLOOKUP(K68+4,TPMatrix!$A$6:$B$10,2,FALSE()),IF(J68=4,VLOOKUP(K68+4,TPMatrix!$D$6:$E$9,2,FALSE()),0)),"")</f>
        <v>0</v>
      </c>
      <c r="Q68" s="254">
        <f t="shared" ca="1" si="16"/>
        <v>0</v>
      </c>
      <c r="R68" s="255">
        <f t="shared" ca="1" si="17"/>
        <v>5</v>
      </c>
      <c r="S68" s="253">
        <f t="shared" ca="1" si="18"/>
        <v>0</v>
      </c>
      <c r="T68" s="254">
        <f t="shared" si="19"/>
        <v>0</v>
      </c>
      <c r="U68" s="255">
        <f t="shared" ca="1" si="20"/>
        <v>0</v>
      </c>
      <c r="W68" s="191" t="str">
        <f t="shared" ca="1" si="21"/>
        <v/>
      </c>
      <c r="X68" t="str">
        <f ca="1">IF(ISNUMBER($A68),$W68*(Methuselahs!$A$4+1)+$A68,"")</f>
        <v/>
      </c>
      <c r="Y68" s="191" t="str">
        <f t="shared" ca="1" si="22"/>
        <v/>
      </c>
      <c r="Z68" t="str">
        <f ca="1">IF(ISNUMBER($A68),VLOOKUP($A68,Methuselahs!$A$7:$X$206,5),"")</f>
        <v/>
      </c>
      <c r="AA68" s="191" t="str">
        <f t="shared" ca="1" si="23"/>
        <v/>
      </c>
    </row>
    <row r="69" spans="1:27" ht="12.95" customHeight="1">
      <c r="A69" t="str">
        <f ca="1">IF(OR(ISBLANK('Tournament Info'!$B$11),'Tournament Info'!$B$11&lt;&gt;4),"",INDIRECT(ADDRESS(ROW(),3,1,1,"Optimal Seating "&amp;'Tournament Info'!$B$11-1&amp;"R+F")))</f>
        <v/>
      </c>
      <c r="B69" t="str">
        <f ca="1">IF(ISNUMBER(A69),VLOOKUP(A69,Methuselahs!$A$7:$E$206,2,FALSE()),"")</f>
        <v/>
      </c>
      <c r="C69" t="str">
        <f ca="1">IF(ISNUMBER(A69),VLOOKUP(A69,Methuselahs!$A$7:$E$206,3,FALSE()),"")</f>
        <v/>
      </c>
      <c r="D69" s="258" t="str">
        <f t="shared" ca="1" si="12"/>
        <v/>
      </c>
      <c r="E69" s="259"/>
      <c r="F69" s="289">
        <f t="shared" si="13"/>
        <v>0</v>
      </c>
      <c r="G69" s="260" t="str">
        <f t="shared" ca="1" si="14"/>
        <v/>
      </c>
      <c r="H69" t="str">
        <f ca="1">IF(ISNUMBER(A69),IF(OR($S69=$U69,NOT(ISNA(MATCH($D69*5+$V$4,Override!$C$6:$C$124,0)))),$Q69,0),"")</f>
        <v/>
      </c>
      <c r="I69" s="133" t="str">
        <f t="shared" ca="1" si="15"/>
        <v/>
      </c>
      <c r="J69" s="262">
        <f ca="1">COUNT(A67:A71)</f>
        <v>0</v>
      </c>
      <c r="K69" s="263" t="str">
        <f ca="1">IF(ISNUMBER(A69),_xlfn.RANK.EQ(F69,F67:F71),"")</f>
        <v/>
      </c>
      <c r="L69" s="264">
        <f ca="1">IF(J69=5,VLOOKUP(K69,TPMatrix!$A$6:$B$10,2,FALSE()),IF(J69=4,VLOOKUP(K69,TPMatrix!$D$6:$E$9,2,FALSE()),0))</f>
        <v>0</v>
      </c>
      <c r="M69" s="264">
        <f ca="1">IF(COUNTIF(K67:K71,K69)&gt;=2,IF(J69=5,VLOOKUP(K69+1,TPMatrix!$A$6:$B$10,2,FALSE()),IF(J69=4,VLOOKUP(K69+1,TPMatrix!$D$6:$E$9,2,FALSE()),0)),"")</f>
        <v>0</v>
      </c>
      <c r="N69" s="264">
        <f ca="1">IF(COUNTIF(K67:K71,K69)&gt;=3,IF(J69=5,VLOOKUP(K69+2,TPMatrix!$A$6:$B$10,2,FALSE()),IF(J69=4,VLOOKUP(K69+2,TPMatrix!$D$6:$E$9,2,FALSE()),0)),"")</f>
        <v>0</v>
      </c>
      <c r="O69" s="264">
        <f ca="1">IF(COUNTIF(K67:K71,K69)&gt;=4,IF(J69=5,VLOOKUP(K69+3,TPMatrix!$A$6:$B$10,2,FALSE()),IF(J69=4,VLOOKUP(K69+3,TPMatrix!$D$6:$E$9,2,FALSE()),0)),"")</f>
        <v>0</v>
      </c>
      <c r="P69" s="264">
        <f ca="1">IF(COUNTIF(K67:K71,K69)&gt;=5,IF(J69=5,VLOOKUP(K69+4,TPMatrix!$A$6:$B$10,2,FALSE()),IF(J69=4,VLOOKUP(K69+4,TPMatrix!$D$6:$E$9,2,FALSE()),0)),"")</f>
        <v>0</v>
      </c>
      <c r="Q69" s="264">
        <f t="shared" ca="1" si="16"/>
        <v>0</v>
      </c>
      <c r="R69" s="265">
        <f t="shared" ca="1" si="17"/>
        <v>5</v>
      </c>
      <c r="S69" s="263">
        <f t="shared" ca="1" si="18"/>
        <v>0</v>
      </c>
      <c r="T69" s="264">
        <f t="shared" si="19"/>
        <v>0</v>
      </c>
      <c r="U69" s="265">
        <f t="shared" ca="1" si="20"/>
        <v>0</v>
      </c>
      <c r="W69" s="191" t="str">
        <f t="shared" ca="1" si="21"/>
        <v/>
      </c>
      <c r="X69" t="str">
        <f ca="1">IF(ISNUMBER($A69),$W69*(Methuselahs!$A$4+1)+$A69,"")</f>
        <v/>
      </c>
      <c r="Y69" s="191" t="str">
        <f t="shared" ca="1" si="22"/>
        <v/>
      </c>
      <c r="Z69" t="str">
        <f ca="1">IF(ISNUMBER($A69),VLOOKUP($A69,Methuselahs!$A$7:$X$206,5),"")</f>
        <v/>
      </c>
      <c r="AA69" s="191" t="str">
        <f t="shared" ca="1" si="23"/>
        <v/>
      </c>
    </row>
    <row r="70" spans="1:27" ht="12.95" customHeight="1">
      <c r="A70" t="str">
        <f ca="1">IF(OR(ISBLANK('Tournament Info'!$B$11),'Tournament Info'!$B$11&lt;&gt;4),"",INDIRECT(ADDRESS(ROW(),3,1,1,"Optimal Seating "&amp;'Tournament Info'!$B$11-1&amp;"R+F")))</f>
        <v/>
      </c>
      <c r="B70" t="str">
        <f ca="1">IF(ISNUMBER(A70),VLOOKUP(A70,Methuselahs!$A$7:$E$206,2,FALSE()),"")</f>
        <v/>
      </c>
      <c r="C70" t="str">
        <f ca="1">IF(ISNUMBER(A70),VLOOKUP(A70,Methuselahs!$A$7:$E$206,3,FALSE()),"")</f>
        <v/>
      </c>
      <c r="D70" s="268" t="str">
        <f t="shared" ca="1" si="12"/>
        <v/>
      </c>
      <c r="E70" s="269"/>
      <c r="F70" s="291">
        <f t="shared" si="13"/>
        <v>0</v>
      </c>
      <c r="G70" s="250" t="str">
        <f t="shared" ca="1" si="14"/>
        <v/>
      </c>
      <c r="H70" t="str">
        <f ca="1">IF(ISNUMBER(A70),IF(OR($S70=$U70,NOT(ISNA(MATCH($D70*5+$V$4,Override!$C$6:$C$124,0)))),$Q70,0),"")</f>
        <v/>
      </c>
      <c r="I70" s="297" t="str">
        <f t="shared" ca="1" si="15"/>
        <v/>
      </c>
      <c r="J70" s="270">
        <f ca="1">COUNT(A67:A71)</f>
        <v>0</v>
      </c>
      <c r="K70" s="253" t="str">
        <f ca="1">IF(ISNUMBER(A70),_xlfn.RANK.EQ(F70,F67:F71),"")</f>
        <v/>
      </c>
      <c r="L70" s="254">
        <f ca="1">IF(J70=5,VLOOKUP(K70,TPMatrix!$A$6:$B$10,2,FALSE()),IF(J70=4,VLOOKUP(K70,TPMatrix!$D$6:$E$9,2,FALSE()),0))</f>
        <v>0</v>
      </c>
      <c r="M70" s="254">
        <f ca="1">IF(COUNTIF(K67:K71,K70)&gt;=2,IF(J70=5,VLOOKUP(K70+1,TPMatrix!$A$6:$B$10,2,FALSE()),IF(J70=4,VLOOKUP(K70+1,TPMatrix!$D$6:$E$9,2,FALSE()),0)),"")</f>
        <v>0</v>
      </c>
      <c r="N70" s="254">
        <f ca="1">IF(COUNTIF(K67:K71,K70)&gt;=3,IF(J70=5,VLOOKUP(K70+2,TPMatrix!$A$6:$B$10,2,FALSE()),IF(J70=4,VLOOKUP(K70+2,TPMatrix!$D$6:$E$9,2,FALSE()),0)),"")</f>
        <v>0</v>
      </c>
      <c r="O70" s="254">
        <f ca="1">IF(COUNTIF(K67:K71,K70)&gt;=4,IF(J70=5,VLOOKUP(K70+3,TPMatrix!$A$6:$B$10,2,FALSE()),IF(J70=4,VLOOKUP(K70+3,TPMatrix!$D$6:$E$9,2,FALSE()),0)),"")</f>
        <v>0</v>
      </c>
      <c r="P70" s="254">
        <f ca="1">IF(COUNTIF(K67:K71,K70)&gt;=5,IF(J70=5,VLOOKUP(K70+4,TPMatrix!$A$6:$B$10,2,FALSE()),IF(J70=4,VLOOKUP(K70+4,TPMatrix!$D$6:$E$9,2,FALSE()),0)),"")</f>
        <v>0</v>
      </c>
      <c r="Q70" s="254">
        <f t="shared" ca="1" si="16"/>
        <v>0</v>
      </c>
      <c r="R70" s="255">
        <f t="shared" ca="1" si="17"/>
        <v>5</v>
      </c>
      <c r="S70" s="253">
        <f t="shared" ca="1" si="18"/>
        <v>0</v>
      </c>
      <c r="T70" s="254">
        <f t="shared" si="19"/>
        <v>0</v>
      </c>
      <c r="U70" s="255">
        <f t="shared" ca="1" si="20"/>
        <v>0</v>
      </c>
      <c r="W70" s="191" t="str">
        <f t="shared" ca="1" si="21"/>
        <v/>
      </c>
      <c r="X70" t="str">
        <f ca="1">IF(ISNUMBER($A70),$W70*(Methuselahs!$A$4+1)+$A70,"")</f>
        <v/>
      </c>
      <c r="Y70" s="191" t="str">
        <f t="shared" ca="1" si="22"/>
        <v/>
      </c>
      <c r="Z70" t="str">
        <f ca="1">IF(ISNUMBER($A70),VLOOKUP($A70,Methuselahs!$A$7:$X$206,5),"")</f>
        <v/>
      </c>
      <c r="AA70" s="191" t="str">
        <f t="shared" ca="1" si="23"/>
        <v/>
      </c>
    </row>
    <row r="71" spans="1:27" ht="12.95" customHeight="1" thickBot="1">
      <c r="A71" t="str">
        <f ca="1">IF(OR(ISBLANK('Tournament Info'!$B$11),'Tournament Info'!$B$11&lt;&gt;4),"",INDIRECT(ADDRESS(ROW(),3,1,1,"Optimal Seating "&amp;'Tournament Info'!$B$11-1&amp;"R+F")))</f>
        <v/>
      </c>
      <c r="B71" t="str">
        <f ca="1">IF(ISNUMBER(A71),VLOOKUP(A71,Methuselahs!$A$7:$E$206,2,FALSE()),"")</f>
        <v/>
      </c>
      <c r="C71" t="str">
        <f ca="1">IF(ISNUMBER(A71),VLOOKUP(A71,Methuselahs!$A$7:$E$206,3,FALSE()),"")</f>
        <v/>
      </c>
      <c r="D71" s="274" t="str">
        <f t="shared" ref="D71:D102" ca="1" si="24">IF(ISNUMBER(A71),FLOOR((ROW()-ROW($A$7))/5,1)+1,"")</f>
        <v/>
      </c>
      <c r="E71" s="275"/>
      <c r="F71" s="292">
        <f t="shared" ref="F71:F102" si="25">IF(ISNUMBER(E71),E71,0)</f>
        <v>0</v>
      </c>
      <c r="G71" s="260" t="str">
        <f t="shared" ref="G71:G102" ca="1" si="26">IF(ISNUMBER($A71),IF(AND($F71&gt;=2,$H71=60),1,0),"")</f>
        <v/>
      </c>
      <c r="H71" t="str">
        <f ca="1">IF(ISNUMBER(A71),IF(OR($S71=$U71,NOT(ISNA(MATCH($D71*5+$V$4,Override!$C$6:$C$124,0)))),$Q71,0),"")</f>
        <v/>
      </c>
      <c r="I71" s="133" t="str">
        <f t="shared" ref="I71:I102" ca="1" si="27">IF(ISNUMBER(A71),IF(J71=5,K71,IF(AND(J71=4,OR(K71=4,K71=3)),K71+1,K71)),"")</f>
        <v/>
      </c>
      <c r="J71" s="276">
        <f ca="1">COUNT(A67:A71)</f>
        <v>0</v>
      </c>
      <c r="K71" s="277" t="str">
        <f ca="1">IF(ISNUMBER(A71),_xlfn.RANK.EQ(F71,F67:F71),"")</f>
        <v/>
      </c>
      <c r="L71" s="278">
        <f ca="1">IF(J71=5,VLOOKUP(K71,TPMatrix!$A$6:$B$10,2,FALSE()),IF(J71=4,VLOOKUP(K71,TPMatrix!$D$6:$E$9,2,FALSE()),0))</f>
        <v>0</v>
      </c>
      <c r="M71" s="278">
        <f ca="1">IF(COUNTIF(K67:K71,K71)&gt;=2,IF(J71=5,VLOOKUP(K71+1,TPMatrix!$A$6:$B$10,2,FALSE()),IF(J71=4,VLOOKUP(K71+1,TPMatrix!$D$6:$E$9,2,FALSE()),0)),"")</f>
        <v>0</v>
      </c>
      <c r="N71" s="278">
        <f ca="1">IF(COUNTIF(K67:K71,K71)&gt;=3,IF(J71=5,VLOOKUP(K71+2,TPMatrix!$A$6:$B$10,2,FALSE()),IF(J71=4,VLOOKUP(K71+2,TPMatrix!$D$6:$E$9,2,FALSE()),0)),"")</f>
        <v>0</v>
      </c>
      <c r="O71" s="278">
        <f ca="1">IF(COUNTIF(K67:K71,K71)&gt;=4,IF(J71=5,VLOOKUP(K71+3,TPMatrix!$A$6:$B$10,2,FALSE()),IF(J71=4,VLOOKUP(K71+3,TPMatrix!$D$6:$E$9,2,FALSE()),0)),"")</f>
        <v>0</v>
      </c>
      <c r="P71" s="278">
        <f ca="1">IF(COUNTIF(K67:K71,K71)&gt;=5,IF(J71=5,VLOOKUP(K71+4,TPMatrix!$A$6:$B$10,2,FALSE()),IF(J71=4,VLOOKUP(K71+4,TPMatrix!$D$6:$E$9,2,FALSE()),0)),"")</f>
        <v>0</v>
      </c>
      <c r="Q71" s="278">
        <f t="shared" ref="Q71:Q102" ca="1" si="28">SUM(L71:P71)/COUNT(L71:P71)</f>
        <v>0</v>
      </c>
      <c r="R71" s="279">
        <f t="shared" ref="R71:R102" ca="1" si="29">COUNT(L71:P71)</f>
        <v>5</v>
      </c>
      <c r="S71" s="277">
        <f t="shared" ref="S71:S102" ca="1" si="30">IF(ISNUMBER($A71),COUNTIF($D$7:$D$206,$D71),0)</f>
        <v>0</v>
      </c>
      <c r="T71" s="278">
        <f t="shared" ref="T71:T102" si="31">CEILING($F71,1)</f>
        <v>0</v>
      </c>
      <c r="U71" s="279">
        <f t="shared" ref="U71:U102" ca="1" si="32">SUM(OFFSET(T71,-MOD(ROW()-ROW($U$7),5),0,5,1))</f>
        <v>0</v>
      </c>
      <c r="W71" s="191" t="str">
        <f t="shared" ref="W71:W102" ca="1" si="33">$I71</f>
        <v/>
      </c>
      <c r="X71" t="str">
        <f ca="1">IF(ISNUMBER($A71),$W71*(Methuselahs!$A$4+1)+$A71,"")</f>
        <v/>
      </c>
      <c r="Y71" s="191" t="str">
        <f t="shared" ref="Y71:Y102" ca="1" si="34">IF(ISNUMBER($A71),_xlfn.RANK.EQ($X71,$X71:$X75,1),"")</f>
        <v/>
      </c>
      <c r="Z71" t="str">
        <f ca="1">IF(ISNUMBER($A71),VLOOKUP($A71,Methuselahs!$A$7:$X$206,5),"")</f>
        <v/>
      </c>
      <c r="AA71" s="191" t="str">
        <f t="shared" ref="AA71:AA102" ca="1" si="35">$I71</f>
        <v/>
      </c>
    </row>
    <row r="72" spans="1:27" ht="12.95" customHeight="1">
      <c r="A72" t="str">
        <f ca="1">IF(OR(ISBLANK('Tournament Info'!$B$11),'Tournament Info'!$B$11&lt;&gt;4),"",INDIRECT(ADDRESS(ROW(),3,1,1,"Optimal Seating "&amp;'Tournament Info'!$B$11-1&amp;"R+F")))</f>
        <v/>
      </c>
      <c r="B72" t="str">
        <f ca="1">IF(ISNUMBER(A72),VLOOKUP(A72,Methuselahs!$A$7:$E$206,2,FALSE()),"")</f>
        <v/>
      </c>
      <c r="C72" t="str">
        <f ca="1">IF(ISNUMBER(A72),VLOOKUP(A72,Methuselahs!$A$7:$E$206,3,FALSE()),"")</f>
        <v/>
      </c>
      <c r="D72" s="234" t="str">
        <f t="shared" ca="1" si="24"/>
        <v/>
      </c>
      <c r="E72" s="235"/>
      <c r="F72" s="285">
        <f t="shared" si="25"/>
        <v>0</v>
      </c>
      <c r="G72" s="236" t="str">
        <f t="shared" ca="1" si="26"/>
        <v/>
      </c>
      <c r="H72" t="str">
        <f ca="1">IF(ISNUMBER(A72),IF(OR($S72=$U72,NOT(ISNA(MATCH($D72*5+$V$4,Override!$C$6:$C$124,0)))),$Q72,0),"")</f>
        <v/>
      </c>
      <c r="I72" s="296" t="str">
        <f t="shared" ca="1" si="27"/>
        <v/>
      </c>
      <c r="J72" s="238">
        <f ca="1">COUNT(A72:A76)</f>
        <v>0</v>
      </c>
      <c r="K72" s="239" t="str">
        <f ca="1">IF(ISNUMBER(A72),_xlfn.RANK.EQ(F72,F72:F76),"")</f>
        <v/>
      </c>
      <c r="L72" s="240">
        <f ca="1">IF(J72=5,VLOOKUP(K72,TPMatrix!$A$6:$B$10,2,FALSE()),IF(J72=4,VLOOKUP(K72,TPMatrix!$D$6:$E$9,2,FALSE()),0))</f>
        <v>0</v>
      </c>
      <c r="M72" s="240">
        <f ca="1">IF(COUNTIF(K72:K76,K72)&gt;=2,IF(J72=5,VLOOKUP(K72+1,TPMatrix!$A$6:$B$10,2,FALSE()),IF(J72=4,VLOOKUP(K72+1,TPMatrix!$D$6:$E$9,2,FALSE()),0)),"")</f>
        <v>0</v>
      </c>
      <c r="N72" s="240">
        <f ca="1">IF(COUNTIF(K72:K76,K72)&gt;=3,IF(J72=5,VLOOKUP(K72+2,TPMatrix!$A$6:$B$10,2,FALSE()),IF(J72=4,VLOOKUP(K72+2,TPMatrix!$D$6:$E$9,2,FALSE()),0)),"")</f>
        <v>0</v>
      </c>
      <c r="O72" s="240">
        <f ca="1">IF(COUNTIF(K72:K76,K72)&gt;=4,IF(J72=5,VLOOKUP(K72+3,TPMatrix!$A$6:$B$10,2,FALSE()),IF(J72=4,VLOOKUP(K72+3,TPMatrix!$D$6:$E$9,2,FALSE()),0)),"")</f>
        <v>0</v>
      </c>
      <c r="P72" s="240">
        <f ca="1">IF(COUNTIF(K72:K76,K72)&gt;=5,IF(J72=5,VLOOKUP(K72+4,TPMatrix!$A$6:$B$10,2,FALSE()),IF(J72=4,VLOOKUP(K72+4,TPMatrix!$D$6:$E$9,2,FALSE()),0)),"")</f>
        <v>0</v>
      </c>
      <c r="Q72" s="240">
        <f t="shared" ca="1" si="28"/>
        <v>0</v>
      </c>
      <c r="R72" s="241">
        <f t="shared" ca="1" si="29"/>
        <v>5</v>
      </c>
      <c r="S72" s="242">
        <f t="shared" ca="1" si="30"/>
        <v>0</v>
      </c>
      <c r="T72" s="243">
        <f t="shared" si="31"/>
        <v>0</v>
      </c>
      <c r="U72" s="244">
        <f t="shared" ca="1" si="32"/>
        <v>0</v>
      </c>
      <c r="W72" s="191" t="str">
        <f t="shared" ca="1" si="33"/>
        <v/>
      </c>
      <c r="X72" t="str">
        <f ca="1">IF(ISNUMBER($A72),$W72*(Methuselahs!$A$4+1)+$A72,"")</f>
        <v/>
      </c>
      <c r="Y72" s="191" t="str">
        <f t="shared" ca="1" si="34"/>
        <v/>
      </c>
      <c r="Z72" t="str">
        <f ca="1">IF(ISNUMBER($A72),VLOOKUP($A72,Methuselahs!$A$7:$X$206,5),"")</f>
        <v/>
      </c>
      <c r="AA72" s="191" t="str">
        <f t="shared" ca="1" si="35"/>
        <v/>
      </c>
    </row>
    <row r="73" spans="1:27" ht="12.95" customHeight="1">
      <c r="A73" t="str">
        <f ca="1">IF(OR(ISBLANK('Tournament Info'!$B$11),'Tournament Info'!$B$11&lt;&gt;4),"",INDIRECT(ADDRESS(ROW(),3,1,1,"Optimal Seating "&amp;'Tournament Info'!$B$11-1&amp;"R+F")))</f>
        <v/>
      </c>
      <c r="B73" t="str">
        <f ca="1">IF(ISNUMBER(A73),VLOOKUP(A73,Methuselahs!$A$7:$E$206,2,FALSE()),"")</f>
        <v/>
      </c>
      <c r="C73" t="str">
        <f ca="1">IF(ISNUMBER(A73),VLOOKUP(A73,Methuselahs!$A$7:$E$206,3,FALSE()),"")</f>
        <v/>
      </c>
      <c r="D73" s="248" t="str">
        <f t="shared" ca="1" si="24"/>
        <v/>
      </c>
      <c r="E73" s="249"/>
      <c r="F73" s="287">
        <f t="shared" si="25"/>
        <v>0</v>
      </c>
      <c r="G73" s="250" t="str">
        <f t="shared" ca="1" si="26"/>
        <v/>
      </c>
      <c r="H73" t="str">
        <f ca="1">IF(ISNUMBER(A73),IF(OR($S73=$U73,NOT(ISNA(MATCH($D73*5+$V$4,Override!$C$6:$C$124,0)))),$Q73,0),"")</f>
        <v/>
      </c>
      <c r="I73" s="297" t="str">
        <f t="shared" ca="1" si="27"/>
        <v/>
      </c>
      <c r="J73" s="252">
        <f ca="1">COUNT(A72:A76)</f>
        <v>0</v>
      </c>
      <c r="K73" s="253" t="str">
        <f ca="1">IF(ISNUMBER(A73),_xlfn.RANK.EQ(F73,F72:F76),"")</f>
        <v/>
      </c>
      <c r="L73" s="254">
        <f ca="1">IF(J73=5,VLOOKUP(K73,TPMatrix!$A$6:$B$10,2,FALSE()),IF(J73=4,VLOOKUP(K73,TPMatrix!$D$6:$E$9,2,FALSE()),0))</f>
        <v>0</v>
      </c>
      <c r="M73" s="254">
        <f ca="1">IF(COUNTIF(K72:K76,K73)&gt;=2,IF(J73=5,VLOOKUP(K73+1,TPMatrix!$A$6:$B$10,2,FALSE()),IF(J73=4,VLOOKUP(K73+1,TPMatrix!$D$6:$E$9,2,FALSE()),0)),"")</f>
        <v>0</v>
      </c>
      <c r="N73" s="254">
        <f ca="1">IF(COUNTIF(K72:K76,K73)&gt;=3,IF(J73=5,VLOOKUP(K73+2,TPMatrix!$A$6:$B$10,2,FALSE()),IF(J73=4,VLOOKUP(K73+2,TPMatrix!$D$6:$E$9,2,FALSE()),0)),"")</f>
        <v>0</v>
      </c>
      <c r="O73" s="254">
        <f ca="1">IF(COUNTIF(K72:K76,K73)&gt;=4,IF(J73=5,VLOOKUP(K73+3,TPMatrix!$A$6:$B$10,2,FALSE()),IF(J73=4,VLOOKUP(K73+3,TPMatrix!$D$6:$E$9,2,FALSE()),0)),"")</f>
        <v>0</v>
      </c>
      <c r="P73" s="254">
        <f ca="1">IF(COUNTIF(K72:K76,K73)&gt;=5,IF(J73=5,VLOOKUP(K73+4,TPMatrix!$A$6:$B$10,2,FALSE()),IF(J73=4,VLOOKUP(K73+4,TPMatrix!$D$6:$E$9,2,FALSE()),0)),"")</f>
        <v>0</v>
      </c>
      <c r="Q73" s="254">
        <f t="shared" ca="1" si="28"/>
        <v>0</v>
      </c>
      <c r="R73" s="255">
        <f t="shared" ca="1" si="29"/>
        <v>5</v>
      </c>
      <c r="S73" s="253">
        <f t="shared" ca="1" si="30"/>
        <v>0</v>
      </c>
      <c r="T73" s="254">
        <f t="shared" si="31"/>
        <v>0</v>
      </c>
      <c r="U73" s="255">
        <f t="shared" ca="1" si="32"/>
        <v>0</v>
      </c>
      <c r="W73" s="191" t="str">
        <f t="shared" ca="1" si="33"/>
        <v/>
      </c>
      <c r="X73" t="str">
        <f ca="1">IF(ISNUMBER($A73),$W73*(Methuselahs!$A$4+1)+$A73,"")</f>
        <v/>
      </c>
      <c r="Y73" s="191" t="str">
        <f t="shared" ca="1" si="34"/>
        <v/>
      </c>
      <c r="Z73" t="str">
        <f ca="1">IF(ISNUMBER($A73),VLOOKUP($A73,Methuselahs!$A$7:$X$206,5),"")</f>
        <v/>
      </c>
      <c r="AA73" s="191" t="str">
        <f t="shared" ca="1" si="35"/>
        <v/>
      </c>
    </row>
    <row r="74" spans="1:27" ht="12.95" customHeight="1">
      <c r="A74" t="str">
        <f ca="1">IF(OR(ISBLANK('Tournament Info'!$B$11),'Tournament Info'!$B$11&lt;&gt;4),"",INDIRECT(ADDRESS(ROW(),3,1,1,"Optimal Seating "&amp;'Tournament Info'!$B$11-1&amp;"R+F")))</f>
        <v/>
      </c>
      <c r="B74" t="str">
        <f ca="1">IF(ISNUMBER(A74),VLOOKUP(A74,Methuselahs!$A$7:$E$206,2,FALSE()),"")</f>
        <v/>
      </c>
      <c r="C74" t="str">
        <f ca="1">IF(ISNUMBER(A74),VLOOKUP(A74,Methuselahs!$A$7:$E$206,3,FALSE()),"")</f>
        <v/>
      </c>
      <c r="D74" s="258" t="str">
        <f t="shared" ca="1" si="24"/>
        <v/>
      </c>
      <c r="E74" s="259"/>
      <c r="F74" s="289">
        <f t="shared" si="25"/>
        <v>0</v>
      </c>
      <c r="G74" s="260" t="str">
        <f t="shared" ca="1" si="26"/>
        <v/>
      </c>
      <c r="H74" t="str">
        <f ca="1">IF(ISNUMBER(A74),IF(OR($S74=$U74,NOT(ISNA(MATCH($D74*5+$V$4,Override!$C$6:$C$124,0)))),$Q74,0),"")</f>
        <v/>
      </c>
      <c r="I74" s="133" t="str">
        <f t="shared" ca="1" si="27"/>
        <v/>
      </c>
      <c r="J74" s="262">
        <f ca="1">COUNT(A72:A76)</f>
        <v>0</v>
      </c>
      <c r="K74" s="263" t="str">
        <f ca="1">IF(ISNUMBER(A74),_xlfn.RANK.EQ(F74,F72:F76),"")</f>
        <v/>
      </c>
      <c r="L74" s="264">
        <f ca="1">IF(J74=5,VLOOKUP(K74,TPMatrix!$A$6:$B$10,2,FALSE()),IF(J74=4,VLOOKUP(K74,TPMatrix!$D$6:$E$9,2,FALSE()),0))</f>
        <v>0</v>
      </c>
      <c r="M74" s="264">
        <f ca="1">IF(COUNTIF(K72:K76,K74)&gt;=2,IF(J74=5,VLOOKUP(K74+1,TPMatrix!$A$6:$B$10,2,FALSE()),IF(J74=4,VLOOKUP(K74+1,TPMatrix!$D$6:$E$9,2,FALSE()),0)),"")</f>
        <v>0</v>
      </c>
      <c r="N74" s="264">
        <f ca="1">IF(COUNTIF(K72:K76,K74)&gt;=3,IF(J74=5,VLOOKUP(K74+2,TPMatrix!$A$6:$B$10,2,FALSE()),IF(J74=4,VLOOKUP(K74+2,TPMatrix!$D$6:$E$9,2,FALSE()),0)),"")</f>
        <v>0</v>
      </c>
      <c r="O74" s="264">
        <f ca="1">IF(COUNTIF(K72:K76,K74)&gt;=4,IF(J74=5,VLOOKUP(K74+3,TPMatrix!$A$6:$B$10,2,FALSE()),IF(J74=4,VLOOKUP(K74+3,TPMatrix!$D$6:$E$9,2,FALSE()),0)),"")</f>
        <v>0</v>
      </c>
      <c r="P74" s="264">
        <f ca="1">IF(COUNTIF(K72:K76,K74)&gt;=5,IF(J74=5,VLOOKUP(K74+4,TPMatrix!$A$6:$B$10,2,FALSE()),IF(J74=4,VLOOKUP(K74+4,TPMatrix!$D$6:$E$9,2,FALSE()),0)),"")</f>
        <v>0</v>
      </c>
      <c r="Q74" s="264">
        <f t="shared" ca="1" si="28"/>
        <v>0</v>
      </c>
      <c r="R74" s="265">
        <f t="shared" ca="1" si="29"/>
        <v>5</v>
      </c>
      <c r="S74" s="263">
        <f t="shared" ca="1" si="30"/>
        <v>0</v>
      </c>
      <c r="T74" s="264">
        <f t="shared" si="31"/>
        <v>0</v>
      </c>
      <c r="U74" s="265">
        <f t="shared" ca="1" si="32"/>
        <v>0</v>
      </c>
      <c r="W74" s="191" t="str">
        <f t="shared" ca="1" si="33"/>
        <v/>
      </c>
      <c r="X74" t="str">
        <f ca="1">IF(ISNUMBER($A74),$W74*(Methuselahs!$A$4+1)+$A74,"")</f>
        <v/>
      </c>
      <c r="Y74" s="191" t="str">
        <f t="shared" ca="1" si="34"/>
        <v/>
      </c>
      <c r="Z74" t="str">
        <f ca="1">IF(ISNUMBER($A74),VLOOKUP($A74,Methuselahs!$A$7:$X$206,5),"")</f>
        <v/>
      </c>
      <c r="AA74" s="191" t="str">
        <f t="shared" ca="1" si="35"/>
        <v/>
      </c>
    </row>
    <row r="75" spans="1:27" ht="12.95" customHeight="1">
      <c r="A75" t="str">
        <f ca="1">IF(OR(ISBLANK('Tournament Info'!$B$11),'Tournament Info'!$B$11&lt;&gt;4),"",INDIRECT(ADDRESS(ROW(),3,1,1,"Optimal Seating "&amp;'Tournament Info'!$B$11-1&amp;"R+F")))</f>
        <v/>
      </c>
      <c r="B75" t="str">
        <f ca="1">IF(ISNUMBER(A75),VLOOKUP(A75,Methuselahs!$A$7:$E$206,2,FALSE()),"")</f>
        <v/>
      </c>
      <c r="C75" t="str">
        <f ca="1">IF(ISNUMBER(A75),VLOOKUP(A75,Methuselahs!$A$7:$E$206,3,FALSE()),"")</f>
        <v/>
      </c>
      <c r="D75" s="268" t="str">
        <f t="shared" ca="1" si="24"/>
        <v/>
      </c>
      <c r="E75" s="269"/>
      <c r="F75" s="291">
        <f t="shared" si="25"/>
        <v>0</v>
      </c>
      <c r="G75" s="250" t="str">
        <f t="shared" ca="1" si="26"/>
        <v/>
      </c>
      <c r="H75" t="str">
        <f ca="1">IF(ISNUMBER(A75),IF(OR($S75=$U75,NOT(ISNA(MATCH($D75*5+$V$4,Override!$C$6:$C$124,0)))),$Q75,0),"")</f>
        <v/>
      </c>
      <c r="I75" s="297" t="str">
        <f t="shared" ca="1" si="27"/>
        <v/>
      </c>
      <c r="J75" s="270">
        <f ca="1">COUNT(A72:A76)</f>
        <v>0</v>
      </c>
      <c r="K75" s="253" t="str">
        <f ca="1">IF(ISNUMBER(A75),_xlfn.RANK.EQ(F75,F72:F76),"")</f>
        <v/>
      </c>
      <c r="L75" s="254">
        <f ca="1">IF(J75=5,VLOOKUP(K75,TPMatrix!$A$6:$B$10,2,FALSE()),IF(J75=4,VLOOKUP(K75,TPMatrix!$D$6:$E$9,2,FALSE()),0))</f>
        <v>0</v>
      </c>
      <c r="M75" s="254">
        <f ca="1">IF(COUNTIF(K72:K76,K75)&gt;=2,IF(J75=5,VLOOKUP(K75+1,TPMatrix!$A$6:$B$10,2,FALSE()),IF(J75=4,VLOOKUP(K75+1,TPMatrix!$D$6:$E$9,2,FALSE()),0)),"")</f>
        <v>0</v>
      </c>
      <c r="N75" s="254">
        <f ca="1">IF(COUNTIF(K72:K76,K75)&gt;=3,IF(J75=5,VLOOKUP(K75+2,TPMatrix!$A$6:$B$10,2,FALSE()),IF(J75=4,VLOOKUP(K75+2,TPMatrix!$D$6:$E$9,2,FALSE()),0)),"")</f>
        <v>0</v>
      </c>
      <c r="O75" s="254">
        <f ca="1">IF(COUNTIF(K72:K76,K75)&gt;=4,IF(J75=5,VLOOKUP(K75+3,TPMatrix!$A$6:$B$10,2,FALSE()),IF(J75=4,VLOOKUP(K75+3,TPMatrix!$D$6:$E$9,2,FALSE()),0)),"")</f>
        <v>0</v>
      </c>
      <c r="P75" s="254">
        <f ca="1">IF(COUNTIF(K72:K76,K75)&gt;=5,IF(J75=5,VLOOKUP(K75+4,TPMatrix!$A$6:$B$10,2,FALSE()),IF(J75=4,VLOOKUP(K75+4,TPMatrix!$D$6:$E$9,2,FALSE()),0)),"")</f>
        <v>0</v>
      </c>
      <c r="Q75" s="254">
        <f t="shared" ca="1" si="28"/>
        <v>0</v>
      </c>
      <c r="R75" s="255">
        <f t="shared" ca="1" si="29"/>
        <v>5</v>
      </c>
      <c r="S75" s="253">
        <f t="shared" ca="1" si="30"/>
        <v>0</v>
      </c>
      <c r="T75" s="254">
        <f t="shared" si="31"/>
        <v>0</v>
      </c>
      <c r="U75" s="255">
        <f t="shared" ca="1" si="32"/>
        <v>0</v>
      </c>
      <c r="W75" s="191" t="str">
        <f t="shared" ca="1" si="33"/>
        <v/>
      </c>
      <c r="X75" t="str">
        <f ca="1">IF(ISNUMBER($A75),$W75*(Methuselahs!$A$4+1)+$A75,"")</f>
        <v/>
      </c>
      <c r="Y75" s="191" t="str">
        <f t="shared" ca="1" si="34"/>
        <v/>
      </c>
      <c r="Z75" t="str">
        <f ca="1">IF(ISNUMBER($A75),VLOOKUP($A75,Methuselahs!$A$7:$X$206,5),"")</f>
        <v/>
      </c>
      <c r="AA75" s="191" t="str">
        <f t="shared" ca="1" si="35"/>
        <v/>
      </c>
    </row>
    <row r="76" spans="1:27" ht="12.95" customHeight="1" thickBot="1">
      <c r="A76" t="str">
        <f ca="1">IF(OR(ISBLANK('Tournament Info'!$B$11),'Tournament Info'!$B$11&lt;&gt;4),"",INDIRECT(ADDRESS(ROW(),3,1,1,"Optimal Seating "&amp;'Tournament Info'!$B$11-1&amp;"R+F")))</f>
        <v/>
      </c>
      <c r="B76" t="str">
        <f ca="1">IF(ISNUMBER(A76),VLOOKUP(A76,Methuselahs!$A$7:$E$206,2,FALSE()),"")</f>
        <v/>
      </c>
      <c r="C76" t="str">
        <f ca="1">IF(ISNUMBER(A76),VLOOKUP(A76,Methuselahs!$A$7:$E$206,3,FALSE()),"")</f>
        <v/>
      </c>
      <c r="D76" s="274" t="str">
        <f t="shared" ca="1" si="24"/>
        <v/>
      </c>
      <c r="E76" s="275"/>
      <c r="F76" s="292">
        <f t="shared" si="25"/>
        <v>0</v>
      </c>
      <c r="G76" s="260" t="str">
        <f t="shared" ca="1" si="26"/>
        <v/>
      </c>
      <c r="H76" t="str">
        <f ca="1">IF(ISNUMBER(A76),IF(OR($S76=$U76,NOT(ISNA(MATCH($D76*5+$V$4,Override!$C$6:$C$124,0)))),$Q76,0),"")</f>
        <v/>
      </c>
      <c r="I76" s="133" t="str">
        <f t="shared" ca="1" si="27"/>
        <v/>
      </c>
      <c r="J76" s="276">
        <f ca="1">COUNT(A72:A76)</f>
        <v>0</v>
      </c>
      <c r="K76" s="277" t="str">
        <f ca="1">IF(ISNUMBER(A76),_xlfn.RANK.EQ(F76,F72:F76),"")</f>
        <v/>
      </c>
      <c r="L76" s="278">
        <f ca="1">IF(J76=5,VLOOKUP(K76,TPMatrix!$A$6:$B$10,2,FALSE()),IF(J76=4,VLOOKUP(K76,TPMatrix!$D$6:$E$9,2,FALSE()),0))</f>
        <v>0</v>
      </c>
      <c r="M76" s="278">
        <f ca="1">IF(COUNTIF(K72:K76,K76)&gt;=2,IF(J76=5,VLOOKUP(K76+1,TPMatrix!$A$6:$B$10,2,FALSE()),IF(J76=4,VLOOKUP(K76+1,TPMatrix!$D$6:$E$9,2,FALSE()),0)),"")</f>
        <v>0</v>
      </c>
      <c r="N76" s="278">
        <f ca="1">IF(COUNTIF(K72:K76,K76)&gt;=3,IF(J76=5,VLOOKUP(K76+2,TPMatrix!$A$6:$B$10,2,FALSE()),IF(J76=4,VLOOKUP(K76+2,TPMatrix!$D$6:$E$9,2,FALSE()),0)),"")</f>
        <v>0</v>
      </c>
      <c r="O76" s="278">
        <f ca="1">IF(COUNTIF(K72:K76,K76)&gt;=4,IF(J76=5,VLOOKUP(K76+3,TPMatrix!$A$6:$B$10,2,FALSE()),IF(J76=4,VLOOKUP(K76+3,TPMatrix!$D$6:$E$9,2,FALSE()),0)),"")</f>
        <v>0</v>
      </c>
      <c r="P76" s="278">
        <f ca="1">IF(COUNTIF(K72:K76,K76)&gt;=5,IF(J76=5,VLOOKUP(K76+4,TPMatrix!$A$6:$B$10,2,FALSE()),IF(J76=4,VLOOKUP(K76+4,TPMatrix!$D$6:$E$9,2,FALSE()),0)),"")</f>
        <v>0</v>
      </c>
      <c r="Q76" s="278">
        <f t="shared" ca="1" si="28"/>
        <v>0</v>
      </c>
      <c r="R76" s="279">
        <f t="shared" ca="1" si="29"/>
        <v>5</v>
      </c>
      <c r="S76" s="277">
        <f t="shared" ca="1" si="30"/>
        <v>0</v>
      </c>
      <c r="T76" s="278">
        <f t="shared" si="31"/>
        <v>0</v>
      </c>
      <c r="U76" s="279">
        <f t="shared" ca="1" si="32"/>
        <v>0</v>
      </c>
      <c r="W76" s="191" t="str">
        <f t="shared" ca="1" si="33"/>
        <v/>
      </c>
      <c r="X76" t="str">
        <f ca="1">IF(ISNUMBER($A76),$W76*(Methuselahs!$A$4+1)+$A76,"")</f>
        <v/>
      </c>
      <c r="Y76" s="191" t="str">
        <f t="shared" ca="1" si="34"/>
        <v/>
      </c>
      <c r="Z76" t="str">
        <f ca="1">IF(ISNUMBER($A76),VLOOKUP($A76,Methuselahs!$A$7:$X$206,5),"")</f>
        <v/>
      </c>
      <c r="AA76" s="191" t="str">
        <f t="shared" ca="1" si="35"/>
        <v/>
      </c>
    </row>
    <row r="77" spans="1:27" ht="12.95" customHeight="1">
      <c r="A77" t="str">
        <f ca="1">IF(OR(ISBLANK('Tournament Info'!$B$11),'Tournament Info'!$B$11&lt;&gt;4),"",INDIRECT(ADDRESS(ROW(),3,1,1,"Optimal Seating "&amp;'Tournament Info'!$B$11-1&amp;"R+F")))</f>
        <v/>
      </c>
      <c r="B77" t="str">
        <f ca="1">IF(ISNUMBER(A77),VLOOKUP(A77,Methuselahs!$A$7:$E$206,2,FALSE()),"")</f>
        <v/>
      </c>
      <c r="C77" t="str">
        <f ca="1">IF(ISNUMBER(A77),VLOOKUP(A77,Methuselahs!$A$7:$E$206,3,FALSE()),"")</f>
        <v/>
      </c>
      <c r="D77" s="234" t="str">
        <f t="shared" ca="1" si="24"/>
        <v/>
      </c>
      <c r="E77" s="235"/>
      <c r="F77" s="285">
        <f t="shared" si="25"/>
        <v>0</v>
      </c>
      <c r="G77" s="236" t="str">
        <f t="shared" ca="1" si="26"/>
        <v/>
      </c>
      <c r="H77" t="str">
        <f ca="1">IF(ISNUMBER(A77),IF(OR($S77=$U77,NOT(ISNA(MATCH($D77*5+$V$4,Override!$C$6:$C$124,0)))),$Q77,0),"")</f>
        <v/>
      </c>
      <c r="I77" s="296" t="str">
        <f t="shared" ca="1" si="27"/>
        <v/>
      </c>
      <c r="J77" s="238">
        <f ca="1">COUNT(A77:A81)</f>
        <v>0</v>
      </c>
      <c r="K77" s="239" t="str">
        <f ca="1">IF(ISNUMBER(A77),_xlfn.RANK.EQ(F77,F77:F81),"")</f>
        <v/>
      </c>
      <c r="L77" s="240">
        <f ca="1">IF(J77=5,VLOOKUP(K77,TPMatrix!$A$6:$B$10,2,FALSE()),IF(J77=4,VLOOKUP(K77,TPMatrix!$D$6:$E$9,2,FALSE()),0))</f>
        <v>0</v>
      </c>
      <c r="M77" s="240">
        <f ca="1">IF(COUNTIF(K77:K81,K77)&gt;=2,IF(J77=5,VLOOKUP(K77+1,TPMatrix!$A$6:$B$10,2,FALSE()),IF(J77=4,VLOOKUP(K77+1,TPMatrix!$D$6:$E$9,2,FALSE()),0)),"")</f>
        <v>0</v>
      </c>
      <c r="N77" s="240">
        <f ca="1">IF(COUNTIF(K77:K81,K77)&gt;=3,IF(J77=5,VLOOKUP(K77+2,TPMatrix!$A$6:$B$10,2,FALSE()),IF(J77=4,VLOOKUP(K77+2,TPMatrix!$D$6:$E$9,2,FALSE()),0)),"")</f>
        <v>0</v>
      </c>
      <c r="O77" s="240">
        <f ca="1">IF(COUNTIF(K77:K81,K77)&gt;=4,IF(J77=5,VLOOKUP(K77+3,TPMatrix!$A$6:$B$10,2,FALSE()),IF(J77=4,VLOOKUP(K77+3,TPMatrix!$D$6:$E$9,2,FALSE()),0)),"")</f>
        <v>0</v>
      </c>
      <c r="P77" s="240">
        <f ca="1">IF(COUNTIF(K77:K81,K77)&gt;=5,IF(J77=5,VLOOKUP(K77+4,TPMatrix!$A$6:$B$10,2,FALSE()),IF(J77=4,VLOOKUP(K77+4,TPMatrix!$D$6:$E$9,2,FALSE()),0)),"")</f>
        <v>0</v>
      </c>
      <c r="Q77" s="240">
        <f t="shared" ca="1" si="28"/>
        <v>0</v>
      </c>
      <c r="R77" s="241">
        <f t="shared" ca="1" si="29"/>
        <v>5</v>
      </c>
      <c r="S77" s="242">
        <f t="shared" ca="1" si="30"/>
        <v>0</v>
      </c>
      <c r="T77" s="243">
        <f t="shared" si="31"/>
        <v>0</v>
      </c>
      <c r="U77" s="244">
        <f t="shared" ca="1" si="32"/>
        <v>0</v>
      </c>
      <c r="W77" s="191" t="str">
        <f t="shared" ca="1" si="33"/>
        <v/>
      </c>
      <c r="X77" t="str">
        <f ca="1">IF(ISNUMBER($A77),$W77*(Methuselahs!$A$4+1)+$A77,"")</f>
        <v/>
      </c>
      <c r="Y77" s="191" t="str">
        <f t="shared" ca="1" si="34"/>
        <v/>
      </c>
      <c r="Z77" t="str">
        <f ca="1">IF(ISNUMBER($A77),VLOOKUP($A77,Methuselahs!$A$7:$X$206,5),"")</f>
        <v/>
      </c>
      <c r="AA77" s="191" t="str">
        <f t="shared" ca="1" si="35"/>
        <v/>
      </c>
    </row>
    <row r="78" spans="1:27" ht="12.95" customHeight="1">
      <c r="A78" t="str">
        <f ca="1">IF(OR(ISBLANK('Tournament Info'!$B$11),'Tournament Info'!$B$11&lt;&gt;4),"",INDIRECT(ADDRESS(ROW(),3,1,1,"Optimal Seating "&amp;'Tournament Info'!$B$11-1&amp;"R+F")))</f>
        <v/>
      </c>
      <c r="B78" t="str">
        <f ca="1">IF(ISNUMBER(A78),VLOOKUP(A78,Methuselahs!$A$7:$E$206,2,FALSE()),"")</f>
        <v/>
      </c>
      <c r="C78" t="str">
        <f ca="1">IF(ISNUMBER(A78),VLOOKUP(A78,Methuselahs!$A$7:$E$206,3,FALSE()),"")</f>
        <v/>
      </c>
      <c r="D78" s="248" t="str">
        <f t="shared" ca="1" si="24"/>
        <v/>
      </c>
      <c r="E78" s="249"/>
      <c r="F78" s="287">
        <f t="shared" si="25"/>
        <v>0</v>
      </c>
      <c r="G78" s="250" t="str">
        <f t="shared" ca="1" si="26"/>
        <v/>
      </c>
      <c r="H78" t="str">
        <f ca="1">IF(ISNUMBER(A78),IF(OR($S78=$U78,NOT(ISNA(MATCH($D78*5+$V$4,Override!$C$6:$C$124,0)))),$Q78,0),"")</f>
        <v/>
      </c>
      <c r="I78" s="297" t="str">
        <f t="shared" ca="1" si="27"/>
        <v/>
      </c>
      <c r="J78" s="252">
        <f ca="1">COUNT(A77:A81)</f>
        <v>0</v>
      </c>
      <c r="K78" s="253" t="str">
        <f ca="1">IF(ISNUMBER(A78),_xlfn.RANK.EQ(F78,F77:F81),"")</f>
        <v/>
      </c>
      <c r="L78" s="254">
        <f ca="1">IF(J78=5,VLOOKUP(K78,TPMatrix!$A$6:$B$10,2,FALSE()),IF(J78=4,VLOOKUP(K78,TPMatrix!$D$6:$E$9,2,FALSE()),0))</f>
        <v>0</v>
      </c>
      <c r="M78" s="254">
        <f ca="1">IF(COUNTIF(K77:K81,K78)&gt;=2,IF(J78=5,VLOOKUP(K78+1,TPMatrix!$A$6:$B$10,2,FALSE()),IF(J78=4,VLOOKUP(K78+1,TPMatrix!$D$6:$E$9,2,FALSE()),0)),"")</f>
        <v>0</v>
      </c>
      <c r="N78" s="254">
        <f ca="1">IF(COUNTIF(K77:K81,K78)&gt;=3,IF(J78=5,VLOOKUP(K78+2,TPMatrix!$A$6:$B$10,2,FALSE()),IF(J78=4,VLOOKUP(K78+2,TPMatrix!$D$6:$E$9,2,FALSE()),0)),"")</f>
        <v>0</v>
      </c>
      <c r="O78" s="254">
        <f ca="1">IF(COUNTIF(K77:K81,K78)&gt;=4,IF(J78=5,VLOOKUP(K78+3,TPMatrix!$A$6:$B$10,2,FALSE()),IF(J78=4,VLOOKUP(K78+3,TPMatrix!$D$6:$E$9,2,FALSE()),0)),"")</f>
        <v>0</v>
      </c>
      <c r="P78" s="254">
        <f ca="1">IF(COUNTIF(K77:K81,K78)&gt;=5,IF(J78=5,VLOOKUP(K78+4,TPMatrix!$A$6:$B$10,2,FALSE()),IF(J78=4,VLOOKUP(K78+4,TPMatrix!$D$6:$E$9,2,FALSE()),0)),"")</f>
        <v>0</v>
      </c>
      <c r="Q78" s="254">
        <f t="shared" ca="1" si="28"/>
        <v>0</v>
      </c>
      <c r="R78" s="255">
        <f t="shared" ca="1" si="29"/>
        <v>5</v>
      </c>
      <c r="S78" s="253">
        <f t="shared" ca="1" si="30"/>
        <v>0</v>
      </c>
      <c r="T78" s="254">
        <f t="shared" si="31"/>
        <v>0</v>
      </c>
      <c r="U78" s="255">
        <f t="shared" ca="1" si="32"/>
        <v>0</v>
      </c>
      <c r="W78" s="191" t="str">
        <f t="shared" ca="1" si="33"/>
        <v/>
      </c>
      <c r="X78" t="str">
        <f ca="1">IF(ISNUMBER($A78),$W78*(Methuselahs!$A$4+1)+$A78,"")</f>
        <v/>
      </c>
      <c r="Y78" s="191" t="str">
        <f t="shared" ca="1" si="34"/>
        <v/>
      </c>
      <c r="Z78" t="str">
        <f ca="1">IF(ISNUMBER($A78),VLOOKUP($A78,Methuselahs!$A$7:$X$206,5),"")</f>
        <v/>
      </c>
      <c r="AA78" s="191" t="str">
        <f t="shared" ca="1" si="35"/>
        <v/>
      </c>
    </row>
    <row r="79" spans="1:27" ht="12.95" customHeight="1">
      <c r="A79" t="str">
        <f ca="1">IF(OR(ISBLANK('Tournament Info'!$B$11),'Tournament Info'!$B$11&lt;&gt;4),"",INDIRECT(ADDRESS(ROW(),3,1,1,"Optimal Seating "&amp;'Tournament Info'!$B$11-1&amp;"R+F")))</f>
        <v/>
      </c>
      <c r="B79" t="str">
        <f ca="1">IF(ISNUMBER(A79),VLOOKUP(A79,Methuselahs!$A$7:$E$206,2,FALSE()),"")</f>
        <v/>
      </c>
      <c r="C79" t="str">
        <f ca="1">IF(ISNUMBER(A79),VLOOKUP(A79,Methuselahs!$A$7:$E$206,3,FALSE()),"")</f>
        <v/>
      </c>
      <c r="D79" s="258" t="str">
        <f t="shared" ca="1" si="24"/>
        <v/>
      </c>
      <c r="E79" s="259"/>
      <c r="F79" s="289">
        <f t="shared" si="25"/>
        <v>0</v>
      </c>
      <c r="G79" s="260" t="str">
        <f t="shared" ca="1" si="26"/>
        <v/>
      </c>
      <c r="H79" t="str">
        <f ca="1">IF(ISNUMBER(A79),IF(OR($S79=$U79,NOT(ISNA(MATCH($D79*5+$V$4,Override!$C$6:$C$124,0)))),$Q79,0),"")</f>
        <v/>
      </c>
      <c r="I79" s="133" t="str">
        <f t="shared" ca="1" si="27"/>
        <v/>
      </c>
      <c r="J79" s="262">
        <f ca="1">COUNT(A77:A81)</f>
        <v>0</v>
      </c>
      <c r="K79" s="263" t="str">
        <f ca="1">IF(ISNUMBER(A79),_xlfn.RANK.EQ(F79,F77:F81),"")</f>
        <v/>
      </c>
      <c r="L79" s="264">
        <f ca="1">IF(J79=5,VLOOKUP(K79,TPMatrix!$A$6:$B$10,2,FALSE()),IF(J79=4,VLOOKUP(K79,TPMatrix!$D$6:$E$9,2,FALSE()),0))</f>
        <v>0</v>
      </c>
      <c r="M79" s="264">
        <f ca="1">IF(COUNTIF(K77:K81,K79)&gt;=2,IF(J79=5,VLOOKUP(K79+1,TPMatrix!$A$6:$B$10,2,FALSE()),IF(J79=4,VLOOKUP(K79+1,TPMatrix!$D$6:$E$9,2,FALSE()),0)),"")</f>
        <v>0</v>
      </c>
      <c r="N79" s="264">
        <f ca="1">IF(COUNTIF(K77:K81,K79)&gt;=3,IF(J79=5,VLOOKUP(K79+2,TPMatrix!$A$6:$B$10,2,FALSE()),IF(J79=4,VLOOKUP(K79+2,TPMatrix!$D$6:$E$9,2,FALSE()),0)),"")</f>
        <v>0</v>
      </c>
      <c r="O79" s="264">
        <f ca="1">IF(COUNTIF(K77:K81,K79)&gt;=4,IF(J79=5,VLOOKUP(K79+3,TPMatrix!$A$6:$B$10,2,FALSE()),IF(J79=4,VLOOKUP(K79+3,TPMatrix!$D$6:$E$9,2,FALSE()),0)),"")</f>
        <v>0</v>
      </c>
      <c r="P79" s="264">
        <f ca="1">IF(COUNTIF(K77:K81,K79)&gt;=5,IF(J79=5,VLOOKUP(K79+4,TPMatrix!$A$6:$B$10,2,FALSE()),IF(J79=4,VLOOKUP(K79+4,TPMatrix!$D$6:$E$9,2,FALSE()),0)),"")</f>
        <v>0</v>
      </c>
      <c r="Q79" s="264">
        <f t="shared" ca="1" si="28"/>
        <v>0</v>
      </c>
      <c r="R79" s="265">
        <f t="shared" ca="1" si="29"/>
        <v>5</v>
      </c>
      <c r="S79" s="263">
        <f t="shared" ca="1" si="30"/>
        <v>0</v>
      </c>
      <c r="T79" s="264">
        <f t="shared" si="31"/>
        <v>0</v>
      </c>
      <c r="U79" s="265">
        <f t="shared" ca="1" si="32"/>
        <v>0</v>
      </c>
      <c r="W79" s="191" t="str">
        <f t="shared" ca="1" si="33"/>
        <v/>
      </c>
      <c r="X79" t="str">
        <f ca="1">IF(ISNUMBER($A79),$W79*(Methuselahs!$A$4+1)+$A79,"")</f>
        <v/>
      </c>
      <c r="Y79" s="191" t="str">
        <f t="shared" ca="1" si="34"/>
        <v/>
      </c>
      <c r="Z79" t="str">
        <f ca="1">IF(ISNUMBER($A79),VLOOKUP($A79,Methuselahs!$A$7:$X$206,5),"")</f>
        <v/>
      </c>
      <c r="AA79" s="191" t="str">
        <f t="shared" ca="1" si="35"/>
        <v/>
      </c>
    </row>
    <row r="80" spans="1:27" ht="12.95" customHeight="1">
      <c r="A80" t="str">
        <f ca="1">IF(OR(ISBLANK('Tournament Info'!$B$11),'Tournament Info'!$B$11&lt;&gt;4),"",INDIRECT(ADDRESS(ROW(),3,1,1,"Optimal Seating "&amp;'Tournament Info'!$B$11-1&amp;"R+F")))</f>
        <v/>
      </c>
      <c r="B80" t="str">
        <f ca="1">IF(ISNUMBER(A80),VLOOKUP(A80,Methuselahs!$A$7:$E$206,2,FALSE()),"")</f>
        <v/>
      </c>
      <c r="C80" t="str">
        <f ca="1">IF(ISNUMBER(A80),VLOOKUP(A80,Methuselahs!$A$7:$E$206,3,FALSE()),"")</f>
        <v/>
      </c>
      <c r="D80" s="268" t="str">
        <f t="shared" ca="1" si="24"/>
        <v/>
      </c>
      <c r="E80" s="269"/>
      <c r="F80" s="291">
        <f t="shared" si="25"/>
        <v>0</v>
      </c>
      <c r="G80" s="250" t="str">
        <f t="shared" ca="1" si="26"/>
        <v/>
      </c>
      <c r="H80" t="str">
        <f ca="1">IF(ISNUMBER(A80),IF(OR($S80=$U80,NOT(ISNA(MATCH($D80*5+$V$4,Override!$C$6:$C$124,0)))),$Q80,0),"")</f>
        <v/>
      </c>
      <c r="I80" s="297" t="str">
        <f t="shared" ca="1" si="27"/>
        <v/>
      </c>
      <c r="J80" s="270">
        <f ca="1">COUNT(A77:A81)</f>
        <v>0</v>
      </c>
      <c r="K80" s="253" t="str">
        <f ca="1">IF(ISNUMBER(A80),_xlfn.RANK.EQ(F80,F77:F81),"")</f>
        <v/>
      </c>
      <c r="L80" s="254">
        <f ca="1">IF(J80=5,VLOOKUP(K80,TPMatrix!$A$6:$B$10,2,FALSE()),IF(J80=4,VLOOKUP(K80,TPMatrix!$D$6:$E$9,2,FALSE()),0))</f>
        <v>0</v>
      </c>
      <c r="M80" s="254">
        <f ca="1">IF(COUNTIF(K77:K81,K80)&gt;=2,IF(J80=5,VLOOKUP(K80+1,TPMatrix!$A$6:$B$10,2,FALSE()),IF(J80=4,VLOOKUP(K80+1,TPMatrix!$D$6:$E$9,2,FALSE()),0)),"")</f>
        <v>0</v>
      </c>
      <c r="N80" s="254">
        <f ca="1">IF(COUNTIF(K77:K81,K80)&gt;=3,IF(J80=5,VLOOKUP(K80+2,TPMatrix!$A$6:$B$10,2,FALSE()),IF(J80=4,VLOOKUP(K80+2,TPMatrix!$D$6:$E$9,2,FALSE()),0)),"")</f>
        <v>0</v>
      </c>
      <c r="O80" s="254">
        <f ca="1">IF(COUNTIF(K77:K81,K80)&gt;=4,IF(J80=5,VLOOKUP(K80+3,TPMatrix!$A$6:$B$10,2,FALSE()),IF(J80=4,VLOOKUP(K80+3,TPMatrix!$D$6:$E$9,2,FALSE()),0)),"")</f>
        <v>0</v>
      </c>
      <c r="P80" s="254">
        <f ca="1">IF(COUNTIF(K77:K81,K80)&gt;=5,IF(J80=5,VLOOKUP(K80+4,TPMatrix!$A$6:$B$10,2,FALSE()),IF(J80=4,VLOOKUP(K80+4,TPMatrix!$D$6:$E$9,2,FALSE()),0)),"")</f>
        <v>0</v>
      </c>
      <c r="Q80" s="254">
        <f t="shared" ca="1" si="28"/>
        <v>0</v>
      </c>
      <c r="R80" s="255">
        <f t="shared" ca="1" si="29"/>
        <v>5</v>
      </c>
      <c r="S80" s="253">
        <f t="shared" ca="1" si="30"/>
        <v>0</v>
      </c>
      <c r="T80" s="254">
        <f t="shared" si="31"/>
        <v>0</v>
      </c>
      <c r="U80" s="255">
        <f t="shared" ca="1" si="32"/>
        <v>0</v>
      </c>
      <c r="W80" s="191" t="str">
        <f t="shared" ca="1" si="33"/>
        <v/>
      </c>
      <c r="X80" t="str">
        <f ca="1">IF(ISNUMBER($A80),$W80*(Methuselahs!$A$4+1)+$A80,"")</f>
        <v/>
      </c>
      <c r="Y80" s="191" t="str">
        <f t="shared" ca="1" si="34"/>
        <v/>
      </c>
      <c r="Z80" t="str">
        <f ca="1">IF(ISNUMBER($A80),VLOOKUP($A80,Methuselahs!$A$7:$X$206,5),"")</f>
        <v/>
      </c>
      <c r="AA80" s="191" t="str">
        <f t="shared" ca="1" si="35"/>
        <v/>
      </c>
    </row>
    <row r="81" spans="1:27" ht="12.95" customHeight="1" thickBot="1">
      <c r="A81" t="str">
        <f ca="1">IF(OR(ISBLANK('Tournament Info'!$B$11),'Tournament Info'!$B$11&lt;&gt;4),"",INDIRECT(ADDRESS(ROW(),3,1,1,"Optimal Seating "&amp;'Tournament Info'!$B$11-1&amp;"R+F")))</f>
        <v/>
      </c>
      <c r="B81" t="str">
        <f ca="1">IF(ISNUMBER(A81),VLOOKUP(A81,Methuselahs!$A$7:$E$206,2,FALSE()),"")</f>
        <v/>
      </c>
      <c r="C81" t="str">
        <f ca="1">IF(ISNUMBER(A81),VLOOKUP(A81,Methuselahs!$A$7:$E$206,3,FALSE()),"")</f>
        <v/>
      </c>
      <c r="D81" s="274" t="str">
        <f t="shared" ca="1" si="24"/>
        <v/>
      </c>
      <c r="E81" s="275"/>
      <c r="F81" s="292">
        <f t="shared" si="25"/>
        <v>0</v>
      </c>
      <c r="G81" s="260" t="str">
        <f t="shared" ca="1" si="26"/>
        <v/>
      </c>
      <c r="H81" t="str">
        <f ca="1">IF(ISNUMBER(A81),IF(OR($S81=$U81,NOT(ISNA(MATCH($D81*5+$V$4,Override!$C$6:$C$124,0)))),$Q81,0),"")</f>
        <v/>
      </c>
      <c r="I81" s="133" t="str">
        <f t="shared" ca="1" si="27"/>
        <v/>
      </c>
      <c r="J81" s="276">
        <f ca="1">COUNT(A77:A81)</f>
        <v>0</v>
      </c>
      <c r="K81" s="277" t="str">
        <f ca="1">IF(ISNUMBER(A81),_xlfn.RANK.EQ(F81,F77:F81),"")</f>
        <v/>
      </c>
      <c r="L81" s="278">
        <f ca="1">IF(J81=5,VLOOKUP(K81,TPMatrix!$A$6:$B$10,2,FALSE()),IF(J81=4,VLOOKUP(K81,TPMatrix!$D$6:$E$9,2,FALSE()),0))</f>
        <v>0</v>
      </c>
      <c r="M81" s="278">
        <f ca="1">IF(COUNTIF(K77:K81,K81)&gt;=2,IF(J81=5,VLOOKUP(K81+1,TPMatrix!$A$6:$B$10,2,FALSE()),IF(J81=4,VLOOKUP(K81+1,TPMatrix!$D$6:$E$9,2,FALSE()),0)),"")</f>
        <v>0</v>
      </c>
      <c r="N81" s="278">
        <f ca="1">IF(COUNTIF(K77:K81,K81)&gt;=3,IF(J81=5,VLOOKUP(K81+2,TPMatrix!$A$6:$B$10,2,FALSE()),IF(J81=4,VLOOKUP(K81+2,TPMatrix!$D$6:$E$9,2,FALSE()),0)),"")</f>
        <v>0</v>
      </c>
      <c r="O81" s="278">
        <f ca="1">IF(COUNTIF(K77:K81,K81)&gt;=4,IF(J81=5,VLOOKUP(K81+3,TPMatrix!$A$6:$B$10,2,FALSE()),IF(J81=4,VLOOKUP(K81+3,TPMatrix!$D$6:$E$9,2,FALSE()),0)),"")</f>
        <v>0</v>
      </c>
      <c r="P81" s="278">
        <f ca="1">IF(COUNTIF(K77:K81,K81)&gt;=5,IF(J81=5,VLOOKUP(K81+4,TPMatrix!$A$6:$B$10,2,FALSE()),IF(J81=4,VLOOKUP(K81+4,TPMatrix!$D$6:$E$9,2,FALSE()),0)),"")</f>
        <v>0</v>
      </c>
      <c r="Q81" s="278">
        <f t="shared" ca="1" si="28"/>
        <v>0</v>
      </c>
      <c r="R81" s="279">
        <f t="shared" ca="1" si="29"/>
        <v>5</v>
      </c>
      <c r="S81" s="277">
        <f t="shared" ca="1" si="30"/>
        <v>0</v>
      </c>
      <c r="T81" s="278">
        <f t="shared" si="31"/>
        <v>0</v>
      </c>
      <c r="U81" s="279">
        <f t="shared" ca="1" si="32"/>
        <v>0</v>
      </c>
      <c r="W81" s="191" t="str">
        <f t="shared" ca="1" si="33"/>
        <v/>
      </c>
      <c r="X81" t="str">
        <f ca="1">IF(ISNUMBER($A81),$W81*(Methuselahs!$A$4+1)+$A81,"")</f>
        <v/>
      </c>
      <c r="Y81" s="191" t="str">
        <f t="shared" ca="1" si="34"/>
        <v/>
      </c>
      <c r="Z81" t="str">
        <f ca="1">IF(ISNUMBER($A81),VLOOKUP($A81,Methuselahs!$A$7:$X$206,5),"")</f>
        <v/>
      </c>
      <c r="AA81" s="191" t="str">
        <f t="shared" ca="1" si="35"/>
        <v/>
      </c>
    </row>
    <row r="82" spans="1:27" ht="12.95" customHeight="1">
      <c r="A82" t="str">
        <f ca="1">IF(OR(ISBLANK('Tournament Info'!$B$11),'Tournament Info'!$B$11&lt;&gt;4),"",INDIRECT(ADDRESS(ROW(),3,1,1,"Optimal Seating "&amp;'Tournament Info'!$B$11-1&amp;"R+F")))</f>
        <v/>
      </c>
      <c r="B82" t="str">
        <f ca="1">IF(ISNUMBER(A82),VLOOKUP(A82,Methuselahs!$A$7:$E$206,2,FALSE()),"")</f>
        <v/>
      </c>
      <c r="C82" t="str">
        <f ca="1">IF(ISNUMBER(A82),VLOOKUP(A82,Methuselahs!$A$7:$E$206,3,FALSE()),"")</f>
        <v/>
      </c>
      <c r="D82" s="234" t="str">
        <f t="shared" ca="1" si="24"/>
        <v/>
      </c>
      <c r="E82" s="235"/>
      <c r="F82" s="285">
        <f t="shared" si="25"/>
        <v>0</v>
      </c>
      <c r="G82" s="236" t="str">
        <f t="shared" ca="1" si="26"/>
        <v/>
      </c>
      <c r="H82" t="str">
        <f ca="1">IF(ISNUMBER(A82),IF(OR($S82=$U82,NOT(ISNA(MATCH($D82*5+$V$4,Override!$C$6:$C$124,0)))),$Q82,0),"")</f>
        <v/>
      </c>
      <c r="I82" s="296" t="str">
        <f t="shared" ca="1" si="27"/>
        <v/>
      </c>
      <c r="J82" s="238">
        <f ca="1">COUNT(A82:A86)</f>
        <v>0</v>
      </c>
      <c r="K82" s="239" t="str">
        <f ca="1">IF(ISNUMBER(A82),_xlfn.RANK.EQ(F82,F82:F86),"")</f>
        <v/>
      </c>
      <c r="L82" s="240">
        <f ca="1">IF(J82=5,VLOOKUP(K82,TPMatrix!$A$6:$B$10,2,FALSE()),IF(J82=4,VLOOKUP(K82,TPMatrix!$D$6:$E$9,2,FALSE()),0))</f>
        <v>0</v>
      </c>
      <c r="M82" s="240">
        <f ca="1">IF(COUNTIF(K82:K86,K82)&gt;=2,IF(J82=5,VLOOKUP(K82+1,TPMatrix!$A$6:$B$10,2,FALSE()),IF(J82=4,VLOOKUP(K82+1,TPMatrix!$D$6:$E$9,2,FALSE()),0)),"")</f>
        <v>0</v>
      </c>
      <c r="N82" s="240">
        <f ca="1">IF(COUNTIF(K82:K86,K82)&gt;=3,IF(J82=5,VLOOKUP(K82+2,TPMatrix!$A$6:$B$10,2,FALSE()),IF(J82=4,VLOOKUP(K82+2,TPMatrix!$D$6:$E$9,2,FALSE()),0)),"")</f>
        <v>0</v>
      </c>
      <c r="O82" s="240">
        <f ca="1">IF(COUNTIF(K82:K86,K82)&gt;=4,IF(J82=5,VLOOKUP(K82+3,TPMatrix!$A$6:$B$10,2,FALSE()),IF(J82=4,VLOOKUP(K82+3,TPMatrix!$D$6:$E$9,2,FALSE()),0)),"")</f>
        <v>0</v>
      </c>
      <c r="P82" s="240">
        <f ca="1">IF(COUNTIF(K82:K86,K82)&gt;=5,IF(J82=5,VLOOKUP(K82+4,TPMatrix!$A$6:$B$10,2,FALSE()),IF(J82=4,VLOOKUP(K82+4,TPMatrix!$D$6:$E$9,2,FALSE()),0)),"")</f>
        <v>0</v>
      </c>
      <c r="Q82" s="240">
        <f t="shared" ca="1" si="28"/>
        <v>0</v>
      </c>
      <c r="R82" s="241">
        <f t="shared" ca="1" si="29"/>
        <v>5</v>
      </c>
      <c r="S82" s="242">
        <f t="shared" ca="1" si="30"/>
        <v>0</v>
      </c>
      <c r="T82" s="243">
        <f t="shared" si="31"/>
        <v>0</v>
      </c>
      <c r="U82" s="244">
        <f t="shared" ca="1" si="32"/>
        <v>0</v>
      </c>
      <c r="W82" s="191" t="str">
        <f t="shared" ca="1" si="33"/>
        <v/>
      </c>
      <c r="X82" t="str">
        <f ca="1">IF(ISNUMBER($A82),$W82*(Methuselahs!$A$4+1)+$A82,"")</f>
        <v/>
      </c>
      <c r="Y82" s="191" t="str">
        <f t="shared" ca="1" si="34"/>
        <v/>
      </c>
      <c r="Z82" t="str">
        <f ca="1">IF(ISNUMBER($A82),VLOOKUP($A82,Methuselahs!$A$7:$X$206,5),"")</f>
        <v/>
      </c>
      <c r="AA82" s="191" t="str">
        <f t="shared" ca="1" si="35"/>
        <v/>
      </c>
    </row>
    <row r="83" spans="1:27" ht="12.95" customHeight="1">
      <c r="A83" t="str">
        <f ca="1">IF(OR(ISBLANK('Tournament Info'!$B$11),'Tournament Info'!$B$11&lt;&gt;4),"",INDIRECT(ADDRESS(ROW(),3,1,1,"Optimal Seating "&amp;'Tournament Info'!$B$11-1&amp;"R+F")))</f>
        <v/>
      </c>
      <c r="B83" t="str">
        <f ca="1">IF(ISNUMBER(A83),VLOOKUP(A83,Methuselahs!$A$7:$E$206,2,FALSE()),"")</f>
        <v/>
      </c>
      <c r="C83" t="str">
        <f ca="1">IF(ISNUMBER(A83),VLOOKUP(A83,Methuselahs!$A$7:$E$206,3,FALSE()),"")</f>
        <v/>
      </c>
      <c r="D83" s="248" t="str">
        <f t="shared" ca="1" si="24"/>
        <v/>
      </c>
      <c r="E83" s="249"/>
      <c r="F83" s="287">
        <f t="shared" si="25"/>
        <v>0</v>
      </c>
      <c r="G83" s="250" t="str">
        <f t="shared" ca="1" si="26"/>
        <v/>
      </c>
      <c r="H83" t="str">
        <f ca="1">IF(ISNUMBER(A83),IF(OR($S83=$U83,NOT(ISNA(MATCH($D83*5+$V$4,Override!$C$6:$C$124,0)))),$Q83,0),"")</f>
        <v/>
      </c>
      <c r="I83" s="297" t="str">
        <f t="shared" ca="1" si="27"/>
        <v/>
      </c>
      <c r="J83" s="252">
        <f ca="1">COUNT(A82:A86)</f>
        <v>0</v>
      </c>
      <c r="K83" s="253" t="str">
        <f ca="1">IF(ISNUMBER(A83),_xlfn.RANK.EQ(F83,F82:F86),"")</f>
        <v/>
      </c>
      <c r="L83" s="254">
        <f ca="1">IF(J83=5,VLOOKUP(K83,TPMatrix!$A$6:$B$10,2,FALSE()),IF(J83=4,VLOOKUP(K83,TPMatrix!$D$6:$E$9,2,FALSE()),0))</f>
        <v>0</v>
      </c>
      <c r="M83" s="254">
        <f ca="1">IF(COUNTIF(K82:K86,K83)&gt;=2,IF(J83=5,VLOOKUP(K83+1,TPMatrix!$A$6:$B$10,2,FALSE()),IF(J83=4,VLOOKUP(K83+1,TPMatrix!$D$6:$E$9,2,FALSE()),0)),"")</f>
        <v>0</v>
      </c>
      <c r="N83" s="254">
        <f ca="1">IF(COUNTIF(K82:K86,K83)&gt;=3,IF(J83=5,VLOOKUP(K83+2,TPMatrix!$A$6:$B$10,2,FALSE()),IF(J83=4,VLOOKUP(K83+2,TPMatrix!$D$6:$E$9,2,FALSE()),0)),"")</f>
        <v>0</v>
      </c>
      <c r="O83" s="254">
        <f ca="1">IF(COUNTIF(K82:K86,K83)&gt;=4,IF(J83=5,VLOOKUP(K83+3,TPMatrix!$A$6:$B$10,2,FALSE()),IF(J83=4,VLOOKUP(K83+3,TPMatrix!$D$6:$E$9,2,FALSE()),0)),"")</f>
        <v>0</v>
      </c>
      <c r="P83" s="254">
        <f ca="1">IF(COUNTIF(K82:K86,K83)&gt;=5,IF(J83=5,VLOOKUP(K83+4,TPMatrix!$A$6:$B$10,2,FALSE()),IF(J83=4,VLOOKUP(K83+4,TPMatrix!$D$6:$E$9,2,FALSE()),0)),"")</f>
        <v>0</v>
      </c>
      <c r="Q83" s="254">
        <f t="shared" ca="1" si="28"/>
        <v>0</v>
      </c>
      <c r="R83" s="255">
        <f t="shared" ca="1" si="29"/>
        <v>5</v>
      </c>
      <c r="S83" s="253">
        <f t="shared" ca="1" si="30"/>
        <v>0</v>
      </c>
      <c r="T83" s="254">
        <f t="shared" si="31"/>
        <v>0</v>
      </c>
      <c r="U83" s="255">
        <f t="shared" ca="1" si="32"/>
        <v>0</v>
      </c>
      <c r="W83" s="191" t="str">
        <f t="shared" ca="1" si="33"/>
        <v/>
      </c>
      <c r="X83" t="str">
        <f ca="1">IF(ISNUMBER($A83),$W83*(Methuselahs!$A$4+1)+$A83,"")</f>
        <v/>
      </c>
      <c r="Y83" s="191" t="str">
        <f t="shared" ca="1" si="34"/>
        <v/>
      </c>
      <c r="Z83" t="str">
        <f ca="1">IF(ISNUMBER($A83),VLOOKUP($A83,Methuselahs!$A$7:$X$206,5),"")</f>
        <v/>
      </c>
      <c r="AA83" s="191" t="str">
        <f t="shared" ca="1" si="35"/>
        <v/>
      </c>
    </row>
    <row r="84" spans="1:27" ht="12.95" customHeight="1">
      <c r="A84" t="str">
        <f ca="1">IF(OR(ISBLANK('Tournament Info'!$B$11),'Tournament Info'!$B$11&lt;&gt;4),"",INDIRECT(ADDRESS(ROW(),3,1,1,"Optimal Seating "&amp;'Tournament Info'!$B$11-1&amp;"R+F")))</f>
        <v/>
      </c>
      <c r="B84" t="str">
        <f ca="1">IF(ISNUMBER(A84),VLOOKUP(A84,Methuselahs!$A$7:$E$206,2,FALSE()),"")</f>
        <v/>
      </c>
      <c r="C84" t="str">
        <f ca="1">IF(ISNUMBER(A84),VLOOKUP(A84,Methuselahs!$A$7:$E$206,3,FALSE()),"")</f>
        <v/>
      </c>
      <c r="D84" s="258" t="str">
        <f t="shared" ca="1" si="24"/>
        <v/>
      </c>
      <c r="E84" s="259"/>
      <c r="F84" s="289">
        <f t="shared" si="25"/>
        <v>0</v>
      </c>
      <c r="G84" s="260" t="str">
        <f t="shared" ca="1" si="26"/>
        <v/>
      </c>
      <c r="H84" t="str">
        <f ca="1">IF(ISNUMBER(A84),IF(OR($S84=$U84,NOT(ISNA(MATCH($D84*5+$V$4,Override!$C$6:$C$124,0)))),$Q84,0),"")</f>
        <v/>
      </c>
      <c r="I84" s="133" t="str">
        <f t="shared" ca="1" si="27"/>
        <v/>
      </c>
      <c r="J84" s="262">
        <f ca="1">COUNT(A82:A86)</f>
        <v>0</v>
      </c>
      <c r="K84" s="263" t="str">
        <f ca="1">IF(ISNUMBER(A84),_xlfn.RANK.EQ(F84,F82:F86),"")</f>
        <v/>
      </c>
      <c r="L84" s="264">
        <f ca="1">IF(J84=5,VLOOKUP(K84,TPMatrix!$A$6:$B$10,2,FALSE()),IF(J84=4,VLOOKUP(K84,TPMatrix!$D$6:$E$9,2,FALSE()),0))</f>
        <v>0</v>
      </c>
      <c r="M84" s="264">
        <f ca="1">IF(COUNTIF(K82:K86,K84)&gt;=2,IF(J84=5,VLOOKUP(K84+1,TPMatrix!$A$6:$B$10,2,FALSE()),IF(J84=4,VLOOKUP(K84+1,TPMatrix!$D$6:$E$9,2,FALSE()),0)),"")</f>
        <v>0</v>
      </c>
      <c r="N84" s="264">
        <f ca="1">IF(COUNTIF(K82:K86,K84)&gt;=3,IF(J84=5,VLOOKUP(K84+2,TPMatrix!$A$6:$B$10,2,FALSE()),IF(J84=4,VLOOKUP(K84+2,TPMatrix!$D$6:$E$9,2,FALSE()),0)),"")</f>
        <v>0</v>
      </c>
      <c r="O84" s="264">
        <f ca="1">IF(COUNTIF(K82:K86,K84)&gt;=4,IF(J84=5,VLOOKUP(K84+3,TPMatrix!$A$6:$B$10,2,FALSE()),IF(J84=4,VLOOKUP(K84+3,TPMatrix!$D$6:$E$9,2,FALSE()),0)),"")</f>
        <v>0</v>
      </c>
      <c r="P84" s="264">
        <f ca="1">IF(COUNTIF(K82:K86,K84)&gt;=5,IF(J84=5,VLOOKUP(K84+4,TPMatrix!$A$6:$B$10,2,FALSE()),IF(J84=4,VLOOKUP(K84+4,TPMatrix!$D$6:$E$9,2,FALSE()),0)),"")</f>
        <v>0</v>
      </c>
      <c r="Q84" s="264">
        <f t="shared" ca="1" si="28"/>
        <v>0</v>
      </c>
      <c r="R84" s="265">
        <f t="shared" ca="1" si="29"/>
        <v>5</v>
      </c>
      <c r="S84" s="263">
        <f t="shared" ca="1" si="30"/>
        <v>0</v>
      </c>
      <c r="T84" s="264">
        <f t="shared" si="31"/>
        <v>0</v>
      </c>
      <c r="U84" s="265">
        <f t="shared" ca="1" si="32"/>
        <v>0</v>
      </c>
      <c r="W84" s="191" t="str">
        <f t="shared" ca="1" si="33"/>
        <v/>
      </c>
      <c r="X84" t="str">
        <f ca="1">IF(ISNUMBER($A84),$W84*(Methuselahs!$A$4+1)+$A84,"")</f>
        <v/>
      </c>
      <c r="Y84" s="191" t="str">
        <f t="shared" ca="1" si="34"/>
        <v/>
      </c>
      <c r="Z84" t="str">
        <f ca="1">IF(ISNUMBER($A84),VLOOKUP($A84,Methuselahs!$A$7:$X$206,5),"")</f>
        <v/>
      </c>
      <c r="AA84" s="191" t="str">
        <f t="shared" ca="1" si="35"/>
        <v/>
      </c>
    </row>
    <row r="85" spans="1:27" ht="12.95" customHeight="1">
      <c r="A85" t="str">
        <f ca="1">IF(OR(ISBLANK('Tournament Info'!$B$11),'Tournament Info'!$B$11&lt;&gt;4),"",INDIRECT(ADDRESS(ROW(),3,1,1,"Optimal Seating "&amp;'Tournament Info'!$B$11-1&amp;"R+F")))</f>
        <v/>
      </c>
      <c r="B85" t="str">
        <f ca="1">IF(ISNUMBER(A85),VLOOKUP(A85,Methuselahs!$A$7:$E$206,2,FALSE()),"")</f>
        <v/>
      </c>
      <c r="C85" t="str">
        <f ca="1">IF(ISNUMBER(A85),VLOOKUP(A85,Methuselahs!$A$7:$E$206,3,FALSE()),"")</f>
        <v/>
      </c>
      <c r="D85" s="268" t="str">
        <f t="shared" ca="1" si="24"/>
        <v/>
      </c>
      <c r="E85" s="269"/>
      <c r="F85" s="291">
        <f t="shared" si="25"/>
        <v>0</v>
      </c>
      <c r="G85" s="250" t="str">
        <f t="shared" ca="1" si="26"/>
        <v/>
      </c>
      <c r="H85" t="str">
        <f ca="1">IF(ISNUMBER(A85),IF(OR($S85=$U85,NOT(ISNA(MATCH($D85*5+$V$4,Override!$C$6:$C$124,0)))),$Q85,0),"")</f>
        <v/>
      </c>
      <c r="I85" s="297" t="str">
        <f t="shared" ca="1" si="27"/>
        <v/>
      </c>
      <c r="J85" s="270">
        <f ca="1">COUNT(A82:A86)</f>
        <v>0</v>
      </c>
      <c r="K85" s="253" t="str">
        <f ca="1">IF(ISNUMBER(A85),_xlfn.RANK.EQ(F85,F82:F86),"")</f>
        <v/>
      </c>
      <c r="L85" s="254">
        <f ca="1">IF(J85=5,VLOOKUP(K85,TPMatrix!$A$6:$B$10,2,FALSE()),IF(J85=4,VLOOKUP(K85,TPMatrix!$D$6:$E$9,2,FALSE()),0))</f>
        <v>0</v>
      </c>
      <c r="M85" s="254">
        <f ca="1">IF(COUNTIF(K82:K86,K85)&gt;=2,IF(J85=5,VLOOKUP(K85+1,TPMatrix!$A$6:$B$10,2,FALSE()),IF(J85=4,VLOOKUP(K85+1,TPMatrix!$D$6:$E$9,2,FALSE()),0)),"")</f>
        <v>0</v>
      </c>
      <c r="N85" s="254">
        <f ca="1">IF(COUNTIF(K82:K86,K85)&gt;=3,IF(J85=5,VLOOKUP(K85+2,TPMatrix!$A$6:$B$10,2,FALSE()),IF(J85=4,VLOOKUP(K85+2,TPMatrix!$D$6:$E$9,2,FALSE()),0)),"")</f>
        <v>0</v>
      </c>
      <c r="O85" s="254">
        <f ca="1">IF(COUNTIF(K82:K86,K85)&gt;=4,IF(J85=5,VLOOKUP(K85+3,TPMatrix!$A$6:$B$10,2,FALSE()),IF(J85=4,VLOOKUP(K85+3,TPMatrix!$D$6:$E$9,2,FALSE()),0)),"")</f>
        <v>0</v>
      </c>
      <c r="P85" s="254">
        <f ca="1">IF(COUNTIF(K82:K86,K85)&gt;=5,IF(J85=5,VLOOKUP(K85+4,TPMatrix!$A$6:$B$10,2,FALSE()),IF(J85=4,VLOOKUP(K85+4,TPMatrix!$D$6:$E$9,2,FALSE()),0)),"")</f>
        <v>0</v>
      </c>
      <c r="Q85" s="254">
        <f t="shared" ca="1" si="28"/>
        <v>0</v>
      </c>
      <c r="R85" s="255">
        <f t="shared" ca="1" si="29"/>
        <v>5</v>
      </c>
      <c r="S85" s="253">
        <f t="shared" ca="1" si="30"/>
        <v>0</v>
      </c>
      <c r="T85" s="254">
        <f t="shared" si="31"/>
        <v>0</v>
      </c>
      <c r="U85" s="255">
        <f t="shared" ca="1" si="32"/>
        <v>0</v>
      </c>
      <c r="W85" s="191" t="str">
        <f t="shared" ca="1" si="33"/>
        <v/>
      </c>
      <c r="X85" t="str">
        <f ca="1">IF(ISNUMBER($A85),$W85*(Methuselahs!$A$4+1)+$A85,"")</f>
        <v/>
      </c>
      <c r="Y85" s="191" t="str">
        <f t="shared" ca="1" si="34"/>
        <v/>
      </c>
      <c r="Z85" t="str">
        <f ca="1">IF(ISNUMBER($A85),VLOOKUP($A85,Methuselahs!$A$7:$X$206,5),"")</f>
        <v/>
      </c>
      <c r="AA85" s="191" t="str">
        <f t="shared" ca="1" si="35"/>
        <v/>
      </c>
    </row>
    <row r="86" spans="1:27" ht="12.95" customHeight="1" thickBot="1">
      <c r="A86" t="str">
        <f ca="1">IF(OR(ISBLANK('Tournament Info'!$B$11),'Tournament Info'!$B$11&lt;&gt;4),"",INDIRECT(ADDRESS(ROW(),3,1,1,"Optimal Seating "&amp;'Tournament Info'!$B$11-1&amp;"R+F")))</f>
        <v/>
      </c>
      <c r="B86" t="str">
        <f ca="1">IF(ISNUMBER(A86),VLOOKUP(A86,Methuselahs!$A$7:$E$206,2,FALSE()),"")</f>
        <v/>
      </c>
      <c r="C86" t="str">
        <f ca="1">IF(ISNUMBER(A86),VLOOKUP(A86,Methuselahs!$A$7:$E$206,3,FALSE()),"")</f>
        <v/>
      </c>
      <c r="D86" s="274" t="str">
        <f t="shared" ca="1" si="24"/>
        <v/>
      </c>
      <c r="E86" s="275"/>
      <c r="F86" s="292">
        <f t="shared" si="25"/>
        <v>0</v>
      </c>
      <c r="G86" s="260" t="str">
        <f t="shared" ca="1" si="26"/>
        <v/>
      </c>
      <c r="H86" t="str">
        <f ca="1">IF(ISNUMBER(A86),IF(OR($S86=$U86,NOT(ISNA(MATCH($D86*5+$V$4,Override!$C$6:$C$124,0)))),$Q86,0),"")</f>
        <v/>
      </c>
      <c r="I86" s="133" t="str">
        <f t="shared" ca="1" si="27"/>
        <v/>
      </c>
      <c r="J86" s="276">
        <f ca="1">COUNT(A82:A86)</f>
        <v>0</v>
      </c>
      <c r="K86" s="277" t="str">
        <f ca="1">IF(ISNUMBER(A86),_xlfn.RANK.EQ(F86,F82:F86),"")</f>
        <v/>
      </c>
      <c r="L86" s="278">
        <f ca="1">IF(J86=5,VLOOKUP(K86,TPMatrix!$A$6:$B$10,2,FALSE()),IF(J86=4,VLOOKUP(K86,TPMatrix!$D$6:$E$9,2,FALSE()),0))</f>
        <v>0</v>
      </c>
      <c r="M86" s="278">
        <f ca="1">IF(COUNTIF(K82:K86,K86)&gt;=2,IF(J86=5,VLOOKUP(K86+1,TPMatrix!$A$6:$B$10,2,FALSE()),IF(J86=4,VLOOKUP(K86+1,TPMatrix!$D$6:$E$9,2,FALSE()),0)),"")</f>
        <v>0</v>
      </c>
      <c r="N86" s="278">
        <f ca="1">IF(COUNTIF(K82:K86,K86)&gt;=3,IF(J86=5,VLOOKUP(K86+2,TPMatrix!$A$6:$B$10,2,FALSE()),IF(J86=4,VLOOKUP(K86+2,TPMatrix!$D$6:$E$9,2,FALSE()),0)),"")</f>
        <v>0</v>
      </c>
      <c r="O86" s="278">
        <f ca="1">IF(COUNTIF(K82:K86,K86)&gt;=4,IF(J86=5,VLOOKUP(K86+3,TPMatrix!$A$6:$B$10,2,FALSE()),IF(J86=4,VLOOKUP(K86+3,TPMatrix!$D$6:$E$9,2,FALSE()),0)),"")</f>
        <v>0</v>
      </c>
      <c r="P86" s="278">
        <f ca="1">IF(COUNTIF(K82:K86,K86)&gt;=5,IF(J86=5,VLOOKUP(K86+4,TPMatrix!$A$6:$B$10,2,FALSE()),IF(J86=4,VLOOKUP(K86+4,TPMatrix!$D$6:$E$9,2,FALSE()),0)),"")</f>
        <v>0</v>
      </c>
      <c r="Q86" s="278">
        <f t="shared" ca="1" si="28"/>
        <v>0</v>
      </c>
      <c r="R86" s="279">
        <f t="shared" ca="1" si="29"/>
        <v>5</v>
      </c>
      <c r="S86" s="277">
        <f t="shared" ca="1" si="30"/>
        <v>0</v>
      </c>
      <c r="T86" s="278">
        <f t="shared" si="31"/>
        <v>0</v>
      </c>
      <c r="U86" s="279">
        <f t="shared" ca="1" si="32"/>
        <v>0</v>
      </c>
      <c r="W86" s="191" t="str">
        <f t="shared" ca="1" si="33"/>
        <v/>
      </c>
      <c r="X86" t="str">
        <f ca="1">IF(ISNUMBER($A86),$W86*(Methuselahs!$A$4+1)+$A86,"")</f>
        <v/>
      </c>
      <c r="Y86" s="191" t="str">
        <f t="shared" ca="1" si="34"/>
        <v/>
      </c>
      <c r="Z86" t="str">
        <f ca="1">IF(ISNUMBER($A86),VLOOKUP($A86,Methuselahs!$A$7:$X$206,5),"")</f>
        <v/>
      </c>
      <c r="AA86" s="191" t="str">
        <f t="shared" ca="1" si="35"/>
        <v/>
      </c>
    </row>
    <row r="87" spans="1:27" ht="12.95" customHeight="1">
      <c r="A87" t="str">
        <f ca="1">IF(OR(ISBLANK('Tournament Info'!$B$11),'Tournament Info'!$B$11&lt;&gt;4),"",INDIRECT(ADDRESS(ROW(),3,1,1,"Optimal Seating "&amp;'Tournament Info'!$B$11-1&amp;"R+F")))</f>
        <v/>
      </c>
      <c r="B87" t="str">
        <f ca="1">IF(ISNUMBER(A87),VLOOKUP(A87,Methuselahs!$A$7:$E$206,2,FALSE()),"")</f>
        <v/>
      </c>
      <c r="C87" t="str">
        <f ca="1">IF(ISNUMBER(A87),VLOOKUP(A87,Methuselahs!$A$7:$E$206,3,FALSE()),"")</f>
        <v/>
      </c>
      <c r="D87" s="234" t="str">
        <f t="shared" ca="1" si="24"/>
        <v/>
      </c>
      <c r="E87" s="235"/>
      <c r="F87" s="285">
        <f t="shared" si="25"/>
        <v>0</v>
      </c>
      <c r="G87" s="236" t="str">
        <f t="shared" ca="1" si="26"/>
        <v/>
      </c>
      <c r="H87" t="str">
        <f ca="1">IF(ISNUMBER(A87),IF(OR($S87=$U87,NOT(ISNA(MATCH($D87*5+$V$4,Override!$C$6:$C$124,0)))),$Q87,0),"")</f>
        <v/>
      </c>
      <c r="I87" s="296" t="str">
        <f t="shared" ca="1" si="27"/>
        <v/>
      </c>
      <c r="J87" s="238">
        <f ca="1">COUNT(A87:A91)</f>
        <v>0</v>
      </c>
      <c r="K87" s="239" t="str">
        <f ca="1">IF(ISNUMBER(A87),_xlfn.RANK.EQ(F87,F87:F91),"")</f>
        <v/>
      </c>
      <c r="L87" s="240">
        <f ca="1">IF(J87=5,VLOOKUP(K87,TPMatrix!$A$6:$B$10,2,FALSE()),IF(J87=4,VLOOKUP(K87,TPMatrix!$D$6:$E$9,2,FALSE()),0))</f>
        <v>0</v>
      </c>
      <c r="M87" s="240">
        <f ca="1">IF(COUNTIF(K87:K91,K87)&gt;=2,IF(J87=5,VLOOKUP(K87+1,TPMatrix!$A$6:$B$10,2,FALSE()),IF(J87=4,VLOOKUP(K87+1,TPMatrix!$D$6:$E$9,2,FALSE()),0)),"")</f>
        <v>0</v>
      </c>
      <c r="N87" s="240">
        <f ca="1">IF(COUNTIF(K87:K91,K87)&gt;=3,IF(J87=5,VLOOKUP(K87+2,TPMatrix!$A$6:$B$10,2,FALSE()),IF(J87=4,VLOOKUP(K87+2,TPMatrix!$D$6:$E$9,2,FALSE()),0)),"")</f>
        <v>0</v>
      </c>
      <c r="O87" s="240">
        <f ca="1">IF(COUNTIF(K87:K91,K87)&gt;=4,IF(J87=5,VLOOKUP(K87+3,TPMatrix!$A$6:$B$10,2,FALSE()),IF(J87=4,VLOOKUP(K87+3,TPMatrix!$D$6:$E$9,2,FALSE()),0)),"")</f>
        <v>0</v>
      </c>
      <c r="P87" s="240">
        <f ca="1">IF(COUNTIF(K87:K91,K87)&gt;=5,IF(J87=5,VLOOKUP(K87+4,TPMatrix!$A$6:$B$10,2,FALSE()),IF(J87=4,VLOOKUP(K87+4,TPMatrix!$D$6:$E$9,2,FALSE()),0)),"")</f>
        <v>0</v>
      </c>
      <c r="Q87" s="240">
        <f t="shared" ca="1" si="28"/>
        <v>0</v>
      </c>
      <c r="R87" s="241">
        <f t="shared" ca="1" si="29"/>
        <v>5</v>
      </c>
      <c r="S87" s="242">
        <f t="shared" ca="1" si="30"/>
        <v>0</v>
      </c>
      <c r="T87" s="243">
        <f t="shared" si="31"/>
        <v>0</v>
      </c>
      <c r="U87" s="244">
        <f t="shared" ca="1" si="32"/>
        <v>0</v>
      </c>
      <c r="W87" s="191" t="str">
        <f t="shared" ca="1" si="33"/>
        <v/>
      </c>
      <c r="X87" t="str">
        <f ca="1">IF(ISNUMBER($A87),$W87*(Methuselahs!$A$4+1)+$A87,"")</f>
        <v/>
      </c>
      <c r="Y87" s="191" t="str">
        <f t="shared" ca="1" si="34"/>
        <v/>
      </c>
      <c r="Z87" t="str">
        <f ca="1">IF(ISNUMBER($A87),VLOOKUP($A87,Methuselahs!$A$7:$X$206,5),"")</f>
        <v/>
      </c>
      <c r="AA87" s="191" t="str">
        <f t="shared" ca="1" si="35"/>
        <v/>
      </c>
    </row>
    <row r="88" spans="1:27" ht="12.95" customHeight="1">
      <c r="A88" t="str">
        <f ca="1">IF(OR(ISBLANK('Tournament Info'!$B$11),'Tournament Info'!$B$11&lt;&gt;4),"",INDIRECT(ADDRESS(ROW(),3,1,1,"Optimal Seating "&amp;'Tournament Info'!$B$11-1&amp;"R+F")))</f>
        <v/>
      </c>
      <c r="B88" t="str">
        <f ca="1">IF(ISNUMBER(A88),VLOOKUP(A88,Methuselahs!$A$7:$E$206,2,FALSE()),"")</f>
        <v/>
      </c>
      <c r="C88" t="str">
        <f ca="1">IF(ISNUMBER(A88),VLOOKUP(A88,Methuselahs!$A$7:$E$206,3,FALSE()),"")</f>
        <v/>
      </c>
      <c r="D88" s="248" t="str">
        <f t="shared" ca="1" si="24"/>
        <v/>
      </c>
      <c r="E88" s="249"/>
      <c r="F88" s="287">
        <f t="shared" si="25"/>
        <v>0</v>
      </c>
      <c r="G88" s="250" t="str">
        <f t="shared" ca="1" si="26"/>
        <v/>
      </c>
      <c r="H88" t="str">
        <f ca="1">IF(ISNUMBER(A88),IF(OR($S88=$U88,NOT(ISNA(MATCH($D88*5+$V$4,Override!$C$6:$C$124,0)))),$Q88,0),"")</f>
        <v/>
      </c>
      <c r="I88" s="297" t="str">
        <f t="shared" ca="1" si="27"/>
        <v/>
      </c>
      <c r="J88" s="252">
        <f ca="1">COUNT(A87:A91)</f>
        <v>0</v>
      </c>
      <c r="K88" s="253" t="str">
        <f ca="1">IF(ISNUMBER(A88),_xlfn.RANK.EQ(F88,F87:F91),"")</f>
        <v/>
      </c>
      <c r="L88" s="254">
        <f ca="1">IF(J88=5,VLOOKUP(K88,TPMatrix!$A$6:$B$10,2,FALSE()),IF(J88=4,VLOOKUP(K88,TPMatrix!$D$6:$E$9,2,FALSE()),0))</f>
        <v>0</v>
      </c>
      <c r="M88" s="254">
        <f ca="1">IF(COUNTIF(K87:K91,K88)&gt;=2,IF(J88=5,VLOOKUP(K88+1,TPMatrix!$A$6:$B$10,2,FALSE()),IF(J88=4,VLOOKUP(K88+1,TPMatrix!$D$6:$E$9,2,FALSE()),0)),"")</f>
        <v>0</v>
      </c>
      <c r="N88" s="254">
        <f ca="1">IF(COUNTIF(K87:K91,K88)&gt;=3,IF(J88=5,VLOOKUP(K88+2,TPMatrix!$A$6:$B$10,2,FALSE()),IF(J88=4,VLOOKUP(K88+2,TPMatrix!$D$6:$E$9,2,FALSE()),0)),"")</f>
        <v>0</v>
      </c>
      <c r="O88" s="254">
        <f ca="1">IF(COUNTIF(K87:K91,K88)&gt;=4,IF(J88=5,VLOOKUP(K88+3,TPMatrix!$A$6:$B$10,2,FALSE()),IF(J88=4,VLOOKUP(K88+3,TPMatrix!$D$6:$E$9,2,FALSE()),0)),"")</f>
        <v>0</v>
      </c>
      <c r="P88" s="254">
        <f ca="1">IF(COUNTIF(K87:K91,K88)&gt;=5,IF(J88=5,VLOOKUP(K88+4,TPMatrix!$A$6:$B$10,2,FALSE()),IF(J88=4,VLOOKUP(K88+4,TPMatrix!$D$6:$E$9,2,FALSE()),0)),"")</f>
        <v>0</v>
      </c>
      <c r="Q88" s="254">
        <f t="shared" ca="1" si="28"/>
        <v>0</v>
      </c>
      <c r="R88" s="255">
        <f t="shared" ca="1" si="29"/>
        <v>5</v>
      </c>
      <c r="S88" s="253">
        <f t="shared" ca="1" si="30"/>
        <v>0</v>
      </c>
      <c r="T88" s="254">
        <f t="shared" si="31"/>
        <v>0</v>
      </c>
      <c r="U88" s="255">
        <f t="shared" ca="1" si="32"/>
        <v>0</v>
      </c>
      <c r="W88" s="191" t="str">
        <f t="shared" ca="1" si="33"/>
        <v/>
      </c>
      <c r="X88" t="str">
        <f ca="1">IF(ISNUMBER($A88),$W88*(Methuselahs!$A$4+1)+$A88,"")</f>
        <v/>
      </c>
      <c r="Y88" s="191" t="str">
        <f t="shared" ca="1" si="34"/>
        <v/>
      </c>
      <c r="Z88" t="str">
        <f ca="1">IF(ISNUMBER($A88),VLOOKUP($A88,Methuselahs!$A$7:$X$206,5),"")</f>
        <v/>
      </c>
      <c r="AA88" s="191" t="str">
        <f t="shared" ca="1" si="35"/>
        <v/>
      </c>
    </row>
    <row r="89" spans="1:27" ht="12.95" customHeight="1">
      <c r="A89" t="str">
        <f ca="1">IF(OR(ISBLANK('Tournament Info'!$B$11),'Tournament Info'!$B$11&lt;&gt;4),"",INDIRECT(ADDRESS(ROW(),3,1,1,"Optimal Seating "&amp;'Tournament Info'!$B$11-1&amp;"R+F")))</f>
        <v/>
      </c>
      <c r="B89" t="str">
        <f ca="1">IF(ISNUMBER(A89),VLOOKUP(A89,Methuselahs!$A$7:$E$206,2,FALSE()),"")</f>
        <v/>
      </c>
      <c r="C89" t="str">
        <f ca="1">IF(ISNUMBER(A89),VLOOKUP(A89,Methuselahs!$A$7:$E$206,3,FALSE()),"")</f>
        <v/>
      </c>
      <c r="D89" s="258" t="str">
        <f t="shared" ca="1" si="24"/>
        <v/>
      </c>
      <c r="E89" s="259"/>
      <c r="F89" s="289">
        <f t="shared" si="25"/>
        <v>0</v>
      </c>
      <c r="G89" s="260" t="str">
        <f t="shared" ca="1" si="26"/>
        <v/>
      </c>
      <c r="H89" t="str">
        <f ca="1">IF(ISNUMBER(A89),IF(OR($S89=$U89,NOT(ISNA(MATCH($D89*5+$V$4,Override!$C$6:$C$124,0)))),$Q89,0),"")</f>
        <v/>
      </c>
      <c r="I89" s="133" t="str">
        <f t="shared" ca="1" si="27"/>
        <v/>
      </c>
      <c r="J89" s="262">
        <f ca="1">COUNT(A87:A91)</f>
        <v>0</v>
      </c>
      <c r="K89" s="263" t="str">
        <f ca="1">IF(ISNUMBER(A89),_xlfn.RANK.EQ(F89,F87:F91),"")</f>
        <v/>
      </c>
      <c r="L89" s="264">
        <f ca="1">IF(J89=5,VLOOKUP(K89,TPMatrix!$A$6:$B$10,2,FALSE()),IF(J89=4,VLOOKUP(K89,TPMatrix!$D$6:$E$9,2,FALSE()),0))</f>
        <v>0</v>
      </c>
      <c r="M89" s="264">
        <f ca="1">IF(COUNTIF(K87:K91,K89)&gt;=2,IF(J89=5,VLOOKUP(K89+1,TPMatrix!$A$6:$B$10,2,FALSE()),IF(J89=4,VLOOKUP(K89+1,TPMatrix!$D$6:$E$9,2,FALSE()),0)),"")</f>
        <v>0</v>
      </c>
      <c r="N89" s="264">
        <f ca="1">IF(COUNTIF(K87:K91,K89)&gt;=3,IF(J89=5,VLOOKUP(K89+2,TPMatrix!$A$6:$B$10,2,FALSE()),IF(J89=4,VLOOKUP(K89+2,TPMatrix!$D$6:$E$9,2,FALSE()),0)),"")</f>
        <v>0</v>
      </c>
      <c r="O89" s="264">
        <f ca="1">IF(COUNTIF(K87:K91,K89)&gt;=4,IF(J89=5,VLOOKUP(K89+3,TPMatrix!$A$6:$B$10,2,FALSE()),IF(J89=4,VLOOKUP(K89+3,TPMatrix!$D$6:$E$9,2,FALSE()),0)),"")</f>
        <v>0</v>
      </c>
      <c r="P89" s="264">
        <f ca="1">IF(COUNTIF(K87:K91,K89)&gt;=5,IF(J89=5,VLOOKUP(K89+4,TPMatrix!$A$6:$B$10,2,FALSE()),IF(J89=4,VLOOKUP(K89+4,TPMatrix!$D$6:$E$9,2,FALSE()),0)),"")</f>
        <v>0</v>
      </c>
      <c r="Q89" s="264">
        <f t="shared" ca="1" si="28"/>
        <v>0</v>
      </c>
      <c r="R89" s="265">
        <f t="shared" ca="1" si="29"/>
        <v>5</v>
      </c>
      <c r="S89" s="263">
        <f t="shared" ca="1" si="30"/>
        <v>0</v>
      </c>
      <c r="T89" s="264">
        <f t="shared" si="31"/>
        <v>0</v>
      </c>
      <c r="U89" s="265">
        <f t="shared" ca="1" si="32"/>
        <v>0</v>
      </c>
      <c r="W89" s="191" t="str">
        <f t="shared" ca="1" si="33"/>
        <v/>
      </c>
      <c r="X89" t="str">
        <f ca="1">IF(ISNUMBER($A89),$W89*(Methuselahs!$A$4+1)+$A89,"")</f>
        <v/>
      </c>
      <c r="Y89" s="191" t="str">
        <f t="shared" ca="1" si="34"/>
        <v/>
      </c>
      <c r="Z89" t="str">
        <f ca="1">IF(ISNUMBER($A89),VLOOKUP($A89,Methuselahs!$A$7:$X$206,5),"")</f>
        <v/>
      </c>
      <c r="AA89" s="191" t="str">
        <f t="shared" ca="1" si="35"/>
        <v/>
      </c>
    </row>
    <row r="90" spans="1:27" ht="12.95" customHeight="1">
      <c r="A90" t="str">
        <f ca="1">IF(OR(ISBLANK('Tournament Info'!$B$11),'Tournament Info'!$B$11&lt;&gt;4),"",INDIRECT(ADDRESS(ROW(),3,1,1,"Optimal Seating "&amp;'Tournament Info'!$B$11-1&amp;"R+F")))</f>
        <v/>
      </c>
      <c r="B90" t="str">
        <f ca="1">IF(ISNUMBER(A90),VLOOKUP(A90,Methuselahs!$A$7:$E$206,2,FALSE()),"")</f>
        <v/>
      </c>
      <c r="C90" t="str">
        <f ca="1">IF(ISNUMBER(A90),VLOOKUP(A90,Methuselahs!$A$7:$E$206,3,FALSE()),"")</f>
        <v/>
      </c>
      <c r="D90" s="268" t="str">
        <f t="shared" ca="1" si="24"/>
        <v/>
      </c>
      <c r="E90" s="269"/>
      <c r="F90" s="291">
        <f t="shared" si="25"/>
        <v>0</v>
      </c>
      <c r="G90" s="250" t="str">
        <f t="shared" ca="1" si="26"/>
        <v/>
      </c>
      <c r="H90" t="str">
        <f ca="1">IF(ISNUMBER(A90),IF(OR($S90=$U90,NOT(ISNA(MATCH($D90*5+$V$4,Override!$C$6:$C$124,0)))),$Q90,0),"")</f>
        <v/>
      </c>
      <c r="I90" s="297" t="str">
        <f t="shared" ca="1" si="27"/>
        <v/>
      </c>
      <c r="J90" s="270">
        <f ca="1">COUNT(A87:A91)</f>
        <v>0</v>
      </c>
      <c r="K90" s="253" t="str">
        <f ca="1">IF(ISNUMBER(A90),_xlfn.RANK.EQ(F90,F87:F91),"")</f>
        <v/>
      </c>
      <c r="L90" s="254">
        <f ca="1">IF(J90=5,VLOOKUP(K90,TPMatrix!$A$6:$B$10,2,FALSE()),IF(J90=4,VLOOKUP(K90,TPMatrix!$D$6:$E$9,2,FALSE()),0))</f>
        <v>0</v>
      </c>
      <c r="M90" s="254">
        <f ca="1">IF(COUNTIF(K87:K91,K90)&gt;=2,IF(J90=5,VLOOKUP(K90+1,TPMatrix!$A$6:$B$10,2,FALSE()),IF(J90=4,VLOOKUP(K90+1,TPMatrix!$D$6:$E$9,2,FALSE()),0)),"")</f>
        <v>0</v>
      </c>
      <c r="N90" s="254">
        <f ca="1">IF(COUNTIF(K87:K91,K90)&gt;=3,IF(J90=5,VLOOKUP(K90+2,TPMatrix!$A$6:$B$10,2,FALSE()),IF(J90=4,VLOOKUP(K90+2,TPMatrix!$D$6:$E$9,2,FALSE()),0)),"")</f>
        <v>0</v>
      </c>
      <c r="O90" s="254">
        <f ca="1">IF(COUNTIF(K87:K91,K90)&gt;=4,IF(J90=5,VLOOKUP(K90+3,TPMatrix!$A$6:$B$10,2,FALSE()),IF(J90=4,VLOOKUP(K90+3,TPMatrix!$D$6:$E$9,2,FALSE()),0)),"")</f>
        <v>0</v>
      </c>
      <c r="P90" s="254">
        <f ca="1">IF(COUNTIF(K87:K91,K90)&gt;=5,IF(J90=5,VLOOKUP(K90+4,TPMatrix!$A$6:$B$10,2,FALSE()),IF(J90=4,VLOOKUP(K90+4,TPMatrix!$D$6:$E$9,2,FALSE()),0)),"")</f>
        <v>0</v>
      </c>
      <c r="Q90" s="254">
        <f t="shared" ca="1" si="28"/>
        <v>0</v>
      </c>
      <c r="R90" s="255">
        <f t="shared" ca="1" si="29"/>
        <v>5</v>
      </c>
      <c r="S90" s="253">
        <f t="shared" ca="1" si="30"/>
        <v>0</v>
      </c>
      <c r="T90" s="254">
        <f t="shared" si="31"/>
        <v>0</v>
      </c>
      <c r="U90" s="255">
        <f t="shared" ca="1" si="32"/>
        <v>0</v>
      </c>
      <c r="W90" s="191" t="str">
        <f t="shared" ca="1" si="33"/>
        <v/>
      </c>
      <c r="X90" t="str">
        <f ca="1">IF(ISNUMBER($A90),$W90*(Methuselahs!$A$4+1)+$A90,"")</f>
        <v/>
      </c>
      <c r="Y90" s="191" t="str">
        <f t="shared" ca="1" si="34"/>
        <v/>
      </c>
      <c r="Z90" t="str">
        <f ca="1">IF(ISNUMBER($A90),VLOOKUP($A90,Methuselahs!$A$7:$X$206,5),"")</f>
        <v/>
      </c>
      <c r="AA90" s="191" t="str">
        <f t="shared" ca="1" si="35"/>
        <v/>
      </c>
    </row>
    <row r="91" spans="1:27" ht="12.95" customHeight="1" thickBot="1">
      <c r="A91" t="str">
        <f ca="1">IF(OR(ISBLANK('Tournament Info'!$B$11),'Tournament Info'!$B$11&lt;&gt;4),"",INDIRECT(ADDRESS(ROW(),3,1,1,"Optimal Seating "&amp;'Tournament Info'!$B$11-1&amp;"R+F")))</f>
        <v/>
      </c>
      <c r="B91" t="str">
        <f ca="1">IF(ISNUMBER(A91),VLOOKUP(A91,Methuselahs!$A$7:$E$206,2,FALSE()),"")</f>
        <v/>
      </c>
      <c r="C91" t="str">
        <f ca="1">IF(ISNUMBER(A91),VLOOKUP(A91,Methuselahs!$A$7:$E$206,3,FALSE()),"")</f>
        <v/>
      </c>
      <c r="D91" s="274" t="str">
        <f t="shared" ca="1" si="24"/>
        <v/>
      </c>
      <c r="E91" s="275"/>
      <c r="F91" s="292">
        <f t="shared" si="25"/>
        <v>0</v>
      </c>
      <c r="G91" s="260" t="str">
        <f t="shared" ca="1" si="26"/>
        <v/>
      </c>
      <c r="H91" t="str">
        <f ca="1">IF(ISNUMBER(A91),IF(OR($S91=$U91,NOT(ISNA(MATCH($D91*5+$V$4,Override!$C$6:$C$124,0)))),$Q91,0),"")</f>
        <v/>
      </c>
      <c r="I91" s="133" t="str">
        <f t="shared" ca="1" si="27"/>
        <v/>
      </c>
      <c r="J91" s="276">
        <f ca="1">COUNT(A87:A91)</f>
        <v>0</v>
      </c>
      <c r="K91" s="277" t="str">
        <f ca="1">IF(ISNUMBER(A91),_xlfn.RANK.EQ(F91,F87:F91),"")</f>
        <v/>
      </c>
      <c r="L91" s="278">
        <f ca="1">IF(J91=5,VLOOKUP(K91,TPMatrix!$A$6:$B$10,2,FALSE()),IF(J91=4,VLOOKUP(K91,TPMatrix!$D$6:$E$9,2,FALSE()),0))</f>
        <v>0</v>
      </c>
      <c r="M91" s="278">
        <f ca="1">IF(COUNTIF(K87:K91,K91)&gt;=2,IF(J91=5,VLOOKUP(K91+1,TPMatrix!$A$6:$B$10,2,FALSE()),IF(J91=4,VLOOKUP(K91+1,TPMatrix!$D$6:$E$9,2,FALSE()),0)),"")</f>
        <v>0</v>
      </c>
      <c r="N91" s="278">
        <f ca="1">IF(COUNTIF(K87:K91,K91)&gt;=3,IF(J91=5,VLOOKUP(K91+2,TPMatrix!$A$6:$B$10,2,FALSE()),IF(J91=4,VLOOKUP(K91+2,TPMatrix!$D$6:$E$9,2,FALSE()),0)),"")</f>
        <v>0</v>
      </c>
      <c r="O91" s="278">
        <f ca="1">IF(COUNTIF(K87:K91,K91)&gt;=4,IF(J91=5,VLOOKUP(K91+3,TPMatrix!$A$6:$B$10,2,FALSE()),IF(J91=4,VLOOKUP(K91+3,TPMatrix!$D$6:$E$9,2,FALSE()),0)),"")</f>
        <v>0</v>
      </c>
      <c r="P91" s="278">
        <f ca="1">IF(COUNTIF(K87:K91,K91)&gt;=5,IF(J91=5,VLOOKUP(K91+4,TPMatrix!$A$6:$B$10,2,FALSE()),IF(J91=4,VLOOKUP(K91+4,TPMatrix!$D$6:$E$9,2,FALSE()),0)),"")</f>
        <v>0</v>
      </c>
      <c r="Q91" s="278">
        <f t="shared" ca="1" si="28"/>
        <v>0</v>
      </c>
      <c r="R91" s="279">
        <f t="shared" ca="1" si="29"/>
        <v>5</v>
      </c>
      <c r="S91" s="277">
        <f t="shared" ca="1" si="30"/>
        <v>0</v>
      </c>
      <c r="T91" s="278">
        <f t="shared" si="31"/>
        <v>0</v>
      </c>
      <c r="U91" s="279">
        <f t="shared" ca="1" si="32"/>
        <v>0</v>
      </c>
      <c r="W91" s="191" t="str">
        <f t="shared" ca="1" si="33"/>
        <v/>
      </c>
      <c r="X91" t="str">
        <f ca="1">IF(ISNUMBER($A91),$W91*(Methuselahs!$A$4+1)+$A91,"")</f>
        <v/>
      </c>
      <c r="Y91" s="191" t="str">
        <f t="shared" ca="1" si="34"/>
        <v/>
      </c>
      <c r="Z91" t="str">
        <f ca="1">IF(ISNUMBER($A91),VLOOKUP($A91,Methuselahs!$A$7:$X$206,5),"")</f>
        <v/>
      </c>
      <c r="AA91" s="191" t="str">
        <f t="shared" ca="1" si="35"/>
        <v/>
      </c>
    </row>
    <row r="92" spans="1:27" ht="12.95" customHeight="1">
      <c r="A92" t="str">
        <f ca="1">IF(OR(ISBLANK('Tournament Info'!$B$11),'Tournament Info'!$B$11&lt;&gt;4),"",INDIRECT(ADDRESS(ROW(),3,1,1,"Optimal Seating "&amp;'Tournament Info'!$B$11-1&amp;"R+F")))</f>
        <v/>
      </c>
      <c r="B92" t="str">
        <f ca="1">IF(ISNUMBER(A92),VLOOKUP(A92,Methuselahs!$A$7:$E$206,2,FALSE()),"")</f>
        <v/>
      </c>
      <c r="C92" t="str">
        <f ca="1">IF(ISNUMBER(A92),VLOOKUP(A92,Methuselahs!$A$7:$E$206,3,FALSE()),"")</f>
        <v/>
      </c>
      <c r="D92" s="234" t="str">
        <f t="shared" ca="1" si="24"/>
        <v/>
      </c>
      <c r="E92" s="235"/>
      <c r="F92" s="285">
        <f t="shared" si="25"/>
        <v>0</v>
      </c>
      <c r="G92" s="236" t="str">
        <f t="shared" ca="1" si="26"/>
        <v/>
      </c>
      <c r="H92" t="str">
        <f ca="1">IF(ISNUMBER(A92),IF(OR($S92=$U92,NOT(ISNA(MATCH($D92*5+$V$4,Override!$C$6:$C$124,0)))),$Q92,0),"")</f>
        <v/>
      </c>
      <c r="I92" s="296" t="str">
        <f t="shared" ca="1" si="27"/>
        <v/>
      </c>
      <c r="J92" s="238">
        <f ca="1">COUNT(A92:A96)</f>
        <v>0</v>
      </c>
      <c r="K92" s="239" t="str">
        <f ca="1">IF(ISNUMBER(A92),_xlfn.RANK.EQ(F92,F92:F96),"")</f>
        <v/>
      </c>
      <c r="L92" s="240">
        <f ca="1">IF(J92=5,VLOOKUP(K92,TPMatrix!$A$6:$B$10,2,FALSE()),IF(J92=4,VLOOKUP(K92,TPMatrix!$D$6:$E$9,2,FALSE()),0))</f>
        <v>0</v>
      </c>
      <c r="M92" s="240">
        <f ca="1">IF(COUNTIF(K92:K96,K92)&gt;=2,IF(J92=5,VLOOKUP(K92+1,TPMatrix!$A$6:$B$10,2,FALSE()),IF(J92=4,VLOOKUP(K92+1,TPMatrix!$D$6:$E$9,2,FALSE()),0)),"")</f>
        <v>0</v>
      </c>
      <c r="N92" s="240">
        <f ca="1">IF(COUNTIF(K92:K96,K92)&gt;=3,IF(J92=5,VLOOKUP(K92+2,TPMatrix!$A$6:$B$10,2,FALSE()),IF(J92=4,VLOOKUP(K92+2,TPMatrix!$D$6:$E$9,2,FALSE()),0)),"")</f>
        <v>0</v>
      </c>
      <c r="O92" s="240">
        <f ca="1">IF(COUNTIF(K92:K96,K92)&gt;=4,IF(J92=5,VLOOKUP(K92+3,TPMatrix!$A$6:$B$10,2,FALSE()),IF(J92=4,VLOOKUP(K92+3,TPMatrix!$D$6:$E$9,2,FALSE()),0)),"")</f>
        <v>0</v>
      </c>
      <c r="P92" s="240">
        <f ca="1">IF(COUNTIF(K92:K96,K92)&gt;=5,IF(J92=5,VLOOKUP(K92+4,TPMatrix!$A$6:$B$10,2,FALSE()),IF(J92=4,VLOOKUP(K92+4,TPMatrix!$D$6:$E$9,2,FALSE()),0)),"")</f>
        <v>0</v>
      </c>
      <c r="Q92" s="240">
        <f t="shared" ca="1" si="28"/>
        <v>0</v>
      </c>
      <c r="R92" s="241">
        <f t="shared" ca="1" si="29"/>
        <v>5</v>
      </c>
      <c r="S92" s="242">
        <f t="shared" ca="1" si="30"/>
        <v>0</v>
      </c>
      <c r="T92" s="243">
        <f t="shared" si="31"/>
        <v>0</v>
      </c>
      <c r="U92" s="244">
        <f t="shared" ca="1" si="32"/>
        <v>0</v>
      </c>
      <c r="W92" s="191" t="str">
        <f t="shared" ca="1" si="33"/>
        <v/>
      </c>
      <c r="X92" t="str">
        <f ca="1">IF(ISNUMBER($A92),$W92*(Methuselahs!$A$4+1)+$A92,"")</f>
        <v/>
      </c>
      <c r="Y92" s="191" t="str">
        <f t="shared" ca="1" si="34"/>
        <v/>
      </c>
      <c r="Z92" t="str">
        <f ca="1">IF(ISNUMBER($A92),VLOOKUP($A92,Methuselahs!$A$7:$X$206,5),"")</f>
        <v/>
      </c>
      <c r="AA92" s="191" t="str">
        <f t="shared" ca="1" si="35"/>
        <v/>
      </c>
    </row>
    <row r="93" spans="1:27" ht="12.95" customHeight="1">
      <c r="A93" t="str">
        <f ca="1">IF(OR(ISBLANK('Tournament Info'!$B$11),'Tournament Info'!$B$11&lt;&gt;4),"",INDIRECT(ADDRESS(ROW(),3,1,1,"Optimal Seating "&amp;'Tournament Info'!$B$11-1&amp;"R+F")))</f>
        <v/>
      </c>
      <c r="B93" t="str">
        <f ca="1">IF(ISNUMBER(A93),VLOOKUP(A93,Methuselahs!$A$7:$E$206,2,FALSE()),"")</f>
        <v/>
      </c>
      <c r="C93" t="str">
        <f ca="1">IF(ISNUMBER(A93),VLOOKUP(A93,Methuselahs!$A$7:$E$206,3,FALSE()),"")</f>
        <v/>
      </c>
      <c r="D93" s="248" t="str">
        <f t="shared" ca="1" si="24"/>
        <v/>
      </c>
      <c r="E93" s="249"/>
      <c r="F93" s="287">
        <f t="shared" si="25"/>
        <v>0</v>
      </c>
      <c r="G93" s="250" t="str">
        <f t="shared" ca="1" si="26"/>
        <v/>
      </c>
      <c r="H93" t="str">
        <f ca="1">IF(ISNUMBER(A93),IF(OR($S93=$U93,NOT(ISNA(MATCH($D93*5+$V$4,Override!$C$6:$C$124,0)))),$Q93,0),"")</f>
        <v/>
      </c>
      <c r="I93" s="297" t="str">
        <f t="shared" ca="1" si="27"/>
        <v/>
      </c>
      <c r="J93" s="252">
        <f ca="1">COUNT(A92:A96)</f>
        <v>0</v>
      </c>
      <c r="K93" s="253" t="str">
        <f ca="1">IF(ISNUMBER(A93),_xlfn.RANK.EQ(F93,F92:F96),"")</f>
        <v/>
      </c>
      <c r="L93" s="254">
        <f ca="1">IF(J93=5,VLOOKUP(K93,TPMatrix!$A$6:$B$10,2,FALSE()),IF(J93=4,VLOOKUP(K93,TPMatrix!$D$6:$E$9,2,FALSE()),0))</f>
        <v>0</v>
      </c>
      <c r="M93" s="254">
        <f ca="1">IF(COUNTIF(K92:K96,K93)&gt;=2,IF(J93=5,VLOOKUP(K93+1,TPMatrix!$A$6:$B$10,2,FALSE()),IF(J93=4,VLOOKUP(K93+1,TPMatrix!$D$6:$E$9,2,FALSE()),0)),"")</f>
        <v>0</v>
      </c>
      <c r="N93" s="254">
        <f ca="1">IF(COUNTIF(K92:K96,K93)&gt;=3,IF(J93=5,VLOOKUP(K93+2,TPMatrix!$A$6:$B$10,2,FALSE()),IF(J93=4,VLOOKUP(K93+2,TPMatrix!$D$6:$E$9,2,FALSE()),0)),"")</f>
        <v>0</v>
      </c>
      <c r="O93" s="254">
        <f ca="1">IF(COUNTIF(K92:K96,K93)&gt;=4,IF(J93=5,VLOOKUP(K93+3,TPMatrix!$A$6:$B$10,2,FALSE()),IF(J93=4,VLOOKUP(K93+3,TPMatrix!$D$6:$E$9,2,FALSE()),0)),"")</f>
        <v>0</v>
      </c>
      <c r="P93" s="254">
        <f ca="1">IF(COUNTIF(K92:K96,K93)&gt;=5,IF(J93=5,VLOOKUP(K93+4,TPMatrix!$A$6:$B$10,2,FALSE()),IF(J93=4,VLOOKUP(K93+4,TPMatrix!$D$6:$E$9,2,FALSE()),0)),"")</f>
        <v>0</v>
      </c>
      <c r="Q93" s="254">
        <f t="shared" ca="1" si="28"/>
        <v>0</v>
      </c>
      <c r="R93" s="255">
        <f t="shared" ca="1" si="29"/>
        <v>5</v>
      </c>
      <c r="S93" s="253">
        <f t="shared" ca="1" si="30"/>
        <v>0</v>
      </c>
      <c r="T93" s="254">
        <f t="shared" si="31"/>
        <v>0</v>
      </c>
      <c r="U93" s="255">
        <f t="shared" ca="1" si="32"/>
        <v>0</v>
      </c>
      <c r="W93" s="191" t="str">
        <f t="shared" ca="1" si="33"/>
        <v/>
      </c>
      <c r="X93" t="str">
        <f ca="1">IF(ISNUMBER($A93),$W93*(Methuselahs!$A$4+1)+$A93,"")</f>
        <v/>
      </c>
      <c r="Y93" s="191" t="str">
        <f t="shared" ca="1" si="34"/>
        <v/>
      </c>
      <c r="Z93" t="str">
        <f ca="1">IF(ISNUMBER($A93),VLOOKUP($A93,Methuselahs!$A$7:$X$206,5),"")</f>
        <v/>
      </c>
      <c r="AA93" s="191" t="str">
        <f t="shared" ca="1" si="35"/>
        <v/>
      </c>
    </row>
    <row r="94" spans="1:27" ht="12.95" customHeight="1">
      <c r="A94" t="str">
        <f ca="1">IF(OR(ISBLANK('Tournament Info'!$B$11),'Tournament Info'!$B$11&lt;&gt;4),"",INDIRECT(ADDRESS(ROW(),3,1,1,"Optimal Seating "&amp;'Tournament Info'!$B$11-1&amp;"R+F")))</f>
        <v/>
      </c>
      <c r="B94" t="str">
        <f ca="1">IF(ISNUMBER(A94),VLOOKUP(A94,Methuselahs!$A$7:$E$206,2,FALSE()),"")</f>
        <v/>
      </c>
      <c r="C94" t="str">
        <f ca="1">IF(ISNUMBER(A94),VLOOKUP(A94,Methuselahs!$A$7:$E$206,3,FALSE()),"")</f>
        <v/>
      </c>
      <c r="D94" s="258" t="str">
        <f t="shared" ca="1" si="24"/>
        <v/>
      </c>
      <c r="E94" s="259"/>
      <c r="F94" s="289">
        <f t="shared" si="25"/>
        <v>0</v>
      </c>
      <c r="G94" s="260" t="str">
        <f t="shared" ca="1" si="26"/>
        <v/>
      </c>
      <c r="H94" t="str">
        <f ca="1">IF(ISNUMBER(A94),IF(OR($S94=$U94,NOT(ISNA(MATCH($D94*5+$V$4,Override!$C$6:$C$124,0)))),$Q94,0),"")</f>
        <v/>
      </c>
      <c r="I94" s="133" t="str">
        <f t="shared" ca="1" si="27"/>
        <v/>
      </c>
      <c r="J94" s="262">
        <f ca="1">COUNT(A92:A96)</f>
        <v>0</v>
      </c>
      <c r="K94" s="263" t="str">
        <f ca="1">IF(ISNUMBER(A94),_xlfn.RANK.EQ(F94,F92:F96),"")</f>
        <v/>
      </c>
      <c r="L94" s="264">
        <f ca="1">IF(J94=5,VLOOKUP(K94,TPMatrix!$A$6:$B$10,2,FALSE()),IF(J94=4,VLOOKUP(K94,TPMatrix!$D$6:$E$9,2,FALSE()),0))</f>
        <v>0</v>
      </c>
      <c r="M94" s="264">
        <f ca="1">IF(COUNTIF(K92:K96,K94)&gt;=2,IF(J94=5,VLOOKUP(K94+1,TPMatrix!$A$6:$B$10,2,FALSE()),IF(J94=4,VLOOKUP(K94+1,TPMatrix!$D$6:$E$9,2,FALSE()),0)),"")</f>
        <v>0</v>
      </c>
      <c r="N94" s="264">
        <f ca="1">IF(COUNTIF(K92:K96,K94)&gt;=3,IF(J94=5,VLOOKUP(K94+2,TPMatrix!$A$6:$B$10,2,FALSE()),IF(J94=4,VLOOKUP(K94+2,TPMatrix!$D$6:$E$9,2,FALSE()),0)),"")</f>
        <v>0</v>
      </c>
      <c r="O94" s="264">
        <f ca="1">IF(COUNTIF(K92:K96,K94)&gt;=4,IF(J94=5,VLOOKUP(K94+3,TPMatrix!$A$6:$B$10,2,FALSE()),IF(J94=4,VLOOKUP(K94+3,TPMatrix!$D$6:$E$9,2,FALSE()),0)),"")</f>
        <v>0</v>
      </c>
      <c r="P94" s="264">
        <f ca="1">IF(COUNTIF(K92:K96,K94)&gt;=5,IF(J94=5,VLOOKUP(K94+4,TPMatrix!$A$6:$B$10,2,FALSE()),IF(J94=4,VLOOKUP(K94+4,TPMatrix!$D$6:$E$9,2,FALSE()),0)),"")</f>
        <v>0</v>
      </c>
      <c r="Q94" s="264">
        <f t="shared" ca="1" si="28"/>
        <v>0</v>
      </c>
      <c r="R94" s="265">
        <f t="shared" ca="1" si="29"/>
        <v>5</v>
      </c>
      <c r="S94" s="263">
        <f t="shared" ca="1" si="30"/>
        <v>0</v>
      </c>
      <c r="T94" s="264">
        <f t="shared" si="31"/>
        <v>0</v>
      </c>
      <c r="U94" s="265">
        <f t="shared" ca="1" si="32"/>
        <v>0</v>
      </c>
      <c r="W94" s="191" t="str">
        <f t="shared" ca="1" si="33"/>
        <v/>
      </c>
      <c r="X94" t="str">
        <f ca="1">IF(ISNUMBER($A94),$W94*(Methuselahs!$A$4+1)+$A94,"")</f>
        <v/>
      </c>
      <c r="Y94" s="191" t="str">
        <f t="shared" ca="1" si="34"/>
        <v/>
      </c>
      <c r="Z94" t="str">
        <f ca="1">IF(ISNUMBER($A94),VLOOKUP($A94,Methuselahs!$A$7:$X$206,5),"")</f>
        <v/>
      </c>
      <c r="AA94" s="191" t="str">
        <f t="shared" ca="1" si="35"/>
        <v/>
      </c>
    </row>
    <row r="95" spans="1:27" ht="12.95" customHeight="1">
      <c r="A95" t="str">
        <f ca="1">IF(OR(ISBLANK('Tournament Info'!$B$11),'Tournament Info'!$B$11&lt;&gt;4),"",INDIRECT(ADDRESS(ROW(),3,1,1,"Optimal Seating "&amp;'Tournament Info'!$B$11-1&amp;"R+F")))</f>
        <v/>
      </c>
      <c r="B95" t="str">
        <f ca="1">IF(ISNUMBER(A95),VLOOKUP(A95,Methuselahs!$A$7:$E$206,2,FALSE()),"")</f>
        <v/>
      </c>
      <c r="C95" t="str">
        <f ca="1">IF(ISNUMBER(A95),VLOOKUP(A95,Methuselahs!$A$7:$E$206,3,FALSE()),"")</f>
        <v/>
      </c>
      <c r="D95" s="268" t="str">
        <f t="shared" ca="1" si="24"/>
        <v/>
      </c>
      <c r="E95" s="269"/>
      <c r="F95" s="291">
        <f t="shared" si="25"/>
        <v>0</v>
      </c>
      <c r="G95" s="250" t="str">
        <f t="shared" ca="1" si="26"/>
        <v/>
      </c>
      <c r="H95" t="str">
        <f ca="1">IF(ISNUMBER(A95),IF(OR($S95=$U95,NOT(ISNA(MATCH($D95*5+$V$4,Override!$C$6:$C$124,0)))),$Q95,0),"")</f>
        <v/>
      </c>
      <c r="I95" s="297" t="str">
        <f t="shared" ca="1" si="27"/>
        <v/>
      </c>
      <c r="J95" s="270">
        <f ca="1">COUNT(A92:A96)</f>
        <v>0</v>
      </c>
      <c r="K95" s="253" t="str">
        <f ca="1">IF(ISNUMBER(A95),_xlfn.RANK.EQ(F95,F92:F96),"")</f>
        <v/>
      </c>
      <c r="L95" s="254">
        <f ca="1">IF(J95=5,VLOOKUP(K95,TPMatrix!$A$6:$B$10,2,FALSE()),IF(J95=4,VLOOKUP(K95,TPMatrix!$D$6:$E$9,2,FALSE()),0))</f>
        <v>0</v>
      </c>
      <c r="M95" s="254">
        <f ca="1">IF(COUNTIF(K92:K96,K95)&gt;=2,IF(J95=5,VLOOKUP(K95+1,TPMatrix!$A$6:$B$10,2,FALSE()),IF(J95=4,VLOOKUP(K95+1,TPMatrix!$D$6:$E$9,2,FALSE()),0)),"")</f>
        <v>0</v>
      </c>
      <c r="N95" s="254">
        <f ca="1">IF(COUNTIF(K92:K96,K95)&gt;=3,IF(J95=5,VLOOKUP(K95+2,TPMatrix!$A$6:$B$10,2,FALSE()),IF(J95=4,VLOOKUP(K95+2,TPMatrix!$D$6:$E$9,2,FALSE()),0)),"")</f>
        <v>0</v>
      </c>
      <c r="O95" s="254">
        <f ca="1">IF(COUNTIF(K92:K96,K95)&gt;=4,IF(J95=5,VLOOKUP(K95+3,TPMatrix!$A$6:$B$10,2,FALSE()),IF(J95=4,VLOOKUP(K95+3,TPMatrix!$D$6:$E$9,2,FALSE()),0)),"")</f>
        <v>0</v>
      </c>
      <c r="P95" s="254">
        <f ca="1">IF(COUNTIF(K92:K96,K95)&gt;=5,IF(J95=5,VLOOKUP(K95+4,TPMatrix!$A$6:$B$10,2,FALSE()),IF(J95=4,VLOOKUP(K95+4,TPMatrix!$D$6:$E$9,2,FALSE()),0)),"")</f>
        <v>0</v>
      </c>
      <c r="Q95" s="254">
        <f t="shared" ca="1" si="28"/>
        <v>0</v>
      </c>
      <c r="R95" s="255">
        <f t="shared" ca="1" si="29"/>
        <v>5</v>
      </c>
      <c r="S95" s="253">
        <f t="shared" ca="1" si="30"/>
        <v>0</v>
      </c>
      <c r="T95" s="254">
        <f t="shared" si="31"/>
        <v>0</v>
      </c>
      <c r="U95" s="255">
        <f t="shared" ca="1" si="32"/>
        <v>0</v>
      </c>
      <c r="W95" s="191" t="str">
        <f t="shared" ca="1" si="33"/>
        <v/>
      </c>
      <c r="X95" t="str">
        <f ca="1">IF(ISNUMBER($A95),$W95*(Methuselahs!$A$4+1)+$A95,"")</f>
        <v/>
      </c>
      <c r="Y95" s="191" t="str">
        <f t="shared" ca="1" si="34"/>
        <v/>
      </c>
      <c r="Z95" t="str">
        <f ca="1">IF(ISNUMBER($A95),VLOOKUP($A95,Methuselahs!$A$7:$X$206,5),"")</f>
        <v/>
      </c>
      <c r="AA95" s="191" t="str">
        <f t="shared" ca="1" si="35"/>
        <v/>
      </c>
    </row>
    <row r="96" spans="1:27" ht="12.95" customHeight="1" thickBot="1">
      <c r="A96" t="str">
        <f ca="1">IF(OR(ISBLANK('Tournament Info'!$B$11),'Tournament Info'!$B$11&lt;&gt;4),"",INDIRECT(ADDRESS(ROW(),3,1,1,"Optimal Seating "&amp;'Tournament Info'!$B$11-1&amp;"R+F")))</f>
        <v/>
      </c>
      <c r="B96" t="str">
        <f ca="1">IF(ISNUMBER(A96),VLOOKUP(A96,Methuselahs!$A$7:$E$206,2,FALSE()),"")</f>
        <v/>
      </c>
      <c r="C96" t="str">
        <f ca="1">IF(ISNUMBER(A96),VLOOKUP(A96,Methuselahs!$A$7:$E$206,3,FALSE()),"")</f>
        <v/>
      </c>
      <c r="D96" s="274" t="str">
        <f t="shared" ca="1" si="24"/>
        <v/>
      </c>
      <c r="E96" s="275"/>
      <c r="F96" s="292">
        <f t="shared" si="25"/>
        <v>0</v>
      </c>
      <c r="G96" s="260" t="str">
        <f t="shared" ca="1" si="26"/>
        <v/>
      </c>
      <c r="H96" t="str">
        <f ca="1">IF(ISNUMBER(A96),IF(OR($S96=$U96,NOT(ISNA(MATCH($D96*5+$V$4,Override!$C$6:$C$124,0)))),$Q96,0),"")</f>
        <v/>
      </c>
      <c r="I96" s="133" t="str">
        <f t="shared" ca="1" si="27"/>
        <v/>
      </c>
      <c r="J96" s="276">
        <f ca="1">COUNT(A92:A96)</f>
        <v>0</v>
      </c>
      <c r="K96" s="277" t="str">
        <f ca="1">IF(ISNUMBER(A96),_xlfn.RANK.EQ(F96,F92:F96),"")</f>
        <v/>
      </c>
      <c r="L96" s="278">
        <f ca="1">IF(J96=5,VLOOKUP(K96,TPMatrix!$A$6:$B$10,2,FALSE()),IF(J96=4,VLOOKUP(K96,TPMatrix!$D$6:$E$9,2,FALSE()),0))</f>
        <v>0</v>
      </c>
      <c r="M96" s="278">
        <f ca="1">IF(COUNTIF(K92:K96,K96)&gt;=2,IF(J96=5,VLOOKUP(K96+1,TPMatrix!$A$6:$B$10,2,FALSE()),IF(J96=4,VLOOKUP(K96+1,TPMatrix!$D$6:$E$9,2,FALSE()),0)),"")</f>
        <v>0</v>
      </c>
      <c r="N96" s="278">
        <f ca="1">IF(COUNTIF(K92:K96,K96)&gt;=3,IF(J96=5,VLOOKUP(K96+2,TPMatrix!$A$6:$B$10,2,FALSE()),IF(J96=4,VLOOKUP(K96+2,TPMatrix!$D$6:$E$9,2,FALSE()),0)),"")</f>
        <v>0</v>
      </c>
      <c r="O96" s="278">
        <f ca="1">IF(COUNTIF(K92:K96,K96)&gt;=4,IF(J96=5,VLOOKUP(K96+3,TPMatrix!$A$6:$B$10,2,FALSE()),IF(J96=4,VLOOKUP(K96+3,TPMatrix!$D$6:$E$9,2,FALSE()),0)),"")</f>
        <v>0</v>
      </c>
      <c r="P96" s="278">
        <f ca="1">IF(COUNTIF(K92:K96,K96)&gt;=5,IF(J96=5,VLOOKUP(K96+4,TPMatrix!$A$6:$B$10,2,FALSE()),IF(J96=4,VLOOKUP(K96+4,TPMatrix!$D$6:$E$9,2,FALSE()),0)),"")</f>
        <v>0</v>
      </c>
      <c r="Q96" s="278">
        <f t="shared" ca="1" si="28"/>
        <v>0</v>
      </c>
      <c r="R96" s="279">
        <f t="shared" ca="1" si="29"/>
        <v>5</v>
      </c>
      <c r="S96" s="277">
        <f t="shared" ca="1" si="30"/>
        <v>0</v>
      </c>
      <c r="T96" s="278">
        <f t="shared" si="31"/>
        <v>0</v>
      </c>
      <c r="U96" s="279">
        <f t="shared" ca="1" si="32"/>
        <v>0</v>
      </c>
      <c r="W96" s="191" t="str">
        <f t="shared" ca="1" si="33"/>
        <v/>
      </c>
      <c r="X96" t="str">
        <f ca="1">IF(ISNUMBER($A96),$W96*(Methuselahs!$A$4+1)+$A96,"")</f>
        <v/>
      </c>
      <c r="Y96" s="191" t="str">
        <f t="shared" ca="1" si="34"/>
        <v/>
      </c>
      <c r="Z96" t="str">
        <f ca="1">IF(ISNUMBER($A96),VLOOKUP($A96,Methuselahs!$A$7:$X$206,5),"")</f>
        <v/>
      </c>
      <c r="AA96" s="191" t="str">
        <f t="shared" ca="1" si="35"/>
        <v/>
      </c>
    </row>
    <row r="97" spans="1:27" ht="12.95" customHeight="1">
      <c r="A97" t="str">
        <f ca="1">IF(OR(ISBLANK('Tournament Info'!$B$11),'Tournament Info'!$B$11&lt;&gt;4),"",INDIRECT(ADDRESS(ROW(),3,1,1,"Optimal Seating "&amp;'Tournament Info'!$B$11-1&amp;"R+F")))</f>
        <v/>
      </c>
      <c r="B97" t="str">
        <f ca="1">IF(ISNUMBER(A97),VLOOKUP(A97,Methuselahs!$A$7:$E$206,2,FALSE()),"")</f>
        <v/>
      </c>
      <c r="C97" t="str">
        <f ca="1">IF(ISNUMBER(A97),VLOOKUP(A97,Methuselahs!$A$7:$E$206,3,FALSE()),"")</f>
        <v/>
      </c>
      <c r="D97" s="234" t="str">
        <f t="shared" ca="1" si="24"/>
        <v/>
      </c>
      <c r="E97" s="235"/>
      <c r="F97" s="285">
        <f t="shared" si="25"/>
        <v>0</v>
      </c>
      <c r="G97" s="236" t="str">
        <f t="shared" ca="1" si="26"/>
        <v/>
      </c>
      <c r="H97" t="str">
        <f ca="1">IF(ISNUMBER(A97),IF(OR($S97=$U97,NOT(ISNA(MATCH($D97*5+$V$4,Override!$C$6:$C$124,0)))),$Q97,0),"")</f>
        <v/>
      </c>
      <c r="I97" s="296" t="str">
        <f t="shared" ca="1" si="27"/>
        <v/>
      </c>
      <c r="J97" s="238">
        <f ca="1">COUNT(A97:A101)</f>
        <v>0</v>
      </c>
      <c r="K97" s="239" t="str">
        <f ca="1">IF(ISNUMBER(A97),_xlfn.RANK.EQ(F97,F97:F101),"")</f>
        <v/>
      </c>
      <c r="L97" s="240">
        <f ca="1">IF(J97=5,VLOOKUP(K97,TPMatrix!$A$6:$B$10,2,FALSE()),IF(J97=4,VLOOKUP(K97,TPMatrix!$D$6:$E$9,2,FALSE()),0))</f>
        <v>0</v>
      </c>
      <c r="M97" s="240">
        <f ca="1">IF(COUNTIF(K97:K101,K97)&gt;=2,IF(J97=5,VLOOKUP(K97+1,TPMatrix!$A$6:$B$10,2,FALSE()),IF(J97=4,VLOOKUP(K97+1,TPMatrix!$D$6:$E$9,2,FALSE()),0)),"")</f>
        <v>0</v>
      </c>
      <c r="N97" s="240">
        <f ca="1">IF(COUNTIF(K97:K101,K97)&gt;=3,IF(J97=5,VLOOKUP(K97+2,TPMatrix!$A$6:$B$10,2,FALSE()),IF(J97=4,VLOOKUP(K97+2,TPMatrix!$D$6:$E$9,2,FALSE()),0)),"")</f>
        <v>0</v>
      </c>
      <c r="O97" s="240">
        <f ca="1">IF(COUNTIF(K97:K101,K97)&gt;=4,IF(J97=5,VLOOKUP(K97+3,TPMatrix!$A$6:$B$10,2,FALSE()),IF(J97=4,VLOOKUP(K97+3,TPMatrix!$D$6:$E$9,2,FALSE()),0)),"")</f>
        <v>0</v>
      </c>
      <c r="P97" s="240">
        <f ca="1">IF(COUNTIF(K97:K101,K97)&gt;=5,IF(J97=5,VLOOKUP(K97+4,TPMatrix!$A$6:$B$10,2,FALSE()),IF(J97=4,VLOOKUP(K97+4,TPMatrix!$D$6:$E$9,2,FALSE()),0)),"")</f>
        <v>0</v>
      </c>
      <c r="Q97" s="240">
        <f t="shared" ca="1" si="28"/>
        <v>0</v>
      </c>
      <c r="R97" s="241">
        <f t="shared" ca="1" si="29"/>
        <v>5</v>
      </c>
      <c r="S97" s="242">
        <f t="shared" ca="1" si="30"/>
        <v>0</v>
      </c>
      <c r="T97" s="243">
        <f t="shared" si="31"/>
        <v>0</v>
      </c>
      <c r="U97" s="244">
        <f t="shared" ca="1" si="32"/>
        <v>0</v>
      </c>
      <c r="W97" s="191" t="str">
        <f t="shared" ca="1" si="33"/>
        <v/>
      </c>
      <c r="X97" t="str">
        <f ca="1">IF(ISNUMBER($A97),$W97*(Methuselahs!$A$4+1)+$A97,"")</f>
        <v/>
      </c>
      <c r="Y97" s="191" t="str">
        <f t="shared" ca="1" si="34"/>
        <v/>
      </c>
      <c r="Z97" t="str">
        <f ca="1">IF(ISNUMBER($A97),VLOOKUP($A97,Methuselahs!$A$7:$X$206,5),"")</f>
        <v/>
      </c>
      <c r="AA97" s="191" t="str">
        <f t="shared" ca="1" si="35"/>
        <v/>
      </c>
    </row>
    <row r="98" spans="1:27" ht="12.95" customHeight="1">
      <c r="A98" t="str">
        <f ca="1">IF(OR(ISBLANK('Tournament Info'!$B$11),'Tournament Info'!$B$11&lt;&gt;4),"",INDIRECT(ADDRESS(ROW(),3,1,1,"Optimal Seating "&amp;'Tournament Info'!$B$11-1&amp;"R+F")))</f>
        <v/>
      </c>
      <c r="B98" t="str">
        <f ca="1">IF(ISNUMBER(A98),VLOOKUP(A98,Methuselahs!$A$7:$E$206,2,FALSE()),"")</f>
        <v/>
      </c>
      <c r="C98" t="str">
        <f ca="1">IF(ISNUMBER(A98),VLOOKUP(A98,Methuselahs!$A$7:$E$206,3,FALSE()),"")</f>
        <v/>
      </c>
      <c r="D98" s="248" t="str">
        <f t="shared" ca="1" si="24"/>
        <v/>
      </c>
      <c r="E98" s="249"/>
      <c r="F98" s="287">
        <f t="shared" si="25"/>
        <v>0</v>
      </c>
      <c r="G98" s="250" t="str">
        <f t="shared" ca="1" si="26"/>
        <v/>
      </c>
      <c r="H98" t="str">
        <f ca="1">IF(ISNUMBER(A98),IF(OR($S98=$U98,NOT(ISNA(MATCH($D98*5+$V$4,Override!$C$6:$C$124,0)))),$Q98,0),"")</f>
        <v/>
      </c>
      <c r="I98" s="297" t="str">
        <f t="shared" ca="1" si="27"/>
        <v/>
      </c>
      <c r="J98" s="252">
        <f ca="1">COUNT(A97:A101)</f>
        <v>0</v>
      </c>
      <c r="K98" s="253" t="str">
        <f ca="1">IF(ISNUMBER(A98),_xlfn.RANK.EQ(F98,F97:F101),"")</f>
        <v/>
      </c>
      <c r="L98" s="254">
        <f ca="1">IF(J98=5,VLOOKUP(K98,TPMatrix!$A$6:$B$10,2,FALSE()),IF(J98=4,VLOOKUP(K98,TPMatrix!$D$6:$E$9,2,FALSE()),0))</f>
        <v>0</v>
      </c>
      <c r="M98" s="254">
        <f ca="1">IF(COUNTIF(K97:K101,K98)&gt;=2,IF(J98=5,VLOOKUP(K98+1,TPMatrix!$A$6:$B$10,2,FALSE()),IF(J98=4,VLOOKUP(K98+1,TPMatrix!$D$6:$E$9,2,FALSE()),0)),"")</f>
        <v>0</v>
      </c>
      <c r="N98" s="254">
        <f ca="1">IF(COUNTIF(K97:K101,K98)&gt;=3,IF(J98=5,VLOOKUP(K98+2,TPMatrix!$A$6:$B$10,2,FALSE()),IF(J98=4,VLOOKUP(K98+2,TPMatrix!$D$6:$E$9,2,FALSE()),0)),"")</f>
        <v>0</v>
      </c>
      <c r="O98" s="254">
        <f ca="1">IF(COUNTIF(K97:K101,K98)&gt;=4,IF(J98=5,VLOOKUP(K98+3,TPMatrix!$A$6:$B$10,2,FALSE()),IF(J98=4,VLOOKUP(K98+3,TPMatrix!$D$6:$E$9,2,FALSE()),0)),"")</f>
        <v>0</v>
      </c>
      <c r="P98" s="254">
        <f ca="1">IF(COUNTIF(K97:K101,K98)&gt;=5,IF(J98=5,VLOOKUP(K98+4,TPMatrix!$A$6:$B$10,2,FALSE()),IF(J98=4,VLOOKUP(K98+4,TPMatrix!$D$6:$E$9,2,FALSE()),0)),"")</f>
        <v>0</v>
      </c>
      <c r="Q98" s="254">
        <f t="shared" ca="1" si="28"/>
        <v>0</v>
      </c>
      <c r="R98" s="255">
        <f t="shared" ca="1" si="29"/>
        <v>5</v>
      </c>
      <c r="S98" s="253">
        <f t="shared" ca="1" si="30"/>
        <v>0</v>
      </c>
      <c r="T98" s="254">
        <f t="shared" si="31"/>
        <v>0</v>
      </c>
      <c r="U98" s="255">
        <f t="shared" ca="1" si="32"/>
        <v>0</v>
      </c>
      <c r="W98" s="191" t="str">
        <f t="shared" ca="1" si="33"/>
        <v/>
      </c>
      <c r="X98" t="str">
        <f ca="1">IF(ISNUMBER($A98),$W98*(Methuselahs!$A$4+1)+$A98,"")</f>
        <v/>
      </c>
      <c r="Y98" s="191" t="str">
        <f t="shared" ca="1" si="34"/>
        <v/>
      </c>
      <c r="Z98" t="str">
        <f ca="1">IF(ISNUMBER($A98),VLOOKUP($A98,Methuselahs!$A$7:$X$206,5),"")</f>
        <v/>
      </c>
      <c r="AA98" s="191" t="str">
        <f t="shared" ca="1" si="35"/>
        <v/>
      </c>
    </row>
    <row r="99" spans="1:27" ht="12.95" customHeight="1">
      <c r="A99" t="str">
        <f ca="1">IF(OR(ISBLANK('Tournament Info'!$B$11),'Tournament Info'!$B$11&lt;&gt;4),"",INDIRECT(ADDRESS(ROW(),3,1,1,"Optimal Seating "&amp;'Tournament Info'!$B$11-1&amp;"R+F")))</f>
        <v/>
      </c>
      <c r="B99" t="str">
        <f ca="1">IF(ISNUMBER(A99),VLOOKUP(A99,Methuselahs!$A$7:$E$206,2,FALSE()),"")</f>
        <v/>
      </c>
      <c r="C99" t="str">
        <f ca="1">IF(ISNUMBER(A99),VLOOKUP(A99,Methuselahs!$A$7:$E$206,3,FALSE()),"")</f>
        <v/>
      </c>
      <c r="D99" s="258" t="str">
        <f t="shared" ca="1" si="24"/>
        <v/>
      </c>
      <c r="E99" s="259"/>
      <c r="F99" s="289">
        <f t="shared" si="25"/>
        <v>0</v>
      </c>
      <c r="G99" s="260" t="str">
        <f t="shared" ca="1" si="26"/>
        <v/>
      </c>
      <c r="H99" t="str">
        <f ca="1">IF(ISNUMBER(A99),IF(OR($S99=$U99,NOT(ISNA(MATCH($D99*5+$V$4,Override!$C$6:$C$124,0)))),$Q99,0),"")</f>
        <v/>
      </c>
      <c r="I99" s="133" t="str">
        <f t="shared" ca="1" si="27"/>
        <v/>
      </c>
      <c r="J99" s="262">
        <f ca="1">COUNT(A97:A101)</f>
        <v>0</v>
      </c>
      <c r="K99" s="263" t="str">
        <f ca="1">IF(ISNUMBER(A99),_xlfn.RANK.EQ(F99,F97:F101),"")</f>
        <v/>
      </c>
      <c r="L99" s="264">
        <f ca="1">IF(J99=5,VLOOKUP(K99,TPMatrix!$A$6:$B$10,2,FALSE()),IF(J99=4,VLOOKUP(K99,TPMatrix!$D$6:$E$9,2,FALSE()),0))</f>
        <v>0</v>
      </c>
      <c r="M99" s="264">
        <f ca="1">IF(COUNTIF(K97:K101,K99)&gt;=2,IF(J99=5,VLOOKUP(K99+1,TPMatrix!$A$6:$B$10,2,FALSE()),IF(J99=4,VLOOKUP(K99+1,TPMatrix!$D$6:$E$9,2,FALSE()),0)),"")</f>
        <v>0</v>
      </c>
      <c r="N99" s="264">
        <f ca="1">IF(COUNTIF(K97:K101,K99)&gt;=3,IF(J99=5,VLOOKUP(K99+2,TPMatrix!$A$6:$B$10,2,FALSE()),IF(J99=4,VLOOKUP(K99+2,TPMatrix!$D$6:$E$9,2,FALSE()),0)),"")</f>
        <v>0</v>
      </c>
      <c r="O99" s="264">
        <f ca="1">IF(COUNTIF(K97:K101,K99)&gt;=4,IF(J99=5,VLOOKUP(K99+3,TPMatrix!$A$6:$B$10,2,FALSE()),IF(J99=4,VLOOKUP(K99+3,TPMatrix!$D$6:$E$9,2,FALSE()),0)),"")</f>
        <v>0</v>
      </c>
      <c r="P99" s="264">
        <f ca="1">IF(COUNTIF(K97:K101,K99)&gt;=5,IF(J99=5,VLOOKUP(K99+4,TPMatrix!$A$6:$B$10,2,FALSE()),IF(J99=4,VLOOKUP(K99+4,TPMatrix!$D$6:$E$9,2,FALSE()),0)),"")</f>
        <v>0</v>
      </c>
      <c r="Q99" s="264">
        <f t="shared" ca="1" si="28"/>
        <v>0</v>
      </c>
      <c r="R99" s="265">
        <f t="shared" ca="1" si="29"/>
        <v>5</v>
      </c>
      <c r="S99" s="263">
        <f t="shared" ca="1" si="30"/>
        <v>0</v>
      </c>
      <c r="T99" s="264">
        <f t="shared" si="31"/>
        <v>0</v>
      </c>
      <c r="U99" s="265">
        <f t="shared" ca="1" si="32"/>
        <v>0</v>
      </c>
      <c r="W99" s="191" t="str">
        <f t="shared" ca="1" si="33"/>
        <v/>
      </c>
      <c r="X99" t="str">
        <f ca="1">IF(ISNUMBER($A99),$W99*(Methuselahs!$A$4+1)+$A99,"")</f>
        <v/>
      </c>
      <c r="Y99" s="191" t="str">
        <f t="shared" ca="1" si="34"/>
        <v/>
      </c>
      <c r="Z99" t="str">
        <f ca="1">IF(ISNUMBER($A99),VLOOKUP($A99,Methuselahs!$A$7:$X$206,5),"")</f>
        <v/>
      </c>
      <c r="AA99" s="191" t="str">
        <f t="shared" ca="1" si="35"/>
        <v/>
      </c>
    </row>
    <row r="100" spans="1:27" ht="12.95" customHeight="1">
      <c r="A100" t="str">
        <f ca="1">IF(OR(ISBLANK('Tournament Info'!$B$11),'Tournament Info'!$B$11&lt;&gt;4),"",INDIRECT(ADDRESS(ROW(),3,1,1,"Optimal Seating "&amp;'Tournament Info'!$B$11-1&amp;"R+F")))</f>
        <v/>
      </c>
      <c r="B100" t="str">
        <f ca="1">IF(ISNUMBER(A100),VLOOKUP(A100,Methuselahs!$A$7:$E$206,2,FALSE()),"")</f>
        <v/>
      </c>
      <c r="C100" t="str">
        <f ca="1">IF(ISNUMBER(A100),VLOOKUP(A100,Methuselahs!$A$7:$E$206,3,FALSE()),"")</f>
        <v/>
      </c>
      <c r="D100" s="268" t="str">
        <f t="shared" ca="1" si="24"/>
        <v/>
      </c>
      <c r="E100" s="269"/>
      <c r="F100" s="291">
        <f t="shared" si="25"/>
        <v>0</v>
      </c>
      <c r="G100" s="250" t="str">
        <f t="shared" ca="1" si="26"/>
        <v/>
      </c>
      <c r="H100" t="str">
        <f ca="1">IF(ISNUMBER(A100),IF(OR($S100=$U100,NOT(ISNA(MATCH($D100*5+$V$4,Override!$C$6:$C$124,0)))),$Q100,0),"")</f>
        <v/>
      </c>
      <c r="I100" s="297" t="str">
        <f t="shared" ca="1" si="27"/>
        <v/>
      </c>
      <c r="J100" s="270">
        <f ca="1">COUNT(A97:A101)</f>
        <v>0</v>
      </c>
      <c r="K100" s="253" t="str">
        <f ca="1">IF(ISNUMBER(A100),_xlfn.RANK.EQ(F100,F97:F101),"")</f>
        <v/>
      </c>
      <c r="L100" s="254">
        <f ca="1">IF(J100=5,VLOOKUP(K100,TPMatrix!$A$6:$B$10,2,FALSE()),IF(J100=4,VLOOKUP(K100,TPMatrix!$D$6:$E$9,2,FALSE()),0))</f>
        <v>0</v>
      </c>
      <c r="M100" s="254">
        <f ca="1">IF(COUNTIF(K97:K101,K100)&gt;=2,IF(J100=5,VLOOKUP(K100+1,TPMatrix!$A$6:$B$10,2,FALSE()),IF(J100=4,VLOOKUP(K100+1,TPMatrix!$D$6:$E$9,2,FALSE()),0)),"")</f>
        <v>0</v>
      </c>
      <c r="N100" s="254">
        <f ca="1">IF(COUNTIF(K97:K101,K100)&gt;=3,IF(J100=5,VLOOKUP(K100+2,TPMatrix!$A$6:$B$10,2,FALSE()),IF(J100=4,VLOOKUP(K100+2,TPMatrix!$D$6:$E$9,2,FALSE()),0)),"")</f>
        <v>0</v>
      </c>
      <c r="O100" s="254">
        <f ca="1">IF(COUNTIF(K97:K101,K100)&gt;=4,IF(J100=5,VLOOKUP(K100+3,TPMatrix!$A$6:$B$10,2,FALSE()),IF(J100=4,VLOOKUP(K100+3,TPMatrix!$D$6:$E$9,2,FALSE()),0)),"")</f>
        <v>0</v>
      </c>
      <c r="P100" s="254">
        <f ca="1">IF(COUNTIF(K97:K101,K100)&gt;=5,IF(J100=5,VLOOKUP(K100+4,TPMatrix!$A$6:$B$10,2,FALSE()),IF(J100=4,VLOOKUP(K100+4,TPMatrix!$D$6:$E$9,2,FALSE()),0)),"")</f>
        <v>0</v>
      </c>
      <c r="Q100" s="254">
        <f t="shared" ca="1" si="28"/>
        <v>0</v>
      </c>
      <c r="R100" s="255">
        <f t="shared" ca="1" si="29"/>
        <v>5</v>
      </c>
      <c r="S100" s="253">
        <f t="shared" ca="1" si="30"/>
        <v>0</v>
      </c>
      <c r="T100" s="254">
        <f t="shared" si="31"/>
        <v>0</v>
      </c>
      <c r="U100" s="255">
        <f t="shared" ca="1" si="32"/>
        <v>0</v>
      </c>
      <c r="W100" s="191" t="str">
        <f t="shared" ca="1" si="33"/>
        <v/>
      </c>
      <c r="X100" t="str">
        <f ca="1">IF(ISNUMBER($A100),$W100*(Methuselahs!$A$4+1)+$A100,"")</f>
        <v/>
      </c>
      <c r="Y100" s="191" t="str">
        <f t="shared" ca="1" si="34"/>
        <v/>
      </c>
      <c r="Z100" t="str">
        <f ca="1">IF(ISNUMBER($A100),VLOOKUP($A100,Methuselahs!$A$7:$X$206,5),"")</f>
        <v/>
      </c>
      <c r="AA100" s="191" t="str">
        <f t="shared" ca="1" si="35"/>
        <v/>
      </c>
    </row>
    <row r="101" spans="1:27" ht="12.95" customHeight="1" thickBot="1">
      <c r="A101" t="str">
        <f ca="1">IF(OR(ISBLANK('Tournament Info'!$B$11),'Tournament Info'!$B$11&lt;&gt;4),"",INDIRECT(ADDRESS(ROW(),3,1,1,"Optimal Seating "&amp;'Tournament Info'!$B$11-1&amp;"R+F")))</f>
        <v/>
      </c>
      <c r="B101" t="str">
        <f ca="1">IF(ISNUMBER(A101),VLOOKUP(A101,Methuselahs!$A$7:$E$206,2,FALSE()),"")</f>
        <v/>
      </c>
      <c r="C101" t="str">
        <f ca="1">IF(ISNUMBER(A101),VLOOKUP(A101,Methuselahs!$A$7:$E$206,3,FALSE()),"")</f>
        <v/>
      </c>
      <c r="D101" s="274" t="str">
        <f t="shared" ca="1" si="24"/>
        <v/>
      </c>
      <c r="E101" s="275"/>
      <c r="F101" s="292">
        <f t="shared" si="25"/>
        <v>0</v>
      </c>
      <c r="G101" s="260" t="str">
        <f t="shared" ca="1" si="26"/>
        <v/>
      </c>
      <c r="H101" t="str">
        <f ca="1">IF(ISNUMBER(A101),IF(OR($S101=$U101,NOT(ISNA(MATCH($D101*5+$V$4,Override!$C$6:$C$124,0)))),$Q101,0),"")</f>
        <v/>
      </c>
      <c r="I101" s="133" t="str">
        <f t="shared" ca="1" si="27"/>
        <v/>
      </c>
      <c r="J101" s="276">
        <f ca="1">COUNT(A97:A101)</f>
        <v>0</v>
      </c>
      <c r="K101" s="277" t="str">
        <f ca="1">IF(ISNUMBER(A101),_xlfn.RANK.EQ(F101,F97:F101),"")</f>
        <v/>
      </c>
      <c r="L101" s="278">
        <f ca="1">IF(J101=5,VLOOKUP(K101,TPMatrix!$A$6:$B$10,2,FALSE()),IF(J101=4,VLOOKUP(K101,TPMatrix!$D$6:$E$9,2,FALSE()),0))</f>
        <v>0</v>
      </c>
      <c r="M101" s="278">
        <f ca="1">IF(COUNTIF(K97:K101,K101)&gt;=2,IF(J101=5,VLOOKUP(K101+1,TPMatrix!$A$6:$B$10,2,FALSE()),IF(J101=4,VLOOKUP(K101+1,TPMatrix!$D$6:$E$9,2,FALSE()),0)),"")</f>
        <v>0</v>
      </c>
      <c r="N101" s="278">
        <f ca="1">IF(COUNTIF(K97:K101,K101)&gt;=3,IF(J101=5,VLOOKUP(K101+2,TPMatrix!$A$6:$B$10,2,FALSE()),IF(J101=4,VLOOKUP(K101+2,TPMatrix!$D$6:$E$9,2,FALSE()),0)),"")</f>
        <v>0</v>
      </c>
      <c r="O101" s="278">
        <f ca="1">IF(COUNTIF(K97:K101,K101)&gt;=4,IF(J101=5,VLOOKUP(K101+3,TPMatrix!$A$6:$B$10,2,FALSE()),IF(J101=4,VLOOKUP(K101+3,TPMatrix!$D$6:$E$9,2,FALSE()),0)),"")</f>
        <v>0</v>
      </c>
      <c r="P101" s="278">
        <f ca="1">IF(COUNTIF(K97:K101,K101)&gt;=5,IF(J101=5,VLOOKUP(K101+4,TPMatrix!$A$6:$B$10,2,FALSE()),IF(J101=4,VLOOKUP(K101+4,TPMatrix!$D$6:$E$9,2,FALSE()),0)),"")</f>
        <v>0</v>
      </c>
      <c r="Q101" s="278">
        <f t="shared" ca="1" si="28"/>
        <v>0</v>
      </c>
      <c r="R101" s="279">
        <f t="shared" ca="1" si="29"/>
        <v>5</v>
      </c>
      <c r="S101" s="277">
        <f t="shared" ca="1" si="30"/>
        <v>0</v>
      </c>
      <c r="T101" s="278">
        <f t="shared" si="31"/>
        <v>0</v>
      </c>
      <c r="U101" s="279">
        <f t="shared" ca="1" si="32"/>
        <v>0</v>
      </c>
      <c r="W101" s="191" t="str">
        <f t="shared" ca="1" si="33"/>
        <v/>
      </c>
      <c r="X101" t="str">
        <f ca="1">IF(ISNUMBER($A101),$W101*(Methuselahs!$A$4+1)+$A101,"")</f>
        <v/>
      </c>
      <c r="Y101" s="191" t="str">
        <f t="shared" ca="1" si="34"/>
        <v/>
      </c>
      <c r="Z101" t="str">
        <f ca="1">IF(ISNUMBER($A101),VLOOKUP($A101,Methuselahs!$A$7:$X$206,5),"")</f>
        <v/>
      </c>
      <c r="AA101" s="191" t="str">
        <f t="shared" ca="1" si="35"/>
        <v/>
      </c>
    </row>
    <row r="102" spans="1:27" ht="12.95" customHeight="1">
      <c r="A102" t="str">
        <f ca="1">IF(OR(ISBLANK('Tournament Info'!$B$11),'Tournament Info'!$B$11&lt;&gt;4),"",INDIRECT(ADDRESS(ROW(),3,1,1,"Optimal Seating "&amp;'Tournament Info'!$B$11-1&amp;"R+F")))</f>
        <v/>
      </c>
      <c r="B102" t="str">
        <f ca="1">IF(ISNUMBER(A102),VLOOKUP(A102,Methuselahs!$A$7:$E$206,2,FALSE()),"")</f>
        <v/>
      </c>
      <c r="C102" t="str">
        <f ca="1">IF(ISNUMBER(A102),VLOOKUP(A102,Methuselahs!$A$7:$E$206,3,FALSE()),"")</f>
        <v/>
      </c>
      <c r="D102" s="234" t="str">
        <f t="shared" ca="1" si="24"/>
        <v/>
      </c>
      <c r="E102" s="235"/>
      <c r="F102" s="285">
        <f t="shared" si="25"/>
        <v>0</v>
      </c>
      <c r="G102" s="236" t="str">
        <f t="shared" ca="1" si="26"/>
        <v/>
      </c>
      <c r="H102" t="str">
        <f ca="1">IF(ISNUMBER(A102),IF(OR($S102=$U102,NOT(ISNA(MATCH($D102*5+$V$4,Override!$C$6:$C$124,0)))),$Q102,0),"")</f>
        <v/>
      </c>
      <c r="I102" s="296" t="str">
        <f t="shared" ca="1" si="27"/>
        <v/>
      </c>
      <c r="J102" s="238">
        <f ca="1">COUNT(A102:A106)</f>
        <v>0</v>
      </c>
      <c r="K102" s="239" t="str">
        <f ca="1">IF(ISNUMBER(A102),_xlfn.RANK.EQ(F102,F102:F106),"")</f>
        <v/>
      </c>
      <c r="L102" s="240">
        <f ca="1">IF(J102=5,VLOOKUP(K102,TPMatrix!$A$6:$B$10,2,FALSE()),IF(J102=4,VLOOKUP(K102,TPMatrix!$D$6:$E$9,2,FALSE()),0))</f>
        <v>0</v>
      </c>
      <c r="M102" s="240">
        <f ca="1">IF(COUNTIF(K102:K106,K102)&gt;=2,IF(J102=5,VLOOKUP(K102+1,TPMatrix!$A$6:$B$10,2,FALSE()),IF(J102=4,VLOOKUP(K102+1,TPMatrix!$D$6:$E$9,2,FALSE()),0)),"")</f>
        <v>0</v>
      </c>
      <c r="N102" s="240">
        <f ca="1">IF(COUNTIF(K102:K106,K102)&gt;=3,IF(J102=5,VLOOKUP(K102+2,TPMatrix!$A$6:$B$10,2,FALSE()),IF(J102=4,VLOOKUP(K102+2,TPMatrix!$D$6:$E$9,2,FALSE()),0)),"")</f>
        <v>0</v>
      </c>
      <c r="O102" s="240">
        <f ca="1">IF(COUNTIF(K102:K106,K102)&gt;=4,IF(J102=5,VLOOKUP(K102+3,TPMatrix!$A$6:$B$10,2,FALSE()),IF(J102=4,VLOOKUP(K102+3,TPMatrix!$D$6:$E$9,2,FALSE()),0)),"")</f>
        <v>0</v>
      </c>
      <c r="P102" s="240">
        <f ca="1">IF(COUNTIF(K102:K106,K102)&gt;=5,IF(J102=5,VLOOKUP(K102+4,TPMatrix!$A$6:$B$10,2,FALSE()),IF(J102=4,VLOOKUP(K102+4,TPMatrix!$D$6:$E$9,2,FALSE()),0)),"")</f>
        <v>0</v>
      </c>
      <c r="Q102" s="240">
        <f t="shared" ca="1" si="28"/>
        <v>0</v>
      </c>
      <c r="R102" s="241">
        <f t="shared" ca="1" si="29"/>
        <v>5</v>
      </c>
      <c r="S102" s="242">
        <f t="shared" ca="1" si="30"/>
        <v>0</v>
      </c>
      <c r="T102" s="243">
        <f t="shared" si="31"/>
        <v>0</v>
      </c>
      <c r="U102" s="244">
        <f t="shared" ca="1" si="32"/>
        <v>0</v>
      </c>
      <c r="W102" s="191" t="str">
        <f t="shared" ca="1" si="33"/>
        <v/>
      </c>
      <c r="X102" t="str">
        <f ca="1">IF(ISNUMBER($A102),$W102*(Methuselahs!$A$4+1)+$A102,"")</f>
        <v/>
      </c>
      <c r="Y102" s="191" t="str">
        <f t="shared" ca="1" si="34"/>
        <v/>
      </c>
      <c r="Z102" t="str">
        <f ca="1">IF(ISNUMBER($A102),VLOOKUP($A102,Methuselahs!$A$7:$X$206,5),"")</f>
        <v/>
      </c>
      <c r="AA102" s="191" t="str">
        <f t="shared" ca="1" si="35"/>
        <v/>
      </c>
    </row>
    <row r="103" spans="1:27" ht="12.95" customHeight="1">
      <c r="A103" t="str">
        <f ca="1">IF(OR(ISBLANK('Tournament Info'!$B$11),'Tournament Info'!$B$11&lt;&gt;4),"",INDIRECT(ADDRESS(ROW(),3,1,1,"Optimal Seating "&amp;'Tournament Info'!$B$11-1&amp;"R+F")))</f>
        <v/>
      </c>
      <c r="B103" t="str">
        <f ca="1">IF(ISNUMBER(A103),VLOOKUP(A103,Methuselahs!$A$7:$E$206,2,FALSE()),"")</f>
        <v/>
      </c>
      <c r="C103" t="str">
        <f ca="1">IF(ISNUMBER(A103),VLOOKUP(A103,Methuselahs!$A$7:$E$206,3,FALSE()),"")</f>
        <v/>
      </c>
      <c r="D103" s="248" t="str">
        <f t="shared" ref="D103:D134" ca="1" si="36">IF(ISNUMBER(A103),FLOOR((ROW()-ROW($A$7))/5,1)+1,"")</f>
        <v/>
      </c>
      <c r="E103" s="249"/>
      <c r="F103" s="287">
        <f t="shared" ref="F103:F134" si="37">IF(ISNUMBER(E103),E103,0)</f>
        <v>0</v>
      </c>
      <c r="G103" s="250" t="str">
        <f t="shared" ref="G103:G134" ca="1" si="38">IF(ISNUMBER($A103),IF(AND($F103&gt;=2,$H103=60),1,0),"")</f>
        <v/>
      </c>
      <c r="H103" t="str">
        <f ca="1">IF(ISNUMBER(A103),IF(OR($S103=$U103,NOT(ISNA(MATCH($D103*5+$V$4,Override!$C$6:$C$124,0)))),$Q103,0),"")</f>
        <v/>
      </c>
      <c r="I103" s="297" t="str">
        <f t="shared" ref="I103:I134" ca="1" si="39">IF(ISNUMBER(A103),IF(J103=5,K103,IF(AND(J103=4,OR(K103=4,K103=3)),K103+1,K103)),"")</f>
        <v/>
      </c>
      <c r="J103" s="252">
        <f ca="1">COUNT(A102:A106)</f>
        <v>0</v>
      </c>
      <c r="K103" s="253" t="str">
        <f ca="1">IF(ISNUMBER(A103),_xlfn.RANK.EQ(F103,F102:F106),"")</f>
        <v/>
      </c>
      <c r="L103" s="254">
        <f ca="1">IF(J103=5,VLOOKUP(K103,TPMatrix!$A$6:$B$10,2,FALSE()),IF(J103=4,VLOOKUP(K103,TPMatrix!$D$6:$E$9,2,FALSE()),0))</f>
        <v>0</v>
      </c>
      <c r="M103" s="254">
        <f ca="1">IF(COUNTIF(K102:K106,K103)&gt;=2,IF(J103=5,VLOOKUP(K103+1,TPMatrix!$A$6:$B$10,2,FALSE()),IF(J103=4,VLOOKUP(K103+1,TPMatrix!$D$6:$E$9,2,FALSE()),0)),"")</f>
        <v>0</v>
      </c>
      <c r="N103" s="254">
        <f ca="1">IF(COUNTIF(K102:K106,K103)&gt;=3,IF(J103=5,VLOOKUP(K103+2,TPMatrix!$A$6:$B$10,2,FALSE()),IF(J103=4,VLOOKUP(K103+2,TPMatrix!$D$6:$E$9,2,FALSE()),0)),"")</f>
        <v>0</v>
      </c>
      <c r="O103" s="254">
        <f ca="1">IF(COUNTIF(K102:K106,K103)&gt;=4,IF(J103=5,VLOOKUP(K103+3,TPMatrix!$A$6:$B$10,2,FALSE()),IF(J103=4,VLOOKUP(K103+3,TPMatrix!$D$6:$E$9,2,FALSE()),0)),"")</f>
        <v>0</v>
      </c>
      <c r="P103" s="254">
        <f ca="1">IF(COUNTIF(K102:K106,K103)&gt;=5,IF(J103=5,VLOOKUP(K103+4,TPMatrix!$A$6:$B$10,2,FALSE()),IF(J103=4,VLOOKUP(K103+4,TPMatrix!$D$6:$E$9,2,FALSE()),0)),"")</f>
        <v>0</v>
      </c>
      <c r="Q103" s="254">
        <f t="shared" ref="Q103:Q134" ca="1" si="40">SUM(L103:P103)/COUNT(L103:P103)</f>
        <v>0</v>
      </c>
      <c r="R103" s="255">
        <f t="shared" ref="R103:R134" ca="1" si="41">COUNT(L103:P103)</f>
        <v>5</v>
      </c>
      <c r="S103" s="253">
        <f t="shared" ref="S103:S134" ca="1" si="42">IF(ISNUMBER($A103),COUNTIF($D$7:$D$206,$D103),0)</f>
        <v>0</v>
      </c>
      <c r="T103" s="254">
        <f t="shared" ref="T103:T134" si="43">CEILING($F103,1)</f>
        <v>0</v>
      </c>
      <c r="U103" s="255">
        <f t="shared" ref="U103:U134" ca="1" si="44">SUM(OFFSET(T103,-MOD(ROW()-ROW($U$7),5),0,5,1))</f>
        <v>0</v>
      </c>
      <c r="W103" s="191" t="str">
        <f t="shared" ref="W103:W134" ca="1" si="45">$I103</f>
        <v/>
      </c>
      <c r="X103" t="str">
        <f ca="1">IF(ISNUMBER($A103),$W103*(Methuselahs!$A$4+1)+$A103,"")</f>
        <v/>
      </c>
      <c r="Y103" s="191" t="str">
        <f t="shared" ref="Y103:Y134" ca="1" si="46">IF(ISNUMBER($A103),_xlfn.RANK.EQ($X103,$X103:$X107,1),"")</f>
        <v/>
      </c>
      <c r="Z103" t="str">
        <f ca="1">IF(ISNUMBER($A103),VLOOKUP($A103,Methuselahs!$A$7:$X$206,5),"")</f>
        <v/>
      </c>
      <c r="AA103" s="191" t="str">
        <f t="shared" ref="AA103:AA134" ca="1" si="47">$I103</f>
        <v/>
      </c>
    </row>
    <row r="104" spans="1:27" ht="12.95" customHeight="1">
      <c r="A104" t="str">
        <f ca="1">IF(OR(ISBLANK('Tournament Info'!$B$11),'Tournament Info'!$B$11&lt;&gt;4),"",INDIRECT(ADDRESS(ROW(),3,1,1,"Optimal Seating "&amp;'Tournament Info'!$B$11-1&amp;"R+F")))</f>
        <v/>
      </c>
      <c r="B104" t="str">
        <f ca="1">IF(ISNUMBER(A104),VLOOKUP(A104,Methuselahs!$A$7:$E$206,2,FALSE()),"")</f>
        <v/>
      </c>
      <c r="C104" t="str">
        <f ca="1">IF(ISNUMBER(A104),VLOOKUP(A104,Methuselahs!$A$7:$E$206,3,FALSE()),"")</f>
        <v/>
      </c>
      <c r="D104" s="258" t="str">
        <f t="shared" ca="1" si="36"/>
        <v/>
      </c>
      <c r="E104" s="259"/>
      <c r="F104" s="289">
        <f t="shared" si="37"/>
        <v>0</v>
      </c>
      <c r="G104" s="260" t="str">
        <f t="shared" ca="1" si="38"/>
        <v/>
      </c>
      <c r="H104" t="str">
        <f ca="1">IF(ISNUMBER(A104),IF(OR($S104=$U104,NOT(ISNA(MATCH($D104*5+$V$4,Override!$C$6:$C$124,0)))),$Q104,0),"")</f>
        <v/>
      </c>
      <c r="I104" s="133" t="str">
        <f t="shared" ca="1" si="39"/>
        <v/>
      </c>
      <c r="J104" s="262">
        <f ca="1">COUNT(A102:A106)</f>
        <v>0</v>
      </c>
      <c r="K104" s="263" t="str">
        <f ca="1">IF(ISNUMBER(A104),_xlfn.RANK.EQ(F104,F102:F106),"")</f>
        <v/>
      </c>
      <c r="L104" s="264">
        <f ca="1">IF(J104=5,VLOOKUP(K104,TPMatrix!$A$6:$B$10,2,FALSE()),IF(J104=4,VLOOKUP(K104,TPMatrix!$D$6:$E$9,2,FALSE()),0))</f>
        <v>0</v>
      </c>
      <c r="M104" s="264">
        <f ca="1">IF(COUNTIF(K102:K106,K104)&gt;=2,IF(J104=5,VLOOKUP(K104+1,TPMatrix!$A$6:$B$10,2,FALSE()),IF(J104=4,VLOOKUP(K104+1,TPMatrix!$D$6:$E$9,2,FALSE()),0)),"")</f>
        <v>0</v>
      </c>
      <c r="N104" s="264">
        <f ca="1">IF(COUNTIF(K102:K106,K104)&gt;=3,IF(J104=5,VLOOKUP(K104+2,TPMatrix!$A$6:$B$10,2,FALSE()),IF(J104=4,VLOOKUP(K104+2,TPMatrix!$D$6:$E$9,2,FALSE()),0)),"")</f>
        <v>0</v>
      </c>
      <c r="O104" s="264">
        <f ca="1">IF(COUNTIF(K102:K106,K104)&gt;=4,IF(J104=5,VLOOKUP(K104+3,TPMatrix!$A$6:$B$10,2,FALSE()),IF(J104=4,VLOOKUP(K104+3,TPMatrix!$D$6:$E$9,2,FALSE()),0)),"")</f>
        <v>0</v>
      </c>
      <c r="P104" s="264">
        <f ca="1">IF(COUNTIF(K102:K106,K104)&gt;=5,IF(J104=5,VLOOKUP(K104+4,TPMatrix!$A$6:$B$10,2,FALSE()),IF(J104=4,VLOOKUP(K104+4,TPMatrix!$D$6:$E$9,2,FALSE()),0)),"")</f>
        <v>0</v>
      </c>
      <c r="Q104" s="264">
        <f t="shared" ca="1" si="40"/>
        <v>0</v>
      </c>
      <c r="R104" s="265">
        <f t="shared" ca="1" si="41"/>
        <v>5</v>
      </c>
      <c r="S104" s="263">
        <f t="shared" ca="1" si="42"/>
        <v>0</v>
      </c>
      <c r="T104" s="264">
        <f t="shared" si="43"/>
        <v>0</v>
      </c>
      <c r="U104" s="265">
        <f t="shared" ca="1" si="44"/>
        <v>0</v>
      </c>
      <c r="W104" s="191" t="str">
        <f t="shared" ca="1" si="45"/>
        <v/>
      </c>
      <c r="X104" t="str">
        <f ca="1">IF(ISNUMBER($A104),$W104*(Methuselahs!$A$4+1)+$A104,"")</f>
        <v/>
      </c>
      <c r="Y104" s="191" t="str">
        <f t="shared" ca="1" si="46"/>
        <v/>
      </c>
      <c r="Z104" t="str">
        <f ca="1">IF(ISNUMBER($A104),VLOOKUP($A104,Methuselahs!$A$7:$X$206,5),"")</f>
        <v/>
      </c>
      <c r="AA104" s="191" t="str">
        <f t="shared" ca="1" si="47"/>
        <v/>
      </c>
    </row>
    <row r="105" spans="1:27" ht="12.95" customHeight="1">
      <c r="A105" t="str">
        <f ca="1">IF(OR(ISBLANK('Tournament Info'!$B$11),'Tournament Info'!$B$11&lt;&gt;4),"",INDIRECT(ADDRESS(ROW(),3,1,1,"Optimal Seating "&amp;'Tournament Info'!$B$11-1&amp;"R+F")))</f>
        <v/>
      </c>
      <c r="B105" t="str">
        <f ca="1">IF(ISNUMBER(A105),VLOOKUP(A105,Methuselahs!$A$7:$E$206,2,FALSE()),"")</f>
        <v/>
      </c>
      <c r="C105" t="str">
        <f ca="1">IF(ISNUMBER(A105),VLOOKUP(A105,Methuselahs!$A$7:$E$206,3,FALSE()),"")</f>
        <v/>
      </c>
      <c r="D105" s="268" t="str">
        <f t="shared" ca="1" si="36"/>
        <v/>
      </c>
      <c r="E105" s="269"/>
      <c r="F105" s="291">
        <f t="shared" si="37"/>
        <v>0</v>
      </c>
      <c r="G105" s="250" t="str">
        <f t="shared" ca="1" si="38"/>
        <v/>
      </c>
      <c r="H105" t="str">
        <f ca="1">IF(ISNUMBER(A105),IF(OR($S105=$U105,NOT(ISNA(MATCH($D105*5+$V$4,Override!$C$6:$C$124,0)))),$Q105,0),"")</f>
        <v/>
      </c>
      <c r="I105" s="297" t="str">
        <f t="shared" ca="1" si="39"/>
        <v/>
      </c>
      <c r="J105" s="270">
        <f ca="1">COUNT(A102:A106)</f>
        <v>0</v>
      </c>
      <c r="K105" s="253" t="str">
        <f ca="1">IF(ISNUMBER(A105),_xlfn.RANK.EQ(F105,F102:F106),"")</f>
        <v/>
      </c>
      <c r="L105" s="254">
        <f ca="1">IF(J105=5,VLOOKUP(K105,TPMatrix!$A$6:$B$10,2,FALSE()),IF(J105=4,VLOOKUP(K105,TPMatrix!$D$6:$E$9,2,FALSE()),0))</f>
        <v>0</v>
      </c>
      <c r="M105" s="254">
        <f ca="1">IF(COUNTIF(K102:K106,K105)&gt;=2,IF(J105=5,VLOOKUP(K105+1,TPMatrix!$A$6:$B$10,2,FALSE()),IF(J105=4,VLOOKUP(K105+1,TPMatrix!$D$6:$E$9,2,FALSE()),0)),"")</f>
        <v>0</v>
      </c>
      <c r="N105" s="254">
        <f ca="1">IF(COUNTIF(K102:K106,K105)&gt;=3,IF(J105=5,VLOOKUP(K105+2,TPMatrix!$A$6:$B$10,2,FALSE()),IF(J105=4,VLOOKUP(K105+2,TPMatrix!$D$6:$E$9,2,FALSE()),0)),"")</f>
        <v>0</v>
      </c>
      <c r="O105" s="254">
        <f ca="1">IF(COUNTIF(K102:K106,K105)&gt;=4,IF(J105=5,VLOOKUP(K105+3,TPMatrix!$A$6:$B$10,2,FALSE()),IF(J105=4,VLOOKUP(K105+3,TPMatrix!$D$6:$E$9,2,FALSE()),0)),"")</f>
        <v>0</v>
      </c>
      <c r="P105" s="254">
        <f ca="1">IF(COUNTIF(K102:K106,K105)&gt;=5,IF(J105=5,VLOOKUP(K105+4,TPMatrix!$A$6:$B$10,2,FALSE()),IF(J105=4,VLOOKUP(K105+4,TPMatrix!$D$6:$E$9,2,FALSE()),0)),"")</f>
        <v>0</v>
      </c>
      <c r="Q105" s="254">
        <f t="shared" ca="1" si="40"/>
        <v>0</v>
      </c>
      <c r="R105" s="255">
        <f t="shared" ca="1" si="41"/>
        <v>5</v>
      </c>
      <c r="S105" s="253">
        <f t="shared" ca="1" si="42"/>
        <v>0</v>
      </c>
      <c r="T105" s="254">
        <f t="shared" si="43"/>
        <v>0</v>
      </c>
      <c r="U105" s="255">
        <f t="shared" ca="1" si="44"/>
        <v>0</v>
      </c>
      <c r="W105" s="191" t="str">
        <f t="shared" ca="1" si="45"/>
        <v/>
      </c>
      <c r="X105" t="str">
        <f ca="1">IF(ISNUMBER($A105),$W105*(Methuselahs!$A$4+1)+$A105,"")</f>
        <v/>
      </c>
      <c r="Y105" s="191" t="str">
        <f t="shared" ca="1" si="46"/>
        <v/>
      </c>
      <c r="Z105" t="str">
        <f ca="1">IF(ISNUMBER($A105),VLOOKUP($A105,Methuselahs!$A$7:$X$206,5),"")</f>
        <v/>
      </c>
      <c r="AA105" s="191" t="str">
        <f t="shared" ca="1" si="47"/>
        <v/>
      </c>
    </row>
    <row r="106" spans="1:27" ht="12.95" customHeight="1" thickBot="1">
      <c r="A106" t="str">
        <f ca="1">IF(OR(ISBLANK('Tournament Info'!$B$11),'Tournament Info'!$B$11&lt;&gt;4),"",INDIRECT(ADDRESS(ROW(),3,1,1,"Optimal Seating "&amp;'Tournament Info'!$B$11-1&amp;"R+F")))</f>
        <v/>
      </c>
      <c r="B106" t="str">
        <f ca="1">IF(ISNUMBER(A106),VLOOKUP(A106,Methuselahs!$A$7:$E$206,2,FALSE()),"")</f>
        <v/>
      </c>
      <c r="C106" t="str">
        <f ca="1">IF(ISNUMBER(A106),VLOOKUP(A106,Methuselahs!$A$7:$E$206,3,FALSE()),"")</f>
        <v/>
      </c>
      <c r="D106" s="274" t="str">
        <f t="shared" ca="1" si="36"/>
        <v/>
      </c>
      <c r="E106" s="275"/>
      <c r="F106" s="292">
        <f t="shared" si="37"/>
        <v>0</v>
      </c>
      <c r="G106" s="260" t="str">
        <f t="shared" ca="1" si="38"/>
        <v/>
      </c>
      <c r="H106" t="str">
        <f ca="1">IF(ISNUMBER(A106),IF(OR($S106=$U106,NOT(ISNA(MATCH($D106*5+$V$4,Override!$C$6:$C$124,0)))),$Q106,0),"")</f>
        <v/>
      </c>
      <c r="I106" s="133" t="str">
        <f t="shared" ca="1" si="39"/>
        <v/>
      </c>
      <c r="J106" s="276">
        <f ca="1">COUNT(A102:A106)</f>
        <v>0</v>
      </c>
      <c r="K106" s="277" t="str">
        <f ca="1">IF(ISNUMBER(A106),_xlfn.RANK.EQ(F106,F102:F106),"")</f>
        <v/>
      </c>
      <c r="L106" s="278">
        <f ca="1">IF(J106=5,VLOOKUP(K106,TPMatrix!$A$6:$B$10,2,FALSE()),IF(J106=4,VLOOKUP(K106,TPMatrix!$D$6:$E$9,2,FALSE()),0))</f>
        <v>0</v>
      </c>
      <c r="M106" s="278">
        <f ca="1">IF(COUNTIF(K102:K106,K106)&gt;=2,IF(J106=5,VLOOKUP(K106+1,TPMatrix!$A$6:$B$10,2,FALSE()),IF(J106=4,VLOOKUP(K106+1,TPMatrix!$D$6:$E$9,2,FALSE()),0)),"")</f>
        <v>0</v>
      </c>
      <c r="N106" s="278">
        <f ca="1">IF(COUNTIF(K102:K106,K106)&gt;=3,IF(J106=5,VLOOKUP(K106+2,TPMatrix!$A$6:$B$10,2,FALSE()),IF(J106=4,VLOOKUP(K106+2,TPMatrix!$D$6:$E$9,2,FALSE()),0)),"")</f>
        <v>0</v>
      </c>
      <c r="O106" s="278">
        <f ca="1">IF(COUNTIF(K102:K106,K106)&gt;=4,IF(J106=5,VLOOKUP(K106+3,TPMatrix!$A$6:$B$10,2,FALSE()),IF(J106=4,VLOOKUP(K106+3,TPMatrix!$D$6:$E$9,2,FALSE()),0)),"")</f>
        <v>0</v>
      </c>
      <c r="P106" s="278">
        <f ca="1">IF(COUNTIF(K102:K106,K106)&gt;=5,IF(J106=5,VLOOKUP(K106+4,TPMatrix!$A$6:$B$10,2,FALSE()),IF(J106=4,VLOOKUP(K106+4,TPMatrix!$D$6:$E$9,2,FALSE()),0)),"")</f>
        <v>0</v>
      </c>
      <c r="Q106" s="278">
        <f t="shared" ca="1" si="40"/>
        <v>0</v>
      </c>
      <c r="R106" s="279">
        <f t="shared" ca="1" si="41"/>
        <v>5</v>
      </c>
      <c r="S106" s="277">
        <f t="shared" ca="1" si="42"/>
        <v>0</v>
      </c>
      <c r="T106" s="278">
        <f t="shared" si="43"/>
        <v>0</v>
      </c>
      <c r="U106" s="279">
        <f t="shared" ca="1" si="44"/>
        <v>0</v>
      </c>
      <c r="W106" s="191" t="str">
        <f t="shared" ca="1" si="45"/>
        <v/>
      </c>
      <c r="X106" t="str">
        <f ca="1">IF(ISNUMBER($A106),$W106*(Methuselahs!$A$4+1)+$A106,"")</f>
        <v/>
      </c>
      <c r="Y106" s="191" t="str">
        <f t="shared" ca="1" si="46"/>
        <v/>
      </c>
      <c r="Z106" t="str">
        <f ca="1">IF(ISNUMBER($A106),VLOOKUP($A106,Methuselahs!$A$7:$X$206,5),"")</f>
        <v/>
      </c>
      <c r="AA106" s="191" t="str">
        <f t="shared" ca="1" si="47"/>
        <v/>
      </c>
    </row>
    <row r="107" spans="1:27" ht="12.95" customHeight="1">
      <c r="A107" t="str">
        <f ca="1">IF(OR(ISBLANK('Tournament Info'!$B$11),'Tournament Info'!$B$11&lt;&gt;4),"",INDIRECT(ADDRESS(ROW(),3,1,1,"Optimal Seating "&amp;'Tournament Info'!$B$11-1&amp;"R+F")))</f>
        <v/>
      </c>
      <c r="B107" t="str">
        <f ca="1">IF(ISNUMBER(A107),VLOOKUP(A107,Methuselahs!$A$7:$E$206,2,FALSE()),"")</f>
        <v/>
      </c>
      <c r="C107" t="str">
        <f ca="1">IF(ISNUMBER(A107),VLOOKUP(A107,Methuselahs!$A$7:$E$206,3,FALSE()),"")</f>
        <v/>
      </c>
      <c r="D107" s="234" t="str">
        <f t="shared" ca="1" si="36"/>
        <v/>
      </c>
      <c r="E107" s="235"/>
      <c r="F107" s="285">
        <f t="shared" si="37"/>
        <v>0</v>
      </c>
      <c r="G107" s="236" t="str">
        <f t="shared" ca="1" si="38"/>
        <v/>
      </c>
      <c r="H107" t="str">
        <f ca="1">IF(ISNUMBER(A107),IF(OR($S107=$U107,NOT(ISNA(MATCH($D107*5+$V$4,Override!$C$6:$C$124,0)))),$Q107,0),"")</f>
        <v/>
      </c>
      <c r="I107" s="296" t="str">
        <f t="shared" ca="1" si="39"/>
        <v/>
      </c>
      <c r="J107" s="238">
        <f ca="1">COUNT(A107:A111)</f>
        <v>0</v>
      </c>
      <c r="K107" s="239" t="str">
        <f ca="1">IF(ISNUMBER(A107),_xlfn.RANK.EQ(F107,F107:F111),"")</f>
        <v/>
      </c>
      <c r="L107" s="240">
        <f ca="1">IF(J107=5,VLOOKUP(K107,TPMatrix!$A$6:$B$10,2,FALSE()),IF(J107=4,VLOOKUP(K107,TPMatrix!$D$6:$E$9,2,FALSE()),0))</f>
        <v>0</v>
      </c>
      <c r="M107" s="240">
        <f ca="1">IF(COUNTIF(K107:K111,K107)&gt;=2,IF(J107=5,VLOOKUP(K107+1,TPMatrix!$A$6:$B$10,2,FALSE()),IF(J107=4,VLOOKUP(K107+1,TPMatrix!$D$6:$E$9,2,FALSE()),0)),"")</f>
        <v>0</v>
      </c>
      <c r="N107" s="240">
        <f ca="1">IF(COUNTIF(K107:K111,K107)&gt;=3,IF(J107=5,VLOOKUP(K107+2,TPMatrix!$A$6:$B$10,2,FALSE()),IF(J107=4,VLOOKUP(K107+2,TPMatrix!$D$6:$E$9,2,FALSE()),0)),"")</f>
        <v>0</v>
      </c>
      <c r="O107" s="240">
        <f ca="1">IF(COUNTIF(K107:K111,K107)&gt;=4,IF(J107=5,VLOOKUP(K107+3,TPMatrix!$A$6:$B$10,2,FALSE()),IF(J107=4,VLOOKUP(K107+3,TPMatrix!$D$6:$E$9,2,FALSE()),0)),"")</f>
        <v>0</v>
      </c>
      <c r="P107" s="240">
        <f ca="1">IF(COUNTIF(K107:K111,K107)&gt;=5,IF(J107=5,VLOOKUP(K107+4,TPMatrix!$A$6:$B$10,2,FALSE()),IF(J107=4,VLOOKUP(K107+4,TPMatrix!$D$6:$E$9,2,FALSE()),0)),"")</f>
        <v>0</v>
      </c>
      <c r="Q107" s="240">
        <f t="shared" ca="1" si="40"/>
        <v>0</v>
      </c>
      <c r="R107" s="241">
        <f t="shared" ca="1" si="41"/>
        <v>5</v>
      </c>
      <c r="S107" s="242">
        <f t="shared" ca="1" si="42"/>
        <v>0</v>
      </c>
      <c r="T107" s="243">
        <f t="shared" si="43"/>
        <v>0</v>
      </c>
      <c r="U107" s="244">
        <f t="shared" ca="1" si="44"/>
        <v>0</v>
      </c>
      <c r="W107" s="191" t="str">
        <f t="shared" ca="1" si="45"/>
        <v/>
      </c>
      <c r="X107" t="str">
        <f ca="1">IF(ISNUMBER($A107),$W107*(Methuselahs!$A$4+1)+$A107,"")</f>
        <v/>
      </c>
      <c r="Y107" s="191" t="str">
        <f t="shared" ca="1" si="46"/>
        <v/>
      </c>
      <c r="Z107" t="str">
        <f ca="1">IF(ISNUMBER($A107),VLOOKUP($A107,Methuselahs!$A$7:$X$206,5),"")</f>
        <v/>
      </c>
      <c r="AA107" s="191" t="str">
        <f t="shared" ca="1" si="47"/>
        <v/>
      </c>
    </row>
    <row r="108" spans="1:27" ht="12.95" customHeight="1">
      <c r="A108" t="str">
        <f ca="1">IF(OR(ISBLANK('Tournament Info'!$B$11),'Tournament Info'!$B$11&lt;&gt;4),"",INDIRECT(ADDRESS(ROW(),3,1,1,"Optimal Seating "&amp;'Tournament Info'!$B$11-1&amp;"R+F")))</f>
        <v/>
      </c>
      <c r="B108" t="str">
        <f ca="1">IF(ISNUMBER(A108),VLOOKUP(A108,Methuselahs!$A$7:$E$206,2,FALSE()),"")</f>
        <v/>
      </c>
      <c r="C108" t="str">
        <f ca="1">IF(ISNUMBER(A108),VLOOKUP(A108,Methuselahs!$A$7:$E$206,3,FALSE()),"")</f>
        <v/>
      </c>
      <c r="D108" s="248" t="str">
        <f t="shared" ca="1" si="36"/>
        <v/>
      </c>
      <c r="E108" s="249"/>
      <c r="F108" s="287">
        <f t="shared" si="37"/>
        <v>0</v>
      </c>
      <c r="G108" s="250" t="str">
        <f t="shared" ca="1" si="38"/>
        <v/>
      </c>
      <c r="H108" t="str">
        <f ca="1">IF(ISNUMBER(A108),IF(OR($S108=$U108,NOT(ISNA(MATCH($D108*5+$V$4,Override!$C$6:$C$124,0)))),$Q108,0),"")</f>
        <v/>
      </c>
      <c r="I108" s="297" t="str">
        <f t="shared" ca="1" si="39"/>
        <v/>
      </c>
      <c r="J108" s="252">
        <f ca="1">COUNT(A107:A111)</f>
        <v>0</v>
      </c>
      <c r="K108" s="253" t="str">
        <f ca="1">IF(ISNUMBER(A108),_xlfn.RANK.EQ(F108,F107:F111),"")</f>
        <v/>
      </c>
      <c r="L108" s="254">
        <f ca="1">IF(J108=5,VLOOKUP(K108,TPMatrix!$A$6:$B$10,2,FALSE()),IF(J108=4,VLOOKUP(K108,TPMatrix!$D$6:$E$9,2,FALSE()),0))</f>
        <v>0</v>
      </c>
      <c r="M108" s="254">
        <f ca="1">IF(COUNTIF(K107:K111,K108)&gt;=2,IF(J108=5,VLOOKUP(K108+1,TPMatrix!$A$6:$B$10,2,FALSE()),IF(J108=4,VLOOKUP(K108+1,TPMatrix!$D$6:$E$9,2,FALSE()),0)),"")</f>
        <v>0</v>
      </c>
      <c r="N108" s="254">
        <f ca="1">IF(COUNTIF(K107:K111,K108)&gt;=3,IF(J108=5,VLOOKUP(K108+2,TPMatrix!$A$6:$B$10,2,FALSE()),IF(J108=4,VLOOKUP(K108+2,TPMatrix!$D$6:$E$9,2,FALSE()),0)),"")</f>
        <v>0</v>
      </c>
      <c r="O108" s="254">
        <f ca="1">IF(COUNTIF(K107:K111,K108)&gt;=4,IF(J108=5,VLOOKUP(K108+3,TPMatrix!$A$6:$B$10,2,FALSE()),IF(J108=4,VLOOKUP(K108+3,TPMatrix!$D$6:$E$9,2,FALSE()),0)),"")</f>
        <v>0</v>
      </c>
      <c r="P108" s="254">
        <f ca="1">IF(COUNTIF(K107:K111,K108)&gt;=5,IF(J108=5,VLOOKUP(K108+4,TPMatrix!$A$6:$B$10,2,FALSE()),IF(J108=4,VLOOKUP(K108+4,TPMatrix!$D$6:$E$9,2,FALSE()),0)),"")</f>
        <v>0</v>
      </c>
      <c r="Q108" s="254">
        <f t="shared" ca="1" si="40"/>
        <v>0</v>
      </c>
      <c r="R108" s="255">
        <f t="shared" ca="1" si="41"/>
        <v>5</v>
      </c>
      <c r="S108" s="253">
        <f t="shared" ca="1" si="42"/>
        <v>0</v>
      </c>
      <c r="T108" s="254">
        <f t="shared" si="43"/>
        <v>0</v>
      </c>
      <c r="U108" s="255">
        <f t="shared" ca="1" si="44"/>
        <v>0</v>
      </c>
      <c r="W108" s="191" t="str">
        <f t="shared" ca="1" si="45"/>
        <v/>
      </c>
      <c r="X108" t="str">
        <f ca="1">IF(ISNUMBER($A108),$W108*(Methuselahs!$A$4+1)+$A108,"")</f>
        <v/>
      </c>
      <c r="Y108" s="191" t="str">
        <f t="shared" ca="1" si="46"/>
        <v/>
      </c>
      <c r="Z108" t="str">
        <f ca="1">IF(ISNUMBER($A108),VLOOKUP($A108,Methuselahs!$A$7:$X$206,5),"")</f>
        <v/>
      </c>
      <c r="AA108" s="191" t="str">
        <f t="shared" ca="1" si="47"/>
        <v/>
      </c>
    </row>
    <row r="109" spans="1:27" ht="12.95" customHeight="1">
      <c r="A109" t="str">
        <f ca="1">IF(OR(ISBLANK('Tournament Info'!$B$11),'Tournament Info'!$B$11&lt;&gt;4),"",INDIRECT(ADDRESS(ROW(),3,1,1,"Optimal Seating "&amp;'Tournament Info'!$B$11-1&amp;"R+F")))</f>
        <v/>
      </c>
      <c r="B109" t="str">
        <f ca="1">IF(ISNUMBER(A109),VLOOKUP(A109,Methuselahs!$A$7:$E$206,2,FALSE()),"")</f>
        <v/>
      </c>
      <c r="C109" t="str">
        <f ca="1">IF(ISNUMBER(A109),VLOOKUP(A109,Methuselahs!$A$7:$E$206,3,FALSE()),"")</f>
        <v/>
      </c>
      <c r="D109" s="258" t="str">
        <f t="shared" ca="1" si="36"/>
        <v/>
      </c>
      <c r="E109" s="259"/>
      <c r="F109" s="289">
        <f t="shared" si="37"/>
        <v>0</v>
      </c>
      <c r="G109" s="260" t="str">
        <f t="shared" ca="1" si="38"/>
        <v/>
      </c>
      <c r="H109" t="str">
        <f ca="1">IF(ISNUMBER(A109),IF(OR($S109=$U109,NOT(ISNA(MATCH($D109*5+$V$4,Override!$C$6:$C$124,0)))),$Q109,0),"")</f>
        <v/>
      </c>
      <c r="I109" s="133" t="str">
        <f t="shared" ca="1" si="39"/>
        <v/>
      </c>
      <c r="J109" s="262">
        <f ca="1">COUNT(A107:A111)</f>
        <v>0</v>
      </c>
      <c r="K109" s="263" t="str">
        <f ca="1">IF(ISNUMBER(A109),_xlfn.RANK.EQ(F109,F107:F111),"")</f>
        <v/>
      </c>
      <c r="L109" s="264">
        <f ca="1">IF(J109=5,VLOOKUP(K109,TPMatrix!$A$6:$B$10,2,FALSE()),IF(J109=4,VLOOKUP(K109,TPMatrix!$D$6:$E$9,2,FALSE()),0))</f>
        <v>0</v>
      </c>
      <c r="M109" s="264">
        <f ca="1">IF(COUNTIF(K107:K111,K109)&gt;=2,IF(J109=5,VLOOKUP(K109+1,TPMatrix!$A$6:$B$10,2,FALSE()),IF(J109=4,VLOOKUP(K109+1,TPMatrix!$D$6:$E$9,2,FALSE()),0)),"")</f>
        <v>0</v>
      </c>
      <c r="N109" s="264">
        <f ca="1">IF(COUNTIF(K107:K111,K109)&gt;=3,IF(J109=5,VLOOKUP(K109+2,TPMatrix!$A$6:$B$10,2,FALSE()),IF(J109=4,VLOOKUP(K109+2,TPMatrix!$D$6:$E$9,2,FALSE()),0)),"")</f>
        <v>0</v>
      </c>
      <c r="O109" s="264">
        <f ca="1">IF(COUNTIF(K107:K111,K109)&gt;=4,IF(J109=5,VLOOKUP(K109+3,TPMatrix!$A$6:$B$10,2,FALSE()),IF(J109=4,VLOOKUP(K109+3,TPMatrix!$D$6:$E$9,2,FALSE()),0)),"")</f>
        <v>0</v>
      </c>
      <c r="P109" s="264">
        <f ca="1">IF(COUNTIF(K107:K111,K109)&gt;=5,IF(J109=5,VLOOKUP(K109+4,TPMatrix!$A$6:$B$10,2,FALSE()),IF(J109=4,VLOOKUP(K109+4,TPMatrix!$D$6:$E$9,2,FALSE()),0)),"")</f>
        <v>0</v>
      </c>
      <c r="Q109" s="264">
        <f t="shared" ca="1" si="40"/>
        <v>0</v>
      </c>
      <c r="R109" s="265">
        <f t="shared" ca="1" si="41"/>
        <v>5</v>
      </c>
      <c r="S109" s="263">
        <f t="shared" ca="1" si="42"/>
        <v>0</v>
      </c>
      <c r="T109" s="264">
        <f t="shared" si="43"/>
        <v>0</v>
      </c>
      <c r="U109" s="265">
        <f t="shared" ca="1" si="44"/>
        <v>0</v>
      </c>
      <c r="W109" s="191" t="str">
        <f t="shared" ca="1" si="45"/>
        <v/>
      </c>
      <c r="X109" t="str">
        <f ca="1">IF(ISNUMBER($A109),$W109*(Methuselahs!$A$4+1)+$A109,"")</f>
        <v/>
      </c>
      <c r="Y109" s="191" t="str">
        <f t="shared" ca="1" si="46"/>
        <v/>
      </c>
      <c r="Z109" t="str">
        <f ca="1">IF(ISNUMBER($A109),VLOOKUP($A109,Methuselahs!$A$7:$X$206,5),"")</f>
        <v/>
      </c>
      <c r="AA109" s="191" t="str">
        <f t="shared" ca="1" si="47"/>
        <v/>
      </c>
    </row>
    <row r="110" spans="1:27" ht="12.95" customHeight="1">
      <c r="A110" s="266" t="str">
        <f ca="1">IF(OR(ISBLANK('Tournament Info'!$B$11),'Tournament Info'!$B$11&lt;&gt;4),"",INDIRECT(ADDRESS(ROW(),3,1,1,"Optimal Seating "&amp;'Tournament Info'!$B$11-1&amp;"R+F")))</f>
        <v>Send comments about this system to Vincent Ripoll, the current maintainer of the Archon.</v>
      </c>
      <c r="B110" t="str">
        <f ca="1">IF(ISNUMBER(A110),VLOOKUP(A110,Methuselahs!$A$7:$E$206,2,FALSE()),"")</f>
        <v/>
      </c>
      <c r="C110" t="str">
        <f ca="1">IF(ISNUMBER(A110),VLOOKUP(A110,Methuselahs!$A$7:$E$206,3,FALSE()),"")</f>
        <v/>
      </c>
      <c r="D110" s="268" t="str">
        <f t="shared" ca="1" si="36"/>
        <v/>
      </c>
      <c r="E110" s="269"/>
      <c r="F110" s="291">
        <f t="shared" si="37"/>
        <v>0</v>
      </c>
      <c r="G110" s="250" t="str">
        <f t="shared" ca="1" si="38"/>
        <v/>
      </c>
      <c r="H110" t="str">
        <f ca="1">IF(ISNUMBER(A110),IF(OR($S110=$U110,NOT(ISNA(MATCH($D110*5+$V$4,Override!$C$6:$C$124,0)))),$Q110,0),"")</f>
        <v/>
      </c>
      <c r="I110" s="297" t="str">
        <f t="shared" ca="1" si="39"/>
        <v/>
      </c>
      <c r="J110" s="270">
        <f ca="1">COUNT(A107:A111)</f>
        <v>0</v>
      </c>
      <c r="K110" s="253" t="str">
        <f ca="1">IF(ISNUMBER(A110),_xlfn.RANK.EQ(F110,F107:F111),"")</f>
        <v/>
      </c>
      <c r="L110" s="254">
        <f ca="1">IF(J110=5,VLOOKUP(K110,TPMatrix!$A$6:$B$10,2,FALSE()),IF(J110=4,VLOOKUP(K110,TPMatrix!$D$6:$E$9,2,FALSE()),0))</f>
        <v>0</v>
      </c>
      <c r="M110" s="254">
        <f ca="1">IF(COUNTIF(K107:K111,K110)&gt;=2,IF(J110=5,VLOOKUP(K110+1,TPMatrix!$A$6:$B$10,2,FALSE()),IF(J110=4,VLOOKUP(K110+1,TPMatrix!$D$6:$E$9,2,FALSE()),0)),"")</f>
        <v>0</v>
      </c>
      <c r="N110" s="254">
        <f ca="1">IF(COUNTIF(K107:K111,K110)&gt;=3,IF(J110=5,VLOOKUP(K110+2,TPMatrix!$A$6:$B$10,2,FALSE()),IF(J110=4,VLOOKUP(K110+2,TPMatrix!$D$6:$E$9,2,FALSE()),0)),"")</f>
        <v>0</v>
      </c>
      <c r="O110" s="254">
        <f ca="1">IF(COUNTIF(K107:K111,K110)&gt;=4,IF(J110=5,VLOOKUP(K110+3,TPMatrix!$A$6:$B$10,2,FALSE()),IF(J110=4,VLOOKUP(K110+3,TPMatrix!$D$6:$E$9,2,FALSE()),0)),"")</f>
        <v>0</v>
      </c>
      <c r="P110" s="254">
        <f ca="1">IF(COUNTIF(K107:K111,K110)&gt;=5,IF(J110=5,VLOOKUP(K110+4,TPMatrix!$A$6:$B$10,2,FALSE()),IF(J110=4,VLOOKUP(K110+4,TPMatrix!$D$6:$E$9,2,FALSE()),0)),"")</f>
        <v>0</v>
      </c>
      <c r="Q110" s="254">
        <f t="shared" ca="1" si="40"/>
        <v>0</v>
      </c>
      <c r="R110" s="255">
        <f t="shared" ca="1" si="41"/>
        <v>5</v>
      </c>
      <c r="S110" s="253">
        <f t="shared" ca="1" si="42"/>
        <v>0</v>
      </c>
      <c r="T110" s="254">
        <f t="shared" si="43"/>
        <v>0</v>
      </c>
      <c r="U110" s="255">
        <f t="shared" ca="1" si="44"/>
        <v>0</v>
      </c>
      <c r="W110" s="191" t="str">
        <f t="shared" ca="1" si="45"/>
        <v/>
      </c>
      <c r="X110" t="str">
        <f ca="1">IF(ISNUMBER($A110),$W110*(Methuselahs!$A$4+1)+$A110,"")</f>
        <v/>
      </c>
      <c r="Y110" s="191" t="str">
        <f t="shared" ca="1" si="46"/>
        <v/>
      </c>
      <c r="Z110" t="str">
        <f ca="1">IF(ISNUMBER($A110),VLOOKUP($A110,Methuselahs!$A$7:$X$206,5),"")</f>
        <v/>
      </c>
      <c r="AA110" s="191" t="str">
        <f t="shared" ca="1" si="47"/>
        <v/>
      </c>
    </row>
    <row r="111" spans="1:27" ht="12.95" customHeight="1" thickBot="1">
      <c r="A111" s="271"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t="str">
        <f ca="1">IF(ISNUMBER(A111),VLOOKUP(A111,Methuselahs!$A$7:$E$206,2,FALSE()),"")</f>
        <v/>
      </c>
      <c r="C111" t="str">
        <f ca="1">IF(ISNUMBER(A111),VLOOKUP(A111,Methuselahs!$A$7:$E$206,3,FALSE()),"")</f>
        <v/>
      </c>
      <c r="D111" s="274" t="str">
        <f t="shared" ca="1" si="36"/>
        <v/>
      </c>
      <c r="E111" s="275"/>
      <c r="F111" s="292">
        <f t="shared" si="37"/>
        <v>0</v>
      </c>
      <c r="G111" s="260" t="str">
        <f t="shared" ca="1" si="38"/>
        <v/>
      </c>
      <c r="H111" t="str">
        <f ca="1">IF(ISNUMBER(A111),IF(OR($S111=$U111,NOT(ISNA(MATCH($D111*5+$V$4,Override!$C$6:$C$124,0)))),$Q111,0),"")</f>
        <v/>
      </c>
      <c r="I111" s="133" t="str">
        <f t="shared" ca="1" si="39"/>
        <v/>
      </c>
      <c r="J111" s="276">
        <f ca="1">COUNT(A107:A111)</f>
        <v>0</v>
      </c>
      <c r="K111" s="277" t="str">
        <f ca="1">IF(ISNUMBER(A111),_xlfn.RANK.EQ(F111,F107:F111),"")</f>
        <v/>
      </c>
      <c r="L111" s="278">
        <f ca="1">IF(J111=5,VLOOKUP(K111,TPMatrix!$A$6:$B$10,2,FALSE()),IF(J111=4,VLOOKUP(K111,TPMatrix!$D$6:$E$9,2,FALSE()),0))</f>
        <v>0</v>
      </c>
      <c r="M111" s="278">
        <f ca="1">IF(COUNTIF(K107:K111,K111)&gt;=2,IF(J111=5,VLOOKUP(K111+1,TPMatrix!$A$6:$B$10,2,FALSE()),IF(J111=4,VLOOKUP(K111+1,TPMatrix!$D$6:$E$9,2,FALSE()),0)),"")</f>
        <v>0</v>
      </c>
      <c r="N111" s="278">
        <f ca="1">IF(COUNTIF(K107:K111,K111)&gt;=3,IF(J111=5,VLOOKUP(K111+2,TPMatrix!$A$6:$B$10,2,FALSE()),IF(J111=4,VLOOKUP(K111+2,TPMatrix!$D$6:$E$9,2,FALSE()),0)),"")</f>
        <v>0</v>
      </c>
      <c r="O111" s="278">
        <f ca="1">IF(COUNTIF(K107:K111,K111)&gt;=4,IF(J111=5,VLOOKUP(K111+3,TPMatrix!$A$6:$B$10,2,FALSE()),IF(J111=4,VLOOKUP(K111+3,TPMatrix!$D$6:$E$9,2,FALSE()),0)),"")</f>
        <v>0</v>
      </c>
      <c r="P111" s="278">
        <f ca="1">IF(COUNTIF(K107:K111,K111)&gt;=5,IF(J111=5,VLOOKUP(K111+4,TPMatrix!$A$6:$B$10,2,FALSE()),IF(J111=4,VLOOKUP(K111+4,TPMatrix!$D$6:$E$9,2,FALSE()),0)),"")</f>
        <v>0</v>
      </c>
      <c r="Q111" s="278">
        <f t="shared" ca="1" si="40"/>
        <v>0</v>
      </c>
      <c r="R111" s="279">
        <f t="shared" ca="1" si="41"/>
        <v>5</v>
      </c>
      <c r="S111" s="277">
        <f t="shared" ca="1" si="42"/>
        <v>0</v>
      </c>
      <c r="T111" s="278">
        <f t="shared" si="43"/>
        <v>0</v>
      </c>
      <c r="U111" s="279">
        <f t="shared" ca="1" si="44"/>
        <v>0</v>
      </c>
      <c r="W111" s="191" t="str">
        <f t="shared" ca="1" si="45"/>
        <v/>
      </c>
      <c r="X111" t="str">
        <f ca="1">IF(ISNUMBER($A111),$W111*(Methuselahs!$A$4+1)+$A111,"")</f>
        <v/>
      </c>
      <c r="Y111" s="191" t="str">
        <f t="shared" ca="1" si="46"/>
        <v/>
      </c>
      <c r="Z111" t="str">
        <f ca="1">IF(ISNUMBER($A111),VLOOKUP($A111,Methuselahs!$A$7:$X$206,5),"")</f>
        <v/>
      </c>
      <c r="AA111" s="191" t="str">
        <f t="shared" ca="1" si="47"/>
        <v/>
      </c>
    </row>
    <row r="112" spans="1:27" ht="12.95" customHeight="1">
      <c r="A112" t="str">
        <f ca="1">IF(OR(ISBLANK('Tournament Info'!$B$11),'Tournament Info'!$B$11&lt;&gt;4),"",INDIRECT(ADDRESS(ROW(),3,1,1,"Optimal Seating "&amp;'Tournament Info'!$B$11-1&amp;"R+F")))</f>
        <v/>
      </c>
      <c r="B112" t="str">
        <f ca="1">IF(ISNUMBER(A112),VLOOKUP(A112,Methuselahs!$A$7:$E$206,2,FALSE()),"")</f>
        <v/>
      </c>
      <c r="C112" t="str">
        <f ca="1">IF(ISNUMBER(A112),VLOOKUP(A112,Methuselahs!$A$7:$E$206,3,FALSE()),"")</f>
        <v/>
      </c>
      <c r="D112" s="234" t="str">
        <f t="shared" ca="1" si="36"/>
        <v/>
      </c>
      <c r="E112" s="235"/>
      <c r="F112" s="285">
        <f t="shared" si="37"/>
        <v>0</v>
      </c>
      <c r="G112" s="236" t="str">
        <f t="shared" ca="1" si="38"/>
        <v/>
      </c>
      <c r="H112" t="str">
        <f ca="1">IF(ISNUMBER(A112),IF(OR($S112=$U112,NOT(ISNA(MATCH($D112*5+$V$4,Override!$C$6:$C$124,0)))),$Q112,0),"")</f>
        <v/>
      </c>
      <c r="I112" s="296" t="str">
        <f t="shared" ca="1" si="39"/>
        <v/>
      </c>
      <c r="J112" s="238">
        <f ca="1">COUNT(A112:A116)</f>
        <v>0</v>
      </c>
      <c r="K112" s="239" t="str">
        <f ca="1">IF(ISNUMBER(A112),_xlfn.RANK.EQ(F112,F112:F116),"")</f>
        <v/>
      </c>
      <c r="L112" s="240">
        <f ca="1">IF(J112=5,VLOOKUP(K112,TPMatrix!$A$6:$B$10,2,FALSE()),IF(J112=4,VLOOKUP(K112,TPMatrix!$D$6:$E$9,2,FALSE()),0))</f>
        <v>0</v>
      </c>
      <c r="M112" s="240">
        <f ca="1">IF(COUNTIF(K112:K116,K112)&gt;=2,IF(J112=5,VLOOKUP(K112+1,TPMatrix!$A$6:$B$10,2,FALSE()),IF(J112=4,VLOOKUP(K112+1,TPMatrix!$D$6:$E$9,2,FALSE()),0)),"")</f>
        <v>0</v>
      </c>
      <c r="N112" s="240">
        <f ca="1">IF(COUNTIF(K112:K116,K112)&gt;=3,IF(J112=5,VLOOKUP(K112+2,TPMatrix!$A$6:$B$10,2,FALSE()),IF(J112=4,VLOOKUP(K112+2,TPMatrix!$D$6:$E$9,2,FALSE()),0)),"")</f>
        <v>0</v>
      </c>
      <c r="O112" s="240">
        <f ca="1">IF(COUNTIF(K112:K116,K112)&gt;=4,IF(J112=5,VLOOKUP(K112+3,TPMatrix!$A$6:$B$10,2,FALSE()),IF(J112=4,VLOOKUP(K112+3,TPMatrix!$D$6:$E$9,2,FALSE()),0)),"")</f>
        <v>0</v>
      </c>
      <c r="P112" s="240">
        <f ca="1">IF(COUNTIF(K112:K116,K112)&gt;=5,IF(J112=5,VLOOKUP(K112+4,TPMatrix!$A$6:$B$10,2,FALSE()),IF(J112=4,VLOOKUP(K112+4,TPMatrix!$D$6:$E$9,2,FALSE()),0)),"")</f>
        <v>0</v>
      </c>
      <c r="Q112" s="240">
        <f t="shared" ca="1" si="40"/>
        <v>0</v>
      </c>
      <c r="R112" s="241">
        <f t="shared" ca="1" si="41"/>
        <v>5</v>
      </c>
      <c r="S112" s="242">
        <f t="shared" ca="1" si="42"/>
        <v>0</v>
      </c>
      <c r="T112" s="243">
        <f t="shared" si="43"/>
        <v>0</v>
      </c>
      <c r="U112" s="244">
        <f t="shared" ca="1" si="44"/>
        <v>0</v>
      </c>
      <c r="W112" s="191" t="str">
        <f t="shared" ca="1" si="45"/>
        <v/>
      </c>
      <c r="X112" t="str">
        <f ca="1">IF(ISNUMBER($A112),$W112*(Methuselahs!$A$4+1)+$A112,"")</f>
        <v/>
      </c>
      <c r="Y112" s="191" t="str">
        <f t="shared" ca="1" si="46"/>
        <v/>
      </c>
      <c r="Z112" t="str">
        <f ca="1">IF(ISNUMBER($A112),VLOOKUP($A112,Methuselahs!$A$7:$X$206,5),"")</f>
        <v/>
      </c>
      <c r="AA112" s="191" t="str">
        <f t="shared" ca="1" si="47"/>
        <v/>
      </c>
    </row>
    <row r="113" spans="1:27" ht="12.95" customHeight="1">
      <c r="A113" t="str">
        <f ca="1">IF(OR(ISBLANK('Tournament Info'!$B$11),'Tournament Info'!$B$11&lt;&gt;4),"",INDIRECT(ADDRESS(ROW(),3,1,1,"Optimal Seating "&amp;'Tournament Info'!$B$11-1&amp;"R+F")))</f>
        <v/>
      </c>
      <c r="B113" t="str">
        <f ca="1">IF(ISNUMBER(A113),VLOOKUP(A113,Methuselahs!$A$7:$E$206,2,FALSE()),"")</f>
        <v/>
      </c>
      <c r="C113" t="str">
        <f ca="1">IF(ISNUMBER(A113),VLOOKUP(A113,Methuselahs!$A$7:$E$206,3,FALSE()),"")</f>
        <v/>
      </c>
      <c r="D113" s="248" t="str">
        <f t="shared" ca="1" si="36"/>
        <v/>
      </c>
      <c r="E113" s="249"/>
      <c r="F113" s="287">
        <f t="shared" si="37"/>
        <v>0</v>
      </c>
      <c r="G113" s="250" t="str">
        <f t="shared" ca="1" si="38"/>
        <v/>
      </c>
      <c r="H113" t="str">
        <f ca="1">IF(ISNUMBER(A113),IF(OR($S113=$U113,NOT(ISNA(MATCH($D113*5+$V$4,Override!$C$6:$C$124,0)))),$Q113,0),"")</f>
        <v/>
      </c>
      <c r="I113" s="297" t="str">
        <f t="shared" ca="1" si="39"/>
        <v/>
      </c>
      <c r="J113" s="252">
        <f ca="1">COUNT(A112:A116)</f>
        <v>0</v>
      </c>
      <c r="K113" s="253" t="str">
        <f ca="1">IF(ISNUMBER(A113),_xlfn.RANK.EQ(F113,F112:F116),"")</f>
        <v/>
      </c>
      <c r="L113" s="254">
        <f ca="1">IF(J113=5,VLOOKUP(K113,TPMatrix!$A$6:$B$10,2,FALSE()),IF(J113=4,VLOOKUP(K113,TPMatrix!$D$6:$E$9,2,FALSE()),0))</f>
        <v>0</v>
      </c>
      <c r="M113" s="254">
        <f ca="1">IF(COUNTIF(K112:K116,K113)&gt;=2,IF(J113=5,VLOOKUP(K113+1,TPMatrix!$A$6:$B$10,2,FALSE()),IF(J113=4,VLOOKUP(K113+1,TPMatrix!$D$6:$E$9,2,FALSE()),0)),"")</f>
        <v>0</v>
      </c>
      <c r="N113" s="254">
        <f ca="1">IF(COUNTIF(K112:K116,K113)&gt;=3,IF(J113=5,VLOOKUP(K113+2,TPMatrix!$A$6:$B$10,2,FALSE()),IF(J113=4,VLOOKUP(K113+2,TPMatrix!$D$6:$E$9,2,FALSE()),0)),"")</f>
        <v>0</v>
      </c>
      <c r="O113" s="254">
        <f ca="1">IF(COUNTIF(K112:K116,K113)&gt;=4,IF(J113=5,VLOOKUP(K113+3,TPMatrix!$A$6:$B$10,2,FALSE()),IF(J113=4,VLOOKUP(K113+3,TPMatrix!$D$6:$E$9,2,FALSE()),0)),"")</f>
        <v>0</v>
      </c>
      <c r="P113" s="254">
        <f ca="1">IF(COUNTIF(K112:K116,K113)&gt;=5,IF(J113=5,VLOOKUP(K113+4,TPMatrix!$A$6:$B$10,2,FALSE()),IF(J113=4,VLOOKUP(K113+4,TPMatrix!$D$6:$E$9,2,FALSE()),0)),"")</f>
        <v>0</v>
      </c>
      <c r="Q113" s="254">
        <f t="shared" ca="1" si="40"/>
        <v>0</v>
      </c>
      <c r="R113" s="255">
        <f t="shared" ca="1" si="41"/>
        <v>5</v>
      </c>
      <c r="S113" s="253">
        <f t="shared" ca="1" si="42"/>
        <v>0</v>
      </c>
      <c r="T113" s="254">
        <f t="shared" si="43"/>
        <v>0</v>
      </c>
      <c r="U113" s="255">
        <f t="shared" ca="1" si="44"/>
        <v>0</v>
      </c>
      <c r="W113" s="191" t="str">
        <f t="shared" ca="1" si="45"/>
        <v/>
      </c>
      <c r="X113" t="str">
        <f ca="1">IF(ISNUMBER($A113),$W113*(Methuselahs!$A$4+1)+$A113,"")</f>
        <v/>
      </c>
      <c r="Y113" s="191" t="str">
        <f t="shared" ca="1" si="46"/>
        <v/>
      </c>
      <c r="Z113" t="str">
        <f ca="1">IF(ISNUMBER($A113),VLOOKUP($A113,Methuselahs!$A$7:$X$206,5),"")</f>
        <v/>
      </c>
      <c r="AA113" s="191" t="str">
        <f t="shared" ca="1" si="47"/>
        <v/>
      </c>
    </row>
    <row r="114" spans="1:27" ht="12.95" customHeight="1">
      <c r="A114" t="str">
        <f ca="1">IF(OR(ISBLANK('Tournament Info'!$B$11),'Tournament Info'!$B$11&lt;&gt;4),"",INDIRECT(ADDRESS(ROW(),3,1,1,"Optimal Seating "&amp;'Tournament Info'!$B$11-1&amp;"R+F")))</f>
        <v/>
      </c>
      <c r="B114" t="str">
        <f ca="1">IF(ISNUMBER(A114),VLOOKUP(A114,Methuselahs!$A$7:$E$206,2,FALSE()),"")</f>
        <v/>
      </c>
      <c r="C114" t="str">
        <f ca="1">IF(ISNUMBER(A114),VLOOKUP(A114,Methuselahs!$A$7:$E$206,3,FALSE()),"")</f>
        <v/>
      </c>
      <c r="D114" s="258" t="str">
        <f t="shared" ca="1" si="36"/>
        <v/>
      </c>
      <c r="E114" s="259"/>
      <c r="F114" s="289">
        <f t="shared" si="37"/>
        <v>0</v>
      </c>
      <c r="G114" s="260" t="str">
        <f t="shared" ca="1" si="38"/>
        <v/>
      </c>
      <c r="H114" t="str">
        <f ca="1">IF(ISNUMBER(A114),IF(OR($S114=$U114,NOT(ISNA(MATCH($D114*5+$V$4,Override!$C$6:$C$124,0)))),$Q114,0),"")</f>
        <v/>
      </c>
      <c r="I114" s="133" t="str">
        <f t="shared" ca="1" si="39"/>
        <v/>
      </c>
      <c r="J114" s="262">
        <f ca="1">COUNT(A112:A116)</f>
        <v>0</v>
      </c>
      <c r="K114" s="263" t="str">
        <f ca="1">IF(ISNUMBER(A114),_xlfn.RANK.EQ(F114,F112:F116),"")</f>
        <v/>
      </c>
      <c r="L114" s="264">
        <f ca="1">IF(J114=5,VLOOKUP(K114,TPMatrix!$A$6:$B$10,2,FALSE()),IF(J114=4,VLOOKUP(K114,TPMatrix!$D$6:$E$9,2,FALSE()),0))</f>
        <v>0</v>
      </c>
      <c r="M114" s="264">
        <f ca="1">IF(COUNTIF(K112:K116,K114)&gt;=2,IF(J114=5,VLOOKUP(K114+1,TPMatrix!$A$6:$B$10,2,FALSE()),IF(J114=4,VLOOKUP(K114+1,TPMatrix!$D$6:$E$9,2,FALSE()),0)),"")</f>
        <v>0</v>
      </c>
      <c r="N114" s="264">
        <f ca="1">IF(COUNTIF(K112:K116,K114)&gt;=3,IF(J114=5,VLOOKUP(K114+2,TPMatrix!$A$6:$B$10,2,FALSE()),IF(J114=4,VLOOKUP(K114+2,TPMatrix!$D$6:$E$9,2,FALSE()),0)),"")</f>
        <v>0</v>
      </c>
      <c r="O114" s="264">
        <f ca="1">IF(COUNTIF(K112:K116,K114)&gt;=4,IF(J114=5,VLOOKUP(K114+3,TPMatrix!$A$6:$B$10,2,FALSE()),IF(J114=4,VLOOKUP(K114+3,TPMatrix!$D$6:$E$9,2,FALSE()),0)),"")</f>
        <v>0</v>
      </c>
      <c r="P114" s="264">
        <f ca="1">IF(COUNTIF(K112:K116,K114)&gt;=5,IF(J114=5,VLOOKUP(K114+4,TPMatrix!$A$6:$B$10,2,FALSE()),IF(J114=4,VLOOKUP(K114+4,TPMatrix!$D$6:$E$9,2,FALSE()),0)),"")</f>
        <v>0</v>
      </c>
      <c r="Q114" s="264">
        <f t="shared" ca="1" si="40"/>
        <v>0</v>
      </c>
      <c r="R114" s="265">
        <f t="shared" ca="1" si="41"/>
        <v>5</v>
      </c>
      <c r="S114" s="263">
        <f t="shared" ca="1" si="42"/>
        <v>0</v>
      </c>
      <c r="T114" s="264">
        <f t="shared" si="43"/>
        <v>0</v>
      </c>
      <c r="U114" s="265">
        <f t="shared" ca="1" si="44"/>
        <v>0</v>
      </c>
      <c r="W114" s="191" t="str">
        <f t="shared" ca="1" si="45"/>
        <v/>
      </c>
      <c r="X114" t="str">
        <f ca="1">IF(ISNUMBER($A114),$W114*(Methuselahs!$A$4+1)+$A114,"")</f>
        <v/>
      </c>
      <c r="Y114" s="191" t="str">
        <f t="shared" ca="1" si="46"/>
        <v/>
      </c>
      <c r="Z114" t="str">
        <f ca="1">IF(ISNUMBER($A114),VLOOKUP($A114,Methuselahs!$A$7:$X$206,5),"")</f>
        <v/>
      </c>
      <c r="AA114" s="191" t="str">
        <f t="shared" ca="1" si="47"/>
        <v/>
      </c>
    </row>
    <row r="115" spans="1:27" ht="12.95" customHeight="1">
      <c r="A115" t="str">
        <f ca="1">IF(OR(ISBLANK('Tournament Info'!$B$11),'Tournament Info'!$B$11&lt;&gt;4),"",INDIRECT(ADDRESS(ROW(),3,1,1,"Optimal Seating "&amp;'Tournament Info'!$B$11-1&amp;"R+F")))</f>
        <v/>
      </c>
      <c r="B115" t="str">
        <f ca="1">IF(ISNUMBER(A115),VLOOKUP(A115,Methuselahs!$A$7:$E$206,2,FALSE()),"")</f>
        <v/>
      </c>
      <c r="C115" t="str">
        <f ca="1">IF(ISNUMBER(A115),VLOOKUP(A115,Methuselahs!$A$7:$E$206,3,FALSE()),"")</f>
        <v/>
      </c>
      <c r="D115" s="268" t="str">
        <f t="shared" ca="1" si="36"/>
        <v/>
      </c>
      <c r="E115" s="269"/>
      <c r="F115" s="291">
        <f t="shared" si="37"/>
        <v>0</v>
      </c>
      <c r="G115" s="250" t="str">
        <f t="shared" ca="1" si="38"/>
        <v/>
      </c>
      <c r="H115" t="str">
        <f ca="1">IF(ISNUMBER(A115),IF(OR($S115=$U115,NOT(ISNA(MATCH($D115*5+$V$4,Override!$C$6:$C$124,0)))),$Q115,0),"")</f>
        <v/>
      </c>
      <c r="I115" s="297" t="str">
        <f t="shared" ca="1" si="39"/>
        <v/>
      </c>
      <c r="J115" s="270">
        <f ca="1">COUNT(A112:A116)</f>
        <v>0</v>
      </c>
      <c r="K115" s="253" t="str">
        <f ca="1">IF(ISNUMBER(A115),_xlfn.RANK.EQ(F115,F112:F116),"")</f>
        <v/>
      </c>
      <c r="L115" s="254">
        <f ca="1">IF(J115=5,VLOOKUP(K115,TPMatrix!$A$6:$B$10,2,FALSE()),IF(J115=4,VLOOKUP(K115,TPMatrix!$D$6:$E$9,2,FALSE()),0))</f>
        <v>0</v>
      </c>
      <c r="M115" s="254">
        <f ca="1">IF(COUNTIF(K112:K116,K115)&gt;=2,IF(J115=5,VLOOKUP(K115+1,TPMatrix!$A$6:$B$10,2,FALSE()),IF(J115=4,VLOOKUP(K115+1,TPMatrix!$D$6:$E$9,2,FALSE()),0)),"")</f>
        <v>0</v>
      </c>
      <c r="N115" s="254">
        <f ca="1">IF(COUNTIF(K112:K116,K115)&gt;=3,IF(J115=5,VLOOKUP(K115+2,TPMatrix!$A$6:$B$10,2,FALSE()),IF(J115=4,VLOOKUP(K115+2,TPMatrix!$D$6:$E$9,2,FALSE()),0)),"")</f>
        <v>0</v>
      </c>
      <c r="O115" s="254">
        <f ca="1">IF(COUNTIF(K112:K116,K115)&gt;=4,IF(J115=5,VLOOKUP(K115+3,TPMatrix!$A$6:$B$10,2,FALSE()),IF(J115=4,VLOOKUP(K115+3,TPMatrix!$D$6:$E$9,2,FALSE()),0)),"")</f>
        <v>0</v>
      </c>
      <c r="P115" s="254">
        <f ca="1">IF(COUNTIF(K112:K116,K115)&gt;=5,IF(J115=5,VLOOKUP(K115+4,TPMatrix!$A$6:$B$10,2,FALSE()),IF(J115=4,VLOOKUP(K115+4,TPMatrix!$D$6:$E$9,2,FALSE()),0)),"")</f>
        <v>0</v>
      </c>
      <c r="Q115" s="254">
        <f t="shared" ca="1" si="40"/>
        <v>0</v>
      </c>
      <c r="R115" s="255">
        <f t="shared" ca="1" si="41"/>
        <v>5</v>
      </c>
      <c r="S115" s="253">
        <f t="shared" ca="1" si="42"/>
        <v>0</v>
      </c>
      <c r="T115" s="254">
        <f t="shared" si="43"/>
        <v>0</v>
      </c>
      <c r="U115" s="255">
        <f t="shared" ca="1" si="44"/>
        <v>0</v>
      </c>
      <c r="W115" s="191" t="str">
        <f t="shared" ca="1" si="45"/>
        <v/>
      </c>
      <c r="X115" t="str">
        <f ca="1">IF(ISNUMBER($A115),$W115*(Methuselahs!$A$4+1)+$A115,"")</f>
        <v/>
      </c>
      <c r="Y115" s="191" t="str">
        <f t="shared" ca="1" si="46"/>
        <v/>
      </c>
      <c r="Z115" t="str">
        <f ca="1">IF(ISNUMBER($A115),VLOOKUP($A115,Methuselahs!$A$7:$X$206,5),"")</f>
        <v/>
      </c>
      <c r="AA115" s="191" t="str">
        <f t="shared" ca="1" si="47"/>
        <v/>
      </c>
    </row>
    <row r="116" spans="1:27" ht="12.95" customHeight="1" thickBot="1">
      <c r="A116" t="str">
        <f ca="1">IF(OR(ISBLANK('Tournament Info'!$B$11),'Tournament Info'!$B$11&lt;&gt;4),"",INDIRECT(ADDRESS(ROW(),3,1,1,"Optimal Seating "&amp;'Tournament Info'!$B$11-1&amp;"R+F")))</f>
        <v/>
      </c>
      <c r="B116" t="str">
        <f ca="1">IF(ISNUMBER(A116),VLOOKUP(A116,Methuselahs!$A$7:$E$206,2,FALSE()),"")</f>
        <v/>
      </c>
      <c r="C116" t="str">
        <f ca="1">IF(ISNUMBER(A116),VLOOKUP(A116,Methuselahs!$A$7:$E$206,3,FALSE()),"")</f>
        <v/>
      </c>
      <c r="D116" s="274" t="str">
        <f t="shared" ca="1" si="36"/>
        <v/>
      </c>
      <c r="E116" s="275"/>
      <c r="F116" s="292">
        <f t="shared" si="37"/>
        <v>0</v>
      </c>
      <c r="G116" s="260" t="str">
        <f t="shared" ca="1" si="38"/>
        <v/>
      </c>
      <c r="H116" t="str">
        <f ca="1">IF(ISNUMBER(A116),IF(OR($S116=$U116,NOT(ISNA(MATCH($D116*5+$V$4,Override!$C$6:$C$124,0)))),$Q116,0),"")</f>
        <v/>
      </c>
      <c r="I116" s="133" t="str">
        <f t="shared" ca="1" si="39"/>
        <v/>
      </c>
      <c r="J116" s="276">
        <f ca="1">COUNT(A112:A116)</f>
        <v>0</v>
      </c>
      <c r="K116" s="277" t="str">
        <f ca="1">IF(ISNUMBER(A116),_xlfn.RANK.EQ(F116,F112:F116),"")</f>
        <v/>
      </c>
      <c r="L116" s="278">
        <f ca="1">IF(J116=5,VLOOKUP(K116,TPMatrix!$A$6:$B$10,2,FALSE()),IF(J116=4,VLOOKUP(K116,TPMatrix!$D$6:$E$9,2,FALSE()),0))</f>
        <v>0</v>
      </c>
      <c r="M116" s="278">
        <f ca="1">IF(COUNTIF(K112:K116,K116)&gt;=2,IF(J116=5,VLOOKUP(K116+1,TPMatrix!$A$6:$B$10,2,FALSE()),IF(J116=4,VLOOKUP(K116+1,TPMatrix!$D$6:$E$9,2,FALSE()),0)),"")</f>
        <v>0</v>
      </c>
      <c r="N116" s="278">
        <f ca="1">IF(COUNTIF(K112:K116,K116)&gt;=3,IF(J116=5,VLOOKUP(K116+2,TPMatrix!$A$6:$B$10,2,FALSE()),IF(J116=4,VLOOKUP(K116+2,TPMatrix!$D$6:$E$9,2,FALSE()),0)),"")</f>
        <v>0</v>
      </c>
      <c r="O116" s="278">
        <f ca="1">IF(COUNTIF(K112:K116,K116)&gt;=4,IF(J116=5,VLOOKUP(K116+3,TPMatrix!$A$6:$B$10,2,FALSE()),IF(J116=4,VLOOKUP(K116+3,TPMatrix!$D$6:$E$9,2,FALSE()),0)),"")</f>
        <v>0</v>
      </c>
      <c r="P116" s="278">
        <f ca="1">IF(COUNTIF(K112:K116,K116)&gt;=5,IF(J116=5,VLOOKUP(K116+4,TPMatrix!$A$6:$B$10,2,FALSE()),IF(J116=4,VLOOKUP(K116+4,TPMatrix!$D$6:$E$9,2,FALSE()),0)),"")</f>
        <v>0</v>
      </c>
      <c r="Q116" s="278">
        <f t="shared" ca="1" si="40"/>
        <v>0</v>
      </c>
      <c r="R116" s="279">
        <f t="shared" ca="1" si="41"/>
        <v>5</v>
      </c>
      <c r="S116" s="277">
        <f t="shared" ca="1" si="42"/>
        <v>0</v>
      </c>
      <c r="T116" s="278">
        <f t="shared" si="43"/>
        <v>0</v>
      </c>
      <c r="U116" s="279">
        <f t="shared" ca="1" si="44"/>
        <v>0</v>
      </c>
      <c r="W116" s="191" t="str">
        <f t="shared" ca="1" si="45"/>
        <v/>
      </c>
      <c r="X116" t="str">
        <f ca="1">IF(ISNUMBER($A116),$W116*(Methuselahs!$A$4+1)+$A116,"")</f>
        <v/>
      </c>
      <c r="Y116" s="191" t="str">
        <f t="shared" ca="1" si="46"/>
        <v/>
      </c>
      <c r="Z116" t="str">
        <f ca="1">IF(ISNUMBER($A116),VLOOKUP($A116,Methuselahs!$A$7:$X$206,5),"")</f>
        <v/>
      </c>
      <c r="AA116" s="191" t="str">
        <f t="shared" ca="1" si="47"/>
        <v/>
      </c>
    </row>
    <row r="117" spans="1:27" ht="12.95" customHeight="1">
      <c r="A117" t="str">
        <f ca="1">IF(OR(ISBLANK('Tournament Info'!$B$11),'Tournament Info'!$B$11&lt;&gt;4),"",INDIRECT(ADDRESS(ROW(),3,1,1,"Optimal Seating "&amp;'Tournament Info'!$B$11-1&amp;"R+F")))</f>
        <v/>
      </c>
      <c r="B117" t="str">
        <f ca="1">IF(ISNUMBER(A117),VLOOKUP(A117,Methuselahs!$A$7:$E$206,2,FALSE()),"")</f>
        <v/>
      </c>
      <c r="C117" t="str">
        <f ca="1">IF(ISNUMBER(A117),VLOOKUP(A117,Methuselahs!$A$7:$E$206,3,FALSE()),"")</f>
        <v/>
      </c>
      <c r="D117" s="234" t="str">
        <f t="shared" ca="1" si="36"/>
        <v/>
      </c>
      <c r="E117" s="235"/>
      <c r="F117" s="285">
        <f t="shared" si="37"/>
        <v>0</v>
      </c>
      <c r="G117" s="236" t="str">
        <f t="shared" ca="1" si="38"/>
        <v/>
      </c>
      <c r="H117" t="str">
        <f ca="1">IF(ISNUMBER(A117),IF(OR($S117=$U117,NOT(ISNA(MATCH($D117*5+$V$4,Override!$C$6:$C$124,0)))),$Q117,0),"")</f>
        <v/>
      </c>
      <c r="I117" s="296" t="str">
        <f t="shared" ca="1" si="39"/>
        <v/>
      </c>
      <c r="J117" s="238">
        <f ca="1">COUNT(A117:A121)</f>
        <v>0</v>
      </c>
      <c r="K117" s="239" t="str">
        <f ca="1">IF(ISNUMBER(A117),_xlfn.RANK.EQ(F117,F117:F121),"")</f>
        <v/>
      </c>
      <c r="L117" s="240">
        <f ca="1">IF(J117=5,VLOOKUP(K117,TPMatrix!$A$6:$B$10,2,FALSE()),IF(J117=4,VLOOKUP(K117,TPMatrix!$D$6:$E$9,2,FALSE()),0))</f>
        <v>0</v>
      </c>
      <c r="M117" s="240">
        <f ca="1">IF(COUNTIF(K117:K121,K117)&gt;=2,IF(J117=5,VLOOKUP(K117+1,TPMatrix!$A$6:$B$10,2,FALSE()),IF(J117=4,VLOOKUP(K117+1,TPMatrix!$D$6:$E$9,2,FALSE()),0)),"")</f>
        <v>0</v>
      </c>
      <c r="N117" s="240">
        <f ca="1">IF(COUNTIF(K117:K121,K117)&gt;=3,IF(J117=5,VLOOKUP(K117+2,TPMatrix!$A$6:$B$10,2,FALSE()),IF(J117=4,VLOOKUP(K117+2,TPMatrix!$D$6:$E$9,2,FALSE()),0)),"")</f>
        <v>0</v>
      </c>
      <c r="O117" s="240">
        <f ca="1">IF(COUNTIF(K117:K121,K117)&gt;=4,IF(J117=5,VLOOKUP(K117+3,TPMatrix!$A$6:$B$10,2,FALSE()),IF(J117=4,VLOOKUP(K117+3,TPMatrix!$D$6:$E$9,2,FALSE()),0)),"")</f>
        <v>0</v>
      </c>
      <c r="P117" s="240">
        <f ca="1">IF(COUNTIF(K117:K121,K117)&gt;=5,IF(J117=5,VLOOKUP(K117+4,TPMatrix!$A$6:$B$10,2,FALSE()),IF(J117=4,VLOOKUP(K117+4,TPMatrix!$D$6:$E$9,2,FALSE()),0)),"")</f>
        <v>0</v>
      </c>
      <c r="Q117" s="240">
        <f t="shared" ca="1" si="40"/>
        <v>0</v>
      </c>
      <c r="R117" s="241">
        <f t="shared" ca="1" si="41"/>
        <v>5</v>
      </c>
      <c r="S117" s="242">
        <f t="shared" ca="1" si="42"/>
        <v>0</v>
      </c>
      <c r="T117" s="243">
        <f t="shared" si="43"/>
        <v>0</v>
      </c>
      <c r="U117" s="244">
        <f t="shared" ca="1" si="44"/>
        <v>0</v>
      </c>
      <c r="W117" s="191" t="str">
        <f t="shared" ca="1" si="45"/>
        <v/>
      </c>
      <c r="X117" t="str">
        <f ca="1">IF(ISNUMBER($A117),$W117*(Methuselahs!$A$4+1)+$A117,"")</f>
        <v/>
      </c>
      <c r="Y117" s="191" t="str">
        <f t="shared" ca="1" si="46"/>
        <v/>
      </c>
      <c r="Z117" t="str">
        <f ca="1">IF(ISNUMBER($A117),VLOOKUP($A117,Methuselahs!$A$7:$X$206,5),"")</f>
        <v/>
      </c>
      <c r="AA117" s="191" t="str">
        <f t="shared" ca="1" si="47"/>
        <v/>
      </c>
    </row>
    <row r="118" spans="1:27" ht="12.95" customHeight="1">
      <c r="A118" t="str">
        <f ca="1">IF(OR(ISBLANK('Tournament Info'!$B$11),'Tournament Info'!$B$11&lt;&gt;4),"",INDIRECT(ADDRESS(ROW(),3,1,1,"Optimal Seating "&amp;'Tournament Info'!$B$11-1&amp;"R+F")))</f>
        <v/>
      </c>
      <c r="B118" t="str">
        <f ca="1">IF(ISNUMBER(A118),VLOOKUP(A118,Methuselahs!$A$7:$E$206,2,FALSE()),"")</f>
        <v/>
      </c>
      <c r="C118" t="str">
        <f ca="1">IF(ISNUMBER(A118),VLOOKUP(A118,Methuselahs!$A$7:$E$206,3,FALSE()),"")</f>
        <v/>
      </c>
      <c r="D118" s="248" t="str">
        <f t="shared" ca="1" si="36"/>
        <v/>
      </c>
      <c r="E118" s="249"/>
      <c r="F118" s="287">
        <f t="shared" si="37"/>
        <v>0</v>
      </c>
      <c r="G118" s="250" t="str">
        <f t="shared" ca="1" si="38"/>
        <v/>
      </c>
      <c r="H118" t="str">
        <f ca="1">IF(ISNUMBER(A118),IF(OR($S118=$U118,NOT(ISNA(MATCH($D118*5+$V$4,Override!$C$6:$C$124,0)))),$Q118,0),"")</f>
        <v/>
      </c>
      <c r="I118" s="297" t="str">
        <f t="shared" ca="1" si="39"/>
        <v/>
      </c>
      <c r="J118" s="252">
        <f ca="1">COUNT(A117:A121)</f>
        <v>0</v>
      </c>
      <c r="K118" s="253" t="str">
        <f ca="1">IF(ISNUMBER(A118),_xlfn.RANK.EQ(F118,F117:F121),"")</f>
        <v/>
      </c>
      <c r="L118" s="254">
        <f ca="1">IF(J118=5,VLOOKUP(K118,TPMatrix!$A$6:$B$10,2,FALSE()),IF(J118=4,VLOOKUP(K118,TPMatrix!$D$6:$E$9,2,FALSE()),0))</f>
        <v>0</v>
      </c>
      <c r="M118" s="254">
        <f ca="1">IF(COUNTIF(K117:K121,K118)&gt;=2,IF(J118=5,VLOOKUP(K118+1,TPMatrix!$A$6:$B$10,2,FALSE()),IF(J118=4,VLOOKUP(K118+1,TPMatrix!$D$6:$E$9,2,FALSE()),0)),"")</f>
        <v>0</v>
      </c>
      <c r="N118" s="254">
        <f ca="1">IF(COUNTIF(K117:K121,K118)&gt;=3,IF(J118=5,VLOOKUP(K118+2,TPMatrix!$A$6:$B$10,2,FALSE()),IF(J118=4,VLOOKUP(K118+2,TPMatrix!$D$6:$E$9,2,FALSE()),0)),"")</f>
        <v>0</v>
      </c>
      <c r="O118" s="254">
        <f ca="1">IF(COUNTIF(K117:K121,K118)&gt;=4,IF(J118=5,VLOOKUP(K118+3,TPMatrix!$A$6:$B$10,2,FALSE()),IF(J118=4,VLOOKUP(K118+3,TPMatrix!$D$6:$E$9,2,FALSE()),0)),"")</f>
        <v>0</v>
      </c>
      <c r="P118" s="254">
        <f ca="1">IF(COUNTIF(K117:K121,K118)&gt;=5,IF(J118=5,VLOOKUP(K118+4,TPMatrix!$A$6:$B$10,2,FALSE()),IF(J118=4,VLOOKUP(K118+4,TPMatrix!$D$6:$E$9,2,FALSE()),0)),"")</f>
        <v>0</v>
      </c>
      <c r="Q118" s="254">
        <f t="shared" ca="1" si="40"/>
        <v>0</v>
      </c>
      <c r="R118" s="255">
        <f t="shared" ca="1" si="41"/>
        <v>5</v>
      </c>
      <c r="S118" s="253">
        <f t="shared" ca="1" si="42"/>
        <v>0</v>
      </c>
      <c r="T118" s="254">
        <f t="shared" si="43"/>
        <v>0</v>
      </c>
      <c r="U118" s="255">
        <f t="shared" ca="1" si="44"/>
        <v>0</v>
      </c>
      <c r="W118" s="191" t="str">
        <f t="shared" ca="1" si="45"/>
        <v/>
      </c>
      <c r="X118" t="str">
        <f ca="1">IF(ISNUMBER($A118),$W118*(Methuselahs!$A$4+1)+$A118,"")</f>
        <v/>
      </c>
      <c r="Y118" s="191" t="str">
        <f t="shared" ca="1" si="46"/>
        <v/>
      </c>
      <c r="Z118" t="str">
        <f ca="1">IF(ISNUMBER($A118),VLOOKUP($A118,Methuselahs!$A$7:$X$206,5),"")</f>
        <v/>
      </c>
      <c r="AA118" s="191" t="str">
        <f t="shared" ca="1" si="47"/>
        <v/>
      </c>
    </row>
    <row r="119" spans="1:27" ht="12.95" customHeight="1">
      <c r="A119" t="str">
        <f ca="1">IF(OR(ISBLANK('Tournament Info'!$B$11),'Tournament Info'!$B$11&lt;&gt;4),"",INDIRECT(ADDRESS(ROW(),3,1,1,"Optimal Seating "&amp;'Tournament Info'!$B$11-1&amp;"R+F")))</f>
        <v/>
      </c>
      <c r="B119" t="str">
        <f ca="1">IF(ISNUMBER(A119),VLOOKUP(A119,Methuselahs!$A$7:$E$206,2,FALSE()),"")</f>
        <v/>
      </c>
      <c r="C119" t="str">
        <f ca="1">IF(ISNUMBER(A119),VLOOKUP(A119,Methuselahs!$A$7:$E$206,3,FALSE()),"")</f>
        <v/>
      </c>
      <c r="D119" s="258" t="str">
        <f t="shared" ca="1" si="36"/>
        <v/>
      </c>
      <c r="E119" s="259"/>
      <c r="F119" s="289">
        <f t="shared" si="37"/>
        <v>0</v>
      </c>
      <c r="G119" s="260" t="str">
        <f t="shared" ca="1" si="38"/>
        <v/>
      </c>
      <c r="H119" t="str">
        <f ca="1">IF(ISNUMBER(A119),IF(OR($S119=$U119,NOT(ISNA(MATCH($D119*5+$V$4,Override!$C$6:$C$124,0)))),$Q119,0),"")</f>
        <v/>
      </c>
      <c r="I119" s="133" t="str">
        <f t="shared" ca="1" si="39"/>
        <v/>
      </c>
      <c r="J119" s="262">
        <f ca="1">COUNT(A117:A121)</f>
        <v>0</v>
      </c>
      <c r="K119" s="263" t="str">
        <f ca="1">IF(ISNUMBER(A119),_xlfn.RANK.EQ(F119,F117:F121),"")</f>
        <v/>
      </c>
      <c r="L119" s="264">
        <f ca="1">IF(J119=5,VLOOKUP(K119,TPMatrix!$A$6:$B$10,2,FALSE()),IF(J119=4,VLOOKUP(K119,TPMatrix!$D$6:$E$9,2,FALSE()),0))</f>
        <v>0</v>
      </c>
      <c r="M119" s="264">
        <f ca="1">IF(COUNTIF(K117:K121,K119)&gt;=2,IF(J119=5,VLOOKUP(K119+1,TPMatrix!$A$6:$B$10,2,FALSE()),IF(J119=4,VLOOKUP(K119+1,TPMatrix!$D$6:$E$9,2,FALSE()),0)),"")</f>
        <v>0</v>
      </c>
      <c r="N119" s="264">
        <f ca="1">IF(COUNTIF(K117:K121,K119)&gt;=3,IF(J119=5,VLOOKUP(K119+2,TPMatrix!$A$6:$B$10,2,FALSE()),IF(J119=4,VLOOKUP(K119+2,TPMatrix!$D$6:$E$9,2,FALSE()),0)),"")</f>
        <v>0</v>
      </c>
      <c r="O119" s="264">
        <f ca="1">IF(COUNTIF(K117:K121,K119)&gt;=4,IF(J119=5,VLOOKUP(K119+3,TPMatrix!$A$6:$B$10,2,FALSE()),IF(J119=4,VLOOKUP(K119+3,TPMatrix!$D$6:$E$9,2,FALSE()),0)),"")</f>
        <v>0</v>
      </c>
      <c r="P119" s="264">
        <f ca="1">IF(COUNTIF(K117:K121,K119)&gt;=5,IF(J119=5,VLOOKUP(K119+4,TPMatrix!$A$6:$B$10,2,FALSE()),IF(J119=4,VLOOKUP(K119+4,TPMatrix!$D$6:$E$9,2,FALSE()),0)),"")</f>
        <v>0</v>
      </c>
      <c r="Q119" s="264">
        <f t="shared" ca="1" si="40"/>
        <v>0</v>
      </c>
      <c r="R119" s="265">
        <f t="shared" ca="1" si="41"/>
        <v>5</v>
      </c>
      <c r="S119" s="263">
        <f t="shared" ca="1" si="42"/>
        <v>0</v>
      </c>
      <c r="T119" s="264">
        <f t="shared" si="43"/>
        <v>0</v>
      </c>
      <c r="U119" s="265">
        <f t="shared" ca="1" si="44"/>
        <v>0</v>
      </c>
      <c r="W119" s="191" t="str">
        <f t="shared" ca="1" si="45"/>
        <v/>
      </c>
      <c r="X119" t="str">
        <f ca="1">IF(ISNUMBER($A119),$W119*(Methuselahs!$A$4+1)+$A119,"")</f>
        <v/>
      </c>
      <c r="Y119" s="191" t="str">
        <f t="shared" ca="1" si="46"/>
        <v/>
      </c>
      <c r="Z119" t="str">
        <f ca="1">IF(ISNUMBER($A119),VLOOKUP($A119,Methuselahs!$A$7:$X$206,5),"")</f>
        <v/>
      </c>
      <c r="AA119" s="191" t="str">
        <f t="shared" ca="1" si="47"/>
        <v/>
      </c>
    </row>
    <row r="120" spans="1:27" ht="12.95" customHeight="1">
      <c r="A120" t="str">
        <f ca="1">IF(OR(ISBLANK('Tournament Info'!$B$11),'Tournament Info'!$B$11&lt;&gt;4),"",INDIRECT(ADDRESS(ROW(),3,1,1,"Optimal Seating "&amp;'Tournament Info'!$B$11-1&amp;"R+F")))</f>
        <v/>
      </c>
      <c r="B120" t="str">
        <f ca="1">IF(ISNUMBER(A120),VLOOKUP(A120,Methuselahs!$A$7:$E$206,2,FALSE()),"")</f>
        <v/>
      </c>
      <c r="C120" t="str">
        <f ca="1">IF(ISNUMBER(A120),VLOOKUP(A120,Methuselahs!$A$7:$E$206,3,FALSE()),"")</f>
        <v/>
      </c>
      <c r="D120" s="268" t="str">
        <f t="shared" ca="1" si="36"/>
        <v/>
      </c>
      <c r="E120" s="269"/>
      <c r="F120" s="291">
        <f t="shared" si="37"/>
        <v>0</v>
      </c>
      <c r="G120" s="250" t="str">
        <f t="shared" ca="1" si="38"/>
        <v/>
      </c>
      <c r="H120" t="str">
        <f ca="1">IF(ISNUMBER(A120),IF(OR($S120=$U120,NOT(ISNA(MATCH($D120*5+$V$4,Override!$C$6:$C$124,0)))),$Q120,0),"")</f>
        <v/>
      </c>
      <c r="I120" s="297" t="str">
        <f t="shared" ca="1" si="39"/>
        <v/>
      </c>
      <c r="J120" s="270">
        <f ca="1">COUNT(A117:A121)</f>
        <v>0</v>
      </c>
      <c r="K120" s="253" t="str">
        <f ca="1">IF(ISNUMBER(A120),_xlfn.RANK.EQ(F120,F117:F121),"")</f>
        <v/>
      </c>
      <c r="L120" s="254">
        <f ca="1">IF(J120=5,VLOOKUP(K120,TPMatrix!$A$6:$B$10,2,FALSE()),IF(J120=4,VLOOKUP(K120,TPMatrix!$D$6:$E$9,2,FALSE()),0))</f>
        <v>0</v>
      </c>
      <c r="M120" s="254">
        <f ca="1">IF(COUNTIF(K117:K121,K120)&gt;=2,IF(J120=5,VLOOKUP(K120+1,TPMatrix!$A$6:$B$10,2,FALSE()),IF(J120=4,VLOOKUP(K120+1,TPMatrix!$D$6:$E$9,2,FALSE()),0)),"")</f>
        <v>0</v>
      </c>
      <c r="N120" s="254">
        <f ca="1">IF(COUNTIF(K117:K121,K120)&gt;=3,IF(J120=5,VLOOKUP(K120+2,TPMatrix!$A$6:$B$10,2,FALSE()),IF(J120=4,VLOOKUP(K120+2,TPMatrix!$D$6:$E$9,2,FALSE()),0)),"")</f>
        <v>0</v>
      </c>
      <c r="O120" s="254">
        <f ca="1">IF(COUNTIF(K117:K121,K120)&gt;=4,IF(J120=5,VLOOKUP(K120+3,TPMatrix!$A$6:$B$10,2,FALSE()),IF(J120=4,VLOOKUP(K120+3,TPMatrix!$D$6:$E$9,2,FALSE()),0)),"")</f>
        <v>0</v>
      </c>
      <c r="P120" s="254">
        <f ca="1">IF(COUNTIF(K117:K121,K120)&gt;=5,IF(J120=5,VLOOKUP(K120+4,TPMatrix!$A$6:$B$10,2,FALSE()),IF(J120=4,VLOOKUP(K120+4,TPMatrix!$D$6:$E$9,2,FALSE()),0)),"")</f>
        <v>0</v>
      </c>
      <c r="Q120" s="254">
        <f t="shared" ca="1" si="40"/>
        <v>0</v>
      </c>
      <c r="R120" s="255">
        <f t="shared" ca="1" si="41"/>
        <v>5</v>
      </c>
      <c r="S120" s="253">
        <f t="shared" ca="1" si="42"/>
        <v>0</v>
      </c>
      <c r="T120" s="254">
        <f t="shared" si="43"/>
        <v>0</v>
      </c>
      <c r="U120" s="255">
        <f t="shared" ca="1" si="44"/>
        <v>0</v>
      </c>
      <c r="W120" s="191" t="str">
        <f t="shared" ca="1" si="45"/>
        <v/>
      </c>
      <c r="X120" t="str">
        <f ca="1">IF(ISNUMBER($A120),$W120*(Methuselahs!$A$4+1)+$A120,"")</f>
        <v/>
      </c>
      <c r="Y120" s="191" t="str">
        <f t="shared" ca="1" si="46"/>
        <v/>
      </c>
      <c r="Z120" t="str">
        <f ca="1">IF(ISNUMBER($A120),VLOOKUP($A120,Methuselahs!$A$7:$X$206,5),"")</f>
        <v/>
      </c>
      <c r="AA120" s="191" t="str">
        <f t="shared" ca="1" si="47"/>
        <v/>
      </c>
    </row>
    <row r="121" spans="1:27" ht="12.95" customHeight="1" thickBot="1">
      <c r="A121" t="str">
        <f ca="1">IF(OR(ISBLANK('Tournament Info'!$B$11),'Tournament Info'!$B$11&lt;&gt;4),"",INDIRECT(ADDRESS(ROW(),3,1,1,"Optimal Seating "&amp;'Tournament Info'!$B$11-1&amp;"R+F")))</f>
        <v/>
      </c>
      <c r="B121" t="str">
        <f ca="1">IF(ISNUMBER(A121),VLOOKUP(A121,Methuselahs!$A$7:$E$206,2,FALSE()),"")</f>
        <v/>
      </c>
      <c r="C121" t="str">
        <f ca="1">IF(ISNUMBER(A121),VLOOKUP(A121,Methuselahs!$A$7:$E$206,3,FALSE()),"")</f>
        <v/>
      </c>
      <c r="D121" s="274" t="str">
        <f t="shared" ca="1" si="36"/>
        <v/>
      </c>
      <c r="E121" s="275"/>
      <c r="F121" s="292">
        <f t="shared" si="37"/>
        <v>0</v>
      </c>
      <c r="G121" s="260" t="str">
        <f t="shared" ca="1" si="38"/>
        <v/>
      </c>
      <c r="H121" t="str">
        <f ca="1">IF(ISNUMBER(A121),IF(OR($S121=$U121,NOT(ISNA(MATCH($D121*5+$V$4,Override!$C$6:$C$124,0)))),$Q121,0),"")</f>
        <v/>
      </c>
      <c r="I121" s="133" t="str">
        <f t="shared" ca="1" si="39"/>
        <v/>
      </c>
      <c r="J121" s="276">
        <f ca="1">COUNT(A117:A121)</f>
        <v>0</v>
      </c>
      <c r="K121" s="277" t="str">
        <f ca="1">IF(ISNUMBER(A121),_xlfn.RANK.EQ(F121,F117:F121),"")</f>
        <v/>
      </c>
      <c r="L121" s="278">
        <f ca="1">IF(J121=5,VLOOKUP(K121,TPMatrix!$A$6:$B$10,2,FALSE()),IF(J121=4,VLOOKUP(K121,TPMatrix!$D$6:$E$9,2,FALSE()),0))</f>
        <v>0</v>
      </c>
      <c r="M121" s="278">
        <f ca="1">IF(COUNTIF(K117:K121,K121)&gt;=2,IF(J121=5,VLOOKUP(K121+1,TPMatrix!$A$6:$B$10,2,FALSE()),IF(J121=4,VLOOKUP(K121+1,TPMatrix!$D$6:$E$9,2,FALSE()),0)),"")</f>
        <v>0</v>
      </c>
      <c r="N121" s="278">
        <f ca="1">IF(COUNTIF(K117:K121,K121)&gt;=3,IF(J121=5,VLOOKUP(K121+2,TPMatrix!$A$6:$B$10,2,FALSE()),IF(J121=4,VLOOKUP(K121+2,TPMatrix!$D$6:$E$9,2,FALSE()),0)),"")</f>
        <v>0</v>
      </c>
      <c r="O121" s="278">
        <f ca="1">IF(COUNTIF(K117:K121,K121)&gt;=4,IF(J121=5,VLOOKUP(K121+3,TPMatrix!$A$6:$B$10,2,FALSE()),IF(J121=4,VLOOKUP(K121+3,TPMatrix!$D$6:$E$9,2,FALSE()),0)),"")</f>
        <v>0</v>
      </c>
      <c r="P121" s="278">
        <f ca="1">IF(COUNTIF(K117:K121,K121)&gt;=5,IF(J121=5,VLOOKUP(K121+4,TPMatrix!$A$6:$B$10,2,FALSE()),IF(J121=4,VLOOKUP(K121+4,TPMatrix!$D$6:$E$9,2,FALSE()),0)),"")</f>
        <v>0</v>
      </c>
      <c r="Q121" s="278">
        <f t="shared" ca="1" si="40"/>
        <v>0</v>
      </c>
      <c r="R121" s="279">
        <f t="shared" ca="1" si="41"/>
        <v>5</v>
      </c>
      <c r="S121" s="277">
        <f t="shared" ca="1" si="42"/>
        <v>0</v>
      </c>
      <c r="T121" s="278">
        <f t="shared" si="43"/>
        <v>0</v>
      </c>
      <c r="U121" s="279">
        <f t="shared" ca="1" si="44"/>
        <v>0</v>
      </c>
      <c r="W121" s="191" t="str">
        <f t="shared" ca="1" si="45"/>
        <v/>
      </c>
      <c r="X121" t="str">
        <f ca="1">IF(ISNUMBER($A121),$W121*(Methuselahs!$A$4+1)+$A121,"")</f>
        <v/>
      </c>
      <c r="Y121" s="191" t="str">
        <f t="shared" ca="1" si="46"/>
        <v/>
      </c>
      <c r="Z121" t="str">
        <f ca="1">IF(ISNUMBER($A121),VLOOKUP($A121,Methuselahs!$A$7:$X$206,5),"")</f>
        <v/>
      </c>
      <c r="AA121" s="191" t="str">
        <f t="shared" ca="1" si="47"/>
        <v/>
      </c>
    </row>
    <row r="122" spans="1:27" ht="12.95" customHeight="1">
      <c r="A122" t="str">
        <f ca="1">IF(OR(ISBLANK('Tournament Info'!$B$11),'Tournament Info'!$B$11&lt;&gt;4),"",INDIRECT(ADDRESS(ROW(),3,1,1,"Optimal Seating "&amp;'Tournament Info'!$B$11-1&amp;"R+F")))</f>
        <v/>
      </c>
      <c r="B122" t="str">
        <f ca="1">IF(ISNUMBER(A122),VLOOKUP(A122,Methuselahs!$A$7:$E$206,2,FALSE()),"")</f>
        <v/>
      </c>
      <c r="C122" t="str">
        <f ca="1">IF(ISNUMBER(A122),VLOOKUP(A122,Methuselahs!$A$7:$E$206,3,FALSE()),"")</f>
        <v/>
      </c>
      <c r="D122" s="234" t="str">
        <f t="shared" ca="1" si="36"/>
        <v/>
      </c>
      <c r="E122" s="235"/>
      <c r="F122" s="285">
        <f t="shared" si="37"/>
        <v>0</v>
      </c>
      <c r="G122" s="236" t="str">
        <f t="shared" ca="1" si="38"/>
        <v/>
      </c>
      <c r="H122" t="str">
        <f ca="1">IF(ISNUMBER(A122),IF(OR($S122=$U122,NOT(ISNA(MATCH($D122*5+$V$4,Override!$C$6:$C$124,0)))),$Q122,0),"")</f>
        <v/>
      </c>
      <c r="I122" s="296" t="str">
        <f t="shared" ca="1" si="39"/>
        <v/>
      </c>
      <c r="J122" s="238">
        <f ca="1">COUNT(A122:A126)</f>
        <v>0</v>
      </c>
      <c r="K122" s="239" t="str">
        <f ca="1">IF(ISNUMBER(A122),_xlfn.RANK.EQ(F122,F122:F126),"")</f>
        <v/>
      </c>
      <c r="L122" s="240">
        <f ca="1">IF(J122=5,VLOOKUP(K122,TPMatrix!$A$6:$B$10,2,FALSE()),IF(J122=4,VLOOKUP(K122,TPMatrix!$D$6:$E$9,2,FALSE()),0))</f>
        <v>0</v>
      </c>
      <c r="M122" s="240">
        <f ca="1">IF(COUNTIF(K122:K126,K122)&gt;=2,IF(J122=5,VLOOKUP(K122+1,TPMatrix!$A$6:$B$10,2,FALSE()),IF(J122=4,VLOOKUP(K122+1,TPMatrix!$D$6:$E$9,2,FALSE()),0)),"")</f>
        <v>0</v>
      </c>
      <c r="N122" s="240">
        <f ca="1">IF(COUNTIF(K122:K126,K122)&gt;=3,IF(J122=5,VLOOKUP(K122+2,TPMatrix!$A$6:$B$10,2,FALSE()),IF(J122=4,VLOOKUP(K122+2,TPMatrix!$D$6:$E$9,2,FALSE()),0)),"")</f>
        <v>0</v>
      </c>
      <c r="O122" s="240">
        <f ca="1">IF(COUNTIF(K122:K126,K122)&gt;=4,IF(J122=5,VLOOKUP(K122+3,TPMatrix!$A$6:$B$10,2,FALSE()),IF(J122=4,VLOOKUP(K122+3,TPMatrix!$D$6:$E$9,2,FALSE()),0)),"")</f>
        <v>0</v>
      </c>
      <c r="P122" s="240">
        <f ca="1">IF(COUNTIF(K122:K126,K122)&gt;=5,IF(J122=5,VLOOKUP(K122+4,TPMatrix!$A$6:$B$10,2,FALSE()),IF(J122=4,VLOOKUP(K122+4,TPMatrix!$D$6:$E$9,2,FALSE()),0)),"")</f>
        <v>0</v>
      </c>
      <c r="Q122" s="240">
        <f t="shared" ca="1" si="40"/>
        <v>0</v>
      </c>
      <c r="R122" s="241">
        <f t="shared" ca="1" si="41"/>
        <v>5</v>
      </c>
      <c r="S122" s="242">
        <f t="shared" ca="1" si="42"/>
        <v>0</v>
      </c>
      <c r="T122" s="243">
        <f t="shared" si="43"/>
        <v>0</v>
      </c>
      <c r="U122" s="244">
        <f t="shared" ca="1" si="44"/>
        <v>0</v>
      </c>
      <c r="W122" s="191" t="str">
        <f t="shared" ca="1" si="45"/>
        <v/>
      </c>
      <c r="X122" t="str">
        <f ca="1">IF(ISNUMBER($A122),$W122*(Methuselahs!$A$4+1)+$A122,"")</f>
        <v/>
      </c>
      <c r="Y122" s="191" t="str">
        <f t="shared" ca="1" si="46"/>
        <v/>
      </c>
      <c r="Z122" t="str">
        <f ca="1">IF(ISNUMBER($A122),VLOOKUP($A122,Methuselahs!$A$7:$X$206,5),"")</f>
        <v/>
      </c>
      <c r="AA122" s="191" t="str">
        <f t="shared" ca="1" si="47"/>
        <v/>
      </c>
    </row>
    <row r="123" spans="1:27" ht="12.95" customHeight="1">
      <c r="A123" t="str">
        <f ca="1">IF(OR(ISBLANK('Tournament Info'!$B$11),'Tournament Info'!$B$11&lt;&gt;4),"",INDIRECT(ADDRESS(ROW(),3,1,1,"Optimal Seating "&amp;'Tournament Info'!$B$11-1&amp;"R+F")))</f>
        <v/>
      </c>
      <c r="B123" t="str">
        <f ca="1">IF(ISNUMBER(A123),VLOOKUP(A123,Methuselahs!$A$7:$E$206,2,FALSE()),"")</f>
        <v/>
      </c>
      <c r="C123" t="str">
        <f ca="1">IF(ISNUMBER(A123),VLOOKUP(A123,Methuselahs!$A$7:$E$206,3,FALSE()),"")</f>
        <v/>
      </c>
      <c r="D123" s="248" t="str">
        <f t="shared" ca="1" si="36"/>
        <v/>
      </c>
      <c r="E123" s="249"/>
      <c r="F123" s="287">
        <f t="shared" si="37"/>
        <v>0</v>
      </c>
      <c r="G123" s="250" t="str">
        <f t="shared" ca="1" si="38"/>
        <v/>
      </c>
      <c r="H123" t="str">
        <f ca="1">IF(ISNUMBER(A123),IF(OR($S123=$U123,NOT(ISNA(MATCH($D123*5+$V$4,Override!$C$6:$C$124,0)))),$Q123,0),"")</f>
        <v/>
      </c>
      <c r="I123" s="297" t="str">
        <f t="shared" ca="1" si="39"/>
        <v/>
      </c>
      <c r="J123" s="252">
        <f ca="1">COUNT(A122:A126)</f>
        <v>0</v>
      </c>
      <c r="K123" s="253" t="str">
        <f ca="1">IF(ISNUMBER(A123),_xlfn.RANK.EQ(F123,F122:F126),"")</f>
        <v/>
      </c>
      <c r="L123" s="254">
        <f ca="1">IF(J123=5,VLOOKUP(K123,TPMatrix!$A$6:$B$10,2,FALSE()),IF(J123=4,VLOOKUP(K123,TPMatrix!$D$6:$E$9,2,FALSE()),0))</f>
        <v>0</v>
      </c>
      <c r="M123" s="254">
        <f ca="1">IF(COUNTIF(K122:K126,K123)&gt;=2,IF(J123=5,VLOOKUP(K123+1,TPMatrix!$A$6:$B$10,2,FALSE()),IF(J123=4,VLOOKUP(K123+1,TPMatrix!$D$6:$E$9,2,FALSE()),0)),"")</f>
        <v>0</v>
      </c>
      <c r="N123" s="254">
        <f ca="1">IF(COUNTIF(K122:K126,K123)&gt;=3,IF(J123=5,VLOOKUP(K123+2,TPMatrix!$A$6:$B$10,2,FALSE()),IF(J123=4,VLOOKUP(K123+2,TPMatrix!$D$6:$E$9,2,FALSE()),0)),"")</f>
        <v>0</v>
      </c>
      <c r="O123" s="254">
        <f ca="1">IF(COUNTIF(K122:K126,K123)&gt;=4,IF(J123=5,VLOOKUP(K123+3,TPMatrix!$A$6:$B$10,2,FALSE()),IF(J123=4,VLOOKUP(K123+3,TPMatrix!$D$6:$E$9,2,FALSE()),0)),"")</f>
        <v>0</v>
      </c>
      <c r="P123" s="254">
        <f ca="1">IF(COUNTIF(K122:K126,K123)&gt;=5,IF(J123=5,VLOOKUP(K123+4,TPMatrix!$A$6:$B$10,2,FALSE()),IF(J123=4,VLOOKUP(K123+4,TPMatrix!$D$6:$E$9,2,FALSE()),0)),"")</f>
        <v>0</v>
      </c>
      <c r="Q123" s="254">
        <f t="shared" ca="1" si="40"/>
        <v>0</v>
      </c>
      <c r="R123" s="255">
        <f t="shared" ca="1" si="41"/>
        <v>5</v>
      </c>
      <c r="S123" s="253">
        <f t="shared" ca="1" si="42"/>
        <v>0</v>
      </c>
      <c r="T123" s="254">
        <f t="shared" si="43"/>
        <v>0</v>
      </c>
      <c r="U123" s="255">
        <f t="shared" ca="1" si="44"/>
        <v>0</v>
      </c>
      <c r="W123" s="191" t="str">
        <f t="shared" ca="1" si="45"/>
        <v/>
      </c>
      <c r="X123" t="str">
        <f ca="1">IF(ISNUMBER($A123),$W123*(Methuselahs!$A$4+1)+$A123,"")</f>
        <v/>
      </c>
      <c r="Y123" s="191" t="str">
        <f t="shared" ca="1" si="46"/>
        <v/>
      </c>
      <c r="Z123" t="str">
        <f ca="1">IF(ISNUMBER($A123),VLOOKUP($A123,Methuselahs!$A$7:$X$206,5),"")</f>
        <v/>
      </c>
      <c r="AA123" s="191" t="str">
        <f t="shared" ca="1" si="47"/>
        <v/>
      </c>
    </row>
    <row r="124" spans="1:27" ht="12.95" customHeight="1">
      <c r="A124" t="str">
        <f ca="1">IF(OR(ISBLANK('Tournament Info'!$B$11),'Tournament Info'!$B$11&lt;&gt;4),"",INDIRECT(ADDRESS(ROW(),3,1,1,"Optimal Seating "&amp;'Tournament Info'!$B$11-1&amp;"R+F")))</f>
        <v/>
      </c>
      <c r="B124" t="str">
        <f ca="1">IF(ISNUMBER(A124),VLOOKUP(A124,Methuselahs!$A$7:$E$206,2,FALSE()),"")</f>
        <v/>
      </c>
      <c r="C124" t="str">
        <f ca="1">IF(ISNUMBER(A124),VLOOKUP(A124,Methuselahs!$A$7:$E$206,3,FALSE()),"")</f>
        <v/>
      </c>
      <c r="D124" s="258" t="str">
        <f t="shared" ca="1" si="36"/>
        <v/>
      </c>
      <c r="E124" s="259"/>
      <c r="F124" s="289">
        <f t="shared" si="37"/>
        <v>0</v>
      </c>
      <c r="G124" s="260" t="str">
        <f t="shared" ca="1" si="38"/>
        <v/>
      </c>
      <c r="H124" t="str">
        <f ca="1">IF(ISNUMBER(A124),IF(OR($S124=$U124,NOT(ISNA(MATCH($D124*5+$V$4,Override!$C$6:$C$124,0)))),$Q124,0),"")</f>
        <v/>
      </c>
      <c r="I124" s="133" t="str">
        <f t="shared" ca="1" si="39"/>
        <v/>
      </c>
      <c r="J124" s="262">
        <f ca="1">COUNT(A122:A126)</f>
        <v>0</v>
      </c>
      <c r="K124" s="263" t="str">
        <f ca="1">IF(ISNUMBER(A124),_xlfn.RANK.EQ(F124,F122:F126),"")</f>
        <v/>
      </c>
      <c r="L124" s="264">
        <f ca="1">IF(J124=5,VLOOKUP(K124,TPMatrix!$A$6:$B$10,2,FALSE()),IF(J124=4,VLOOKUP(K124,TPMatrix!$D$6:$E$9,2,FALSE()),0))</f>
        <v>0</v>
      </c>
      <c r="M124" s="264">
        <f ca="1">IF(COUNTIF(K122:K126,K124)&gt;=2,IF(J124=5,VLOOKUP(K124+1,TPMatrix!$A$6:$B$10,2,FALSE()),IF(J124=4,VLOOKUP(K124+1,TPMatrix!$D$6:$E$9,2,FALSE()),0)),"")</f>
        <v>0</v>
      </c>
      <c r="N124" s="264">
        <f ca="1">IF(COUNTIF(K122:K126,K124)&gt;=3,IF(J124=5,VLOOKUP(K124+2,TPMatrix!$A$6:$B$10,2,FALSE()),IF(J124=4,VLOOKUP(K124+2,TPMatrix!$D$6:$E$9,2,FALSE()),0)),"")</f>
        <v>0</v>
      </c>
      <c r="O124" s="264">
        <f ca="1">IF(COUNTIF(K122:K126,K124)&gt;=4,IF(J124=5,VLOOKUP(K124+3,TPMatrix!$A$6:$B$10,2,FALSE()),IF(J124=4,VLOOKUP(K124+3,TPMatrix!$D$6:$E$9,2,FALSE()),0)),"")</f>
        <v>0</v>
      </c>
      <c r="P124" s="264">
        <f ca="1">IF(COUNTIF(K122:K126,K124)&gt;=5,IF(J124=5,VLOOKUP(K124+4,TPMatrix!$A$6:$B$10,2,FALSE()),IF(J124=4,VLOOKUP(K124+4,TPMatrix!$D$6:$E$9,2,FALSE()),0)),"")</f>
        <v>0</v>
      </c>
      <c r="Q124" s="264">
        <f t="shared" ca="1" si="40"/>
        <v>0</v>
      </c>
      <c r="R124" s="265">
        <f t="shared" ca="1" si="41"/>
        <v>5</v>
      </c>
      <c r="S124" s="263">
        <f t="shared" ca="1" si="42"/>
        <v>0</v>
      </c>
      <c r="T124" s="264">
        <f t="shared" si="43"/>
        <v>0</v>
      </c>
      <c r="U124" s="265">
        <f t="shared" ca="1" si="44"/>
        <v>0</v>
      </c>
      <c r="W124" s="191" t="str">
        <f t="shared" ca="1" si="45"/>
        <v/>
      </c>
      <c r="X124" t="str">
        <f ca="1">IF(ISNUMBER($A124),$W124*(Methuselahs!$A$4+1)+$A124,"")</f>
        <v/>
      </c>
      <c r="Y124" s="191" t="str">
        <f t="shared" ca="1" si="46"/>
        <v/>
      </c>
      <c r="Z124" t="str">
        <f ca="1">IF(ISNUMBER($A124),VLOOKUP($A124,Methuselahs!$A$7:$X$206,5),"")</f>
        <v/>
      </c>
      <c r="AA124" s="191" t="str">
        <f t="shared" ca="1" si="47"/>
        <v/>
      </c>
    </row>
    <row r="125" spans="1:27" ht="12.95" customHeight="1">
      <c r="A125" t="str">
        <f ca="1">IF(OR(ISBLANK('Tournament Info'!$B$11),'Tournament Info'!$B$11&lt;&gt;4),"",INDIRECT(ADDRESS(ROW(),3,1,1,"Optimal Seating "&amp;'Tournament Info'!$B$11-1&amp;"R+F")))</f>
        <v/>
      </c>
      <c r="B125" t="str">
        <f ca="1">IF(ISNUMBER(A125),VLOOKUP(A125,Methuselahs!$A$7:$E$206,2,FALSE()),"")</f>
        <v/>
      </c>
      <c r="C125" t="str">
        <f ca="1">IF(ISNUMBER(A125),VLOOKUP(A125,Methuselahs!$A$7:$E$206,3,FALSE()),"")</f>
        <v/>
      </c>
      <c r="D125" s="268" t="str">
        <f t="shared" ca="1" si="36"/>
        <v/>
      </c>
      <c r="E125" s="269"/>
      <c r="F125" s="291">
        <f t="shared" si="37"/>
        <v>0</v>
      </c>
      <c r="G125" s="250" t="str">
        <f t="shared" ca="1" si="38"/>
        <v/>
      </c>
      <c r="H125" t="str">
        <f ca="1">IF(ISNUMBER(A125),IF(OR($S125=$U125,NOT(ISNA(MATCH($D125*5+$V$4,Override!$C$6:$C$124,0)))),$Q125,0),"")</f>
        <v/>
      </c>
      <c r="I125" s="297" t="str">
        <f t="shared" ca="1" si="39"/>
        <v/>
      </c>
      <c r="J125" s="270">
        <f ca="1">COUNT(A122:A126)</f>
        <v>0</v>
      </c>
      <c r="K125" s="253" t="str">
        <f ca="1">IF(ISNUMBER(A125),_xlfn.RANK.EQ(F125,F122:F126),"")</f>
        <v/>
      </c>
      <c r="L125" s="254">
        <f ca="1">IF(J125=5,VLOOKUP(K125,TPMatrix!$A$6:$B$10,2,FALSE()),IF(J125=4,VLOOKUP(K125,TPMatrix!$D$6:$E$9,2,FALSE()),0))</f>
        <v>0</v>
      </c>
      <c r="M125" s="254">
        <f ca="1">IF(COUNTIF(K122:K126,K125)&gt;=2,IF(J125=5,VLOOKUP(K125+1,TPMatrix!$A$6:$B$10,2,FALSE()),IF(J125=4,VLOOKUP(K125+1,TPMatrix!$D$6:$E$9,2,FALSE()),0)),"")</f>
        <v>0</v>
      </c>
      <c r="N125" s="254">
        <f ca="1">IF(COUNTIF(K122:K126,K125)&gt;=3,IF(J125=5,VLOOKUP(K125+2,TPMatrix!$A$6:$B$10,2,FALSE()),IF(J125=4,VLOOKUP(K125+2,TPMatrix!$D$6:$E$9,2,FALSE()),0)),"")</f>
        <v>0</v>
      </c>
      <c r="O125" s="254">
        <f ca="1">IF(COUNTIF(K122:K126,K125)&gt;=4,IF(J125=5,VLOOKUP(K125+3,TPMatrix!$A$6:$B$10,2,FALSE()),IF(J125=4,VLOOKUP(K125+3,TPMatrix!$D$6:$E$9,2,FALSE()),0)),"")</f>
        <v>0</v>
      </c>
      <c r="P125" s="254">
        <f ca="1">IF(COUNTIF(K122:K126,K125)&gt;=5,IF(J125=5,VLOOKUP(K125+4,TPMatrix!$A$6:$B$10,2,FALSE()),IF(J125=4,VLOOKUP(K125+4,TPMatrix!$D$6:$E$9,2,FALSE()),0)),"")</f>
        <v>0</v>
      </c>
      <c r="Q125" s="254">
        <f t="shared" ca="1" si="40"/>
        <v>0</v>
      </c>
      <c r="R125" s="255">
        <f t="shared" ca="1" si="41"/>
        <v>5</v>
      </c>
      <c r="S125" s="253">
        <f t="shared" ca="1" si="42"/>
        <v>0</v>
      </c>
      <c r="T125" s="254">
        <f t="shared" si="43"/>
        <v>0</v>
      </c>
      <c r="U125" s="255">
        <f t="shared" ca="1" si="44"/>
        <v>0</v>
      </c>
      <c r="W125" s="191" t="str">
        <f t="shared" ca="1" si="45"/>
        <v/>
      </c>
      <c r="X125" t="str">
        <f ca="1">IF(ISNUMBER($A125),$W125*(Methuselahs!$A$4+1)+$A125,"")</f>
        <v/>
      </c>
      <c r="Y125" s="191" t="str">
        <f t="shared" ca="1" si="46"/>
        <v/>
      </c>
      <c r="Z125" t="str">
        <f ca="1">IF(ISNUMBER($A125),VLOOKUP($A125,Methuselahs!$A$7:$X$206,5),"")</f>
        <v/>
      </c>
      <c r="AA125" s="191" t="str">
        <f t="shared" ca="1" si="47"/>
        <v/>
      </c>
    </row>
    <row r="126" spans="1:27" ht="12.95" customHeight="1" thickBot="1">
      <c r="A126" t="str">
        <f ca="1">IF(OR(ISBLANK('Tournament Info'!$B$11),'Tournament Info'!$B$11&lt;&gt;4),"",INDIRECT(ADDRESS(ROW(),3,1,1,"Optimal Seating "&amp;'Tournament Info'!$B$11-1&amp;"R+F")))</f>
        <v/>
      </c>
      <c r="B126" t="str">
        <f ca="1">IF(ISNUMBER(A126),VLOOKUP(A126,Methuselahs!$A$7:$E$206,2,FALSE()),"")</f>
        <v/>
      </c>
      <c r="C126" t="str">
        <f ca="1">IF(ISNUMBER(A126),VLOOKUP(A126,Methuselahs!$A$7:$E$206,3,FALSE()),"")</f>
        <v/>
      </c>
      <c r="D126" s="274" t="str">
        <f t="shared" ca="1" si="36"/>
        <v/>
      </c>
      <c r="E126" s="275"/>
      <c r="F126" s="292">
        <f t="shared" si="37"/>
        <v>0</v>
      </c>
      <c r="G126" s="260" t="str">
        <f t="shared" ca="1" si="38"/>
        <v/>
      </c>
      <c r="H126" t="str">
        <f ca="1">IF(ISNUMBER(A126),IF(OR($S126=$U126,NOT(ISNA(MATCH($D126*5+$V$4,Override!$C$6:$C$124,0)))),$Q126,0),"")</f>
        <v/>
      </c>
      <c r="I126" s="133" t="str">
        <f t="shared" ca="1" si="39"/>
        <v/>
      </c>
      <c r="J126" s="276">
        <f ca="1">COUNT(A122:A126)</f>
        <v>0</v>
      </c>
      <c r="K126" s="277" t="str">
        <f ca="1">IF(ISNUMBER(A126),_xlfn.RANK.EQ(F126,F122:F126),"")</f>
        <v/>
      </c>
      <c r="L126" s="278">
        <f ca="1">IF(J126=5,VLOOKUP(K126,TPMatrix!$A$6:$B$10,2,FALSE()),IF(J126=4,VLOOKUP(K126,TPMatrix!$D$6:$E$9,2,FALSE()),0))</f>
        <v>0</v>
      </c>
      <c r="M126" s="278">
        <f ca="1">IF(COUNTIF(K122:K126,K126)&gt;=2,IF(J126=5,VLOOKUP(K126+1,TPMatrix!$A$6:$B$10,2,FALSE()),IF(J126=4,VLOOKUP(K126+1,TPMatrix!$D$6:$E$9,2,FALSE()),0)),"")</f>
        <v>0</v>
      </c>
      <c r="N126" s="278">
        <f ca="1">IF(COUNTIF(K122:K126,K126)&gt;=3,IF(J126=5,VLOOKUP(K126+2,TPMatrix!$A$6:$B$10,2,FALSE()),IF(J126=4,VLOOKUP(K126+2,TPMatrix!$D$6:$E$9,2,FALSE()),0)),"")</f>
        <v>0</v>
      </c>
      <c r="O126" s="278">
        <f ca="1">IF(COUNTIF(K122:K126,K126)&gt;=4,IF(J126=5,VLOOKUP(K126+3,TPMatrix!$A$6:$B$10,2,FALSE()),IF(J126=4,VLOOKUP(K126+3,TPMatrix!$D$6:$E$9,2,FALSE()),0)),"")</f>
        <v>0</v>
      </c>
      <c r="P126" s="278">
        <f ca="1">IF(COUNTIF(K122:K126,K126)&gt;=5,IF(J126=5,VLOOKUP(K126+4,TPMatrix!$A$6:$B$10,2,FALSE()),IF(J126=4,VLOOKUP(K126+4,TPMatrix!$D$6:$E$9,2,FALSE()),0)),"")</f>
        <v>0</v>
      </c>
      <c r="Q126" s="278">
        <f t="shared" ca="1" si="40"/>
        <v>0</v>
      </c>
      <c r="R126" s="279">
        <f t="shared" ca="1" si="41"/>
        <v>5</v>
      </c>
      <c r="S126" s="277">
        <f t="shared" ca="1" si="42"/>
        <v>0</v>
      </c>
      <c r="T126" s="278">
        <f t="shared" si="43"/>
        <v>0</v>
      </c>
      <c r="U126" s="279">
        <f t="shared" ca="1" si="44"/>
        <v>0</v>
      </c>
      <c r="W126" s="191" t="str">
        <f t="shared" ca="1" si="45"/>
        <v/>
      </c>
      <c r="X126" t="str">
        <f ca="1">IF(ISNUMBER($A126),$W126*(Methuselahs!$A$4+1)+$A126,"")</f>
        <v/>
      </c>
      <c r="Y126" s="191" t="str">
        <f t="shared" ca="1" si="46"/>
        <v/>
      </c>
      <c r="Z126" t="str">
        <f ca="1">IF(ISNUMBER($A126),VLOOKUP($A126,Methuselahs!$A$7:$X$206,5),"")</f>
        <v/>
      </c>
      <c r="AA126" s="191" t="str">
        <f t="shared" ca="1" si="47"/>
        <v/>
      </c>
    </row>
    <row r="127" spans="1:27" ht="12.95" customHeight="1">
      <c r="A127" t="str">
        <f ca="1">IF(OR(ISBLANK('Tournament Info'!$B$11),'Tournament Info'!$B$11&lt;&gt;4),"",INDIRECT(ADDRESS(ROW(),3,1,1,"Optimal Seating "&amp;'Tournament Info'!$B$11-1&amp;"R+F")))</f>
        <v/>
      </c>
      <c r="B127" t="str">
        <f ca="1">IF(ISNUMBER(A127),VLOOKUP(A127,Methuselahs!$A$7:$E$206,2,FALSE()),"")</f>
        <v/>
      </c>
      <c r="C127" t="str">
        <f ca="1">IF(ISNUMBER(A127),VLOOKUP(A127,Methuselahs!$A$7:$E$206,3,FALSE()),"")</f>
        <v/>
      </c>
      <c r="D127" s="234" t="str">
        <f t="shared" ca="1" si="36"/>
        <v/>
      </c>
      <c r="E127" s="235"/>
      <c r="F127" s="285">
        <f t="shared" si="37"/>
        <v>0</v>
      </c>
      <c r="G127" s="236" t="str">
        <f t="shared" ca="1" si="38"/>
        <v/>
      </c>
      <c r="H127" t="str">
        <f ca="1">IF(ISNUMBER(A127),IF(OR($S127=$U127,NOT(ISNA(MATCH($D127*5+$V$4,Override!$C$6:$C$124,0)))),$Q127,0),"")</f>
        <v/>
      </c>
      <c r="I127" s="296" t="str">
        <f t="shared" ca="1" si="39"/>
        <v/>
      </c>
      <c r="J127" s="238">
        <f ca="1">COUNT(A127:A131)</f>
        <v>0</v>
      </c>
      <c r="K127" s="239" t="str">
        <f ca="1">IF(ISNUMBER(A127),_xlfn.RANK.EQ(F127,F127:F131),"")</f>
        <v/>
      </c>
      <c r="L127" s="240">
        <f ca="1">IF(J127=5,VLOOKUP(K127,TPMatrix!$A$6:$B$10,2,FALSE()),IF(J127=4,VLOOKUP(K127,TPMatrix!$D$6:$E$9,2,FALSE()),0))</f>
        <v>0</v>
      </c>
      <c r="M127" s="240">
        <f ca="1">IF(COUNTIF(K127:K131,K127)&gt;=2,IF(J127=5,VLOOKUP(K127+1,TPMatrix!$A$6:$B$10,2,FALSE()),IF(J127=4,VLOOKUP(K127+1,TPMatrix!$D$6:$E$9,2,FALSE()),0)),"")</f>
        <v>0</v>
      </c>
      <c r="N127" s="240">
        <f ca="1">IF(COUNTIF(K127:K131,K127)&gt;=3,IF(J127=5,VLOOKUP(K127+2,TPMatrix!$A$6:$B$10,2,FALSE()),IF(J127=4,VLOOKUP(K127+2,TPMatrix!$D$6:$E$9,2,FALSE()),0)),"")</f>
        <v>0</v>
      </c>
      <c r="O127" s="240">
        <f ca="1">IF(COUNTIF(K127:K131,K127)&gt;=4,IF(J127=5,VLOOKUP(K127+3,TPMatrix!$A$6:$B$10,2,FALSE()),IF(J127=4,VLOOKUP(K127+3,TPMatrix!$D$6:$E$9,2,FALSE()),0)),"")</f>
        <v>0</v>
      </c>
      <c r="P127" s="240">
        <f ca="1">IF(COUNTIF(K127:K131,K127)&gt;=5,IF(J127=5,VLOOKUP(K127+4,TPMatrix!$A$6:$B$10,2,FALSE()),IF(J127=4,VLOOKUP(K127+4,TPMatrix!$D$6:$E$9,2,FALSE()),0)),"")</f>
        <v>0</v>
      </c>
      <c r="Q127" s="240">
        <f t="shared" ca="1" si="40"/>
        <v>0</v>
      </c>
      <c r="R127" s="241">
        <f t="shared" ca="1" si="41"/>
        <v>5</v>
      </c>
      <c r="S127" s="242">
        <f t="shared" ca="1" si="42"/>
        <v>0</v>
      </c>
      <c r="T127" s="243">
        <f t="shared" si="43"/>
        <v>0</v>
      </c>
      <c r="U127" s="244">
        <f t="shared" ca="1" si="44"/>
        <v>0</v>
      </c>
      <c r="W127" s="191" t="str">
        <f t="shared" ca="1" si="45"/>
        <v/>
      </c>
      <c r="X127" t="str">
        <f ca="1">IF(ISNUMBER($A127),$W127*(Methuselahs!$A$4+1)+$A127,"")</f>
        <v/>
      </c>
      <c r="Y127" s="191" t="str">
        <f t="shared" ca="1" si="46"/>
        <v/>
      </c>
      <c r="Z127" t="str">
        <f ca="1">IF(ISNUMBER($A127),VLOOKUP($A127,Methuselahs!$A$7:$X$206,5),"")</f>
        <v/>
      </c>
      <c r="AA127" s="191" t="str">
        <f t="shared" ca="1" si="47"/>
        <v/>
      </c>
    </row>
    <row r="128" spans="1:27" ht="12.95" customHeight="1">
      <c r="A128" t="str">
        <f ca="1">IF(OR(ISBLANK('Tournament Info'!$B$11),'Tournament Info'!$B$11&lt;&gt;4),"",INDIRECT(ADDRESS(ROW(),3,1,1,"Optimal Seating "&amp;'Tournament Info'!$B$11-1&amp;"R+F")))</f>
        <v/>
      </c>
      <c r="B128" t="str">
        <f ca="1">IF(ISNUMBER(A128),VLOOKUP(A128,Methuselahs!$A$7:$E$206,2,FALSE()),"")</f>
        <v/>
      </c>
      <c r="C128" t="str">
        <f ca="1">IF(ISNUMBER(A128),VLOOKUP(A128,Methuselahs!$A$7:$E$206,3,FALSE()),"")</f>
        <v/>
      </c>
      <c r="D128" s="248" t="str">
        <f t="shared" ca="1" si="36"/>
        <v/>
      </c>
      <c r="E128" s="249"/>
      <c r="F128" s="287">
        <f t="shared" si="37"/>
        <v>0</v>
      </c>
      <c r="G128" s="250" t="str">
        <f t="shared" ca="1" si="38"/>
        <v/>
      </c>
      <c r="H128" t="str">
        <f ca="1">IF(ISNUMBER(A128),IF(OR($S128=$U128,NOT(ISNA(MATCH($D128*5+$V$4,Override!$C$6:$C$124,0)))),$Q128,0),"")</f>
        <v/>
      </c>
      <c r="I128" s="297" t="str">
        <f t="shared" ca="1" si="39"/>
        <v/>
      </c>
      <c r="J128" s="252">
        <f ca="1">COUNT(A127:A131)</f>
        <v>0</v>
      </c>
      <c r="K128" s="253" t="str">
        <f ca="1">IF(ISNUMBER(A128),_xlfn.RANK.EQ(F128,F127:F131),"")</f>
        <v/>
      </c>
      <c r="L128" s="254">
        <f ca="1">IF(J128=5,VLOOKUP(K128,TPMatrix!$A$6:$B$10,2,FALSE()),IF(J128=4,VLOOKUP(K128,TPMatrix!$D$6:$E$9,2,FALSE()),0))</f>
        <v>0</v>
      </c>
      <c r="M128" s="254">
        <f ca="1">IF(COUNTIF(K127:K131,K128)&gt;=2,IF(J128=5,VLOOKUP(K128+1,TPMatrix!$A$6:$B$10,2,FALSE()),IF(J128=4,VLOOKUP(K128+1,TPMatrix!$D$6:$E$9,2,FALSE()),0)),"")</f>
        <v>0</v>
      </c>
      <c r="N128" s="254">
        <f ca="1">IF(COUNTIF(K127:K131,K128)&gt;=3,IF(J128=5,VLOOKUP(K128+2,TPMatrix!$A$6:$B$10,2,FALSE()),IF(J128=4,VLOOKUP(K128+2,TPMatrix!$D$6:$E$9,2,FALSE()),0)),"")</f>
        <v>0</v>
      </c>
      <c r="O128" s="254">
        <f ca="1">IF(COUNTIF(K127:K131,K128)&gt;=4,IF(J128=5,VLOOKUP(K128+3,TPMatrix!$A$6:$B$10,2,FALSE()),IF(J128=4,VLOOKUP(K128+3,TPMatrix!$D$6:$E$9,2,FALSE()),0)),"")</f>
        <v>0</v>
      </c>
      <c r="P128" s="254">
        <f ca="1">IF(COUNTIF(K127:K131,K128)&gt;=5,IF(J128=5,VLOOKUP(K128+4,TPMatrix!$A$6:$B$10,2,FALSE()),IF(J128=4,VLOOKUP(K128+4,TPMatrix!$D$6:$E$9,2,FALSE()),0)),"")</f>
        <v>0</v>
      </c>
      <c r="Q128" s="254">
        <f t="shared" ca="1" si="40"/>
        <v>0</v>
      </c>
      <c r="R128" s="255">
        <f t="shared" ca="1" si="41"/>
        <v>5</v>
      </c>
      <c r="S128" s="253">
        <f t="shared" ca="1" si="42"/>
        <v>0</v>
      </c>
      <c r="T128" s="254">
        <f t="shared" si="43"/>
        <v>0</v>
      </c>
      <c r="U128" s="255">
        <f t="shared" ca="1" si="44"/>
        <v>0</v>
      </c>
      <c r="W128" s="191" t="str">
        <f t="shared" ca="1" si="45"/>
        <v/>
      </c>
      <c r="X128" t="str">
        <f ca="1">IF(ISNUMBER($A128),$W128*(Methuselahs!$A$4+1)+$A128,"")</f>
        <v/>
      </c>
      <c r="Y128" s="191" t="str">
        <f t="shared" ca="1" si="46"/>
        <v/>
      </c>
      <c r="Z128" t="str">
        <f ca="1">IF(ISNUMBER($A128),VLOOKUP($A128,Methuselahs!$A$7:$X$206,5),"")</f>
        <v/>
      </c>
      <c r="AA128" s="191" t="str">
        <f t="shared" ca="1" si="47"/>
        <v/>
      </c>
    </row>
    <row r="129" spans="1:27" ht="12.95" customHeight="1">
      <c r="A129" t="str">
        <f ca="1">IF(OR(ISBLANK('Tournament Info'!$B$11),'Tournament Info'!$B$11&lt;&gt;4),"",INDIRECT(ADDRESS(ROW(),3,1,1,"Optimal Seating "&amp;'Tournament Info'!$B$11-1&amp;"R+F")))</f>
        <v/>
      </c>
      <c r="B129" t="str">
        <f ca="1">IF(ISNUMBER(A129),VLOOKUP(A129,Methuselahs!$A$7:$E$206,2,FALSE()),"")</f>
        <v/>
      </c>
      <c r="C129" t="str">
        <f ca="1">IF(ISNUMBER(A129),VLOOKUP(A129,Methuselahs!$A$7:$E$206,3,FALSE()),"")</f>
        <v/>
      </c>
      <c r="D129" s="258" t="str">
        <f t="shared" ca="1" si="36"/>
        <v/>
      </c>
      <c r="E129" s="259"/>
      <c r="F129" s="289">
        <f t="shared" si="37"/>
        <v>0</v>
      </c>
      <c r="G129" s="260" t="str">
        <f t="shared" ca="1" si="38"/>
        <v/>
      </c>
      <c r="H129" t="str">
        <f ca="1">IF(ISNUMBER(A129),IF(OR($S129=$U129,NOT(ISNA(MATCH($D129*5+$V$4,Override!$C$6:$C$124,0)))),$Q129,0),"")</f>
        <v/>
      </c>
      <c r="I129" s="133" t="str">
        <f t="shared" ca="1" si="39"/>
        <v/>
      </c>
      <c r="J129" s="262">
        <f ca="1">COUNT(A127:A131)</f>
        <v>0</v>
      </c>
      <c r="K129" s="263" t="str">
        <f ca="1">IF(ISNUMBER(A129),_xlfn.RANK.EQ(F129,F127:F131),"")</f>
        <v/>
      </c>
      <c r="L129" s="264">
        <f ca="1">IF(J129=5,VLOOKUP(K129,TPMatrix!$A$6:$B$10,2,FALSE()),IF(J129=4,VLOOKUP(K129,TPMatrix!$D$6:$E$9,2,FALSE()),0))</f>
        <v>0</v>
      </c>
      <c r="M129" s="264">
        <f ca="1">IF(COUNTIF(K127:K131,K129)&gt;=2,IF(J129=5,VLOOKUP(K129+1,TPMatrix!$A$6:$B$10,2,FALSE()),IF(J129=4,VLOOKUP(K129+1,TPMatrix!$D$6:$E$9,2,FALSE()),0)),"")</f>
        <v>0</v>
      </c>
      <c r="N129" s="264">
        <f ca="1">IF(COUNTIF(K127:K131,K129)&gt;=3,IF(J129=5,VLOOKUP(K129+2,TPMatrix!$A$6:$B$10,2,FALSE()),IF(J129=4,VLOOKUP(K129+2,TPMatrix!$D$6:$E$9,2,FALSE()),0)),"")</f>
        <v>0</v>
      </c>
      <c r="O129" s="264">
        <f ca="1">IF(COUNTIF(K127:K131,K129)&gt;=4,IF(J129=5,VLOOKUP(K129+3,TPMatrix!$A$6:$B$10,2,FALSE()),IF(J129=4,VLOOKUP(K129+3,TPMatrix!$D$6:$E$9,2,FALSE()),0)),"")</f>
        <v>0</v>
      </c>
      <c r="P129" s="264">
        <f ca="1">IF(COUNTIF(K127:K131,K129)&gt;=5,IF(J129=5,VLOOKUP(K129+4,TPMatrix!$A$6:$B$10,2,FALSE()),IF(J129=4,VLOOKUP(K129+4,TPMatrix!$D$6:$E$9,2,FALSE()),0)),"")</f>
        <v>0</v>
      </c>
      <c r="Q129" s="264">
        <f t="shared" ca="1" si="40"/>
        <v>0</v>
      </c>
      <c r="R129" s="265">
        <f t="shared" ca="1" si="41"/>
        <v>5</v>
      </c>
      <c r="S129" s="263">
        <f t="shared" ca="1" si="42"/>
        <v>0</v>
      </c>
      <c r="T129" s="264">
        <f t="shared" si="43"/>
        <v>0</v>
      </c>
      <c r="U129" s="265">
        <f t="shared" ca="1" si="44"/>
        <v>0</v>
      </c>
      <c r="W129" s="191" t="str">
        <f t="shared" ca="1" si="45"/>
        <v/>
      </c>
      <c r="X129" t="str">
        <f ca="1">IF(ISNUMBER($A129),$W129*(Methuselahs!$A$4+1)+$A129,"")</f>
        <v/>
      </c>
      <c r="Y129" s="191" t="str">
        <f t="shared" ca="1" si="46"/>
        <v/>
      </c>
      <c r="Z129" t="str">
        <f ca="1">IF(ISNUMBER($A129),VLOOKUP($A129,Methuselahs!$A$7:$X$206,5),"")</f>
        <v/>
      </c>
      <c r="AA129" s="191" t="str">
        <f t="shared" ca="1" si="47"/>
        <v/>
      </c>
    </row>
    <row r="130" spans="1:27" ht="12.95" customHeight="1">
      <c r="A130" t="str">
        <f ca="1">IF(OR(ISBLANK('Tournament Info'!$B$11),'Tournament Info'!$B$11&lt;&gt;4),"",INDIRECT(ADDRESS(ROW(),3,1,1,"Optimal Seating "&amp;'Tournament Info'!$B$11-1&amp;"R+F")))</f>
        <v/>
      </c>
      <c r="B130" t="str">
        <f ca="1">IF(ISNUMBER(A130),VLOOKUP(A130,Methuselahs!$A$7:$E$206,2,FALSE()),"")</f>
        <v/>
      </c>
      <c r="C130" t="str">
        <f ca="1">IF(ISNUMBER(A130),VLOOKUP(A130,Methuselahs!$A$7:$E$206,3,FALSE()),"")</f>
        <v/>
      </c>
      <c r="D130" s="268" t="str">
        <f t="shared" ca="1" si="36"/>
        <v/>
      </c>
      <c r="E130" s="269"/>
      <c r="F130" s="291">
        <f t="shared" si="37"/>
        <v>0</v>
      </c>
      <c r="G130" s="250" t="str">
        <f t="shared" ca="1" si="38"/>
        <v/>
      </c>
      <c r="H130" t="str">
        <f ca="1">IF(ISNUMBER(A130),IF(OR($S130=$U130,NOT(ISNA(MATCH($D130*5+$V$4,Override!$C$6:$C$124,0)))),$Q130,0),"")</f>
        <v/>
      </c>
      <c r="I130" s="297" t="str">
        <f t="shared" ca="1" si="39"/>
        <v/>
      </c>
      <c r="J130" s="270">
        <f ca="1">COUNT(A127:A131)</f>
        <v>0</v>
      </c>
      <c r="K130" s="253" t="str">
        <f ca="1">IF(ISNUMBER(A130),_xlfn.RANK.EQ(F130,F127:F131),"")</f>
        <v/>
      </c>
      <c r="L130" s="254">
        <f ca="1">IF(J130=5,VLOOKUP(K130,TPMatrix!$A$6:$B$10,2,FALSE()),IF(J130=4,VLOOKUP(K130,TPMatrix!$D$6:$E$9,2,FALSE()),0))</f>
        <v>0</v>
      </c>
      <c r="M130" s="254">
        <f ca="1">IF(COUNTIF(K127:K131,K130)&gt;=2,IF(J130=5,VLOOKUP(K130+1,TPMatrix!$A$6:$B$10,2,FALSE()),IF(J130=4,VLOOKUP(K130+1,TPMatrix!$D$6:$E$9,2,FALSE()),0)),"")</f>
        <v>0</v>
      </c>
      <c r="N130" s="254">
        <f ca="1">IF(COUNTIF(K127:K131,K130)&gt;=3,IF(J130=5,VLOOKUP(K130+2,TPMatrix!$A$6:$B$10,2,FALSE()),IF(J130=4,VLOOKUP(K130+2,TPMatrix!$D$6:$E$9,2,FALSE()),0)),"")</f>
        <v>0</v>
      </c>
      <c r="O130" s="254">
        <f ca="1">IF(COUNTIF(K127:K131,K130)&gt;=4,IF(J130=5,VLOOKUP(K130+3,TPMatrix!$A$6:$B$10,2,FALSE()),IF(J130=4,VLOOKUP(K130+3,TPMatrix!$D$6:$E$9,2,FALSE()),0)),"")</f>
        <v>0</v>
      </c>
      <c r="P130" s="254">
        <f ca="1">IF(COUNTIF(K127:K131,K130)&gt;=5,IF(J130=5,VLOOKUP(K130+4,TPMatrix!$A$6:$B$10,2,FALSE()),IF(J130=4,VLOOKUP(K130+4,TPMatrix!$D$6:$E$9,2,FALSE()),0)),"")</f>
        <v>0</v>
      </c>
      <c r="Q130" s="254">
        <f t="shared" ca="1" si="40"/>
        <v>0</v>
      </c>
      <c r="R130" s="255">
        <f t="shared" ca="1" si="41"/>
        <v>5</v>
      </c>
      <c r="S130" s="253">
        <f t="shared" ca="1" si="42"/>
        <v>0</v>
      </c>
      <c r="T130" s="254">
        <f t="shared" si="43"/>
        <v>0</v>
      </c>
      <c r="U130" s="255">
        <f t="shared" ca="1" si="44"/>
        <v>0</v>
      </c>
      <c r="W130" s="191" t="str">
        <f t="shared" ca="1" si="45"/>
        <v/>
      </c>
      <c r="X130" t="str">
        <f ca="1">IF(ISNUMBER($A130),$W130*(Methuselahs!$A$4+1)+$A130,"")</f>
        <v/>
      </c>
      <c r="Y130" s="191" t="str">
        <f t="shared" ca="1" si="46"/>
        <v/>
      </c>
      <c r="Z130" t="str">
        <f ca="1">IF(ISNUMBER($A130),VLOOKUP($A130,Methuselahs!$A$7:$X$206,5),"")</f>
        <v/>
      </c>
      <c r="AA130" s="191" t="str">
        <f t="shared" ca="1" si="47"/>
        <v/>
      </c>
    </row>
    <row r="131" spans="1:27" ht="12.95" customHeight="1" thickBot="1">
      <c r="A131" t="str">
        <f ca="1">IF(OR(ISBLANK('Tournament Info'!$B$11),'Tournament Info'!$B$11&lt;&gt;4),"",INDIRECT(ADDRESS(ROW(),3,1,1,"Optimal Seating "&amp;'Tournament Info'!$B$11-1&amp;"R+F")))</f>
        <v/>
      </c>
      <c r="B131" t="str">
        <f ca="1">IF(ISNUMBER(A131),VLOOKUP(A131,Methuselahs!$A$7:$E$206,2,FALSE()),"")</f>
        <v/>
      </c>
      <c r="C131" t="str">
        <f ca="1">IF(ISNUMBER(A131),VLOOKUP(A131,Methuselahs!$A$7:$E$206,3,FALSE()),"")</f>
        <v/>
      </c>
      <c r="D131" s="274" t="str">
        <f t="shared" ca="1" si="36"/>
        <v/>
      </c>
      <c r="E131" s="275"/>
      <c r="F131" s="292">
        <f t="shared" si="37"/>
        <v>0</v>
      </c>
      <c r="G131" s="260" t="str">
        <f t="shared" ca="1" si="38"/>
        <v/>
      </c>
      <c r="H131" t="str">
        <f ca="1">IF(ISNUMBER(A131),IF(OR($S131=$U131,NOT(ISNA(MATCH($D131*5+$V$4,Override!$C$6:$C$124,0)))),$Q131,0),"")</f>
        <v/>
      </c>
      <c r="I131" s="133" t="str">
        <f t="shared" ca="1" si="39"/>
        <v/>
      </c>
      <c r="J131" s="276">
        <f ca="1">COUNT(A127:A131)</f>
        <v>0</v>
      </c>
      <c r="K131" s="277" t="str">
        <f ca="1">IF(ISNUMBER(A131),_xlfn.RANK.EQ(F131,F127:F131),"")</f>
        <v/>
      </c>
      <c r="L131" s="278">
        <f ca="1">IF(J131=5,VLOOKUP(K131,TPMatrix!$A$6:$B$10,2,FALSE()),IF(J131=4,VLOOKUP(K131,TPMatrix!$D$6:$E$9,2,FALSE()),0))</f>
        <v>0</v>
      </c>
      <c r="M131" s="278">
        <f ca="1">IF(COUNTIF(K127:K131,K131)&gt;=2,IF(J131=5,VLOOKUP(K131+1,TPMatrix!$A$6:$B$10,2,FALSE()),IF(J131=4,VLOOKUP(K131+1,TPMatrix!$D$6:$E$9,2,FALSE()),0)),"")</f>
        <v>0</v>
      </c>
      <c r="N131" s="278">
        <f ca="1">IF(COUNTIF(K127:K131,K131)&gt;=3,IF(J131=5,VLOOKUP(K131+2,TPMatrix!$A$6:$B$10,2,FALSE()),IF(J131=4,VLOOKUP(K131+2,TPMatrix!$D$6:$E$9,2,FALSE()),0)),"")</f>
        <v>0</v>
      </c>
      <c r="O131" s="278">
        <f ca="1">IF(COUNTIF(K127:K131,K131)&gt;=4,IF(J131=5,VLOOKUP(K131+3,TPMatrix!$A$6:$B$10,2,FALSE()),IF(J131=4,VLOOKUP(K131+3,TPMatrix!$D$6:$E$9,2,FALSE()),0)),"")</f>
        <v>0</v>
      </c>
      <c r="P131" s="278">
        <f ca="1">IF(COUNTIF(K127:K131,K131)&gt;=5,IF(J131=5,VLOOKUP(K131+4,TPMatrix!$A$6:$B$10,2,FALSE()),IF(J131=4,VLOOKUP(K131+4,TPMatrix!$D$6:$E$9,2,FALSE()),0)),"")</f>
        <v>0</v>
      </c>
      <c r="Q131" s="278">
        <f t="shared" ca="1" si="40"/>
        <v>0</v>
      </c>
      <c r="R131" s="279">
        <f t="shared" ca="1" si="41"/>
        <v>5</v>
      </c>
      <c r="S131" s="277">
        <f t="shared" ca="1" si="42"/>
        <v>0</v>
      </c>
      <c r="T131" s="278">
        <f t="shared" si="43"/>
        <v>0</v>
      </c>
      <c r="U131" s="279">
        <f t="shared" ca="1" si="44"/>
        <v>0</v>
      </c>
      <c r="W131" s="191" t="str">
        <f t="shared" ca="1" si="45"/>
        <v/>
      </c>
      <c r="X131" t="str">
        <f ca="1">IF(ISNUMBER($A131),$W131*(Methuselahs!$A$4+1)+$A131,"")</f>
        <v/>
      </c>
      <c r="Y131" s="191" t="str">
        <f t="shared" ca="1" si="46"/>
        <v/>
      </c>
      <c r="Z131" t="str">
        <f ca="1">IF(ISNUMBER($A131),VLOOKUP($A131,Methuselahs!$A$7:$X$206,5),"")</f>
        <v/>
      </c>
      <c r="AA131" s="191" t="str">
        <f t="shared" ca="1" si="47"/>
        <v/>
      </c>
    </row>
    <row r="132" spans="1:27" ht="12.95" customHeight="1">
      <c r="A132" t="str">
        <f ca="1">IF(OR(ISBLANK('Tournament Info'!$B$11),'Tournament Info'!$B$11&lt;&gt;4),"",INDIRECT(ADDRESS(ROW(),3,1,1,"Optimal Seating "&amp;'Tournament Info'!$B$11-1&amp;"R+F")))</f>
        <v/>
      </c>
      <c r="B132" t="str">
        <f ca="1">IF(ISNUMBER(A132),VLOOKUP(A132,Methuselahs!$A$7:$E$206,2,FALSE()),"")</f>
        <v/>
      </c>
      <c r="C132" t="str">
        <f ca="1">IF(ISNUMBER(A132),VLOOKUP(A132,Methuselahs!$A$7:$E$206,3,FALSE()),"")</f>
        <v/>
      </c>
      <c r="D132" s="234" t="str">
        <f t="shared" ca="1" si="36"/>
        <v/>
      </c>
      <c r="E132" s="235"/>
      <c r="F132" s="285">
        <f t="shared" si="37"/>
        <v>0</v>
      </c>
      <c r="G132" s="236" t="str">
        <f t="shared" ca="1" si="38"/>
        <v/>
      </c>
      <c r="H132" t="str">
        <f ca="1">IF(ISNUMBER(A132),IF(OR($S132=$U132,NOT(ISNA(MATCH($D132*5+$V$4,Override!$C$6:$C$124,0)))),$Q132,0),"")</f>
        <v/>
      </c>
      <c r="I132" s="296" t="str">
        <f t="shared" ca="1" si="39"/>
        <v/>
      </c>
      <c r="J132" s="238">
        <f ca="1">COUNT(A132:A136)</f>
        <v>0</v>
      </c>
      <c r="K132" s="239" t="str">
        <f ca="1">IF(ISNUMBER(A132),_xlfn.RANK.EQ(F132,F132:F136),"")</f>
        <v/>
      </c>
      <c r="L132" s="240">
        <f ca="1">IF(J132=5,VLOOKUP(K132,TPMatrix!$A$6:$B$10,2,FALSE()),IF(J132=4,VLOOKUP(K132,TPMatrix!$D$6:$E$9,2,FALSE()),0))</f>
        <v>0</v>
      </c>
      <c r="M132" s="240">
        <f ca="1">IF(COUNTIF(K132:K136,K132)&gt;=2,IF(J132=5,VLOOKUP(K132+1,TPMatrix!$A$6:$B$10,2,FALSE()),IF(J132=4,VLOOKUP(K132+1,TPMatrix!$D$6:$E$9,2,FALSE()),0)),"")</f>
        <v>0</v>
      </c>
      <c r="N132" s="240">
        <f ca="1">IF(COUNTIF(K132:K136,K132)&gt;=3,IF(J132=5,VLOOKUP(K132+2,TPMatrix!$A$6:$B$10,2,FALSE()),IF(J132=4,VLOOKUP(K132+2,TPMatrix!$D$6:$E$9,2,FALSE()),0)),"")</f>
        <v>0</v>
      </c>
      <c r="O132" s="240">
        <f ca="1">IF(COUNTIF(K132:K136,K132)&gt;=4,IF(J132=5,VLOOKUP(K132+3,TPMatrix!$A$6:$B$10,2,FALSE()),IF(J132=4,VLOOKUP(K132+3,TPMatrix!$D$6:$E$9,2,FALSE()),0)),"")</f>
        <v>0</v>
      </c>
      <c r="P132" s="240">
        <f ca="1">IF(COUNTIF(K132:K136,K132)&gt;=5,IF(J132=5,VLOOKUP(K132+4,TPMatrix!$A$6:$B$10,2,FALSE()),IF(J132=4,VLOOKUP(K132+4,TPMatrix!$D$6:$E$9,2,FALSE()),0)),"")</f>
        <v>0</v>
      </c>
      <c r="Q132" s="240">
        <f t="shared" ca="1" si="40"/>
        <v>0</v>
      </c>
      <c r="R132" s="241">
        <f t="shared" ca="1" si="41"/>
        <v>5</v>
      </c>
      <c r="S132" s="242">
        <f t="shared" ca="1" si="42"/>
        <v>0</v>
      </c>
      <c r="T132" s="243">
        <f t="shared" si="43"/>
        <v>0</v>
      </c>
      <c r="U132" s="244">
        <f t="shared" ca="1" si="44"/>
        <v>0</v>
      </c>
      <c r="W132" s="191" t="str">
        <f t="shared" ca="1" si="45"/>
        <v/>
      </c>
      <c r="X132" t="str">
        <f ca="1">IF(ISNUMBER($A132),$W132*(Methuselahs!$A$4+1)+$A132,"")</f>
        <v/>
      </c>
      <c r="Y132" s="191" t="str">
        <f t="shared" ca="1" si="46"/>
        <v/>
      </c>
      <c r="Z132" t="str">
        <f ca="1">IF(ISNUMBER($A132),VLOOKUP($A132,Methuselahs!$A$7:$X$206,5),"")</f>
        <v/>
      </c>
      <c r="AA132" s="191" t="str">
        <f t="shared" ca="1" si="47"/>
        <v/>
      </c>
    </row>
    <row r="133" spans="1:27" ht="12.95" customHeight="1">
      <c r="A133" t="str">
        <f ca="1">IF(OR(ISBLANK('Tournament Info'!$B$11),'Tournament Info'!$B$11&lt;&gt;4),"",INDIRECT(ADDRESS(ROW(),3,1,1,"Optimal Seating "&amp;'Tournament Info'!$B$11-1&amp;"R+F")))</f>
        <v/>
      </c>
      <c r="B133" t="str">
        <f ca="1">IF(ISNUMBER(A133),VLOOKUP(A133,Methuselahs!$A$7:$E$206,2,FALSE()),"")</f>
        <v/>
      </c>
      <c r="C133" t="str">
        <f ca="1">IF(ISNUMBER(A133),VLOOKUP(A133,Methuselahs!$A$7:$E$206,3,FALSE()),"")</f>
        <v/>
      </c>
      <c r="D133" s="248" t="str">
        <f t="shared" ca="1" si="36"/>
        <v/>
      </c>
      <c r="E133" s="249"/>
      <c r="F133" s="287">
        <f t="shared" si="37"/>
        <v>0</v>
      </c>
      <c r="G133" s="250" t="str">
        <f t="shared" ca="1" si="38"/>
        <v/>
      </c>
      <c r="H133" t="str">
        <f ca="1">IF(ISNUMBER(A133),IF(OR($S133=$U133,NOT(ISNA(MATCH($D133*5+$V$4,Override!$C$6:$C$124,0)))),$Q133,0),"")</f>
        <v/>
      </c>
      <c r="I133" s="297" t="str">
        <f t="shared" ca="1" si="39"/>
        <v/>
      </c>
      <c r="J133" s="252">
        <f ca="1">COUNT(A132:A136)</f>
        <v>0</v>
      </c>
      <c r="K133" s="253" t="str">
        <f ca="1">IF(ISNUMBER(A133),_xlfn.RANK.EQ(F133,F132:F136),"")</f>
        <v/>
      </c>
      <c r="L133" s="254">
        <f ca="1">IF(J133=5,VLOOKUP(K133,TPMatrix!$A$6:$B$10,2,FALSE()),IF(J133=4,VLOOKUP(K133,TPMatrix!$D$6:$E$9,2,FALSE()),0))</f>
        <v>0</v>
      </c>
      <c r="M133" s="254">
        <f ca="1">IF(COUNTIF(K132:K136,K133)&gt;=2,IF(J133=5,VLOOKUP(K133+1,TPMatrix!$A$6:$B$10,2,FALSE()),IF(J133=4,VLOOKUP(K133+1,TPMatrix!$D$6:$E$9,2,FALSE()),0)),"")</f>
        <v>0</v>
      </c>
      <c r="N133" s="254">
        <f ca="1">IF(COUNTIF(K132:K136,K133)&gt;=3,IF(J133=5,VLOOKUP(K133+2,TPMatrix!$A$6:$B$10,2,FALSE()),IF(J133=4,VLOOKUP(K133+2,TPMatrix!$D$6:$E$9,2,FALSE()),0)),"")</f>
        <v>0</v>
      </c>
      <c r="O133" s="254">
        <f ca="1">IF(COUNTIF(K132:K136,K133)&gt;=4,IF(J133=5,VLOOKUP(K133+3,TPMatrix!$A$6:$B$10,2,FALSE()),IF(J133=4,VLOOKUP(K133+3,TPMatrix!$D$6:$E$9,2,FALSE()),0)),"")</f>
        <v>0</v>
      </c>
      <c r="P133" s="254">
        <f ca="1">IF(COUNTIF(K132:K136,K133)&gt;=5,IF(J133=5,VLOOKUP(K133+4,TPMatrix!$A$6:$B$10,2,FALSE()),IF(J133=4,VLOOKUP(K133+4,TPMatrix!$D$6:$E$9,2,FALSE()),0)),"")</f>
        <v>0</v>
      </c>
      <c r="Q133" s="254">
        <f t="shared" ca="1" si="40"/>
        <v>0</v>
      </c>
      <c r="R133" s="255">
        <f t="shared" ca="1" si="41"/>
        <v>5</v>
      </c>
      <c r="S133" s="253">
        <f t="shared" ca="1" si="42"/>
        <v>0</v>
      </c>
      <c r="T133" s="254">
        <f t="shared" si="43"/>
        <v>0</v>
      </c>
      <c r="U133" s="255">
        <f t="shared" ca="1" si="44"/>
        <v>0</v>
      </c>
      <c r="W133" s="191" t="str">
        <f t="shared" ca="1" si="45"/>
        <v/>
      </c>
      <c r="X133" t="str">
        <f ca="1">IF(ISNUMBER($A133),$W133*(Methuselahs!$A$4+1)+$A133,"")</f>
        <v/>
      </c>
      <c r="Y133" s="191" t="str">
        <f t="shared" ca="1" si="46"/>
        <v/>
      </c>
      <c r="Z133" t="str">
        <f ca="1">IF(ISNUMBER($A133),VLOOKUP($A133,Methuselahs!$A$7:$X$206,5),"")</f>
        <v/>
      </c>
      <c r="AA133" s="191" t="str">
        <f t="shared" ca="1" si="47"/>
        <v/>
      </c>
    </row>
    <row r="134" spans="1:27" ht="12.95" customHeight="1">
      <c r="A134" t="str">
        <f ca="1">IF(OR(ISBLANK('Tournament Info'!$B$11),'Tournament Info'!$B$11&lt;&gt;4),"",INDIRECT(ADDRESS(ROW(),3,1,1,"Optimal Seating "&amp;'Tournament Info'!$B$11-1&amp;"R+F")))</f>
        <v/>
      </c>
      <c r="B134" t="str">
        <f ca="1">IF(ISNUMBER(A134),VLOOKUP(A134,Methuselahs!$A$7:$E$206,2,FALSE()),"")</f>
        <v/>
      </c>
      <c r="C134" t="str">
        <f ca="1">IF(ISNUMBER(A134),VLOOKUP(A134,Methuselahs!$A$7:$E$206,3,FALSE()),"")</f>
        <v/>
      </c>
      <c r="D134" s="258" t="str">
        <f t="shared" ca="1" si="36"/>
        <v/>
      </c>
      <c r="E134" s="259"/>
      <c r="F134" s="289">
        <f t="shared" si="37"/>
        <v>0</v>
      </c>
      <c r="G134" s="260" t="str">
        <f t="shared" ca="1" si="38"/>
        <v/>
      </c>
      <c r="H134" t="str">
        <f ca="1">IF(ISNUMBER(A134),IF(OR($S134=$U134,NOT(ISNA(MATCH($D134*5+$V$4,Override!$C$6:$C$124,0)))),$Q134,0),"")</f>
        <v/>
      </c>
      <c r="I134" s="133" t="str">
        <f t="shared" ca="1" si="39"/>
        <v/>
      </c>
      <c r="J134" s="262">
        <f ca="1">COUNT(A132:A136)</f>
        <v>0</v>
      </c>
      <c r="K134" s="263" t="str">
        <f ca="1">IF(ISNUMBER(A134),_xlfn.RANK.EQ(F134,F132:F136),"")</f>
        <v/>
      </c>
      <c r="L134" s="264">
        <f ca="1">IF(J134=5,VLOOKUP(K134,TPMatrix!$A$6:$B$10,2,FALSE()),IF(J134=4,VLOOKUP(K134,TPMatrix!$D$6:$E$9,2,FALSE()),0))</f>
        <v>0</v>
      </c>
      <c r="M134" s="264">
        <f ca="1">IF(COUNTIF(K132:K136,K134)&gt;=2,IF(J134=5,VLOOKUP(K134+1,TPMatrix!$A$6:$B$10,2,FALSE()),IF(J134=4,VLOOKUP(K134+1,TPMatrix!$D$6:$E$9,2,FALSE()),0)),"")</f>
        <v>0</v>
      </c>
      <c r="N134" s="264">
        <f ca="1">IF(COUNTIF(K132:K136,K134)&gt;=3,IF(J134=5,VLOOKUP(K134+2,TPMatrix!$A$6:$B$10,2,FALSE()),IF(J134=4,VLOOKUP(K134+2,TPMatrix!$D$6:$E$9,2,FALSE()),0)),"")</f>
        <v>0</v>
      </c>
      <c r="O134" s="264">
        <f ca="1">IF(COUNTIF(K132:K136,K134)&gt;=4,IF(J134=5,VLOOKUP(K134+3,TPMatrix!$A$6:$B$10,2,FALSE()),IF(J134=4,VLOOKUP(K134+3,TPMatrix!$D$6:$E$9,2,FALSE()),0)),"")</f>
        <v>0</v>
      </c>
      <c r="P134" s="264">
        <f ca="1">IF(COUNTIF(K132:K136,K134)&gt;=5,IF(J134=5,VLOOKUP(K134+4,TPMatrix!$A$6:$B$10,2,FALSE()),IF(J134=4,VLOOKUP(K134+4,TPMatrix!$D$6:$E$9,2,FALSE()),0)),"")</f>
        <v>0</v>
      </c>
      <c r="Q134" s="264">
        <f t="shared" ca="1" si="40"/>
        <v>0</v>
      </c>
      <c r="R134" s="265">
        <f t="shared" ca="1" si="41"/>
        <v>5</v>
      </c>
      <c r="S134" s="263">
        <f t="shared" ca="1" si="42"/>
        <v>0</v>
      </c>
      <c r="T134" s="264">
        <f t="shared" si="43"/>
        <v>0</v>
      </c>
      <c r="U134" s="265">
        <f t="shared" ca="1" si="44"/>
        <v>0</v>
      </c>
      <c r="W134" s="191" t="str">
        <f t="shared" ca="1" si="45"/>
        <v/>
      </c>
      <c r="X134" t="str">
        <f ca="1">IF(ISNUMBER($A134),$W134*(Methuselahs!$A$4+1)+$A134,"")</f>
        <v/>
      </c>
      <c r="Y134" s="191" t="str">
        <f t="shared" ca="1" si="46"/>
        <v/>
      </c>
      <c r="Z134" t="str">
        <f ca="1">IF(ISNUMBER($A134),VLOOKUP($A134,Methuselahs!$A$7:$X$206,5),"")</f>
        <v/>
      </c>
      <c r="AA134" s="191" t="str">
        <f t="shared" ca="1" si="47"/>
        <v/>
      </c>
    </row>
    <row r="135" spans="1:27" ht="12.95" customHeight="1">
      <c r="A135" t="str">
        <f ca="1">IF(OR(ISBLANK('Tournament Info'!$B$11),'Tournament Info'!$B$11&lt;&gt;4),"",INDIRECT(ADDRESS(ROW(),3,1,1,"Optimal Seating "&amp;'Tournament Info'!$B$11-1&amp;"R+F")))</f>
        <v/>
      </c>
      <c r="B135" t="str">
        <f ca="1">IF(ISNUMBER(A135),VLOOKUP(A135,Methuselahs!$A$7:$E$206,2,FALSE()),"")</f>
        <v/>
      </c>
      <c r="C135" t="str">
        <f ca="1">IF(ISNUMBER(A135),VLOOKUP(A135,Methuselahs!$A$7:$E$206,3,FALSE()),"")</f>
        <v/>
      </c>
      <c r="D135" s="268" t="str">
        <f t="shared" ref="D135:D166" ca="1" si="48">IF(ISNUMBER(A135),FLOOR((ROW()-ROW($A$7))/5,1)+1,"")</f>
        <v/>
      </c>
      <c r="E135" s="269"/>
      <c r="F135" s="291">
        <f t="shared" ref="F135:F166" si="49">IF(ISNUMBER(E135),E135,0)</f>
        <v>0</v>
      </c>
      <c r="G135" s="250" t="str">
        <f t="shared" ref="G135:G166" ca="1" si="50">IF(ISNUMBER($A135),IF(AND($F135&gt;=2,$H135=60),1,0),"")</f>
        <v/>
      </c>
      <c r="H135" t="str">
        <f ca="1">IF(ISNUMBER(A135),IF(OR($S135=$U135,NOT(ISNA(MATCH($D135*5+$V$4,Override!$C$6:$C$124,0)))),$Q135,0),"")</f>
        <v/>
      </c>
      <c r="I135" s="297" t="str">
        <f t="shared" ref="I135:I166" ca="1" si="51">IF(ISNUMBER(A135),IF(J135=5,K135,IF(AND(J135=4,OR(K135=4,K135=3)),K135+1,K135)),"")</f>
        <v/>
      </c>
      <c r="J135" s="270">
        <f ca="1">COUNT(A132:A136)</f>
        <v>0</v>
      </c>
      <c r="K135" s="253" t="str">
        <f ca="1">IF(ISNUMBER(A135),_xlfn.RANK.EQ(F135,F132:F136),"")</f>
        <v/>
      </c>
      <c r="L135" s="254">
        <f ca="1">IF(J135=5,VLOOKUP(K135,TPMatrix!$A$6:$B$10,2,FALSE()),IF(J135=4,VLOOKUP(K135,TPMatrix!$D$6:$E$9,2,FALSE()),0))</f>
        <v>0</v>
      </c>
      <c r="M135" s="254">
        <f ca="1">IF(COUNTIF(K132:K136,K135)&gt;=2,IF(J135=5,VLOOKUP(K135+1,TPMatrix!$A$6:$B$10,2,FALSE()),IF(J135=4,VLOOKUP(K135+1,TPMatrix!$D$6:$E$9,2,FALSE()),0)),"")</f>
        <v>0</v>
      </c>
      <c r="N135" s="254">
        <f ca="1">IF(COUNTIF(K132:K136,K135)&gt;=3,IF(J135=5,VLOOKUP(K135+2,TPMatrix!$A$6:$B$10,2,FALSE()),IF(J135=4,VLOOKUP(K135+2,TPMatrix!$D$6:$E$9,2,FALSE()),0)),"")</f>
        <v>0</v>
      </c>
      <c r="O135" s="254">
        <f ca="1">IF(COUNTIF(K132:K136,K135)&gt;=4,IF(J135=5,VLOOKUP(K135+3,TPMatrix!$A$6:$B$10,2,FALSE()),IF(J135=4,VLOOKUP(K135+3,TPMatrix!$D$6:$E$9,2,FALSE()),0)),"")</f>
        <v>0</v>
      </c>
      <c r="P135" s="254">
        <f ca="1">IF(COUNTIF(K132:K136,K135)&gt;=5,IF(J135=5,VLOOKUP(K135+4,TPMatrix!$A$6:$B$10,2,FALSE()),IF(J135=4,VLOOKUP(K135+4,TPMatrix!$D$6:$E$9,2,FALSE()),0)),"")</f>
        <v>0</v>
      </c>
      <c r="Q135" s="254">
        <f t="shared" ref="Q135:Q166" ca="1" si="52">SUM(L135:P135)/COUNT(L135:P135)</f>
        <v>0</v>
      </c>
      <c r="R135" s="255">
        <f t="shared" ref="R135:R166" ca="1" si="53">COUNT(L135:P135)</f>
        <v>5</v>
      </c>
      <c r="S135" s="253">
        <f t="shared" ref="S135:S166" ca="1" si="54">IF(ISNUMBER($A135),COUNTIF($D$7:$D$206,$D135),0)</f>
        <v>0</v>
      </c>
      <c r="T135" s="254">
        <f t="shared" ref="T135:T166" si="55">CEILING($F135,1)</f>
        <v>0</v>
      </c>
      <c r="U135" s="255">
        <f t="shared" ref="U135:U166" ca="1" si="56">SUM(OFFSET(T135,-MOD(ROW()-ROW($U$7),5),0,5,1))</f>
        <v>0</v>
      </c>
      <c r="W135" s="191" t="str">
        <f t="shared" ref="W135:W166" ca="1" si="57">$I135</f>
        <v/>
      </c>
      <c r="X135" t="str">
        <f ca="1">IF(ISNUMBER($A135),$W135*(Methuselahs!$A$4+1)+$A135,"")</f>
        <v/>
      </c>
      <c r="Y135" s="191" t="str">
        <f t="shared" ref="Y135:Y166" ca="1" si="58">IF(ISNUMBER($A135),_xlfn.RANK.EQ($X135,$X135:$X139,1),"")</f>
        <v/>
      </c>
      <c r="Z135" t="str">
        <f ca="1">IF(ISNUMBER($A135),VLOOKUP($A135,Methuselahs!$A$7:$X$206,5),"")</f>
        <v/>
      </c>
      <c r="AA135" s="191" t="str">
        <f t="shared" ref="AA135:AA166" ca="1" si="59">$I135</f>
        <v/>
      </c>
    </row>
    <row r="136" spans="1:27" ht="12.95" customHeight="1" thickBot="1">
      <c r="A136" t="str">
        <f ca="1">IF(OR(ISBLANK('Tournament Info'!$B$11),'Tournament Info'!$B$11&lt;&gt;4),"",INDIRECT(ADDRESS(ROW(),3,1,1,"Optimal Seating "&amp;'Tournament Info'!$B$11-1&amp;"R+F")))</f>
        <v/>
      </c>
      <c r="B136" t="str">
        <f ca="1">IF(ISNUMBER(A136),VLOOKUP(A136,Methuselahs!$A$7:$E$206,2,FALSE()),"")</f>
        <v/>
      </c>
      <c r="C136" t="str">
        <f ca="1">IF(ISNUMBER(A136),VLOOKUP(A136,Methuselahs!$A$7:$E$206,3,FALSE()),"")</f>
        <v/>
      </c>
      <c r="D136" s="274" t="str">
        <f t="shared" ca="1" si="48"/>
        <v/>
      </c>
      <c r="E136" s="275"/>
      <c r="F136" s="292">
        <f t="shared" si="49"/>
        <v>0</v>
      </c>
      <c r="G136" s="260" t="str">
        <f t="shared" ca="1" si="50"/>
        <v/>
      </c>
      <c r="H136" t="str">
        <f ca="1">IF(ISNUMBER(A136),IF(OR($S136=$U136,NOT(ISNA(MATCH($D136*5+$V$4,Override!$C$6:$C$124,0)))),$Q136,0),"")</f>
        <v/>
      </c>
      <c r="I136" s="133" t="str">
        <f t="shared" ca="1" si="51"/>
        <v/>
      </c>
      <c r="J136" s="276">
        <f ca="1">COUNT(A132:A136)</f>
        <v>0</v>
      </c>
      <c r="K136" s="277" t="str">
        <f ca="1">IF(ISNUMBER(A136),_xlfn.RANK.EQ(F136,F132:F136),"")</f>
        <v/>
      </c>
      <c r="L136" s="278">
        <f ca="1">IF(J136=5,VLOOKUP(K136,TPMatrix!$A$6:$B$10,2,FALSE()),IF(J136=4,VLOOKUP(K136,TPMatrix!$D$6:$E$9,2,FALSE()),0))</f>
        <v>0</v>
      </c>
      <c r="M136" s="278">
        <f ca="1">IF(COUNTIF(K132:K136,K136)&gt;=2,IF(J136=5,VLOOKUP(K136+1,TPMatrix!$A$6:$B$10,2,FALSE()),IF(J136=4,VLOOKUP(K136+1,TPMatrix!$D$6:$E$9,2,FALSE()),0)),"")</f>
        <v>0</v>
      </c>
      <c r="N136" s="278">
        <f ca="1">IF(COUNTIF(K132:K136,K136)&gt;=3,IF(J136=5,VLOOKUP(K136+2,TPMatrix!$A$6:$B$10,2,FALSE()),IF(J136=4,VLOOKUP(K136+2,TPMatrix!$D$6:$E$9,2,FALSE()),0)),"")</f>
        <v>0</v>
      </c>
      <c r="O136" s="278">
        <f ca="1">IF(COUNTIF(K132:K136,K136)&gt;=4,IF(J136=5,VLOOKUP(K136+3,TPMatrix!$A$6:$B$10,2,FALSE()),IF(J136=4,VLOOKUP(K136+3,TPMatrix!$D$6:$E$9,2,FALSE()),0)),"")</f>
        <v>0</v>
      </c>
      <c r="P136" s="278">
        <f ca="1">IF(COUNTIF(K132:K136,K136)&gt;=5,IF(J136=5,VLOOKUP(K136+4,TPMatrix!$A$6:$B$10,2,FALSE()),IF(J136=4,VLOOKUP(K136+4,TPMatrix!$D$6:$E$9,2,FALSE()),0)),"")</f>
        <v>0</v>
      </c>
      <c r="Q136" s="278">
        <f t="shared" ca="1" si="52"/>
        <v>0</v>
      </c>
      <c r="R136" s="279">
        <f t="shared" ca="1" si="53"/>
        <v>5</v>
      </c>
      <c r="S136" s="277">
        <f t="shared" ca="1" si="54"/>
        <v>0</v>
      </c>
      <c r="T136" s="278">
        <f t="shared" si="55"/>
        <v>0</v>
      </c>
      <c r="U136" s="279">
        <f t="shared" ca="1" si="56"/>
        <v>0</v>
      </c>
      <c r="W136" s="191" t="str">
        <f t="shared" ca="1" si="57"/>
        <v/>
      </c>
      <c r="X136" t="str">
        <f ca="1">IF(ISNUMBER($A136),$W136*(Methuselahs!$A$4+1)+$A136,"")</f>
        <v/>
      </c>
      <c r="Y136" s="191" t="str">
        <f t="shared" ca="1" si="58"/>
        <v/>
      </c>
      <c r="Z136" t="str">
        <f ca="1">IF(ISNUMBER($A136),VLOOKUP($A136,Methuselahs!$A$7:$X$206,5),"")</f>
        <v/>
      </c>
      <c r="AA136" s="191" t="str">
        <f t="shared" ca="1" si="59"/>
        <v/>
      </c>
    </row>
    <row r="137" spans="1:27" ht="12.95" customHeight="1">
      <c r="A137" t="str">
        <f ca="1">IF(OR(ISBLANK('Tournament Info'!$B$11),'Tournament Info'!$B$11&lt;&gt;4),"",INDIRECT(ADDRESS(ROW(),3,1,1,"Optimal Seating "&amp;'Tournament Info'!$B$11-1&amp;"R+F")))</f>
        <v/>
      </c>
      <c r="B137" t="str">
        <f ca="1">IF(ISNUMBER(A137),VLOOKUP(A137,Methuselahs!$A$7:$E$206,2,FALSE()),"")</f>
        <v/>
      </c>
      <c r="C137" t="str">
        <f ca="1">IF(ISNUMBER(A137),VLOOKUP(A137,Methuselahs!$A$7:$E$206,3,FALSE()),"")</f>
        <v/>
      </c>
      <c r="D137" s="234" t="str">
        <f t="shared" ca="1" si="48"/>
        <v/>
      </c>
      <c r="E137" s="235"/>
      <c r="F137" s="285">
        <f t="shared" si="49"/>
        <v>0</v>
      </c>
      <c r="G137" s="236" t="str">
        <f t="shared" ca="1" si="50"/>
        <v/>
      </c>
      <c r="H137" t="str">
        <f ca="1">IF(ISNUMBER(A137),IF(OR($S137=$U137,NOT(ISNA(MATCH($D137*5+$V$4,Override!$C$6:$C$124,0)))),$Q137,0),"")</f>
        <v/>
      </c>
      <c r="I137" s="296" t="str">
        <f t="shared" ca="1" si="51"/>
        <v/>
      </c>
      <c r="J137" s="238">
        <f ca="1">COUNT(A137:A141)</f>
        <v>0</v>
      </c>
      <c r="K137" s="239" t="str">
        <f ca="1">IF(ISNUMBER(A137),_xlfn.RANK.EQ(F137,F137:F141),"")</f>
        <v/>
      </c>
      <c r="L137" s="240">
        <f ca="1">IF(J137=5,VLOOKUP(K137,TPMatrix!$A$6:$B$10,2,FALSE()),IF(J137=4,VLOOKUP(K137,TPMatrix!$D$6:$E$9,2,FALSE()),0))</f>
        <v>0</v>
      </c>
      <c r="M137" s="240">
        <f ca="1">IF(COUNTIF(K137:K141,K137)&gt;=2,IF(J137=5,VLOOKUP(K137+1,TPMatrix!$A$6:$B$10,2,FALSE()),IF(J137=4,VLOOKUP(K137+1,TPMatrix!$D$6:$E$9,2,FALSE()),0)),"")</f>
        <v>0</v>
      </c>
      <c r="N137" s="240">
        <f ca="1">IF(COUNTIF(K137:K141,K137)&gt;=3,IF(J137=5,VLOOKUP(K137+2,TPMatrix!$A$6:$B$10,2,FALSE()),IF(J137=4,VLOOKUP(K137+2,TPMatrix!$D$6:$E$9,2,FALSE()),0)),"")</f>
        <v>0</v>
      </c>
      <c r="O137" s="240">
        <f ca="1">IF(COUNTIF(K137:K141,K137)&gt;=4,IF(J137=5,VLOOKUP(K137+3,TPMatrix!$A$6:$B$10,2,FALSE()),IF(J137=4,VLOOKUP(K137+3,TPMatrix!$D$6:$E$9,2,FALSE()),0)),"")</f>
        <v>0</v>
      </c>
      <c r="P137" s="240">
        <f ca="1">IF(COUNTIF(K137:K141,K137)&gt;=5,IF(J137=5,VLOOKUP(K137+4,TPMatrix!$A$6:$B$10,2,FALSE()),IF(J137=4,VLOOKUP(K137+4,TPMatrix!$D$6:$E$9,2,FALSE()),0)),"")</f>
        <v>0</v>
      </c>
      <c r="Q137" s="240">
        <f t="shared" ca="1" si="52"/>
        <v>0</v>
      </c>
      <c r="R137" s="241">
        <f t="shared" ca="1" si="53"/>
        <v>5</v>
      </c>
      <c r="S137" s="242">
        <f t="shared" ca="1" si="54"/>
        <v>0</v>
      </c>
      <c r="T137" s="243">
        <f t="shared" si="55"/>
        <v>0</v>
      </c>
      <c r="U137" s="244">
        <f t="shared" ca="1" si="56"/>
        <v>0</v>
      </c>
      <c r="W137" s="191" t="str">
        <f t="shared" ca="1" si="57"/>
        <v/>
      </c>
      <c r="X137" t="str">
        <f ca="1">IF(ISNUMBER($A137),$W137*(Methuselahs!$A$4+1)+$A137,"")</f>
        <v/>
      </c>
      <c r="Y137" s="191" t="str">
        <f t="shared" ca="1" si="58"/>
        <v/>
      </c>
      <c r="Z137" t="str">
        <f ca="1">IF(ISNUMBER($A137),VLOOKUP($A137,Methuselahs!$A$7:$X$206,5),"")</f>
        <v/>
      </c>
      <c r="AA137" s="191" t="str">
        <f t="shared" ca="1" si="59"/>
        <v/>
      </c>
    </row>
    <row r="138" spans="1:27" ht="12.95" customHeight="1">
      <c r="A138" t="str">
        <f ca="1">IF(OR(ISBLANK('Tournament Info'!$B$11),'Tournament Info'!$B$11&lt;&gt;4),"",INDIRECT(ADDRESS(ROW(),3,1,1,"Optimal Seating "&amp;'Tournament Info'!$B$11-1&amp;"R+F")))</f>
        <v/>
      </c>
      <c r="B138" t="str">
        <f ca="1">IF(ISNUMBER(A138),VLOOKUP(A138,Methuselahs!$A$7:$E$206,2,FALSE()),"")</f>
        <v/>
      </c>
      <c r="C138" t="str">
        <f ca="1">IF(ISNUMBER(A138),VLOOKUP(A138,Methuselahs!$A$7:$E$206,3,FALSE()),"")</f>
        <v/>
      </c>
      <c r="D138" s="248" t="str">
        <f t="shared" ca="1" si="48"/>
        <v/>
      </c>
      <c r="E138" s="249"/>
      <c r="F138" s="287">
        <f t="shared" si="49"/>
        <v>0</v>
      </c>
      <c r="G138" s="250" t="str">
        <f t="shared" ca="1" si="50"/>
        <v/>
      </c>
      <c r="H138" t="str">
        <f ca="1">IF(ISNUMBER(A138),IF(OR($S138=$U138,NOT(ISNA(MATCH($D138*5+$V$4,Override!$C$6:$C$124,0)))),$Q138,0),"")</f>
        <v/>
      </c>
      <c r="I138" s="297" t="str">
        <f t="shared" ca="1" si="51"/>
        <v/>
      </c>
      <c r="J138" s="252">
        <f ca="1">COUNT(A137:A141)</f>
        <v>0</v>
      </c>
      <c r="K138" s="253" t="str">
        <f ca="1">IF(ISNUMBER(A138),_xlfn.RANK.EQ(F138,F137:F141),"")</f>
        <v/>
      </c>
      <c r="L138" s="254">
        <f ca="1">IF(J138=5,VLOOKUP(K138,TPMatrix!$A$6:$B$10,2,FALSE()),IF(J138=4,VLOOKUP(K138,TPMatrix!$D$6:$E$9,2,FALSE()),0))</f>
        <v>0</v>
      </c>
      <c r="M138" s="254">
        <f ca="1">IF(COUNTIF(K137:K141,K138)&gt;=2,IF(J138=5,VLOOKUP(K138+1,TPMatrix!$A$6:$B$10,2,FALSE()),IF(J138=4,VLOOKUP(K138+1,TPMatrix!$D$6:$E$9,2,FALSE()),0)),"")</f>
        <v>0</v>
      </c>
      <c r="N138" s="254">
        <f ca="1">IF(COUNTIF(K137:K141,K138)&gt;=3,IF(J138=5,VLOOKUP(K138+2,TPMatrix!$A$6:$B$10,2,FALSE()),IF(J138=4,VLOOKUP(K138+2,TPMatrix!$D$6:$E$9,2,FALSE()),0)),"")</f>
        <v>0</v>
      </c>
      <c r="O138" s="254">
        <f ca="1">IF(COUNTIF(K137:K141,K138)&gt;=4,IF(J138=5,VLOOKUP(K138+3,TPMatrix!$A$6:$B$10,2,FALSE()),IF(J138=4,VLOOKUP(K138+3,TPMatrix!$D$6:$E$9,2,FALSE()),0)),"")</f>
        <v>0</v>
      </c>
      <c r="P138" s="254">
        <f ca="1">IF(COUNTIF(K137:K141,K138)&gt;=5,IF(J138=5,VLOOKUP(K138+4,TPMatrix!$A$6:$B$10,2,FALSE()),IF(J138=4,VLOOKUP(K138+4,TPMatrix!$D$6:$E$9,2,FALSE()),0)),"")</f>
        <v>0</v>
      </c>
      <c r="Q138" s="254">
        <f t="shared" ca="1" si="52"/>
        <v>0</v>
      </c>
      <c r="R138" s="255">
        <f t="shared" ca="1" si="53"/>
        <v>5</v>
      </c>
      <c r="S138" s="253">
        <f t="shared" ca="1" si="54"/>
        <v>0</v>
      </c>
      <c r="T138" s="254">
        <f t="shared" si="55"/>
        <v>0</v>
      </c>
      <c r="U138" s="255">
        <f t="shared" ca="1" si="56"/>
        <v>0</v>
      </c>
      <c r="W138" s="191" t="str">
        <f t="shared" ca="1" si="57"/>
        <v/>
      </c>
      <c r="X138" t="str">
        <f ca="1">IF(ISNUMBER($A138),$W138*(Methuselahs!$A$4+1)+$A138,"")</f>
        <v/>
      </c>
      <c r="Y138" s="191" t="str">
        <f t="shared" ca="1" si="58"/>
        <v/>
      </c>
      <c r="Z138" t="str">
        <f ca="1">IF(ISNUMBER($A138),VLOOKUP($A138,Methuselahs!$A$7:$X$206,5),"")</f>
        <v/>
      </c>
      <c r="AA138" s="191" t="str">
        <f t="shared" ca="1" si="59"/>
        <v/>
      </c>
    </row>
    <row r="139" spans="1:27" ht="12.95" customHeight="1">
      <c r="A139" t="str">
        <f ca="1">IF(OR(ISBLANK('Tournament Info'!$B$11),'Tournament Info'!$B$11&lt;&gt;4),"",INDIRECT(ADDRESS(ROW(),3,1,1,"Optimal Seating "&amp;'Tournament Info'!$B$11-1&amp;"R+F")))</f>
        <v/>
      </c>
      <c r="B139" t="str">
        <f ca="1">IF(ISNUMBER(A139),VLOOKUP(A139,Methuselahs!$A$7:$E$206,2,FALSE()),"")</f>
        <v/>
      </c>
      <c r="C139" t="str">
        <f ca="1">IF(ISNUMBER(A139),VLOOKUP(A139,Methuselahs!$A$7:$E$206,3,FALSE()),"")</f>
        <v/>
      </c>
      <c r="D139" s="258" t="str">
        <f t="shared" ca="1" si="48"/>
        <v/>
      </c>
      <c r="E139" s="259"/>
      <c r="F139" s="289">
        <f t="shared" si="49"/>
        <v>0</v>
      </c>
      <c r="G139" s="260" t="str">
        <f t="shared" ca="1" si="50"/>
        <v/>
      </c>
      <c r="H139" t="str">
        <f ca="1">IF(ISNUMBER(A139),IF(OR($S139=$U139,NOT(ISNA(MATCH($D139*5+$V$4,Override!$C$6:$C$124,0)))),$Q139,0),"")</f>
        <v/>
      </c>
      <c r="I139" s="133" t="str">
        <f t="shared" ca="1" si="51"/>
        <v/>
      </c>
      <c r="J139" s="262">
        <f ca="1">COUNT(A137:A141)</f>
        <v>0</v>
      </c>
      <c r="K139" s="263" t="str">
        <f ca="1">IF(ISNUMBER(A139),_xlfn.RANK.EQ(F139,F137:F141),"")</f>
        <v/>
      </c>
      <c r="L139" s="264">
        <f ca="1">IF(J139=5,VLOOKUP(K139,TPMatrix!$A$6:$B$10,2,FALSE()),IF(J139=4,VLOOKUP(K139,TPMatrix!$D$6:$E$9,2,FALSE()),0))</f>
        <v>0</v>
      </c>
      <c r="M139" s="264">
        <f ca="1">IF(COUNTIF(K137:K141,K139)&gt;=2,IF(J139=5,VLOOKUP(K139+1,TPMatrix!$A$6:$B$10,2,FALSE()),IF(J139=4,VLOOKUP(K139+1,TPMatrix!$D$6:$E$9,2,FALSE()),0)),"")</f>
        <v>0</v>
      </c>
      <c r="N139" s="264">
        <f ca="1">IF(COUNTIF(K137:K141,K139)&gt;=3,IF(J139=5,VLOOKUP(K139+2,TPMatrix!$A$6:$B$10,2,FALSE()),IF(J139=4,VLOOKUP(K139+2,TPMatrix!$D$6:$E$9,2,FALSE()),0)),"")</f>
        <v>0</v>
      </c>
      <c r="O139" s="264">
        <f ca="1">IF(COUNTIF(K137:K141,K139)&gt;=4,IF(J139=5,VLOOKUP(K139+3,TPMatrix!$A$6:$B$10,2,FALSE()),IF(J139=4,VLOOKUP(K139+3,TPMatrix!$D$6:$E$9,2,FALSE()),0)),"")</f>
        <v>0</v>
      </c>
      <c r="P139" s="264">
        <f ca="1">IF(COUNTIF(K137:K141,K139)&gt;=5,IF(J139=5,VLOOKUP(K139+4,TPMatrix!$A$6:$B$10,2,FALSE()),IF(J139=4,VLOOKUP(K139+4,TPMatrix!$D$6:$E$9,2,FALSE()),0)),"")</f>
        <v>0</v>
      </c>
      <c r="Q139" s="264">
        <f t="shared" ca="1" si="52"/>
        <v>0</v>
      </c>
      <c r="R139" s="265">
        <f t="shared" ca="1" si="53"/>
        <v>5</v>
      </c>
      <c r="S139" s="263">
        <f t="shared" ca="1" si="54"/>
        <v>0</v>
      </c>
      <c r="T139" s="264">
        <f t="shared" si="55"/>
        <v>0</v>
      </c>
      <c r="U139" s="265">
        <f t="shared" ca="1" si="56"/>
        <v>0</v>
      </c>
      <c r="W139" s="191" t="str">
        <f t="shared" ca="1" si="57"/>
        <v/>
      </c>
      <c r="X139" t="str">
        <f ca="1">IF(ISNUMBER($A139),$W139*(Methuselahs!$A$4+1)+$A139,"")</f>
        <v/>
      </c>
      <c r="Y139" s="191" t="str">
        <f t="shared" ca="1" si="58"/>
        <v/>
      </c>
      <c r="Z139" t="str">
        <f ca="1">IF(ISNUMBER($A139),VLOOKUP($A139,Methuselahs!$A$7:$X$206,5),"")</f>
        <v/>
      </c>
      <c r="AA139" s="191" t="str">
        <f t="shared" ca="1" si="59"/>
        <v/>
      </c>
    </row>
    <row r="140" spans="1:27" ht="12.95" customHeight="1">
      <c r="A140" t="str">
        <f ca="1">IF(OR(ISBLANK('Tournament Info'!$B$11),'Tournament Info'!$B$11&lt;&gt;4),"",INDIRECT(ADDRESS(ROW(),3,1,1,"Optimal Seating "&amp;'Tournament Info'!$B$11-1&amp;"R+F")))</f>
        <v/>
      </c>
      <c r="B140" t="str">
        <f ca="1">IF(ISNUMBER(A140),VLOOKUP(A140,Methuselahs!$A$7:$E$206,2,FALSE()),"")</f>
        <v/>
      </c>
      <c r="C140" t="str">
        <f ca="1">IF(ISNUMBER(A140),VLOOKUP(A140,Methuselahs!$A$7:$E$206,3,FALSE()),"")</f>
        <v/>
      </c>
      <c r="D140" s="268" t="str">
        <f t="shared" ca="1" si="48"/>
        <v/>
      </c>
      <c r="E140" s="269"/>
      <c r="F140" s="291">
        <f t="shared" si="49"/>
        <v>0</v>
      </c>
      <c r="G140" s="250" t="str">
        <f t="shared" ca="1" si="50"/>
        <v/>
      </c>
      <c r="H140" t="str">
        <f ca="1">IF(ISNUMBER(A140),IF(OR($S140=$U140,NOT(ISNA(MATCH($D140*5+$V$4,Override!$C$6:$C$124,0)))),$Q140,0),"")</f>
        <v/>
      </c>
      <c r="I140" s="297" t="str">
        <f t="shared" ca="1" si="51"/>
        <v/>
      </c>
      <c r="J140" s="270">
        <f ca="1">COUNT(A137:A141)</f>
        <v>0</v>
      </c>
      <c r="K140" s="253" t="str">
        <f ca="1">IF(ISNUMBER(A140),_xlfn.RANK.EQ(F140,F137:F141),"")</f>
        <v/>
      </c>
      <c r="L140" s="254">
        <f ca="1">IF(J140=5,VLOOKUP(K140,TPMatrix!$A$6:$B$10,2,FALSE()),IF(J140=4,VLOOKUP(K140,TPMatrix!$D$6:$E$9,2,FALSE()),0))</f>
        <v>0</v>
      </c>
      <c r="M140" s="254">
        <f ca="1">IF(COUNTIF(K137:K141,K140)&gt;=2,IF(J140=5,VLOOKUP(K140+1,TPMatrix!$A$6:$B$10,2,FALSE()),IF(J140=4,VLOOKUP(K140+1,TPMatrix!$D$6:$E$9,2,FALSE()),0)),"")</f>
        <v>0</v>
      </c>
      <c r="N140" s="254">
        <f ca="1">IF(COUNTIF(K137:K141,K140)&gt;=3,IF(J140=5,VLOOKUP(K140+2,TPMatrix!$A$6:$B$10,2,FALSE()),IF(J140=4,VLOOKUP(K140+2,TPMatrix!$D$6:$E$9,2,FALSE()),0)),"")</f>
        <v>0</v>
      </c>
      <c r="O140" s="254">
        <f ca="1">IF(COUNTIF(K137:K141,K140)&gt;=4,IF(J140=5,VLOOKUP(K140+3,TPMatrix!$A$6:$B$10,2,FALSE()),IF(J140=4,VLOOKUP(K140+3,TPMatrix!$D$6:$E$9,2,FALSE()),0)),"")</f>
        <v>0</v>
      </c>
      <c r="P140" s="254">
        <f ca="1">IF(COUNTIF(K137:K141,K140)&gt;=5,IF(J140=5,VLOOKUP(K140+4,TPMatrix!$A$6:$B$10,2,FALSE()),IF(J140=4,VLOOKUP(K140+4,TPMatrix!$D$6:$E$9,2,FALSE()),0)),"")</f>
        <v>0</v>
      </c>
      <c r="Q140" s="254">
        <f t="shared" ca="1" si="52"/>
        <v>0</v>
      </c>
      <c r="R140" s="255">
        <f t="shared" ca="1" si="53"/>
        <v>5</v>
      </c>
      <c r="S140" s="253">
        <f t="shared" ca="1" si="54"/>
        <v>0</v>
      </c>
      <c r="T140" s="254">
        <f t="shared" si="55"/>
        <v>0</v>
      </c>
      <c r="U140" s="255">
        <f t="shared" ca="1" si="56"/>
        <v>0</v>
      </c>
      <c r="W140" s="191" t="str">
        <f t="shared" ca="1" si="57"/>
        <v/>
      </c>
      <c r="X140" t="str">
        <f ca="1">IF(ISNUMBER($A140),$W140*(Methuselahs!$A$4+1)+$A140,"")</f>
        <v/>
      </c>
      <c r="Y140" s="191" t="str">
        <f t="shared" ca="1" si="58"/>
        <v/>
      </c>
      <c r="Z140" t="str">
        <f ca="1">IF(ISNUMBER($A140),VLOOKUP($A140,Methuselahs!$A$7:$X$206,5),"")</f>
        <v/>
      </c>
      <c r="AA140" s="191" t="str">
        <f t="shared" ca="1" si="59"/>
        <v/>
      </c>
    </row>
    <row r="141" spans="1:27" ht="12.95" customHeight="1" thickBot="1">
      <c r="A141" t="str">
        <f ca="1">IF(OR(ISBLANK('Tournament Info'!$B$11),'Tournament Info'!$B$11&lt;&gt;4),"",INDIRECT(ADDRESS(ROW(),3,1,1,"Optimal Seating "&amp;'Tournament Info'!$B$11-1&amp;"R+F")))</f>
        <v/>
      </c>
      <c r="B141" t="str">
        <f ca="1">IF(ISNUMBER(A141),VLOOKUP(A141,Methuselahs!$A$7:$E$206,2,FALSE()),"")</f>
        <v/>
      </c>
      <c r="C141" t="str">
        <f ca="1">IF(ISNUMBER(A141),VLOOKUP(A141,Methuselahs!$A$7:$E$206,3,FALSE()),"")</f>
        <v/>
      </c>
      <c r="D141" s="274" t="str">
        <f t="shared" ca="1" si="48"/>
        <v/>
      </c>
      <c r="E141" s="275"/>
      <c r="F141" s="292">
        <f t="shared" si="49"/>
        <v>0</v>
      </c>
      <c r="G141" s="260" t="str">
        <f t="shared" ca="1" si="50"/>
        <v/>
      </c>
      <c r="H141" t="str">
        <f ca="1">IF(ISNUMBER(A141),IF(OR($S141=$U141,NOT(ISNA(MATCH($D141*5+$V$4,Override!$C$6:$C$124,0)))),$Q141,0),"")</f>
        <v/>
      </c>
      <c r="I141" s="133" t="str">
        <f t="shared" ca="1" si="51"/>
        <v/>
      </c>
      <c r="J141" s="276">
        <f ca="1">COUNT(A137:A141)</f>
        <v>0</v>
      </c>
      <c r="K141" s="277" t="str">
        <f ca="1">IF(ISNUMBER(A141),_xlfn.RANK.EQ(F141,F137:F141),"")</f>
        <v/>
      </c>
      <c r="L141" s="278">
        <f ca="1">IF(J141=5,VLOOKUP(K141,TPMatrix!$A$6:$B$10,2,FALSE()),IF(J141=4,VLOOKUP(K141,TPMatrix!$D$6:$E$9,2,FALSE()),0))</f>
        <v>0</v>
      </c>
      <c r="M141" s="278">
        <f ca="1">IF(COUNTIF(K137:K141,K141)&gt;=2,IF(J141=5,VLOOKUP(K141+1,TPMatrix!$A$6:$B$10,2,FALSE()),IF(J141=4,VLOOKUP(K141+1,TPMatrix!$D$6:$E$9,2,FALSE()),0)),"")</f>
        <v>0</v>
      </c>
      <c r="N141" s="278">
        <f ca="1">IF(COUNTIF(K137:K141,K141)&gt;=3,IF(J141=5,VLOOKUP(K141+2,TPMatrix!$A$6:$B$10,2,FALSE()),IF(J141=4,VLOOKUP(K141+2,TPMatrix!$D$6:$E$9,2,FALSE()),0)),"")</f>
        <v>0</v>
      </c>
      <c r="O141" s="278">
        <f ca="1">IF(COUNTIF(K137:K141,K141)&gt;=4,IF(J141=5,VLOOKUP(K141+3,TPMatrix!$A$6:$B$10,2,FALSE()),IF(J141=4,VLOOKUP(K141+3,TPMatrix!$D$6:$E$9,2,FALSE()),0)),"")</f>
        <v>0</v>
      </c>
      <c r="P141" s="278">
        <f ca="1">IF(COUNTIF(K137:K141,K141)&gt;=5,IF(J141=5,VLOOKUP(K141+4,TPMatrix!$A$6:$B$10,2,FALSE()),IF(J141=4,VLOOKUP(K141+4,TPMatrix!$D$6:$E$9,2,FALSE()),0)),"")</f>
        <v>0</v>
      </c>
      <c r="Q141" s="278">
        <f t="shared" ca="1" si="52"/>
        <v>0</v>
      </c>
      <c r="R141" s="279">
        <f t="shared" ca="1" si="53"/>
        <v>5</v>
      </c>
      <c r="S141" s="277">
        <f t="shared" ca="1" si="54"/>
        <v>0</v>
      </c>
      <c r="T141" s="278">
        <f t="shared" si="55"/>
        <v>0</v>
      </c>
      <c r="U141" s="279">
        <f t="shared" ca="1" si="56"/>
        <v>0</v>
      </c>
      <c r="W141" s="191" t="str">
        <f t="shared" ca="1" si="57"/>
        <v/>
      </c>
      <c r="X141" t="str">
        <f ca="1">IF(ISNUMBER($A141),$W141*(Methuselahs!$A$4+1)+$A141,"")</f>
        <v/>
      </c>
      <c r="Y141" s="191" t="str">
        <f t="shared" ca="1" si="58"/>
        <v/>
      </c>
      <c r="Z141" t="str">
        <f ca="1">IF(ISNUMBER($A141),VLOOKUP($A141,Methuselahs!$A$7:$X$206,5),"")</f>
        <v/>
      </c>
      <c r="AA141" s="191" t="str">
        <f t="shared" ca="1" si="59"/>
        <v/>
      </c>
    </row>
    <row r="142" spans="1:27" ht="12.95" customHeight="1">
      <c r="A142" t="str">
        <f ca="1">IF(OR(ISBLANK('Tournament Info'!$B$11),'Tournament Info'!$B$11&lt;&gt;4),"",INDIRECT(ADDRESS(ROW(),3,1,1,"Optimal Seating "&amp;'Tournament Info'!$B$11-1&amp;"R+F")))</f>
        <v/>
      </c>
      <c r="B142" t="str">
        <f ca="1">IF(ISNUMBER(A142),VLOOKUP(A142,Methuselahs!$A$7:$E$206,2,FALSE()),"")</f>
        <v/>
      </c>
      <c r="C142" t="str">
        <f ca="1">IF(ISNUMBER(A142),VLOOKUP(A142,Methuselahs!$A$7:$E$206,3,FALSE()),"")</f>
        <v/>
      </c>
      <c r="D142" s="234" t="str">
        <f t="shared" ca="1" si="48"/>
        <v/>
      </c>
      <c r="E142" s="235"/>
      <c r="F142" s="285">
        <f t="shared" si="49"/>
        <v>0</v>
      </c>
      <c r="G142" s="236" t="str">
        <f t="shared" ca="1" si="50"/>
        <v/>
      </c>
      <c r="H142" t="str">
        <f ca="1">IF(ISNUMBER(A142),IF(OR($S142=$U142,NOT(ISNA(MATCH($D142*5+$V$4,Override!$C$6:$C$124,0)))),$Q142,0),"")</f>
        <v/>
      </c>
      <c r="I142" s="296" t="str">
        <f t="shared" ca="1" si="51"/>
        <v/>
      </c>
      <c r="J142" s="238">
        <f ca="1">COUNT(A142:A146)</f>
        <v>0</v>
      </c>
      <c r="K142" s="239" t="str">
        <f ca="1">IF(ISNUMBER(A142),_xlfn.RANK.EQ(F142,F142:F146),"")</f>
        <v/>
      </c>
      <c r="L142" s="240">
        <f ca="1">IF(J142=5,VLOOKUP(K142,TPMatrix!$A$6:$B$10,2,FALSE()),IF(J142=4,VLOOKUP(K142,TPMatrix!$D$6:$E$9,2,FALSE()),0))</f>
        <v>0</v>
      </c>
      <c r="M142" s="240">
        <f ca="1">IF(COUNTIF(K142:K146,K142)&gt;=2,IF(J142=5,VLOOKUP(K142+1,TPMatrix!$A$6:$B$10,2,FALSE()),IF(J142=4,VLOOKUP(K142+1,TPMatrix!$D$6:$E$9,2,FALSE()),0)),"")</f>
        <v>0</v>
      </c>
      <c r="N142" s="240">
        <f ca="1">IF(COUNTIF(K142:K146,K142)&gt;=3,IF(J142=5,VLOOKUP(K142+2,TPMatrix!$A$6:$B$10,2,FALSE()),IF(J142=4,VLOOKUP(K142+2,TPMatrix!$D$6:$E$9,2,FALSE()),0)),"")</f>
        <v>0</v>
      </c>
      <c r="O142" s="240">
        <f ca="1">IF(COUNTIF(K142:K146,K142)&gt;=4,IF(J142=5,VLOOKUP(K142+3,TPMatrix!$A$6:$B$10,2,FALSE()),IF(J142=4,VLOOKUP(K142+3,TPMatrix!$D$6:$E$9,2,FALSE()),0)),"")</f>
        <v>0</v>
      </c>
      <c r="P142" s="240">
        <f ca="1">IF(COUNTIF(K142:K146,K142)&gt;=5,IF(J142=5,VLOOKUP(K142+4,TPMatrix!$A$6:$B$10,2,FALSE()),IF(J142=4,VLOOKUP(K142+4,TPMatrix!$D$6:$E$9,2,FALSE()),0)),"")</f>
        <v>0</v>
      </c>
      <c r="Q142" s="240">
        <f t="shared" ca="1" si="52"/>
        <v>0</v>
      </c>
      <c r="R142" s="241">
        <f t="shared" ca="1" si="53"/>
        <v>5</v>
      </c>
      <c r="S142" s="242">
        <f t="shared" ca="1" si="54"/>
        <v>0</v>
      </c>
      <c r="T142" s="243">
        <f t="shared" si="55"/>
        <v>0</v>
      </c>
      <c r="U142" s="244">
        <f t="shared" ca="1" si="56"/>
        <v>0</v>
      </c>
      <c r="W142" s="191" t="str">
        <f t="shared" ca="1" si="57"/>
        <v/>
      </c>
      <c r="X142" t="str">
        <f ca="1">IF(ISNUMBER($A142),$W142*(Methuselahs!$A$4+1)+$A142,"")</f>
        <v/>
      </c>
      <c r="Y142" s="191" t="str">
        <f t="shared" ca="1" si="58"/>
        <v/>
      </c>
      <c r="Z142" t="str">
        <f ca="1">IF(ISNUMBER($A142),VLOOKUP($A142,Methuselahs!$A$7:$X$206,5),"")</f>
        <v/>
      </c>
      <c r="AA142" s="191" t="str">
        <f t="shared" ca="1" si="59"/>
        <v/>
      </c>
    </row>
    <row r="143" spans="1:27" ht="12.95" customHeight="1">
      <c r="A143" t="str">
        <f ca="1">IF(OR(ISBLANK('Tournament Info'!$B$11),'Tournament Info'!$B$11&lt;&gt;4),"",INDIRECT(ADDRESS(ROW(),3,1,1,"Optimal Seating "&amp;'Tournament Info'!$B$11-1&amp;"R+F")))</f>
        <v/>
      </c>
      <c r="B143" t="str">
        <f ca="1">IF(ISNUMBER(A143),VLOOKUP(A143,Methuselahs!$A$7:$E$206,2,FALSE()),"")</f>
        <v/>
      </c>
      <c r="C143" t="str">
        <f ca="1">IF(ISNUMBER(A143),VLOOKUP(A143,Methuselahs!$A$7:$E$206,3,FALSE()),"")</f>
        <v/>
      </c>
      <c r="D143" s="248" t="str">
        <f t="shared" ca="1" si="48"/>
        <v/>
      </c>
      <c r="E143" s="249"/>
      <c r="F143" s="287">
        <f t="shared" si="49"/>
        <v>0</v>
      </c>
      <c r="G143" s="250" t="str">
        <f t="shared" ca="1" si="50"/>
        <v/>
      </c>
      <c r="H143" t="str">
        <f ca="1">IF(ISNUMBER(A143),IF(OR($S143=$U143,NOT(ISNA(MATCH($D143*5+$V$4,Override!$C$6:$C$124,0)))),$Q143,0),"")</f>
        <v/>
      </c>
      <c r="I143" s="297" t="str">
        <f t="shared" ca="1" si="51"/>
        <v/>
      </c>
      <c r="J143" s="252">
        <f ca="1">COUNT(A142:A146)</f>
        <v>0</v>
      </c>
      <c r="K143" s="253" t="str">
        <f ca="1">IF(ISNUMBER(A143),_xlfn.RANK.EQ(F143,F142:F146),"")</f>
        <v/>
      </c>
      <c r="L143" s="254">
        <f ca="1">IF(J143=5,VLOOKUP(K143,TPMatrix!$A$6:$B$10,2,FALSE()),IF(J143=4,VLOOKUP(K143,TPMatrix!$D$6:$E$9,2,FALSE()),0))</f>
        <v>0</v>
      </c>
      <c r="M143" s="254">
        <f ca="1">IF(COUNTIF(K142:K146,K143)&gt;=2,IF(J143=5,VLOOKUP(K143+1,TPMatrix!$A$6:$B$10,2,FALSE()),IF(J143=4,VLOOKUP(K143+1,TPMatrix!$D$6:$E$9,2,FALSE()),0)),"")</f>
        <v>0</v>
      </c>
      <c r="N143" s="254">
        <f ca="1">IF(COUNTIF(K142:K146,K143)&gt;=3,IF(J143=5,VLOOKUP(K143+2,TPMatrix!$A$6:$B$10,2,FALSE()),IF(J143=4,VLOOKUP(K143+2,TPMatrix!$D$6:$E$9,2,FALSE()),0)),"")</f>
        <v>0</v>
      </c>
      <c r="O143" s="254">
        <f ca="1">IF(COUNTIF(K142:K146,K143)&gt;=4,IF(J143=5,VLOOKUP(K143+3,TPMatrix!$A$6:$B$10,2,FALSE()),IF(J143=4,VLOOKUP(K143+3,TPMatrix!$D$6:$E$9,2,FALSE()),0)),"")</f>
        <v>0</v>
      </c>
      <c r="P143" s="254">
        <f ca="1">IF(COUNTIF(K142:K146,K143)&gt;=5,IF(J143=5,VLOOKUP(K143+4,TPMatrix!$A$6:$B$10,2,FALSE()),IF(J143=4,VLOOKUP(K143+4,TPMatrix!$D$6:$E$9,2,FALSE()),0)),"")</f>
        <v>0</v>
      </c>
      <c r="Q143" s="254">
        <f t="shared" ca="1" si="52"/>
        <v>0</v>
      </c>
      <c r="R143" s="255">
        <f t="shared" ca="1" si="53"/>
        <v>5</v>
      </c>
      <c r="S143" s="253">
        <f t="shared" ca="1" si="54"/>
        <v>0</v>
      </c>
      <c r="T143" s="254">
        <f t="shared" si="55"/>
        <v>0</v>
      </c>
      <c r="U143" s="255">
        <f t="shared" ca="1" si="56"/>
        <v>0</v>
      </c>
      <c r="W143" s="191" t="str">
        <f t="shared" ca="1" si="57"/>
        <v/>
      </c>
      <c r="X143" t="str">
        <f ca="1">IF(ISNUMBER($A143),$W143*(Methuselahs!$A$4+1)+$A143,"")</f>
        <v/>
      </c>
      <c r="Y143" s="191" t="str">
        <f t="shared" ca="1" si="58"/>
        <v/>
      </c>
      <c r="Z143" t="str">
        <f ca="1">IF(ISNUMBER($A143),VLOOKUP($A143,Methuselahs!$A$7:$X$206,5),"")</f>
        <v/>
      </c>
      <c r="AA143" s="191" t="str">
        <f t="shared" ca="1" si="59"/>
        <v/>
      </c>
    </row>
    <row r="144" spans="1:27" ht="12.95" customHeight="1">
      <c r="A144" t="str">
        <f ca="1">IF(OR(ISBLANK('Tournament Info'!$B$11),'Tournament Info'!$B$11&lt;&gt;4),"",INDIRECT(ADDRESS(ROW(),3,1,1,"Optimal Seating "&amp;'Tournament Info'!$B$11-1&amp;"R+F")))</f>
        <v/>
      </c>
      <c r="B144" t="str">
        <f ca="1">IF(ISNUMBER(A144),VLOOKUP(A144,Methuselahs!$A$7:$E$206,2,FALSE()),"")</f>
        <v/>
      </c>
      <c r="C144" t="str">
        <f ca="1">IF(ISNUMBER(A144),VLOOKUP(A144,Methuselahs!$A$7:$E$206,3,FALSE()),"")</f>
        <v/>
      </c>
      <c r="D144" s="258" t="str">
        <f t="shared" ca="1" si="48"/>
        <v/>
      </c>
      <c r="E144" s="259"/>
      <c r="F144" s="289">
        <f t="shared" si="49"/>
        <v>0</v>
      </c>
      <c r="G144" s="260" t="str">
        <f t="shared" ca="1" si="50"/>
        <v/>
      </c>
      <c r="H144" t="str">
        <f ca="1">IF(ISNUMBER(A144),IF(OR($S144=$U144,NOT(ISNA(MATCH($D144*5+$V$4,Override!$C$6:$C$124,0)))),$Q144,0),"")</f>
        <v/>
      </c>
      <c r="I144" s="133" t="str">
        <f t="shared" ca="1" si="51"/>
        <v/>
      </c>
      <c r="J144" s="262">
        <f ca="1">COUNT(A142:A146)</f>
        <v>0</v>
      </c>
      <c r="K144" s="263" t="str">
        <f ca="1">IF(ISNUMBER(A144),_xlfn.RANK.EQ(F144,F142:F146),"")</f>
        <v/>
      </c>
      <c r="L144" s="264">
        <f ca="1">IF(J144=5,VLOOKUP(K144,TPMatrix!$A$6:$B$10,2,FALSE()),IF(J144=4,VLOOKUP(K144,TPMatrix!$D$6:$E$9,2,FALSE()),0))</f>
        <v>0</v>
      </c>
      <c r="M144" s="264">
        <f ca="1">IF(COUNTIF(K142:K146,K144)&gt;=2,IF(J144=5,VLOOKUP(K144+1,TPMatrix!$A$6:$B$10,2,FALSE()),IF(J144=4,VLOOKUP(K144+1,TPMatrix!$D$6:$E$9,2,FALSE()),0)),"")</f>
        <v>0</v>
      </c>
      <c r="N144" s="264">
        <f ca="1">IF(COUNTIF(K142:K146,K144)&gt;=3,IF(J144=5,VLOOKUP(K144+2,TPMatrix!$A$6:$B$10,2,FALSE()),IF(J144=4,VLOOKUP(K144+2,TPMatrix!$D$6:$E$9,2,FALSE()),0)),"")</f>
        <v>0</v>
      </c>
      <c r="O144" s="264">
        <f ca="1">IF(COUNTIF(K142:K146,K144)&gt;=4,IF(J144=5,VLOOKUP(K144+3,TPMatrix!$A$6:$B$10,2,FALSE()),IF(J144=4,VLOOKUP(K144+3,TPMatrix!$D$6:$E$9,2,FALSE()),0)),"")</f>
        <v>0</v>
      </c>
      <c r="P144" s="264">
        <f ca="1">IF(COUNTIF(K142:K146,K144)&gt;=5,IF(J144=5,VLOOKUP(K144+4,TPMatrix!$A$6:$B$10,2,FALSE()),IF(J144=4,VLOOKUP(K144+4,TPMatrix!$D$6:$E$9,2,FALSE()),0)),"")</f>
        <v>0</v>
      </c>
      <c r="Q144" s="264">
        <f t="shared" ca="1" si="52"/>
        <v>0</v>
      </c>
      <c r="R144" s="265">
        <f t="shared" ca="1" si="53"/>
        <v>5</v>
      </c>
      <c r="S144" s="263">
        <f t="shared" ca="1" si="54"/>
        <v>0</v>
      </c>
      <c r="T144" s="264">
        <f t="shared" si="55"/>
        <v>0</v>
      </c>
      <c r="U144" s="265">
        <f t="shared" ca="1" si="56"/>
        <v>0</v>
      </c>
      <c r="W144" s="191" t="str">
        <f t="shared" ca="1" si="57"/>
        <v/>
      </c>
      <c r="X144" t="str">
        <f ca="1">IF(ISNUMBER($A144),$W144*(Methuselahs!$A$4+1)+$A144,"")</f>
        <v/>
      </c>
      <c r="Y144" s="191" t="str">
        <f t="shared" ca="1" si="58"/>
        <v/>
      </c>
      <c r="Z144" t="str">
        <f ca="1">IF(ISNUMBER($A144),VLOOKUP($A144,Methuselahs!$A$7:$X$206,5),"")</f>
        <v/>
      </c>
      <c r="AA144" s="191" t="str">
        <f t="shared" ca="1" si="59"/>
        <v/>
      </c>
    </row>
    <row r="145" spans="1:27" ht="12.95" customHeight="1">
      <c r="A145" t="str">
        <f ca="1">IF(OR(ISBLANK('Tournament Info'!$B$11),'Tournament Info'!$B$11&lt;&gt;4),"",INDIRECT(ADDRESS(ROW(),3,1,1,"Optimal Seating "&amp;'Tournament Info'!$B$11-1&amp;"R+F")))</f>
        <v/>
      </c>
      <c r="B145" t="str">
        <f ca="1">IF(ISNUMBER(A145),VLOOKUP(A145,Methuselahs!$A$7:$E$206,2,FALSE()),"")</f>
        <v/>
      </c>
      <c r="C145" t="str">
        <f ca="1">IF(ISNUMBER(A145),VLOOKUP(A145,Methuselahs!$A$7:$E$206,3,FALSE()),"")</f>
        <v/>
      </c>
      <c r="D145" s="268" t="str">
        <f t="shared" ca="1" si="48"/>
        <v/>
      </c>
      <c r="E145" s="269"/>
      <c r="F145" s="291">
        <f t="shared" si="49"/>
        <v>0</v>
      </c>
      <c r="G145" s="250" t="str">
        <f t="shared" ca="1" si="50"/>
        <v/>
      </c>
      <c r="H145" t="str">
        <f ca="1">IF(ISNUMBER(A145),IF(OR($S145=$U145,NOT(ISNA(MATCH($D145*5+$V$4,Override!$C$6:$C$124,0)))),$Q145,0),"")</f>
        <v/>
      </c>
      <c r="I145" s="297" t="str">
        <f t="shared" ca="1" si="51"/>
        <v/>
      </c>
      <c r="J145" s="270">
        <f ca="1">COUNT(A142:A146)</f>
        <v>0</v>
      </c>
      <c r="K145" s="253" t="str">
        <f ca="1">IF(ISNUMBER(A145),_xlfn.RANK.EQ(F145,F142:F146),"")</f>
        <v/>
      </c>
      <c r="L145" s="254">
        <f ca="1">IF(J145=5,VLOOKUP(K145,TPMatrix!$A$6:$B$10,2,FALSE()),IF(J145=4,VLOOKUP(K145,TPMatrix!$D$6:$E$9,2,FALSE()),0))</f>
        <v>0</v>
      </c>
      <c r="M145" s="254">
        <f ca="1">IF(COUNTIF(K142:K146,K145)&gt;=2,IF(J145=5,VLOOKUP(K145+1,TPMatrix!$A$6:$B$10,2,FALSE()),IF(J145=4,VLOOKUP(K145+1,TPMatrix!$D$6:$E$9,2,FALSE()),0)),"")</f>
        <v>0</v>
      </c>
      <c r="N145" s="254">
        <f ca="1">IF(COUNTIF(K142:K146,K145)&gt;=3,IF(J145=5,VLOOKUP(K145+2,TPMatrix!$A$6:$B$10,2,FALSE()),IF(J145=4,VLOOKUP(K145+2,TPMatrix!$D$6:$E$9,2,FALSE()),0)),"")</f>
        <v>0</v>
      </c>
      <c r="O145" s="254">
        <f ca="1">IF(COUNTIF(K142:K146,K145)&gt;=4,IF(J145=5,VLOOKUP(K145+3,TPMatrix!$A$6:$B$10,2,FALSE()),IF(J145=4,VLOOKUP(K145+3,TPMatrix!$D$6:$E$9,2,FALSE()),0)),"")</f>
        <v>0</v>
      </c>
      <c r="P145" s="254">
        <f ca="1">IF(COUNTIF(K142:K146,K145)&gt;=5,IF(J145=5,VLOOKUP(K145+4,TPMatrix!$A$6:$B$10,2,FALSE()),IF(J145=4,VLOOKUP(K145+4,TPMatrix!$D$6:$E$9,2,FALSE()),0)),"")</f>
        <v>0</v>
      </c>
      <c r="Q145" s="254">
        <f t="shared" ca="1" si="52"/>
        <v>0</v>
      </c>
      <c r="R145" s="255">
        <f t="shared" ca="1" si="53"/>
        <v>5</v>
      </c>
      <c r="S145" s="253">
        <f t="shared" ca="1" si="54"/>
        <v>0</v>
      </c>
      <c r="T145" s="254">
        <f t="shared" si="55"/>
        <v>0</v>
      </c>
      <c r="U145" s="255">
        <f t="shared" ca="1" si="56"/>
        <v>0</v>
      </c>
      <c r="W145" s="191" t="str">
        <f t="shared" ca="1" si="57"/>
        <v/>
      </c>
      <c r="X145" t="str">
        <f ca="1">IF(ISNUMBER($A145),$W145*(Methuselahs!$A$4+1)+$A145,"")</f>
        <v/>
      </c>
      <c r="Y145" s="191" t="str">
        <f t="shared" ca="1" si="58"/>
        <v/>
      </c>
      <c r="Z145" t="str">
        <f ca="1">IF(ISNUMBER($A145),VLOOKUP($A145,Methuselahs!$A$7:$X$206,5),"")</f>
        <v/>
      </c>
      <c r="AA145" s="191" t="str">
        <f t="shared" ca="1" si="59"/>
        <v/>
      </c>
    </row>
    <row r="146" spans="1:27" ht="12.95" customHeight="1" thickBot="1">
      <c r="A146" t="str">
        <f ca="1">IF(OR(ISBLANK('Tournament Info'!$B$11),'Tournament Info'!$B$11&lt;&gt;4),"",INDIRECT(ADDRESS(ROW(),3,1,1,"Optimal Seating "&amp;'Tournament Info'!$B$11-1&amp;"R+F")))</f>
        <v/>
      </c>
      <c r="B146" t="str">
        <f ca="1">IF(ISNUMBER(A146),VLOOKUP(A146,Methuselahs!$A$7:$E$206,2,FALSE()),"")</f>
        <v/>
      </c>
      <c r="C146" t="str">
        <f ca="1">IF(ISNUMBER(A146),VLOOKUP(A146,Methuselahs!$A$7:$E$206,3,FALSE()),"")</f>
        <v/>
      </c>
      <c r="D146" s="274" t="str">
        <f t="shared" ca="1" si="48"/>
        <v/>
      </c>
      <c r="E146" s="275"/>
      <c r="F146" s="292">
        <f t="shared" si="49"/>
        <v>0</v>
      </c>
      <c r="G146" s="260" t="str">
        <f t="shared" ca="1" si="50"/>
        <v/>
      </c>
      <c r="H146" t="str">
        <f ca="1">IF(ISNUMBER(A146),IF(OR($S146=$U146,NOT(ISNA(MATCH($D146*5+$V$4,Override!$C$6:$C$124,0)))),$Q146,0),"")</f>
        <v/>
      </c>
      <c r="I146" s="133" t="str">
        <f t="shared" ca="1" si="51"/>
        <v/>
      </c>
      <c r="J146" s="276">
        <f ca="1">COUNT(A142:A146)</f>
        <v>0</v>
      </c>
      <c r="K146" s="277" t="str">
        <f ca="1">IF(ISNUMBER(A146),_xlfn.RANK.EQ(F146,F142:F146),"")</f>
        <v/>
      </c>
      <c r="L146" s="278">
        <f ca="1">IF(J146=5,VLOOKUP(K146,TPMatrix!$A$6:$B$10,2,FALSE()),IF(J146=4,VLOOKUP(K146,TPMatrix!$D$6:$E$9,2,FALSE()),0))</f>
        <v>0</v>
      </c>
      <c r="M146" s="278">
        <f ca="1">IF(COUNTIF(K142:K146,K146)&gt;=2,IF(J146=5,VLOOKUP(K146+1,TPMatrix!$A$6:$B$10,2,FALSE()),IF(J146=4,VLOOKUP(K146+1,TPMatrix!$D$6:$E$9,2,FALSE()),0)),"")</f>
        <v>0</v>
      </c>
      <c r="N146" s="278">
        <f ca="1">IF(COUNTIF(K142:K146,K146)&gt;=3,IF(J146=5,VLOOKUP(K146+2,TPMatrix!$A$6:$B$10,2,FALSE()),IF(J146=4,VLOOKUP(K146+2,TPMatrix!$D$6:$E$9,2,FALSE()),0)),"")</f>
        <v>0</v>
      </c>
      <c r="O146" s="278">
        <f ca="1">IF(COUNTIF(K142:K146,K146)&gt;=4,IF(J146=5,VLOOKUP(K146+3,TPMatrix!$A$6:$B$10,2,FALSE()),IF(J146=4,VLOOKUP(K146+3,TPMatrix!$D$6:$E$9,2,FALSE()),0)),"")</f>
        <v>0</v>
      </c>
      <c r="P146" s="278">
        <f ca="1">IF(COUNTIF(K142:K146,K146)&gt;=5,IF(J146=5,VLOOKUP(K146+4,TPMatrix!$A$6:$B$10,2,FALSE()),IF(J146=4,VLOOKUP(K146+4,TPMatrix!$D$6:$E$9,2,FALSE()),0)),"")</f>
        <v>0</v>
      </c>
      <c r="Q146" s="278">
        <f t="shared" ca="1" si="52"/>
        <v>0</v>
      </c>
      <c r="R146" s="279">
        <f t="shared" ca="1" si="53"/>
        <v>5</v>
      </c>
      <c r="S146" s="277">
        <f t="shared" ca="1" si="54"/>
        <v>0</v>
      </c>
      <c r="T146" s="278">
        <f t="shared" si="55"/>
        <v>0</v>
      </c>
      <c r="U146" s="279">
        <f t="shared" ca="1" si="56"/>
        <v>0</v>
      </c>
      <c r="W146" s="191" t="str">
        <f t="shared" ca="1" si="57"/>
        <v/>
      </c>
      <c r="X146" t="str">
        <f ca="1">IF(ISNUMBER($A146),$W146*(Methuselahs!$A$4+1)+$A146,"")</f>
        <v/>
      </c>
      <c r="Y146" s="191" t="str">
        <f t="shared" ca="1" si="58"/>
        <v/>
      </c>
      <c r="Z146" t="str">
        <f ca="1">IF(ISNUMBER($A146),VLOOKUP($A146,Methuselahs!$A$7:$X$206,5),"")</f>
        <v/>
      </c>
      <c r="AA146" s="191" t="str">
        <f t="shared" ca="1" si="59"/>
        <v/>
      </c>
    </row>
    <row r="147" spans="1:27" ht="12.95" customHeight="1">
      <c r="A147" t="str">
        <f ca="1">IF(OR(ISBLANK('Tournament Info'!$B$11),'Tournament Info'!$B$11&lt;&gt;4),"",INDIRECT(ADDRESS(ROW(),3,1,1,"Optimal Seating "&amp;'Tournament Info'!$B$11-1&amp;"R+F")))</f>
        <v/>
      </c>
      <c r="B147" t="str">
        <f ca="1">IF(ISNUMBER(A147),VLOOKUP(A147,Methuselahs!$A$7:$E$206,2,FALSE()),"")</f>
        <v/>
      </c>
      <c r="C147" t="str">
        <f ca="1">IF(ISNUMBER(A147),VLOOKUP(A147,Methuselahs!$A$7:$E$206,3,FALSE()),"")</f>
        <v/>
      </c>
      <c r="D147" s="234" t="str">
        <f t="shared" ca="1" si="48"/>
        <v/>
      </c>
      <c r="E147" s="235"/>
      <c r="F147" s="285">
        <f t="shared" si="49"/>
        <v>0</v>
      </c>
      <c r="G147" s="236" t="str">
        <f t="shared" ca="1" si="50"/>
        <v/>
      </c>
      <c r="H147" t="str">
        <f ca="1">IF(ISNUMBER(A147),IF(OR($S147=$U147,NOT(ISNA(MATCH($D147*5+$V$4,Override!$C$6:$C$124,0)))),$Q147,0),"")</f>
        <v/>
      </c>
      <c r="I147" s="296" t="str">
        <f t="shared" ca="1" si="51"/>
        <v/>
      </c>
      <c r="J147" s="238">
        <f ca="1">COUNT(A147:A151)</f>
        <v>0</v>
      </c>
      <c r="K147" s="239" t="str">
        <f ca="1">IF(ISNUMBER(A147),_xlfn.RANK.EQ(F147,F147:F151),"")</f>
        <v/>
      </c>
      <c r="L147" s="240">
        <f ca="1">IF(J147=5,VLOOKUP(K147,TPMatrix!$A$6:$B$10,2,FALSE()),IF(J147=4,VLOOKUP(K147,TPMatrix!$D$6:$E$9,2,FALSE()),0))</f>
        <v>0</v>
      </c>
      <c r="M147" s="240">
        <f ca="1">IF(COUNTIF(K147:K151,K147)&gt;=2,IF(J147=5,VLOOKUP(K147+1,TPMatrix!$A$6:$B$10,2,FALSE()),IF(J147=4,VLOOKUP(K147+1,TPMatrix!$D$6:$E$9,2,FALSE()),0)),"")</f>
        <v>0</v>
      </c>
      <c r="N147" s="240">
        <f ca="1">IF(COUNTIF(K147:K151,K147)&gt;=3,IF(J147=5,VLOOKUP(K147+2,TPMatrix!$A$6:$B$10,2,FALSE()),IF(J147=4,VLOOKUP(K147+2,TPMatrix!$D$6:$E$9,2,FALSE()),0)),"")</f>
        <v>0</v>
      </c>
      <c r="O147" s="240">
        <f ca="1">IF(COUNTIF(K147:K151,K147)&gt;=4,IF(J147=5,VLOOKUP(K147+3,TPMatrix!$A$6:$B$10,2,FALSE()),IF(J147=4,VLOOKUP(K147+3,TPMatrix!$D$6:$E$9,2,FALSE()),0)),"")</f>
        <v>0</v>
      </c>
      <c r="P147" s="240">
        <f ca="1">IF(COUNTIF(K147:K151,K147)&gt;=5,IF(J147=5,VLOOKUP(K147+4,TPMatrix!$A$6:$B$10,2,FALSE()),IF(J147=4,VLOOKUP(K147+4,TPMatrix!$D$6:$E$9,2,FALSE()),0)),"")</f>
        <v>0</v>
      </c>
      <c r="Q147" s="240">
        <f t="shared" ca="1" si="52"/>
        <v>0</v>
      </c>
      <c r="R147" s="241">
        <f t="shared" ca="1" si="53"/>
        <v>5</v>
      </c>
      <c r="S147" s="242">
        <f t="shared" ca="1" si="54"/>
        <v>0</v>
      </c>
      <c r="T147" s="243">
        <f t="shared" si="55"/>
        <v>0</v>
      </c>
      <c r="U147" s="244">
        <f t="shared" ca="1" si="56"/>
        <v>0</v>
      </c>
      <c r="W147" s="191" t="str">
        <f t="shared" ca="1" si="57"/>
        <v/>
      </c>
      <c r="X147" t="str">
        <f ca="1">IF(ISNUMBER($A147),$W147*(Methuselahs!$A$4+1)+$A147,"")</f>
        <v/>
      </c>
      <c r="Y147" s="191" t="str">
        <f t="shared" ca="1" si="58"/>
        <v/>
      </c>
      <c r="Z147" t="str">
        <f ca="1">IF(ISNUMBER($A147),VLOOKUP($A147,Methuselahs!$A$7:$X$206,5),"")</f>
        <v/>
      </c>
      <c r="AA147" s="191" t="str">
        <f t="shared" ca="1" si="59"/>
        <v/>
      </c>
    </row>
    <row r="148" spans="1:27" ht="12.95" customHeight="1">
      <c r="A148" t="str">
        <f ca="1">IF(OR(ISBLANK('Tournament Info'!$B$11),'Tournament Info'!$B$11&lt;&gt;4),"",INDIRECT(ADDRESS(ROW(),3,1,1,"Optimal Seating "&amp;'Tournament Info'!$B$11-1&amp;"R+F")))</f>
        <v/>
      </c>
      <c r="B148" t="str">
        <f ca="1">IF(ISNUMBER(A148),VLOOKUP(A148,Methuselahs!$A$7:$E$206,2,FALSE()),"")</f>
        <v/>
      </c>
      <c r="C148" t="str">
        <f ca="1">IF(ISNUMBER(A148),VLOOKUP(A148,Methuselahs!$A$7:$E$206,3,FALSE()),"")</f>
        <v/>
      </c>
      <c r="D148" s="248" t="str">
        <f t="shared" ca="1" si="48"/>
        <v/>
      </c>
      <c r="E148" s="249"/>
      <c r="F148" s="287">
        <f t="shared" si="49"/>
        <v>0</v>
      </c>
      <c r="G148" s="250" t="str">
        <f t="shared" ca="1" si="50"/>
        <v/>
      </c>
      <c r="H148" t="str">
        <f ca="1">IF(ISNUMBER(A148),IF(OR($S148=$U148,NOT(ISNA(MATCH($D148*5+$V$4,Override!$C$6:$C$124,0)))),$Q148,0),"")</f>
        <v/>
      </c>
      <c r="I148" s="297" t="str">
        <f t="shared" ca="1" si="51"/>
        <v/>
      </c>
      <c r="J148" s="252">
        <f ca="1">COUNT(A147:A151)</f>
        <v>0</v>
      </c>
      <c r="K148" s="253" t="str">
        <f ca="1">IF(ISNUMBER(A148),_xlfn.RANK.EQ(F148,F147:F151),"")</f>
        <v/>
      </c>
      <c r="L148" s="254">
        <f ca="1">IF(J148=5,VLOOKUP(K148,TPMatrix!$A$6:$B$10,2,FALSE()),IF(J148=4,VLOOKUP(K148,TPMatrix!$D$6:$E$9,2,FALSE()),0))</f>
        <v>0</v>
      </c>
      <c r="M148" s="254">
        <f ca="1">IF(COUNTIF(K147:K151,K148)&gt;=2,IF(J148=5,VLOOKUP(K148+1,TPMatrix!$A$6:$B$10,2,FALSE()),IF(J148=4,VLOOKUP(K148+1,TPMatrix!$D$6:$E$9,2,FALSE()),0)),"")</f>
        <v>0</v>
      </c>
      <c r="N148" s="254">
        <f ca="1">IF(COUNTIF(K147:K151,K148)&gt;=3,IF(J148=5,VLOOKUP(K148+2,TPMatrix!$A$6:$B$10,2,FALSE()),IF(J148=4,VLOOKUP(K148+2,TPMatrix!$D$6:$E$9,2,FALSE()),0)),"")</f>
        <v>0</v>
      </c>
      <c r="O148" s="254">
        <f ca="1">IF(COUNTIF(K147:K151,K148)&gt;=4,IF(J148=5,VLOOKUP(K148+3,TPMatrix!$A$6:$B$10,2,FALSE()),IF(J148=4,VLOOKUP(K148+3,TPMatrix!$D$6:$E$9,2,FALSE()),0)),"")</f>
        <v>0</v>
      </c>
      <c r="P148" s="254">
        <f ca="1">IF(COUNTIF(K147:K151,K148)&gt;=5,IF(J148=5,VLOOKUP(K148+4,TPMatrix!$A$6:$B$10,2,FALSE()),IF(J148=4,VLOOKUP(K148+4,TPMatrix!$D$6:$E$9,2,FALSE()),0)),"")</f>
        <v>0</v>
      </c>
      <c r="Q148" s="254">
        <f t="shared" ca="1" si="52"/>
        <v>0</v>
      </c>
      <c r="R148" s="255">
        <f t="shared" ca="1" si="53"/>
        <v>5</v>
      </c>
      <c r="S148" s="253">
        <f t="shared" ca="1" si="54"/>
        <v>0</v>
      </c>
      <c r="T148" s="254">
        <f t="shared" si="55"/>
        <v>0</v>
      </c>
      <c r="U148" s="255">
        <f t="shared" ca="1" si="56"/>
        <v>0</v>
      </c>
      <c r="W148" s="191" t="str">
        <f t="shared" ca="1" si="57"/>
        <v/>
      </c>
      <c r="X148" t="str">
        <f ca="1">IF(ISNUMBER($A148),$W148*(Methuselahs!$A$4+1)+$A148,"")</f>
        <v/>
      </c>
      <c r="Y148" s="191" t="str">
        <f t="shared" ca="1" si="58"/>
        <v/>
      </c>
      <c r="Z148" t="str">
        <f ca="1">IF(ISNUMBER($A148),VLOOKUP($A148,Methuselahs!$A$7:$X$206,5),"")</f>
        <v/>
      </c>
      <c r="AA148" s="191" t="str">
        <f t="shared" ca="1" si="59"/>
        <v/>
      </c>
    </row>
    <row r="149" spans="1:27" ht="12.95" customHeight="1">
      <c r="A149" t="str">
        <f ca="1">IF(OR(ISBLANK('Tournament Info'!$B$11),'Tournament Info'!$B$11&lt;&gt;4),"",INDIRECT(ADDRESS(ROW(),3,1,1,"Optimal Seating "&amp;'Tournament Info'!$B$11-1&amp;"R+F")))</f>
        <v/>
      </c>
      <c r="B149" t="str">
        <f ca="1">IF(ISNUMBER(A149),VLOOKUP(A149,Methuselahs!$A$7:$E$206,2,FALSE()),"")</f>
        <v/>
      </c>
      <c r="C149" t="str">
        <f ca="1">IF(ISNUMBER(A149),VLOOKUP(A149,Methuselahs!$A$7:$E$206,3,FALSE()),"")</f>
        <v/>
      </c>
      <c r="D149" s="258" t="str">
        <f t="shared" ca="1" si="48"/>
        <v/>
      </c>
      <c r="E149" s="259"/>
      <c r="F149" s="289">
        <f t="shared" si="49"/>
        <v>0</v>
      </c>
      <c r="G149" s="260" t="str">
        <f t="shared" ca="1" si="50"/>
        <v/>
      </c>
      <c r="H149" t="str">
        <f ca="1">IF(ISNUMBER(A149),IF(OR($S149=$U149,NOT(ISNA(MATCH($D149*5+$V$4,Override!$C$6:$C$124,0)))),$Q149,0),"")</f>
        <v/>
      </c>
      <c r="I149" s="133" t="str">
        <f t="shared" ca="1" si="51"/>
        <v/>
      </c>
      <c r="J149" s="262">
        <f ca="1">COUNT(A147:A151)</f>
        <v>0</v>
      </c>
      <c r="K149" s="263" t="str">
        <f ca="1">IF(ISNUMBER(A149),_xlfn.RANK.EQ(F149,F147:F151),"")</f>
        <v/>
      </c>
      <c r="L149" s="264">
        <f ca="1">IF(J149=5,VLOOKUP(K149,TPMatrix!$A$6:$B$10,2,FALSE()),IF(J149=4,VLOOKUP(K149,TPMatrix!$D$6:$E$9,2,FALSE()),0))</f>
        <v>0</v>
      </c>
      <c r="M149" s="264">
        <f ca="1">IF(COUNTIF(K147:K151,K149)&gt;=2,IF(J149=5,VLOOKUP(K149+1,TPMatrix!$A$6:$B$10,2,FALSE()),IF(J149=4,VLOOKUP(K149+1,TPMatrix!$D$6:$E$9,2,FALSE()),0)),"")</f>
        <v>0</v>
      </c>
      <c r="N149" s="264">
        <f ca="1">IF(COUNTIF(K147:K151,K149)&gt;=3,IF(J149=5,VLOOKUP(K149+2,TPMatrix!$A$6:$B$10,2,FALSE()),IF(J149=4,VLOOKUP(K149+2,TPMatrix!$D$6:$E$9,2,FALSE()),0)),"")</f>
        <v>0</v>
      </c>
      <c r="O149" s="264">
        <f ca="1">IF(COUNTIF(K147:K151,K149)&gt;=4,IF(J149=5,VLOOKUP(K149+3,TPMatrix!$A$6:$B$10,2,FALSE()),IF(J149=4,VLOOKUP(K149+3,TPMatrix!$D$6:$E$9,2,FALSE()),0)),"")</f>
        <v>0</v>
      </c>
      <c r="P149" s="264">
        <f ca="1">IF(COUNTIF(K147:K151,K149)&gt;=5,IF(J149=5,VLOOKUP(K149+4,TPMatrix!$A$6:$B$10,2,FALSE()),IF(J149=4,VLOOKUP(K149+4,TPMatrix!$D$6:$E$9,2,FALSE()),0)),"")</f>
        <v>0</v>
      </c>
      <c r="Q149" s="264">
        <f t="shared" ca="1" si="52"/>
        <v>0</v>
      </c>
      <c r="R149" s="265">
        <f t="shared" ca="1" si="53"/>
        <v>5</v>
      </c>
      <c r="S149" s="263">
        <f t="shared" ca="1" si="54"/>
        <v>0</v>
      </c>
      <c r="T149" s="264">
        <f t="shared" si="55"/>
        <v>0</v>
      </c>
      <c r="U149" s="265">
        <f t="shared" ca="1" si="56"/>
        <v>0</v>
      </c>
      <c r="W149" s="191" t="str">
        <f t="shared" ca="1" si="57"/>
        <v/>
      </c>
      <c r="X149" t="str">
        <f ca="1">IF(ISNUMBER($A149),$W149*(Methuselahs!$A$4+1)+$A149,"")</f>
        <v/>
      </c>
      <c r="Y149" s="191" t="str">
        <f t="shared" ca="1" si="58"/>
        <v/>
      </c>
      <c r="Z149" t="str">
        <f ca="1">IF(ISNUMBER($A149),VLOOKUP($A149,Methuselahs!$A$7:$X$206,5),"")</f>
        <v/>
      </c>
      <c r="AA149" s="191" t="str">
        <f t="shared" ca="1" si="59"/>
        <v/>
      </c>
    </row>
    <row r="150" spans="1:27" ht="12.95" customHeight="1">
      <c r="A150" t="str">
        <f ca="1">IF(OR(ISBLANK('Tournament Info'!$B$11),'Tournament Info'!$B$11&lt;&gt;4),"",INDIRECT(ADDRESS(ROW(),3,1,1,"Optimal Seating "&amp;'Tournament Info'!$B$11-1&amp;"R+F")))</f>
        <v/>
      </c>
      <c r="B150" t="str">
        <f ca="1">IF(ISNUMBER(A150),VLOOKUP(A150,Methuselahs!$A$7:$E$206,2,FALSE()),"")</f>
        <v/>
      </c>
      <c r="C150" t="str">
        <f ca="1">IF(ISNUMBER(A150),VLOOKUP(A150,Methuselahs!$A$7:$E$206,3,FALSE()),"")</f>
        <v/>
      </c>
      <c r="D150" s="268" t="str">
        <f t="shared" ca="1" si="48"/>
        <v/>
      </c>
      <c r="E150" s="269"/>
      <c r="F150" s="291">
        <f t="shared" si="49"/>
        <v>0</v>
      </c>
      <c r="G150" s="250" t="str">
        <f t="shared" ca="1" si="50"/>
        <v/>
      </c>
      <c r="H150" t="str">
        <f ca="1">IF(ISNUMBER(A150),IF(OR($S150=$U150,NOT(ISNA(MATCH($D150*5+$V$4,Override!$C$6:$C$124,0)))),$Q150,0),"")</f>
        <v/>
      </c>
      <c r="I150" s="297" t="str">
        <f t="shared" ca="1" si="51"/>
        <v/>
      </c>
      <c r="J150" s="270">
        <f ca="1">COUNT(A147:A151)</f>
        <v>0</v>
      </c>
      <c r="K150" s="253" t="str">
        <f ca="1">IF(ISNUMBER(A150),_xlfn.RANK.EQ(F150,F147:F151),"")</f>
        <v/>
      </c>
      <c r="L150" s="254">
        <f ca="1">IF(J150=5,VLOOKUP(K150,TPMatrix!$A$6:$B$10,2,FALSE()),IF(J150=4,VLOOKUP(K150,TPMatrix!$D$6:$E$9,2,FALSE()),0))</f>
        <v>0</v>
      </c>
      <c r="M150" s="254">
        <f ca="1">IF(COUNTIF(K147:K151,K150)&gt;=2,IF(J150=5,VLOOKUP(K150+1,TPMatrix!$A$6:$B$10,2,FALSE()),IF(J150=4,VLOOKUP(K150+1,TPMatrix!$D$6:$E$9,2,FALSE()),0)),"")</f>
        <v>0</v>
      </c>
      <c r="N150" s="254">
        <f ca="1">IF(COUNTIF(K147:K151,K150)&gt;=3,IF(J150=5,VLOOKUP(K150+2,TPMatrix!$A$6:$B$10,2,FALSE()),IF(J150=4,VLOOKUP(K150+2,TPMatrix!$D$6:$E$9,2,FALSE()),0)),"")</f>
        <v>0</v>
      </c>
      <c r="O150" s="254">
        <f ca="1">IF(COUNTIF(K147:K151,K150)&gt;=4,IF(J150=5,VLOOKUP(K150+3,TPMatrix!$A$6:$B$10,2,FALSE()),IF(J150=4,VLOOKUP(K150+3,TPMatrix!$D$6:$E$9,2,FALSE()),0)),"")</f>
        <v>0</v>
      </c>
      <c r="P150" s="254">
        <f ca="1">IF(COUNTIF(K147:K151,K150)&gt;=5,IF(J150=5,VLOOKUP(K150+4,TPMatrix!$A$6:$B$10,2,FALSE()),IF(J150=4,VLOOKUP(K150+4,TPMatrix!$D$6:$E$9,2,FALSE()),0)),"")</f>
        <v>0</v>
      </c>
      <c r="Q150" s="254">
        <f t="shared" ca="1" si="52"/>
        <v>0</v>
      </c>
      <c r="R150" s="255">
        <f t="shared" ca="1" si="53"/>
        <v>5</v>
      </c>
      <c r="S150" s="253">
        <f t="shared" ca="1" si="54"/>
        <v>0</v>
      </c>
      <c r="T150" s="254">
        <f t="shared" si="55"/>
        <v>0</v>
      </c>
      <c r="U150" s="255">
        <f t="shared" ca="1" si="56"/>
        <v>0</v>
      </c>
      <c r="W150" s="191" t="str">
        <f t="shared" ca="1" si="57"/>
        <v/>
      </c>
      <c r="X150" t="str">
        <f ca="1">IF(ISNUMBER($A150),$W150*(Methuselahs!$A$4+1)+$A150,"")</f>
        <v/>
      </c>
      <c r="Y150" s="191" t="str">
        <f t="shared" ca="1" si="58"/>
        <v/>
      </c>
      <c r="Z150" t="str">
        <f ca="1">IF(ISNUMBER($A150),VLOOKUP($A150,Methuselahs!$A$7:$X$206,5),"")</f>
        <v/>
      </c>
      <c r="AA150" s="191" t="str">
        <f t="shared" ca="1" si="59"/>
        <v/>
      </c>
    </row>
    <row r="151" spans="1:27" ht="12.95" customHeight="1" thickBot="1">
      <c r="A151" t="str">
        <f ca="1">IF(OR(ISBLANK('Tournament Info'!$B$11),'Tournament Info'!$B$11&lt;&gt;4),"",INDIRECT(ADDRESS(ROW(),3,1,1,"Optimal Seating "&amp;'Tournament Info'!$B$11-1&amp;"R+F")))</f>
        <v/>
      </c>
      <c r="B151" t="str">
        <f ca="1">IF(ISNUMBER(A151),VLOOKUP(A151,Methuselahs!$A$7:$E$206,2,FALSE()),"")</f>
        <v/>
      </c>
      <c r="C151" t="str">
        <f ca="1">IF(ISNUMBER(A151),VLOOKUP(A151,Methuselahs!$A$7:$E$206,3,FALSE()),"")</f>
        <v/>
      </c>
      <c r="D151" s="274" t="str">
        <f t="shared" ca="1" si="48"/>
        <v/>
      </c>
      <c r="E151" s="275"/>
      <c r="F151" s="292">
        <f t="shared" si="49"/>
        <v>0</v>
      </c>
      <c r="G151" s="260" t="str">
        <f t="shared" ca="1" si="50"/>
        <v/>
      </c>
      <c r="H151" t="str">
        <f ca="1">IF(ISNUMBER(A151),IF(OR($S151=$U151,NOT(ISNA(MATCH($D151*5+$V$4,Override!$C$6:$C$124,0)))),$Q151,0),"")</f>
        <v/>
      </c>
      <c r="I151" s="133" t="str">
        <f t="shared" ca="1" si="51"/>
        <v/>
      </c>
      <c r="J151" s="276">
        <f ca="1">COUNT(A147:A151)</f>
        <v>0</v>
      </c>
      <c r="K151" s="277" t="str">
        <f ca="1">IF(ISNUMBER(A151),_xlfn.RANK.EQ(F151,F147:F151),"")</f>
        <v/>
      </c>
      <c r="L151" s="278">
        <f ca="1">IF(J151=5,VLOOKUP(K151,TPMatrix!$A$6:$B$10,2,FALSE()),IF(J151=4,VLOOKUP(K151,TPMatrix!$D$6:$E$9,2,FALSE()),0))</f>
        <v>0</v>
      </c>
      <c r="M151" s="278">
        <f ca="1">IF(COUNTIF(K147:K151,K151)&gt;=2,IF(J151=5,VLOOKUP(K151+1,TPMatrix!$A$6:$B$10,2,FALSE()),IF(J151=4,VLOOKUP(K151+1,TPMatrix!$D$6:$E$9,2,FALSE()),0)),"")</f>
        <v>0</v>
      </c>
      <c r="N151" s="278">
        <f ca="1">IF(COUNTIF(K147:K151,K151)&gt;=3,IF(J151=5,VLOOKUP(K151+2,TPMatrix!$A$6:$B$10,2,FALSE()),IF(J151=4,VLOOKUP(K151+2,TPMatrix!$D$6:$E$9,2,FALSE()),0)),"")</f>
        <v>0</v>
      </c>
      <c r="O151" s="278">
        <f ca="1">IF(COUNTIF(K147:K151,K151)&gt;=4,IF(J151=5,VLOOKUP(K151+3,TPMatrix!$A$6:$B$10,2,FALSE()),IF(J151=4,VLOOKUP(K151+3,TPMatrix!$D$6:$E$9,2,FALSE()),0)),"")</f>
        <v>0</v>
      </c>
      <c r="P151" s="278">
        <f ca="1">IF(COUNTIF(K147:K151,K151)&gt;=5,IF(J151=5,VLOOKUP(K151+4,TPMatrix!$A$6:$B$10,2,FALSE()),IF(J151=4,VLOOKUP(K151+4,TPMatrix!$D$6:$E$9,2,FALSE()),0)),"")</f>
        <v>0</v>
      </c>
      <c r="Q151" s="278">
        <f t="shared" ca="1" si="52"/>
        <v>0</v>
      </c>
      <c r="R151" s="279">
        <f t="shared" ca="1" si="53"/>
        <v>5</v>
      </c>
      <c r="S151" s="277">
        <f t="shared" ca="1" si="54"/>
        <v>0</v>
      </c>
      <c r="T151" s="278">
        <f t="shared" si="55"/>
        <v>0</v>
      </c>
      <c r="U151" s="279">
        <f t="shared" ca="1" si="56"/>
        <v>0</v>
      </c>
      <c r="W151" s="191" t="str">
        <f t="shared" ca="1" si="57"/>
        <v/>
      </c>
      <c r="X151" t="str">
        <f ca="1">IF(ISNUMBER($A151),$W151*(Methuselahs!$A$4+1)+$A151,"")</f>
        <v/>
      </c>
      <c r="Y151" s="191" t="str">
        <f t="shared" ca="1" si="58"/>
        <v/>
      </c>
      <c r="Z151" t="str">
        <f ca="1">IF(ISNUMBER($A151),VLOOKUP($A151,Methuselahs!$A$7:$X$206,5),"")</f>
        <v/>
      </c>
      <c r="AA151" s="191" t="str">
        <f t="shared" ca="1" si="59"/>
        <v/>
      </c>
    </row>
    <row r="152" spans="1:27" ht="12.95" customHeight="1">
      <c r="A152" t="str">
        <f ca="1">IF(OR(ISBLANK('Tournament Info'!$B$11),'Tournament Info'!$B$11&lt;&gt;4),"",INDIRECT(ADDRESS(ROW(),3,1,1,"Optimal Seating "&amp;'Tournament Info'!$B$11-1&amp;"R+F")))</f>
        <v/>
      </c>
      <c r="B152" t="str">
        <f ca="1">IF(ISNUMBER(A152),VLOOKUP(A152,Methuselahs!$A$7:$E$206,2,FALSE()),"")</f>
        <v/>
      </c>
      <c r="C152" t="str">
        <f ca="1">IF(ISNUMBER(A152),VLOOKUP(A152,Methuselahs!$A$7:$E$206,3,FALSE()),"")</f>
        <v/>
      </c>
      <c r="D152" s="234" t="str">
        <f t="shared" ca="1" si="48"/>
        <v/>
      </c>
      <c r="E152" s="235"/>
      <c r="F152" s="285">
        <f t="shared" si="49"/>
        <v>0</v>
      </c>
      <c r="G152" s="236" t="str">
        <f t="shared" ca="1" si="50"/>
        <v/>
      </c>
      <c r="H152" t="str">
        <f ca="1">IF(ISNUMBER(A152),IF(OR($S152=$U152,NOT(ISNA(MATCH($D152*5+$V$4,Override!$C$6:$C$124,0)))),$Q152,0),"")</f>
        <v/>
      </c>
      <c r="I152" s="296" t="str">
        <f t="shared" ca="1" si="51"/>
        <v/>
      </c>
      <c r="J152" s="238">
        <f ca="1">COUNT(A152:A156)</f>
        <v>0</v>
      </c>
      <c r="K152" s="239" t="str">
        <f ca="1">IF(ISNUMBER(A152),_xlfn.RANK.EQ(F152,F152:F156),"")</f>
        <v/>
      </c>
      <c r="L152" s="240">
        <f ca="1">IF(J152=5,VLOOKUP(K152,TPMatrix!$A$6:$B$10,2,FALSE()),IF(J152=4,VLOOKUP(K152,TPMatrix!$D$6:$E$9,2,FALSE()),0))</f>
        <v>0</v>
      </c>
      <c r="M152" s="240">
        <f ca="1">IF(COUNTIF(K152:K156,K152)&gt;=2,IF(J152=5,VLOOKUP(K152+1,TPMatrix!$A$6:$B$10,2,FALSE()),IF(J152=4,VLOOKUP(K152+1,TPMatrix!$D$6:$E$9,2,FALSE()),0)),"")</f>
        <v>0</v>
      </c>
      <c r="N152" s="240">
        <f ca="1">IF(COUNTIF(K152:K156,K152)&gt;=3,IF(J152=5,VLOOKUP(K152+2,TPMatrix!$A$6:$B$10,2,FALSE()),IF(J152=4,VLOOKUP(K152+2,TPMatrix!$D$6:$E$9,2,FALSE()),0)),"")</f>
        <v>0</v>
      </c>
      <c r="O152" s="240">
        <f ca="1">IF(COUNTIF(K152:K156,K152)&gt;=4,IF(J152=5,VLOOKUP(K152+3,TPMatrix!$A$6:$B$10,2,FALSE()),IF(J152=4,VLOOKUP(K152+3,TPMatrix!$D$6:$E$9,2,FALSE()),0)),"")</f>
        <v>0</v>
      </c>
      <c r="P152" s="240">
        <f ca="1">IF(COUNTIF(K152:K156,K152)&gt;=5,IF(J152=5,VLOOKUP(K152+4,TPMatrix!$A$6:$B$10,2,FALSE()),IF(J152=4,VLOOKUP(K152+4,TPMatrix!$D$6:$E$9,2,FALSE()),0)),"")</f>
        <v>0</v>
      </c>
      <c r="Q152" s="240">
        <f t="shared" ca="1" si="52"/>
        <v>0</v>
      </c>
      <c r="R152" s="241">
        <f t="shared" ca="1" si="53"/>
        <v>5</v>
      </c>
      <c r="S152" s="242">
        <f t="shared" ca="1" si="54"/>
        <v>0</v>
      </c>
      <c r="T152" s="243">
        <f t="shared" si="55"/>
        <v>0</v>
      </c>
      <c r="U152" s="244">
        <f t="shared" ca="1" si="56"/>
        <v>0</v>
      </c>
      <c r="W152" s="191" t="str">
        <f t="shared" ca="1" si="57"/>
        <v/>
      </c>
      <c r="X152" t="str">
        <f ca="1">IF(ISNUMBER($A152),$W152*(Methuselahs!$A$4+1)+$A152,"")</f>
        <v/>
      </c>
      <c r="Y152" s="191" t="str">
        <f t="shared" ca="1" si="58"/>
        <v/>
      </c>
      <c r="Z152" t="str">
        <f ca="1">IF(ISNUMBER($A152),VLOOKUP($A152,Methuselahs!$A$7:$X$206,5),"")</f>
        <v/>
      </c>
      <c r="AA152" s="191" t="str">
        <f t="shared" ca="1" si="59"/>
        <v/>
      </c>
    </row>
    <row r="153" spans="1:27" ht="12.95" customHeight="1">
      <c r="A153" t="str">
        <f ca="1">IF(OR(ISBLANK('Tournament Info'!$B$11),'Tournament Info'!$B$11&lt;&gt;4),"",INDIRECT(ADDRESS(ROW(),3,1,1,"Optimal Seating "&amp;'Tournament Info'!$B$11-1&amp;"R+F")))</f>
        <v/>
      </c>
      <c r="B153" t="str">
        <f ca="1">IF(ISNUMBER(A153),VLOOKUP(A153,Methuselahs!$A$7:$E$206,2,FALSE()),"")</f>
        <v/>
      </c>
      <c r="C153" t="str">
        <f ca="1">IF(ISNUMBER(A153),VLOOKUP(A153,Methuselahs!$A$7:$E$206,3,FALSE()),"")</f>
        <v/>
      </c>
      <c r="D153" s="248" t="str">
        <f t="shared" ca="1" si="48"/>
        <v/>
      </c>
      <c r="E153" s="249"/>
      <c r="F153" s="287">
        <f t="shared" si="49"/>
        <v>0</v>
      </c>
      <c r="G153" s="250" t="str">
        <f t="shared" ca="1" si="50"/>
        <v/>
      </c>
      <c r="H153" t="str">
        <f ca="1">IF(ISNUMBER(A153),IF(OR($S153=$U153,NOT(ISNA(MATCH($D153*5+$V$4,Override!$C$6:$C$124,0)))),$Q153,0),"")</f>
        <v/>
      </c>
      <c r="I153" s="297" t="str">
        <f t="shared" ca="1" si="51"/>
        <v/>
      </c>
      <c r="J153" s="252">
        <f ca="1">COUNT(A152:A156)</f>
        <v>0</v>
      </c>
      <c r="K153" s="253" t="str">
        <f ca="1">IF(ISNUMBER(A153),_xlfn.RANK.EQ(F153,F152:F156),"")</f>
        <v/>
      </c>
      <c r="L153" s="254">
        <f ca="1">IF(J153=5,VLOOKUP(K153,TPMatrix!$A$6:$B$10,2,FALSE()),IF(J153=4,VLOOKUP(K153,TPMatrix!$D$6:$E$9,2,FALSE()),0))</f>
        <v>0</v>
      </c>
      <c r="M153" s="254">
        <f ca="1">IF(COUNTIF(K152:K156,K153)&gt;=2,IF(J153=5,VLOOKUP(K153+1,TPMatrix!$A$6:$B$10,2,FALSE()),IF(J153=4,VLOOKUP(K153+1,TPMatrix!$D$6:$E$9,2,FALSE()),0)),"")</f>
        <v>0</v>
      </c>
      <c r="N153" s="254">
        <f ca="1">IF(COUNTIF(K152:K156,K153)&gt;=3,IF(J153=5,VLOOKUP(K153+2,TPMatrix!$A$6:$B$10,2,FALSE()),IF(J153=4,VLOOKUP(K153+2,TPMatrix!$D$6:$E$9,2,FALSE()),0)),"")</f>
        <v>0</v>
      </c>
      <c r="O153" s="254">
        <f ca="1">IF(COUNTIF(K152:K156,K153)&gt;=4,IF(J153=5,VLOOKUP(K153+3,TPMatrix!$A$6:$B$10,2,FALSE()),IF(J153=4,VLOOKUP(K153+3,TPMatrix!$D$6:$E$9,2,FALSE()),0)),"")</f>
        <v>0</v>
      </c>
      <c r="P153" s="254">
        <f ca="1">IF(COUNTIF(K152:K156,K153)&gt;=5,IF(J153=5,VLOOKUP(K153+4,TPMatrix!$A$6:$B$10,2,FALSE()),IF(J153=4,VLOOKUP(K153+4,TPMatrix!$D$6:$E$9,2,FALSE()),0)),"")</f>
        <v>0</v>
      </c>
      <c r="Q153" s="254">
        <f t="shared" ca="1" si="52"/>
        <v>0</v>
      </c>
      <c r="R153" s="255">
        <f t="shared" ca="1" si="53"/>
        <v>5</v>
      </c>
      <c r="S153" s="253">
        <f t="shared" ca="1" si="54"/>
        <v>0</v>
      </c>
      <c r="T153" s="254">
        <f t="shared" si="55"/>
        <v>0</v>
      </c>
      <c r="U153" s="255">
        <f t="shared" ca="1" si="56"/>
        <v>0</v>
      </c>
      <c r="W153" s="191" t="str">
        <f t="shared" ca="1" si="57"/>
        <v/>
      </c>
      <c r="X153" t="str">
        <f ca="1">IF(ISNUMBER($A153),$W153*(Methuselahs!$A$4+1)+$A153,"")</f>
        <v/>
      </c>
      <c r="Y153" s="191" t="str">
        <f t="shared" ca="1" si="58"/>
        <v/>
      </c>
      <c r="Z153" t="str">
        <f ca="1">IF(ISNUMBER($A153),VLOOKUP($A153,Methuselahs!$A$7:$X$206,5),"")</f>
        <v/>
      </c>
      <c r="AA153" s="191" t="str">
        <f t="shared" ca="1" si="59"/>
        <v/>
      </c>
    </row>
    <row r="154" spans="1:27" ht="12.95" customHeight="1">
      <c r="A154" t="str">
        <f ca="1">IF(OR(ISBLANK('Tournament Info'!$B$11),'Tournament Info'!$B$11&lt;&gt;4),"",INDIRECT(ADDRESS(ROW(),3,1,1,"Optimal Seating "&amp;'Tournament Info'!$B$11-1&amp;"R+F")))</f>
        <v/>
      </c>
      <c r="B154" t="str">
        <f ca="1">IF(ISNUMBER(A154),VLOOKUP(A154,Methuselahs!$A$7:$E$206,2,FALSE()),"")</f>
        <v/>
      </c>
      <c r="C154" t="str">
        <f ca="1">IF(ISNUMBER(A154),VLOOKUP(A154,Methuselahs!$A$7:$E$206,3,FALSE()),"")</f>
        <v/>
      </c>
      <c r="D154" s="258" t="str">
        <f t="shared" ca="1" si="48"/>
        <v/>
      </c>
      <c r="E154" s="259"/>
      <c r="F154" s="289">
        <f t="shared" si="49"/>
        <v>0</v>
      </c>
      <c r="G154" s="260" t="str">
        <f t="shared" ca="1" si="50"/>
        <v/>
      </c>
      <c r="H154" t="str">
        <f ca="1">IF(ISNUMBER(A154),IF(OR($S154=$U154,NOT(ISNA(MATCH($D154*5+$V$4,Override!$C$6:$C$124,0)))),$Q154,0),"")</f>
        <v/>
      </c>
      <c r="I154" s="133" t="str">
        <f t="shared" ca="1" si="51"/>
        <v/>
      </c>
      <c r="J154" s="262">
        <f ca="1">COUNT(A152:A156)</f>
        <v>0</v>
      </c>
      <c r="K154" s="263" t="str">
        <f ca="1">IF(ISNUMBER(A154),_xlfn.RANK.EQ(F154,F152:F156),"")</f>
        <v/>
      </c>
      <c r="L154" s="264">
        <f ca="1">IF(J154=5,VLOOKUP(K154,TPMatrix!$A$6:$B$10,2,FALSE()),IF(J154=4,VLOOKUP(K154,TPMatrix!$D$6:$E$9,2,FALSE()),0))</f>
        <v>0</v>
      </c>
      <c r="M154" s="264">
        <f ca="1">IF(COUNTIF(K152:K156,K154)&gt;=2,IF(J154=5,VLOOKUP(K154+1,TPMatrix!$A$6:$B$10,2,FALSE()),IF(J154=4,VLOOKUP(K154+1,TPMatrix!$D$6:$E$9,2,FALSE()),0)),"")</f>
        <v>0</v>
      </c>
      <c r="N154" s="264">
        <f ca="1">IF(COUNTIF(K152:K156,K154)&gt;=3,IF(J154=5,VLOOKUP(K154+2,TPMatrix!$A$6:$B$10,2,FALSE()),IF(J154=4,VLOOKUP(K154+2,TPMatrix!$D$6:$E$9,2,FALSE()),0)),"")</f>
        <v>0</v>
      </c>
      <c r="O154" s="264">
        <f ca="1">IF(COUNTIF(K152:K156,K154)&gt;=4,IF(J154=5,VLOOKUP(K154+3,TPMatrix!$A$6:$B$10,2,FALSE()),IF(J154=4,VLOOKUP(K154+3,TPMatrix!$D$6:$E$9,2,FALSE()),0)),"")</f>
        <v>0</v>
      </c>
      <c r="P154" s="264">
        <f ca="1">IF(COUNTIF(K152:K156,K154)&gt;=5,IF(J154=5,VLOOKUP(K154+4,TPMatrix!$A$6:$B$10,2,FALSE()),IF(J154=4,VLOOKUP(K154+4,TPMatrix!$D$6:$E$9,2,FALSE()),0)),"")</f>
        <v>0</v>
      </c>
      <c r="Q154" s="264">
        <f t="shared" ca="1" si="52"/>
        <v>0</v>
      </c>
      <c r="R154" s="265">
        <f t="shared" ca="1" si="53"/>
        <v>5</v>
      </c>
      <c r="S154" s="263">
        <f t="shared" ca="1" si="54"/>
        <v>0</v>
      </c>
      <c r="T154" s="264">
        <f t="shared" si="55"/>
        <v>0</v>
      </c>
      <c r="U154" s="265">
        <f t="shared" ca="1" si="56"/>
        <v>0</v>
      </c>
      <c r="W154" s="191" t="str">
        <f t="shared" ca="1" si="57"/>
        <v/>
      </c>
      <c r="X154" t="str">
        <f ca="1">IF(ISNUMBER($A154),$W154*(Methuselahs!$A$4+1)+$A154,"")</f>
        <v/>
      </c>
      <c r="Y154" s="191" t="str">
        <f t="shared" ca="1" si="58"/>
        <v/>
      </c>
      <c r="Z154" t="str">
        <f ca="1">IF(ISNUMBER($A154),VLOOKUP($A154,Methuselahs!$A$7:$X$206,5),"")</f>
        <v/>
      </c>
      <c r="AA154" s="191" t="str">
        <f t="shared" ca="1" si="59"/>
        <v/>
      </c>
    </row>
    <row r="155" spans="1:27" ht="12.95" customHeight="1">
      <c r="A155" t="str">
        <f ca="1">IF(OR(ISBLANK('Tournament Info'!$B$11),'Tournament Info'!$B$11&lt;&gt;4),"",INDIRECT(ADDRESS(ROW(),3,1,1,"Optimal Seating "&amp;'Tournament Info'!$B$11-1&amp;"R+F")))</f>
        <v/>
      </c>
      <c r="B155" t="str">
        <f ca="1">IF(ISNUMBER(A155),VLOOKUP(A155,Methuselahs!$A$7:$E$206,2,FALSE()),"")</f>
        <v/>
      </c>
      <c r="C155" t="str">
        <f ca="1">IF(ISNUMBER(A155),VLOOKUP(A155,Methuselahs!$A$7:$E$206,3,FALSE()),"")</f>
        <v/>
      </c>
      <c r="D155" s="268" t="str">
        <f t="shared" ca="1" si="48"/>
        <v/>
      </c>
      <c r="E155" s="269"/>
      <c r="F155" s="291">
        <f t="shared" si="49"/>
        <v>0</v>
      </c>
      <c r="G155" s="250" t="str">
        <f t="shared" ca="1" si="50"/>
        <v/>
      </c>
      <c r="H155" t="str">
        <f ca="1">IF(ISNUMBER(A155),IF(OR($S155=$U155,NOT(ISNA(MATCH($D155*5+$V$4,Override!$C$6:$C$124,0)))),$Q155,0),"")</f>
        <v/>
      </c>
      <c r="I155" s="297" t="str">
        <f t="shared" ca="1" si="51"/>
        <v/>
      </c>
      <c r="J155" s="270">
        <f ca="1">COUNT(A152:A156)</f>
        <v>0</v>
      </c>
      <c r="K155" s="253" t="str">
        <f ca="1">IF(ISNUMBER(A155),_xlfn.RANK.EQ(F155,F152:F156),"")</f>
        <v/>
      </c>
      <c r="L155" s="254">
        <f ca="1">IF(J155=5,VLOOKUP(K155,TPMatrix!$A$6:$B$10,2,FALSE()),IF(J155=4,VLOOKUP(K155,TPMatrix!$D$6:$E$9,2,FALSE()),0))</f>
        <v>0</v>
      </c>
      <c r="M155" s="254">
        <f ca="1">IF(COUNTIF(K152:K156,K155)&gt;=2,IF(J155=5,VLOOKUP(K155+1,TPMatrix!$A$6:$B$10,2,FALSE()),IF(J155=4,VLOOKUP(K155+1,TPMatrix!$D$6:$E$9,2,FALSE()),0)),"")</f>
        <v>0</v>
      </c>
      <c r="N155" s="254">
        <f ca="1">IF(COUNTIF(K152:K156,K155)&gt;=3,IF(J155=5,VLOOKUP(K155+2,TPMatrix!$A$6:$B$10,2,FALSE()),IF(J155=4,VLOOKUP(K155+2,TPMatrix!$D$6:$E$9,2,FALSE()),0)),"")</f>
        <v>0</v>
      </c>
      <c r="O155" s="254">
        <f ca="1">IF(COUNTIF(K152:K156,K155)&gt;=4,IF(J155=5,VLOOKUP(K155+3,TPMatrix!$A$6:$B$10,2,FALSE()),IF(J155=4,VLOOKUP(K155+3,TPMatrix!$D$6:$E$9,2,FALSE()),0)),"")</f>
        <v>0</v>
      </c>
      <c r="P155" s="254">
        <f ca="1">IF(COUNTIF(K152:K156,K155)&gt;=5,IF(J155=5,VLOOKUP(K155+4,TPMatrix!$A$6:$B$10,2,FALSE()),IF(J155=4,VLOOKUP(K155+4,TPMatrix!$D$6:$E$9,2,FALSE()),0)),"")</f>
        <v>0</v>
      </c>
      <c r="Q155" s="254">
        <f t="shared" ca="1" si="52"/>
        <v>0</v>
      </c>
      <c r="R155" s="255">
        <f t="shared" ca="1" si="53"/>
        <v>5</v>
      </c>
      <c r="S155" s="253">
        <f t="shared" ca="1" si="54"/>
        <v>0</v>
      </c>
      <c r="T155" s="254">
        <f t="shared" si="55"/>
        <v>0</v>
      </c>
      <c r="U155" s="255">
        <f t="shared" ca="1" si="56"/>
        <v>0</v>
      </c>
      <c r="W155" s="191" t="str">
        <f t="shared" ca="1" si="57"/>
        <v/>
      </c>
      <c r="X155" t="str">
        <f ca="1">IF(ISNUMBER($A155),$W155*(Methuselahs!$A$4+1)+$A155,"")</f>
        <v/>
      </c>
      <c r="Y155" s="191" t="str">
        <f t="shared" ca="1" si="58"/>
        <v/>
      </c>
      <c r="Z155" t="str">
        <f ca="1">IF(ISNUMBER($A155),VLOOKUP($A155,Methuselahs!$A$7:$X$206,5),"")</f>
        <v/>
      </c>
      <c r="AA155" s="191" t="str">
        <f t="shared" ca="1" si="59"/>
        <v/>
      </c>
    </row>
    <row r="156" spans="1:27" ht="12.95" customHeight="1" thickBot="1">
      <c r="A156" t="str">
        <f ca="1">IF(OR(ISBLANK('Tournament Info'!$B$11),'Tournament Info'!$B$11&lt;&gt;4),"",INDIRECT(ADDRESS(ROW(),3,1,1,"Optimal Seating "&amp;'Tournament Info'!$B$11-1&amp;"R+F")))</f>
        <v/>
      </c>
      <c r="B156" t="str">
        <f ca="1">IF(ISNUMBER(A156),VLOOKUP(A156,Methuselahs!$A$7:$E$206,2,FALSE()),"")</f>
        <v/>
      </c>
      <c r="C156" t="str">
        <f ca="1">IF(ISNUMBER(A156),VLOOKUP(A156,Methuselahs!$A$7:$E$206,3,FALSE()),"")</f>
        <v/>
      </c>
      <c r="D156" s="274" t="str">
        <f t="shared" ca="1" si="48"/>
        <v/>
      </c>
      <c r="E156" s="275"/>
      <c r="F156" s="292">
        <f t="shared" si="49"/>
        <v>0</v>
      </c>
      <c r="G156" s="260" t="str">
        <f t="shared" ca="1" si="50"/>
        <v/>
      </c>
      <c r="H156" t="str">
        <f ca="1">IF(ISNUMBER(A156),IF(OR($S156=$U156,NOT(ISNA(MATCH($D156*5+$V$4,Override!$C$6:$C$124,0)))),$Q156,0),"")</f>
        <v/>
      </c>
      <c r="I156" s="133" t="str">
        <f t="shared" ca="1" si="51"/>
        <v/>
      </c>
      <c r="J156" s="276">
        <f ca="1">COUNT(A152:A156)</f>
        <v>0</v>
      </c>
      <c r="K156" s="277" t="str">
        <f ca="1">IF(ISNUMBER(A156),_xlfn.RANK.EQ(F156,F152:F156),"")</f>
        <v/>
      </c>
      <c r="L156" s="278">
        <f ca="1">IF(J156=5,VLOOKUP(K156,TPMatrix!$A$6:$B$10,2,FALSE()),IF(J156=4,VLOOKUP(K156,TPMatrix!$D$6:$E$9,2,FALSE()),0))</f>
        <v>0</v>
      </c>
      <c r="M156" s="278">
        <f ca="1">IF(COUNTIF(K152:K156,K156)&gt;=2,IF(J156=5,VLOOKUP(K156+1,TPMatrix!$A$6:$B$10,2,FALSE()),IF(J156=4,VLOOKUP(K156+1,TPMatrix!$D$6:$E$9,2,FALSE()),0)),"")</f>
        <v>0</v>
      </c>
      <c r="N156" s="278">
        <f ca="1">IF(COUNTIF(K152:K156,K156)&gt;=3,IF(J156=5,VLOOKUP(K156+2,TPMatrix!$A$6:$B$10,2,FALSE()),IF(J156=4,VLOOKUP(K156+2,TPMatrix!$D$6:$E$9,2,FALSE()),0)),"")</f>
        <v>0</v>
      </c>
      <c r="O156" s="278">
        <f ca="1">IF(COUNTIF(K152:K156,K156)&gt;=4,IF(J156=5,VLOOKUP(K156+3,TPMatrix!$A$6:$B$10,2,FALSE()),IF(J156=4,VLOOKUP(K156+3,TPMatrix!$D$6:$E$9,2,FALSE()),0)),"")</f>
        <v>0</v>
      </c>
      <c r="P156" s="278">
        <f ca="1">IF(COUNTIF(K152:K156,K156)&gt;=5,IF(J156=5,VLOOKUP(K156+4,TPMatrix!$A$6:$B$10,2,FALSE()),IF(J156=4,VLOOKUP(K156+4,TPMatrix!$D$6:$E$9,2,FALSE()),0)),"")</f>
        <v>0</v>
      </c>
      <c r="Q156" s="278">
        <f t="shared" ca="1" si="52"/>
        <v>0</v>
      </c>
      <c r="R156" s="279">
        <f t="shared" ca="1" si="53"/>
        <v>5</v>
      </c>
      <c r="S156" s="277">
        <f t="shared" ca="1" si="54"/>
        <v>0</v>
      </c>
      <c r="T156" s="278">
        <f t="shared" si="55"/>
        <v>0</v>
      </c>
      <c r="U156" s="279">
        <f t="shared" ca="1" si="56"/>
        <v>0</v>
      </c>
      <c r="W156" s="191" t="str">
        <f t="shared" ca="1" si="57"/>
        <v/>
      </c>
      <c r="X156" t="str">
        <f ca="1">IF(ISNUMBER($A156),$W156*(Methuselahs!$A$4+1)+$A156,"")</f>
        <v/>
      </c>
      <c r="Y156" s="191" t="str">
        <f t="shared" ca="1" si="58"/>
        <v/>
      </c>
      <c r="Z156" t="str">
        <f ca="1">IF(ISNUMBER($A156),VLOOKUP($A156,Methuselahs!$A$7:$X$206,5),"")</f>
        <v/>
      </c>
      <c r="AA156" s="191" t="str">
        <f t="shared" ca="1" si="59"/>
        <v/>
      </c>
    </row>
    <row r="157" spans="1:27" ht="12.95" customHeight="1">
      <c r="A157" t="str">
        <f ca="1">IF(OR(ISBLANK('Tournament Info'!$B$11),'Tournament Info'!$B$11&lt;&gt;4),"",INDIRECT(ADDRESS(ROW(),3,1,1,"Optimal Seating "&amp;'Tournament Info'!$B$11-1&amp;"R+F")))</f>
        <v/>
      </c>
      <c r="B157" t="str">
        <f ca="1">IF(ISNUMBER(A157),VLOOKUP(A157,Methuselahs!$A$7:$E$206,2,FALSE()),"")</f>
        <v/>
      </c>
      <c r="C157" t="str">
        <f ca="1">IF(ISNUMBER(A157),VLOOKUP(A157,Methuselahs!$A$7:$E$206,3,FALSE()),"")</f>
        <v/>
      </c>
      <c r="D157" s="234" t="str">
        <f t="shared" ca="1" si="48"/>
        <v/>
      </c>
      <c r="E157" s="235"/>
      <c r="F157" s="285">
        <f t="shared" si="49"/>
        <v>0</v>
      </c>
      <c r="G157" s="236" t="str">
        <f t="shared" ca="1" si="50"/>
        <v/>
      </c>
      <c r="H157" t="str">
        <f ca="1">IF(ISNUMBER(A157),IF(OR($S157=$U157,NOT(ISNA(MATCH($D157*5+$V$4,Override!$C$6:$C$124,0)))),$Q157,0),"")</f>
        <v/>
      </c>
      <c r="I157" s="296" t="str">
        <f t="shared" ca="1" si="51"/>
        <v/>
      </c>
      <c r="J157" s="238">
        <f ca="1">COUNT(A157:A161)</f>
        <v>0</v>
      </c>
      <c r="K157" s="239" t="str">
        <f ca="1">IF(ISNUMBER(A157),_xlfn.RANK.EQ(F157,F157:F161),"")</f>
        <v/>
      </c>
      <c r="L157" s="240">
        <f ca="1">IF(J157=5,VLOOKUP(K157,TPMatrix!$A$6:$B$10,2,FALSE()),IF(J157=4,VLOOKUP(K157,TPMatrix!$D$6:$E$9,2,FALSE()),0))</f>
        <v>0</v>
      </c>
      <c r="M157" s="240">
        <f ca="1">IF(COUNTIF(K157:K161,K157)&gt;=2,IF(J157=5,VLOOKUP(K157+1,TPMatrix!$A$6:$B$10,2,FALSE()),IF(J157=4,VLOOKUP(K157+1,TPMatrix!$D$6:$E$9,2,FALSE()),0)),"")</f>
        <v>0</v>
      </c>
      <c r="N157" s="240">
        <f ca="1">IF(COUNTIF(K157:K161,K157)&gt;=3,IF(J157=5,VLOOKUP(K157+2,TPMatrix!$A$6:$B$10,2,FALSE()),IF(J157=4,VLOOKUP(K157+2,TPMatrix!$D$6:$E$9,2,FALSE()),0)),"")</f>
        <v>0</v>
      </c>
      <c r="O157" s="240">
        <f ca="1">IF(COUNTIF(K157:K161,K157)&gt;=4,IF(J157=5,VLOOKUP(K157+3,TPMatrix!$A$6:$B$10,2,FALSE()),IF(J157=4,VLOOKUP(K157+3,TPMatrix!$D$6:$E$9,2,FALSE()),0)),"")</f>
        <v>0</v>
      </c>
      <c r="P157" s="240">
        <f ca="1">IF(COUNTIF(K157:K161,K157)&gt;=5,IF(J157=5,VLOOKUP(K157+4,TPMatrix!$A$6:$B$10,2,FALSE()),IF(J157=4,VLOOKUP(K157+4,TPMatrix!$D$6:$E$9,2,FALSE()),0)),"")</f>
        <v>0</v>
      </c>
      <c r="Q157" s="240">
        <f t="shared" ca="1" si="52"/>
        <v>0</v>
      </c>
      <c r="R157" s="241">
        <f t="shared" ca="1" si="53"/>
        <v>5</v>
      </c>
      <c r="S157" s="242">
        <f t="shared" ca="1" si="54"/>
        <v>0</v>
      </c>
      <c r="T157" s="243">
        <f t="shared" si="55"/>
        <v>0</v>
      </c>
      <c r="U157" s="244">
        <f t="shared" ca="1" si="56"/>
        <v>0</v>
      </c>
      <c r="W157" s="191" t="str">
        <f t="shared" ca="1" si="57"/>
        <v/>
      </c>
      <c r="X157" t="str">
        <f ca="1">IF(ISNUMBER($A157),$W157*(Methuselahs!$A$4+1)+$A157,"")</f>
        <v/>
      </c>
      <c r="Y157" s="191" t="str">
        <f t="shared" ca="1" si="58"/>
        <v/>
      </c>
      <c r="Z157" t="str">
        <f ca="1">IF(ISNUMBER($A157),VLOOKUP($A157,Methuselahs!$A$7:$X$206,5),"")</f>
        <v/>
      </c>
      <c r="AA157" s="191" t="str">
        <f t="shared" ca="1" si="59"/>
        <v/>
      </c>
    </row>
    <row r="158" spans="1:27" ht="12.95" customHeight="1">
      <c r="A158" t="str">
        <f ca="1">IF(OR(ISBLANK('Tournament Info'!$B$11),'Tournament Info'!$B$11&lt;&gt;4),"",INDIRECT(ADDRESS(ROW(),3,1,1,"Optimal Seating "&amp;'Tournament Info'!$B$11-1&amp;"R+F")))</f>
        <v/>
      </c>
      <c r="B158" t="str">
        <f ca="1">IF(ISNUMBER(A158),VLOOKUP(A158,Methuselahs!$A$7:$E$206,2,FALSE()),"")</f>
        <v/>
      </c>
      <c r="C158" t="str">
        <f ca="1">IF(ISNUMBER(A158),VLOOKUP(A158,Methuselahs!$A$7:$E$206,3,FALSE()),"")</f>
        <v/>
      </c>
      <c r="D158" s="248" t="str">
        <f t="shared" ca="1" si="48"/>
        <v/>
      </c>
      <c r="E158" s="249"/>
      <c r="F158" s="287">
        <f t="shared" si="49"/>
        <v>0</v>
      </c>
      <c r="G158" s="250" t="str">
        <f t="shared" ca="1" si="50"/>
        <v/>
      </c>
      <c r="H158" t="str">
        <f ca="1">IF(ISNUMBER(A158),IF(OR($S158=$U158,NOT(ISNA(MATCH($D158*5+$V$4,Override!$C$6:$C$124,0)))),$Q158,0),"")</f>
        <v/>
      </c>
      <c r="I158" s="297" t="str">
        <f t="shared" ca="1" si="51"/>
        <v/>
      </c>
      <c r="J158" s="252">
        <f ca="1">COUNT(A157:A161)</f>
        <v>0</v>
      </c>
      <c r="K158" s="253" t="str">
        <f ca="1">IF(ISNUMBER(A158),_xlfn.RANK.EQ(F158,F157:F161),"")</f>
        <v/>
      </c>
      <c r="L158" s="254">
        <f ca="1">IF(J158=5,VLOOKUP(K158,TPMatrix!$A$6:$B$10,2,FALSE()),IF(J158=4,VLOOKUP(K158,TPMatrix!$D$6:$E$9,2,FALSE()),0))</f>
        <v>0</v>
      </c>
      <c r="M158" s="254">
        <f ca="1">IF(COUNTIF(K157:K161,K158)&gt;=2,IF(J158=5,VLOOKUP(K158+1,TPMatrix!$A$6:$B$10,2,FALSE()),IF(J158=4,VLOOKUP(K158+1,TPMatrix!$D$6:$E$9,2,FALSE()),0)),"")</f>
        <v>0</v>
      </c>
      <c r="N158" s="254">
        <f ca="1">IF(COUNTIF(K157:K161,K158)&gt;=3,IF(J158=5,VLOOKUP(K158+2,TPMatrix!$A$6:$B$10,2,FALSE()),IF(J158=4,VLOOKUP(K158+2,TPMatrix!$D$6:$E$9,2,FALSE()),0)),"")</f>
        <v>0</v>
      </c>
      <c r="O158" s="254">
        <f ca="1">IF(COUNTIF(K157:K161,K158)&gt;=4,IF(J158=5,VLOOKUP(K158+3,TPMatrix!$A$6:$B$10,2,FALSE()),IF(J158=4,VLOOKUP(K158+3,TPMatrix!$D$6:$E$9,2,FALSE()),0)),"")</f>
        <v>0</v>
      </c>
      <c r="P158" s="254">
        <f ca="1">IF(COUNTIF(K157:K161,K158)&gt;=5,IF(J158=5,VLOOKUP(K158+4,TPMatrix!$A$6:$B$10,2,FALSE()),IF(J158=4,VLOOKUP(K158+4,TPMatrix!$D$6:$E$9,2,FALSE()),0)),"")</f>
        <v>0</v>
      </c>
      <c r="Q158" s="254">
        <f t="shared" ca="1" si="52"/>
        <v>0</v>
      </c>
      <c r="R158" s="255">
        <f t="shared" ca="1" si="53"/>
        <v>5</v>
      </c>
      <c r="S158" s="253">
        <f t="shared" ca="1" si="54"/>
        <v>0</v>
      </c>
      <c r="T158" s="254">
        <f t="shared" si="55"/>
        <v>0</v>
      </c>
      <c r="U158" s="255">
        <f t="shared" ca="1" si="56"/>
        <v>0</v>
      </c>
      <c r="W158" s="191" t="str">
        <f t="shared" ca="1" si="57"/>
        <v/>
      </c>
      <c r="X158" t="str">
        <f ca="1">IF(ISNUMBER($A158),$W158*(Methuselahs!$A$4+1)+$A158,"")</f>
        <v/>
      </c>
      <c r="Y158" s="191" t="str">
        <f t="shared" ca="1" si="58"/>
        <v/>
      </c>
      <c r="Z158" t="str">
        <f ca="1">IF(ISNUMBER($A158),VLOOKUP($A158,Methuselahs!$A$7:$X$206,5),"")</f>
        <v/>
      </c>
      <c r="AA158" s="191" t="str">
        <f t="shared" ca="1" si="59"/>
        <v/>
      </c>
    </row>
    <row r="159" spans="1:27" ht="12.95" customHeight="1">
      <c r="A159" t="str">
        <f ca="1">IF(OR(ISBLANK('Tournament Info'!$B$11),'Tournament Info'!$B$11&lt;&gt;4),"",INDIRECT(ADDRESS(ROW(),3,1,1,"Optimal Seating "&amp;'Tournament Info'!$B$11-1&amp;"R+F")))</f>
        <v/>
      </c>
      <c r="B159" t="str">
        <f ca="1">IF(ISNUMBER(A159),VLOOKUP(A159,Methuselahs!$A$7:$E$206,2,FALSE()),"")</f>
        <v/>
      </c>
      <c r="C159" t="str">
        <f ca="1">IF(ISNUMBER(A159),VLOOKUP(A159,Methuselahs!$A$7:$E$206,3,FALSE()),"")</f>
        <v/>
      </c>
      <c r="D159" s="258" t="str">
        <f t="shared" ca="1" si="48"/>
        <v/>
      </c>
      <c r="E159" s="259"/>
      <c r="F159" s="289">
        <f t="shared" si="49"/>
        <v>0</v>
      </c>
      <c r="G159" s="260" t="str">
        <f t="shared" ca="1" si="50"/>
        <v/>
      </c>
      <c r="H159" t="str">
        <f ca="1">IF(ISNUMBER(A159),IF(OR($S159=$U159,NOT(ISNA(MATCH($D159*5+$V$4,Override!$C$6:$C$124,0)))),$Q159,0),"")</f>
        <v/>
      </c>
      <c r="I159" s="133" t="str">
        <f t="shared" ca="1" si="51"/>
        <v/>
      </c>
      <c r="J159" s="262">
        <f ca="1">COUNT(A157:A161)</f>
        <v>0</v>
      </c>
      <c r="K159" s="263" t="str">
        <f ca="1">IF(ISNUMBER(A159),_xlfn.RANK.EQ(F159,F157:F161),"")</f>
        <v/>
      </c>
      <c r="L159" s="264">
        <f ca="1">IF(J159=5,VLOOKUP(K159,TPMatrix!$A$6:$B$10,2,FALSE()),IF(J159=4,VLOOKUP(K159,TPMatrix!$D$6:$E$9,2,FALSE()),0))</f>
        <v>0</v>
      </c>
      <c r="M159" s="264">
        <f ca="1">IF(COUNTIF(K157:K161,K159)&gt;=2,IF(J159=5,VLOOKUP(K159+1,TPMatrix!$A$6:$B$10,2,FALSE()),IF(J159=4,VLOOKUP(K159+1,TPMatrix!$D$6:$E$9,2,FALSE()),0)),"")</f>
        <v>0</v>
      </c>
      <c r="N159" s="264">
        <f ca="1">IF(COUNTIF(K157:K161,K159)&gt;=3,IF(J159=5,VLOOKUP(K159+2,TPMatrix!$A$6:$B$10,2,FALSE()),IF(J159=4,VLOOKUP(K159+2,TPMatrix!$D$6:$E$9,2,FALSE()),0)),"")</f>
        <v>0</v>
      </c>
      <c r="O159" s="264">
        <f ca="1">IF(COUNTIF(K157:K161,K159)&gt;=4,IF(J159=5,VLOOKUP(K159+3,TPMatrix!$A$6:$B$10,2,FALSE()),IF(J159=4,VLOOKUP(K159+3,TPMatrix!$D$6:$E$9,2,FALSE()),0)),"")</f>
        <v>0</v>
      </c>
      <c r="P159" s="264">
        <f ca="1">IF(COUNTIF(K157:K161,K159)&gt;=5,IF(J159=5,VLOOKUP(K159+4,TPMatrix!$A$6:$B$10,2,FALSE()),IF(J159=4,VLOOKUP(K159+4,TPMatrix!$D$6:$E$9,2,FALSE()),0)),"")</f>
        <v>0</v>
      </c>
      <c r="Q159" s="264">
        <f t="shared" ca="1" si="52"/>
        <v>0</v>
      </c>
      <c r="R159" s="265">
        <f t="shared" ca="1" si="53"/>
        <v>5</v>
      </c>
      <c r="S159" s="263">
        <f t="shared" ca="1" si="54"/>
        <v>0</v>
      </c>
      <c r="T159" s="264">
        <f t="shared" si="55"/>
        <v>0</v>
      </c>
      <c r="U159" s="265">
        <f t="shared" ca="1" si="56"/>
        <v>0</v>
      </c>
      <c r="W159" s="191" t="str">
        <f t="shared" ca="1" si="57"/>
        <v/>
      </c>
      <c r="X159" t="str">
        <f ca="1">IF(ISNUMBER($A159),$W159*(Methuselahs!$A$4+1)+$A159,"")</f>
        <v/>
      </c>
      <c r="Y159" s="191" t="str">
        <f t="shared" ca="1" si="58"/>
        <v/>
      </c>
      <c r="Z159" t="str">
        <f ca="1">IF(ISNUMBER($A159),VLOOKUP($A159,Methuselahs!$A$7:$X$206,5),"")</f>
        <v/>
      </c>
      <c r="AA159" s="191" t="str">
        <f t="shared" ca="1" si="59"/>
        <v/>
      </c>
    </row>
    <row r="160" spans="1:27" ht="12.95" customHeight="1">
      <c r="A160" t="str">
        <f ca="1">IF(OR(ISBLANK('Tournament Info'!$B$11),'Tournament Info'!$B$11&lt;&gt;4),"",INDIRECT(ADDRESS(ROW(),3,1,1,"Optimal Seating "&amp;'Tournament Info'!$B$11-1&amp;"R+F")))</f>
        <v/>
      </c>
      <c r="B160" t="str">
        <f ca="1">IF(ISNUMBER(A160),VLOOKUP(A160,Methuselahs!$A$7:$E$206,2,FALSE()),"")</f>
        <v/>
      </c>
      <c r="C160" t="str">
        <f ca="1">IF(ISNUMBER(A160),VLOOKUP(A160,Methuselahs!$A$7:$E$206,3,FALSE()),"")</f>
        <v/>
      </c>
      <c r="D160" s="268" t="str">
        <f t="shared" ca="1" si="48"/>
        <v/>
      </c>
      <c r="E160" s="269"/>
      <c r="F160" s="291">
        <f t="shared" si="49"/>
        <v>0</v>
      </c>
      <c r="G160" s="250" t="str">
        <f t="shared" ca="1" si="50"/>
        <v/>
      </c>
      <c r="H160" t="str">
        <f ca="1">IF(ISNUMBER(A160),IF(OR($S160=$U160,NOT(ISNA(MATCH($D160*5+$V$4,Override!$C$6:$C$124,0)))),$Q160,0),"")</f>
        <v/>
      </c>
      <c r="I160" s="297" t="str">
        <f t="shared" ca="1" si="51"/>
        <v/>
      </c>
      <c r="J160" s="270">
        <f ca="1">COUNT(A157:A161)</f>
        <v>0</v>
      </c>
      <c r="K160" s="253" t="str">
        <f ca="1">IF(ISNUMBER(A160),_xlfn.RANK.EQ(F160,F157:F161),"")</f>
        <v/>
      </c>
      <c r="L160" s="254">
        <f ca="1">IF(J160=5,VLOOKUP(K160,TPMatrix!$A$6:$B$10,2,FALSE()),IF(J160=4,VLOOKUP(K160,TPMatrix!$D$6:$E$9,2,FALSE()),0))</f>
        <v>0</v>
      </c>
      <c r="M160" s="254">
        <f ca="1">IF(COUNTIF(K157:K161,K160)&gt;=2,IF(J160=5,VLOOKUP(K160+1,TPMatrix!$A$6:$B$10,2,FALSE()),IF(J160=4,VLOOKUP(K160+1,TPMatrix!$D$6:$E$9,2,FALSE()),0)),"")</f>
        <v>0</v>
      </c>
      <c r="N160" s="254">
        <f ca="1">IF(COUNTIF(K157:K161,K160)&gt;=3,IF(J160=5,VLOOKUP(K160+2,TPMatrix!$A$6:$B$10,2,FALSE()),IF(J160=4,VLOOKUP(K160+2,TPMatrix!$D$6:$E$9,2,FALSE()),0)),"")</f>
        <v>0</v>
      </c>
      <c r="O160" s="254">
        <f ca="1">IF(COUNTIF(K157:K161,K160)&gt;=4,IF(J160=5,VLOOKUP(K160+3,TPMatrix!$A$6:$B$10,2,FALSE()),IF(J160=4,VLOOKUP(K160+3,TPMatrix!$D$6:$E$9,2,FALSE()),0)),"")</f>
        <v>0</v>
      </c>
      <c r="P160" s="254">
        <f ca="1">IF(COUNTIF(K157:K161,K160)&gt;=5,IF(J160=5,VLOOKUP(K160+4,TPMatrix!$A$6:$B$10,2,FALSE()),IF(J160=4,VLOOKUP(K160+4,TPMatrix!$D$6:$E$9,2,FALSE()),0)),"")</f>
        <v>0</v>
      </c>
      <c r="Q160" s="254">
        <f t="shared" ca="1" si="52"/>
        <v>0</v>
      </c>
      <c r="R160" s="255">
        <f t="shared" ca="1" si="53"/>
        <v>5</v>
      </c>
      <c r="S160" s="253">
        <f t="shared" ca="1" si="54"/>
        <v>0</v>
      </c>
      <c r="T160" s="254">
        <f t="shared" si="55"/>
        <v>0</v>
      </c>
      <c r="U160" s="255">
        <f t="shared" ca="1" si="56"/>
        <v>0</v>
      </c>
      <c r="W160" s="191" t="str">
        <f t="shared" ca="1" si="57"/>
        <v/>
      </c>
      <c r="X160" t="str">
        <f ca="1">IF(ISNUMBER($A160),$W160*(Methuselahs!$A$4+1)+$A160,"")</f>
        <v/>
      </c>
      <c r="Y160" s="191" t="str">
        <f t="shared" ca="1" si="58"/>
        <v/>
      </c>
      <c r="Z160" t="str">
        <f ca="1">IF(ISNUMBER($A160),VLOOKUP($A160,Methuselahs!$A$7:$X$206,5),"")</f>
        <v/>
      </c>
      <c r="AA160" s="191" t="str">
        <f t="shared" ca="1" si="59"/>
        <v/>
      </c>
    </row>
    <row r="161" spans="1:27" ht="12.95" customHeight="1" thickBot="1">
      <c r="A161" t="str">
        <f ca="1">IF(OR(ISBLANK('Tournament Info'!$B$11),'Tournament Info'!$B$11&lt;&gt;4),"",INDIRECT(ADDRESS(ROW(),3,1,1,"Optimal Seating "&amp;'Tournament Info'!$B$11-1&amp;"R+F")))</f>
        <v/>
      </c>
      <c r="B161" t="str">
        <f ca="1">IF(ISNUMBER(A161),VLOOKUP(A161,Methuselahs!$A$7:$E$206,2,FALSE()),"")</f>
        <v/>
      </c>
      <c r="C161" t="str">
        <f ca="1">IF(ISNUMBER(A161),VLOOKUP(A161,Methuselahs!$A$7:$E$206,3,FALSE()),"")</f>
        <v/>
      </c>
      <c r="D161" s="274" t="str">
        <f t="shared" ca="1" si="48"/>
        <v/>
      </c>
      <c r="E161" s="275"/>
      <c r="F161" s="292">
        <f t="shared" si="49"/>
        <v>0</v>
      </c>
      <c r="G161" s="260" t="str">
        <f t="shared" ca="1" si="50"/>
        <v/>
      </c>
      <c r="H161" t="str">
        <f ca="1">IF(ISNUMBER(A161),IF(OR($S161=$U161,NOT(ISNA(MATCH($D161*5+$V$4,Override!$C$6:$C$124,0)))),$Q161,0),"")</f>
        <v/>
      </c>
      <c r="I161" s="133" t="str">
        <f t="shared" ca="1" si="51"/>
        <v/>
      </c>
      <c r="J161" s="276">
        <f ca="1">COUNT(A157:A161)</f>
        <v>0</v>
      </c>
      <c r="K161" s="277" t="str">
        <f ca="1">IF(ISNUMBER(A161),_xlfn.RANK.EQ(F161,F157:F161),"")</f>
        <v/>
      </c>
      <c r="L161" s="278">
        <f ca="1">IF(J161=5,VLOOKUP(K161,TPMatrix!$A$6:$B$10,2,FALSE()),IF(J161=4,VLOOKUP(K161,TPMatrix!$D$6:$E$9,2,FALSE()),0))</f>
        <v>0</v>
      </c>
      <c r="M161" s="278">
        <f ca="1">IF(COUNTIF(K157:K161,K161)&gt;=2,IF(J161=5,VLOOKUP(K161+1,TPMatrix!$A$6:$B$10,2,FALSE()),IF(J161=4,VLOOKUP(K161+1,TPMatrix!$D$6:$E$9,2,FALSE()),0)),"")</f>
        <v>0</v>
      </c>
      <c r="N161" s="278">
        <f ca="1">IF(COUNTIF(K157:K161,K161)&gt;=3,IF(J161=5,VLOOKUP(K161+2,TPMatrix!$A$6:$B$10,2,FALSE()),IF(J161=4,VLOOKUP(K161+2,TPMatrix!$D$6:$E$9,2,FALSE()),0)),"")</f>
        <v>0</v>
      </c>
      <c r="O161" s="278">
        <f ca="1">IF(COUNTIF(K157:K161,K161)&gt;=4,IF(J161=5,VLOOKUP(K161+3,TPMatrix!$A$6:$B$10,2,FALSE()),IF(J161=4,VLOOKUP(K161+3,TPMatrix!$D$6:$E$9,2,FALSE()),0)),"")</f>
        <v>0</v>
      </c>
      <c r="P161" s="278">
        <f ca="1">IF(COUNTIF(K157:K161,K161)&gt;=5,IF(J161=5,VLOOKUP(K161+4,TPMatrix!$A$6:$B$10,2,FALSE()),IF(J161=4,VLOOKUP(K161+4,TPMatrix!$D$6:$E$9,2,FALSE()),0)),"")</f>
        <v>0</v>
      </c>
      <c r="Q161" s="278">
        <f t="shared" ca="1" si="52"/>
        <v>0</v>
      </c>
      <c r="R161" s="279">
        <f t="shared" ca="1" si="53"/>
        <v>5</v>
      </c>
      <c r="S161" s="277">
        <f t="shared" ca="1" si="54"/>
        <v>0</v>
      </c>
      <c r="T161" s="278">
        <f t="shared" si="55"/>
        <v>0</v>
      </c>
      <c r="U161" s="279">
        <f t="shared" ca="1" si="56"/>
        <v>0</v>
      </c>
      <c r="W161" s="191" t="str">
        <f t="shared" ca="1" si="57"/>
        <v/>
      </c>
      <c r="X161" t="str">
        <f ca="1">IF(ISNUMBER($A161),$W161*(Methuselahs!$A$4+1)+$A161,"")</f>
        <v/>
      </c>
      <c r="Y161" s="191" t="str">
        <f t="shared" ca="1" si="58"/>
        <v/>
      </c>
      <c r="Z161" t="str">
        <f ca="1">IF(ISNUMBER($A161),VLOOKUP($A161,Methuselahs!$A$7:$X$206,5),"")</f>
        <v/>
      </c>
      <c r="AA161" s="191" t="str">
        <f t="shared" ca="1" si="59"/>
        <v/>
      </c>
    </row>
    <row r="162" spans="1:27" ht="12.95" customHeight="1">
      <c r="A162" t="str">
        <f ca="1">IF(OR(ISBLANK('Tournament Info'!$B$11),'Tournament Info'!$B$11&lt;&gt;4),"",INDIRECT(ADDRESS(ROW(),3,1,1,"Optimal Seating "&amp;'Tournament Info'!$B$11-1&amp;"R+F")))</f>
        <v/>
      </c>
      <c r="B162" t="str">
        <f ca="1">IF(ISNUMBER(A162),VLOOKUP(A162,Methuselahs!$A$7:$E$206,2,FALSE()),"")</f>
        <v/>
      </c>
      <c r="C162" t="str">
        <f ca="1">IF(ISNUMBER(A162),VLOOKUP(A162,Methuselahs!$A$7:$E$206,3,FALSE()),"")</f>
        <v/>
      </c>
      <c r="D162" s="234" t="str">
        <f t="shared" ca="1" si="48"/>
        <v/>
      </c>
      <c r="E162" s="235"/>
      <c r="F162" s="285">
        <f t="shared" si="49"/>
        <v>0</v>
      </c>
      <c r="G162" s="236" t="str">
        <f t="shared" ca="1" si="50"/>
        <v/>
      </c>
      <c r="H162" t="str">
        <f ca="1">IF(ISNUMBER(A162),IF(OR($S162=$U162,NOT(ISNA(MATCH($D162*5+$V$4,Override!$C$6:$C$124,0)))),$Q162,0),"")</f>
        <v/>
      </c>
      <c r="I162" s="296" t="str">
        <f t="shared" ca="1" si="51"/>
        <v/>
      </c>
      <c r="J162" s="238">
        <f ca="1">COUNT(A162:A166)</f>
        <v>0</v>
      </c>
      <c r="K162" s="239" t="str">
        <f ca="1">IF(ISNUMBER(A162),_xlfn.RANK.EQ(F162,F162:F166),"")</f>
        <v/>
      </c>
      <c r="L162" s="240">
        <f ca="1">IF(J162=5,VLOOKUP(K162,TPMatrix!$A$6:$B$10,2,FALSE()),IF(J162=4,VLOOKUP(K162,TPMatrix!$D$6:$E$9,2,FALSE()),0))</f>
        <v>0</v>
      </c>
      <c r="M162" s="240">
        <f ca="1">IF(COUNTIF(K162:K166,K162)&gt;=2,IF(J162=5,VLOOKUP(K162+1,TPMatrix!$A$6:$B$10,2,FALSE()),IF(J162=4,VLOOKUP(K162+1,TPMatrix!$D$6:$E$9,2,FALSE()),0)),"")</f>
        <v>0</v>
      </c>
      <c r="N162" s="240">
        <f ca="1">IF(COUNTIF(K162:K166,K162)&gt;=3,IF(J162=5,VLOOKUP(K162+2,TPMatrix!$A$6:$B$10,2,FALSE()),IF(J162=4,VLOOKUP(K162+2,TPMatrix!$D$6:$E$9,2,FALSE()),0)),"")</f>
        <v>0</v>
      </c>
      <c r="O162" s="240">
        <f ca="1">IF(COUNTIF(K162:K166,K162)&gt;=4,IF(J162=5,VLOOKUP(K162+3,TPMatrix!$A$6:$B$10,2,FALSE()),IF(J162=4,VLOOKUP(K162+3,TPMatrix!$D$6:$E$9,2,FALSE()),0)),"")</f>
        <v>0</v>
      </c>
      <c r="P162" s="240">
        <f ca="1">IF(COUNTIF(K162:K166,K162)&gt;=5,IF(J162=5,VLOOKUP(K162+4,TPMatrix!$A$6:$B$10,2,FALSE()),IF(J162=4,VLOOKUP(K162+4,TPMatrix!$D$6:$E$9,2,FALSE()),0)),"")</f>
        <v>0</v>
      </c>
      <c r="Q162" s="240">
        <f t="shared" ca="1" si="52"/>
        <v>0</v>
      </c>
      <c r="R162" s="241">
        <f t="shared" ca="1" si="53"/>
        <v>5</v>
      </c>
      <c r="S162" s="242">
        <f t="shared" ca="1" si="54"/>
        <v>0</v>
      </c>
      <c r="T162" s="243">
        <f t="shared" si="55"/>
        <v>0</v>
      </c>
      <c r="U162" s="244">
        <f t="shared" ca="1" si="56"/>
        <v>0</v>
      </c>
      <c r="W162" s="191" t="str">
        <f t="shared" ca="1" si="57"/>
        <v/>
      </c>
      <c r="X162" t="str">
        <f ca="1">IF(ISNUMBER($A162),$W162*(Methuselahs!$A$4+1)+$A162,"")</f>
        <v/>
      </c>
      <c r="Y162" s="191" t="str">
        <f t="shared" ca="1" si="58"/>
        <v/>
      </c>
      <c r="Z162" t="str">
        <f ca="1">IF(ISNUMBER($A162),VLOOKUP($A162,Methuselahs!$A$7:$X$206,5),"")</f>
        <v/>
      </c>
      <c r="AA162" s="191" t="str">
        <f t="shared" ca="1" si="59"/>
        <v/>
      </c>
    </row>
    <row r="163" spans="1:27" ht="12.95" customHeight="1">
      <c r="A163" t="str">
        <f ca="1">IF(OR(ISBLANK('Tournament Info'!$B$11),'Tournament Info'!$B$11&lt;&gt;4),"",INDIRECT(ADDRESS(ROW(),3,1,1,"Optimal Seating "&amp;'Tournament Info'!$B$11-1&amp;"R+F")))</f>
        <v/>
      </c>
      <c r="B163" t="str">
        <f ca="1">IF(ISNUMBER(A163),VLOOKUP(A163,Methuselahs!$A$7:$E$206,2,FALSE()),"")</f>
        <v/>
      </c>
      <c r="C163" t="str">
        <f ca="1">IF(ISNUMBER(A163),VLOOKUP(A163,Methuselahs!$A$7:$E$206,3,FALSE()),"")</f>
        <v/>
      </c>
      <c r="D163" s="248" t="str">
        <f t="shared" ca="1" si="48"/>
        <v/>
      </c>
      <c r="E163" s="249"/>
      <c r="F163" s="287">
        <f t="shared" si="49"/>
        <v>0</v>
      </c>
      <c r="G163" s="250" t="str">
        <f t="shared" ca="1" si="50"/>
        <v/>
      </c>
      <c r="H163" t="str">
        <f ca="1">IF(ISNUMBER(A163),IF(OR($S163=$U163,NOT(ISNA(MATCH($D163*5+$V$4,Override!$C$6:$C$124,0)))),$Q163,0),"")</f>
        <v/>
      </c>
      <c r="I163" s="297" t="str">
        <f t="shared" ca="1" si="51"/>
        <v/>
      </c>
      <c r="J163" s="252">
        <f ca="1">COUNT(A162:A166)</f>
        <v>0</v>
      </c>
      <c r="K163" s="253" t="str">
        <f ca="1">IF(ISNUMBER(A163),_xlfn.RANK.EQ(F163,F162:F166),"")</f>
        <v/>
      </c>
      <c r="L163" s="254">
        <f ca="1">IF(J163=5,VLOOKUP(K163,TPMatrix!$A$6:$B$10,2,FALSE()),IF(J163=4,VLOOKUP(K163,TPMatrix!$D$6:$E$9,2,FALSE()),0))</f>
        <v>0</v>
      </c>
      <c r="M163" s="254">
        <f ca="1">IF(COUNTIF(K162:K166,K163)&gt;=2,IF(J163=5,VLOOKUP(K163+1,TPMatrix!$A$6:$B$10,2,FALSE()),IF(J163=4,VLOOKUP(K163+1,TPMatrix!$D$6:$E$9,2,FALSE()),0)),"")</f>
        <v>0</v>
      </c>
      <c r="N163" s="254">
        <f ca="1">IF(COUNTIF(K162:K166,K163)&gt;=3,IF(J163=5,VLOOKUP(K163+2,TPMatrix!$A$6:$B$10,2,FALSE()),IF(J163=4,VLOOKUP(K163+2,TPMatrix!$D$6:$E$9,2,FALSE()),0)),"")</f>
        <v>0</v>
      </c>
      <c r="O163" s="254">
        <f ca="1">IF(COUNTIF(K162:K166,K163)&gt;=4,IF(J163=5,VLOOKUP(K163+3,TPMatrix!$A$6:$B$10,2,FALSE()),IF(J163=4,VLOOKUP(K163+3,TPMatrix!$D$6:$E$9,2,FALSE()),0)),"")</f>
        <v>0</v>
      </c>
      <c r="P163" s="254">
        <f ca="1">IF(COUNTIF(K162:K166,K163)&gt;=5,IF(J163=5,VLOOKUP(K163+4,TPMatrix!$A$6:$B$10,2,FALSE()),IF(J163=4,VLOOKUP(K163+4,TPMatrix!$D$6:$E$9,2,FALSE()),0)),"")</f>
        <v>0</v>
      </c>
      <c r="Q163" s="254">
        <f t="shared" ca="1" si="52"/>
        <v>0</v>
      </c>
      <c r="R163" s="255">
        <f t="shared" ca="1" si="53"/>
        <v>5</v>
      </c>
      <c r="S163" s="253">
        <f t="shared" ca="1" si="54"/>
        <v>0</v>
      </c>
      <c r="T163" s="254">
        <f t="shared" si="55"/>
        <v>0</v>
      </c>
      <c r="U163" s="255">
        <f t="shared" ca="1" si="56"/>
        <v>0</v>
      </c>
      <c r="W163" s="191" t="str">
        <f t="shared" ca="1" si="57"/>
        <v/>
      </c>
      <c r="X163" t="str">
        <f ca="1">IF(ISNUMBER($A163),$W163*(Methuselahs!$A$4+1)+$A163,"")</f>
        <v/>
      </c>
      <c r="Y163" s="191" t="str">
        <f t="shared" ca="1" si="58"/>
        <v/>
      </c>
      <c r="Z163" t="str">
        <f ca="1">IF(ISNUMBER($A163),VLOOKUP($A163,Methuselahs!$A$7:$X$206,5),"")</f>
        <v/>
      </c>
      <c r="AA163" s="191" t="str">
        <f t="shared" ca="1" si="59"/>
        <v/>
      </c>
    </row>
    <row r="164" spans="1:27" ht="12.95" customHeight="1">
      <c r="A164" t="str">
        <f ca="1">IF(OR(ISBLANK('Tournament Info'!$B$11),'Tournament Info'!$B$11&lt;&gt;4),"",INDIRECT(ADDRESS(ROW(),3,1,1,"Optimal Seating "&amp;'Tournament Info'!$B$11-1&amp;"R+F")))</f>
        <v/>
      </c>
      <c r="B164" t="str">
        <f ca="1">IF(ISNUMBER(A164),VLOOKUP(A164,Methuselahs!$A$7:$E$206,2,FALSE()),"")</f>
        <v/>
      </c>
      <c r="C164" t="str">
        <f ca="1">IF(ISNUMBER(A164),VLOOKUP(A164,Methuselahs!$A$7:$E$206,3,FALSE()),"")</f>
        <v/>
      </c>
      <c r="D164" s="258" t="str">
        <f t="shared" ca="1" si="48"/>
        <v/>
      </c>
      <c r="E164" s="259"/>
      <c r="F164" s="289">
        <f t="shared" si="49"/>
        <v>0</v>
      </c>
      <c r="G164" s="260" t="str">
        <f t="shared" ca="1" si="50"/>
        <v/>
      </c>
      <c r="H164" t="str">
        <f ca="1">IF(ISNUMBER(A164),IF(OR($S164=$U164,NOT(ISNA(MATCH($D164*5+$V$4,Override!$C$6:$C$124,0)))),$Q164,0),"")</f>
        <v/>
      </c>
      <c r="I164" s="133" t="str">
        <f t="shared" ca="1" si="51"/>
        <v/>
      </c>
      <c r="J164" s="262">
        <f ca="1">COUNT(A162:A166)</f>
        <v>0</v>
      </c>
      <c r="K164" s="263" t="str">
        <f ca="1">IF(ISNUMBER(A164),_xlfn.RANK.EQ(F164,F162:F166),"")</f>
        <v/>
      </c>
      <c r="L164" s="264">
        <f ca="1">IF(J164=5,VLOOKUP(K164,TPMatrix!$A$6:$B$10,2,FALSE()),IF(J164=4,VLOOKUP(K164,TPMatrix!$D$6:$E$9,2,FALSE()),0))</f>
        <v>0</v>
      </c>
      <c r="M164" s="264">
        <f ca="1">IF(COUNTIF(K162:K166,K164)&gt;=2,IF(J164=5,VLOOKUP(K164+1,TPMatrix!$A$6:$B$10,2,FALSE()),IF(J164=4,VLOOKUP(K164+1,TPMatrix!$D$6:$E$9,2,FALSE()),0)),"")</f>
        <v>0</v>
      </c>
      <c r="N164" s="264">
        <f ca="1">IF(COUNTIF(K162:K166,K164)&gt;=3,IF(J164=5,VLOOKUP(K164+2,TPMatrix!$A$6:$B$10,2,FALSE()),IF(J164=4,VLOOKUP(K164+2,TPMatrix!$D$6:$E$9,2,FALSE()),0)),"")</f>
        <v>0</v>
      </c>
      <c r="O164" s="264">
        <f ca="1">IF(COUNTIF(K162:K166,K164)&gt;=4,IF(J164=5,VLOOKUP(K164+3,TPMatrix!$A$6:$B$10,2,FALSE()),IF(J164=4,VLOOKUP(K164+3,TPMatrix!$D$6:$E$9,2,FALSE()),0)),"")</f>
        <v>0</v>
      </c>
      <c r="P164" s="264">
        <f ca="1">IF(COUNTIF(K162:K166,K164)&gt;=5,IF(J164=5,VLOOKUP(K164+4,TPMatrix!$A$6:$B$10,2,FALSE()),IF(J164=4,VLOOKUP(K164+4,TPMatrix!$D$6:$E$9,2,FALSE()),0)),"")</f>
        <v>0</v>
      </c>
      <c r="Q164" s="264">
        <f t="shared" ca="1" si="52"/>
        <v>0</v>
      </c>
      <c r="R164" s="265">
        <f t="shared" ca="1" si="53"/>
        <v>5</v>
      </c>
      <c r="S164" s="263">
        <f t="shared" ca="1" si="54"/>
        <v>0</v>
      </c>
      <c r="T164" s="264">
        <f t="shared" si="55"/>
        <v>0</v>
      </c>
      <c r="U164" s="265">
        <f t="shared" ca="1" si="56"/>
        <v>0</v>
      </c>
      <c r="W164" s="191" t="str">
        <f t="shared" ca="1" si="57"/>
        <v/>
      </c>
      <c r="X164" t="str">
        <f ca="1">IF(ISNUMBER($A164),$W164*(Methuselahs!$A$4+1)+$A164,"")</f>
        <v/>
      </c>
      <c r="Y164" s="191" t="str">
        <f t="shared" ca="1" si="58"/>
        <v/>
      </c>
      <c r="Z164" t="str">
        <f ca="1">IF(ISNUMBER($A164),VLOOKUP($A164,Methuselahs!$A$7:$X$206,5),"")</f>
        <v/>
      </c>
      <c r="AA164" s="191" t="str">
        <f t="shared" ca="1" si="59"/>
        <v/>
      </c>
    </row>
    <row r="165" spans="1:27" ht="12.95" customHeight="1">
      <c r="A165" t="str">
        <f ca="1">IF(OR(ISBLANK('Tournament Info'!$B$11),'Tournament Info'!$B$11&lt;&gt;4),"",INDIRECT(ADDRESS(ROW(),3,1,1,"Optimal Seating "&amp;'Tournament Info'!$B$11-1&amp;"R+F")))</f>
        <v/>
      </c>
      <c r="B165" t="str">
        <f ca="1">IF(ISNUMBER(A165),VLOOKUP(A165,Methuselahs!$A$7:$E$206,2,FALSE()),"")</f>
        <v/>
      </c>
      <c r="C165" t="str">
        <f ca="1">IF(ISNUMBER(A165),VLOOKUP(A165,Methuselahs!$A$7:$E$206,3,FALSE()),"")</f>
        <v/>
      </c>
      <c r="D165" s="268" t="str">
        <f t="shared" ca="1" si="48"/>
        <v/>
      </c>
      <c r="E165" s="269"/>
      <c r="F165" s="291">
        <f t="shared" si="49"/>
        <v>0</v>
      </c>
      <c r="G165" s="250" t="str">
        <f t="shared" ca="1" si="50"/>
        <v/>
      </c>
      <c r="H165" t="str">
        <f ca="1">IF(ISNUMBER(A165),IF(OR($S165=$U165,NOT(ISNA(MATCH($D165*5+$V$4,Override!$C$6:$C$124,0)))),$Q165,0),"")</f>
        <v/>
      </c>
      <c r="I165" s="297" t="str">
        <f t="shared" ca="1" si="51"/>
        <v/>
      </c>
      <c r="J165" s="270">
        <f ca="1">COUNT(A162:A166)</f>
        <v>0</v>
      </c>
      <c r="K165" s="253" t="str">
        <f ca="1">IF(ISNUMBER(A165),_xlfn.RANK.EQ(F165,F162:F166),"")</f>
        <v/>
      </c>
      <c r="L165" s="254">
        <f ca="1">IF(J165=5,VLOOKUP(K165,TPMatrix!$A$6:$B$10,2,FALSE()),IF(J165=4,VLOOKUP(K165,TPMatrix!$D$6:$E$9,2,FALSE()),0))</f>
        <v>0</v>
      </c>
      <c r="M165" s="254">
        <f ca="1">IF(COUNTIF(K162:K166,K165)&gt;=2,IF(J165=5,VLOOKUP(K165+1,TPMatrix!$A$6:$B$10,2,FALSE()),IF(J165=4,VLOOKUP(K165+1,TPMatrix!$D$6:$E$9,2,FALSE()),0)),"")</f>
        <v>0</v>
      </c>
      <c r="N165" s="254">
        <f ca="1">IF(COUNTIF(K162:K166,K165)&gt;=3,IF(J165=5,VLOOKUP(K165+2,TPMatrix!$A$6:$B$10,2,FALSE()),IF(J165=4,VLOOKUP(K165+2,TPMatrix!$D$6:$E$9,2,FALSE()),0)),"")</f>
        <v>0</v>
      </c>
      <c r="O165" s="254">
        <f ca="1">IF(COUNTIF(K162:K166,K165)&gt;=4,IF(J165=5,VLOOKUP(K165+3,TPMatrix!$A$6:$B$10,2,FALSE()),IF(J165=4,VLOOKUP(K165+3,TPMatrix!$D$6:$E$9,2,FALSE()),0)),"")</f>
        <v>0</v>
      </c>
      <c r="P165" s="254">
        <f ca="1">IF(COUNTIF(K162:K166,K165)&gt;=5,IF(J165=5,VLOOKUP(K165+4,TPMatrix!$A$6:$B$10,2,FALSE()),IF(J165=4,VLOOKUP(K165+4,TPMatrix!$D$6:$E$9,2,FALSE()),0)),"")</f>
        <v>0</v>
      </c>
      <c r="Q165" s="254">
        <f t="shared" ca="1" si="52"/>
        <v>0</v>
      </c>
      <c r="R165" s="255">
        <f t="shared" ca="1" si="53"/>
        <v>5</v>
      </c>
      <c r="S165" s="253">
        <f t="shared" ca="1" si="54"/>
        <v>0</v>
      </c>
      <c r="T165" s="254">
        <f t="shared" si="55"/>
        <v>0</v>
      </c>
      <c r="U165" s="255">
        <f t="shared" ca="1" si="56"/>
        <v>0</v>
      </c>
      <c r="W165" s="191" t="str">
        <f t="shared" ca="1" si="57"/>
        <v/>
      </c>
      <c r="X165" t="str">
        <f ca="1">IF(ISNUMBER($A165),$W165*(Methuselahs!$A$4+1)+$A165,"")</f>
        <v/>
      </c>
      <c r="Y165" s="191" t="str">
        <f t="shared" ca="1" si="58"/>
        <v/>
      </c>
      <c r="Z165" t="str">
        <f ca="1">IF(ISNUMBER($A165),VLOOKUP($A165,Methuselahs!$A$7:$X$206,5),"")</f>
        <v/>
      </c>
      <c r="AA165" s="191" t="str">
        <f t="shared" ca="1" si="59"/>
        <v/>
      </c>
    </row>
    <row r="166" spans="1:27" ht="12.95" customHeight="1" thickBot="1">
      <c r="A166" t="str">
        <f ca="1">IF(OR(ISBLANK('Tournament Info'!$B$11),'Tournament Info'!$B$11&lt;&gt;4),"",INDIRECT(ADDRESS(ROW(),3,1,1,"Optimal Seating "&amp;'Tournament Info'!$B$11-1&amp;"R+F")))</f>
        <v/>
      </c>
      <c r="B166" t="str">
        <f ca="1">IF(ISNUMBER(A166),VLOOKUP(A166,Methuselahs!$A$7:$E$206,2,FALSE()),"")</f>
        <v/>
      </c>
      <c r="C166" t="str">
        <f ca="1">IF(ISNUMBER(A166),VLOOKUP(A166,Methuselahs!$A$7:$E$206,3,FALSE()),"")</f>
        <v/>
      </c>
      <c r="D166" s="274" t="str">
        <f t="shared" ca="1" si="48"/>
        <v/>
      </c>
      <c r="E166" s="275"/>
      <c r="F166" s="292">
        <f t="shared" si="49"/>
        <v>0</v>
      </c>
      <c r="G166" s="260" t="str">
        <f t="shared" ca="1" si="50"/>
        <v/>
      </c>
      <c r="H166" t="str">
        <f ca="1">IF(ISNUMBER(A166),IF(OR($S166=$U166,NOT(ISNA(MATCH($D166*5+$V$4,Override!$C$6:$C$124,0)))),$Q166,0),"")</f>
        <v/>
      </c>
      <c r="I166" s="133" t="str">
        <f t="shared" ca="1" si="51"/>
        <v/>
      </c>
      <c r="J166" s="276">
        <f ca="1">COUNT(A162:A166)</f>
        <v>0</v>
      </c>
      <c r="K166" s="277" t="str">
        <f ca="1">IF(ISNUMBER(A166),_xlfn.RANK.EQ(F166,F162:F166),"")</f>
        <v/>
      </c>
      <c r="L166" s="278">
        <f ca="1">IF(J166=5,VLOOKUP(K166,TPMatrix!$A$6:$B$10,2,FALSE()),IF(J166=4,VLOOKUP(K166,TPMatrix!$D$6:$E$9,2,FALSE()),0))</f>
        <v>0</v>
      </c>
      <c r="M166" s="278">
        <f ca="1">IF(COUNTIF(K162:K166,K166)&gt;=2,IF(J166=5,VLOOKUP(K166+1,TPMatrix!$A$6:$B$10,2,FALSE()),IF(J166=4,VLOOKUP(K166+1,TPMatrix!$D$6:$E$9,2,FALSE()),0)),"")</f>
        <v>0</v>
      </c>
      <c r="N166" s="278">
        <f ca="1">IF(COUNTIF(K162:K166,K166)&gt;=3,IF(J166=5,VLOOKUP(K166+2,TPMatrix!$A$6:$B$10,2,FALSE()),IF(J166=4,VLOOKUP(K166+2,TPMatrix!$D$6:$E$9,2,FALSE()),0)),"")</f>
        <v>0</v>
      </c>
      <c r="O166" s="278">
        <f ca="1">IF(COUNTIF(K162:K166,K166)&gt;=4,IF(J166=5,VLOOKUP(K166+3,TPMatrix!$A$6:$B$10,2,FALSE()),IF(J166=4,VLOOKUP(K166+3,TPMatrix!$D$6:$E$9,2,FALSE()),0)),"")</f>
        <v>0</v>
      </c>
      <c r="P166" s="278">
        <f ca="1">IF(COUNTIF(K162:K166,K166)&gt;=5,IF(J166=5,VLOOKUP(K166+4,TPMatrix!$A$6:$B$10,2,FALSE()),IF(J166=4,VLOOKUP(K166+4,TPMatrix!$D$6:$E$9,2,FALSE()),0)),"")</f>
        <v>0</v>
      </c>
      <c r="Q166" s="278">
        <f t="shared" ca="1" si="52"/>
        <v>0</v>
      </c>
      <c r="R166" s="279">
        <f t="shared" ca="1" si="53"/>
        <v>5</v>
      </c>
      <c r="S166" s="277">
        <f t="shared" ca="1" si="54"/>
        <v>0</v>
      </c>
      <c r="T166" s="278">
        <f t="shared" si="55"/>
        <v>0</v>
      </c>
      <c r="U166" s="279">
        <f t="shared" ca="1" si="56"/>
        <v>0</v>
      </c>
      <c r="W166" s="191" t="str">
        <f t="shared" ca="1" si="57"/>
        <v/>
      </c>
      <c r="X166" t="str">
        <f ca="1">IF(ISNUMBER($A166),$W166*(Methuselahs!$A$4+1)+$A166,"")</f>
        <v/>
      </c>
      <c r="Y166" s="191" t="str">
        <f t="shared" ca="1" si="58"/>
        <v/>
      </c>
      <c r="Z166" t="str">
        <f ca="1">IF(ISNUMBER($A166),VLOOKUP($A166,Methuselahs!$A$7:$X$206,5),"")</f>
        <v/>
      </c>
      <c r="AA166" s="191" t="str">
        <f t="shared" ca="1" si="59"/>
        <v/>
      </c>
    </row>
    <row r="167" spans="1:27" ht="12.95" customHeight="1">
      <c r="A167" t="str">
        <f ca="1">IF(OR(ISBLANK('Tournament Info'!$B$11),'Tournament Info'!$B$11&lt;&gt;4),"",INDIRECT(ADDRESS(ROW(),3,1,1,"Optimal Seating "&amp;'Tournament Info'!$B$11-1&amp;"R+F")))</f>
        <v/>
      </c>
      <c r="B167" t="str">
        <f ca="1">IF(ISNUMBER(A167),VLOOKUP(A167,Methuselahs!$A$7:$E$206,2,FALSE()),"")</f>
        <v/>
      </c>
      <c r="C167" t="str">
        <f ca="1">IF(ISNUMBER(A167),VLOOKUP(A167,Methuselahs!$A$7:$E$206,3,FALSE()),"")</f>
        <v/>
      </c>
      <c r="D167" s="234" t="str">
        <f t="shared" ref="D167:D198" ca="1" si="60">IF(ISNUMBER(A167),FLOOR((ROW()-ROW($A$7))/5,1)+1,"")</f>
        <v/>
      </c>
      <c r="E167" s="235"/>
      <c r="F167" s="285">
        <f t="shared" ref="F167:F198" si="61">IF(ISNUMBER(E167),E167,0)</f>
        <v>0</v>
      </c>
      <c r="G167" s="236" t="str">
        <f t="shared" ref="G167:G198" ca="1" si="62">IF(ISNUMBER($A167),IF(AND($F167&gt;=2,$H167=60),1,0),"")</f>
        <v/>
      </c>
      <c r="H167" t="str">
        <f ca="1">IF(ISNUMBER(A167),IF(OR($S167=$U167,NOT(ISNA(MATCH($D167*5+$V$4,Override!$C$6:$C$124,0)))),$Q167,0),"")</f>
        <v/>
      </c>
      <c r="I167" s="296" t="str">
        <f t="shared" ref="I167:I198" ca="1" si="63">IF(ISNUMBER(A167),IF(J167=5,K167,IF(AND(J167=4,OR(K167=4,K167=3)),K167+1,K167)),"")</f>
        <v/>
      </c>
      <c r="J167" s="238">
        <f ca="1">COUNT(A167:A171)</f>
        <v>0</v>
      </c>
      <c r="K167" s="239" t="str">
        <f ca="1">IF(ISNUMBER(A167),_xlfn.RANK.EQ(F167,F167:F171),"")</f>
        <v/>
      </c>
      <c r="L167" s="240">
        <f ca="1">IF(J167=5,VLOOKUP(K167,TPMatrix!$A$6:$B$10,2,FALSE()),IF(J167=4,VLOOKUP(K167,TPMatrix!$D$6:$E$9,2,FALSE()),0))</f>
        <v>0</v>
      </c>
      <c r="M167" s="240">
        <f ca="1">IF(COUNTIF(K167:K171,K167)&gt;=2,IF(J167=5,VLOOKUP(K167+1,TPMatrix!$A$6:$B$10,2,FALSE()),IF(J167=4,VLOOKUP(K167+1,TPMatrix!$D$6:$E$9,2,FALSE()),0)),"")</f>
        <v>0</v>
      </c>
      <c r="N167" s="240">
        <f ca="1">IF(COUNTIF(K167:K171,K167)&gt;=3,IF(J167=5,VLOOKUP(K167+2,TPMatrix!$A$6:$B$10,2,FALSE()),IF(J167=4,VLOOKUP(K167+2,TPMatrix!$D$6:$E$9,2,FALSE()),0)),"")</f>
        <v>0</v>
      </c>
      <c r="O167" s="240">
        <f ca="1">IF(COUNTIF(K167:K171,K167)&gt;=4,IF(J167=5,VLOOKUP(K167+3,TPMatrix!$A$6:$B$10,2,FALSE()),IF(J167=4,VLOOKUP(K167+3,TPMatrix!$D$6:$E$9,2,FALSE()),0)),"")</f>
        <v>0</v>
      </c>
      <c r="P167" s="240">
        <f ca="1">IF(COUNTIF(K167:K171,K167)&gt;=5,IF(J167=5,VLOOKUP(K167+4,TPMatrix!$A$6:$B$10,2,FALSE()),IF(J167=4,VLOOKUP(K167+4,TPMatrix!$D$6:$E$9,2,FALSE()),0)),"")</f>
        <v>0</v>
      </c>
      <c r="Q167" s="240">
        <f t="shared" ref="Q167:Q198" ca="1" si="64">SUM(L167:P167)/COUNT(L167:P167)</f>
        <v>0</v>
      </c>
      <c r="R167" s="241">
        <f t="shared" ref="R167:R198" ca="1" si="65">COUNT(L167:P167)</f>
        <v>5</v>
      </c>
      <c r="S167" s="242">
        <f t="shared" ref="S167:S198" ca="1" si="66">IF(ISNUMBER($A167),COUNTIF($D$7:$D$206,$D167),0)</f>
        <v>0</v>
      </c>
      <c r="T167" s="243">
        <f t="shared" ref="T167:T198" si="67">CEILING($F167,1)</f>
        <v>0</v>
      </c>
      <c r="U167" s="244">
        <f t="shared" ref="U167:U198" ca="1" si="68">SUM(OFFSET(T167,-MOD(ROW()-ROW($U$7),5),0,5,1))</f>
        <v>0</v>
      </c>
      <c r="W167" s="191" t="str">
        <f t="shared" ref="W167:W198" ca="1" si="69">$I167</f>
        <v/>
      </c>
      <c r="X167" t="str">
        <f ca="1">IF(ISNUMBER($A167),$W167*(Methuselahs!$A$4+1)+$A167,"")</f>
        <v/>
      </c>
      <c r="Y167" s="191" t="str">
        <f t="shared" ref="Y167:Y198" ca="1" si="70">IF(ISNUMBER($A167),_xlfn.RANK.EQ($X167,$X167:$X171,1),"")</f>
        <v/>
      </c>
      <c r="Z167" t="str">
        <f ca="1">IF(ISNUMBER($A167),VLOOKUP($A167,Methuselahs!$A$7:$X$206,5),"")</f>
        <v/>
      </c>
      <c r="AA167" s="191" t="str">
        <f t="shared" ref="AA167:AA198" ca="1" si="71">$I167</f>
        <v/>
      </c>
    </row>
    <row r="168" spans="1:27" ht="12.95" customHeight="1">
      <c r="A168" t="str">
        <f ca="1">IF(OR(ISBLANK('Tournament Info'!$B$11),'Tournament Info'!$B$11&lt;&gt;4),"",INDIRECT(ADDRESS(ROW(),3,1,1,"Optimal Seating "&amp;'Tournament Info'!$B$11-1&amp;"R+F")))</f>
        <v/>
      </c>
      <c r="B168" t="str">
        <f ca="1">IF(ISNUMBER(A168),VLOOKUP(A168,Methuselahs!$A$7:$E$206,2,FALSE()),"")</f>
        <v/>
      </c>
      <c r="C168" t="str">
        <f ca="1">IF(ISNUMBER(A168),VLOOKUP(A168,Methuselahs!$A$7:$E$206,3,FALSE()),"")</f>
        <v/>
      </c>
      <c r="D168" s="248" t="str">
        <f t="shared" ca="1" si="60"/>
        <v/>
      </c>
      <c r="E168" s="249"/>
      <c r="F168" s="287">
        <f t="shared" si="61"/>
        <v>0</v>
      </c>
      <c r="G168" s="250" t="str">
        <f t="shared" ca="1" si="62"/>
        <v/>
      </c>
      <c r="H168" t="str">
        <f ca="1">IF(ISNUMBER(A168),IF(OR($S168=$U168,NOT(ISNA(MATCH($D168*5+$V$4,Override!$C$6:$C$124,0)))),$Q168,0),"")</f>
        <v/>
      </c>
      <c r="I168" s="297" t="str">
        <f t="shared" ca="1" si="63"/>
        <v/>
      </c>
      <c r="J168" s="252">
        <f ca="1">COUNT(A167:A171)</f>
        <v>0</v>
      </c>
      <c r="K168" s="253" t="str">
        <f ca="1">IF(ISNUMBER(A168),_xlfn.RANK.EQ(F168,F167:F171),"")</f>
        <v/>
      </c>
      <c r="L168" s="254">
        <f ca="1">IF(J168=5,VLOOKUP(K168,TPMatrix!$A$6:$B$10,2,FALSE()),IF(J168=4,VLOOKUP(K168,TPMatrix!$D$6:$E$9,2,FALSE()),0))</f>
        <v>0</v>
      </c>
      <c r="M168" s="254">
        <f ca="1">IF(COUNTIF(K167:K171,K168)&gt;=2,IF(J168=5,VLOOKUP(K168+1,TPMatrix!$A$6:$B$10,2,FALSE()),IF(J168=4,VLOOKUP(K168+1,TPMatrix!$D$6:$E$9,2,FALSE()),0)),"")</f>
        <v>0</v>
      </c>
      <c r="N168" s="254">
        <f ca="1">IF(COUNTIF(K167:K171,K168)&gt;=3,IF(J168=5,VLOOKUP(K168+2,TPMatrix!$A$6:$B$10,2,FALSE()),IF(J168=4,VLOOKUP(K168+2,TPMatrix!$D$6:$E$9,2,FALSE()),0)),"")</f>
        <v>0</v>
      </c>
      <c r="O168" s="254">
        <f ca="1">IF(COUNTIF(K167:K171,K168)&gt;=4,IF(J168=5,VLOOKUP(K168+3,TPMatrix!$A$6:$B$10,2,FALSE()),IF(J168=4,VLOOKUP(K168+3,TPMatrix!$D$6:$E$9,2,FALSE()),0)),"")</f>
        <v>0</v>
      </c>
      <c r="P168" s="254">
        <f ca="1">IF(COUNTIF(K167:K171,K168)&gt;=5,IF(J168=5,VLOOKUP(K168+4,TPMatrix!$A$6:$B$10,2,FALSE()),IF(J168=4,VLOOKUP(K168+4,TPMatrix!$D$6:$E$9,2,FALSE()),0)),"")</f>
        <v>0</v>
      </c>
      <c r="Q168" s="254">
        <f t="shared" ca="1" si="64"/>
        <v>0</v>
      </c>
      <c r="R168" s="255">
        <f t="shared" ca="1" si="65"/>
        <v>5</v>
      </c>
      <c r="S168" s="253">
        <f t="shared" ca="1" si="66"/>
        <v>0</v>
      </c>
      <c r="T168" s="254">
        <f t="shared" si="67"/>
        <v>0</v>
      </c>
      <c r="U168" s="255">
        <f t="shared" ca="1" si="68"/>
        <v>0</v>
      </c>
      <c r="W168" s="191" t="str">
        <f t="shared" ca="1" si="69"/>
        <v/>
      </c>
      <c r="X168" t="str">
        <f ca="1">IF(ISNUMBER($A168),$W168*(Methuselahs!$A$4+1)+$A168,"")</f>
        <v/>
      </c>
      <c r="Y168" s="191" t="str">
        <f t="shared" ca="1" si="70"/>
        <v/>
      </c>
      <c r="Z168" t="str">
        <f ca="1">IF(ISNUMBER($A168),VLOOKUP($A168,Methuselahs!$A$7:$X$206,5),"")</f>
        <v/>
      </c>
      <c r="AA168" s="191" t="str">
        <f t="shared" ca="1" si="71"/>
        <v/>
      </c>
    </row>
    <row r="169" spans="1:27" ht="12.95" customHeight="1">
      <c r="A169" t="str">
        <f ca="1">IF(OR(ISBLANK('Tournament Info'!$B$11),'Tournament Info'!$B$11&lt;&gt;4),"",INDIRECT(ADDRESS(ROW(),3,1,1,"Optimal Seating "&amp;'Tournament Info'!$B$11-1&amp;"R+F")))</f>
        <v/>
      </c>
      <c r="B169" t="str">
        <f ca="1">IF(ISNUMBER(A169),VLOOKUP(A169,Methuselahs!$A$7:$E$206,2,FALSE()),"")</f>
        <v/>
      </c>
      <c r="C169" t="str">
        <f ca="1">IF(ISNUMBER(A169),VLOOKUP(A169,Methuselahs!$A$7:$E$206,3,FALSE()),"")</f>
        <v/>
      </c>
      <c r="D169" s="258" t="str">
        <f t="shared" ca="1" si="60"/>
        <v/>
      </c>
      <c r="E169" s="259"/>
      <c r="F169" s="289">
        <f t="shared" si="61"/>
        <v>0</v>
      </c>
      <c r="G169" s="260" t="str">
        <f t="shared" ca="1" si="62"/>
        <v/>
      </c>
      <c r="H169" t="str">
        <f ca="1">IF(ISNUMBER(A169),IF(OR($S169=$U169,NOT(ISNA(MATCH($D169*5+$V$4,Override!$C$6:$C$124,0)))),$Q169,0),"")</f>
        <v/>
      </c>
      <c r="I169" s="133" t="str">
        <f t="shared" ca="1" si="63"/>
        <v/>
      </c>
      <c r="J169" s="262">
        <f ca="1">COUNT(A167:A171)</f>
        <v>0</v>
      </c>
      <c r="K169" s="263" t="str">
        <f ca="1">IF(ISNUMBER(A169),_xlfn.RANK.EQ(F169,F167:F171),"")</f>
        <v/>
      </c>
      <c r="L169" s="264">
        <f ca="1">IF(J169=5,VLOOKUP(K169,TPMatrix!$A$6:$B$10,2,FALSE()),IF(J169=4,VLOOKUP(K169,TPMatrix!$D$6:$E$9,2,FALSE()),0))</f>
        <v>0</v>
      </c>
      <c r="M169" s="264">
        <f ca="1">IF(COUNTIF(K167:K171,K169)&gt;=2,IF(J169=5,VLOOKUP(K169+1,TPMatrix!$A$6:$B$10,2,FALSE()),IF(J169=4,VLOOKUP(K169+1,TPMatrix!$D$6:$E$9,2,FALSE()),0)),"")</f>
        <v>0</v>
      </c>
      <c r="N169" s="264">
        <f ca="1">IF(COUNTIF(K167:K171,K169)&gt;=3,IF(J169=5,VLOOKUP(K169+2,TPMatrix!$A$6:$B$10,2,FALSE()),IF(J169=4,VLOOKUP(K169+2,TPMatrix!$D$6:$E$9,2,FALSE()),0)),"")</f>
        <v>0</v>
      </c>
      <c r="O169" s="264">
        <f ca="1">IF(COUNTIF(K167:K171,K169)&gt;=4,IF(J169=5,VLOOKUP(K169+3,TPMatrix!$A$6:$B$10,2,FALSE()),IF(J169=4,VLOOKUP(K169+3,TPMatrix!$D$6:$E$9,2,FALSE()),0)),"")</f>
        <v>0</v>
      </c>
      <c r="P169" s="264">
        <f ca="1">IF(COUNTIF(K167:K171,K169)&gt;=5,IF(J169=5,VLOOKUP(K169+4,TPMatrix!$A$6:$B$10,2,FALSE()),IF(J169=4,VLOOKUP(K169+4,TPMatrix!$D$6:$E$9,2,FALSE()),0)),"")</f>
        <v>0</v>
      </c>
      <c r="Q169" s="264">
        <f t="shared" ca="1" si="64"/>
        <v>0</v>
      </c>
      <c r="R169" s="265">
        <f t="shared" ca="1" si="65"/>
        <v>5</v>
      </c>
      <c r="S169" s="263">
        <f t="shared" ca="1" si="66"/>
        <v>0</v>
      </c>
      <c r="T169" s="264">
        <f t="shared" si="67"/>
        <v>0</v>
      </c>
      <c r="U169" s="265">
        <f t="shared" ca="1" si="68"/>
        <v>0</v>
      </c>
      <c r="W169" s="191" t="str">
        <f t="shared" ca="1" si="69"/>
        <v/>
      </c>
      <c r="X169" t="str">
        <f ca="1">IF(ISNUMBER($A169),$W169*(Methuselahs!$A$4+1)+$A169,"")</f>
        <v/>
      </c>
      <c r="Y169" s="191" t="str">
        <f t="shared" ca="1" si="70"/>
        <v/>
      </c>
      <c r="Z169" t="str">
        <f ca="1">IF(ISNUMBER($A169),VLOOKUP($A169,Methuselahs!$A$7:$X$206,5),"")</f>
        <v/>
      </c>
      <c r="AA169" s="191" t="str">
        <f t="shared" ca="1" si="71"/>
        <v/>
      </c>
    </row>
    <row r="170" spans="1:27" ht="12.95" customHeight="1">
      <c r="A170" t="str">
        <f ca="1">IF(OR(ISBLANK('Tournament Info'!$B$11),'Tournament Info'!$B$11&lt;&gt;4),"",INDIRECT(ADDRESS(ROW(),3,1,1,"Optimal Seating "&amp;'Tournament Info'!$B$11-1&amp;"R+F")))</f>
        <v/>
      </c>
      <c r="B170" t="str">
        <f ca="1">IF(ISNUMBER(A170),VLOOKUP(A170,Methuselahs!$A$7:$E$206,2,FALSE()),"")</f>
        <v/>
      </c>
      <c r="C170" t="str">
        <f ca="1">IF(ISNUMBER(A170),VLOOKUP(A170,Methuselahs!$A$7:$E$206,3,FALSE()),"")</f>
        <v/>
      </c>
      <c r="D170" s="268" t="str">
        <f t="shared" ca="1" si="60"/>
        <v/>
      </c>
      <c r="E170" s="269"/>
      <c r="F170" s="291">
        <f t="shared" si="61"/>
        <v>0</v>
      </c>
      <c r="G170" s="250" t="str">
        <f t="shared" ca="1" si="62"/>
        <v/>
      </c>
      <c r="H170" t="str">
        <f ca="1">IF(ISNUMBER(A170),IF(OR($S170=$U170,NOT(ISNA(MATCH($D170*5+$V$4,Override!$C$6:$C$124,0)))),$Q170,0),"")</f>
        <v/>
      </c>
      <c r="I170" s="297" t="str">
        <f t="shared" ca="1" si="63"/>
        <v/>
      </c>
      <c r="J170" s="270">
        <f ca="1">COUNT(A167:A171)</f>
        <v>0</v>
      </c>
      <c r="K170" s="253" t="str">
        <f ca="1">IF(ISNUMBER(A170),_xlfn.RANK.EQ(F170,F167:F171),"")</f>
        <v/>
      </c>
      <c r="L170" s="254">
        <f ca="1">IF(J170=5,VLOOKUP(K170,TPMatrix!$A$6:$B$10,2,FALSE()),IF(J170=4,VLOOKUP(K170,TPMatrix!$D$6:$E$9,2,FALSE()),0))</f>
        <v>0</v>
      </c>
      <c r="M170" s="254">
        <f ca="1">IF(COUNTIF(K167:K171,K170)&gt;=2,IF(J170=5,VLOOKUP(K170+1,TPMatrix!$A$6:$B$10,2,FALSE()),IF(J170=4,VLOOKUP(K170+1,TPMatrix!$D$6:$E$9,2,FALSE()),0)),"")</f>
        <v>0</v>
      </c>
      <c r="N170" s="254">
        <f ca="1">IF(COUNTIF(K167:K171,K170)&gt;=3,IF(J170=5,VLOOKUP(K170+2,TPMatrix!$A$6:$B$10,2,FALSE()),IF(J170=4,VLOOKUP(K170+2,TPMatrix!$D$6:$E$9,2,FALSE()),0)),"")</f>
        <v>0</v>
      </c>
      <c r="O170" s="254">
        <f ca="1">IF(COUNTIF(K167:K171,K170)&gt;=4,IF(J170=5,VLOOKUP(K170+3,TPMatrix!$A$6:$B$10,2,FALSE()),IF(J170=4,VLOOKUP(K170+3,TPMatrix!$D$6:$E$9,2,FALSE()),0)),"")</f>
        <v>0</v>
      </c>
      <c r="P170" s="254">
        <f ca="1">IF(COUNTIF(K167:K171,K170)&gt;=5,IF(J170=5,VLOOKUP(K170+4,TPMatrix!$A$6:$B$10,2,FALSE()),IF(J170=4,VLOOKUP(K170+4,TPMatrix!$D$6:$E$9,2,FALSE()),0)),"")</f>
        <v>0</v>
      </c>
      <c r="Q170" s="254">
        <f t="shared" ca="1" si="64"/>
        <v>0</v>
      </c>
      <c r="R170" s="255">
        <f t="shared" ca="1" si="65"/>
        <v>5</v>
      </c>
      <c r="S170" s="253">
        <f t="shared" ca="1" si="66"/>
        <v>0</v>
      </c>
      <c r="T170" s="254">
        <f t="shared" si="67"/>
        <v>0</v>
      </c>
      <c r="U170" s="255">
        <f t="shared" ca="1" si="68"/>
        <v>0</v>
      </c>
      <c r="W170" s="191" t="str">
        <f t="shared" ca="1" si="69"/>
        <v/>
      </c>
      <c r="X170" t="str">
        <f ca="1">IF(ISNUMBER($A170),$W170*(Methuselahs!$A$4+1)+$A170,"")</f>
        <v/>
      </c>
      <c r="Y170" s="191" t="str">
        <f t="shared" ca="1" si="70"/>
        <v/>
      </c>
      <c r="Z170" t="str">
        <f ca="1">IF(ISNUMBER($A170),VLOOKUP($A170,Methuselahs!$A$7:$X$206,5),"")</f>
        <v/>
      </c>
      <c r="AA170" s="191" t="str">
        <f t="shared" ca="1" si="71"/>
        <v/>
      </c>
    </row>
    <row r="171" spans="1:27" ht="12.95" customHeight="1" thickBot="1">
      <c r="A171" t="str">
        <f ca="1">IF(OR(ISBLANK('Tournament Info'!$B$11),'Tournament Info'!$B$11&lt;&gt;4),"",INDIRECT(ADDRESS(ROW(),3,1,1,"Optimal Seating "&amp;'Tournament Info'!$B$11-1&amp;"R+F")))</f>
        <v/>
      </c>
      <c r="B171" t="str">
        <f ca="1">IF(ISNUMBER(A171),VLOOKUP(A171,Methuselahs!$A$7:$E$206,2,FALSE()),"")</f>
        <v/>
      </c>
      <c r="C171" t="str">
        <f ca="1">IF(ISNUMBER(A171),VLOOKUP(A171,Methuselahs!$A$7:$E$206,3,FALSE()),"")</f>
        <v/>
      </c>
      <c r="D171" s="274" t="str">
        <f t="shared" ca="1" si="60"/>
        <v/>
      </c>
      <c r="E171" s="275"/>
      <c r="F171" s="292">
        <f t="shared" si="61"/>
        <v>0</v>
      </c>
      <c r="G171" s="260" t="str">
        <f t="shared" ca="1" si="62"/>
        <v/>
      </c>
      <c r="H171" t="str">
        <f ca="1">IF(ISNUMBER(A171),IF(OR($S171=$U171,NOT(ISNA(MATCH($D171*5+$V$4,Override!$C$6:$C$124,0)))),$Q171,0),"")</f>
        <v/>
      </c>
      <c r="I171" s="133" t="str">
        <f t="shared" ca="1" si="63"/>
        <v/>
      </c>
      <c r="J171" s="276">
        <f ca="1">COUNT(A167:A171)</f>
        <v>0</v>
      </c>
      <c r="K171" s="277" t="str">
        <f ca="1">IF(ISNUMBER(A171),_xlfn.RANK.EQ(F171,F167:F171),"")</f>
        <v/>
      </c>
      <c r="L171" s="278">
        <f ca="1">IF(J171=5,VLOOKUP(K171,TPMatrix!$A$6:$B$10,2,FALSE()),IF(J171=4,VLOOKUP(K171,TPMatrix!$D$6:$E$9,2,FALSE()),0))</f>
        <v>0</v>
      </c>
      <c r="M171" s="278">
        <f ca="1">IF(COUNTIF(K167:K171,K171)&gt;=2,IF(J171=5,VLOOKUP(K171+1,TPMatrix!$A$6:$B$10,2,FALSE()),IF(J171=4,VLOOKUP(K171+1,TPMatrix!$D$6:$E$9,2,FALSE()),0)),"")</f>
        <v>0</v>
      </c>
      <c r="N171" s="278">
        <f ca="1">IF(COUNTIF(K167:K171,K171)&gt;=3,IF(J171=5,VLOOKUP(K171+2,TPMatrix!$A$6:$B$10,2,FALSE()),IF(J171=4,VLOOKUP(K171+2,TPMatrix!$D$6:$E$9,2,FALSE()),0)),"")</f>
        <v>0</v>
      </c>
      <c r="O171" s="278">
        <f ca="1">IF(COUNTIF(K167:K171,K171)&gt;=4,IF(J171=5,VLOOKUP(K171+3,TPMatrix!$A$6:$B$10,2,FALSE()),IF(J171=4,VLOOKUP(K171+3,TPMatrix!$D$6:$E$9,2,FALSE()),0)),"")</f>
        <v>0</v>
      </c>
      <c r="P171" s="278">
        <f ca="1">IF(COUNTIF(K167:K171,K171)&gt;=5,IF(J171=5,VLOOKUP(K171+4,TPMatrix!$A$6:$B$10,2,FALSE()),IF(J171=4,VLOOKUP(K171+4,TPMatrix!$D$6:$E$9,2,FALSE()),0)),"")</f>
        <v>0</v>
      </c>
      <c r="Q171" s="278">
        <f t="shared" ca="1" si="64"/>
        <v>0</v>
      </c>
      <c r="R171" s="279">
        <f t="shared" ca="1" si="65"/>
        <v>5</v>
      </c>
      <c r="S171" s="277">
        <f t="shared" ca="1" si="66"/>
        <v>0</v>
      </c>
      <c r="T171" s="278">
        <f t="shared" si="67"/>
        <v>0</v>
      </c>
      <c r="U171" s="279">
        <f t="shared" ca="1" si="68"/>
        <v>0</v>
      </c>
      <c r="W171" s="191" t="str">
        <f t="shared" ca="1" si="69"/>
        <v/>
      </c>
      <c r="X171" t="str">
        <f ca="1">IF(ISNUMBER($A171),$W171*(Methuselahs!$A$4+1)+$A171,"")</f>
        <v/>
      </c>
      <c r="Y171" s="191" t="str">
        <f t="shared" ca="1" si="70"/>
        <v/>
      </c>
      <c r="Z171" t="str">
        <f ca="1">IF(ISNUMBER($A171),VLOOKUP($A171,Methuselahs!$A$7:$X$206,5),"")</f>
        <v/>
      </c>
      <c r="AA171" s="191" t="str">
        <f t="shared" ca="1" si="71"/>
        <v/>
      </c>
    </row>
    <row r="172" spans="1:27" ht="12.95" customHeight="1">
      <c r="A172" t="str">
        <f ca="1">IF(OR(ISBLANK('Tournament Info'!$B$11),'Tournament Info'!$B$11&lt;&gt;4),"",INDIRECT(ADDRESS(ROW(),3,1,1,"Optimal Seating "&amp;'Tournament Info'!$B$11-1&amp;"R+F")))</f>
        <v/>
      </c>
      <c r="B172" t="str">
        <f ca="1">IF(ISNUMBER(A172),VLOOKUP(A172,Methuselahs!$A$7:$E$206,2,FALSE()),"")</f>
        <v/>
      </c>
      <c r="C172" t="str">
        <f ca="1">IF(ISNUMBER(A172),VLOOKUP(A172,Methuselahs!$A$7:$E$206,3,FALSE()),"")</f>
        <v/>
      </c>
      <c r="D172" s="234" t="str">
        <f t="shared" ca="1" si="60"/>
        <v/>
      </c>
      <c r="E172" s="235"/>
      <c r="F172" s="285">
        <f t="shared" si="61"/>
        <v>0</v>
      </c>
      <c r="G172" s="236" t="str">
        <f t="shared" ca="1" si="62"/>
        <v/>
      </c>
      <c r="H172" t="str">
        <f ca="1">IF(ISNUMBER(A172),IF(OR($S172=$U172,NOT(ISNA(MATCH($D172*5+$V$4,Override!$C$6:$C$124,0)))),$Q172,0),"")</f>
        <v/>
      </c>
      <c r="I172" s="296" t="str">
        <f t="shared" ca="1" si="63"/>
        <v/>
      </c>
      <c r="J172" s="238">
        <f ca="1">COUNT(A172:A176)</f>
        <v>0</v>
      </c>
      <c r="K172" s="239" t="str">
        <f ca="1">IF(ISNUMBER(A172),_xlfn.RANK.EQ(F172,F172:F176),"")</f>
        <v/>
      </c>
      <c r="L172" s="240">
        <f ca="1">IF(J172=5,VLOOKUP(K172,TPMatrix!$A$6:$B$10,2,FALSE()),IF(J172=4,VLOOKUP(K172,TPMatrix!$D$6:$E$9,2,FALSE()),0))</f>
        <v>0</v>
      </c>
      <c r="M172" s="240">
        <f ca="1">IF(COUNTIF(K172:K176,K172)&gt;=2,IF(J172=5,VLOOKUP(K172+1,TPMatrix!$A$6:$B$10,2,FALSE()),IF(J172=4,VLOOKUP(K172+1,TPMatrix!$D$6:$E$9,2,FALSE()),0)),"")</f>
        <v>0</v>
      </c>
      <c r="N172" s="240">
        <f ca="1">IF(COUNTIF(K172:K176,K172)&gt;=3,IF(J172=5,VLOOKUP(K172+2,TPMatrix!$A$6:$B$10,2,FALSE()),IF(J172=4,VLOOKUP(K172+2,TPMatrix!$D$6:$E$9,2,FALSE()),0)),"")</f>
        <v>0</v>
      </c>
      <c r="O172" s="240">
        <f ca="1">IF(COUNTIF(K172:K176,K172)&gt;=4,IF(J172=5,VLOOKUP(K172+3,TPMatrix!$A$6:$B$10,2,FALSE()),IF(J172=4,VLOOKUP(K172+3,TPMatrix!$D$6:$E$9,2,FALSE()),0)),"")</f>
        <v>0</v>
      </c>
      <c r="P172" s="240">
        <f ca="1">IF(COUNTIF(K172:K176,K172)&gt;=5,IF(J172=5,VLOOKUP(K172+4,TPMatrix!$A$6:$B$10,2,FALSE()),IF(J172=4,VLOOKUP(K172+4,TPMatrix!$D$6:$E$9,2,FALSE()),0)),"")</f>
        <v>0</v>
      </c>
      <c r="Q172" s="240">
        <f t="shared" ca="1" si="64"/>
        <v>0</v>
      </c>
      <c r="R172" s="241">
        <f t="shared" ca="1" si="65"/>
        <v>5</v>
      </c>
      <c r="S172" s="242">
        <f t="shared" ca="1" si="66"/>
        <v>0</v>
      </c>
      <c r="T172" s="243">
        <f t="shared" si="67"/>
        <v>0</v>
      </c>
      <c r="U172" s="244">
        <f t="shared" ca="1" si="68"/>
        <v>0</v>
      </c>
      <c r="W172" s="191" t="str">
        <f t="shared" ca="1" si="69"/>
        <v/>
      </c>
      <c r="X172" t="str">
        <f ca="1">IF(ISNUMBER($A172),$W172*(Methuselahs!$A$4+1)+$A172,"")</f>
        <v/>
      </c>
      <c r="Y172" s="191" t="str">
        <f t="shared" ca="1" si="70"/>
        <v/>
      </c>
      <c r="Z172" t="str">
        <f ca="1">IF(ISNUMBER($A172),VLOOKUP($A172,Methuselahs!$A$7:$X$206,5),"")</f>
        <v/>
      </c>
      <c r="AA172" s="191" t="str">
        <f t="shared" ca="1" si="71"/>
        <v/>
      </c>
    </row>
    <row r="173" spans="1:27" ht="12.95" customHeight="1">
      <c r="A173" t="str">
        <f ca="1">IF(OR(ISBLANK('Tournament Info'!$B$11),'Tournament Info'!$B$11&lt;&gt;4),"",INDIRECT(ADDRESS(ROW(),3,1,1,"Optimal Seating "&amp;'Tournament Info'!$B$11-1&amp;"R+F")))</f>
        <v/>
      </c>
      <c r="B173" t="str">
        <f ca="1">IF(ISNUMBER(A173),VLOOKUP(A173,Methuselahs!$A$7:$E$206,2,FALSE()),"")</f>
        <v/>
      </c>
      <c r="C173" t="str">
        <f ca="1">IF(ISNUMBER(A173),VLOOKUP(A173,Methuselahs!$A$7:$E$206,3,FALSE()),"")</f>
        <v/>
      </c>
      <c r="D173" s="248" t="str">
        <f t="shared" ca="1" si="60"/>
        <v/>
      </c>
      <c r="E173" s="249"/>
      <c r="F173" s="287">
        <f t="shared" si="61"/>
        <v>0</v>
      </c>
      <c r="G173" s="250" t="str">
        <f t="shared" ca="1" si="62"/>
        <v/>
      </c>
      <c r="H173" t="str">
        <f ca="1">IF(ISNUMBER(A173),IF(OR($S173=$U173,NOT(ISNA(MATCH($D173*5+$V$4,Override!$C$6:$C$124,0)))),$Q173,0),"")</f>
        <v/>
      </c>
      <c r="I173" s="297" t="str">
        <f t="shared" ca="1" si="63"/>
        <v/>
      </c>
      <c r="J173" s="252">
        <f ca="1">COUNT(A172:A176)</f>
        <v>0</v>
      </c>
      <c r="K173" s="253" t="str">
        <f ca="1">IF(ISNUMBER(A173),_xlfn.RANK.EQ(F173,F172:F176),"")</f>
        <v/>
      </c>
      <c r="L173" s="254">
        <f ca="1">IF(J173=5,VLOOKUP(K173,TPMatrix!$A$6:$B$10,2,FALSE()),IF(J173=4,VLOOKUP(K173,TPMatrix!$D$6:$E$9,2,FALSE()),0))</f>
        <v>0</v>
      </c>
      <c r="M173" s="254">
        <f ca="1">IF(COUNTIF(K172:K176,K173)&gt;=2,IF(J173=5,VLOOKUP(K173+1,TPMatrix!$A$6:$B$10,2,FALSE()),IF(J173=4,VLOOKUP(K173+1,TPMatrix!$D$6:$E$9,2,FALSE()),0)),"")</f>
        <v>0</v>
      </c>
      <c r="N173" s="254">
        <f ca="1">IF(COUNTIF(K172:K176,K173)&gt;=3,IF(J173=5,VLOOKUP(K173+2,TPMatrix!$A$6:$B$10,2,FALSE()),IF(J173=4,VLOOKUP(K173+2,TPMatrix!$D$6:$E$9,2,FALSE()),0)),"")</f>
        <v>0</v>
      </c>
      <c r="O173" s="254">
        <f ca="1">IF(COUNTIF(K172:K176,K173)&gt;=4,IF(J173=5,VLOOKUP(K173+3,TPMatrix!$A$6:$B$10,2,FALSE()),IF(J173=4,VLOOKUP(K173+3,TPMatrix!$D$6:$E$9,2,FALSE()),0)),"")</f>
        <v>0</v>
      </c>
      <c r="P173" s="254">
        <f ca="1">IF(COUNTIF(K172:K176,K173)&gt;=5,IF(J173=5,VLOOKUP(K173+4,TPMatrix!$A$6:$B$10,2,FALSE()),IF(J173=4,VLOOKUP(K173+4,TPMatrix!$D$6:$E$9,2,FALSE()),0)),"")</f>
        <v>0</v>
      </c>
      <c r="Q173" s="254">
        <f t="shared" ca="1" si="64"/>
        <v>0</v>
      </c>
      <c r="R173" s="255">
        <f t="shared" ca="1" si="65"/>
        <v>5</v>
      </c>
      <c r="S173" s="253">
        <f t="shared" ca="1" si="66"/>
        <v>0</v>
      </c>
      <c r="T173" s="254">
        <f t="shared" si="67"/>
        <v>0</v>
      </c>
      <c r="U173" s="255">
        <f t="shared" ca="1" si="68"/>
        <v>0</v>
      </c>
      <c r="W173" s="191" t="str">
        <f t="shared" ca="1" si="69"/>
        <v/>
      </c>
      <c r="X173" t="str">
        <f ca="1">IF(ISNUMBER($A173),$W173*(Methuselahs!$A$4+1)+$A173,"")</f>
        <v/>
      </c>
      <c r="Y173" s="191" t="str">
        <f t="shared" ca="1" si="70"/>
        <v/>
      </c>
      <c r="Z173" t="str">
        <f ca="1">IF(ISNUMBER($A173),VLOOKUP($A173,Methuselahs!$A$7:$X$206,5),"")</f>
        <v/>
      </c>
      <c r="AA173" s="191" t="str">
        <f t="shared" ca="1" si="71"/>
        <v/>
      </c>
    </row>
    <row r="174" spans="1:27" ht="12.95" customHeight="1">
      <c r="A174" t="str">
        <f ca="1">IF(OR(ISBLANK('Tournament Info'!$B$11),'Tournament Info'!$B$11&lt;&gt;4),"",INDIRECT(ADDRESS(ROW(),3,1,1,"Optimal Seating "&amp;'Tournament Info'!$B$11-1&amp;"R+F")))</f>
        <v/>
      </c>
      <c r="B174" t="str">
        <f ca="1">IF(ISNUMBER(A174),VLOOKUP(A174,Methuselahs!$A$7:$E$206,2,FALSE()),"")</f>
        <v/>
      </c>
      <c r="C174" t="str">
        <f ca="1">IF(ISNUMBER(A174),VLOOKUP(A174,Methuselahs!$A$7:$E$206,3,FALSE()),"")</f>
        <v/>
      </c>
      <c r="D174" s="258" t="str">
        <f t="shared" ca="1" si="60"/>
        <v/>
      </c>
      <c r="E174" s="259"/>
      <c r="F174" s="289">
        <f t="shared" si="61"/>
        <v>0</v>
      </c>
      <c r="G174" s="260" t="str">
        <f t="shared" ca="1" si="62"/>
        <v/>
      </c>
      <c r="H174" t="str">
        <f ca="1">IF(ISNUMBER(A174),IF(OR($S174=$U174,NOT(ISNA(MATCH($D174*5+$V$4,Override!$C$6:$C$124,0)))),$Q174,0),"")</f>
        <v/>
      </c>
      <c r="I174" s="133" t="str">
        <f t="shared" ca="1" si="63"/>
        <v/>
      </c>
      <c r="J174" s="262">
        <f ca="1">COUNT(A172:A176)</f>
        <v>0</v>
      </c>
      <c r="K174" s="263" t="str">
        <f ca="1">IF(ISNUMBER(A174),_xlfn.RANK.EQ(F174,F172:F176),"")</f>
        <v/>
      </c>
      <c r="L174" s="264">
        <f ca="1">IF(J174=5,VLOOKUP(K174,TPMatrix!$A$6:$B$10,2,FALSE()),IF(J174=4,VLOOKUP(K174,TPMatrix!$D$6:$E$9,2,FALSE()),0))</f>
        <v>0</v>
      </c>
      <c r="M174" s="264">
        <f ca="1">IF(COUNTIF(K172:K176,K174)&gt;=2,IF(J174=5,VLOOKUP(K174+1,TPMatrix!$A$6:$B$10,2,FALSE()),IF(J174=4,VLOOKUP(K174+1,TPMatrix!$D$6:$E$9,2,FALSE()),0)),"")</f>
        <v>0</v>
      </c>
      <c r="N174" s="264">
        <f ca="1">IF(COUNTIF(K172:K176,K174)&gt;=3,IF(J174=5,VLOOKUP(K174+2,TPMatrix!$A$6:$B$10,2,FALSE()),IF(J174=4,VLOOKUP(K174+2,TPMatrix!$D$6:$E$9,2,FALSE()),0)),"")</f>
        <v>0</v>
      </c>
      <c r="O174" s="264">
        <f ca="1">IF(COUNTIF(K172:K176,K174)&gt;=4,IF(J174=5,VLOOKUP(K174+3,TPMatrix!$A$6:$B$10,2,FALSE()),IF(J174=4,VLOOKUP(K174+3,TPMatrix!$D$6:$E$9,2,FALSE()),0)),"")</f>
        <v>0</v>
      </c>
      <c r="P174" s="264">
        <f ca="1">IF(COUNTIF(K172:K176,K174)&gt;=5,IF(J174=5,VLOOKUP(K174+4,TPMatrix!$A$6:$B$10,2,FALSE()),IF(J174=4,VLOOKUP(K174+4,TPMatrix!$D$6:$E$9,2,FALSE()),0)),"")</f>
        <v>0</v>
      </c>
      <c r="Q174" s="264">
        <f t="shared" ca="1" si="64"/>
        <v>0</v>
      </c>
      <c r="R174" s="265">
        <f t="shared" ca="1" si="65"/>
        <v>5</v>
      </c>
      <c r="S174" s="263">
        <f t="shared" ca="1" si="66"/>
        <v>0</v>
      </c>
      <c r="T174" s="264">
        <f t="shared" si="67"/>
        <v>0</v>
      </c>
      <c r="U174" s="265">
        <f t="shared" ca="1" si="68"/>
        <v>0</v>
      </c>
      <c r="W174" s="191" t="str">
        <f t="shared" ca="1" si="69"/>
        <v/>
      </c>
      <c r="X174" t="str">
        <f ca="1">IF(ISNUMBER($A174),$W174*(Methuselahs!$A$4+1)+$A174,"")</f>
        <v/>
      </c>
      <c r="Y174" s="191" t="str">
        <f t="shared" ca="1" si="70"/>
        <v/>
      </c>
      <c r="Z174" t="str">
        <f ca="1">IF(ISNUMBER($A174),VLOOKUP($A174,Methuselahs!$A$7:$X$206,5),"")</f>
        <v/>
      </c>
      <c r="AA174" s="191" t="str">
        <f t="shared" ca="1" si="71"/>
        <v/>
      </c>
    </row>
    <row r="175" spans="1:27" ht="12.95" customHeight="1">
      <c r="A175" t="str">
        <f ca="1">IF(OR(ISBLANK('Tournament Info'!$B$11),'Tournament Info'!$B$11&lt;&gt;4),"",INDIRECT(ADDRESS(ROW(),3,1,1,"Optimal Seating "&amp;'Tournament Info'!$B$11-1&amp;"R+F")))</f>
        <v/>
      </c>
      <c r="B175" t="str">
        <f ca="1">IF(ISNUMBER(A175),VLOOKUP(A175,Methuselahs!$A$7:$E$206,2,FALSE()),"")</f>
        <v/>
      </c>
      <c r="C175" t="str">
        <f ca="1">IF(ISNUMBER(A175),VLOOKUP(A175,Methuselahs!$A$7:$E$206,3,FALSE()),"")</f>
        <v/>
      </c>
      <c r="D175" s="268" t="str">
        <f t="shared" ca="1" si="60"/>
        <v/>
      </c>
      <c r="E175" s="269"/>
      <c r="F175" s="291">
        <f t="shared" si="61"/>
        <v>0</v>
      </c>
      <c r="G175" s="250" t="str">
        <f t="shared" ca="1" si="62"/>
        <v/>
      </c>
      <c r="H175" t="str">
        <f ca="1">IF(ISNUMBER(A175),IF(OR($S175=$U175,NOT(ISNA(MATCH($D175*5+$V$4,Override!$C$6:$C$124,0)))),$Q175,0),"")</f>
        <v/>
      </c>
      <c r="I175" s="297" t="str">
        <f t="shared" ca="1" si="63"/>
        <v/>
      </c>
      <c r="J175" s="270">
        <f ca="1">COUNT(A172:A176)</f>
        <v>0</v>
      </c>
      <c r="K175" s="253" t="str">
        <f ca="1">IF(ISNUMBER(A175),_xlfn.RANK.EQ(F175,F172:F176),"")</f>
        <v/>
      </c>
      <c r="L175" s="254">
        <f ca="1">IF(J175=5,VLOOKUP(K175,TPMatrix!$A$6:$B$10,2,FALSE()),IF(J175=4,VLOOKUP(K175,TPMatrix!$D$6:$E$9,2,FALSE()),0))</f>
        <v>0</v>
      </c>
      <c r="M175" s="254">
        <f ca="1">IF(COUNTIF(K172:K176,K175)&gt;=2,IF(J175=5,VLOOKUP(K175+1,TPMatrix!$A$6:$B$10,2,FALSE()),IF(J175=4,VLOOKUP(K175+1,TPMatrix!$D$6:$E$9,2,FALSE()),0)),"")</f>
        <v>0</v>
      </c>
      <c r="N175" s="254">
        <f ca="1">IF(COUNTIF(K172:K176,K175)&gt;=3,IF(J175=5,VLOOKUP(K175+2,TPMatrix!$A$6:$B$10,2,FALSE()),IF(J175=4,VLOOKUP(K175+2,TPMatrix!$D$6:$E$9,2,FALSE()),0)),"")</f>
        <v>0</v>
      </c>
      <c r="O175" s="254">
        <f ca="1">IF(COUNTIF(K172:K176,K175)&gt;=4,IF(J175=5,VLOOKUP(K175+3,TPMatrix!$A$6:$B$10,2,FALSE()),IF(J175=4,VLOOKUP(K175+3,TPMatrix!$D$6:$E$9,2,FALSE()),0)),"")</f>
        <v>0</v>
      </c>
      <c r="P175" s="254">
        <f ca="1">IF(COUNTIF(K172:K176,K175)&gt;=5,IF(J175=5,VLOOKUP(K175+4,TPMatrix!$A$6:$B$10,2,FALSE()),IF(J175=4,VLOOKUP(K175+4,TPMatrix!$D$6:$E$9,2,FALSE()),0)),"")</f>
        <v>0</v>
      </c>
      <c r="Q175" s="254">
        <f t="shared" ca="1" si="64"/>
        <v>0</v>
      </c>
      <c r="R175" s="255">
        <f t="shared" ca="1" si="65"/>
        <v>5</v>
      </c>
      <c r="S175" s="253">
        <f t="shared" ca="1" si="66"/>
        <v>0</v>
      </c>
      <c r="T175" s="254">
        <f t="shared" si="67"/>
        <v>0</v>
      </c>
      <c r="U175" s="255">
        <f t="shared" ca="1" si="68"/>
        <v>0</v>
      </c>
      <c r="W175" s="191" t="str">
        <f t="shared" ca="1" si="69"/>
        <v/>
      </c>
      <c r="X175" t="str">
        <f ca="1">IF(ISNUMBER($A175),$W175*(Methuselahs!$A$4+1)+$A175,"")</f>
        <v/>
      </c>
      <c r="Y175" s="191" t="str">
        <f t="shared" ca="1" si="70"/>
        <v/>
      </c>
      <c r="Z175" t="str">
        <f ca="1">IF(ISNUMBER($A175),VLOOKUP($A175,Methuselahs!$A$7:$X$206,5),"")</f>
        <v/>
      </c>
      <c r="AA175" s="191" t="str">
        <f t="shared" ca="1" si="71"/>
        <v/>
      </c>
    </row>
    <row r="176" spans="1:27" ht="12.95" customHeight="1" thickBot="1">
      <c r="A176" t="str">
        <f ca="1">IF(OR(ISBLANK('Tournament Info'!$B$11),'Tournament Info'!$B$11&lt;&gt;4),"",INDIRECT(ADDRESS(ROW(),3,1,1,"Optimal Seating "&amp;'Tournament Info'!$B$11-1&amp;"R+F")))</f>
        <v/>
      </c>
      <c r="B176" t="str">
        <f ca="1">IF(ISNUMBER(A176),VLOOKUP(A176,Methuselahs!$A$7:$E$206,2,FALSE()),"")</f>
        <v/>
      </c>
      <c r="C176" t="str">
        <f ca="1">IF(ISNUMBER(A176),VLOOKUP(A176,Methuselahs!$A$7:$E$206,3,FALSE()),"")</f>
        <v/>
      </c>
      <c r="D176" s="274" t="str">
        <f t="shared" ca="1" si="60"/>
        <v/>
      </c>
      <c r="E176" s="275"/>
      <c r="F176" s="292">
        <f t="shared" si="61"/>
        <v>0</v>
      </c>
      <c r="G176" s="260" t="str">
        <f t="shared" ca="1" si="62"/>
        <v/>
      </c>
      <c r="H176" t="str">
        <f ca="1">IF(ISNUMBER(A176),IF(OR($S176=$U176,NOT(ISNA(MATCH($D176*5+$V$4,Override!$C$6:$C$124,0)))),$Q176,0),"")</f>
        <v/>
      </c>
      <c r="I176" s="133" t="str">
        <f t="shared" ca="1" si="63"/>
        <v/>
      </c>
      <c r="J176" s="276">
        <f ca="1">COUNT(A172:A176)</f>
        <v>0</v>
      </c>
      <c r="K176" s="277" t="str">
        <f ca="1">IF(ISNUMBER(A176),_xlfn.RANK.EQ(F176,F172:F176),"")</f>
        <v/>
      </c>
      <c r="L176" s="278">
        <f ca="1">IF(J176=5,VLOOKUP(K176,TPMatrix!$A$6:$B$10,2,FALSE()),IF(J176=4,VLOOKUP(K176,TPMatrix!$D$6:$E$9,2,FALSE()),0))</f>
        <v>0</v>
      </c>
      <c r="M176" s="278">
        <f ca="1">IF(COUNTIF(K172:K176,K176)&gt;=2,IF(J176=5,VLOOKUP(K176+1,TPMatrix!$A$6:$B$10,2,FALSE()),IF(J176=4,VLOOKUP(K176+1,TPMatrix!$D$6:$E$9,2,FALSE()),0)),"")</f>
        <v>0</v>
      </c>
      <c r="N176" s="278">
        <f ca="1">IF(COUNTIF(K172:K176,K176)&gt;=3,IF(J176=5,VLOOKUP(K176+2,TPMatrix!$A$6:$B$10,2,FALSE()),IF(J176=4,VLOOKUP(K176+2,TPMatrix!$D$6:$E$9,2,FALSE()),0)),"")</f>
        <v>0</v>
      </c>
      <c r="O176" s="278">
        <f ca="1">IF(COUNTIF(K172:K176,K176)&gt;=4,IF(J176=5,VLOOKUP(K176+3,TPMatrix!$A$6:$B$10,2,FALSE()),IF(J176=4,VLOOKUP(K176+3,TPMatrix!$D$6:$E$9,2,FALSE()),0)),"")</f>
        <v>0</v>
      </c>
      <c r="P176" s="278">
        <f ca="1">IF(COUNTIF(K172:K176,K176)&gt;=5,IF(J176=5,VLOOKUP(K176+4,TPMatrix!$A$6:$B$10,2,FALSE()),IF(J176=4,VLOOKUP(K176+4,TPMatrix!$D$6:$E$9,2,FALSE()),0)),"")</f>
        <v>0</v>
      </c>
      <c r="Q176" s="278">
        <f t="shared" ca="1" si="64"/>
        <v>0</v>
      </c>
      <c r="R176" s="279">
        <f t="shared" ca="1" si="65"/>
        <v>5</v>
      </c>
      <c r="S176" s="277">
        <f t="shared" ca="1" si="66"/>
        <v>0</v>
      </c>
      <c r="T176" s="278">
        <f t="shared" si="67"/>
        <v>0</v>
      </c>
      <c r="U176" s="279">
        <f t="shared" ca="1" si="68"/>
        <v>0</v>
      </c>
      <c r="W176" s="191" t="str">
        <f t="shared" ca="1" si="69"/>
        <v/>
      </c>
      <c r="X176" t="str">
        <f ca="1">IF(ISNUMBER($A176),$W176*(Methuselahs!$A$4+1)+$A176,"")</f>
        <v/>
      </c>
      <c r="Y176" s="191" t="str">
        <f t="shared" ca="1" si="70"/>
        <v/>
      </c>
      <c r="Z176" t="str">
        <f ca="1">IF(ISNUMBER($A176),VLOOKUP($A176,Methuselahs!$A$7:$X$206,5),"")</f>
        <v/>
      </c>
      <c r="AA176" s="191" t="str">
        <f t="shared" ca="1" si="71"/>
        <v/>
      </c>
    </row>
    <row r="177" spans="1:27" ht="12.95" customHeight="1">
      <c r="A177" t="str">
        <f ca="1">IF(OR(ISBLANK('Tournament Info'!$B$11),'Tournament Info'!$B$11&lt;&gt;4),"",INDIRECT(ADDRESS(ROW(),3,1,1,"Optimal Seating "&amp;'Tournament Info'!$B$11-1&amp;"R+F")))</f>
        <v/>
      </c>
      <c r="B177" t="str">
        <f ca="1">IF(ISNUMBER(A177),VLOOKUP(A177,Methuselahs!$A$7:$E$206,2,FALSE()),"")</f>
        <v/>
      </c>
      <c r="C177" t="str">
        <f ca="1">IF(ISNUMBER(A177),VLOOKUP(A177,Methuselahs!$A$7:$E$206,3,FALSE()),"")</f>
        <v/>
      </c>
      <c r="D177" s="234" t="str">
        <f t="shared" ca="1" si="60"/>
        <v/>
      </c>
      <c r="E177" s="235"/>
      <c r="F177" s="285">
        <f t="shared" si="61"/>
        <v>0</v>
      </c>
      <c r="G177" s="236" t="str">
        <f t="shared" ca="1" si="62"/>
        <v/>
      </c>
      <c r="H177" t="str">
        <f ca="1">IF(ISNUMBER(A177),IF(OR($S177=$U177,NOT(ISNA(MATCH($D177*5+$V$4,Override!$C$6:$C$124,0)))),$Q177,0),"")</f>
        <v/>
      </c>
      <c r="I177" s="296" t="str">
        <f t="shared" ca="1" si="63"/>
        <v/>
      </c>
      <c r="J177" s="238">
        <f ca="1">COUNT(A177:A181)</f>
        <v>0</v>
      </c>
      <c r="K177" s="239" t="str">
        <f ca="1">IF(ISNUMBER(A177),_xlfn.RANK.EQ(F177,F177:F181),"")</f>
        <v/>
      </c>
      <c r="L177" s="240">
        <f ca="1">IF(J177=5,VLOOKUP(K177,TPMatrix!$A$6:$B$10,2,FALSE()),IF(J177=4,VLOOKUP(K177,TPMatrix!$D$6:$E$9,2,FALSE()),0))</f>
        <v>0</v>
      </c>
      <c r="M177" s="240">
        <f ca="1">IF(COUNTIF(K177:K181,K177)&gt;=2,IF(J177=5,VLOOKUP(K177+1,TPMatrix!$A$6:$B$10,2,FALSE()),IF(J177=4,VLOOKUP(K177+1,TPMatrix!$D$6:$E$9,2,FALSE()),0)),"")</f>
        <v>0</v>
      </c>
      <c r="N177" s="240">
        <f ca="1">IF(COUNTIF(K177:K181,K177)&gt;=3,IF(J177=5,VLOOKUP(K177+2,TPMatrix!$A$6:$B$10,2,FALSE()),IF(J177=4,VLOOKUP(K177+2,TPMatrix!$D$6:$E$9,2,FALSE()),0)),"")</f>
        <v>0</v>
      </c>
      <c r="O177" s="240">
        <f ca="1">IF(COUNTIF(K177:K181,K177)&gt;=4,IF(J177=5,VLOOKUP(K177+3,TPMatrix!$A$6:$B$10,2,FALSE()),IF(J177=4,VLOOKUP(K177+3,TPMatrix!$D$6:$E$9,2,FALSE()),0)),"")</f>
        <v>0</v>
      </c>
      <c r="P177" s="240">
        <f ca="1">IF(COUNTIF(K177:K181,K177)&gt;=5,IF(J177=5,VLOOKUP(K177+4,TPMatrix!$A$6:$B$10,2,FALSE()),IF(J177=4,VLOOKUP(K177+4,TPMatrix!$D$6:$E$9,2,FALSE()),0)),"")</f>
        <v>0</v>
      </c>
      <c r="Q177" s="240">
        <f t="shared" ca="1" si="64"/>
        <v>0</v>
      </c>
      <c r="R177" s="241">
        <f t="shared" ca="1" si="65"/>
        <v>5</v>
      </c>
      <c r="S177" s="242">
        <f t="shared" ca="1" si="66"/>
        <v>0</v>
      </c>
      <c r="T177" s="243">
        <f t="shared" si="67"/>
        <v>0</v>
      </c>
      <c r="U177" s="244">
        <f t="shared" ca="1" si="68"/>
        <v>0</v>
      </c>
      <c r="W177" s="191" t="str">
        <f t="shared" ca="1" si="69"/>
        <v/>
      </c>
      <c r="X177" t="str">
        <f ca="1">IF(ISNUMBER($A177),$W177*(Methuselahs!$A$4+1)+$A177,"")</f>
        <v/>
      </c>
      <c r="Y177" s="191" t="str">
        <f t="shared" ca="1" si="70"/>
        <v/>
      </c>
      <c r="Z177" t="str">
        <f ca="1">IF(ISNUMBER($A177),VLOOKUP($A177,Methuselahs!$A$7:$X$206,5),"")</f>
        <v/>
      </c>
      <c r="AA177" s="191" t="str">
        <f t="shared" ca="1" si="71"/>
        <v/>
      </c>
    </row>
    <row r="178" spans="1:27" ht="12.95" customHeight="1">
      <c r="A178" t="str">
        <f ca="1">IF(OR(ISBLANK('Tournament Info'!$B$11),'Tournament Info'!$B$11&lt;&gt;4),"",INDIRECT(ADDRESS(ROW(),3,1,1,"Optimal Seating "&amp;'Tournament Info'!$B$11-1&amp;"R+F")))</f>
        <v/>
      </c>
      <c r="B178" t="str">
        <f ca="1">IF(ISNUMBER(A178),VLOOKUP(A178,Methuselahs!$A$7:$E$206,2,FALSE()),"")</f>
        <v/>
      </c>
      <c r="C178" t="str">
        <f ca="1">IF(ISNUMBER(A178),VLOOKUP(A178,Methuselahs!$A$7:$E$206,3,FALSE()),"")</f>
        <v/>
      </c>
      <c r="D178" s="248" t="str">
        <f t="shared" ca="1" si="60"/>
        <v/>
      </c>
      <c r="E178" s="249"/>
      <c r="F178" s="287">
        <f t="shared" si="61"/>
        <v>0</v>
      </c>
      <c r="G178" s="250" t="str">
        <f t="shared" ca="1" si="62"/>
        <v/>
      </c>
      <c r="H178" t="str">
        <f ca="1">IF(ISNUMBER(A178),IF(OR($S178=$U178,NOT(ISNA(MATCH($D178*5+$V$4,Override!$C$6:$C$124,0)))),$Q178,0),"")</f>
        <v/>
      </c>
      <c r="I178" s="297" t="str">
        <f t="shared" ca="1" si="63"/>
        <v/>
      </c>
      <c r="J178" s="252">
        <f ca="1">COUNT(A177:A181)</f>
        <v>0</v>
      </c>
      <c r="K178" s="253" t="str">
        <f ca="1">IF(ISNUMBER(A178),_xlfn.RANK.EQ(F178,F177:F181),"")</f>
        <v/>
      </c>
      <c r="L178" s="254">
        <f ca="1">IF(J178=5,VLOOKUP(K178,TPMatrix!$A$6:$B$10,2,FALSE()),IF(J178=4,VLOOKUP(K178,TPMatrix!$D$6:$E$9,2,FALSE()),0))</f>
        <v>0</v>
      </c>
      <c r="M178" s="254">
        <f ca="1">IF(COUNTIF(K177:K181,K178)&gt;=2,IF(J178=5,VLOOKUP(K178+1,TPMatrix!$A$6:$B$10,2,FALSE()),IF(J178=4,VLOOKUP(K178+1,TPMatrix!$D$6:$E$9,2,FALSE()),0)),"")</f>
        <v>0</v>
      </c>
      <c r="N178" s="254">
        <f ca="1">IF(COUNTIF(K177:K181,K178)&gt;=3,IF(J178=5,VLOOKUP(K178+2,TPMatrix!$A$6:$B$10,2,FALSE()),IF(J178=4,VLOOKUP(K178+2,TPMatrix!$D$6:$E$9,2,FALSE()),0)),"")</f>
        <v>0</v>
      </c>
      <c r="O178" s="254">
        <f ca="1">IF(COUNTIF(K177:K181,K178)&gt;=4,IF(J178=5,VLOOKUP(K178+3,TPMatrix!$A$6:$B$10,2,FALSE()),IF(J178=4,VLOOKUP(K178+3,TPMatrix!$D$6:$E$9,2,FALSE()),0)),"")</f>
        <v>0</v>
      </c>
      <c r="P178" s="254">
        <f ca="1">IF(COUNTIF(K177:K181,K178)&gt;=5,IF(J178=5,VLOOKUP(K178+4,TPMatrix!$A$6:$B$10,2,FALSE()),IF(J178=4,VLOOKUP(K178+4,TPMatrix!$D$6:$E$9,2,FALSE()),0)),"")</f>
        <v>0</v>
      </c>
      <c r="Q178" s="254">
        <f t="shared" ca="1" si="64"/>
        <v>0</v>
      </c>
      <c r="R178" s="255">
        <f t="shared" ca="1" si="65"/>
        <v>5</v>
      </c>
      <c r="S178" s="253">
        <f t="shared" ca="1" si="66"/>
        <v>0</v>
      </c>
      <c r="T178" s="254">
        <f t="shared" si="67"/>
        <v>0</v>
      </c>
      <c r="U178" s="255">
        <f t="shared" ca="1" si="68"/>
        <v>0</v>
      </c>
      <c r="W178" s="191" t="str">
        <f t="shared" ca="1" si="69"/>
        <v/>
      </c>
      <c r="X178" t="str">
        <f ca="1">IF(ISNUMBER($A178),$W178*(Methuselahs!$A$4+1)+$A178,"")</f>
        <v/>
      </c>
      <c r="Y178" s="191" t="str">
        <f t="shared" ca="1" si="70"/>
        <v/>
      </c>
      <c r="Z178" t="str">
        <f ca="1">IF(ISNUMBER($A178),VLOOKUP($A178,Methuselahs!$A$7:$X$206,5),"")</f>
        <v/>
      </c>
      <c r="AA178" s="191" t="str">
        <f t="shared" ca="1" si="71"/>
        <v/>
      </c>
    </row>
    <row r="179" spans="1:27" ht="12.95" customHeight="1">
      <c r="A179" t="str">
        <f ca="1">IF(OR(ISBLANK('Tournament Info'!$B$11),'Tournament Info'!$B$11&lt;&gt;4),"",INDIRECT(ADDRESS(ROW(),3,1,1,"Optimal Seating "&amp;'Tournament Info'!$B$11-1&amp;"R+F")))</f>
        <v/>
      </c>
      <c r="B179" t="str">
        <f ca="1">IF(ISNUMBER(A179),VLOOKUP(A179,Methuselahs!$A$7:$E$206,2,FALSE()),"")</f>
        <v/>
      </c>
      <c r="C179" t="str">
        <f ca="1">IF(ISNUMBER(A179),VLOOKUP(A179,Methuselahs!$A$7:$E$206,3,FALSE()),"")</f>
        <v/>
      </c>
      <c r="D179" s="258" t="str">
        <f t="shared" ca="1" si="60"/>
        <v/>
      </c>
      <c r="E179" s="259"/>
      <c r="F179" s="289">
        <f t="shared" si="61"/>
        <v>0</v>
      </c>
      <c r="G179" s="260" t="str">
        <f t="shared" ca="1" si="62"/>
        <v/>
      </c>
      <c r="H179" t="str">
        <f ca="1">IF(ISNUMBER(A179),IF(OR($S179=$U179,NOT(ISNA(MATCH($D179*5+$V$4,Override!$C$6:$C$124,0)))),$Q179,0),"")</f>
        <v/>
      </c>
      <c r="I179" s="133" t="str">
        <f t="shared" ca="1" si="63"/>
        <v/>
      </c>
      <c r="J179" s="262">
        <f ca="1">COUNT(A177:A181)</f>
        <v>0</v>
      </c>
      <c r="K179" s="263" t="str">
        <f ca="1">IF(ISNUMBER(A179),_xlfn.RANK.EQ(F179,F177:F181),"")</f>
        <v/>
      </c>
      <c r="L179" s="264">
        <f ca="1">IF(J179=5,VLOOKUP(K179,TPMatrix!$A$6:$B$10,2,FALSE()),IF(J179=4,VLOOKUP(K179,TPMatrix!$D$6:$E$9,2,FALSE()),0))</f>
        <v>0</v>
      </c>
      <c r="M179" s="264">
        <f ca="1">IF(COUNTIF(K177:K181,K179)&gt;=2,IF(J179=5,VLOOKUP(K179+1,TPMatrix!$A$6:$B$10,2,FALSE()),IF(J179=4,VLOOKUP(K179+1,TPMatrix!$D$6:$E$9,2,FALSE()),0)),"")</f>
        <v>0</v>
      </c>
      <c r="N179" s="264">
        <f ca="1">IF(COUNTIF(K177:K181,K179)&gt;=3,IF(J179=5,VLOOKUP(K179+2,TPMatrix!$A$6:$B$10,2,FALSE()),IF(J179=4,VLOOKUP(K179+2,TPMatrix!$D$6:$E$9,2,FALSE()),0)),"")</f>
        <v>0</v>
      </c>
      <c r="O179" s="264">
        <f ca="1">IF(COUNTIF(K177:K181,K179)&gt;=4,IF(J179=5,VLOOKUP(K179+3,TPMatrix!$A$6:$B$10,2,FALSE()),IF(J179=4,VLOOKUP(K179+3,TPMatrix!$D$6:$E$9,2,FALSE()),0)),"")</f>
        <v>0</v>
      </c>
      <c r="P179" s="264">
        <f ca="1">IF(COUNTIF(K177:K181,K179)&gt;=5,IF(J179=5,VLOOKUP(K179+4,TPMatrix!$A$6:$B$10,2,FALSE()),IF(J179=4,VLOOKUP(K179+4,TPMatrix!$D$6:$E$9,2,FALSE()),0)),"")</f>
        <v>0</v>
      </c>
      <c r="Q179" s="264">
        <f t="shared" ca="1" si="64"/>
        <v>0</v>
      </c>
      <c r="R179" s="265">
        <f t="shared" ca="1" si="65"/>
        <v>5</v>
      </c>
      <c r="S179" s="263">
        <f t="shared" ca="1" si="66"/>
        <v>0</v>
      </c>
      <c r="T179" s="264">
        <f t="shared" si="67"/>
        <v>0</v>
      </c>
      <c r="U179" s="265">
        <f t="shared" ca="1" si="68"/>
        <v>0</v>
      </c>
      <c r="W179" s="191" t="str">
        <f t="shared" ca="1" si="69"/>
        <v/>
      </c>
      <c r="X179" t="str">
        <f ca="1">IF(ISNUMBER($A179),$W179*(Methuselahs!$A$4+1)+$A179,"")</f>
        <v/>
      </c>
      <c r="Y179" s="191" t="str">
        <f t="shared" ca="1" si="70"/>
        <v/>
      </c>
      <c r="Z179" t="str">
        <f ca="1">IF(ISNUMBER($A179),VLOOKUP($A179,Methuselahs!$A$7:$X$206,5),"")</f>
        <v/>
      </c>
      <c r="AA179" s="191" t="str">
        <f t="shared" ca="1" si="71"/>
        <v/>
      </c>
    </row>
    <row r="180" spans="1:27" ht="12.95" customHeight="1">
      <c r="A180" t="str">
        <f ca="1">IF(OR(ISBLANK('Tournament Info'!$B$11),'Tournament Info'!$B$11&lt;&gt;4),"",INDIRECT(ADDRESS(ROW(),3,1,1,"Optimal Seating "&amp;'Tournament Info'!$B$11-1&amp;"R+F")))</f>
        <v/>
      </c>
      <c r="B180" t="str">
        <f ca="1">IF(ISNUMBER(A180),VLOOKUP(A180,Methuselahs!$A$7:$E$206,2,FALSE()),"")</f>
        <v/>
      </c>
      <c r="C180" t="str">
        <f ca="1">IF(ISNUMBER(A180),VLOOKUP(A180,Methuselahs!$A$7:$E$206,3,FALSE()),"")</f>
        <v/>
      </c>
      <c r="D180" s="268" t="str">
        <f t="shared" ca="1" si="60"/>
        <v/>
      </c>
      <c r="E180" s="269"/>
      <c r="F180" s="291">
        <f t="shared" si="61"/>
        <v>0</v>
      </c>
      <c r="G180" s="250" t="str">
        <f t="shared" ca="1" si="62"/>
        <v/>
      </c>
      <c r="H180" t="str">
        <f ca="1">IF(ISNUMBER(A180),IF(OR($S180=$U180,NOT(ISNA(MATCH($D180*5+$V$4,Override!$C$6:$C$124,0)))),$Q180,0),"")</f>
        <v/>
      </c>
      <c r="I180" s="297" t="str">
        <f t="shared" ca="1" si="63"/>
        <v/>
      </c>
      <c r="J180" s="270">
        <f ca="1">COUNT(A177:A181)</f>
        <v>0</v>
      </c>
      <c r="K180" s="253" t="str">
        <f ca="1">IF(ISNUMBER(A180),_xlfn.RANK.EQ(F180,F177:F181),"")</f>
        <v/>
      </c>
      <c r="L180" s="254">
        <f ca="1">IF(J180=5,VLOOKUP(K180,TPMatrix!$A$6:$B$10,2,FALSE()),IF(J180=4,VLOOKUP(K180,TPMatrix!$D$6:$E$9,2,FALSE()),0))</f>
        <v>0</v>
      </c>
      <c r="M180" s="254">
        <f ca="1">IF(COUNTIF(K177:K181,K180)&gt;=2,IF(J180=5,VLOOKUP(K180+1,TPMatrix!$A$6:$B$10,2,FALSE()),IF(J180=4,VLOOKUP(K180+1,TPMatrix!$D$6:$E$9,2,FALSE()),0)),"")</f>
        <v>0</v>
      </c>
      <c r="N180" s="254">
        <f ca="1">IF(COUNTIF(K177:K181,K180)&gt;=3,IF(J180=5,VLOOKUP(K180+2,TPMatrix!$A$6:$B$10,2,FALSE()),IF(J180=4,VLOOKUP(K180+2,TPMatrix!$D$6:$E$9,2,FALSE()),0)),"")</f>
        <v>0</v>
      </c>
      <c r="O180" s="254">
        <f ca="1">IF(COUNTIF(K177:K181,K180)&gt;=4,IF(J180=5,VLOOKUP(K180+3,TPMatrix!$A$6:$B$10,2,FALSE()),IF(J180=4,VLOOKUP(K180+3,TPMatrix!$D$6:$E$9,2,FALSE()),0)),"")</f>
        <v>0</v>
      </c>
      <c r="P180" s="254">
        <f ca="1">IF(COUNTIF(K177:K181,K180)&gt;=5,IF(J180=5,VLOOKUP(K180+4,TPMatrix!$A$6:$B$10,2,FALSE()),IF(J180=4,VLOOKUP(K180+4,TPMatrix!$D$6:$E$9,2,FALSE()),0)),"")</f>
        <v>0</v>
      </c>
      <c r="Q180" s="254">
        <f t="shared" ca="1" si="64"/>
        <v>0</v>
      </c>
      <c r="R180" s="255">
        <f t="shared" ca="1" si="65"/>
        <v>5</v>
      </c>
      <c r="S180" s="253">
        <f t="shared" ca="1" si="66"/>
        <v>0</v>
      </c>
      <c r="T180" s="254">
        <f t="shared" si="67"/>
        <v>0</v>
      </c>
      <c r="U180" s="255">
        <f t="shared" ca="1" si="68"/>
        <v>0</v>
      </c>
      <c r="W180" s="191" t="str">
        <f t="shared" ca="1" si="69"/>
        <v/>
      </c>
      <c r="X180" t="str">
        <f ca="1">IF(ISNUMBER($A180),$W180*(Methuselahs!$A$4+1)+$A180,"")</f>
        <v/>
      </c>
      <c r="Y180" s="191" t="str">
        <f t="shared" ca="1" si="70"/>
        <v/>
      </c>
      <c r="Z180" t="str">
        <f ca="1">IF(ISNUMBER($A180),VLOOKUP($A180,Methuselahs!$A$7:$X$206,5),"")</f>
        <v/>
      </c>
      <c r="AA180" s="191" t="str">
        <f t="shared" ca="1" si="71"/>
        <v/>
      </c>
    </row>
    <row r="181" spans="1:27" ht="12.95" customHeight="1" thickBot="1">
      <c r="A181" t="str">
        <f ca="1">IF(OR(ISBLANK('Tournament Info'!$B$11),'Tournament Info'!$B$11&lt;&gt;4),"",INDIRECT(ADDRESS(ROW(),3,1,1,"Optimal Seating "&amp;'Tournament Info'!$B$11-1&amp;"R+F")))</f>
        <v/>
      </c>
      <c r="B181" t="str">
        <f ca="1">IF(ISNUMBER(A181),VLOOKUP(A181,Methuselahs!$A$7:$E$206,2,FALSE()),"")</f>
        <v/>
      </c>
      <c r="C181" t="str">
        <f ca="1">IF(ISNUMBER(A181),VLOOKUP(A181,Methuselahs!$A$7:$E$206,3,FALSE()),"")</f>
        <v/>
      </c>
      <c r="D181" s="274" t="str">
        <f t="shared" ca="1" si="60"/>
        <v/>
      </c>
      <c r="E181" s="275"/>
      <c r="F181" s="292">
        <f t="shared" si="61"/>
        <v>0</v>
      </c>
      <c r="G181" s="260" t="str">
        <f t="shared" ca="1" si="62"/>
        <v/>
      </c>
      <c r="H181" t="str">
        <f ca="1">IF(ISNUMBER(A181),IF(OR($S181=$U181,NOT(ISNA(MATCH($D181*5+$V$4,Override!$C$6:$C$124,0)))),$Q181,0),"")</f>
        <v/>
      </c>
      <c r="I181" s="133" t="str">
        <f t="shared" ca="1" si="63"/>
        <v/>
      </c>
      <c r="J181" s="276">
        <f ca="1">COUNT(A177:A181)</f>
        <v>0</v>
      </c>
      <c r="K181" s="277" t="str">
        <f ca="1">IF(ISNUMBER(A181),_xlfn.RANK.EQ(F181,F177:F181),"")</f>
        <v/>
      </c>
      <c r="L181" s="278">
        <f ca="1">IF(J181=5,VLOOKUP(K181,TPMatrix!$A$6:$B$10,2,FALSE()),IF(J181=4,VLOOKUP(K181,TPMatrix!$D$6:$E$9,2,FALSE()),0))</f>
        <v>0</v>
      </c>
      <c r="M181" s="278">
        <f ca="1">IF(COUNTIF(K177:K181,K181)&gt;=2,IF(J181=5,VLOOKUP(K181+1,TPMatrix!$A$6:$B$10,2,FALSE()),IF(J181=4,VLOOKUP(K181+1,TPMatrix!$D$6:$E$9,2,FALSE()),0)),"")</f>
        <v>0</v>
      </c>
      <c r="N181" s="278">
        <f ca="1">IF(COUNTIF(K177:K181,K181)&gt;=3,IF(J181=5,VLOOKUP(K181+2,TPMatrix!$A$6:$B$10,2,FALSE()),IF(J181=4,VLOOKUP(K181+2,TPMatrix!$D$6:$E$9,2,FALSE()),0)),"")</f>
        <v>0</v>
      </c>
      <c r="O181" s="278">
        <f ca="1">IF(COUNTIF(K177:K181,K181)&gt;=4,IF(J181=5,VLOOKUP(K181+3,TPMatrix!$A$6:$B$10,2,FALSE()),IF(J181=4,VLOOKUP(K181+3,TPMatrix!$D$6:$E$9,2,FALSE()),0)),"")</f>
        <v>0</v>
      </c>
      <c r="P181" s="278">
        <f ca="1">IF(COUNTIF(K177:K181,K181)&gt;=5,IF(J181=5,VLOOKUP(K181+4,TPMatrix!$A$6:$B$10,2,FALSE()),IF(J181=4,VLOOKUP(K181+4,TPMatrix!$D$6:$E$9,2,FALSE()),0)),"")</f>
        <v>0</v>
      </c>
      <c r="Q181" s="278">
        <f t="shared" ca="1" si="64"/>
        <v>0</v>
      </c>
      <c r="R181" s="279">
        <f t="shared" ca="1" si="65"/>
        <v>5</v>
      </c>
      <c r="S181" s="277">
        <f t="shared" ca="1" si="66"/>
        <v>0</v>
      </c>
      <c r="T181" s="278">
        <f t="shared" si="67"/>
        <v>0</v>
      </c>
      <c r="U181" s="279">
        <f t="shared" ca="1" si="68"/>
        <v>0</v>
      </c>
      <c r="W181" s="191" t="str">
        <f t="shared" ca="1" si="69"/>
        <v/>
      </c>
      <c r="X181" t="str">
        <f ca="1">IF(ISNUMBER($A181),$W181*(Methuselahs!$A$4+1)+$A181,"")</f>
        <v/>
      </c>
      <c r="Y181" s="191" t="str">
        <f t="shared" ca="1" si="70"/>
        <v/>
      </c>
      <c r="Z181" t="str">
        <f ca="1">IF(ISNUMBER($A181),VLOOKUP($A181,Methuselahs!$A$7:$X$206,5),"")</f>
        <v/>
      </c>
      <c r="AA181" s="191" t="str">
        <f t="shared" ca="1" si="71"/>
        <v/>
      </c>
    </row>
    <row r="182" spans="1:27" ht="12.95" customHeight="1">
      <c r="A182" t="str">
        <f ca="1">IF(OR(ISBLANK('Tournament Info'!$B$11),'Tournament Info'!$B$11&lt;&gt;4),"",INDIRECT(ADDRESS(ROW(),3,1,1,"Optimal Seating "&amp;'Tournament Info'!$B$11-1&amp;"R+F")))</f>
        <v/>
      </c>
      <c r="B182" t="str">
        <f ca="1">IF(ISNUMBER(A182),VLOOKUP(A182,Methuselahs!$A$7:$E$206,2,FALSE()),"")</f>
        <v/>
      </c>
      <c r="C182" t="str">
        <f ca="1">IF(ISNUMBER(A182),VLOOKUP(A182,Methuselahs!$A$7:$E$206,3,FALSE()),"")</f>
        <v/>
      </c>
      <c r="D182" s="234" t="str">
        <f t="shared" ca="1" si="60"/>
        <v/>
      </c>
      <c r="E182" s="235"/>
      <c r="F182" s="285">
        <f t="shared" si="61"/>
        <v>0</v>
      </c>
      <c r="G182" s="236" t="str">
        <f t="shared" ca="1" si="62"/>
        <v/>
      </c>
      <c r="H182" t="str">
        <f ca="1">IF(ISNUMBER(A182),IF(OR($S182=$U182,NOT(ISNA(MATCH($D182*5+$V$4,Override!$C$6:$C$124,0)))),$Q182,0),"")</f>
        <v/>
      </c>
      <c r="I182" s="296" t="str">
        <f t="shared" ca="1" si="63"/>
        <v/>
      </c>
      <c r="J182" s="238">
        <f ca="1">COUNT(A182:A186)</f>
        <v>0</v>
      </c>
      <c r="K182" s="239" t="str">
        <f ca="1">IF(ISNUMBER(A182),_xlfn.RANK.EQ(F182,F182:F186),"")</f>
        <v/>
      </c>
      <c r="L182" s="240">
        <f ca="1">IF(J182=5,VLOOKUP(K182,TPMatrix!$A$6:$B$10,2,FALSE()),IF(J182=4,VLOOKUP(K182,TPMatrix!$D$6:$E$9,2,FALSE()),0))</f>
        <v>0</v>
      </c>
      <c r="M182" s="240">
        <f ca="1">IF(COUNTIF(K182:K186,K182)&gt;=2,IF(J182=5,VLOOKUP(K182+1,TPMatrix!$A$6:$B$10,2,FALSE()),IF(J182=4,VLOOKUP(K182+1,TPMatrix!$D$6:$E$9,2,FALSE()),0)),"")</f>
        <v>0</v>
      </c>
      <c r="N182" s="240">
        <f ca="1">IF(COUNTIF(K182:K186,K182)&gt;=3,IF(J182=5,VLOOKUP(K182+2,TPMatrix!$A$6:$B$10,2,FALSE()),IF(J182=4,VLOOKUP(K182+2,TPMatrix!$D$6:$E$9,2,FALSE()),0)),"")</f>
        <v>0</v>
      </c>
      <c r="O182" s="240">
        <f ca="1">IF(COUNTIF(K182:K186,K182)&gt;=4,IF(J182=5,VLOOKUP(K182+3,TPMatrix!$A$6:$B$10,2,FALSE()),IF(J182=4,VLOOKUP(K182+3,TPMatrix!$D$6:$E$9,2,FALSE()),0)),"")</f>
        <v>0</v>
      </c>
      <c r="P182" s="240">
        <f ca="1">IF(COUNTIF(K182:K186,K182)&gt;=5,IF(J182=5,VLOOKUP(K182+4,TPMatrix!$A$6:$B$10,2,FALSE()),IF(J182=4,VLOOKUP(K182+4,TPMatrix!$D$6:$E$9,2,FALSE()),0)),"")</f>
        <v>0</v>
      </c>
      <c r="Q182" s="240">
        <f t="shared" ca="1" si="64"/>
        <v>0</v>
      </c>
      <c r="R182" s="241">
        <f t="shared" ca="1" si="65"/>
        <v>5</v>
      </c>
      <c r="S182" s="242">
        <f t="shared" ca="1" si="66"/>
        <v>0</v>
      </c>
      <c r="T182" s="243">
        <f t="shared" si="67"/>
        <v>0</v>
      </c>
      <c r="U182" s="244">
        <f t="shared" ca="1" si="68"/>
        <v>0</v>
      </c>
      <c r="W182" s="191" t="str">
        <f t="shared" ca="1" si="69"/>
        <v/>
      </c>
      <c r="X182" t="str">
        <f ca="1">IF(ISNUMBER($A182),$W182*(Methuselahs!$A$4+1)+$A182,"")</f>
        <v/>
      </c>
      <c r="Y182" s="191" t="str">
        <f t="shared" ca="1" si="70"/>
        <v/>
      </c>
      <c r="Z182" t="str">
        <f ca="1">IF(ISNUMBER($A182),VLOOKUP($A182,Methuselahs!$A$7:$X$206,5),"")</f>
        <v/>
      </c>
      <c r="AA182" s="191" t="str">
        <f t="shared" ca="1" si="71"/>
        <v/>
      </c>
    </row>
    <row r="183" spans="1:27" ht="12.95" customHeight="1">
      <c r="A183" t="str">
        <f ca="1">IF(OR(ISBLANK('Tournament Info'!$B$11),'Tournament Info'!$B$11&lt;&gt;4),"",INDIRECT(ADDRESS(ROW(),3,1,1,"Optimal Seating "&amp;'Tournament Info'!$B$11-1&amp;"R+F")))</f>
        <v/>
      </c>
      <c r="B183" t="str">
        <f ca="1">IF(ISNUMBER(A183),VLOOKUP(A183,Methuselahs!$A$7:$E$206,2,FALSE()),"")</f>
        <v/>
      </c>
      <c r="C183" t="str">
        <f ca="1">IF(ISNUMBER(A183),VLOOKUP(A183,Methuselahs!$A$7:$E$206,3,FALSE()),"")</f>
        <v/>
      </c>
      <c r="D183" s="248" t="str">
        <f t="shared" ca="1" si="60"/>
        <v/>
      </c>
      <c r="E183" s="249"/>
      <c r="F183" s="287">
        <f t="shared" si="61"/>
        <v>0</v>
      </c>
      <c r="G183" s="250" t="str">
        <f t="shared" ca="1" si="62"/>
        <v/>
      </c>
      <c r="H183" t="str">
        <f ca="1">IF(ISNUMBER(A183),IF(OR($S183=$U183,NOT(ISNA(MATCH($D183*5+$V$4,Override!$C$6:$C$124,0)))),$Q183,0),"")</f>
        <v/>
      </c>
      <c r="I183" s="297" t="str">
        <f t="shared" ca="1" si="63"/>
        <v/>
      </c>
      <c r="J183" s="252">
        <f ca="1">COUNT(A182:A186)</f>
        <v>0</v>
      </c>
      <c r="K183" s="253" t="str">
        <f ca="1">IF(ISNUMBER(A183),_xlfn.RANK.EQ(F183,F182:F186),"")</f>
        <v/>
      </c>
      <c r="L183" s="254">
        <f ca="1">IF(J183=5,VLOOKUP(K183,TPMatrix!$A$6:$B$10,2,FALSE()),IF(J183=4,VLOOKUP(K183,TPMatrix!$D$6:$E$9,2,FALSE()),0))</f>
        <v>0</v>
      </c>
      <c r="M183" s="254">
        <f ca="1">IF(COUNTIF(K182:K186,K183)&gt;=2,IF(J183=5,VLOOKUP(K183+1,TPMatrix!$A$6:$B$10,2,FALSE()),IF(J183=4,VLOOKUP(K183+1,TPMatrix!$D$6:$E$9,2,FALSE()),0)),"")</f>
        <v>0</v>
      </c>
      <c r="N183" s="254">
        <f ca="1">IF(COUNTIF(K182:K186,K183)&gt;=3,IF(J183=5,VLOOKUP(K183+2,TPMatrix!$A$6:$B$10,2,FALSE()),IF(J183=4,VLOOKUP(K183+2,TPMatrix!$D$6:$E$9,2,FALSE()),0)),"")</f>
        <v>0</v>
      </c>
      <c r="O183" s="254">
        <f ca="1">IF(COUNTIF(K182:K186,K183)&gt;=4,IF(J183=5,VLOOKUP(K183+3,TPMatrix!$A$6:$B$10,2,FALSE()),IF(J183=4,VLOOKUP(K183+3,TPMatrix!$D$6:$E$9,2,FALSE()),0)),"")</f>
        <v>0</v>
      </c>
      <c r="P183" s="254">
        <f ca="1">IF(COUNTIF(K182:K186,K183)&gt;=5,IF(J183=5,VLOOKUP(K183+4,TPMatrix!$A$6:$B$10,2,FALSE()),IF(J183=4,VLOOKUP(K183+4,TPMatrix!$D$6:$E$9,2,FALSE()),0)),"")</f>
        <v>0</v>
      </c>
      <c r="Q183" s="254">
        <f t="shared" ca="1" si="64"/>
        <v>0</v>
      </c>
      <c r="R183" s="255">
        <f t="shared" ca="1" si="65"/>
        <v>5</v>
      </c>
      <c r="S183" s="253">
        <f t="shared" ca="1" si="66"/>
        <v>0</v>
      </c>
      <c r="T183" s="254">
        <f t="shared" si="67"/>
        <v>0</v>
      </c>
      <c r="U183" s="255">
        <f t="shared" ca="1" si="68"/>
        <v>0</v>
      </c>
      <c r="W183" s="191" t="str">
        <f t="shared" ca="1" si="69"/>
        <v/>
      </c>
      <c r="X183" t="str">
        <f ca="1">IF(ISNUMBER($A183),$W183*(Methuselahs!$A$4+1)+$A183,"")</f>
        <v/>
      </c>
      <c r="Y183" s="191" t="str">
        <f t="shared" ca="1" si="70"/>
        <v/>
      </c>
      <c r="Z183" t="str">
        <f ca="1">IF(ISNUMBER($A183),VLOOKUP($A183,Methuselahs!$A$7:$X$206,5),"")</f>
        <v/>
      </c>
      <c r="AA183" s="191" t="str">
        <f t="shared" ca="1" si="71"/>
        <v/>
      </c>
    </row>
    <row r="184" spans="1:27" ht="12.95" customHeight="1">
      <c r="A184" t="str">
        <f ca="1">IF(OR(ISBLANK('Tournament Info'!$B$11),'Tournament Info'!$B$11&lt;&gt;4),"",INDIRECT(ADDRESS(ROW(),3,1,1,"Optimal Seating "&amp;'Tournament Info'!$B$11-1&amp;"R+F")))</f>
        <v/>
      </c>
      <c r="B184" t="str">
        <f ca="1">IF(ISNUMBER(A184),VLOOKUP(A184,Methuselahs!$A$7:$E$206,2,FALSE()),"")</f>
        <v/>
      </c>
      <c r="C184" t="str">
        <f ca="1">IF(ISNUMBER(A184),VLOOKUP(A184,Methuselahs!$A$7:$E$206,3,FALSE()),"")</f>
        <v/>
      </c>
      <c r="D184" s="258" t="str">
        <f t="shared" ca="1" si="60"/>
        <v/>
      </c>
      <c r="E184" s="259"/>
      <c r="F184" s="289">
        <f t="shared" si="61"/>
        <v>0</v>
      </c>
      <c r="G184" s="260" t="str">
        <f t="shared" ca="1" si="62"/>
        <v/>
      </c>
      <c r="H184" t="str">
        <f ca="1">IF(ISNUMBER(A184),IF(OR($S184=$U184,NOT(ISNA(MATCH($D184*5+$V$4,Override!$C$6:$C$124,0)))),$Q184,0),"")</f>
        <v/>
      </c>
      <c r="I184" s="133" t="str">
        <f t="shared" ca="1" si="63"/>
        <v/>
      </c>
      <c r="J184" s="262">
        <f ca="1">COUNT(A182:A186)</f>
        <v>0</v>
      </c>
      <c r="K184" s="263" t="str">
        <f ca="1">IF(ISNUMBER(A184),_xlfn.RANK.EQ(F184,F182:F186),"")</f>
        <v/>
      </c>
      <c r="L184" s="264">
        <f ca="1">IF(J184=5,VLOOKUP(K184,TPMatrix!$A$6:$B$10,2,FALSE()),IF(J184=4,VLOOKUP(K184,TPMatrix!$D$6:$E$9,2,FALSE()),0))</f>
        <v>0</v>
      </c>
      <c r="M184" s="264">
        <f ca="1">IF(COUNTIF(K182:K186,K184)&gt;=2,IF(J184=5,VLOOKUP(K184+1,TPMatrix!$A$6:$B$10,2,FALSE()),IF(J184=4,VLOOKUP(K184+1,TPMatrix!$D$6:$E$9,2,FALSE()),0)),"")</f>
        <v>0</v>
      </c>
      <c r="N184" s="264">
        <f ca="1">IF(COUNTIF(K182:K186,K184)&gt;=3,IF(J184=5,VLOOKUP(K184+2,TPMatrix!$A$6:$B$10,2,FALSE()),IF(J184=4,VLOOKUP(K184+2,TPMatrix!$D$6:$E$9,2,FALSE()),0)),"")</f>
        <v>0</v>
      </c>
      <c r="O184" s="264">
        <f ca="1">IF(COUNTIF(K182:K186,K184)&gt;=4,IF(J184=5,VLOOKUP(K184+3,TPMatrix!$A$6:$B$10,2,FALSE()),IF(J184=4,VLOOKUP(K184+3,TPMatrix!$D$6:$E$9,2,FALSE()),0)),"")</f>
        <v>0</v>
      </c>
      <c r="P184" s="264">
        <f ca="1">IF(COUNTIF(K182:K186,K184)&gt;=5,IF(J184=5,VLOOKUP(K184+4,TPMatrix!$A$6:$B$10,2,FALSE()),IF(J184=4,VLOOKUP(K184+4,TPMatrix!$D$6:$E$9,2,FALSE()),0)),"")</f>
        <v>0</v>
      </c>
      <c r="Q184" s="264">
        <f t="shared" ca="1" si="64"/>
        <v>0</v>
      </c>
      <c r="R184" s="265">
        <f t="shared" ca="1" si="65"/>
        <v>5</v>
      </c>
      <c r="S184" s="263">
        <f t="shared" ca="1" si="66"/>
        <v>0</v>
      </c>
      <c r="T184" s="264">
        <f t="shared" si="67"/>
        <v>0</v>
      </c>
      <c r="U184" s="265">
        <f t="shared" ca="1" si="68"/>
        <v>0</v>
      </c>
      <c r="W184" s="191" t="str">
        <f t="shared" ca="1" si="69"/>
        <v/>
      </c>
      <c r="X184" t="str">
        <f ca="1">IF(ISNUMBER($A184),$W184*(Methuselahs!$A$4+1)+$A184,"")</f>
        <v/>
      </c>
      <c r="Y184" s="191" t="str">
        <f t="shared" ca="1" si="70"/>
        <v/>
      </c>
      <c r="Z184" t="str">
        <f ca="1">IF(ISNUMBER($A184),VLOOKUP($A184,Methuselahs!$A$7:$X$206,5),"")</f>
        <v/>
      </c>
      <c r="AA184" s="191" t="str">
        <f t="shared" ca="1" si="71"/>
        <v/>
      </c>
    </row>
    <row r="185" spans="1:27" ht="12.95" customHeight="1">
      <c r="A185" t="str">
        <f ca="1">IF(OR(ISBLANK('Tournament Info'!$B$11),'Tournament Info'!$B$11&lt;&gt;4),"",INDIRECT(ADDRESS(ROW(),3,1,1,"Optimal Seating "&amp;'Tournament Info'!$B$11-1&amp;"R+F")))</f>
        <v/>
      </c>
      <c r="B185" t="str">
        <f ca="1">IF(ISNUMBER(A185),VLOOKUP(A185,Methuselahs!$A$7:$E$206,2,FALSE()),"")</f>
        <v/>
      </c>
      <c r="C185" t="str">
        <f ca="1">IF(ISNUMBER(A185),VLOOKUP(A185,Methuselahs!$A$7:$E$206,3,FALSE()),"")</f>
        <v/>
      </c>
      <c r="D185" s="268" t="str">
        <f t="shared" ca="1" si="60"/>
        <v/>
      </c>
      <c r="E185" s="269"/>
      <c r="F185" s="291">
        <f t="shared" si="61"/>
        <v>0</v>
      </c>
      <c r="G185" s="250" t="str">
        <f t="shared" ca="1" si="62"/>
        <v/>
      </c>
      <c r="H185" t="str">
        <f ca="1">IF(ISNUMBER(A185),IF(OR($S185=$U185,NOT(ISNA(MATCH($D185*5+$V$4,Override!$C$6:$C$124,0)))),$Q185,0),"")</f>
        <v/>
      </c>
      <c r="I185" s="297" t="str">
        <f t="shared" ca="1" si="63"/>
        <v/>
      </c>
      <c r="J185" s="270">
        <f ca="1">COUNT(A182:A186)</f>
        <v>0</v>
      </c>
      <c r="K185" s="253" t="str">
        <f ca="1">IF(ISNUMBER(A185),_xlfn.RANK.EQ(F185,F182:F186),"")</f>
        <v/>
      </c>
      <c r="L185" s="254">
        <f ca="1">IF(J185=5,VLOOKUP(K185,TPMatrix!$A$6:$B$10,2,FALSE()),IF(J185=4,VLOOKUP(K185,TPMatrix!$D$6:$E$9,2,FALSE()),0))</f>
        <v>0</v>
      </c>
      <c r="M185" s="254">
        <f ca="1">IF(COUNTIF(K182:K186,K185)&gt;=2,IF(J185=5,VLOOKUP(K185+1,TPMatrix!$A$6:$B$10,2,FALSE()),IF(J185=4,VLOOKUP(K185+1,TPMatrix!$D$6:$E$9,2,FALSE()),0)),"")</f>
        <v>0</v>
      </c>
      <c r="N185" s="254">
        <f ca="1">IF(COUNTIF(K182:K186,K185)&gt;=3,IF(J185=5,VLOOKUP(K185+2,TPMatrix!$A$6:$B$10,2,FALSE()),IF(J185=4,VLOOKUP(K185+2,TPMatrix!$D$6:$E$9,2,FALSE()),0)),"")</f>
        <v>0</v>
      </c>
      <c r="O185" s="254">
        <f ca="1">IF(COUNTIF(K182:K186,K185)&gt;=4,IF(J185=5,VLOOKUP(K185+3,TPMatrix!$A$6:$B$10,2,FALSE()),IF(J185=4,VLOOKUP(K185+3,TPMatrix!$D$6:$E$9,2,FALSE()),0)),"")</f>
        <v>0</v>
      </c>
      <c r="P185" s="254">
        <f ca="1">IF(COUNTIF(K182:K186,K185)&gt;=5,IF(J185=5,VLOOKUP(K185+4,TPMatrix!$A$6:$B$10,2,FALSE()),IF(J185=4,VLOOKUP(K185+4,TPMatrix!$D$6:$E$9,2,FALSE()),0)),"")</f>
        <v>0</v>
      </c>
      <c r="Q185" s="254">
        <f t="shared" ca="1" si="64"/>
        <v>0</v>
      </c>
      <c r="R185" s="255">
        <f t="shared" ca="1" si="65"/>
        <v>5</v>
      </c>
      <c r="S185" s="253">
        <f t="shared" ca="1" si="66"/>
        <v>0</v>
      </c>
      <c r="T185" s="254">
        <f t="shared" si="67"/>
        <v>0</v>
      </c>
      <c r="U185" s="255">
        <f t="shared" ca="1" si="68"/>
        <v>0</v>
      </c>
      <c r="W185" s="191" t="str">
        <f t="shared" ca="1" si="69"/>
        <v/>
      </c>
      <c r="X185" t="str">
        <f ca="1">IF(ISNUMBER($A185),$W185*(Methuselahs!$A$4+1)+$A185,"")</f>
        <v/>
      </c>
      <c r="Y185" s="191" t="str">
        <f t="shared" ca="1" si="70"/>
        <v/>
      </c>
      <c r="Z185" t="str">
        <f ca="1">IF(ISNUMBER($A185),VLOOKUP($A185,Methuselahs!$A$7:$X$206,5),"")</f>
        <v/>
      </c>
      <c r="AA185" s="191" t="str">
        <f t="shared" ca="1" si="71"/>
        <v/>
      </c>
    </row>
    <row r="186" spans="1:27" ht="12.95" customHeight="1" thickBot="1">
      <c r="A186" t="str">
        <f ca="1">IF(OR(ISBLANK('Tournament Info'!$B$11),'Tournament Info'!$B$11&lt;&gt;4),"",INDIRECT(ADDRESS(ROW(),3,1,1,"Optimal Seating "&amp;'Tournament Info'!$B$11-1&amp;"R+F")))</f>
        <v/>
      </c>
      <c r="B186" t="str">
        <f ca="1">IF(ISNUMBER(A186),VLOOKUP(A186,Methuselahs!$A$7:$E$206,2,FALSE()),"")</f>
        <v/>
      </c>
      <c r="C186" t="str">
        <f ca="1">IF(ISNUMBER(A186),VLOOKUP(A186,Methuselahs!$A$7:$E$206,3,FALSE()),"")</f>
        <v/>
      </c>
      <c r="D186" s="274" t="str">
        <f t="shared" ca="1" si="60"/>
        <v/>
      </c>
      <c r="E186" s="275"/>
      <c r="F186" s="292">
        <f t="shared" si="61"/>
        <v>0</v>
      </c>
      <c r="G186" s="260" t="str">
        <f t="shared" ca="1" si="62"/>
        <v/>
      </c>
      <c r="H186" t="str">
        <f ca="1">IF(ISNUMBER(A186),IF(OR($S186=$U186,NOT(ISNA(MATCH($D186*5+$V$4,Override!$C$6:$C$124,0)))),$Q186,0),"")</f>
        <v/>
      </c>
      <c r="I186" s="133" t="str">
        <f t="shared" ca="1" si="63"/>
        <v/>
      </c>
      <c r="J186" s="276">
        <f ca="1">COUNT(A182:A186)</f>
        <v>0</v>
      </c>
      <c r="K186" s="277" t="str">
        <f ca="1">IF(ISNUMBER(A186),_xlfn.RANK.EQ(F186,F182:F186),"")</f>
        <v/>
      </c>
      <c r="L186" s="278">
        <f ca="1">IF(J186=5,VLOOKUP(K186,TPMatrix!$A$6:$B$10,2,FALSE()),IF(J186=4,VLOOKUP(K186,TPMatrix!$D$6:$E$9,2,FALSE()),0))</f>
        <v>0</v>
      </c>
      <c r="M186" s="278">
        <f ca="1">IF(COUNTIF(K182:K186,K186)&gt;=2,IF(J186=5,VLOOKUP(K186+1,TPMatrix!$A$6:$B$10,2,FALSE()),IF(J186=4,VLOOKUP(K186+1,TPMatrix!$D$6:$E$9,2,FALSE()),0)),"")</f>
        <v>0</v>
      </c>
      <c r="N186" s="278">
        <f ca="1">IF(COUNTIF(K182:K186,K186)&gt;=3,IF(J186=5,VLOOKUP(K186+2,TPMatrix!$A$6:$B$10,2,FALSE()),IF(J186=4,VLOOKUP(K186+2,TPMatrix!$D$6:$E$9,2,FALSE()),0)),"")</f>
        <v>0</v>
      </c>
      <c r="O186" s="278">
        <f ca="1">IF(COUNTIF(K182:K186,K186)&gt;=4,IF(J186=5,VLOOKUP(K186+3,TPMatrix!$A$6:$B$10,2,FALSE()),IF(J186=4,VLOOKUP(K186+3,TPMatrix!$D$6:$E$9,2,FALSE()),0)),"")</f>
        <v>0</v>
      </c>
      <c r="P186" s="278">
        <f ca="1">IF(COUNTIF(K182:K186,K186)&gt;=5,IF(J186=5,VLOOKUP(K186+4,TPMatrix!$A$6:$B$10,2,FALSE()),IF(J186=4,VLOOKUP(K186+4,TPMatrix!$D$6:$E$9,2,FALSE()),0)),"")</f>
        <v>0</v>
      </c>
      <c r="Q186" s="278">
        <f t="shared" ca="1" si="64"/>
        <v>0</v>
      </c>
      <c r="R186" s="279">
        <f t="shared" ca="1" si="65"/>
        <v>5</v>
      </c>
      <c r="S186" s="277">
        <f t="shared" ca="1" si="66"/>
        <v>0</v>
      </c>
      <c r="T186" s="278">
        <f t="shared" si="67"/>
        <v>0</v>
      </c>
      <c r="U186" s="279">
        <f t="shared" ca="1" si="68"/>
        <v>0</v>
      </c>
      <c r="W186" s="191" t="str">
        <f t="shared" ca="1" si="69"/>
        <v/>
      </c>
      <c r="X186" t="str">
        <f ca="1">IF(ISNUMBER($A186),$W186*(Methuselahs!$A$4+1)+$A186,"")</f>
        <v/>
      </c>
      <c r="Y186" s="191" t="str">
        <f t="shared" ca="1" si="70"/>
        <v/>
      </c>
      <c r="Z186" t="str">
        <f ca="1">IF(ISNUMBER($A186),VLOOKUP($A186,Methuselahs!$A$7:$X$206,5),"")</f>
        <v/>
      </c>
      <c r="AA186" s="191" t="str">
        <f t="shared" ca="1" si="71"/>
        <v/>
      </c>
    </row>
    <row r="187" spans="1:27" ht="12.95" customHeight="1">
      <c r="A187" t="str">
        <f ca="1">IF(OR(ISBLANK('Tournament Info'!$B$11),'Tournament Info'!$B$11&lt;&gt;4),"",INDIRECT(ADDRESS(ROW(),3,1,1,"Optimal Seating "&amp;'Tournament Info'!$B$11-1&amp;"R+F")))</f>
        <v/>
      </c>
      <c r="B187" t="str">
        <f ca="1">IF(ISNUMBER(A187),VLOOKUP(A187,Methuselahs!$A$7:$E$206,2,FALSE()),"")</f>
        <v/>
      </c>
      <c r="C187" t="str">
        <f ca="1">IF(ISNUMBER(A187),VLOOKUP(A187,Methuselahs!$A$7:$E$206,3,FALSE()),"")</f>
        <v/>
      </c>
      <c r="D187" s="234" t="str">
        <f t="shared" ca="1" si="60"/>
        <v/>
      </c>
      <c r="E187" s="235"/>
      <c r="F187" s="285">
        <f t="shared" si="61"/>
        <v>0</v>
      </c>
      <c r="G187" s="236" t="str">
        <f t="shared" ca="1" si="62"/>
        <v/>
      </c>
      <c r="H187" t="str">
        <f ca="1">IF(ISNUMBER(A187),IF(OR($S187=$U187,NOT(ISNA(MATCH($D187*5+$V$4,Override!$C$6:$C$124,0)))),$Q187,0),"")</f>
        <v/>
      </c>
      <c r="I187" s="296" t="str">
        <f t="shared" ca="1" si="63"/>
        <v/>
      </c>
      <c r="J187" s="238">
        <f ca="1">COUNT(A187:A191)</f>
        <v>0</v>
      </c>
      <c r="K187" s="239" t="str">
        <f ca="1">IF(ISNUMBER(A187),_xlfn.RANK.EQ(F187,F187:F191),"")</f>
        <v/>
      </c>
      <c r="L187" s="240">
        <f ca="1">IF(J187=5,VLOOKUP(K187,TPMatrix!$A$6:$B$10,2,FALSE()),IF(J187=4,VLOOKUP(K187,TPMatrix!$D$6:$E$9,2,FALSE()),0))</f>
        <v>0</v>
      </c>
      <c r="M187" s="240">
        <f ca="1">IF(COUNTIF(K187:K191,K187)&gt;=2,IF(J187=5,VLOOKUP(K187+1,TPMatrix!$A$6:$B$10,2,FALSE()),IF(J187=4,VLOOKUP(K187+1,TPMatrix!$D$6:$E$9,2,FALSE()),0)),"")</f>
        <v>0</v>
      </c>
      <c r="N187" s="240">
        <f ca="1">IF(COUNTIF(K187:K191,K187)&gt;=3,IF(J187=5,VLOOKUP(K187+2,TPMatrix!$A$6:$B$10,2,FALSE()),IF(J187=4,VLOOKUP(K187+2,TPMatrix!$D$6:$E$9,2,FALSE()),0)),"")</f>
        <v>0</v>
      </c>
      <c r="O187" s="240">
        <f ca="1">IF(COUNTIF(K187:K191,K187)&gt;=4,IF(J187=5,VLOOKUP(K187+3,TPMatrix!$A$6:$B$10,2,FALSE()),IF(J187=4,VLOOKUP(K187+3,TPMatrix!$D$6:$E$9,2,FALSE()),0)),"")</f>
        <v>0</v>
      </c>
      <c r="P187" s="240">
        <f ca="1">IF(COUNTIF(K187:K191,K187)&gt;=5,IF(J187=5,VLOOKUP(K187+4,TPMatrix!$A$6:$B$10,2,FALSE()),IF(J187=4,VLOOKUP(K187+4,TPMatrix!$D$6:$E$9,2,FALSE()),0)),"")</f>
        <v>0</v>
      </c>
      <c r="Q187" s="240">
        <f t="shared" ca="1" si="64"/>
        <v>0</v>
      </c>
      <c r="R187" s="241">
        <f t="shared" ca="1" si="65"/>
        <v>5</v>
      </c>
      <c r="S187" s="242">
        <f t="shared" ca="1" si="66"/>
        <v>0</v>
      </c>
      <c r="T187" s="243">
        <f t="shared" si="67"/>
        <v>0</v>
      </c>
      <c r="U187" s="244">
        <f t="shared" ca="1" si="68"/>
        <v>0</v>
      </c>
      <c r="W187" s="191" t="str">
        <f t="shared" ca="1" si="69"/>
        <v/>
      </c>
      <c r="X187" t="str">
        <f ca="1">IF(ISNUMBER($A187),$W187*(Methuselahs!$A$4+1)+$A187,"")</f>
        <v/>
      </c>
      <c r="Y187" s="191" t="str">
        <f t="shared" ca="1" si="70"/>
        <v/>
      </c>
      <c r="Z187" t="str">
        <f ca="1">IF(ISNUMBER($A187),VLOOKUP($A187,Methuselahs!$A$7:$X$206,5),"")</f>
        <v/>
      </c>
      <c r="AA187" s="191" t="str">
        <f t="shared" ca="1" si="71"/>
        <v/>
      </c>
    </row>
    <row r="188" spans="1:27" ht="12.95" customHeight="1">
      <c r="A188" t="str">
        <f ca="1">IF(OR(ISBLANK('Tournament Info'!$B$11),'Tournament Info'!$B$11&lt;&gt;4),"",INDIRECT(ADDRESS(ROW(),3,1,1,"Optimal Seating "&amp;'Tournament Info'!$B$11-1&amp;"R+F")))</f>
        <v/>
      </c>
      <c r="B188" t="str">
        <f ca="1">IF(ISNUMBER(A188),VLOOKUP(A188,Methuselahs!$A$7:$E$206,2,FALSE()),"")</f>
        <v/>
      </c>
      <c r="C188" t="str">
        <f ca="1">IF(ISNUMBER(A188),VLOOKUP(A188,Methuselahs!$A$7:$E$206,3,FALSE()),"")</f>
        <v/>
      </c>
      <c r="D188" s="248" t="str">
        <f t="shared" ca="1" si="60"/>
        <v/>
      </c>
      <c r="E188" s="249"/>
      <c r="F188" s="287">
        <f t="shared" si="61"/>
        <v>0</v>
      </c>
      <c r="G188" s="250" t="str">
        <f t="shared" ca="1" si="62"/>
        <v/>
      </c>
      <c r="H188" t="str">
        <f ca="1">IF(ISNUMBER(A188),IF(OR($S188=$U188,NOT(ISNA(MATCH($D188*5+$V$4,Override!$C$6:$C$124,0)))),$Q188,0),"")</f>
        <v/>
      </c>
      <c r="I188" s="297" t="str">
        <f t="shared" ca="1" si="63"/>
        <v/>
      </c>
      <c r="J188" s="252">
        <f ca="1">COUNT(A187:A191)</f>
        <v>0</v>
      </c>
      <c r="K188" s="253" t="str">
        <f ca="1">IF(ISNUMBER(A188),_xlfn.RANK.EQ(F188,F187:F191),"")</f>
        <v/>
      </c>
      <c r="L188" s="254">
        <f ca="1">IF(J188=5,VLOOKUP(K188,TPMatrix!$A$6:$B$10,2,FALSE()),IF(J188=4,VLOOKUP(K188,TPMatrix!$D$6:$E$9,2,FALSE()),0))</f>
        <v>0</v>
      </c>
      <c r="M188" s="254">
        <f ca="1">IF(COUNTIF(K187:K191,K188)&gt;=2,IF(J188=5,VLOOKUP(K188+1,TPMatrix!$A$6:$B$10,2,FALSE()),IF(J188=4,VLOOKUP(K188+1,TPMatrix!$D$6:$E$9,2,FALSE()),0)),"")</f>
        <v>0</v>
      </c>
      <c r="N188" s="254">
        <f ca="1">IF(COUNTIF(K187:K191,K188)&gt;=3,IF(J188=5,VLOOKUP(K188+2,TPMatrix!$A$6:$B$10,2,FALSE()),IF(J188=4,VLOOKUP(K188+2,TPMatrix!$D$6:$E$9,2,FALSE()),0)),"")</f>
        <v>0</v>
      </c>
      <c r="O188" s="254">
        <f ca="1">IF(COUNTIF(K187:K191,K188)&gt;=4,IF(J188=5,VLOOKUP(K188+3,TPMatrix!$A$6:$B$10,2,FALSE()),IF(J188=4,VLOOKUP(K188+3,TPMatrix!$D$6:$E$9,2,FALSE()),0)),"")</f>
        <v>0</v>
      </c>
      <c r="P188" s="254">
        <f ca="1">IF(COUNTIF(K187:K191,K188)&gt;=5,IF(J188=5,VLOOKUP(K188+4,TPMatrix!$A$6:$B$10,2,FALSE()),IF(J188=4,VLOOKUP(K188+4,TPMatrix!$D$6:$E$9,2,FALSE()),0)),"")</f>
        <v>0</v>
      </c>
      <c r="Q188" s="254">
        <f t="shared" ca="1" si="64"/>
        <v>0</v>
      </c>
      <c r="R188" s="255">
        <f t="shared" ca="1" si="65"/>
        <v>5</v>
      </c>
      <c r="S188" s="253">
        <f t="shared" ca="1" si="66"/>
        <v>0</v>
      </c>
      <c r="T188" s="254">
        <f t="shared" si="67"/>
        <v>0</v>
      </c>
      <c r="U188" s="255">
        <f t="shared" ca="1" si="68"/>
        <v>0</v>
      </c>
      <c r="W188" s="191" t="str">
        <f t="shared" ca="1" si="69"/>
        <v/>
      </c>
      <c r="X188" t="str">
        <f ca="1">IF(ISNUMBER($A188),$W188*(Methuselahs!$A$4+1)+$A188,"")</f>
        <v/>
      </c>
      <c r="Y188" s="191" t="str">
        <f t="shared" ca="1" si="70"/>
        <v/>
      </c>
      <c r="Z188" t="str">
        <f ca="1">IF(ISNUMBER($A188),VLOOKUP($A188,Methuselahs!$A$7:$X$206,5),"")</f>
        <v/>
      </c>
      <c r="AA188" s="191" t="str">
        <f t="shared" ca="1" si="71"/>
        <v/>
      </c>
    </row>
    <row r="189" spans="1:27" ht="12.95" customHeight="1">
      <c r="A189" t="str">
        <f ca="1">IF(OR(ISBLANK('Tournament Info'!$B$11),'Tournament Info'!$B$11&lt;&gt;4),"",INDIRECT(ADDRESS(ROW(),3,1,1,"Optimal Seating "&amp;'Tournament Info'!$B$11-1&amp;"R+F")))</f>
        <v/>
      </c>
      <c r="B189" t="str">
        <f ca="1">IF(ISNUMBER(A189),VLOOKUP(A189,Methuselahs!$A$7:$E$206,2,FALSE()),"")</f>
        <v/>
      </c>
      <c r="C189" t="str">
        <f ca="1">IF(ISNUMBER(A189),VLOOKUP(A189,Methuselahs!$A$7:$E$206,3,FALSE()),"")</f>
        <v/>
      </c>
      <c r="D189" s="258" t="str">
        <f t="shared" ca="1" si="60"/>
        <v/>
      </c>
      <c r="E189" s="259"/>
      <c r="F189" s="289">
        <f t="shared" si="61"/>
        <v>0</v>
      </c>
      <c r="G189" s="260" t="str">
        <f t="shared" ca="1" si="62"/>
        <v/>
      </c>
      <c r="H189" t="str">
        <f ca="1">IF(ISNUMBER(A189),IF(OR($S189=$U189,NOT(ISNA(MATCH($D189*5+$V$4,Override!$C$6:$C$124,0)))),$Q189,0),"")</f>
        <v/>
      </c>
      <c r="I189" s="133" t="str">
        <f t="shared" ca="1" si="63"/>
        <v/>
      </c>
      <c r="J189" s="262">
        <f ca="1">COUNT(A187:A191)</f>
        <v>0</v>
      </c>
      <c r="K189" s="263" t="str">
        <f ca="1">IF(ISNUMBER(A189),_xlfn.RANK.EQ(F189,F187:F191),"")</f>
        <v/>
      </c>
      <c r="L189" s="264">
        <f ca="1">IF(J189=5,VLOOKUP(K189,TPMatrix!$A$6:$B$10,2,FALSE()),IF(J189=4,VLOOKUP(K189,TPMatrix!$D$6:$E$9,2,FALSE()),0))</f>
        <v>0</v>
      </c>
      <c r="M189" s="264">
        <f ca="1">IF(COUNTIF(K187:K191,K189)&gt;=2,IF(J189=5,VLOOKUP(K189+1,TPMatrix!$A$6:$B$10,2,FALSE()),IF(J189=4,VLOOKUP(K189+1,TPMatrix!$D$6:$E$9,2,FALSE()),0)),"")</f>
        <v>0</v>
      </c>
      <c r="N189" s="264">
        <f ca="1">IF(COUNTIF(K187:K191,K189)&gt;=3,IF(J189=5,VLOOKUP(K189+2,TPMatrix!$A$6:$B$10,2,FALSE()),IF(J189=4,VLOOKUP(K189+2,TPMatrix!$D$6:$E$9,2,FALSE()),0)),"")</f>
        <v>0</v>
      </c>
      <c r="O189" s="264">
        <f ca="1">IF(COUNTIF(K187:K191,K189)&gt;=4,IF(J189=5,VLOOKUP(K189+3,TPMatrix!$A$6:$B$10,2,FALSE()),IF(J189=4,VLOOKUP(K189+3,TPMatrix!$D$6:$E$9,2,FALSE()),0)),"")</f>
        <v>0</v>
      </c>
      <c r="P189" s="264">
        <f ca="1">IF(COUNTIF(K187:K191,K189)&gt;=5,IF(J189=5,VLOOKUP(K189+4,TPMatrix!$A$6:$B$10,2,FALSE()),IF(J189=4,VLOOKUP(K189+4,TPMatrix!$D$6:$E$9,2,FALSE()),0)),"")</f>
        <v>0</v>
      </c>
      <c r="Q189" s="264">
        <f t="shared" ca="1" si="64"/>
        <v>0</v>
      </c>
      <c r="R189" s="265">
        <f t="shared" ca="1" si="65"/>
        <v>5</v>
      </c>
      <c r="S189" s="263">
        <f t="shared" ca="1" si="66"/>
        <v>0</v>
      </c>
      <c r="T189" s="264">
        <f t="shared" si="67"/>
        <v>0</v>
      </c>
      <c r="U189" s="265">
        <f t="shared" ca="1" si="68"/>
        <v>0</v>
      </c>
      <c r="W189" s="191" t="str">
        <f t="shared" ca="1" si="69"/>
        <v/>
      </c>
      <c r="X189" t="str">
        <f ca="1">IF(ISNUMBER($A189),$W189*(Methuselahs!$A$4+1)+$A189,"")</f>
        <v/>
      </c>
      <c r="Y189" s="191" t="str">
        <f t="shared" ca="1" si="70"/>
        <v/>
      </c>
      <c r="Z189" t="str">
        <f ca="1">IF(ISNUMBER($A189),VLOOKUP($A189,Methuselahs!$A$7:$X$206,5),"")</f>
        <v/>
      </c>
      <c r="AA189" s="191" t="str">
        <f t="shared" ca="1" si="71"/>
        <v/>
      </c>
    </row>
    <row r="190" spans="1:27" ht="12.95" customHeight="1">
      <c r="A190" t="str">
        <f ca="1">IF(OR(ISBLANK('Tournament Info'!$B$11),'Tournament Info'!$B$11&lt;&gt;4),"",INDIRECT(ADDRESS(ROW(),3,1,1,"Optimal Seating "&amp;'Tournament Info'!$B$11-1&amp;"R+F")))</f>
        <v/>
      </c>
      <c r="B190" t="str">
        <f ca="1">IF(ISNUMBER(A190),VLOOKUP(A190,Methuselahs!$A$7:$E$206,2,FALSE()),"")</f>
        <v/>
      </c>
      <c r="C190" t="str">
        <f ca="1">IF(ISNUMBER(A190),VLOOKUP(A190,Methuselahs!$A$7:$E$206,3,FALSE()),"")</f>
        <v/>
      </c>
      <c r="D190" s="268" t="str">
        <f t="shared" ca="1" si="60"/>
        <v/>
      </c>
      <c r="E190" s="269"/>
      <c r="F190" s="291">
        <f t="shared" si="61"/>
        <v>0</v>
      </c>
      <c r="G190" s="250" t="str">
        <f t="shared" ca="1" si="62"/>
        <v/>
      </c>
      <c r="H190" t="str">
        <f ca="1">IF(ISNUMBER(A190),IF(OR($S190=$U190,NOT(ISNA(MATCH($D190*5+$V$4,Override!$C$6:$C$124,0)))),$Q190,0),"")</f>
        <v/>
      </c>
      <c r="I190" s="297" t="str">
        <f t="shared" ca="1" si="63"/>
        <v/>
      </c>
      <c r="J190" s="270">
        <f ca="1">COUNT(A187:A191)</f>
        <v>0</v>
      </c>
      <c r="K190" s="253" t="str">
        <f ca="1">IF(ISNUMBER(A190),_xlfn.RANK.EQ(F190,F187:F191),"")</f>
        <v/>
      </c>
      <c r="L190" s="254">
        <f ca="1">IF(J190=5,VLOOKUP(K190,TPMatrix!$A$6:$B$10,2,FALSE()),IF(J190=4,VLOOKUP(K190,TPMatrix!$D$6:$E$9,2,FALSE()),0))</f>
        <v>0</v>
      </c>
      <c r="M190" s="254">
        <f ca="1">IF(COUNTIF(K187:K191,K190)&gt;=2,IF(J190=5,VLOOKUP(K190+1,TPMatrix!$A$6:$B$10,2,FALSE()),IF(J190=4,VLOOKUP(K190+1,TPMatrix!$D$6:$E$9,2,FALSE()),0)),"")</f>
        <v>0</v>
      </c>
      <c r="N190" s="254">
        <f ca="1">IF(COUNTIF(K187:K191,K190)&gt;=3,IF(J190=5,VLOOKUP(K190+2,TPMatrix!$A$6:$B$10,2,FALSE()),IF(J190=4,VLOOKUP(K190+2,TPMatrix!$D$6:$E$9,2,FALSE()),0)),"")</f>
        <v>0</v>
      </c>
      <c r="O190" s="254">
        <f ca="1">IF(COUNTIF(K187:K191,K190)&gt;=4,IF(J190=5,VLOOKUP(K190+3,TPMatrix!$A$6:$B$10,2,FALSE()),IF(J190=4,VLOOKUP(K190+3,TPMatrix!$D$6:$E$9,2,FALSE()),0)),"")</f>
        <v>0</v>
      </c>
      <c r="P190" s="254">
        <f ca="1">IF(COUNTIF(K187:K191,K190)&gt;=5,IF(J190=5,VLOOKUP(K190+4,TPMatrix!$A$6:$B$10,2,FALSE()),IF(J190=4,VLOOKUP(K190+4,TPMatrix!$D$6:$E$9,2,FALSE()),0)),"")</f>
        <v>0</v>
      </c>
      <c r="Q190" s="254">
        <f t="shared" ca="1" si="64"/>
        <v>0</v>
      </c>
      <c r="R190" s="255">
        <f t="shared" ca="1" si="65"/>
        <v>5</v>
      </c>
      <c r="S190" s="253">
        <f t="shared" ca="1" si="66"/>
        <v>0</v>
      </c>
      <c r="T190" s="254">
        <f t="shared" si="67"/>
        <v>0</v>
      </c>
      <c r="U190" s="255">
        <f t="shared" ca="1" si="68"/>
        <v>0</v>
      </c>
      <c r="W190" s="191" t="str">
        <f t="shared" ca="1" si="69"/>
        <v/>
      </c>
      <c r="X190" t="str">
        <f ca="1">IF(ISNUMBER($A190),$W190*(Methuselahs!$A$4+1)+$A190,"")</f>
        <v/>
      </c>
      <c r="Y190" s="191" t="str">
        <f t="shared" ca="1" si="70"/>
        <v/>
      </c>
      <c r="Z190" t="str">
        <f ca="1">IF(ISNUMBER($A190),VLOOKUP($A190,Methuselahs!$A$7:$X$206,5),"")</f>
        <v/>
      </c>
      <c r="AA190" s="191" t="str">
        <f t="shared" ca="1" si="71"/>
        <v/>
      </c>
    </row>
    <row r="191" spans="1:27" ht="12.95" customHeight="1" thickBot="1">
      <c r="A191" t="str">
        <f ca="1">IF(OR(ISBLANK('Tournament Info'!$B$11),'Tournament Info'!$B$11&lt;&gt;4),"",INDIRECT(ADDRESS(ROW(),3,1,1,"Optimal Seating "&amp;'Tournament Info'!$B$11-1&amp;"R+F")))</f>
        <v/>
      </c>
      <c r="B191" t="str">
        <f ca="1">IF(ISNUMBER(A191),VLOOKUP(A191,Methuselahs!$A$7:$E$206,2,FALSE()),"")</f>
        <v/>
      </c>
      <c r="C191" t="str">
        <f ca="1">IF(ISNUMBER(A191),VLOOKUP(A191,Methuselahs!$A$7:$E$206,3,FALSE()),"")</f>
        <v/>
      </c>
      <c r="D191" s="274" t="str">
        <f t="shared" ca="1" si="60"/>
        <v/>
      </c>
      <c r="E191" s="275"/>
      <c r="F191" s="292">
        <f t="shared" si="61"/>
        <v>0</v>
      </c>
      <c r="G191" s="260" t="str">
        <f t="shared" ca="1" si="62"/>
        <v/>
      </c>
      <c r="H191" t="str">
        <f ca="1">IF(ISNUMBER(A191),IF(OR($S191=$U191,NOT(ISNA(MATCH($D191*5+$V$4,Override!$C$6:$C$124,0)))),$Q191,0),"")</f>
        <v/>
      </c>
      <c r="I191" s="133" t="str">
        <f t="shared" ca="1" si="63"/>
        <v/>
      </c>
      <c r="J191" s="276">
        <f ca="1">COUNT(A187:A191)</f>
        <v>0</v>
      </c>
      <c r="K191" s="277" t="str">
        <f ca="1">IF(ISNUMBER(A191),_xlfn.RANK.EQ(F191,F187:F191),"")</f>
        <v/>
      </c>
      <c r="L191" s="278">
        <f ca="1">IF(J191=5,VLOOKUP(K191,TPMatrix!$A$6:$B$10,2,FALSE()),IF(J191=4,VLOOKUP(K191,TPMatrix!$D$6:$E$9,2,FALSE()),0))</f>
        <v>0</v>
      </c>
      <c r="M191" s="278">
        <f ca="1">IF(COUNTIF(K187:K191,K191)&gt;=2,IF(J191=5,VLOOKUP(K191+1,TPMatrix!$A$6:$B$10,2,FALSE()),IF(J191=4,VLOOKUP(K191+1,TPMatrix!$D$6:$E$9,2,FALSE()),0)),"")</f>
        <v>0</v>
      </c>
      <c r="N191" s="278">
        <f ca="1">IF(COUNTIF(K187:K191,K191)&gt;=3,IF(J191=5,VLOOKUP(K191+2,TPMatrix!$A$6:$B$10,2,FALSE()),IF(J191=4,VLOOKUP(K191+2,TPMatrix!$D$6:$E$9,2,FALSE()),0)),"")</f>
        <v>0</v>
      </c>
      <c r="O191" s="278">
        <f ca="1">IF(COUNTIF(K187:K191,K191)&gt;=4,IF(J191=5,VLOOKUP(K191+3,TPMatrix!$A$6:$B$10,2,FALSE()),IF(J191=4,VLOOKUP(K191+3,TPMatrix!$D$6:$E$9,2,FALSE()),0)),"")</f>
        <v>0</v>
      </c>
      <c r="P191" s="278">
        <f ca="1">IF(COUNTIF(K187:K191,K191)&gt;=5,IF(J191=5,VLOOKUP(K191+4,TPMatrix!$A$6:$B$10,2,FALSE()),IF(J191=4,VLOOKUP(K191+4,TPMatrix!$D$6:$E$9,2,FALSE()),0)),"")</f>
        <v>0</v>
      </c>
      <c r="Q191" s="278">
        <f t="shared" ca="1" si="64"/>
        <v>0</v>
      </c>
      <c r="R191" s="279">
        <f t="shared" ca="1" si="65"/>
        <v>5</v>
      </c>
      <c r="S191" s="277">
        <f t="shared" ca="1" si="66"/>
        <v>0</v>
      </c>
      <c r="T191" s="278">
        <f t="shared" si="67"/>
        <v>0</v>
      </c>
      <c r="U191" s="279">
        <f t="shared" ca="1" si="68"/>
        <v>0</v>
      </c>
      <c r="W191" s="191" t="str">
        <f t="shared" ca="1" si="69"/>
        <v/>
      </c>
      <c r="X191" t="str">
        <f ca="1">IF(ISNUMBER($A191),$W191*(Methuselahs!$A$4+1)+$A191,"")</f>
        <v/>
      </c>
      <c r="Y191" s="191" t="str">
        <f t="shared" ca="1" si="70"/>
        <v/>
      </c>
      <c r="Z191" t="str">
        <f ca="1">IF(ISNUMBER($A191),VLOOKUP($A191,Methuselahs!$A$7:$X$206,5),"")</f>
        <v/>
      </c>
      <c r="AA191" s="191" t="str">
        <f t="shared" ca="1" si="71"/>
        <v/>
      </c>
    </row>
    <row r="192" spans="1:27" ht="12.95" customHeight="1">
      <c r="A192" t="str">
        <f ca="1">IF(OR(ISBLANK('Tournament Info'!$B$11),'Tournament Info'!$B$11&lt;&gt;4),"",INDIRECT(ADDRESS(ROW(),3,1,1,"Optimal Seating "&amp;'Tournament Info'!$B$11-1&amp;"R+F")))</f>
        <v/>
      </c>
      <c r="B192" t="str">
        <f ca="1">IF(ISNUMBER(A192),VLOOKUP(A192,Methuselahs!$A$7:$E$206,2,FALSE()),"")</f>
        <v/>
      </c>
      <c r="C192" t="str">
        <f ca="1">IF(ISNUMBER(A192),VLOOKUP(A192,Methuselahs!$A$7:$E$206,3,FALSE()),"")</f>
        <v/>
      </c>
      <c r="D192" s="234" t="str">
        <f t="shared" ca="1" si="60"/>
        <v/>
      </c>
      <c r="E192" s="235"/>
      <c r="F192" s="285">
        <f t="shared" si="61"/>
        <v>0</v>
      </c>
      <c r="G192" s="236" t="str">
        <f t="shared" ca="1" si="62"/>
        <v/>
      </c>
      <c r="H192" t="str">
        <f ca="1">IF(ISNUMBER(A192),IF(OR($S192=$U192,NOT(ISNA(MATCH($D192*5+$V$4,Override!$C$6:$C$124,0)))),$Q192,0),"")</f>
        <v/>
      </c>
      <c r="I192" s="296" t="str">
        <f t="shared" ca="1" si="63"/>
        <v/>
      </c>
      <c r="J192" s="238">
        <f ca="1">COUNT(A192:A196)</f>
        <v>0</v>
      </c>
      <c r="K192" s="239" t="str">
        <f ca="1">IF(ISNUMBER(A192),_xlfn.RANK.EQ(F192,F192:F196),"")</f>
        <v/>
      </c>
      <c r="L192" s="240">
        <f ca="1">IF(J192=5,VLOOKUP(K192,TPMatrix!$A$6:$B$10,2,FALSE()),IF(J192=4,VLOOKUP(K192,TPMatrix!$D$6:$E$9,2,FALSE()),0))</f>
        <v>0</v>
      </c>
      <c r="M192" s="240">
        <f ca="1">IF(COUNTIF(K192:K196,K192)&gt;=2,IF(J192=5,VLOOKUP(K192+1,TPMatrix!$A$6:$B$10,2,FALSE()),IF(J192=4,VLOOKUP(K192+1,TPMatrix!$D$6:$E$9,2,FALSE()),0)),"")</f>
        <v>0</v>
      </c>
      <c r="N192" s="240">
        <f ca="1">IF(COUNTIF(K192:K196,K192)&gt;=3,IF(J192=5,VLOOKUP(K192+2,TPMatrix!$A$6:$B$10,2,FALSE()),IF(J192=4,VLOOKUP(K192+2,TPMatrix!$D$6:$E$9,2,FALSE()),0)),"")</f>
        <v>0</v>
      </c>
      <c r="O192" s="240">
        <f ca="1">IF(COUNTIF(K192:K196,K192)&gt;=4,IF(J192=5,VLOOKUP(K192+3,TPMatrix!$A$6:$B$10,2,FALSE()),IF(J192=4,VLOOKUP(K192+3,TPMatrix!$D$6:$E$9,2,FALSE()),0)),"")</f>
        <v>0</v>
      </c>
      <c r="P192" s="240">
        <f ca="1">IF(COUNTIF(K192:K196,K192)&gt;=5,IF(J192=5,VLOOKUP(K192+4,TPMatrix!$A$6:$B$10,2,FALSE()),IF(J192=4,VLOOKUP(K192+4,TPMatrix!$D$6:$E$9,2,FALSE()),0)),"")</f>
        <v>0</v>
      </c>
      <c r="Q192" s="240">
        <f t="shared" ca="1" si="64"/>
        <v>0</v>
      </c>
      <c r="R192" s="241">
        <f t="shared" ca="1" si="65"/>
        <v>5</v>
      </c>
      <c r="S192" s="242">
        <f t="shared" ca="1" si="66"/>
        <v>0</v>
      </c>
      <c r="T192" s="243">
        <f t="shared" si="67"/>
        <v>0</v>
      </c>
      <c r="U192" s="244">
        <f t="shared" ca="1" si="68"/>
        <v>0</v>
      </c>
      <c r="W192" s="191" t="str">
        <f t="shared" ca="1" si="69"/>
        <v/>
      </c>
      <c r="X192" t="str">
        <f ca="1">IF(ISNUMBER($A192),$W192*(Methuselahs!$A$4+1)+$A192,"")</f>
        <v/>
      </c>
      <c r="Y192" s="191" t="str">
        <f t="shared" ca="1" si="70"/>
        <v/>
      </c>
      <c r="Z192" t="str">
        <f ca="1">IF(ISNUMBER($A192),VLOOKUP($A192,Methuselahs!$A$7:$X$206,5),"")</f>
        <v/>
      </c>
      <c r="AA192" s="191" t="str">
        <f t="shared" ca="1" si="71"/>
        <v/>
      </c>
    </row>
    <row r="193" spans="1:27" ht="12.95" customHeight="1">
      <c r="A193" t="str">
        <f ca="1">IF(OR(ISBLANK('Tournament Info'!$B$11),'Tournament Info'!$B$11&lt;&gt;4),"",INDIRECT(ADDRESS(ROW(),3,1,1,"Optimal Seating "&amp;'Tournament Info'!$B$11-1&amp;"R+F")))</f>
        <v/>
      </c>
      <c r="B193" t="str">
        <f ca="1">IF(ISNUMBER(A193),VLOOKUP(A193,Methuselahs!$A$7:$E$206,2,FALSE()),"")</f>
        <v/>
      </c>
      <c r="C193" t="str">
        <f ca="1">IF(ISNUMBER(A193),VLOOKUP(A193,Methuselahs!$A$7:$E$206,3,FALSE()),"")</f>
        <v/>
      </c>
      <c r="D193" s="248" t="str">
        <f t="shared" ca="1" si="60"/>
        <v/>
      </c>
      <c r="E193" s="249"/>
      <c r="F193" s="287">
        <f t="shared" si="61"/>
        <v>0</v>
      </c>
      <c r="G193" s="250" t="str">
        <f t="shared" ca="1" si="62"/>
        <v/>
      </c>
      <c r="H193" t="str">
        <f ca="1">IF(ISNUMBER(A193),IF(OR($S193=$U193,NOT(ISNA(MATCH($D193*5+$V$4,Override!$C$6:$C$124,0)))),$Q193,0),"")</f>
        <v/>
      </c>
      <c r="I193" s="297" t="str">
        <f t="shared" ca="1" si="63"/>
        <v/>
      </c>
      <c r="J193" s="252">
        <f ca="1">COUNT(A192:A196)</f>
        <v>0</v>
      </c>
      <c r="K193" s="253" t="str">
        <f ca="1">IF(ISNUMBER(A193),_xlfn.RANK.EQ(F193,F192:F196),"")</f>
        <v/>
      </c>
      <c r="L193" s="254">
        <f ca="1">IF(J193=5,VLOOKUP(K193,TPMatrix!$A$6:$B$10,2,FALSE()),IF(J193=4,VLOOKUP(K193,TPMatrix!$D$6:$E$9,2,FALSE()),0))</f>
        <v>0</v>
      </c>
      <c r="M193" s="254">
        <f ca="1">IF(COUNTIF(K192:K196,K193)&gt;=2,IF(J193=5,VLOOKUP(K193+1,TPMatrix!$A$6:$B$10,2,FALSE()),IF(J193=4,VLOOKUP(K193+1,TPMatrix!$D$6:$E$9,2,FALSE()),0)),"")</f>
        <v>0</v>
      </c>
      <c r="N193" s="254">
        <f ca="1">IF(COUNTIF(K192:K196,K193)&gt;=3,IF(J193=5,VLOOKUP(K193+2,TPMatrix!$A$6:$B$10,2,FALSE()),IF(J193=4,VLOOKUP(K193+2,TPMatrix!$D$6:$E$9,2,FALSE()),0)),"")</f>
        <v>0</v>
      </c>
      <c r="O193" s="254">
        <f ca="1">IF(COUNTIF(K192:K196,K193)&gt;=4,IF(J193=5,VLOOKUP(K193+3,TPMatrix!$A$6:$B$10,2,FALSE()),IF(J193=4,VLOOKUP(K193+3,TPMatrix!$D$6:$E$9,2,FALSE()),0)),"")</f>
        <v>0</v>
      </c>
      <c r="P193" s="254">
        <f ca="1">IF(COUNTIF(K192:K196,K193)&gt;=5,IF(J193=5,VLOOKUP(K193+4,TPMatrix!$A$6:$B$10,2,FALSE()),IF(J193=4,VLOOKUP(K193+4,TPMatrix!$D$6:$E$9,2,FALSE()),0)),"")</f>
        <v>0</v>
      </c>
      <c r="Q193" s="254">
        <f t="shared" ca="1" si="64"/>
        <v>0</v>
      </c>
      <c r="R193" s="255">
        <f t="shared" ca="1" si="65"/>
        <v>5</v>
      </c>
      <c r="S193" s="253">
        <f t="shared" ca="1" si="66"/>
        <v>0</v>
      </c>
      <c r="T193" s="254">
        <f t="shared" si="67"/>
        <v>0</v>
      </c>
      <c r="U193" s="255">
        <f t="shared" ca="1" si="68"/>
        <v>0</v>
      </c>
      <c r="W193" s="191" t="str">
        <f t="shared" ca="1" si="69"/>
        <v/>
      </c>
      <c r="X193" t="str">
        <f ca="1">IF(ISNUMBER($A193),$W193*(Methuselahs!$A$4+1)+$A193,"")</f>
        <v/>
      </c>
      <c r="Y193" s="191" t="str">
        <f t="shared" ca="1" si="70"/>
        <v/>
      </c>
      <c r="Z193" t="str">
        <f ca="1">IF(ISNUMBER($A193),VLOOKUP($A193,Methuselahs!$A$7:$X$206,5),"")</f>
        <v/>
      </c>
      <c r="AA193" s="191" t="str">
        <f t="shared" ca="1" si="71"/>
        <v/>
      </c>
    </row>
    <row r="194" spans="1:27" ht="12.95" customHeight="1">
      <c r="A194" t="str">
        <f ca="1">IF(OR(ISBLANK('Tournament Info'!$B$11),'Tournament Info'!$B$11&lt;&gt;4),"",INDIRECT(ADDRESS(ROW(),3,1,1,"Optimal Seating "&amp;'Tournament Info'!$B$11-1&amp;"R+F")))</f>
        <v/>
      </c>
      <c r="B194" t="str">
        <f ca="1">IF(ISNUMBER(A194),VLOOKUP(A194,Methuselahs!$A$7:$E$206,2,FALSE()),"")</f>
        <v/>
      </c>
      <c r="C194" t="str">
        <f ca="1">IF(ISNUMBER(A194),VLOOKUP(A194,Methuselahs!$A$7:$E$206,3,FALSE()),"")</f>
        <v/>
      </c>
      <c r="D194" s="258" t="str">
        <f t="shared" ca="1" si="60"/>
        <v/>
      </c>
      <c r="E194" s="259"/>
      <c r="F194" s="289">
        <f t="shared" si="61"/>
        <v>0</v>
      </c>
      <c r="G194" s="260" t="str">
        <f t="shared" ca="1" si="62"/>
        <v/>
      </c>
      <c r="H194" t="str">
        <f ca="1">IF(ISNUMBER(A194),IF(OR($S194=$U194,NOT(ISNA(MATCH($D194*5+$V$4,Override!$C$6:$C$124,0)))),$Q194,0),"")</f>
        <v/>
      </c>
      <c r="I194" s="133" t="str">
        <f t="shared" ca="1" si="63"/>
        <v/>
      </c>
      <c r="J194" s="262">
        <f ca="1">COUNT(A192:A196)</f>
        <v>0</v>
      </c>
      <c r="K194" s="263" t="str">
        <f ca="1">IF(ISNUMBER(A194),_xlfn.RANK.EQ(F194,F192:F196),"")</f>
        <v/>
      </c>
      <c r="L194" s="264">
        <f ca="1">IF(J194=5,VLOOKUP(K194,TPMatrix!$A$6:$B$10,2,FALSE()),IF(J194=4,VLOOKUP(K194,TPMatrix!$D$6:$E$9,2,FALSE()),0))</f>
        <v>0</v>
      </c>
      <c r="M194" s="264">
        <f ca="1">IF(COUNTIF(K192:K196,K194)&gt;=2,IF(J194=5,VLOOKUP(K194+1,TPMatrix!$A$6:$B$10,2,FALSE()),IF(J194=4,VLOOKUP(K194+1,TPMatrix!$D$6:$E$9,2,FALSE()),0)),"")</f>
        <v>0</v>
      </c>
      <c r="N194" s="264">
        <f ca="1">IF(COUNTIF(K192:K196,K194)&gt;=3,IF(J194=5,VLOOKUP(K194+2,TPMatrix!$A$6:$B$10,2,FALSE()),IF(J194=4,VLOOKUP(K194+2,TPMatrix!$D$6:$E$9,2,FALSE()),0)),"")</f>
        <v>0</v>
      </c>
      <c r="O194" s="264">
        <f ca="1">IF(COUNTIF(K192:K196,K194)&gt;=4,IF(J194=5,VLOOKUP(K194+3,TPMatrix!$A$6:$B$10,2,FALSE()),IF(J194=4,VLOOKUP(K194+3,TPMatrix!$D$6:$E$9,2,FALSE()),0)),"")</f>
        <v>0</v>
      </c>
      <c r="P194" s="264">
        <f ca="1">IF(COUNTIF(K192:K196,K194)&gt;=5,IF(J194=5,VLOOKUP(K194+4,TPMatrix!$A$6:$B$10,2,FALSE()),IF(J194=4,VLOOKUP(K194+4,TPMatrix!$D$6:$E$9,2,FALSE()),0)),"")</f>
        <v>0</v>
      </c>
      <c r="Q194" s="264">
        <f t="shared" ca="1" si="64"/>
        <v>0</v>
      </c>
      <c r="R194" s="265">
        <f t="shared" ca="1" si="65"/>
        <v>5</v>
      </c>
      <c r="S194" s="263">
        <f t="shared" ca="1" si="66"/>
        <v>0</v>
      </c>
      <c r="T194" s="264">
        <f t="shared" si="67"/>
        <v>0</v>
      </c>
      <c r="U194" s="265">
        <f t="shared" ca="1" si="68"/>
        <v>0</v>
      </c>
      <c r="W194" s="191" t="str">
        <f t="shared" ca="1" si="69"/>
        <v/>
      </c>
      <c r="X194" t="str">
        <f ca="1">IF(ISNUMBER($A194),$W194*(Methuselahs!$A$4+1)+$A194,"")</f>
        <v/>
      </c>
      <c r="Y194" s="191" t="str">
        <f t="shared" ca="1" si="70"/>
        <v/>
      </c>
      <c r="Z194" t="str">
        <f ca="1">IF(ISNUMBER($A194),VLOOKUP($A194,Methuselahs!$A$7:$X$206,5),"")</f>
        <v/>
      </c>
      <c r="AA194" s="191" t="str">
        <f t="shared" ca="1" si="71"/>
        <v/>
      </c>
    </row>
    <row r="195" spans="1:27" ht="12.95" customHeight="1">
      <c r="A195" t="str">
        <f ca="1">IF(OR(ISBLANK('Tournament Info'!$B$11),'Tournament Info'!$B$11&lt;&gt;4),"",INDIRECT(ADDRESS(ROW(),3,1,1,"Optimal Seating "&amp;'Tournament Info'!$B$11-1&amp;"R+F")))</f>
        <v/>
      </c>
      <c r="B195" t="str">
        <f ca="1">IF(ISNUMBER(A195),VLOOKUP(A195,Methuselahs!$A$7:$E$206,2,FALSE()),"")</f>
        <v/>
      </c>
      <c r="C195" t="str">
        <f ca="1">IF(ISNUMBER(A195),VLOOKUP(A195,Methuselahs!$A$7:$E$206,3,FALSE()),"")</f>
        <v/>
      </c>
      <c r="D195" s="268" t="str">
        <f t="shared" ca="1" si="60"/>
        <v/>
      </c>
      <c r="E195" s="269"/>
      <c r="F195" s="291">
        <f t="shared" si="61"/>
        <v>0</v>
      </c>
      <c r="G195" s="250" t="str">
        <f t="shared" ca="1" si="62"/>
        <v/>
      </c>
      <c r="H195" t="str">
        <f ca="1">IF(ISNUMBER(A195),IF(OR($S195=$U195,NOT(ISNA(MATCH($D195*5+$V$4,Override!$C$6:$C$124,0)))),$Q195,0),"")</f>
        <v/>
      </c>
      <c r="I195" s="297" t="str">
        <f t="shared" ca="1" si="63"/>
        <v/>
      </c>
      <c r="J195" s="270">
        <f ca="1">COUNT(A192:A196)</f>
        <v>0</v>
      </c>
      <c r="K195" s="253" t="str">
        <f ca="1">IF(ISNUMBER(A195),_xlfn.RANK.EQ(F195,F192:F196),"")</f>
        <v/>
      </c>
      <c r="L195" s="254">
        <f ca="1">IF(J195=5,VLOOKUP(K195,TPMatrix!$A$6:$B$10,2,FALSE()),IF(J195=4,VLOOKUP(K195,TPMatrix!$D$6:$E$9,2,FALSE()),0))</f>
        <v>0</v>
      </c>
      <c r="M195" s="254">
        <f ca="1">IF(COUNTIF(K192:K196,K195)&gt;=2,IF(J195=5,VLOOKUP(K195+1,TPMatrix!$A$6:$B$10,2,FALSE()),IF(J195=4,VLOOKUP(K195+1,TPMatrix!$D$6:$E$9,2,FALSE()),0)),"")</f>
        <v>0</v>
      </c>
      <c r="N195" s="254">
        <f ca="1">IF(COUNTIF(K192:K196,K195)&gt;=3,IF(J195=5,VLOOKUP(K195+2,TPMatrix!$A$6:$B$10,2,FALSE()),IF(J195=4,VLOOKUP(K195+2,TPMatrix!$D$6:$E$9,2,FALSE()),0)),"")</f>
        <v>0</v>
      </c>
      <c r="O195" s="254">
        <f ca="1">IF(COUNTIF(K192:K196,K195)&gt;=4,IF(J195=5,VLOOKUP(K195+3,TPMatrix!$A$6:$B$10,2,FALSE()),IF(J195=4,VLOOKUP(K195+3,TPMatrix!$D$6:$E$9,2,FALSE()),0)),"")</f>
        <v>0</v>
      </c>
      <c r="P195" s="254">
        <f ca="1">IF(COUNTIF(K192:K196,K195)&gt;=5,IF(J195=5,VLOOKUP(K195+4,TPMatrix!$A$6:$B$10,2,FALSE()),IF(J195=4,VLOOKUP(K195+4,TPMatrix!$D$6:$E$9,2,FALSE()),0)),"")</f>
        <v>0</v>
      </c>
      <c r="Q195" s="254">
        <f t="shared" ca="1" si="64"/>
        <v>0</v>
      </c>
      <c r="R195" s="255">
        <f t="shared" ca="1" si="65"/>
        <v>5</v>
      </c>
      <c r="S195" s="253">
        <f t="shared" ca="1" si="66"/>
        <v>0</v>
      </c>
      <c r="T195" s="254">
        <f t="shared" si="67"/>
        <v>0</v>
      </c>
      <c r="U195" s="255">
        <f t="shared" ca="1" si="68"/>
        <v>0</v>
      </c>
      <c r="W195" s="191" t="str">
        <f t="shared" ca="1" si="69"/>
        <v/>
      </c>
      <c r="X195" t="str">
        <f ca="1">IF(ISNUMBER($A195),$W195*(Methuselahs!$A$4+1)+$A195,"")</f>
        <v/>
      </c>
      <c r="Y195" s="191" t="str">
        <f t="shared" ca="1" si="70"/>
        <v/>
      </c>
      <c r="Z195" t="str">
        <f ca="1">IF(ISNUMBER($A195),VLOOKUP($A195,Methuselahs!$A$7:$X$206,5),"")</f>
        <v/>
      </c>
      <c r="AA195" s="191" t="str">
        <f t="shared" ca="1" si="71"/>
        <v/>
      </c>
    </row>
    <row r="196" spans="1:27" ht="12.95" customHeight="1" thickBot="1">
      <c r="A196" t="str">
        <f ca="1">IF(OR(ISBLANK('Tournament Info'!$B$11),'Tournament Info'!$B$11&lt;&gt;4),"",INDIRECT(ADDRESS(ROW(),3,1,1,"Optimal Seating "&amp;'Tournament Info'!$B$11-1&amp;"R+F")))</f>
        <v/>
      </c>
      <c r="B196" t="str">
        <f ca="1">IF(ISNUMBER(A196),VLOOKUP(A196,Methuselahs!$A$7:$E$206,2,FALSE()),"")</f>
        <v/>
      </c>
      <c r="C196" t="str">
        <f ca="1">IF(ISNUMBER(A196),VLOOKUP(A196,Methuselahs!$A$7:$E$206,3,FALSE()),"")</f>
        <v/>
      </c>
      <c r="D196" s="274" t="str">
        <f t="shared" ca="1" si="60"/>
        <v/>
      </c>
      <c r="E196" s="275"/>
      <c r="F196" s="292">
        <f t="shared" si="61"/>
        <v>0</v>
      </c>
      <c r="G196" s="260" t="str">
        <f t="shared" ca="1" si="62"/>
        <v/>
      </c>
      <c r="H196" t="str">
        <f ca="1">IF(ISNUMBER(A196),IF(OR($S196=$U196,NOT(ISNA(MATCH($D196*5+$V$4,Override!$C$6:$C$124,0)))),$Q196,0),"")</f>
        <v/>
      </c>
      <c r="I196" s="133" t="str">
        <f t="shared" ca="1" si="63"/>
        <v/>
      </c>
      <c r="J196" s="276">
        <f ca="1">COUNT(A192:A196)</f>
        <v>0</v>
      </c>
      <c r="K196" s="277" t="str">
        <f ca="1">IF(ISNUMBER(A196),_xlfn.RANK.EQ(F196,F192:F196),"")</f>
        <v/>
      </c>
      <c r="L196" s="278">
        <f ca="1">IF(J196=5,VLOOKUP(K196,TPMatrix!$A$6:$B$10,2,FALSE()),IF(J196=4,VLOOKUP(K196,TPMatrix!$D$6:$E$9,2,FALSE()),0))</f>
        <v>0</v>
      </c>
      <c r="M196" s="278">
        <f ca="1">IF(COUNTIF(K192:K196,K196)&gt;=2,IF(J196=5,VLOOKUP(K196+1,TPMatrix!$A$6:$B$10,2,FALSE()),IF(J196=4,VLOOKUP(K196+1,TPMatrix!$D$6:$E$9,2,FALSE()),0)),"")</f>
        <v>0</v>
      </c>
      <c r="N196" s="278">
        <f ca="1">IF(COUNTIF(K192:K196,K196)&gt;=3,IF(J196=5,VLOOKUP(K196+2,TPMatrix!$A$6:$B$10,2,FALSE()),IF(J196=4,VLOOKUP(K196+2,TPMatrix!$D$6:$E$9,2,FALSE()),0)),"")</f>
        <v>0</v>
      </c>
      <c r="O196" s="278">
        <f ca="1">IF(COUNTIF(K192:K196,K196)&gt;=4,IF(J196=5,VLOOKUP(K196+3,TPMatrix!$A$6:$B$10,2,FALSE()),IF(J196=4,VLOOKUP(K196+3,TPMatrix!$D$6:$E$9,2,FALSE()),0)),"")</f>
        <v>0</v>
      </c>
      <c r="P196" s="278">
        <f ca="1">IF(COUNTIF(K192:K196,K196)&gt;=5,IF(J196=5,VLOOKUP(K196+4,TPMatrix!$A$6:$B$10,2,FALSE()),IF(J196=4,VLOOKUP(K196+4,TPMatrix!$D$6:$E$9,2,FALSE()),0)),"")</f>
        <v>0</v>
      </c>
      <c r="Q196" s="278">
        <f t="shared" ca="1" si="64"/>
        <v>0</v>
      </c>
      <c r="R196" s="279">
        <f t="shared" ca="1" si="65"/>
        <v>5</v>
      </c>
      <c r="S196" s="277">
        <f t="shared" ca="1" si="66"/>
        <v>0</v>
      </c>
      <c r="T196" s="278">
        <f t="shared" si="67"/>
        <v>0</v>
      </c>
      <c r="U196" s="279">
        <f t="shared" ca="1" si="68"/>
        <v>0</v>
      </c>
      <c r="W196" s="191" t="str">
        <f t="shared" ca="1" si="69"/>
        <v/>
      </c>
      <c r="X196" t="str">
        <f ca="1">IF(ISNUMBER($A196),$W196*(Methuselahs!$A$4+1)+$A196,"")</f>
        <v/>
      </c>
      <c r="Y196" s="191" t="str">
        <f t="shared" ca="1" si="70"/>
        <v/>
      </c>
      <c r="Z196" t="str">
        <f ca="1">IF(ISNUMBER($A196),VLOOKUP($A196,Methuselahs!$A$7:$X$206,5),"")</f>
        <v/>
      </c>
      <c r="AA196" s="191" t="str">
        <f t="shared" ca="1" si="71"/>
        <v/>
      </c>
    </row>
    <row r="197" spans="1:27" ht="12.95" customHeight="1">
      <c r="A197" t="str">
        <f ca="1">IF(OR(ISBLANK('Tournament Info'!$B$11),'Tournament Info'!$B$11&lt;&gt;4),"",INDIRECT(ADDRESS(ROW(),3,1,1,"Optimal Seating "&amp;'Tournament Info'!$B$11-1&amp;"R+F")))</f>
        <v/>
      </c>
      <c r="B197" t="str">
        <f ca="1">IF(ISNUMBER(A197),VLOOKUP(A197,Methuselahs!$A$7:$E$206,2,FALSE()),"")</f>
        <v/>
      </c>
      <c r="C197" t="str">
        <f ca="1">IF(ISNUMBER(A197),VLOOKUP(A197,Methuselahs!$A$7:$E$206,3,FALSE()),"")</f>
        <v/>
      </c>
      <c r="D197" s="234" t="str">
        <f t="shared" ca="1" si="60"/>
        <v/>
      </c>
      <c r="E197" s="235"/>
      <c r="F197" s="285">
        <f t="shared" si="61"/>
        <v>0</v>
      </c>
      <c r="G197" s="236" t="str">
        <f t="shared" ca="1" si="62"/>
        <v/>
      </c>
      <c r="H197" t="str">
        <f ca="1">IF(ISNUMBER(A197),IF(OR($S197=$U197,NOT(ISNA(MATCH($D197*5+$V$4,Override!$C$6:$C$124,0)))),$Q197,0),"")</f>
        <v/>
      </c>
      <c r="I197" s="296" t="str">
        <f t="shared" ca="1" si="63"/>
        <v/>
      </c>
      <c r="J197" s="238">
        <f ca="1">COUNT(A197:A201)</f>
        <v>0</v>
      </c>
      <c r="K197" s="239" t="str">
        <f ca="1">IF(ISNUMBER(A197),_xlfn.RANK.EQ(F197,F197:F201),"")</f>
        <v/>
      </c>
      <c r="L197" s="240">
        <f ca="1">IF(J197=5,VLOOKUP(K197,TPMatrix!$A$6:$B$10,2,FALSE()),IF(J197=4,VLOOKUP(K197,TPMatrix!$D$6:$E$9,2,FALSE()),0))</f>
        <v>0</v>
      </c>
      <c r="M197" s="240">
        <f ca="1">IF(COUNTIF(K197:K201,K197)&gt;=2,IF(J197=5,VLOOKUP(K197+1,TPMatrix!$A$6:$B$10,2,FALSE()),IF(J197=4,VLOOKUP(K197+1,TPMatrix!$D$6:$E$9,2,FALSE()),0)),"")</f>
        <v>0</v>
      </c>
      <c r="N197" s="240">
        <f ca="1">IF(COUNTIF(K197:K201,K197)&gt;=3,IF(J197=5,VLOOKUP(K197+2,TPMatrix!$A$6:$B$10,2,FALSE()),IF(J197=4,VLOOKUP(K197+2,TPMatrix!$D$6:$E$9,2,FALSE()),0)),"")</f>
        <v>0</v>
      </c>
      <c r="O197" s="240">
        <f ca="1">IF(COUNTIF(K197:K201,K197)&gt;=4,IF(J197=5,VLOOKUP(K197+3,TPMatrix!$A$6:$B$10,2,FALSE()),IF(J197=4,VLOOKUP(K197+3,TPMatrix!$D$6:$E$9,2,FALSE()),0)),"")</f>
        <v>0</v>
      </c>
      <c r="P197" s="240">
        <f ca="1">IF(COUNTIF(K197:K201,K197)&gt;=5,IF(J197=5,VLOOKUP(K197+4,TPMatrix!$A$6:$B$10,2,FALSE()),IF(J197=4,VLOOKUP(K197+4,TPMatrix!$D$6:$E$9,2,FALSE()),0)),"")</f>
        <v>0</v>
      </c>
      <c r="Q197" s="240">
        <f t="shared" ca="1" si="64"/>
        <v>0</v>
      </c>
      <c r="R197" s="241">
        <f t="shared" ca="1" si="65"/>
        <v>5</v>
      </c>
      <c r="S197" s="242">
        <f t="shared" ca="1" si="66"/>
        <v>0</v>
      </c>
      <c r="T197" s="243">
        <f t="shared" si="67"/>
        <v>0</v>
      </c>
      <c r="U197" s="244">
        <f t="shared" ca="1" si="68"/>
        <v>0</v>
      </c>
      <c r="W197" s="191" t="str">
        <f t="shared" ca="1" si="69"/>
        <v/>
      </c>
      <c r="X197" t="str">
        <f ca="1">IF(ISNUMBER($A197),$W197*(Methuselahs!$A$4+1)+$A197,"")</f>
        <v/>
      </c>
      <c r="Y197" s="191" t="str">
        <f t="shared" ca="1" si="70"/>
        <v/>
      </c>
      <c r="Z197" t="str">
        <f ca="1">IF(ISNUMBER($A197),VLOOKUP($A197,Methuselahs!$A$7:$X$206,5),"")</f>
        <v/>
      </c>
      <c r="AA197" s="191" t="str">
        <f t="shared" ca="1" si="71"/>
        <v/>
      </c>
    </row>
    <row r="198" spans="1:27" ht="12.95" customHeight="1">
      <c r="A198" t="str">
        <f ca="1">IF(OR(ISBLANK('Tournament Info'!$B$11),'Tournament Info'!$B$11&lt;&gt;4),"",INDIRECT(ADDRESS(ROW(),3,1,1,"Optimal Seating "&amp;'Tournament Info'!$B$11-1&amp;"R+F")))</f>
        <v/>
      </c>
      <c r="B198" t="str">
        <f ca="1">IF(ISNUMBER(A198),VLOOKUP(A198,Methuselahs!$A$7:$E$206,2,FALSE()),"")</f>
        <v/>
      </c>
      <c r="C198" t="str">
        <f ca="1">IF(ISNUMBER(A198),VLOOKUP(A198,Methuselahs!$A$7:$E$206,3,FALSE()),"")</f>
        <v/>
      </c>
      <c r="D198" s="248" t="str">
        <f t="shared" ca="1" si="60"/>
        <v/>
      </c>
      <c r="E198" s="249"/>
      <c r="F198" s="287">
        <f t="shared" si="61"/>
        <v>0</v>
      </c>
      <c r="G198" s="250" t="str">
        <f t="shared" ca="1" si="62"/>
        <v/>
      </c>
      <c r="H198" t="str">
        <f ca="1">IF(ISNUMBER(A198),IF(OR($S198=$U198,NOT(ISNA(MATCH($D198*5+$V$4,Override!$C$6:$C$124,0)))),$Q198,0),"")</f>
        <v/>
      </c>
      <c r="I198" s="297" t="str">
        <f t="shared" ca="1" si="63"/>
        <v/>
      </c>
      <c r="J198" s="252">
        <f ca="1">COUNT(A197:A201)</f>
        <v>0</v>
      </c>
      <c r="K198" s="253" t="str">
        <f ca="1">IF(ISNUMBER(A198),_xlfn.RANK.EQ(F198,F197:F201),"")</f>
        <v/>
      </c>
      <c r="L198" s="254">
        <f ca="1">IF(J198=5,VLOOKUP(K198,TPMatrix!$A$6:$B$10,2,FALSE()),IF(J198=4,VLOOKUP(K198,TPMatrix!$D$6:$E$9,2,FALSE()),0))</f>
        <v>0</v>
      </c>
      <c r="M198" s="254">
        <f ca="1">IF(COUNTIF(K197:K201,K198)&gt;=2,IF(J198=5,VLOOKUP(K198+1,TPMatrix!$A$6:$B$10,2,FALSE()),IF(J198=4,VLOOKUP(K198+1,TPMatrix!$D$6:$E$9,2,FALSE()),0)),"")</f>
        <v>0</v>
      </c>
      <c r="N198" s="254">
        <f ca="1">IF(COUNTIF(K197:K201,K198)&gt;=3,IF(J198=5,VLOOKUP(K198+2,TPMatrix!$A$6:$B$10,2,FALSE()),IF(J198=4,VLOOKUP(K198+2,TPMatrix!$D$6:$E$9,2,FALSE()),0)),"")</f>
        <v>0</v>
      </c>
      <c r="O198" s="254">
        <f ca="1">IF(COUNTIF(K197:K201,K198)&gt;=4,IF(J198=5,VLOOKUP(K198+3,TPMatrix!$A$6:$B$10,2,FALSE()),IF(J198=4,VLOOKUP(K198+3,TPMatrix!$D$6:$E$9,2,FALSE()),0)),"")</f>
        <v>0</v>
      </c>
      <c r="P198" s="254">
        <f ca="1">IF(COUNTIF(K197:K201,K198)&gt;=5,IF(J198=5,VLOOKUP(K198+4,TPMatrix!$A$6:$B$10,2,FALSE()),IF(J198=4,VLOOKUP(K198+4,TPMatrix!$D$6:$E$9,2,FALSE()),0)),"")</f>
        <v>0</v>
      </c>
      <c r="Q198" s="254">
        <f t="shared" ca="1" si="64"/>
        <v>0</v>
      </c>
      <c r="R198" s="255">
        <f t="shared" ca="1" si="65"/>
        <v>5</v>
      </c>
      <c r="S198" s="253">
        <f t="shared" ca="1" si="66"/>
        <v>0</v>
      </c>
      <c r="T198" s="254">
        <f t="shared" si="67"/>
        <v>0</v>
      </c>
      <c r="U198" s="255">
        <f t="shared" ca="1" si="68"/>
        <v>0</v>
      </c>
      <c r="W198" s="191" t="str">
        <f t="shared" ca="1" si="69"/>
        <v/>
      </c>
      <c r="X198" t="str">
        <f ca="1">IF(ISNUMBER($A198),$W198*(Methuselahs!$A$4+1)+$A198,"")</f>
        <v/>
      </c>
      <c r="Y198" s="191" t="str">
        <f t="shared" ca="1" si="70"/>
        <v/>
      </c>
      <c r="Z198" t="str">
        <f ca="1">IF(ISNUMBER($A198),VLOOKUP($A198,Methuselahs!$A$7:$X$206,5),"")</f>
        <v/>
      </c>
      <c r="AA198" s="191" t="str">
        <f t="shared" ca="1" si="71"/>
        <v/>
      </c>
    </row>
    <row r="199" spans="1:27" ht="12.95" customHeight="1">
      <c r="A199" t="str">
        <f ca="1">IF(OR(ISBLANK('Tournament Info'!$B$11),'Tournament Info'!$B$11&lt;&gt;4),"",INDIRECT(ADDRESS(ROW(),3,1,1,"Optimal Seating "&amp;'Tournament Info'!$B$11-1&amp;"R+F")))</f>
        <v/>
      </c>
      <c r="B199" t="str">
        <f ca="1">IF(ISNUMBER(A199),VLOOKUP(A199,Methuselahs!$A$7:$E$206,2,FALSE()),"")</f>
        <v/>
      </c>
      <c r="C199" t="str">
        <f ca="1">IF(ISNUMBER(A199),VLOOKUP(A199,Methuselahs!$A$7:$E$206,3,FALSE()),"")</f>
        <v/>
      </c>
      <c r="D199" s="258" t="str">
        <f t="shared" ref="D199:D206" ca="1" si="72">IF(ISNUMBER(A199),FLOOR((ROW()-ROW($A$7))/5,1)+1,"")</f>
        <v/>
      </c>
      <c r="E199" s="259"/>
      <c r="F199" s="289">
        <f t="shared" ref="F199:F230" si="73">IF(ISNUMBER(E199),E199,0)</f>
        <v>0</v>
      </c>
      <c r="G199" s="260" t="str">
        <f t="shared" ref="G199:G206" ca="1" si="74">IF(ISNUMBER($A199),IF(AND($F199&gt;=2,$H199=60),1,0),"")</f>
        <v/>
      </c>
      <c r="H199" t="str">
        <f ca="1">IF(ISNUMBER(A199),IF(OR($S199=$U199,NOT(ISNA(MATCH($D199*5+$V$4,Override!$C$6:$C$124,0)))),$Q199,0),"")</f>
        <v/>
      </c>
      <c r="I199" s="133" t="str">
        <f t="shared" ref="I199:I230" ca="1" si="75">IF(ISNUMBER(A199),IF(J199=5,K199,IF(AND(J199=4,OR(K199=4,K199=3)),K199+1,K199)),"")</f>
        <v/>
      </c>
      <c r="J199" s="262">
        <f ca="1">COUNT(A197:A201)</f>
        <v>0</v>
      </c>
      <c r="K199" s="263" t="str">
        <f ca="1">IF(ISNUMBER(A199),_xlfn.RANK.EQ(F199,F197:F201),"")</f>
        <v/>
      </c>
      <c r="L199" s="264">
        <f ca="1">IF(J199=5,VLOOKUP(K199,TPMatrix!$A$6:$B$10,2,FALSE()),IF(J199=4,VLOOKUP(K199,TPMatrix!$D$6:$E$9,2,FALSE()),0))</f>
        <v>0</v>
      </c>
      <c r="M199" s="264">
        <f ca="1">IF(COUNTIF(K197:K201,K199)&gt;=2,IF(J199=5,VLOOKUP(K199+1,TPMatrix!$A$6:$B$10,2,FALSE()),IF(J199=4,VLOOKUP(K199+1,TPMatrix!$D$6:$E$9,2,FALSE()),0)),"")</f>
        <v>0</v>
      </c>
      <c r="N199" s="264">
        <f ca="1">IF(COUNTIF(K197:K201,K199)&gt;=3,IF(J199=5,VLOOKUP(K199+2,TPMatrix!$A$6:$B$10,2,FALSE()),IF(J199=4,VLOOKUP(K199+2,TPMatrix!$D$6:$E$9,2,FALSE()),0)),"")</f>
        <v>0</v>
      </c>
      <c r="O199" s="264">
        <f ca="1">IF(COUNTIF(K197:K201,K199)&gt;=4,IF(J199=5,VLOOKUP(K199+3,TPMatrix!$A$6:$B$10,2,FALSE()),IF(J199=4,VLOOKUP(K199+3,TPMatrix!$D$6:$E$9,2,FALSE()),0)),"")</f>
        <v>0</v>
      </c>
      <c r="P199" s="264">
        <f ca="1">IF(COUNTIF(K197:K201,K199)&gt;=5,IF(J199=5,VLOOKUP(K199+4,TPMatrix!$A$6:$B$10,2,FALSE()),IF(J199=4,VLOOKUP(K199+4,TPMatrix!$D$6:$E$9,2,FALSE()),0)),"")</f>
        <v>0</v>
      </c>
      <c r="Q199" s="264">
        <f t="shared" ref="Q199:Q230" ca="1" si="76">SUM(L199:P199)/COUNT(L199:P199)</f>
        <v>0</v>
      </c>
      <c r="R199" s="265">
        <f t="shared" ref="R199:R206" ca="1" si="77">COUNT(L199:P199)</f>
        <v>5</v>
      </c>
      <c r="S199" s="263">
        <f t="shared" ref="S199:S206" ca="1" si="78">IF(ISNUMBER($A199),COUNTIF($D$7:$D$206,$D199),0)</f>
        <v>0</v>
      </c>
      <c r="T199" s="264">
        <f t="shared" ref="T199:T206" si="79">CEILING($F199,1)</f>
        <v>0</v>
      </c>
      <c r="U199" s="265">
        <f t="shared" ref="U199:U230" ca="1" si="80">SUM(OFFSET(T199,-MOD(ROW()-ROW($U$7),5),0,5,1))</f>
        <v>0</v>
      </c>
      <c r="W199" s="191" t="str">
        <f t="shared" ref="W199:W206" ca="1" si="81">$I199</f>
        <v/>
      </c>
      <c r="X199" t="str">
        <f ca="1">IF(ISNUMBER($A199),$W199*(Methuselahs!$A$4+1)+$A199,"")</f>
        <v/>
      </c>
      <c r="Y199" s="191" t="str">
        <f t="shared" ref="Y199:Y230" ca="1" si="82">IF(ISNUMBER($A199),_xlfn.RANK.EQ($X199,$X199:$X203,1),"")</f>
        <v/>
      </c>
      <c r="Z199" t="str">
        <f ca="1">IF(ISNUMBER($A199),VLOOKUP($A199,Methuselahs!$A$7:$X$206,5),"")</f>
        <v/>
      </c>
      <c r="AA199" s="191" t="str">
        <f t="shared" ref="AA199:AA206" ca="1" si="83">$I199</f>
        <v/>
      </c>
    </row>
    <row r="200" spans="1:27" ht="12.95" customHeight="1">
      <c r="A200" t="str">
        <f ca="1">IF(OR(ISBLANK('Tournament Info'!$B$11),'Tournament Info'!$B$11&lt;&gt;4),"",INDIRECT(ADDRESS(ROW(),3,1,1,"Optimal Seating "&amp;'Tournament Info'!$B$11-1&amp;"R+F")))</f>
        <v/>
      </c>
      <c r="B200" t="str">
        <f ca="1">IF(ISNUMBER(A200),VLOOKUP(A200,Methuselahs!$A$7:$E$206,2,FALSE()),"")</f>
        <v/>
      </c>
      <c r="C200" t="str">
        <f ca="1">IF(ISNUMBER(A200),VLOOKUP(A200,Methuselahs!$A$7:$E$206,3,FALSE()),"")</f>
        <v/>
      </c>
      <c r="D200" s="268" t="str">
        <f t="shared" ca="1" si="72"/>
        <v/>
      </c>
      <c r="E200" s="269"/>
      <c r="F200" s="291">
        <f t="shared" si="73"/>
        <v>0</v>
      </c>
      <c r="G200" s="250" t="str">
        <f t="shared" ca="1" si="74"/>
        <v/>
      </c>
      <c r="H200" t="str">
        <f ca="1">IF(ISNUMBER(A200),IF(OR($S200=$U200,NOT(ISNA(MATCH($D200*5+$V$4,Override!$C$6:$C$124,0)))),$Q200,0),"")</f>
        <v/>
      </c>
      <c r="I200" s="297" t="str">
        <f t="shared" ca="1" si="75"/>
        <v/>
      </c>
      <c r="J200" s="270">
        <f ca="1">COUNT(A197:A201)</f>
        <v>0</v>
      </c>
      <c r="K200" s="253" t="str">
        <f ca="1">IF(ISNUMBER(A200),_xlfn.RANK.EQ(F200,F197:F201),"")</f>
        <v/>
      </c>
      <c r="L200" s="254">
        <f ca="1">IF(J200=5,VLOOKUP(K200,TPMatrix!$A$6:$B$10,2,FALSE()),IF(J200=4,VLOOKUP(K200,TPMatrix!$D$6:$E$9,2,FALSE()),0))</f>
        <v>0</v>
      </c>
      <c r="M200" s="254">
        <f ca="1">IF(COUNTIF(K197:K201,K200)&gt;=2,IF(J200=5,VLOOKUP(K200+1,TPMatrix!$A$6:$B$10,2,FALSE()),IF(J200=4,VLOOKUP(K200+1,TPMatrix!$D$6:$E$9,2,FALSE()),0)),"")</f>
        <v>0</v>
      </c>
      <c r="N200" s="254">
        <f ca="1">IF(COUNTIF(K197:K201,K200)&gt;=3,IF(J200=5,VLOOKUP(K200+2,TPMatrix!$A$6:$B$10,2,FALSE()),IF(J200=4,VLOOKUP(K200+2,TPMatrix!$D$6:$E$9,2,FALSE()),0)),"")</f>
        <v>0</v>
      </c>
      <c r="O200" s="254">
        <f ca="1">IF(COUNTIF(K197:K201,K200)&gt;=4,IF(J200=5,VLOOKUP(K200+3,TPMatrix!$A$6:$B$10,2,FALSE()),IF(J200=4,VLOOKUP(K200+3,TPMatrix!$D$6:$E$9,2,FALSE()),0)),"")</f>
        <v>0</v>
      </c>
      <c r="P200" s="254">
        <f ca="1">IF(COUNTIF(K197:K201,K200)&gt;=5,IF(J200=5,VLOOKUP(K200+4,TPMatrix!$A$6:$B$10,2,FALSE()),IF(J200=4,VLOOKUP(K200+4,TPMatrix!$D$6:$E$9,2,FALSE()),0)),"")</f>
        <v>0</v>
      </c>
      <c r="Q200" s="254">
        <f t="shared" ca="1" si="76"/>
        <v>0</v>
      </c>
      <c r="R200" s="255">
        <f t="shared" ca="1" si="77"/>
        <v>5</v>
      </c>
      <c r="S200" s="253">
        <f t="shared" ca="1" si="78"/>
        <v>0</v>
      </c>
      <c r="T200" s="254">
        <f t="shared" si="79"/>
        <v>0</v>
      </c>
      <c r="U200" s="255">
        <f t="shared" ca="1" si="80"/>
        <v>0</v>
      </c>
      <c r="W200" s="191" t="str">
        <f t="shared" ca="1" si="81"/>
        <v/>
      </c>
      <c r="X200" t="str">
        <f ca="1">IF(ISNUMBER($A200),$W200*(Methuselahs!$A$4+1)+$A200,"")</f>
        <v/>
      </c>
      <c r="Y200" s="191" t="str">
        <f t="shared" ca="1" si="82"/>
        <v/>
      </c>
      <c r="Z200" t="str">
        <f ca="1">IF(ISNUMBER($A200),VLOOKUP($A200,Methuselahs!$A$7:$X$206,5),"")</f>
        <v/>
      </c>
      <c r="AA200" s="191" t="str">
        <f t="shared" ca="1" si="83"/>
        <v/>
      </c>
    </row>
    <row r="201" spans="1:27" ht="12.95" customHeight="1" thickBot="1">
      <c r="A201" t="str">
        <f ca="1">IF(OR(ISBLANK('Tournament Info'!$B$11),'Tournament Info'!$B$11&lt;&gt;4),"",INDIRECT(ADDRESS(ROW(),3,1,1,"Optimal Seating "&amp;'Tournament Info'!$B$11-1&amp;"R+F")))</f>
        <v/>
      </c>
      <c r="B201" t="str">
        <f ca="1">IF(ISNUMBER(A201),VLOOKUP(A201,Methuselahs!$A$7:$E$206,2,FALSE()),"")</f>
        <v/>
      </c>
      <c r="C201" t="str">
        <f ca="1">IF(ISNUMBER(A201),VLOOKUP(A201,Methuselahs!$A$7:$E$206,3,FALSE()),"")</f>
        <v/>
      </c>
      <c r="D201" s="274" t="str">
        <f t="shared" ca="1" si="72"/>
        <v/>
      </c>
      <c r="E201" s="275"/>
      <c r="F201" s="292">
        <f t="shared" si="73"/>
        <v>0</v>
      </c>
      <c r="G201" s="260" t="str">
        <f t="shared" ca="1" si="74"/>
        <v/>
      </c>
      <c r="H201" t="str">
        <f ca="1">IF(ISNUMBER(A201),IF(OR($S201=$U201,NOT(ISNA(MATCH($D201*5+$V$4,Override!$C$6:$C$124,0)))),$Q201,0),"")</f>
        <v/>
      </c>
      <c r="I201" s="133" t="str">
        <f t="shared" ca="1" si="75"/>
        <v/>
      </c>
      <c r="J201" s="276">
        <f ca="1">COUNT(A197:A201)</f>
        <v>0</v>
      </c>
      <c r="K201" s="277" t="str">
        <f ca="1">IF(ISNUMBER(A201),_xlfn.RANK.EQ(F201,F197:F201),"")</f>
        <v/>
      </c>
      <c r="L201" s="278">
        <f ca="1">IF(J201=5,VLOOKUP(K201,TPMatrix!$A$6:$B$10,2,FALSE()),IF(J201=4,VLOOKUP(K201,TPMatrix!$D$6:$E$9,2,FALSE()),0))</f>
        <v>0</v>
      </c>
      <c r="M201" s="278">
        <f ca="1">IF(COUNTIF(K197:K201,K201)&gt;=2,IF(J201=5,VLOOKUP(K201+1,TPMatrix!$A$6:$B$10,2,FALSE()),IF(J201=4,VLOOKUP(K201+1,TPMatrix!$D$6:$E$9,2,FALSE()),0)),"")</f>
        <v>0</v>
      </c>
      <c r="N201" s="278">
        <f ca="1">IF(COUNTIF(K197:K201,K201)&gt;=3,IF(J201=5,VLOOKUP(K201+2,TPMatrix!$A$6:$B$10,2,FALSE()),IF(J201=4,VLOOKUP(K201+2,TPMatrix!$D$6:$E$9,2,FALSE()),0)),"")</f>
        <v>0</v>
      </c>
      <c r="O201" s="278">
        <f ca="1">IF(COUNTIF(K197:K201,K201)&gt;=4,IF(J201=5,VLOOKUP(K201+3,TPMatrix!$A$6:$B$10,2,FALSE()),IF(J201=4,VLOOKUP(K201+3,TPMatrix!$D$6:$E$9,2,FALSE()),0)),"")</f>
        <v>0</v>
      </c>
      <c r="P201" s="278">
        <f ca="1">IF(COUNTIF(K197:K201,K201)&gt;=5,IF(J201=5,VLOOKUP(K201+4,TPMatrix!$A$6:$B$10,2,FALSE()),IF(J201=4,VLOOKUP(K201+4,TPMatrix!$D$6:$E$9,2,FALSE()),0)),"")</f>
        <v>0</v>
      </c>
      <c r="Q201" s="278">
        <f t="shared" ca="1" si="76"/>
        <v>0</v>
      </c>
      <c r="R201" s="279">
        <f t="shared" ca="1" si="77"/>
        <v>5</v>
      </c>
      <c r="S201" s="277">
        <f t="shared" ca="1" si="78"/>
        <v>0</v>
      </c>
      <c r="T201" s="278">
        <f t="shared" si="79"/>
        <v>0</v>
      </c>
      <c r="U201" s="279">
        <f t="shared" ca="1" si="80"/>
        <v>0</v>
      </c>
      <c r="W201" s="191" t="str">
        <f t="shared" ca="1" si="81"/>
        <v/>
      </c>
      <c r="X201" t="str">
        <f ca="1">IF(ISNUMBER($A201),$W201*(Methuselahs!$A$4+1)+$A201,"")</f>
        <v/>
      </c>
      <c r="Y201" s="191" t="str">
        <f t="shared" ca="1" si="82"/>
        <v/>
      </c>
      <c r="Z201" t="str">
        <f ca="1">IF(ISNUMBER($A201),VLOOKUP($A201,Methuselahs!$A$7:$X$206,5),"")</f>
        <v/>
      </c>
      <c r="AA201" s="191" t="str">
        <f t="shared" ca="1" si="83"/>
        <v/>
      </c>
    </row>
    <row r="202" spans="1:27" ht="12.95" customHeight="1">
      <c r="A202" t="str">
        <f ca="1">IF(OR(ISBLANK('Tournament Info'!$B$11),'Tournament Info'!$B$11&lt;&gt;4),"",INDIRECT(ADDRESS(ROW(),3,1,1,"Optimal Seating "&amp;'Tournament Info'!$B$11-1&amp;"R+F")))</f>
        <v/>
      </c>
      <c r="B202" t="str">
        <f ca="1">IF(ISNUMBER(A202),VLOOKUP(A202,Methuselahs!$A$7:$E$206,2,FALSE()),"")</f>
        <v/>
      </c>
      <c r="C202" t="str">
        <f ca="1">IF(ISNUMBER(A202),VLOOKUP(A202,Methuselahs!$A$7:$E$206,3,FALSE()),"")</f>
        <v/>
      </c>
      <c r="D202" s="234" t="str">
        <f t="shared" ca="1" si="72"/>
        <v/>
      </c>
      <c r="E202" s="235"/>
      <c r="F202" s="285">
        <f t="shared" si="73"/>
        <v>0</v>
      </c>
      <c r="G202" s="236" t="str">
        <f t="shared" ca="1" si="74"/>
        <v/>
      </c>
      <c r="H202" t="str">
        <f ca="1">IF(ISNUMBER(A202),IF(OR($S202=$U202,NOT(ISNA(MATCH($D202*5+$V$4,Override!$C$6:$C$124,0)))),$Q202,0),"")</f>
        <v/>
      </c>
      <c r="I202" s="296" t="str">
        <f t="shared" ca="1" si="75"/>
        <v/>
      </c>
      <c r="J202" s="238">
        <f ca="1">COUNT(A202:A206)</f>
        <v>0</v>
      </c>
      <c r="K202" s="239" t="str">
        <f ca="1">IF(ISNUMBER(A202),_xlfn.RANK.EQ(F202,F202:F206),"")</f>
        <v/>
      </c>
      <c r="L202" s="240">
        <f ca="1">IF(J202=5,VLOOKUP(K202,TPMatrix!$A$6:$B$10,2,FALSE()),IF(J202=4,VLOOKUP(K202,TPMatrix!$D$6:$E$9,2,FALSE()),0))</f>
        <v>0</v>
      </c>
      <c r="M202" s="240">
        <f ca="1">IF(COUNTIF(K202:K206,K202)&gt;=2,IF(J202=5,VLOOKUP(K202+1,TPMatrix!$A$6:$B$10,2,FALSE()),IF(J202=4,VLOOKUP(K202+1,TPMatrix!$D$6:$E$9,2,FALSE()),0)),"")</f>
        <v>0</v>
      </c>
      <c r="N202" s="240">
        <f ca="1">IF(COUNTIF(K202:K206,K202)&gt;=3,IF(J202=5,VLOOKUP(K202+2,TPMatrix!$A$6:$B$10,2,FALSE()),IF(J202=4,VLOOKUP(K202+2,TPMatrix!$D$6:$E$9,2,FALSE()),0)),"")</f>
        <v>0</v>
      </c>
      <c r="O202" s="240">
        <f ca="1">IF(COUNTIF(K202:K206,K202)&gt;=4,IF(J202=5,VLOOKUP(K202+3,TPMatrix!$A$6:$B$10,2,FALSE()),IF(J202=4,VLOOKUP(K202+3,TPMatrix!$D$6:$E$9,2,FALSE()),0)),"")</f>
        <v>0</v>
      </c>
      <c r="P202" s="240">
        <f ca="1">IF(COUNTIF(K202:K206,K202)&gt;=5,IF(J202=5,VLOOKUP(K202+4,TPMatrix!$A$6:$B$10,2,FALSE()),IF(J202=4,VLOOKUP(K202+4,TPMatrix!$D$6:$E$9,2,FALSE()),0)),"")</f>
        <v>0</v>
      </c>
      <c r="Q202" s="240">
        <f t="shared" ca="1" si="76"/>
        <v>0</v>
      </c>
      <c r="R202" s="241">
        <f t="shared" ca="1" si="77"/>
        <v>5</v>
      </c>
      <c r="S202" s="242">
        <f t="shared" ca="1" si="78"/>
        <v>0</v>
      </c>
      <c r="T202" s="243">
        <f t="shared" si="79"/>
        <v>0</v>
      </c>
      <c r="U202" s="244">
        <f t="shared" ca="1" si="80"/>
        <v>0</v>
      </c>
      <c r="W202" s="191" t="str">
        <f t="shared" ca="1" si="81"/>
        <v/>
      </c>
      <c r="X202" t="str">
        <f ca="1">IF(ISNUMBER($A202),$W202*(Methuselahs!$A$4+1)+$A202,"")</f>
        <v/>
      </c>
      <c r="Y202" s="191" t="str">
        <f t="shared" ca="1" si="82"/>
        <v/>
      </c>
      <c r="Z202" t="str">
        <f ca="1">IF(ISNUMBER($A202),VLOOKUP($A202,Methuselahs!$A$7:$X$206,5),"")</f>
        <v/>
      </c>
      <c r="AA202" s="191" t="str">
        <f t="shared" ca="1" si="83"/>
        <v/>
      </c>
    </row>
    <row r="203" spans="1:27" ht="12.95" customHeight="1">
      <c r="A203" t="str">
        <f ca="1">IF(OR(ISBLANK('Tournament Info'!$B$11),'Tournament Info'!$B$11&lt;&gt;4),"",INDIRECT(ADDRESS(ROW(),3,1,1,"Optimal Seating "&amp;'Tournament Info'!$B$11-1&amp;"R+F")))</f>
        <v/>
      </c>
      <c r="B203" t="str">
        <f ca="1">IF(ISNUMBER(A203),VLOOKUP(A203,Methuselahs!$A$7:$E$206,2,FALSE()),"")</f>
        <v/>
      </c>
      <c r="C203" t="str">
        <f ca="1">IF(ISNUMBER(A203),VLOOKUP(A203,Methuselahs!$A$7:$E$206,3,FALSE()),"")</f>
        <v/>
      </c>
      <c r="D203" s="248" t="str">
        <f t="shared" ca="1" si="72"/>
        <v/>
      </c>
      <c r="E203" s="249"/>
      <c r="F203" s="287">
        <f t="shared" si="73"/>
        <v>0</v>
      </c>
      <c r="G203" s="250" t="str">
        <f t="shared" ca="1" si="74"/>
        <v/>
      </c>
      <c r="H203" t="str">
        <f ca="1">IF(ISNUMBER(A203),IF(OR($S203=$U203,NOT(ISNA(MATCH($D203*5+$V$4,Override!$C$6:$C$124,0)))),$Q203,0),"")</f>
        <v/>
      </c>
      <c r="I203" s="297" t="str">
        <f t="shared" ca="1" si="75"/>
        <v/>
      </c>
      <c r="J203" s="252">
        <f ca="1">COUNT(A202:A206)</f>
        <v>0</v>
      </c>
      <c r="K203" s="253" t="str">
        <f ca="1">IF(ISNUMBER(A203),_xlfn.RANK.EQ(F203,F202:F206),"")</f>
        <v/>
      </c>
      <c r="L203" s="254">
        <f ca="1">IF(J203=5,VLOOKUP(K203,TPMatrix!$A$6:$B$10,2,FALSE()),IF(J203=4,VLOOKUP(K203,TPMatrix!$D$6:$E$9,2,FALSE()),0))</f>
        <v>0</v>
      </c>
      <c r="M203" s="254">
        <f ca="1">IF(COUNTIF(K202:K206,K203)&gt;=2,IF(J203=5,VLOOKUP(K203+1,TPMatrix!$A$6:$B$10,2,FALSE()),IF(J203=4,VLOOKUP(K203+1,TPMatrix!$D$6:$E$9,2,FALSE()),0)),"")</f>
        <v>0</v>
      </c>
      <c r="N203" s="254">
        <f ca="1">IF(COUNTIF(K202:K206,K203)&gt;=3,IF(J203=5,VLOOKUP(K203+2,TPMatrix!$A$6:$B$10,2,FALSE()),IF(J203=4,VLOOKUP(K203+2,TPMatrix!$D$6:$E$9,2,FALSE()),0)),"")</f>
        <v>0</v>
      </c>
      <c r="O203" s="254">
        <f ca="1">IF(COUNTIF(K202:K206,K203)&gt;=4,IF(J203=5,VLOOKUP(K203+3,TPMatrix!$A$6:$B$10,2,FALSE()),IF(J203=4,VLOOKUP(K203+3,TPMatrix!$D$6:$E$9,2,FALSE()),0)),"")</f>
        <v>0</v>
      </c>
      <c r="P203" s="254">
        <f ca="1">IF(COUNTIF(K202:K206,K203)&gt;=5,IF(J203=5,VLOOKUP(K203+4,TPMatrix!$A$6:$B$10,2,FALSE()),IF(J203=4,VLOOKUP(K203+4,TPMatrix!$D$6:$E$9,2,FALSE()),0)),"")</f>
        <v>0</v>
      </c>
      <c r="Q203" s="254">
        <f t="shared" ca="1" si="76"/>
        <v>0</v>
      </c>
      <c r="R203" s="255">
        <f t="shared" ca="1" si="77"/>
        <v>5</v>
      </c>
      <c r="S203" s="253">
        <f t="shared" ca="1" si="78"/>
        <v>0</v>
      </c>
      <c r="T203" s="254">
        <f t="shared" si="79"/>
        <v>0</v>
      </c>
      <c r="U203" s="255">
        <f t="shared" ca="1" si="80"/>
        <v>0</v>
      </c>
      <c r="W203" s="191" t="str">
        <f t="shared" ca="1" si="81"/>
        <v/>
      </c>
      <c r="X203" t="str">
        <f ca="1">IF(ISNUMBER($A203),$W203*(Methuselahs!$A$4+1)+$A203,"")</f>
        <v/>
      </c>
      <c r="Y203" s="191" t="str">
        <f t="shared" ca="1" si="82"/>
        <v/>
      </c>
      <c r="Z203" t="str">
        <f ca="1">IF(ISNUMBER($A203),VLOOKUP($A203,Methuselahs!$A$7:$X$206,5),"")</f>
        <v/>
      </c>
      <c r="AA203" s="191" t="str">
        <f t="shared" ca="1" si="83"/>
        <v/>
      </c>
    </row>
    <row r="204" spans="1:27" ht="12.95" customHeight="1">
      <c r="A204" t="str">
        <f ca="1">IF(OR(ISBLANK('Tournament Info'!$B$11),'Tournament Info'!$B$11&lt;&gt;4),"",INDIRECT(ADDRESS(ROW(),3,1,1,"Optimal Seating "&amp;'Tournament Info'!$B$11-1&amp;"R+F")))</f>
        <v/>
      </c>
      <c r="B204" t="str">
        <f ca="1">IF(ISNUMBER(A204),VLOOKUP(A204,Methuselahs!$A$7:$E$206,2,FALSE()),"")</f>
        <v/>
      </c>
      <c r="C204" t="str">
        <f ca="1">IF(ISNUMBER(A204),VLOOKUP(A204,Methuselahs!$A$7:$E$206,3,FALSE()),"")</f>
        <v/>
      </c>
      <c r="D204" s="258" t="str">
        <f t="shared" ca="1" si="72"/>
        <v/>
      </c>
      <c r="E204" s="259"/>
      <c r="F204" s="289">
        <f t="shared" si="73"/>
        <v>0</v>
      </c>
      <c r="G204" s="260" t="str">
        <f t="shared" ca="1" si="74"/>
        <v/>
      </c>
      <c r="H204" t="str">
        <f ca="1">IF(ISNUMBER(A204),IF(OR($S204=$U204,NOT(ISNA(MATCH($D204*5+$V$4,Override!$C$6:$C$124,0)))),$Q204,0),"")</f>
        <v/>
      </c>
      <c r="I204" s="133" t="str">
        <f t="shared" ca="1" si="75"/>
        <v/>
      </c>
      <c r="J204" s="262">
        <f ca="1">COUNT(A202:A206)</f>
        <v>0</v>
      </c>
      <c r="K204" s="263" t="str">
        <f ca="1">IF(ISNUMBER(A204),_xlfn.RANK.EQ(F204,F202:F206),"")</f>
        <v/>
      </c>
      <c r="L204" s="264">
        <f ca="1">IF(J204=5,VLOOKUP(K204,TPMatrix!$A$6:$B$10,2,FALSE()),IF(J204=4,VLOOKUP(K204,TPMatrix!$D$6:$E$9,2,FALSE()),0))</f>
        <v>0</v>
      </c>
      <c r="M204" s="264">
        <f ca="1">IF(COUNTIF(K202:K206,K204)&gt;=2,IF(J204=5,VLOOKUP(K204+1,TPMatrix!$A$6:$B$10,2,FALSE()),IF(J204=4,VLOOKUP(K204+1,TPMatrix!$D$6:$E$9,2,FALSE()),0)),"")</f>
        <v>0</v>
      </c>
      <c r="N204" s="264">
        <f ca="1">IF(COUNTIF(K202:K206,K204)&gt;=3,IF(J204=5,VLOOKUP(K204+2,TPMatrix!$A$6:$B$10,2,FALSE()),IF(J204=4,VLOOKUP(K204+2,TPMatrix!$D$6:$E$9,2,FALSE()),0)),"")</f>
        <v>0</v>
      </c>
      <c r="O204" s="264">
        <f ca="1">IF(COUNTIF(K202:K206,K204)&gt;=4,IF(J204=5,VLOOKUP(K204+3,TPMatrix!$A$6:$B$10,2,FALSE()),IF(J204=4,VLOOKUP(K204+3,TPMatrix!$D$6:$E$9,2,FALSE()),0)),"")</f>
        <v>0</v>
      </c>
      <c r="P204" s="264">
        <f ca="1">IF(COUNTIF(K202:K206,K204)&gt;=5,IF(J204=5,VLOOKUP(K204+4,TPMatrix!$A$6:$B$10,2,FALSE()),IF(J204=4,VLOOKUP(K204+4,TPMatrix!$D$6:$E$9,2,FALSE()),0)),"")</f>
        <v>0</v>
      </c>
      <c r="Q204" s="264">
        <f t="shared" ca="1" si="76"/>
        <v>0</v>
      </c>
      <c r="R204" s="265">
        <f t="shared" ca="1" si="77"/>
        <v>5</v>
      </c>
      <c r="S204" s="263">
        <f t="shared" ca="1" si="78"/>
        <v>0</v>
      </c>
      <c r="T204" s="264">
        <f t="shared" si="79"/>
        <v>0</v>
      </c>
      <c r="U204" s="265">
        <f t="shared" ca="1" si="80"/>
        <v>0</v>
      </c>
      <c r="W204" s="191" t="str">
        <f t="shared" ca="1" si="81"/>
        <v/>
      </c>
      <c r="X204" t="str">
        <f ca="1">IF(ISNUMBER($A204),$W204*(Methuselahs!$A$4+1)+$A204,"")</f>
        <v/>
      </c>
      <c r="Y204" s="191" t="str">
        <f t="shared" ca="1" si="82"/>
        <v/>
      </c>
      <c r="Z204" t="str">
        <f ca="1">IF(ISNUMBER($A204),VLOOKUP($A204,Methuselahs!$A$7:$X$206,5),"")</f>
        <v/>
      </c>
      <c r="AA204" s="191" t="str">
        <f t="shared" ca="1" si="83"/>
        <v/>
      </c>
    </row>
    <row r="205" spans="1:27" ht="12.95" customHeight="1">
      <c r="A205" t="str">
        <f ca="1">IF(OR(ISBLANK('Tournament Info'!$B$11),'Tournament Info'!$B$11&lt;&gt;4),"",INDIRECT(ADDRESS(ROW(),3,1,1,"Optimal Seating "&amp;'Tournament Info'!$B$11-1&amp;"R+F")))</f>
        <v/>
      </c>
      <c r="B205" t="str">
        <f ca="1">IF(ISNUMBER(A205),VLOOKUP(A205,Methuselahs!$A$7:$E$206,2,FALSE()),"")</f>
        <v/>
      </c>
      <c r="C205" t="str">
        <f ca="1">IF(ISNUMBER(A205),VLOOKUP(A205,Methuselahs!$A$7:$E$206,3,FALSE()),"")</f>
        <v/>
      </c>
      <c r="D205" s="268" t="str">
        <f t="shared" ca="1" si="72"/>
        <v/>
      </c>
      <c r="E205" s="269"/>
      <c r="F205" s="291">
        <f t="shared" si="73"/>
        <v>0</v>
      </c>
      <c r="G205" s="250" t="str">
        <f t="shared" ca="1" si="74"/>
        <v/>
      </c>
      <c r="H205" t="str">
        <f ca="1">IF(ISNUMBER(A205),IF(OR($S205=$U205,NOT(ISNA(MATCH($D205*5+$V$4,Override!$C$6:$C$124,0)))),$Q205,0),"")</f>
        <v/>
      </c>
      <c r="I205" s="297" t="str">
        <f t="shared" ca="1" si="75"/>
        <v/>
      </c>
      <c r="J205" s="270">
        <f ca="1">COUNT(A202:A206)</f>
        <v>0</v>
      </c>
      <c r="K205" s="253" t="str">
        <f ca="1">IF(ISNUMBER(A205),_xlfn.RANK.EQ(F205,F202:F206),"")</f>
        <v/>
      </c>
      <c r="L205" s="254">
        <f ca="1">IF(J205=5,VLOOKUP(K205,TPMatrix!$A$6:$B$10,2,FALSE()),IF(J205=4,VLOOKUP(K205,TPMatrix!$D$6:$E$9,2,FALSE()),0))</f>
        <v>0</v>
      </c>
      <c r="M205" s="254">
        <f ca="1">IF(COUNTIF(K202:K206,K205)&gt;=2,IF(J205=5,VLOOKUP(K205+1,TPMatrix!$A$6:$B$10,2,FALSE()),IF(J205=4,VLOOKUP(K205+1,TPMatrix!$D$6:$E$9,2,FALSE()),0)),"")</f>
        <v>0</v>
      </c>
      <c r="N205" s="254">
        <f ca="1">IF(COUNTIF(K202:K206,K205)&gt;=3,IF(J205=5,VLOOKUP(K205+2,TPMatrix!$A$6:$B$10,2,FALSE()),IF(J205=4,VLOOKUP(K205+2,TPMatrix!$D$6:$E$9,2,FALSE()),0)),"")</f>
        <v>0</v>
      </c>
      <c r="O205" s="254">
        <f ca="1">IF(COUNTIF(K202:K206,K205)&gt;=4,IF(J205=5,VLOOKUP(K205+3,TPMatrix!$A$6:$B$10,2,FALSE()),IF(J205=4,VLOOKUP(K205+3,TPMatrix!$D$6:$E$9,2,FALSE()),0)),"")</f>
        <v>0</v>
      </c>
      <c r="P205" s="254">
        <f ca="1">IF(COUNTIF(K202:K206,K205)&gt;=5,IF(J205=5,VLOOKUP(K205+4,TPMatrix!$A$6:$B$10,2,FALSE()),IF(J205=4,VLOOKUP(K205+4,TPMatrix!$D$6:$E$9,2,FALSE()),0)),"")</f>
        <v>0</v>
      </c>
      <c r="Q205" s="254">
        <f t="shared" ca="1" si="76"/>
        <v>0</v>
      </c>
      <c r="R205" s="255">
        <f t="shared" ca="1" si="77"/>
        <v>5</v>
      </c>
      <c r="S205" s="253">
        <f t="shared" ca="1" si="78"/>
        <v>0</v>
      </c>
      <c r="T205" s="254">
        <f t="shared" si="79"/>
        <v>0</v>
      </c>
      <c r="U205" s="255">
        <f t="shared" ca="1" si="80"/>
        <v>0</v>
      </c>
      <c r="W205" s="191" t="str">
        <f t="shared" ca="1" si="81"/>
        <v/>
      </c>
      <c r="X205" t="str">
        <f ca="1">IF(ISNUMBER($A205),$W205*(Methuselahs!$A$4+1)+$A205,"")</f>
        <v/>
      </c>
      <c r="Y205" s="191" t="str">
        <f t="shared" ca="1" si="82"/>
        <v/>
      </c>
      <c r="Z205" t="str">
        <f ca="1">IF(ISNUMBER($A205),VLOOKUP($A205,Methuselahs!$A$7:$X$206,5),"")</f>
        <v/>
      </c>
      <c r="AA205" s="191" t="str">
        <f t="shared" ca="1" si="83"/>
        <v/>
      </c>
    </row>
    <row r="206" spans="1:27" ht="12.95" customHeight="1" thickBot="1">
      <c r="A206" t="str">
        <f ca="1">IF(OR(ISBLANK('Tournament Info'!$B$11),'Tournament Info'!$B$11&lt;&gt;4),"",INDIRECT(ADDRESS(ROW(),3,1,1,"Optimal Seating "&amp;'Tournament Info'!$B$11-1&amp;"R+F")))</f>
        <v/>
      </c>
      <c r="B206" t="str">
        <f ca="1">IF(ISNUMBER(A206),VLOOKUP(A206,Methuselahs!$A$7:$E$206,2,FALSE()),"")</f>
        <v/>
      </c>
      <c r="C206" t="str">
        <f ca="1">IF(ISNUMBER(A206),VLOOKUP(A206,Methuselahs!$A$7:$E$206,3,FALSE()),"")</f>
        <v/>
      </c>
      <c r="D206" s="274" t="str">
        <f t="shared" ca="1" si="72"/>
        <v/>
      </c>
      <c r="E206" s="275"/>
      <c r="F206" s="292">
        <f t="shared" si="73"/>
        <v>0</v>
      </c>
      <c r="G206" s="280" t="str">
        <f t="shared" ca="1" si="74"/>
        <v/>
      </c>
      <c r="H206" t="str">
        <f ca="1">IF(ISNUMBER(A206),IF(OR($S206=$U206,NOT(ISNA(MATCH($D206*5+$V$4,Override!$C$6:$C$124,0)))),$Q206,0),"")</f>
        <v/>
      </c>
      <c r="I206" s="298" t="str">
        <f t="shared" ca="1" si="75"/>
        <v/>
      </c>
      <c r="J206" s="276">
        <f ca="1">COUNT(A202:A206)</f>
        <v>0</v>
      </c>
      <c r="K206" s="277" t="str">
        <f ca="1">IF(ISNUMBER(A206),_xlfn.RANK.EQ(F206,F202:F206),"")</f>
        <v/>
      </c>
      <c r="L206" s="278">
        <f ca="1">IF(J206=5,VLOOKUP(K206,TPMatrix!$A$6:$B$10,2,FALSE()),IF(J206=4,VLOOKUP(K206,TPMatrix!$D$6:$E$9,2,FALSE()),0))</f>
        <v>0</v>
      </c>
      <c r="M206" s="278">
        <f ca="1">IF(COUNTIF(K202:K206,K206)&gt;=2,IF(J206=5,VLOOKUP(K206+1,TPMatrix!$A$6:$B$10,2,FALSE()),IF(J206=4,VLOOKUP(K206+1,TPMatrix!$D$6:$E$9,2,FALSE()),0)),"")</f>
        <v>0</v>
      </c>
      <c r="N206" s="278">
        <f ca="1">IF(COUNTIF(K202:K206,K206)&gt;=3,IF(J206=5,VLOOKUP(K206+2,TPMatrix!$A$6:$B$10,2,FALSE()),IF(J206=4,VLOOKUP(K206+2,TPMatrix!$D$6:$E$9,2,FALSE()),0)),"")</f>
        <v>0</v>
      </c>
      <c r="O206" s="278">
        <f ca="1">IF(COUNTIF(K202:K206,K206)&gt;=4,IF(J206=5,VLOOKUP(K206+3,TPMatrix!$A$6:$B$10,2,FALSE()),IF(J206=4,VLOOKUP(K206+3,TPMatrix!$D$6:$E$9,2,FALSE()),0)),"")</f>
        <v>0</v>
      </c>
      <c r="P206" s="278">
        <f ca="1">IF(COUNTIF(K202:K206,K206)&gt;=5,IF(J206=5,VLOOKUP(K206+4,TPMatrix!$A$6:$B$10,2,FALSE()),IF(J206=4,VLOOKUP(K206+4,TPMatrix!$D$6:$E$9,2,FALSE()),0)),"")</f>
        <v>0</v>
      </c>
      <c r="Q206" s="278">
        <f t="shared" ca="1" si="76"/>
        <v>0</v>
      </c>
      <c r="R206" s="279">
        <f t="shared" ca="1" si="77"/>
        <v>5</v>
      </c>
      <c r="S206" s="277">
        <f t="shared" ca="1" si="78"/>
        <v>0</v>
      </c>
      <c r="T206" s="278">
        <f t="shared" si="79"/>
        <v>0</v>
      </c>
      <c r="U206" s="279">
        <f t="shared" ca="1" si="80"/>
        <v>0</v>
      </c>
      <c r="W206" s="191" t="str">
        <f t="shared" ca="1" si="81"/>
        <v/>
      </c>
      <c r="X206" t="str">
        <f ca="1">IF(ISNUMBER($A206),$W206*(Methuselahs!$A$4+1)+$A206,"")</f>
        <v/>
      </c>
      <c r="Y206" s="191" t="str">
        <f t="shared" ca="1" si="82"/>
        <v/>
      </c>
      <c r="Z206" t="str">
        <f ca="1">IF(ISNUMBER($A206),VLOOKUP($A206,Methuselahs!$A$7:$X$206,5),"")</f>
        <v/>
      </c>
      <c r="AA206" s="191" t="str">
        <f t="shared" ca="1" si="83"/>
        <v/>
      </c>
    </row>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0695-ACF0-4284-B612-C6596D50CF6A}">
  <dimension ref="A1:XFD217"/>
  <sheetViews>
    <sheetView workbookViewId="0"/>
  </sheetViews>
  <sheetFormatPr defaultRowHeight="12.75"/>
  <cols>
    <col min="1" max="1" width="3.140625" style="192" customWidth="1"/>
    <col min="2" max="2" width="17.7109375" style="192" customWidth="1"/>
    <col min="3" max="3" width="19" style="192" customWidth="1"/>
    <col min="4" max="4" width="7.28515625" style="281" customWidth="1"/>
    <col min="5" max="5" width="9.7109375" style="192" hidden="1" customWidth="1"/>
    <col min="6" max="6" width="9.7109375" style="192" customWidth="1"/>
    <col min="7" max="7" width="8.140625" style="192" hidden="1" customWidth="1"/>
    <col min="8" max="9" width="8.140625" style="192" customWidth="1"/>
    <col min="10" max="10" width="10.28515625" style="192" customWidth="1"/>
    <col min="11" max="11" width="4.28515625" style="193" hidden="1" customWidth="1"/>
    <col min="12" max="17" width="11.42578125" style="191" hidden="1" customWidth="1"/>
    <col min="18" max="18" width="7.5703125" style="191" hidden="1" customWidth="1"/>
    <col min="19" max="19" width="10.28515625" style="191" hidden="1" customWidth="1"/>
    <col min="20" max="21" width="12.42578125" style="191" hidden="1" customWidth="1"/>
    <col min="22" max="22" width="9.85546875" style="191" hidden="1" customWidth="1"/>
    <col min="23" max="24" width="9.42578125" style="191" hidden="1" customWidth="1"/>
    <col min="25" max="25" width="9.85546875" style="191" hidden="1" customWidth="1"/>
    <col min="26" max="27" width="9.42578125" style="191" customWidth="1"/>
    <col min="28" max="28" width="9.7109375" style="191" customWidth="1"/>
    <col min="29" max="1024" width="9.42578125" style="191" customWidth="1"/>
  </cols>
  <sheetData>
    <row r="1" spans="1:27" ht="25.5">
      <c r="A1" s="65" t="str">
        <f>IF(ISBLANK('Tournament Info'!B3),"Vampire: The Eternal Struggle Tournament",'Tournament Info'!B3)</f>
        <v>Week of Nightmares 2024 - Day 2</v>
      </c>
      <c r="B1" s="66"/>
      <c r="C1" s="66"/>
      <c r="D1" s="69"/>
      <c r="E1" s="68"/>
      <c r="F1" s="68"/>
      <c r="G1" s="68"/>
      <c r="H1" s="68"/>
      <c r="I1" s="68"/>
      <c r="J1" s="68"/>
      <c r="K1" s="190"/>
    </row>
    <row r="2" spans="1:27" ht="13.7" customHeight="1">
      <c r="A2" s="191"/>
      <c r="B2" s="66"/>
      <c r="C2" s="66"/>
      <c r="D2" s="69"/>
      <c r="E2" s="68"/>
      <c r="F2" s="68"/>
      <c r="I2" s="68"/>
      <c r="J2" s="68" t="s">
        <v>282</v>
      </c>
      <c r="K2" s="190"/>
      <c r="AA2" s="194"/>
    </row>
    <row r="3" spans="1:27" s="72" customFormat="1" ht="15" customHeight="1">
      <c r="A3" s="195" t="s">
        <v>314</v>
      </c>
      <c r="B3" s="196"/>
      <c r="C3" s="196"/>
      <c r="D3" s="198"/>
      <c r="E3" s="197"/>
      <c r="F3" s="197"/>
      <c r="I3" s="197"/>
      <c r="J3" s="72" t="s">
        <v>284</v>
      </c>
      <c r="K3" s="299"/>
      <c r="U3" s="199" t="s">
        <v>312</v>
      </c>
      <c r="W3" s="72" t="s">
        <v>315</v>
      </c>
      <c r="X3" s="72" t="s">
        <v>187</v>
      </c>
      <c r="AA3" s="200"/>
    </row>
    <row r="4" spans="1:27" s="72" customFormat="1" ht="12.95" customHeight="1" thickBot="1">
      <c r="A4" s="195"/>
      <c r="B4" s="196"/>
      <c r="C4" s="196"/>
      <c r="D4" s="198"/>
      <c r="E4" s="197"/>
      <c r="F4" s="197"/>
      <c r="G4" s="197"/>
      <c r="H4" s="197"/>
      <c r="I4" s="197"/>
      <c r="K4" s="299"/>
      <c r="U4" s="199">
        <v>4</v>
      </c>
      <c r="X4" s="72">
        <v>90</v>
      </c>
    </row>
    <row r="5" spans="1:27" s="72" customFormat="1" ht="19.5" customHeight="1" thickBot="1">
      <c r="A5" s="300" t="str">
        <f ca="1">IF(COUNTIF('Round 3'!$H$7:$H$206,0)&gt;0,"Current Leaders","Finalists")</f>
        <v>Current Leaders</v>
      </c>
      <c r="B5" s="301"/>
      <c r="C5" s="301"/>
      <c r="D5" s="302" t="s">
        <v>316</v>
      </c>
      <c r="K5" s="303"/>
      <c r="X5" s="72">
        <v>30</v>
      </c>
    </row>
    <row r="6" spans="1:27" s="72" customFormat="1" ht="13.7" customHeight="1">
      <c r="A6" s="239">
        <f ca="1">IF(ISNA(VLOOKUP($D6,Methuselahs!$S$7:$T$206,2,FALSE())),"",VLOOKUP($D6,Methuselahs!$S$7:$T$206,2,FALSE()))</f>
        <v>25</v>
      </c>
      <c r="B6" s="232" t="str">
        <f ca="1">IF(ISNUMBER($A6),VLOOKUP($A6,Methuselahs!$A$7:$E$206,2,FALSE()),"")</f>
        <v>Marcin</v>
      </c>
      <c r="C6" s="232" t="str">
        <f ca="1">IF(ISNUMBER($A6),VLOOKUP($A6,Methuselahs!$A$7:$E$206,3,FALSE()),"")</f>
        <v>Watras</v>
      </c>
      <c r="D6" s="304">
        <v>1</v>
      </c>
      <c r="K6" s="303"/>
      <c r="V6" s="305"/>
      <c r="W6" s="72">
        <f>Methuselahs!$Z$2</f>
        <v>1.5595802480981549</v>
      </c>
      <c r="X6" s="72">
        <v>30</v>
      </c>
      <c r="Y6" s="305"/>
    </row>
    <row r="7" spans="1:27" s="72" customFormat="1" ht="13.7" customHeight="1">
      <c r="A7" s="306">
        <f ca="1">IF(ISNA(VLOOKUP($D7,Methuselahs!$S$7:$T$206,2,FALSE())),"",VLOOKUP($D7,Methuselahs!$S$7:$T$206,2,FALSE()))</f>
        <v>24</v>
      </c>
      <c r="B7" s="246" t="str">
        <f ca="1">IF(ISNUMBER($A7),VLOOKUP($A7,Methuselahs!$A$7:$E$206,2,FALSE()),"")</f>
        <v>Teemu</v>
      </c>
      <c r="C7" s="246" t="str">
        <f ca="1">IF(ISNUMBER($A7),VLOOKUP($A7,Methuselahs!$A$7:$E$206,3,FALSE()),"")</f>
        <v>Sainomaa</v>
      </c>
      <c r="D7" s="307">
        <v>2</v>
      </c>
      <c r="E7" s="197"/>
      <c r="F7" s="197"/>
      <c r="G7" s="197"/>
      <c r="H7" s="197"/>
      <c r="I7" s="197"/>
      <c r="K7" s="299"/>
      <c r="X7" s="72">
        <v>30</v>
      </c>
    </row>
    <row r="8" spans="1:27" s="72" customFormat="1" ht="13.7" customHeight="1">
      <c r="A8" s="263">
        <f ca="1">IF(ISNA(VLOOKUP($D8,Methuselahs!$S$7:$T$206,2,FALSE())),"",VLOOKUP($D8,Methuselahs!$S$7:$T$206,2,FALSE()))</f>
        <v>20</v>
      </c>
      <c r="B8" s="232" t="str">
        <f ca="1">IF(ISNUMBER($A8),VLOOKUP($A8,Methuselahs!$A$7:$E$206,2,FALSE()),"")</f>
        <v>Tommi</v>
      </c>
      <c r="C8" s="232" t="str">
        <f ca="1">IF(ISNUMBER($A8),VLOOKUP($A8,Methuselahs!$A$7:$E$206,3,FALSE()),"")</f>
        <v>Hakomaa</v>
      </c>
      <c r="D8" s="308">
        <v>3</v>
      </c>
      <c r="E8" s="197"/>
      <c r="F8" s="197"/>
      <c r="G8" s="197"/>
      <c r="H8" s="197"/>
      <c r="I8" s="197"/>
      <c r="K8" s="299"/>
      <c r="V8" s="305"/>
      <c r="W8" s="305"/>
      <c r="X8" s="72">
        <v>30</v>
      </c>
      <c r="Y8" s="305"/>
    </row>
    <row r="9" spans="1:27" s="72" customFormat="1" ht="13.7" customHeight="1">
      <c r="A9" s="253">
        <f ca="1">IF(ISNA(VLOOKUP($D9,Methuselahs!$S$7:$T$206,2,FALSE())),"",VLOOKUP($D9,Methuselahs!$S$7:$T$206,2,FALSE()))</f>
        <v>18</v>
      </c>
      <c r="B9" s="202" t="str">
        <f ca="1">IF(ISNUMBER($A9),VLOOKUP($A9,Methuselahs!$A$7:$E$206,2,FALSE()),"")</f>
        <v>Jozef</v>
      </c>
      <c r="C9" s="202" t="str">
        <f ca="1">IF(ISNUMBER($A9),VLOOKUP($A9,Methuselahs!$A$7:$E$206,3,FALSE()),"")</f>
        <v>Patrnciak</v>
      </c>
      <c r="D9" s="309">
        <v>4</v>
      </c>
      <c r="E9" s="197"/>
      <c r="F9" s="197"/>
      <c r="G9" s="197"/>
      <c r="H9" s="197"/>
      <c r="I9" s="197"/>
      <c r="K9" s="310"/>
    </row>
    <row r="10" spans="1:27" s="72" customFormat="1" ht="13.7" customHeight="1" thickBot="1">
      <c r="A10" s="277">
        <f ca="1">IF(ISNA(VLOOKUP($D10,Methuselahs!$S$7:$T$206,2,FALSE())),"",VLOOKUP($D10,Methuselahs!$S$7:$T$206,2,FALSE()))</f>
        <v>6</v>
      </c>
      <c r="B10" s="272" t="str">
        <f ca="1">IF(ISNUMBER($A10),VLOOKUP($A10,Methuselahs!$A$7:$E$206,2,FALSE()),"")</f>
        <v>Denis</v>
      </c>
      <c r="C10" s="272" t="str">
        <f ca="1">IF(ISNUMBER($A10),VLOOKUP($A10,Methuselahs!$A$7:$E$206,3,FALSE()),"")</f>
        <v>Bucar</v>
      </c>
      <c r="D10" s="311">
        <v>5</v>
      </c>
      <c r="E10" s="197"/>
      <c r="F10" s="197"/>
      <c r="G10" s="197"/>
      <c r="H10" s="197"/>
      <c r="I10" s="197"/>
      <c r="K10" s="299"/>
    </row>
    <row r="11" spans="1:27" ht="13.7" customHeight="1" thickBot="1">
      <c r="A11" s="68"/>
      <c r="B11" s="66"/>
      <c r="C11" s="66"/>
      <c r="D11" s="69"/>
      <c r="E11" s="68"/>
      <c r="F11" s="68"/>
      <c r="G11" s="68"/>
      <c r="H11" s="68"/>
      <c r="I11" s="68"/>
      <c r="J11" s="68"/>
      <c r="K11" s="190"/>
      <c r="W11" s="72"/>
      <c r="X11" s="72"/>
    </row>
    <row r="12" spans="1:27" s="325" customFormat="1" ht="20.100000000000001" customHeight="1" thickBot="1">
      <c r="A12" s="312" t="s">
        <v>285</v>
      </c>
      <c r="B12" s="313"/>
      <c r="C12" s="313"/>
      <c r="D12" s="314"/>
      <c r="E12" s="315"/>
      <c r="F12" s="316" t="s">
        <v>317</v>
      </c>
      <c r="G12" s="317"/>
      <c r="H12" s="317"/>
      <c r="I12" s="318"/>
      <c r="J12" s="319"/>
      <c r="K12" s="320"/>
      <c r="L12" s="321" t="s">
        <v>287</v>
      </c>
      <c r="M12" s="322"/>
      <c r="N12" s="322"/>
      <c r="O12" s="322"/>
      <c r="P12" s="322"/>
      <c r="Q12" s="322"/>
      <c r="R12" s="322"/>
      <c r="S12" s="323"/>
      <c r="T12" s="324" t="s">
        <v>318</v>
      </c>
      <c r="U12" s="324" t="s">
        <v>304</v>
      </c>
      <c r="Z12" s="326"/>
    </row>
    <row r="13" spans="1:27" s="341" customFormat="1" ht="12.95" customHeight="1" thickBot="1">
      <c r="A13" s="327" t="s">
        <v>277</v>
      </c>
      <c r="B13" s="328" t="s">
        <v>289</v>
      </c>
      <c r="C13" s="329" t="s">
        <v>290</v>
      </c>
      <c r="D13" s="330" t="s">
        <v>291</v>
      </c>
      <c r="E13" s="331" t="s">
        <v>293</v>
      </c>
      <c r="F13" s="332" t="s">
        <v>180</v>
      </c>
      <c r="G13" s="332" t="s">
        <v>180</v>
      </c>
      <c r="H13" s="332" t="s">
        <v>292</v>
      </c>
      <c r="I13" s="332" t="s">
        <v>181</v>
      </c>
      <c r="J13" s="333" t="s">
        <v>319</v>
      </c>
      <c r="K13" s="334" t="s">
        <v>294</v>
      </c>
      <c r="L13" s="335" t="s">
        <v>295</v>
      </c>
      <c r="M13" s="336" t="s">
        <v>296</v>
      </c>
      <c r="N13" s="336" t="s">
        <v>297</v>
      </c>
      <c r="O13" s="336" t="s">
        <v>298</v>
      </c>
      <c r="P13" s="336" t="s">
        <v>299</v>
      </c>
      <c r="Q13" s="336" t="s">
        <v>300</v>
      </c>
      <c r="R13" s="336" t="s">
        <v>301</v>
      </c>
      <c r="S13" s="337" t="s">
        <v>302</v>
      </c>
      <c r="T13" s="338">
        <v>5</v>
      </c>
      <c r="U13" s="338">
        <f>SUM(U14:U18)</f>
        <v>5</v>
      </c>
      <c r="V13" s="339" t="s">
        <v>306</v>
      </c>
      <c r="W13" s="339"/>
      <c r="X13" s="339"/>
      <c r="Y13" s="339" t="s">
        <v>306</v>
      </c>
      <c r="Z13" s="340" t="s">
        <v>187</v>
      </c>
    </row>
    <row r="14" spans="1:27" s="325" customFormat="1" ht="12.95" customHeight="1">
      <c r="A14" s="342">
        <v>20</v>
      </c>
      <c r="B14" s="343" t="str">
        <f>IF(ISBLANK(A14),"",VLOOKUP(A14,Methuselahs!$A$7:$E$206,2,FALSE()))</f>
        <v>Tommi</v>
      </c>
      <c r="C14" s="344" t="str">
        <f>IF(ISBLANK(A14),"",VLOOKUP(A14,Methuselahs!$A$7:$E$206,3,FALSE()))</f>
        <v>Hakomaa</v>
      </c>
      <c r="D14" s="345">
        <f>IF(ISBLANK(A14),"",1)</f>
        <v>1</v>
      </c>
      <c r="E14" s="346">
        <f>IF(ISBLANK(A14),"",IF(K14=5,L14,IF(AND(K14=4,OR(L14=4,L14=3)),L14+1,L14)))</f>
        <v>1</v>
      </c>
      <c r="F14" s="347">
        <v>1.5</v>
      </c>
      <c r="G14" s="348">
        <f>IF(ISNUMBER(F14),F14,0)</f>
        <v>1.5</v>
      </c>
      <c r="H14" s="349">
        <f>IF(ISNUMBER($A14),IF(AND($F14&gt;=2,$I14=60,$K14=$U$13),1,0),"")</f>
        <v>0</v>
      </c>
      <c r="I14" s="350">
        <f>IF(ISBLANK(A14),"",R14)</f>
        <v>60</v>
      </c>
      <c r="J14" s="351">
        <f ca="1">Y14</f>
        <v>1</v>
      </c>
      <c r="K14" s="352">
        <f>COUNT(A14:A18)</f>
        <v>5</v>
      </c>
      <c r="L14" s="353">
        <f>IF(ISBLANK(A14),"",_xlfn.RANK.EQ($G14,$G$14:$G$18))</f>
        <v>1</v>
      </c>
      <c r="M14" s="354">
        <f>IF(K14=5,VLOOKUP(L14,TPMatrix!$A$6:$B$10,2,FALSE()),IF(K14=4,VLOOKUP(L14,TPMatrix!$D$6:$E$9,2,FALSE()),0))</f>
        <v>60</v>
      </c>
      <c r="N14" t="str">
        <f>IF(COUNTIF(L14:L18,L14)&gt;=2,IF(K14=5,VLOOKUP(L14+1,TPMatrix!$A$6:$B$10,2,FALSE()),IF(K14=4,VLOOKUP(L14+1,TPMatrix!$D$6:$E$9,2,FALSE()),0)),"")</f>
        <v/>
      </c>
      <c r="O14" t="str">
        <f>IF(COUNTIF(L14:L18,L14)&gt;=3,IF(K14=5,VLOOKUP(L14+2,TPMatrix!$A$6:$B$10,2,FALSE()),IF(K14=4,VLOOKUP(L14+2,TPMatrix!$D$6:$E$9,2,FALSE()),0)),"")</f>
        <v/>
      </c>
      <c r="P14" t="str">
        <f>IF(COUNTIF(L14:L18,L14)&gt;=4,IF(K14=5,VLOOKUP(L14+3,TPMatrix!$A$6:$B$10,2,FALSE()),IF(K14=4,VLOOKUP(L14+3,TPMatrix!$D$6:$E$9,2,FALSE()),0)),"")</f>
        <v/>
      </c>
      <c r="Q14" t="str">
        <f>IF(COUNTIF(L14:L18,L14)&gt;=5,IF(K14=5,VLOOKUP(L14+4,TPMatrix!$A$6:$B$10,2,FALSE()),IF(K14=4,VLOOKUP(L14+4,TPMatrix!$D$6:$E$9,2,FALSE()),0)),"")</f>
        <v/>
      </c>
      <c r="R14" s="354">
        <f>SUM(M14:Q14)/COUNT(M14:Q14)</f>
        <v>60</v>
      </c>
      <c r="S14" s="355">
        <f>COUNT(M14:Q14)</f>
        <v>1</v>
      </c>
      <c r="T14" s="356">
        <f ca="1">IF(ISNUMBER($A14),$G14*$T$13*2+$T$13-VLOOKUP($A14,$A$6:$D$10,4,FALSE()),"")</f>
        <v>17</v>
      </c>
      <c r="U14" s="357">
        <f>CEILING($G14,1)</f>
        <v>2</v>
      </c>
      <c r="V14" s="358">
        <f ca="1">IF(ISBLANK($A14),"",_xlfn.RANK.EQ($T14,$T$14:$T$18))</f>
        <v>1</v>
      </c>
      <c r="Y14" s="359">
        <f ca="1">IF(ISBLANK($A14),"",MIN($V14,2))</f>
        <v>1</v>
      </c>
      <c r="Z14" s="360">
        <f ca="1">IF(N($J14)&gt;0,INDEX($X$4:$X$8,$J14)*$W$6,"")</f>
        <v>140.36222232883395</v>
      </c>
    </row>
    <row r="15" spans="1:27" s="325" customFormat="1" ht="12.95" customHeight="1">
      <c r="A15" s="361">
        <v>6</v>
      </c>
      <c r="B15" s="362" t="str">
        <f>IF(ISBLANK(A15),"",VLOOKUP(A15,Methuselahs!$A$7:$E$206,2,FALSE()))</f>
        <v>Denis</v>
      </c>
      <c r="C15" s="363" t="str">
        <f>IF(ISBLANK(A15),"",VLOOKUP(A15,Methuselahs!$A$7:$E$206,3,FALSE()))</f>
        <v>Bucar</v>
      </c>
      <c r="D15" s="364">
        <f>IF(ISBLANK(A15),"",1)</f>
        <v>1</v>
      </c>
      <c r="E15" s="365">
        <f>IF(ISBLANK(A15),"",IF(K15=5,L15,IF(AND(K15=4,OR(L15=4,L15=3)),L15+1,L15)))</f>
        <v>5</v>
      </c>
      <c r="F15" s="366"/>
      <c r="G15" s="367">
        <f>IF(ISNUMBER(F15),F15,0)</f>
        <v>0</v>
      </c>
      <c r="H15" s="368">
        <f>IF(ISNUMBER($A15),IF(AND($F15&gt;=2,$I15=60,$K15=$U$13),1,0),"")</f>
        <v>0</v>
      </c>
      <c r="I15" s="369">
        <f>IF(ISBLANK(A15),"",R15)</f>
        <v>12</v>
      </c>
      <c r="J15" s="370">
        <f ca="1">Y15</f>
        <v>2</v>
      </c>
      <c r="K15" s="371">
        <f>$K$14</f>
        <v>5</v>
      </c>
      <c r="L15" s="372">
        <f>IF(ISBLANK(A15),"",_xlfn.RANK.EQ($G15,$G$14:$G$18))</f>
        <v>5</v>
      </c>
      <c r="M15" s="373">
        <f>IF(K15=5,VLOOKUP(L15,TPMatrix!$A$6:$B$10,2,FALSE()),IF(K15=4,VLOOKUP(L15,TPMatrix!$D$6:$E$9,2,FALSE()),0))</f>
        <v>12</v>
      </c>
      <c r="N15" t="str">
        <f>IF(COUNTIF(L14:L18,L15)&gt;=2,IF(K15=5,VLOOKUP(L15+1,TPMatrix!$A$6:$B$10,2,FALSE()),IF(K15=4,VLOOKUP(L15+1,TPMatrix!$D$6:$E$9,2,FALSE()),0)),"")</f>
        <v/>
      </c>
      <c r="O15" t="str">
        <f>IF(COUNTIF(L14:L18,L15)&gt;=3,IF(K15=5,VLOOKUP(L15+2,TPMatrix!$A$6:$B$10,2,FALSE()),IF(K15=4,VLOOKUP(L15+2,TPMatrix!$D$6:$E$9,2,FALSE()),0)),"")</f>
        <v/>
      </c>
      <c r="P15" t="str">
        <f>IF(COUNTIF(L14:L18,L15)&gt;=4,IF(K15=5,VLOOKUP(L15+3,TPMatrix!$A$6:$B$10,2,FALSE()),IF(K15=4,VLOOKUP(L15+3,TPMatrix!$D$6:$E$9,2,FALSE()),0)),"")</f>
        <v/>
      </c>
      <c r="Q15" t="str">
        <f>IF(COUNTIF(L14:L18,L15)&gt;=5,IF(K15=5,VLOOKUP(L15+4,TPMatrix!$A$6:$B$10,2,FALSE()),IF(K15=4,VLOOKUP(L15+4,TPMatrix!$D$6:$E$9,2,FALSE()),0)),"")</f>
        <v/>
      </c>
      <c r="R15" s="373">
        <f>SUM(M15:Q15)/COUNT(M15:Q15)</f>
        <v>12</v>
      </c>
      <c r="S15" s="374">
        <f>COUNT(M15:Q15)</f>
        <v>1</v>
      </c>
      <c r="T15" s="375">
        <f ca="1">IF(ISNUMBER($A15),$G15*$T$13*2+$T$13-VLOOKUP($A15,$A$6:$D$10,4,FALSE()),"")</f>
        <v>0</v>
      </c>
      <c r="U15" s="376">
        <f>CEILING($G15,1)</f>
        <v>0</v>
      </c>
      <c r="V15" s="358">
        <f ca="1">IF(ISBLANK($A15),"",_xlfn.RANK.EQ($T15,$T$14:$T$18))</f>
        <v>5</v>
      </c>
      <c r="Y15" s="359">
        <f ca="1">IF(ISBLANK($A15),"",MIN($V15,2))</f>
        <v>2</v>
      </c>
      <c r="Z15" s="377">
        <f ca="1">IF(N($J15)&gt;0,INDEX($X$4:$X$8,$J15)*$W$6,"")</f>
        <v>46.787407442944648</v>
      </c>
    </row>
    <row r="16" spans="1:27" s="325" customFormat="1" ht="12.95" customHeight="1">
      <c r="A16" s="378">
        <v>18</v>
      </c>
      <c r="B16" s="343" t="str">
        <f>IF(ISBLANK(A16),"",VLOOKUP(A16,Methuselahs!$A$7:$E$206,2,FALSE()))</f>
        <v>Jozef</v>
      </c>
      <c r="C16" s="379" t="str">
        <f>IF(ISBLANK(A16),"",VLOOKUP(A16,Methuselahs!$A$7:$E$206,3,FALSE()))</f>
        <v>Patrnciak</v>
      </c>
      <c r="D16" s="380">
        <f>IF(ISBLANK(A16),"",1)</f>
        <v>1</v>
      </c>
      <c r="E16" s="381">
        <f>IF(ISBLANK(A16),"",IF(K16=5,L16,IF(AND(K16=4,OR(L16=4,L16=3)),L16+1,L16)))</f>
        <v>2</v>
      </c>
      <c r="F16" s="382">
        <v>0.5</v>
      </c>
      <c r="G16" s="383">
        <f>IF(ISNUMBER(F16),F16,0)</f>
        <v>0.5</v>
      </c>
      <c r="H16" s="384">
        <f>IF(ISNUMBER($A16),IF(AND($F16&gt;=2,$I16=60,$K16=$U$13),1,0),"")</f>
        <v>0</v>
      </c>
      <c r="I16" s="385">
        <f>IF(ISBLANK(A16),"",R16)</f>
        <v>36</v>
      </c>
      <c r="J16" s="386">
        <f ca="1">Y16</f>
        <v>2</v>
      </c>
      <c r="K16" s="387">
        <f>$K$14</f>
        <v>5</v>
      </c>
      <c r="L16" s="388">
        <f>IF(ISBLANK(A16),"",_xlfn.RANK.EQ($G16,$G$14:$G$18))</f>
        <v>2</v>
      </c>
      <c r="M16" s="389">
        <f>IF(K16=5,VLOOKUP(L16,TPMatrix!$A$6:$B$10,2,FALSE()),IF(K16=4,VLOOKUP(L16,TPMatrix!$D$6:$E$9,2,FALSE()),0))</f>
        <v>48</v>
      </c>
      <c r="N16" s="389">
        <f>IF(COUNTIF(L14:L18,L16)&gt;=2,IF(K16=5,VLOOKUP(L16+1,TPMatrix!$A$6:$B$10,2,FALSE()),IF(K16=4,VLOOKUP(L16+1,TPMatrix!$D$6:$E$9,2,FALSE()),0)),"")</f>
        <v>36</v>
      </c>
      <c r="O16" s="389">
        <f>IF(COUNTIF(L14:L18,L16)&gt;=3,IF(K16=5,VLOOKUP(L16+2,TPMatrix!$A$6:$B$10,2,FALSE()),IF(K16=4,VLOOKUP(L16+2,TPMatrix!$D$6:$E$9,2,FALSE()),0)),"")</f>
        <v>24</v>
      </c>
      <c r="P16" t="str">
        <f>IF(COUNTIF(L14:L18,L16)&gt;=4,IF(K16=5,VLOOKUP(L16+3,TPMatrix!$A$6:$B$10,2,FALSE()),IF(K16=4,VLOOKUP(L16+3,TPMatrix!$D$6:$E$9,2,FALSE()),0)),"")</f>
        <v/>
      </c>
      <c r="Q16" t="str">
        <f>IF(COUNTIF(L14:L18,L16)&gt;=5,IF(K16=5,VLOOKUP(L16+4,TPMatrix!$A$6:$B$10,2,FALSE()),IF(K16=4,VLOOKUP(L16+4,TPMatrix!$D$6:$E$9,2,FALSE()),0)),"")</f>
        <v/>
      </c>
      <c r="R16" s="389">
        <f>SUM(M16:Q16)/COUNT(M16:Q16)</f>
        <v>36</v>
      </c>
      <c r="S16" s="390">
        <f>COUNT(M16:Q16)</f>
        <v>3</v>
      </c>
      <c r="T16" s="391">
        <f ca="1">IF(ISNUMBER($A16),$G16*$T$13*2+$T$13-VLOOKUP($A16,$A$6:$D$10,4,FALSE()),"")</f>
        <v>6</v>
      </c>
      <c r="U16" s="392">
        <f>CEILING($G16,1)</f>
        <v>1</v>
      </c>
      <c r="V16" s="358">
        <f ca="1">IF(ISBLANK($A16),"",_xlfn.RANK.EQ($T16,$T$14:$T$18))</f>
        <v>4</v>
      </c>
      <c r="Y16" s="359">
        <f ca="1">IF(ISBLANK($A16),"",MIN($V16,2))</f>
        <v>2</v>
      </c>
      <c r="Z16" s="393">
        <f ca="1">IF(N($J16)&gt;0,INDEX($X$4:$X$8,$J16)*$W$6,"")</f>
        <v>46.787407442944648</v>
      </c>
    </row>
    <row r="17" spans="1:26" s="325" customFormat="1" ht="12.95" customHeight="1">
      <c r="A17" s="394">
        <v>24</v>
      </c>
      <c r="B17" s="395" t="str">
        <f>IF(ISBLANK(A17),"",VLOOKUP(A17,Methuselahs!$A$7:$E$206,2,FALSE()))</f>
        <v>Teemu</v>
      </c>
      <c r="C17" s="396" t="str">
        <f>IF(ISBLANK(A17),"",VLOOKUP(A17,Methuselahs!$A$7:$E$206,3,FALSE()))</f>
        <v>Sainomaa</v>
      </c>
      <c r="D17" s="397">
        <f>IF(ISBLANK(A17),"",1)</f>
        <v>1</v>
      </c>
      <c r="E17" s="365">
        <f>IF(ISBLANK(A17),"",IF(K17=5,L17,IF(AND(K17=4,OR(L17=4,L17=3)),L17+1,L17)))</f>
        <v>2</v>
      </c>
      <c r="F17" s="366">
        <v>0.5</v>
      </c>
      <c r="G17" s="398">
        <f>IF(ISNUMBER(F17),F17,0)</f>
        <v>0.5</v>
      </c>
      <c r="H17" s="399">
        <f>IF(ISNUMBER($A17),IF(AND($F17&gt;=2,$I17=60,$K17=$U$13),1,0),"")</f>
        <v>0</v>
      </c>
      <c r="I17" s="369">
        <f>IF(ISBLANK(A17),"",R17)</f>
        <v>36</v>
      </c>
      <c r="J17" s="400">
        <f ca="1">Y17</f>
        <v>2</v>
      </c>
      <c r="K17" s="401">
        <f>$K$14</f>
        <v>5</v>
      </c>
      <c r="L17" s="372">
        <f>IF(ISBLANK(A17),"",_xlfn.RANK.EQ($G17,$G$14:$G$18))</f>
        <v>2</v>
      </c>
      <c r="M17" s="373">
        <f>IF(K17=5,VLOOKUP(L17,TPMatrix!$A$6:$B$10,2,FALSE()),IF(K17=4,VLOOKUP(L17,TPMatrix!$D$6:$E$9,2,FALSE()),0))</f>
        <v>48</v>
      </c>
      <c r="N17" s="373">
        <f>IF(COUNTIF(L14:L18,L17)&gt;=2,IF(K17=5,VLOOKUP(L17+1,TPMatrix!$A$6:$B$10,2,FALSE()),IF(K17=4,VLOOKUP(L17+1,TPMatrix!$D$6:$E$9,2,FALSE()),0)),"")</f>
        <v>36</v>
      </c>
      <c r="O17" s="373">
        <f>IF(COUNTIF(L14:L18,L17)&gt;=3,IF(K17=5,VLOOKUP(L17+2,TPMatrix!$A$6:$B$10,2,FALSE()),IF(K17=4,VLOOKUP(L17+2,TPMatrix!$D$6:$E$9,2,FALSE()),0)),"")</f>
        <v>24</v>
      </c>
      <c r="P17" t="str">
        <f>IF(COUNTIF(L14:L18,L17)&gt;=4,IF(K17=5,VLOOKUP(L17+3,TPMatrix!$A$6:$B$10,2,FALSE()),IF(K17=4,VLOOKUP(L17+3,TPMatrix!$D$6:$E$9,2,FALSE()),0)),"")</f>
        <v/>
      </c>
      <c r="Q17" t="str">
        <f>IF(COUNTIF(L14:L18,L17)&gt;=5,IF(K17=5,VLOOKUP(L17+4,TPMatrix!$A$6:$B$10,2,FALSE()),IF(K17=4,VLOOKUP(L17+4,TPMatrix!$D$6:$E$9,2,FALSE()),0)),"")</f>
        <v/>
      </c>
      <c r="R17" s="373">
        <f>SUM(M17:Q17)/COUNT(M17:Q17)</f>
        <v>36</v>
      </c>
      <c r="S17" s="374">
        <f>COUNT(M17:Q17)</f>
        <v>3</v>
      </c>
      <c r="T17" s="402">
        <f ca="1">IF(ISNUMBER($A17),$G17*$T$13*2+$T$13-VLOOKUP($A17,$A$6:$D$10,4,FALSE()),"")</f>
        <v>8</v>
      </c>
      <c r="U17" s="403">
        <f>CEILING($G17,1)</f>
        <v>1</v>
      </c>
      <c r="V17" s="358">
        <f ca="1">IF(ISBLANK($A17),"",_xlfn.RANK.EQ($T17,$T$14:$T$18))</f>
        <v>3</v>
      </c>
      <c r="Y17" s="359">
        <f ca="1">IF(ISBLANK($A17),"",MIN($V17,2))</f>
        <v>2</v>
      </c>
      <c r="Z17" s="404">
        <f ca="1">IF(N($J17)&gt;0,INDEX($X$4:$X$8,$J17)*$W$6,"")</f>
        <v>46.787407442944648</v>
      </c>
    </row>
    <row r="18" spans="1:26" s="325" customFormat="1" ht="12.95" customHeight="1" thickBot="1">
      <c r="A18" s="405">
        <v>25</v>
      </c>
      <c r="B18" s="406" t="str">
        <f>IF(ISBLANK(A18),"",VLOOKUP(A18,Methuselahs!$A$7:$E$206,2,FALSE()))</f>
        <v>Marcin</v>
      </c>
      <c r="C18" s="407" t="str">
        <f>IF(ISBLANK(A18),"",VLOOKUP(A18,Methuselahs!$A$7:$E$206,3,FALSE()))</f>
        <v>Watras</v>
      </c>
      <c r="D18" s="408">
        <f>IF(ISBLANK(A18),"",1)</f>
        <v>1</v>
      </c>
      <c r="E18" s="409">
        <f>IF(ISBLANK(A18),"",IF(K18=5,L18,IF(AND(K18=4,OR(L18=4,L18=3)),L18+1,L18)))</f>
        <v>2</v>
      </c>
      <c r="F18" s="410">
        <v>0.5</v>
      </c>
      <c r="G18" s="411">
        <f>IF(ISNUMBER(F18),F18,0)</f>
        <v>0.5</v>
      </c>
      <c r="H18" s="412">
        <f>IF(ISNUMBER($A18),IF(AND($F18&gt;=2,$I18=60,$K18=$U$13),1,0),"")</f>
        <v>0</v>
      </c>
      <c r="I18" s="413">
        <f>IF(ISBLANK(A18),"",R18)</f>
        <v>36</v>
      </c>
      <c r="J18" s="414">
        <f ca="1">Y18</f>
        <v>2</v>
      </c>
      <c r="K18" s="415">
        <f>$K$14</f>
        <v>5</v>
      </c>
      <c r="L18" s="416">
        <f>IF(ISBLANK(A18),"",_xlfn.RANK.EQ($G18,$G$14:$G$18))</f>
        <v>2</v>
      </c>
      <c r="M18" s="417">
        <f>IF(K18=5,VLOOKUP(L18,TPMatrix!$A$6:$B$10,2,FALSE()),IF(K18=4,VLOOKUP(L18,TPMatrix!$D$6:$E$9,2,FALSE()),0))</f>
        <v>48</v>
      </c>
      <c r="N18" s="417">
        <f>IF(COUNTIF(L14:L18,L18)&gt;=2,IF(K18=5,VLOOKUP(L18+1,TPMatrix!$A$6:$B$10,2,FALSE()),IF(K18=4,VLOOKUP(L18+1,TPMatrix!$D$6:$E$9,2,FALSE()),0)),"")</f>
        <v>36</v>
      </c>
      <c r="O18" s="417">
        <f>IF(COUNTIF(L14:L18,L18)&gt;=3,IF(K18=5,VLOOKUP(L18+2,TPMatrix!$A$6:$B$10,2,FALSE()),IF(K18=4,VLOOKUP(L18+2,TPMatrix!$D$6:$E$9,2,FALSE()),0)),"")</f>
        <v>24</v>
      </c>
      <c r="P18" t="str">
        <f>IF(COUNTIF(L14:L18,L18)&gt;=4,IF(K18=5,VLOOKUP(L18+3,TPMatrix!$A$6:$B$10,2,FALSE()),IF(K18=4,VLOOKUP(L18+3,TPMatrix!$D$6:$E$9,2,FALSE()),0)),"")</f>
        <v/>
      </c>
      <c r="Q18" t="str">
        <f>IF(COUNTIF(L14:L18,L18)&gt;=5,IF(K18=5,VLOOKUP(L18+4,TPMatrix!$A$6:$B$10,2,FALSE()),IF(K18=4,VLOOKUP(L18+4,TPMatrix!$D$6:$E$9,2,FALSE()),0)),"")</f>
        <v/>
      </c>
      <c r="R18" s="417">
        <f>SUM(M18:Q18)/COUNT(M18:Q18)</f>
        <v>36</v>
      </c>
      <c r="S18" s="418">
        <f>COUNT(M18:Q18)</f>
        <v>3</v>
      </c>
      <c r="T18" s="419">
        <f ca="1">IF(ISNUMBER($A18),$G18*$T$13*2+$T$13-VLOOKUP($A18,$A$6:$D$10,4,FALSE()),"")</f>
        <v>9</v>
      </c>
      <c r="U18" s="420">
        <f>CEILING($G18,1)</f>
        <v>1</v>
      </c>
      <c r="V18" s="358">
        <f ca="1">IF(ISBLANK($A18),"",_xlfn.RANK.EQ($T18,$T$14:$T$18))</f>
        <v>2</v>
      </c>
      <c r="Y18" s="359">
        <f ca="1">IF(ISBLANK($A18),"",MIN($V18,2))</f>
        <v>2</v>
      </c>
      <c r="Z18" s="421">
        <f ca="1">IF(N($J18)&gt;0,INDEX($X$4:$X$8,$J18)*$W$6,"")</f>
        <v>46.787407442944648</v>
      </c>
    </row>
    <row r="19" spans="1:26">
      <c r="A19" s="191"/>
      <c r="B19" s="191"/>
      <c r="C19" s="191"/>
      <c r="D19" s="191"/>
      <c r="E19" s="191"/>
      <c r="F19" s="191"/>
      <c r="G19" s="191"/>
      <c r="H19" s="191"/>
      <c r="I19" s="191"/>
      <c r="J19" s="191"/>
      <c r="K19" s="191"/>
      <c r="U19" s="422"/>
      <c r="W19" t="str">
        <f>IF(ISBLANK($A19),"",$V19*(Methuselahs!$A$4+1)+$A19)</f>
        <v/>
      </c>
      <c r="X19" s="72" t="str">
        <f>IF(ISBLANK($A19),"",_xlfn.RANK.EQ($W19,$W17:$W21,1))</f>
        <v/>
      </c>
    </row>
    <row r="20" spans="1:26">
      <c r="A20" s="191"/>
      <c r="B20" s="191"/>
      <c r="C20" s="191"/>
      <c r="D20" s="191"/>
      <c r="E20" s="191"/>
      <c r="F20" s="191"/>
      <c r="G20" s="191"/>
      <c r="H20" s="191"/>
      <c r="I20" s="191"/>
      <c r="J20" s="191"/>
      <c r="K20" s="191"/>
      <c r="W20" t="str">
        <f>IF(ISBLANK($A20),"",$V20*(Methuselahs!$A$4+1)+$A20)</f>
        <v/>
      </c>
      <c r="X20" s="72" t="str">
        <f>IF(ISBLANK($A20),"",_xlfn.RANK.EQ($W20,$W17:$W21,1))</f>
        <v/>
      </c>
    </row>
    <row r="21" spans="1:26">
      <c r="A21" s="191"/>
      <c r="B21" s="191"/>
      <c r="C21" s="191"/>
      <c r="D21" s="191"/>
      <c r="E21" s="191"/>
      <c r="F21" s="191"/>
      <c r="G21" s="191"/>
      <c r="H21" s="191"/>
      <c r="I21" s="191"/>
      <c r="J21" s="423"/>
      <c r="K21" s="191"/>
      <c r="W21" t="str">
        <f>IF(ISBLANK($A21),"",$V21*(Methuselahs!$A$4+1)+$A21)</f>
        <v/>
      </c>
      <c r="X21" s="72" t="str">
        <f>IF(ISBLANK($A21),"",_xlfn.RANK.EQ($W21,$W17:$W21,1))</f>
        <v/>
      </c>
    </row>
    <row r="22" spans="1:26">
      <c r="A22" s="191"/>
      <c r="B22" s="191"/>
      <c r="C22" s="191"/>
      <c r="D22" s="191"/>
      <c r="E22" s="191"/>
      <c r="F22" s="191"/>
      <c r="G22" s="191"/>
      <c r="H22" s="191"/>
      <c r="I22" s="191"/>
      <c r="J22" s="191"/>
      <c r="K22" s="191"/>
      <c r="W22" t="str">
        <f>IF(ISBLANK($A22),"",$V22*(Methuselahs!$A$4+1)+$A22)</f>
        <v/>
      </c>
      <c r="X22" s="72" t="str">
        <f>IF(ISBLANK($A22),"",_xlfn.RANK.EQ($W22,$W22:$W26,1))</f>
        <v/>
      </c>
    </row>
    <row r="23" spans="1:26">
      <c r="A23" s="191"/>
      <c r="B23" s="191"/>
      <c r="C23" s="191"/>
      <c r="D23" s="191"/>
      <c r="E23" s="191"/>
      <c r="F23" s="191"/>
      <c r="G23" s="191"/>
      <c r="H23" s="191"/>
      <c r="I23" s="191"/>
      <c r="J23" s="191"/>
      <c r="K23" s="191"/>
      <c r="W23" t="str">
        <f>IF(ISBLANK($A23),"",$V23*(Methuselahs!$A$4+1)+$A23)</f>
        <v/>
      </c>
      <c r="X23" s="72" t="str">
        <f>IF(ISBLANK($A23),"",_xlfn.RANK.EQ($W23,$W22:$W26,1))</f>
        <v/>
      </c>
    </row>
    <row r="24" spans="1:26">
      <c r="A24" s="191"/>
      <c r="B24" s="191"/>
      <c r="C24" s="191"/>
      <c r="D24" s="191"/>
      <c r="E24" s="191"/>
      <c r="F24" s="191"/>
      <c r="G24" s="191"/>
      <c r="H24" s="191"/>
      <c r="I24" s="191"/>
      <c r="J24" s="191"/>
      <c r="K24" s="191"/>
      <c r="W24" t="str">
        <f>IF(ISBLANK($A24),"",$V24*(Methuselahs!$A$4+1)+$A24)</f>
        <v/>
      </c>
      <c r="X24" s="72" t="str">
        <f>IF(ISBLANK($A24),"",_xlfn.RANK.EQ($W24,$W22:$W26,1))</f>
        <v/>
      </c>
    </row>
    <row r="25" spans="1:26">
      <c r="A25" s="191"/>
      <c r="B25" s="191"/>
      <c r="C25" s="191"/>
      <c r="D25" s="191"/>
      <c r="E25" s="191"/>
      <c r="F25" s="191"/>
      <c r="G25" s="191"/>
      <c r="H25" s="191"/>
      <c r="I25" s="191"/>
      <c r="J25" s="191"/>
      <c r="K25" s="191"/>
      <c r="W25" t="str">
        <f>IF(ISBLANK($A25),"",$V25*(Methuselahs!$A$4+1)+$A25)</f>
        <v/>
      </c>
      <c r="X25" s="72" t="str">
        <f>IF(ISBLANK($A25),"",_xlfn.RANK.EQ($W25,$W22:$W26,1))</f>
        <v/>
      </c>
    </row>
    <row r="26" spans="1:26">
      <c r="A26" s="191"/>
      <c r="B26" s="191"/>
      <c r="C26" s="191"/>
      <c r="D26" s="191"/>
      <c r="E26" s="191"/>
      <c r="F26" s="191"/>
      <c r="G26" s="191"/>
      <c r="H26" s="191"/>
      <c r="I26" s="191"/>
      <c r="J26" s="191"/>
      <c r="K26" s="191"/>
      <c r="W26" t="str">
        <f>IF(ISBLANK($A26),"",$V26*(Methuselahs!$A$4+1)+$A26)</f>
        <v/>
      </c>
      <c r="X26" s="72" t="str">
        <f>IF(ISBLANK($A26),"",_xlfn.RANK.EQ($W26,$W22:$W26,1))</f>
        <v/>
      </c>
    </row>
    <row r="27" spans="1:26">
      <c r="A27" s="191"/>
      <c r="B27" s="191"/>
      <c r="C27" s="191"/>
      <c r="D27" s="191"/>
      <c r="E27" s="191"/>
      <c r="F27" s="191"/>
      <c r="G27" s="191"/>
      <c r="H27" s="191"/>
      <c r="I27" s="191"/>
      <c r="J27" s="191"/>
      <c r="K27" s="191"/>
      <c r="W27" t="str">
        <f>IF(ISBLANK($A27),"",$V27*(Methuselahs!$A$4+1)+$A27)</f>
        <v/>
      </c>
      <c r="X27" s="72" t="str">
        <f>IF(ISBLANK($A27),"",_xlfn.RANK.EQ($W27,$W27:$W31,1))</f>
        <v/>
      </c>
    </row>
    <row r="28" spans="1:26">
      <c r="A28" s="191"/>
      <c r="B28" s="191"/>
      <c r="C28" s="191"/>
      <c r="D28" s="191"/>
      <c r="E28" s="191"/>
      <c r="F28" s="191"/>
      <c r="G28" s="191"/>
      <c r="H28" s="191"/>
      <c r="I28" s="191"/>
      <c r="J28" s="191"/>
      <c r="K28" s="191"/>
      <c r="W28" t="str">
        <f>IF(ISBLANK($A28),"",$V28*(Methuselahs!$A$4+1)+$A28)</f>
        <v/>
      </c>
      <c r="X28" s="72" t="str">
        <f>IF(ISBLANK($A28),"",_xlfn.RANK.EQ($W28,$W27:$W31,1))</f>
        <v/>
      </c>
    </row>
    <row r="29" spans="1:26">
      <c r="A29" s="191"/>
      <c r="B29" s="191"/>
      <c r="C29" s="191"/>
      <c r="D29" s="191"/>
      <c r="E29" s="191"/>
      <c r="F29" s="191"/>
      <c r="G29" s="191"/>
      <c r="H29" s="191"/>
      <c r="I29" s="191"/>
      <c r="J29" s="191"/>
      <c r="K29" s="191"/>
      <c r="W29" t="str">
        <f>IF(ISBLANK($A29),"",$V29*(Methuselahs!$A$4+1)+$A29)</f>
        <v/>
      </c>
      <c r="X29" s="72" t="str">
        <f>IF(ISBLANK($A29),"",_xlfn.RANK.EQ($W29,$W27:$W31,1))</f>
        <v/>
      </c>
    </row>
    <row r="30" spans="1:26">
      <c r="A30" s="191"/>
      <c r="B30" s="191"/>
      <c r="C30" s="191"/>
      <c r="D30" s="191"/>
      <c r="E30" s="191"/>
      <c r="F30" s="191"/>
      <c r="G30" s="191"/>
      <c r="H30" s="191"/>
      <c r="I30" s="191"/>
      <c r="J30" s="191"/>
      <c r="K30" s="191"/>
      <c r="W30" t="str">
        <f>IF(ISBLANK($A30),"",$V30*(Methuselahs!$A$4+1)+$A30)</f>
        <v/>
      </c>
      <c r="X30" s="72" t="str">
        <f>IF(ISBLANK($A30),"",_xlfn.RANK.EQ($W30,$W27:$W31,1))</f>
        <v/>
      </c>
    </row>
    <row r="31" spans="1:26">
      <c r="A31" s="191"/>
      <c r="B31" s="191"/>
      <c r="C31" s="191"/>
      <c r="D31" s="191"/>
      <c r="E31" s="191"/>
      <c r="F31" s="191"/>
      <c r="G31" s="191"/>
      <c r="H31" s="191"/>
      <c r="I31" s="191"/>
      <c r="J31" s="191"/>
      <c r="K31" s="191"/>
      <c r="W31" t="str">
        <f>IF(ISBLANK($A31),"",$V31*(Methuselahs!$A$4+1)+$A31)</f>
        <v/>
      </c>
      <c r="X31" s="72" t="str">
        <f>IF(ISBLANK($A31),"",_xlfn.RANK.EQ($W31,$W27:$W31,1))</f>
        <v/>
      </c>
    </row>
    <row r="32" spans="1:26">
      <c r="A32" s="191"/>
      <c r="B32" s="191"/>
      <c r="C32" s="191"/>
      <c r="D32" s="191"/>
      <c r="E32" s="191"/>
      <c r="F32" s="191"/>
      <c r="G32" s="191"/>
      <c r="H32" s="191"/>
      <c r="I32" s="191"/>
      <c r="J32" s="191"/>
      <c r="K32" s="191"/>
      <c r="W32" t="str">
        <f>IF(ISBLANK($A32),"",$V32*(Methuselahs!$A$4+1)+$A32)</f>
        <v/>
      </c>
      <c r="X32" s="72" t="str">
        <f>IF(ISBLANK($A32),"",_xlfn.RANK.EQ($W32,$W32:$W36,1))</f>
        <v/>
      </c>
    </row>
    <row r="33" spans="23:24" s="191" customFormat="1">
      <c r="W33" t="str">
        <f>IF(ISBLANK($A33),"",$V33*(Methuselahs!$A$4+1)+$A33)</f>
        <v/>
      </c>
      <c r="X33" s="72" t="str">
        <f>IF(ISBLANK($A33),"",_xlfn.RANK.EQ($W33,$W32:$W36,1))</f>
        <v/>
      </c>
    </row>
    <row r="34" spans="23:24" s="191" customFormat="1">
      <c r="W34" t="str">
        <f>IF(ISBLANK($A34),"",$V34*(Methuselahs!$A$4+1)+$A34)</f>
        <v/>
      </c>
      <c r="X34" s="72" t="str">
        <f>IF(ISBLANK($A34),"",_xlfn.RANK.EQ($W34,$W32:$W36,1))</f>
        <v/>
      </c>
    </row>
    <row r="35" spans="23:24" s="191" customFormat="1">
      <c r="W35" t="str">
        <f>IF(ISBLANK($A35),"",$V35*(Methuselahs!$A$4+1)+$A35)</f>
        <v/>
      </c>
      <c r="X35" s="72" t="str">
        <f>IF(ISBLANK($A35),"",_xlfn.RANK.EQ($W35,$W32:$W36,1))</f>
        <v/>
      </c>
    </row>
    <row r="36" spans="23:24" s="191" customFormat="1">
      <c r="W36" t="str">
        <f>IF(ISBLANK($A36),"",$V36*(Methuselahs!$A$4+1)+$A36)</f>
        <v/>
      </c>
      <c r="X36" s="72" t="str">
        <f>IF(ISBLANK($A36),"",_xlfn.RANK.EQ($W36,$W32:$W36,1))</f>
        <v/>
      </c>
    </row>
    <row r="37" spans="23:24" s="191" customFormat="1">
      <c r="W37" t="str">
        <f>IF(ISBLANK($A37),"",$V37*(Methuselahs!$A$4+1)+$A37)</f>
        <v/>
      </c>
      <c r="X37" s="72" t="str">
        <f>IF(ISBLANK($A37),"",_xlfn.RANK.EQ($W37,$W37:$W41,1))</f>
        <v/>
      </c>
    </row>
    <row r="38" spans="23:24" s="191" customFormat="1">
      <c r="W38" t="str">
        <f>IF(ISBLANK($A38),"",$V38*(Methuselahs!$A$4+1)+$A38)</f>
        <v/>
      </c>
      <c r="X38" s="72" t="str">
        <f>IF(ISBLANK($A38),"",_xlfn.RANK.EQ($W38,$W37:$W41,1))</f>
        <v/>
      </c>
    </row>
    <row r="39" spans="23:24" s="191" customFormat="1">
      <c r="W39" t="str">
        <f>IF(ISBLANK($A39),"",$V39*(Methuselahs!$A$4+1)+$A39)</f>
        <v/>
      </c>
      <c r="X39" s="72" t="str">
        <f>IF(ISBLANK($A39),"",_xlfn.RANK.EQ($W39,$W37:$W41,1))</f>
        <v/>
      </c>
    </row>
    <row r="40" spans="23:24" s="191" customFormat="1">
      <c r="W40" t="str">
        <f>IF(ISBLANK($A40),"",$V40*(Methuselahs!$A$4+1)+$A40)</f>
        <v/>
      </c>
      <c r="X40" s="72" t="str">
        <f>IF(ISBLANK($A40),"",_xlfn.RANK.EQ($W40,$W37:$W41,1))</f>
        <v/>
      </c>
    </row>
    <row r="41" spans="23:24" s="191" customFormat="1">
      <c r="W41" t="str">
        <f>IF(ISBLANK($A41),"",$V41*(Methuselahs!$A$4+1)+$A41)</f>
        <v/>
      </c>
      <c r="X41" s="72" t="str">
        <f>IF(ISBLANK($A41),"",_xlfn.RANK.EQ($W41,$W37:$W41,1))</f>
        <v/>
      </c>
    </row>
    <row r="42" spans="23:24" s="191" customFormat="1">
      <c r="W42" t="str">
        <f>IF(ISBLANK($A42),"",$V42*(Methuselahs!$A$4+1)+$A42)</f>
        <v/>
      </c>
      <c r="X42" s="72" t="str">
        <f>IF(ISBLANK($A42),"",_xlfn.RANK.EQ($W42,$W42:$W46,1))</f>
        <v/>
      </c>
    </row>
    <row r="43" spans="23:24" s="191" customFormat="1">
      <c r="W43" t="str">
        <f>IF(ISBLANK($A43),"",$V43*(Methuselahs!$A$4+1)+$A43)</f>
        <v/>
      </c>
      <c r="X43" s="72" t="str">
        <f>IF(ISBLANK($A43),"",_xlfn.RANK.EQ($W43,$W42:$W46,1))</f>
        <v/>
      </c>
    </row>
    <row r="44" spans="23:24" s="191" customFormat="1">
      <c r="W44" t="str">
        <f>IF(ISBLANK($A44),"",$V44*(Methuselahs!$A$4+1)+$A44)</f>
        <v/>
      </c>
      <c r="X44" s="72" t="str">
        <f>IF(ISBLANK($A44),"",_xlfn.RANK.EQ($W44,$W42:$W46,1))</f>
        <v/>
      </c>
    </row>
    <row r="45" spans="23:24" s="191" customFormat="1">
      <c r="W45" t="str">
        <f>IF(ISBLANK($A45),"",$V45*(Methuselahs!$A$4+1)+$A45)</f>
        <v/>
      </c>
      <c r="X45" s="72" t="str">
        <f>IF(ISBLANK($A45),"",_xlfn.RANK.EQ($W45,$W42:$W46,1))</f>
        <v/>
      </c>
    </row>
    <row r="46" spans="23:24" s="191" customFormat="1">
      <c r="W46" t="str">
        <f>IF(ISBLANK($A46),"",$V46*(Methuselahs!$A$4+1)+$A46)</f>
        <v/>
      </c>
      <c r="X46" s="72" t="str">
        <f>IF(ISBLANK($A46),"",_xlfn.RANK.EQ($W46,$W42:$W46,1))</f>
        <v/>
      </c>
    </row>
    <row r="47" spans="23:24" s="191" customFormat="1">
      <c r="W47" t="str">
        <f>IF(ISBLANK($A47),"",$V47*(Methuselahs!$A$4+1)+$A47)</f>
        <v/>
      </c>
      <c r="X47" s="72" t="str">
        <f>IF(ISBLANK($A47),"",_xlfn.RANK.EQ($W47,$W47:$W51,1))</f>
        <v/>
      </c>
    </row>
    <row r="48" spans="23:24" s="191" customFormat="1">
      <c r="W48" t="str">
        <f>IF(ISBLANK($A48),"",$V48*(Methuselahs!$A$4+1)+$A48)</f>
        <v/>
      </c>
      <c r="X48" s="72" t="str">
        <f>IF(ISBLANK($A48),"",_xlfn.RANK.EQ($W48,$W47:$W51,1))</f>
        <v/>
      </c>
    </row>
    <row r="49" spans="23:24" s="191" customFormat="1">
      <c r="W49" t="str">
        <f>IF(ISBLANK($A49),"",$V49*(Methuselahs!$A$4+1)+$A49)</f>
        <v/>
      </c>
      <c r="X49" s="72" t="str">
        <f>IF(ISBLANK($A49),"",_xlfn.RANK.EQ($W49,$W47:$W51,1))</f>
        <v/>
      </c>
    </row>
    <row r="50" spans="23:24" s="191" customFormat="1">
      <c r="W50" t="str">
        <f>IF(ISBLANK($A50),"",$V50*(Methuselahs!$A$4+1)+$A50)</f>
        <v/>
      </c>
      <c r="X50" s="72" t="str">
        <f>IF(ISBLANK($A50),"",_xlfn.RANK.EQ($W50,$W47:$W51,1))</f>
        <v/>
      </c>
    </row>
    <row r="51" spans="23:24" s="191" customFormat="1">
      <c r="W51" t="str">
        <f>IF(ISBLANK($A51),"",$V51*(Methuselahs!$A$4+1)+$A51)</f>
        <v/>
      </c>
      <c r="X51" s="72" t="str">
        <f>IF(ISBLANK($A51),"",_xlfn.RANK.EQ($W51,$W47:$W51,1))</f>
        <v/>
      </c>
    </row>
    <row r="52" spans="23:24" s="191" customFormat="1">
      <c r="W52" t="str">
        <f>IF(ISBLANK($A52),"",$V52*(Methuselahs!$A$4+1)+$A52)</f>
        <v/>
      </c>
      <c r="X52" s="72" t="str">
        <f>IF(ISBLANK($A52),"",_xlfn.RANK.EQ($W52,$W52:$W56,1))</f>
        <v/>
      </c>
    </row>
    <row r="53" spans="23:24" s="191" customFormat="1">
      <c r="W53" t="str">
        <f>IF(ISBLANK($A53),"",$V53*(Methuselahs!$A$4+1)+$A53)</f>
        <v/>
      </c>
      <c r="X53" s="72" t="str">
        <f>IF(ISBLANK($A53),"",_xlfn.RANK.EQ($W53,$W52:$W56,1))</f>
        <v/>
      </c>
    </row>
    <row r="54" spans="23:24" s="191" customFormat="1">
      <c r="W54" t="str">
        <f>IF(ISBLANK($A54),"",$V54*(Methuselahs!$A$4+1)+$A54)</f>
        <v/>
      </c>
      <c r="X54" s="72" t="str">
        <f>IF(ISBLANK($A54),"",_xlfn.RANK.EQ($W54,$W52:$W56,1))</f>
        <v/>
      </c>
    </row>
    <row r="55" spans="23:24" s="191" customFormat="1">
      <c r="W55" t="str">
        <f>IF(ISBLANK($A55),"",$V55*(Methuselahs!$A$4+1)+$A55)</f>
        <v/>
      </c>
      <c r="X55" s="72" t="str">
        <f>IF(ISBLANK($A55),"",_xlfn.RANK.EQ($W55,$W52:$W56,1))</f>
        <v/>
      </c>
    </row>
    <row r="56" spans="23:24" s="191" customFormat="1">
      <c r="W56" t="str">
        <f>IF(ISBLANK($A56),"",$V56*(Methuselahs!$A$4+1)+$A56)</f>
        <v/>
      </c>
      <c r="X56" s="72" t="str">
        <f>IF(ISBLANK($A56),"",_xlfn.RANK.EQ($W56,$W52:$W56,1))</f>
        <v/>
      </c>
    </row>
    <row r="57" spans="23:24" s="191" customFormat="1">
      <c r="W57" t="str">
        <f>IF(ISBLANK($A57),"",$V57*(Methuselahs!$A$4+1)+$A57)</f>
        <v/>
      </c>
      <c r="X57" s="72" t="str">
        <f>IF(ISBLANK($A57),"",_xlfn.RANK.EQ($W57,$W57:$W61,1))</f>
        <v/>
      </c>
    </row>
    <row r="58" spans="23:24" s="191" customFormat="1">
      <c r="W58" t="str">
        <f>IF(ISBLANK($A58),"",$V58*(Methuselahs!$A$4+1)+$A58)</f>
        <v/>
      </c>
      <c r="X58" s="72" t="str">
        <f>IF(ISBLANK($A58),"",_xlfn.RANK.EQ($W58,$W57:$W61,1))</f>
        <v/>
      </c>
    </row>
    <row r="59" spans="23:24" s="191" customFormat="1">
      <c r="W59" t="str">
        <f>IF(ISBLANK($A59),"",$V59*(Methuselahs!$A$4+1)+$A59)</f>
        <v/>
      </c>
      <c r="X59" s="72" t="str">
        <f>IF(ISBLANK($A59),"",_xlfn.RANK.EQ($W59,$W57:$W61,1))</f>
        <v/>
      </c>
    </row>
    <row r="60" spans="23:24" s="191" customFormat="1">
      <c r="W60" t="str">
        <f>IF(ISBLANK($A60),"",$V60*(Methuselahs!$A$4+1)+$A60)</f>
        <v/>
      </c>
      <c r="X60" s="72" t="str">
        <f>IF(ISBLANK($A60),"",_xlfn.RANK.EQ($W60,$W57:$W61,1))</f>
        <v/>
      </c>
    </row>
    <row r="61" spans="23:24" s="191" customFormat="1">
      <c r="W61" t="str">
        <f>IF(ISBLANK($A61),"",$V61*(Methuselahs!$A$4+1)+$A61)</f>
        <v/>
      </c>
      <c r="X61" s="72" t="str">
        <f>IF(ISBLANK($A61),"",_xlfn.RANK.EQ($W61,$W57:$W61,1))</f>
        <v/>
      </c>
    </row>
    <row r="62" spans="23:24" s="191" customFormat="1">
      <c r="W62" t="str">
        <f>IF(ISBLANK($A62),"",$V62*(Methuselahs!$A$4+1)+$A62)</f>
        <v/>
      </c>
      <c r="X62" s="72" t="str">
        <f>IF(ISBLANK($A62),"",_xlfn.RANK.EQ($W62,$W62:$W66,1))</f>
        <v/>
      </c>
    </row>
    <row r="63" spans="23:24" s="191" customFormat="1">
      <c r="W63" t="str">
        <f>IF(ISBLANK($A63),"",$V63*(Methuselahs!$A$4+1)+$A63)</f>
        <v/>
      </c>
      <c r="X63" s="72" t="str">
        <f>IF(ISBLANK($A63),"",_xlfn.RANK.EQ($W63,$W62:$W66,1))</f>
        <v/>
      </c>
    </row>
    <row r="64" spans="23:24" s="191" customFormat="1">
      <c r="W64" t="str">
        <f>IF(ISBLANK($A64),"",$V64*(Methuselahs!$A$4+1)+$A64)</f>
        <v/>
      </c>
      <c r="X64" s="72" t="str">
        <f>IF(ISBLANK($A64),"",_xlfn.RANK.EQ($W64,$W62:$W66,1))</f>
        <v/>
      </c>
    </row>
    <row r="65" spans="23:24" s="191" customFormat="1">
      <c r="W65" t="str">
        <f>IF(ISBLANK($A65),"",$V65*(Methuselahs!$A$4+1)+$A65)</f>
        <v/>
      </c>
      <c r="X65" s="72" t="str">
        <f>IF(ISBLANK($A65),"",_xlfn.RANK.EQ($W65,$W62:$W66,1))</f>
        <v/>
      </c>
    </row>
    <row r="66" spans="23:24" s="191" customFormat="1">
      <c r="W66" t="str">
        <f>IF(ISBLANK($A66),"",$V66*(Methuselahs!$A$4+1)+$A66)</f>
        <v/>
      </c>
      <c r="X66" s="72" t="str">
        <f>IF(ISBLANK($A66),"",_xlfn.RANK.EQ($W66,$W62:$W66,1))</f>
        <v/>
      </c>
    </row>
    <row r="67" spans="23:24" s="191" customFormat="1">
      <c r="W67" t="str">
        <f>IF(ISBLANK($A67),"",$V67*(Methuselahs!$A$4+1)+$A67)</f>
        <v/>
      </c>
      <c r="X67" s="72" t="str">
        <f>IF(ISBLANK($A67),"",_xlfn.RANK.EQ($W67,$W67:$W71,1))</f>
        <v/>
      </c>
    </row>
    <row r="68" spans="23:24" s="191" customFormat="1">
      <c r="W68" t="str">
        <f>IF(ISBLANK($A68),"",$V68*(Methuselahs!$A$4+1)+$A68)</f>
        <v/>
      </c>
      <c r="X68" s="72" t="str">
        <f>IF(ISBLANK($A68),"",_xlfn.RANK.EQ($W68,$W67:$W71,1))</f>
        <v/>
      </c>
    </row>
    <row r="69" spans="23:24" s="191" customFormat="1">
      <c r="W69" t="str">
        <f>IF(ISBLANK($A69),"",$V69*(Methuselahs!$A$4+1)+$A69)</f>
        <v/>
      </c>
      <c r="X69" s="72" t="str">
        <f>IF(ISBLANK($A69),"",_xlfn.RANK.EQ($W69,$W67:$W71,1))</f>
        <v/>
      </c>
    </row>
    <row r="70" spans="23:24" s="191" customFormat="1">
      <c r="W70" t="str">
        <f>IF(ISBLANK($A70),"",$V70*(Methuselahs!$A$4+1)+$A70)</f>
        <v/>
      </c>
      <c r="X70" s="72" t="str">
        <f>IF(ISBLANK($A70),"",_xlfn.RANK.EQ($W70,$W67:$W71,1))</f>
        <v/>
      </c>
    </row>
    <row r="71" spans="23:24" s="191" customFormat="1">
      <c r="W71" t="str">
        <f>IF(ISBLANK($A71),"",$V71*(Methuselahs!$A$4+1)+$A71)</f>
        <v/>
      </c>
      <c r="X71" s="72" t="str">
        <f>IF(ISBLANK($A71),"",_xlfn.RANK.EQ($W71,$W67:$W71,1))</f>
        <v/>
      </c>
    </row>
    <row r="72" spans="23:24" s="191" customFormat="1">
      <c r="W72" t="str">
        <f>IF(ISBLANK($A72),"",$V72*(Methuselahs!$A$4+1)+$A72)</f>
        <v/>
      </c>
      <c r="X72" s="72" t="str">
        <f>IF(ISBLANK($A72),"",_xlfn.RANK.EQ($W72,$W72:$W76,1))</f>
        <v/>
      </c>
    </row>
    <row r="73" spans="23:24" s="191" customFormat="1">
      <c r="W73" t="str">
        <f>IF(ISBLANK($A73),"",$V73*(Methuselahs!$A$4+1)+$A73)</f>
        <v/>
      </c>
      <c r="X73" s="72" t="str">
        <f>IF(ISBLANK($A73),"",_xlfn.RANK.EQ($W73,$W72:$W76,1))</f>
        <v/>
      </c>
    </row>
    <row r="74" spans="23:24" s="191" customFormat="1">
      <c r="W74" t="str">
        <f>IF(ISBLANK($A74),"",$V74*(Methuselahs!$A$4+1)+$A74)</f>
        <v/>
      </c>
      <c r="X74" s="72" t="str">
        <f>IF(ISBLANK($A74),"",_xlfn.RANK.EQ($W74,$W72:$W76,1))</f>
        <v/>
      </c>
    </row>
    <row r="75" spans="23:24" s="191" customFormat="1">
      <c r="W75" t="str">
        <f>IF(ISBLANK($A75),"",$V75*(Methuselahs!$A$4+1)+$A75)</f>
        <v/>
      </c>
      <c r="X75" s="72" t="str">
        <f>IF(ISBLANK($A75),"",_xlfn.RANK.EQ($W75,$W72:$W76,1))</f>
        <v/>
      </c>
    </row>
    <row r="76" spans="23:24" s="191" customFormat="1">
      <c r="W76" t="str">
        <f>IF(ISBLANK($A76),"",$V76*(Methuselahs!$A$4+1)+$A76)</f>
        <v/>
      </c>
      <c r="X76" s="72" t="str">
        <f>IF(ISBLANK($A76),"",_xlfn.RANK.EQ($W76,$W72:$W76,1))</f>
        <v/>
      </c>
    </row>
    <row r="77" spans="23:24" s="191" customFormat="1">
      <c r="W77" t="str">
        <f>IF(ISBLANK($A77),"",$V77*(Methuselahs!$A$4+1)+$A77)</f>
        <v/>
      </c>
      <c r="X77" s="72" t="str">
        <f>IF(ISBLANK($A77),"",_xlfn.RANK.EQ($W77,$W77:$W81,1))</f>
        <v/>
      </c>
    </row>
    <row r="78" spans="23:24" s="191" customFormat="1">
      <c r="W78" t="str">
        <f>IF(ISBLANK($A78),"",$V78*(Methuselahs!$A$4+1)+$A78)</f>
        <v/>
      </c>
      <c r="X78" s="72" t="str">
        <f>IF(ISBLANK($A78),"",_xlfn.RANK.EQ($W78,$W77:$W81,1))</f>
        <v/>
      </c>
    </row>
    <row r="79" spans="23:24" s="191" customFormat="1">
      <c r="W79" t="str">
        <f>IF(ISBLANK($A79),"",$V79*(Methuselahs!$A$4+1)+$A79)</f>
        <v/>
      </c>
      <c r="X79" s="72" t="str">
        <f>IF(ISBLANK($A79),"",_xlfn.RANK.EQ($W79,$W77:$W81,1))</f>
        <v/>
      </c>
    </row>
    <row r="80" spans="23:24" s="191" customFormat="1">
      <c r="W80" t="str">
        <f>IF(ISBLANK($A80),"",$V80*(Methuselahs!$A$4+1)+$A80)</f>
        <v/>
      </c>
      <c r="X80" s="72" t="str">
        <f>IF(ISBLANK($A80),"",_xlfn.RANK.EQ($W80,$W77:$W81,1))</f>
        <v/>
      </c>
    </row>
    <row r="81" spans="23:24" s="191" customFormat="1">
      <c r="W81" t="str">
        <f>IF(ISBLANK($A81),"",$V81*(Methuselahs!$A$4+1)+$A81)</f>
        <v/>
      </c>
      <c r="X81" s="72" t="str">
        <f>IF(ISBLANK($A81),"",_xlfn.RANK.EQ($W81,$W77:$W81,1))</f>
        <v/>
      </c>
    </row>
    <row r="82" spans="23:24" s="191" customFormat="1">
      <c r="W82" t="str">
        <f>IF(ISBLANK($A82),"",$V82*(Methuselahs!$A$4+1)+$A82)</f>
        <v/>
      </c>
      <c r="X82" s="72" t="str">
        <f>IF(ISBLANK($A82),"",_xlfn.RANK.EQ($W82,$W82:$W86,1))</f>
        <v/>
      </c>
    </row>
    <row r="83" spans="23:24" s="191" customFormat="1">
      <c r="W83" t="str">
        <f>IF(ISBLANK($A83),"",$V83*(Methuselahs!$A$4+1)+$A83)</f>
        <v/>
      </c>
      <c r="X83" s="72" t="str">
        <f>IF(ISBLANK($A83),"",_xlfn.RANK.EQ($W83,$W82:$W86,1))</f>
        <v/>
      </c>
    </row>
    <row r="84" spans="23:24" s="191" customFormat="1">
      <c r="W84" t="str">
        <f>IF(ISBLANK($A84),"",$V84*(Methuselahs!$A$4+1)+$A84)</f>
        <v/>
      </c>
      <c r="X84" s="72" t="str">
        <f>IF(ISBLANK($A84),"",_xlfn.RANK.EQ($W84,$W82:$W86,1))</f>
        <v/>
      </c>
    </row>
    <row r="85" spans="23:24" s="191" customFormat="1">
      <c r="W85" t="str">
        <f>IF(ISBLANK($A85),"",$V85*(Methuselahs!$A$4+1)+$A85)</f>
        <v/>
      </c>
      <c r="X85" s="72" t="str">
        <f>IF(ISBLANK($A85),"",_xlfn.RANK.EQ($W85,$W82:$W86,1))</f>
        <v/>
      </c>
    </row>
    <row r="86" spans="23:24" s="191" customFormat="1">
      <c r="W86" t="str">
        <f>IF(ISBLANK($A86),"",$V86*(Methuselahs!$A$4+1)+$A86)</f>
        <v/>
      </c>
      <c r="X86" s="72" t="str">
        <f>IF(ISBLANK($A86),"",_xlfn.RANK.EQ($W86,$W82:$W86,1))</f>
        <v/>
      </c>
    </row>
    <row r="87" spans="23:24" s="191" customFormat="1">
      <c r="W87" t="str">
        <f>IF(ISBLANK($A87),"",$V87*(Methuselahs!$A$4+1)+$A87)</f>
        <v/>
      </c>
      <c r="X87" s="72" t="str">
        <f>IF(ISBLANK($A87),"",_xlfn.RANK.EQ($W87,$W87:$W91,1))</f>
        <v/>
      </c>
    </row>
    <row r="88" spans="23:24" s="191" customFormat="1">
      <c r="W88" t="str">
        <f>IF(ISBLANK($A88),"",$V88*(Methuselahs!$A$4+1)+$A88)</f>
        <v/>
      </c>
      <c r="X88" s="72" t="str">
        <f>IF(ISBLANK($A88),"",_xlfn.RANK.EQ($W88,$W87:$W91,1))</f>
        <v/>
      </c>
    </row>
    <row r="89" spans="23:24" s="191" customFormat="1">
      <c r="W89" t="str">
        <f>IF(ISBLANK($A89),"",$V89*(Methuselahs!$A$4+1)+$A89)</f>
        <v/>
      </c>
      <c r="X89" s="72" t="str">
        <f>IF(ISBLANK($A89),"",_xlfn.RANK.EQ($W89,$W87:$W91,1))</f>
        <v/>
      </c>
    </row>
    <row r="90" spans="23:24" s="191" customFormat="1">
      <c r="W90" t="str">
        <f>IF(ISBLANK($A90),"",$V90*(Methuselahs!$A$4+1)+$A90)</f>
        <v/>
      </c>
      <c r="X90" s="72" t="str">
        <f>IF(ISBLANK($A90),"",_xlfn.RANK.EQ($W90,$W87:$W91,1))</f>
        <v/>
      </c>
    </row>
    <row r="91" spans="23:24" s="191" customFormat="1">
      <c r="W91" t="str">
        <f>IF(ISBLANK($A91),"",$V91*(Methuselahs!$A$4+1)+$A91)</f>
        <v/>
      </c>
      <c r="X91" s="72" t="str">
        <f>IF(ISBLANK($A91),"",_xlfn.RANK.EQ($W91,$W87:$W91,1))</f>
        <v/>
      </c>
    </row>
    <row r="92" spans="23:24" s="191" customFormat="1">
      <c r="W92" t="str">
        <f>IF(ISBLANK($A92),"",$V92*(Methuselahs!$A$4+1)+$A92)</f>
        <v/>
      </c>
      <c r="X92" s="72" t="str">
        <f>IF(ISBLANK($A92),"",_xlfn.RANK.EQ($W92,$W92:$W96,1))</f>
        <v/>
      </c>
    </row>
    <row r="93" spans="23:24" s="191" customFormat="1">
      <c r="W93" t="str">
        <f>IF(ISBLANK($A93),"",$V93*(Methuselahs!$A$4+1)+$A93)</f>
        <v/>
      </c>
      <c r="X93" s="72" t="str">
        <f>IF(ISBLANK($A93),"",_xlfn.RANK.EQ($W93,$W92:$W96,1))</f>
        <v/>
      </c>
    </row>
    <row r="94" spans="23:24" s="191" customFormat="1">
      <c r="W94" t="str">
        <f>IF(ISBLANK($A94),"",$V94*(Methuselahs!$A$4+1)+$A94)</f>
        <v/>
      </c>
      <c r="X94" s="72" t="str">
        <f>IF(ISBLANK($A94),"",_xlfn.RANK.EQ($W94,$W92:$W96,1))</f>
        <v/>
      </c>
    </row>
    <row r="95" spans="23:24" s="191" customFormat="1">
      <c r="W95" t="str">
        <f>IF(ISBLANK($A95),"",$V95*(Methuselahs!$A$4+1)+$A95)</f>
        <v/>
      </c>
      <c r="X95" s="72" t="str">
        <f>IF(ISBLANK($A95),"",_xlfn.RANK.EQ($W95,$W92:$W96,1))</f>
        <v/>
      </c>
    </row>
    <row r="96" spans="23:24" s="191" customFormat="1">
      <c r="W96" t="str">
        <f>IF(ISBLANK($A96),"",$V96*(Methuselahs!$A$4+1)+$A96)</f>
        <v/>
      </c>
      <c r="X96" s="72" t="str">
        <f>IF(ISBLANK($A96),"",_xlfn.RANK.EQ($W96,$W92:$W96,1))</f>
        <v/>
      </c>
    </row>
    <row r="97" spans="23:24" s="191" customFormat="1">
      <c r="W97" t="str">
        <f>IF(ISBLANK($A97),"",$V97*(Methuselahs!$A$4+1)+$A97)</f>
        <v/>
      </c>
      <c r="X97" s="72" t="str">
        <f>IF(ISBLANK($A97),"",_xlfn.RANK.EQ($W97,$W97:$W101,1))</f>
        <v/>
      </c>
    </row>
    <row r="98" spans="23:24" s="191" customFormat="1">
      <c r="W98" t="str">
        <f>IF(ISBLANK($A98),"",$V98*(Methuselahs!$A$4+1)+$A98)</f>
        <v/>
      </c>
      <c r="X98" s="72" t="str">
        <f>IF(ISBLANK($A98),"",_xlfn.RANK.EQ($W98,$W97:$W101,1))</f>
        <v/>
      </c>
    </row>
    <row r="99" spans="23:24" s="191" customFormat="1">
      <c r="W99" t="str">
        <f>IF(ISBLANK($A99),"",$V99*(Methuselahs!$A$4+1)+$A99)</f>
        <v/>
      </c>
      <c r="X99" s="72" t="str">
        <f>IF(ISBLANK($A99),"",_xlfn.RANK.EQ($W99,$W97:$W101,1))</f>
        <v/>
      </c>
    </row>
    <row r="100" spans="23:24" s="191" customFormat="1">
      <c r="W100" t="str">
        <f>IF(ISBLANK($A100),"",$V100*(Methuselahs!$A$4+1)+$A100)</f>
        <v/>
      </c>
      <c r="X100" s="72" t="str">
        <f>IF(ISBLANK($A100),"",_xlfn.RANK.EQ($W100,$W97:$W101,1))</f>
        <v/>
      </c>
    </row>
    <row r="101" spans="23:24" s="191" customFormat="1">
      <c r="W101" t="str">
        <f>IF(ISBLANK($A101),"",$V101*(Methuselahs!$A$4+1)+$A101)</f>
        <v/>
      </c>
      <c r="X101" s="72" t="str">
        <f>IF(ISBLANK($A101),"",_xlfn.RANK.EQ($W101,$W97:$W101,1))</f>
        <v/>
      </c>
    </row>
    <row r="102" spans="23:24" s="191" customFormat="1">
      <c r="W102" t="str">
        <f>IF(ISBLANK($A102),"",$V102*(Methuselahs!$A$4+1)+$A102)</f>
        <v/>
      </c>
      <c r="X102" s="72" t="str">
        <f>IF(ISBLANK($A102),"",_xlfn.RANK.EQ($W102,$W102:$W106,1))</f>
        <v/>
      </c>
    </row>
    <row r="103" spans="23:24" s="191" customFormat="1">
      <c r="W103" t="str">
        <f>IF(ISBLANK($A103),"",$V103*(Methuselahs!$A$4+1)+$A103)</f>
        <v/>
      </c>
      <c r="X103" s="72" t="str">
        <f>IF(ISBLANK($A103),"",_xlfn.RANK.EQ($W103,$W102:$W106,1))</f>
        <v/>
      </c>
    </row>
    <row r="104" spans="23:24" s="191" customFormat="1">
      <c r="W104" t="str">
        <f>IF(ISBLANK($A104),"",$V104*(Methuselahs!$A$4+1)+$A104)</f>
        <v/>
      </c>
      <c r="X104" s="72" t="str">
        <f>IF(ISBLANK($A104),"",_xlfn.RANK.EQ($W104,$W102:$W106,1))</f>
        <v/>
      </c>
    </row>
    <row r="105" spans="23:24" s="191" customFormat="1">
      <c r="W105" t="str">
        <f>IF(ISBLANK($A105),"",$V105*(Methuselahs!$A$4+1)+$A105)</f>
        <v/>
      </c>
      <c r="X105" s="72" t="str">
        <f>IF(ISBLANK($A105),"",_xlfn.RANK.EQ($W105,$W102:$W106,1))</f>
        <v/>
      </c>
    </row>
    <row r="106" spans="23:24" s="191" customFormat="1">
      <c r="W106" t="str">
        <f>IF(ISBLANK($A106),"",$V106*(Methuselahs!$A$4+1)+$A106)</f>
        <v/>
      </c>
      <c r="X106" s="72" t="str">
        <f>IF(ISBLANK($A106),"",_xlfn.RANK.EQ($W106,$W102:$W106,1))</f>
        <v/>
      </c>
    </row>
    <row r="107" spans="23:24" s="191" customFormat="1">
      <c r="W107" t="str">
        <f>IF(ISBLANK($A107),"",$V107*(Methuselahs!$A$4+1)+$A107)</f>
        <v/>
      </c>
      <c r="X107" s="72" t="str">
        <f>IF(ISBLANK($A107),"",_xlfn.RANK.EQ($W107,$W107:$W111,1))</f>
        <v/>
      </c>
    </row>
    <row r="108" spans="23:24" s="191" customFormat="1">
      <c r="W108" t="str">
        <f>IF(ISBLANK($A108),"",$V108*(Methuselahs!$A$4+1)+$A108)</f>
        <v/>
      </c>
      <c r="X108" s="72" t="str">
        <f>IF(ISBLANK($A108),"",_xlfn.RANK.EQ($W108,$W107:$W111,1))</f>
        <v/>
      </c>
    </row>
    <row r="109" spans="23:24" s="191" customFormat="1">
      <c r="W109" t="str">
        <f>IF(ISBLANK($A109),"",$V109*(Methuselahs!$A$4+1)+$A109)</f>
        <v/>
      </c>
      <c r="X109" s="72" t="str">
        <f>IF(ISBLANK($A109),"",_xlfn.RANK.EQ($W109,$W107:$W111,1))</f>
        <v/>
      </c>
    </row>
    <row r="110" spans="23:24" s="191" customFormat="1">
      <c r="W110" t="str">
        <f>IF(ISBLANK($A110),"",$V110*(Methuselahs!$A$4+1)+$A110)</f>
        <v/>
      </c>
      <c r="X110" s="72" t="str">
        <f>IF(ISBLANK($A110),"",_xlfn.RANK.EQ($W110,$W107:$W111,1))</f>
        <v/>
      </c>
    </row>
    <row r="111" spans="23:24" s="191" customFormat="1">
      <c r="W111" t="str">
        <f>IF(ISBLANK($A111),"",$V111*(Methuselahs!$A$4+1)+$A111)</f>
        <v/>
      </c>
      <c r="X111" s="72" t="str">
        <f>IF(ISBLANK($A111),"",_xlfn.RANK.EQ($W111,$W107:$W111,1))</f>
        <v/>
      </c>
    </row>
    <row r="112" spans="23:24" s="191" customFormat="1">
      <c r="W112" t="str">
        <f>IF(ISBLANK($A112),"",$V112*(Methuselahs!$A$4+1)+$A112)</f>
        <v/>
      </c>
      <c r="X112" s="72" t="str">
        <f>IF(ISBLANK($A112),"",_xlfn.RANK.EQ($W112,$W112:$W116,1))</f>
        <v/>
      </c>
    </row>
    <row r="113" spans="23:24" s="191" customFormat="1">
      <c r="W113" t="str">
        <f>IF(ISBLANK($A113),"",$V113*(Methuselahs!$A$4+1)+$A113)</f>
        <v/>
      </c>
      <c r="X113" s="72" t="str">
        <f>IF(ISBLANK($A113),"",_xlfn.RANK.EQ($W113,$W112:$W116,1))</f>
        <v/>
      </c>
    </row>
    <row r="114" spans="23:24" s="191" customFormat="1">
      <c r="W114" t="str">
        <f>IF(ISBLANK($A114),"",$V114*(Methuselahs!$A$4+1)+$A114)</f>
        <v/>
      </c>
      <c r="X114" s="72" t="str">
        <f>IF(ISBLANK($A114),"",_xlfn.RANK.EQ($W114,$W112:$W116,1))</f>
        <v/>
      </c>
    </row>
    <row r="115" spans="23:24" s="191" customFormat="1">
      <c r="W115" t="str">
        <f>IF(ISBLANK($A115),"",$V115*(Methuselahs!$A$4+1)+$A115)</f>
        <v/>
      </c>
      <c r="X115" s="72" t="str">
        <f>IF(ISBLANK($A115),"",_xlfn.RANK.EQ($W115,$W112:$W116,1))</f>
        <v/>
      </c>
    </row>
    <row r="116" spans="23:24" s="191" customFormat="1">
      <c r="W116" t="str">
        <f>IF(ISBLANK($A116),"",$V116*(Methuselahs!$A$4+1)+$A116)</f>
        <v/>
      </c>
      <c r="X116" s="72" t="str">
        <f>IF(ISBLANK($A116),"",_xlfn.RANK.EQ($W116,$W112:$W116,1))</f>
        <v/>
      </c>
    </row>
    <row r="117" spans="23:24" s="191" customFormat="1">
      <c r="W117" t="str">
        <f>IF(ISBLANK($A117),"",$V117*(Methuselahs!$A$4+1)+$A117)</f>
        <v/>
      </c>
      <c r="X117" s="72" t="str">
        <f>IF(ISBLANK($A117),"",_xlfn.RANK.EQ($W117,$W117:$W121,1))</f>
        <v/>
      </c>
    </row>
    <row r="118" spans="23:24" s="191" customFormat="1">
      <c r="W118" t="str">
        <f>IF(ISBLANK($A118),"",$V118*(Methuselahs!$A$4+1)+$A118)</f>
        <v/>
      </c>
      <c r="X118" s="72" t="str">
        <f>IF(ISBLANK($A118),"",_xlfn.RANK.EQ($W118,$W117:$W121,1))</f>
        <v/>
      </c>
    </row>
    <row r="119" spans="23:24" s="191" customFormat="1">
      <c r="W119" t="str">
        <f>IF(ISBLANK($A119),"",$V119*(Methuselahs!$A$4+1)+$A119)</f>
        <v/>
      </c>
      <c r="X119" s="72" t="str">
        <f>IF(ISBLANK($A119),"",_xlfn.RANK.EQ($W119,$W117:$W121,1))</f>
        <v/>
      </c>
    </row>
    <row r="120" spans="23:24" s="191" customFormat="1">
      <c r="W120" t="str">
        <f>IF(ISBLANK($A120),"",$V120*(Methuselahs!$A$4+1)+$A120)</f>
        <v/>
      </c>
      <c r="X120" s="72" t="str">
        <f>IF(ISBLANK($A120),"",_xlfn.RANK.EQ($W120,$W117:$W121,1))</f>
        <v/>
      </c>
    </row>
    <row r="121" spans="23:24" s="191" customFormat="1">
      <c r="W121" t="str">
        <f>IF(ISBLANK($A121),"",$V121*(Methuselahs!$A$4+1)+$A121)</f>
        <v/>
      </c>
      <c r="X121" s="72" t="str">
        <f>IF(ISBLANK($A121),"",_xlfn.RANK.EQ($W121,$W117:$W121,1))</f>
        <v/>
      </c>
    </row>
    <row r="122" spans="23:24" s="191" customFormat="1">
      <c r="W122" t="str">
        <f>IF(ISBLANK($A122),"",$V122*(Methuselahs!$A$4+1)+$A122)</f>
        <v/>
      </c>
      <c r="X122" s="72" t="str">
        <f>IF(ISBLANK($A122),"",_xlfn.RANK.EQ($W122,$W122:$W126,1))</f>
        <v/>
      </c>
    </row>
    <row r="123" spans="23:24" s="191" customFormat="1">
      <c r="W123" t="str">
        <f>IF(ISBLANK($A123),"",$V123*(Methuselahs!$A$4+1)+$A123)</f>
        <v/>
      </c>
      <c r="X123" s="72" t="str">
        <f>IF(ISBLANK($A123),"",_xlfn.RANK.EQ($W123,$W122:$W126,1))</f>
        <v/>
      </c>
    </row>
    <row r="124" spans="23:24" s="191" customFormat="1">
      <c r="W124" t="str">
        <f>IF(ISBLANK($A124),"",$V124*(Methuselahs!$A$4+1)+$A124)</f>
        <v/>
      </c>
      <c r="X124" s="72" t="str">
        <f>IF(ISBLANK($A124),"",_xlfn.RANK.EQ($W124,$W122:$W126,1))</f>
        <v/>
      </c>
    </row>
    <row r="125" spans="23:24" s="191" customFormat="1">
      <c r="W125" t="str">
        <f>IF(ISBLANK($A125),"",$V125*(Methuselahs!$A$4+1)+$A125)</f>
        <v/>
      </c>
      <c r="X125" s="72" t="str">
        <f>IF(ISBLANK($A125),"",_xlfn.RANK.EQ($W125,$W122:$W126,1))</f>
        <v/>
      </c>
    </row>
    <row r="126" spans="23:24" s="191" customFormat="1">
      <c r="W126" t="str">
        <f>IF(ISBLANK($A126),"",$V126*(Methuselahs!$A$4+1)+$A126)</f>
        <v/>
      </c>
      <c r="X126" s="72" t="str">
        <f>IF(ISBLANK($A126),"",_xlfn.RANK.EQ($W126,$W122:$W126,1))</f>
        <v/>
      </c>
    </row>
    <row r="127" spans="23:24" s="191" customFormat="1">
      <c r="W127" t="str">
        <f>IF(ISBLANK($A127),"",$V127*(Methuselahs!$A$4+1)+$A127)</f>
        <v/>
      </c>
      <c r="X127" s="72" t="str">
        <f>IF(ISBLANK($A127),"",_xlfn.RANK.EQ($W127,$W127:$W131,1))</f>
        <v/>
      </c>
    </row>
    <row r="128" spans="23:24" s="191" customFormat="1">
      <c r="W128" t="str">
        <f>IF(ISBLANK($A128),"",$V128*(Methuselahs!$A$4+1)+$A128)</f>
        <v/>
      </c>
      <c r="X128" s="72" t="str">
        <f>IF(ISBLANK($A128),"",_xlfn.RANK.EQ($W128,$W127:$W131,1))</f>
        <v/>
      </c>
    </row>
    <row r="129" spans="23:24" s="191" customFormat="1">
      <c r="W129" t="str">
        <f>IF(ISBLANK($A129),"",$V129*(Methuselahs!$A$4+1)+$A129)</f>
        <v/>
      </c>
      <c r="X129" s="72" t="str">
        <f>IF(ISBLANK($A129),"",_xlfn.RANK.EQ($W129,$W127:$W131,1))</f>
        <v/>
      </c>
    </row>
    <row r="130" spans="23:24" s="191" customFormat="1">
      <c r="W130" t="str">
        <f>IF(ISBLANK($A130),"",$V130*(Methuselahs!$A$4+1)+$A130)</f>
        <v/>
      </c>
      <c r="X130" s="72" t="str">
        <f>IF(ISBLANK($A130),"",_xlfn.RANK.EQ($W130,$W127:$W131,1))</f>
        <v/>
      </c>
    </row>
    <row r="131" spans="23:24" s="191" customFormat="1">
      <c r="W131" t="str">
        <f>IF(ISBLANK($A131),"",$V131*(Methuselahs!$A$4+1)+$A131)</f>
        <v/>
      </c>
      <c r="X131" s="72" t="str">
        <f>IF(ISBLANK($A131),"",_xlfn.RANK.EQ($W131,$W127:$W131,1))</f>
        <v/>
      </c>
    </row>
    <row r="132" spans="23:24" s="191" customFormat="1">
      <c r="W132" t="str">
        <f>IF(ISBLANK($A132),"",$V132*(Methuselahs!$A$4+1)+$A132)</f>
        <v/>
      </c>
      <c r="X132" s="72" t="str">
        <f>IF(ISBLANK($A132),"",_xlfn.RANK.EQ($W132,$W132:$W136,1))</f>
        <v/>
      </c>
    </row>
    <row r="133" spans="23:24" s="191" customFormat="1">
      <c r="W133" t="str">
        <f>IF(ISBLANK($A133),"",$V133*(Methuselahs!$A$4+1)+$A133)</f>
        <v/>
      </c>
      <c r="X133" s="72" t="str">
        <f>IF(ISBLANK($A133),"",_xlfn.RANK.EQ($W133,$W132:$W136,1))</f>
        <v/>
      </c>
    </row>
    <row r="134" spans="23:24" s="191" customFormat="1">
      <c r="W134" t="str">
        <f>IF(ISBLANK($A134),"",$V134*(Methuselahs!$A$4+1)+$A134)</f>
        <v/>
      </c>
      <c r="X134" s="72" t="str">
        <f>IF(ISBLANK($A134),"",_xlfn.RANK.EQ($W134,$W132:$W136,1))</f>
        <v/>
      </c>
    </row>
    <row r="135" spans="23:24" s="191" customFormat="1">
      <c r="W135" t="str">
        <f>IF(ISBLANK($A135),"",$V135*(Methuselahs!$A$4+1)+$A135)</f>
        <v/>
      </c>
      <c r="X135" s="72" t="str">
        <f>IF(ISBLANK($A135),"",_xlfn.RANK.EQ($W135,$W132:$W136,1))</f>
        <v/>
      </c>
    </row>
    <row r="136" spans="23:24" s="191" customFormat="1">
      <c r="W136" t="str">
        <f>IF(ISBLANK($A136),"",$V136*(Methuselahs!$A$4+1)+$A136)</f>
        <v/>
      </c>
      <c r="X136" s="72" t="str">
        <f>IF(ISBLANK($A136),"",_xlfn.RANK.EQ($W136,$W132:$W136,1))</f>
        <v/>
      </c>
    </row>
    <row r="137" spans="23:24" s="191" customFormat="1">
      <c r="W137" t="str">
        <f>IF(ISBLANK($A137),"",$V137*(Methuselahs!$A$4+1)+$A137)</f>
        <v/>
      </c>
      <c r="X137" s="72" t="str">
        <f>IF(ISBLANK($A137),"",_xlfn.RANK.EQ($W137,$W137:$W141,1))</f>
        <v/>
      </c>
    </row>
    <row r="138" spans="23:24" s="191" customFormat="1">
      <c r="W138" t="str">
        <f>IF(ISBLANK($A138),"",$V138*(Methuselahs!$A$4+1)+$A138)</f>
        <v/>
      </c>
      <c r="X138" s="72" t="str">
        <f>IF(ISBLANK($A138),"",_xlfn.RANK.EQ($W138,$W137:$W141,1))</f>
        <v/>
      </c>
    </row>
    <row r="139" spans="23:24" s="191" customFormat="1">
      <c r="W139" t="str">
        <f>IF(ISBLANK($A139),"",$V139*(Methuselahs!$A$4+1)+$A139)</f>
        <v/>
      </c>
      <c r="X139" s="72" t="str">
        <f>IF(ISBLANK($A139),"",_xlfn.RANK.EQ($W139,$W137:$W141,1))</f>
        <v/>
      </c>
    </row>
    <row r="140" spans="23:24" s="191" customFormat="1">
      <c r="W140" t="str">
        <f>IF(ISBLANK($A140),"",$V140*(Methuselahs!$A$4+1)+$A140)</f>
        <v/>
      </c>
      <c r="X140" s="72" t="str">
        <f>IF(ISBLANK($A140),"",_xlfn.RANK.EQ($W140,$W137:$W141,1))</f>
        <v/>
      </c>
    </row>
    <row r="141" spans="23:24" s="191" customFormat="1">
      <c r="W141" t="str">
        <f>IF(ISBLANK($A141),"",$V141*(Methuselahs!$A$4+1)+$A141)</f>
        <v/>
      </c>
      <c r="X141" s="72" t="str">
        <f>IF(ISBLANK($A141),"",_xlfn.RANK.EQ($W141,$W137:$W141,1))</f>
        <v/>
      </c>
    </row>
    <row r="142" spans="23:24" s="191" customFormat="1">
      <c r="W142" t="str">
        <f>IF(ISBLANK($A142),"",$V142*(Methuselahs!$A$4+1)+$A142)</f>
        <v/>
      </c>
      <c r="X142" s="72" t="str">
        <f>IF(ISBLANK($A142),"",_xlfn.RANK.EQ($W142,$W142:$W146,1))</f>
        <v/>
      </c>
    </row>
    <row r="143" spans="23:24" s="191" customFormat="1">
      <c r="W143" t="str">
        <f>IF(ISBLANK($A143),"",$V143*(Methuselahs!$A$4+1)+$A143)</f>
        <v/>
      </c>
      <c r="X143" s="72" t="str">
        <f>IF(ISBLANK($A143),"",_xlfn.RANK.EQ($W143,$W142:$W146,1))</f>
        <v/>
      </c>
    </row>
    <row r="144" spans="23:24" s="191" customFormat="1">
      <c r="W144" t="str">
        <f>IF(ISBLANK($A144),"",$V144*(Methuselahs!$A$4+1)+$A144)</f>
        <v/>
      </c>
      <c r="X144" s="72" t="str">
        <f>IF(ISBLANK($A144),"",_xlfn.RANK.EQ($W144,$W142:$W146,1))</f>
        <v/>
      </c>
    </row>
    <row r="145" spans="23:24" s="191" customFormat="1">
      <c r="W145" t="str">
        <f>IF(ISBLANK($A145),"",$V145*(Methuselahs!$A$4+1)+$A145)</f>
        <v/>
      </c>
      <c r="X145" s="72" t="str">
        <f>IF(ISBLANK($A145),"",_xlfn.RANK.EQ($W145,$W142:$W146,1))</f>
        <v/>
      </c>
    </row>
    <row r="146" spans="23:24" s="191" customFormat="1">
      <c r="W146" t="str">
        <f>IF(ISBLANK($A146),"",$V146*(Methuselahs!$A$4+1)+$A146)</f>
        <v/>
      </c>
      <c r="X146" s="72" t="str">
        <f>IF(ISBLANK($A146),"",_xlfn.RANK.EQ($W146,$W142:$W146,1))</f>
        <v/>
      </c>
    </row>
    <row r="147" spans="23:24" s="191" customFormat="1">
      <c r="W147" t="str">
        <f>IF(ISBLANK($A147),"",$V147*(Methuselahs!$A$4+1)+$A147)</f>
        <v/>
      </c>
      <c r="X147" s="72" t="str">
        <f>IF(ISBLANK($A147),"",_xlfn.RANK.EQ($W147,$W147:$W151,1))</f>
        <v/>
      </c>
    </row>
    <row r="148" spans="23:24" s="191" customFormat="1">
      <c r="W148" t="str">
        <f>IF(ISBLANK($A148),"",$V148*(Methuselahs!$A$4+1)+$A148)</f>
        <v/>
      </c>
      <c r="X148" s="72" t="str">
        <f>IF(ISBLANK($A148),"",_xlfn.RANK.EQ($W148,$W147:$W151,1))</f>
        <v/>
      </c>
    </row>
    <row r="149" spans="23:24" s="191" customFormat="1">
      <c r="W149" t="str">
        <f>IF(ISBLANK($A149),"",$V149*(Methuselahs!$A$4+1)+$A149)</f>
        <v/>
      </c>
      <c r="X149" s="72" t="str">
        <f>IF(ISBLANK($A149),"",_xlfn.RANK.EQ($W149,$W147:$W151,1))</f>
        <v/>
      </c>
    </row>
    <row r="150" spans="23:24" s="191" customFormat="1">
      <c r="W150" t="str">
        <f>IF(ISBLANK($A150),"",$V150*(Methuselahs!$A$4+1)+$A150)</f>
        <v/>
      </c>
      <c r="X150" s="72" t="str">
        <f>IF(ISBLANK($A150),"",_xlfn.RANK.EQ($W150,$W147:$W151,1))</f>
        <v/>
      </c>
    </row>
    <row r="151" spans="23:24" s="191" customFormat="1">
      <c r="W151" t="str">
        <f>IF(ISBLANK($A151),"",$V151*(Methuselahs!$A$4+1)+$A151)</f>
        <v/>
      </c>
      <c r="X151" s="72" t="str">
        <f>IF(ISBLANK($A151),"",_xlfn.RANK.EQ($W151,$W147:$W151,1))</f>
        <v/>
      </c>
    </row>
    <row r="152" spans="23:24" s="191" customFormat="1">
      <c r="W152" t="str">
        <f>IF(ISBLANK($A152),"",$V152*(Methuselahs!$A$4+1)+$A152)</f>
        <v/>
      </c>
      <c r="X152" s="72" t="str">
        <f>IF(ISBLANK($A152),"",_xlfn.RANK.EQ($W152,$W152:$W156,1))</f>
        <v/>
      </c>
    </row>
    <row r="153" spans="23:24" s="191" customFormat="1">
      <c r="W153" t="str">
        <f>IF(ISBLANK($A153),"",$V153*(Methuselahs!$A$4+1)+$A153)</f>
        <v/>
      </c>
      <c r="X153" s="72" t="str">
        <f>IF(ISBLANK($A153),"",_xlfn.RANK.EQ($W153,$W152:$W156,1))</f>
        <v/>
      </c>
    </row>
    <row r="154" spans="23:24" s="191" customFormat="1">
      <c r="W154" t="str">
        <f>IF(ISBLANK($A154),"",$V154*(Methuselahs!$A$4+1)+$A154)</f>
        <v/>
      </c>
      <c r="X154" s="72" t="str">
        <f>IF(ISBLANK($A154),"",_xlfn.RANK.EQ($W154,$W152:$W156,1))</f>
        <v/>
      </c>
    </row>
    <row r="155" spans="23:24" s="191" customFormat="1">
      <c r="W155" t="str">
        <f>IF(ISBLANK($A155),"",$V155*(Methuselahs!$A$4+1)+$A155)</f>
        <v/>
      </c>
      <c r="X155" s="72" t="str">
        <f>IF(ISBLANK($A155),"",_xlfn.RANK.EQ($W155,$W152:$W156,1))</f>
        <v/>
      </c>
    </row>
    <row r="156" spans="23:24" s="191" customFormat="1">
      <c r="W156" t="str">
        <f>IF(ISBLANK($A156),"",$V156*(Methuselahs!$A$4+1)+$A156)</f>
        <v/>
      </c>
      <c r="X156" s="72" t="str">
        <f>IF(ISBLANK($A156),"",_xlfn.RANK.EQ($W156,$W152:$W156,1))</f>
        <v/>
      </c>
    </row>
    <row r="157" spans="23:24" s="191" customFormat="1">
      <c r="W157" t="str">
        <f>IF(ISBLANK($A157),"",$V157*(Methuselahs!$A$4+1)+$A157)</f>
        <v/>
      </c>
      <c r="X157" s="72" t="str">
        <f>IF(ISBLANK($A157),"",_xlfn.RANK.EQ($W157,$W157:$W161,1))</f>
        <v/>
      </c>
    </row>
    <row r="158" spans="23:24" s="191" customFormat="1">
      <c r="W158" t="str">
        <f>IF(ISBLANK($A158),"",$V158*(Methuselahs!$A$4+1)+$A158)</f>
        <v/>
      </c>
      <c r="X158" s="72" t="str">
        <f>IF(ISBLANK($A158),"",_xlfn.RANK.EQ($W158,$W157:$W161,1))</f>
        <v/>
      </c>
    </row>
    <row r="159" spans="23:24" s="191" customFormat="1">
      <c r="W159" t="str">
        <f>IF(ISBLANK($A159),"",$V159*(Methuselahs!$A$4+1)+$A159)</f>
        <v/>
      </c>
      <c r="X159" s="72" t="str">
        <f>IF(ISBLANK($A159),"",_xlfn.RANK.EQ($W159,$W157:$W161,1))</f>
        <v/>
      </c>
    </row>
    <row r="160" spans="23:24" s="191" customFormat="1">
      <c r="W160" t="str">
        <f>IF(ISBLANK($A160),"",$V160*(Methuselahs!$A$4+1)+$A160)</f>
        <v/>
      </c>
      <c r="X160" s="72" t="str">
        <f>IF(ISBLANK($A160),"",_xlfn.RANK.EQ($W160,$W157:$W161,1))</f>
        <v/>
      </c>
    </row>
    <row r="161" spans="23:24" s="191" customFormat="1">
      <c r="W161" t="str">
        <f>IF(ISBLANK($A161),"",$V161*(Methuselahs!$A$4+1)+$A161)</f>
        <v/>
      </c>
      <c r="X161" s="72" t="str">
        <f>IF(ISBLANK($A161),"",_xlfn.RANK.EQ($W161,$W157:$W161,1))</f>
        <v/>
      </c>
    </row>
    <row r="162" spans="23:24" s="191" customFormat="1">
      <c r="W162" t="str">
        <f>IF(ISBLANK($A162),"",$V162*(Methuselahs!$A$4+1)+$A162)</f>
        <v/>
      </c>
      <c r="X162" s="72" t="str">
        <f>IF(ISBLANK($A162),"",_xlfn.RANK.EQ($W162,$W162:$W166,1))</f>
        <v/>
      </c>
    </row>
    <row r="163" spans="23:24" s="191" customFormat="1">
      <c r="W163" t="str">
        <f>IF(ISBLANK($A163),"",$V163*(Methuselahs!$A$4+1)+$A163)</f>
        <v/>
      </c>
      <c r="X163" s="72" t="str">
        <f>IF(ISBLANK($A163),"",_xlfn.RANK.EQ($W163,$W162:$W166,1))</f>
        <v/>
      </c>
    </row>
    <row r="164" spans="23:24" s="191" customFormat="1">
      <c r="W164" t="str">
        <f>IF(ISBLANK($A164),"",$V164*(Methuselahs!$A$4+1)+$A164)</f>
        <v/>
      </c>
      <c r="X164" s="72" t="str">
        <f>IF(ISBLANK($A164),"",_xlfn.RANK.EQ($W164,$W162:$W166,1))</f>
        <v/>
      </c>
    </row>
    <row r="165" spans="23:24" s="191" customFormat="1">
      <c r="W165" t="str">
        <f>IF(ISBLANK($A165),"",$V165*(Methuselahs!$A$4+1)+$A165)</f>
        <v/>
      </c>
      <c r="X165" s="72" t="str">
        <f>IF(ISBLANK($A165),"",_xlfn.RANK.EQ($W165,$W162:$W166,1))</f>
        <v/>
      </c>
    </row>
    <row r="166" spans="23:24" s="191" customFormat="1">
      <c r="W166" t="str">
        <f>IF(ISBLANK($A166),"",$V166*(Methuselahs!$A$4+1)+$A166)</f>
        <v/>
      </c>
      <c r="X166" s="72" t="str">
        <f>IF(ISBLANK($A166),"",_xlfn.RANK.EQ($W166,$W162:$W166,1))</f>
        <v/>
      </c>
    </row>
    <row r="167" spans="23:24" s="191" customFormat="1">
      <c r="W167" t="str">
        <f>IF(ISBLANK($A167),"",$V167*(Methuselahs!$A$4+1)+$A167)</f>
        <v/>
      </c>
      <c r="X167" s="72" t="str">
        <f>IF(ISBLANK($A167),"",_xlfn.RANK.EQ($W167,$W167:$W171,1))</f>
        <v/>
      </c>
    </row>
    <row r="168" spans="23:24" s="191" customFormat="1">
      <c r="W168" t="str">
        <f>IF(ISBLANK($A168),"",$V168*(Methuselahs!$A$4+1)+$A168)</f>
        <v/>
      </c>
      <c r="X168" s="72" t="str">
        <f>IF(ISBLANK($A168),"",_xlfn.RANK.EQ($W168,$W167:$W171,1))</f>
        <v/>
      </c>
    </row>
    <row r="169" spans="23:24" s="191" customFormat="1">
      <c r="W169" t="str">
        <f>IF(ISBLANK($A169),"",$V169*(Methuselahs!$A$4+1)+$A169)</f>
        <v/>
      </c>
      <c r="X169" s="72" t="str">
        <f>IF(ISBLANK($A169),"",_xlfn.RANK.EQ($W169,$W167:$W171,1))</f>
        <v/>
      </c>
    </row>
    <row r="170" spans="23:24" s="191" customFormat="1">
      <c r="W170" t="str">
        <f>IF(ISBLANK($A170),"",$V170*(Methuselahs!$A$4+1)+$A170)</f>
        <v/>
      </c>
      <c r="X170" s="72" t="str">
        <f>IF(ISBLANK($A170),"",_xlfn.RANK.EQ($W170,$W167:$W171,1))</f>
        <v/>
      </c>
    </row>
    <row r="171" spans="23:24" s="191" customFormat="1">
      <c r="W171" t="str">
        <f>IF(ISBLANK($A171),"",$V171*(Methuselahs!$A$4+1)+$A171)</f>
        <v/>
      </c>
      <c r="X171" s="72" t="str">
        <f>IF(ISBLANK($A171),"",_xlfn.RANK.EQ($W171,$W167:$W171,1))</f>
        <v/>
      </c>
    </row>
    <row r="172" spans="23:24" s="191" customFormat="1">
      <c r="W172" t="str">
        <f>IF(ISBLANK($A172),"",$V172*(Methuselahs!$A$4+1)+$A172)</f>
        <v/>
      </c>
      <c r="X172" s="72" t="str">
        <f>IF(ISBLANK($A172),"",_xlfn.RANK.EQ($W172,$W172:$W176,1))</f>
        <v/>
      </c>
    </row>
    <row r="173" spans="23:24" s="191" customFormat="1">
      <c r="W173" t="str">
        <f>IF(ISBLANK($A173),"",$V173*(Methuselahs!$A$4+1)+$A173)</f>
        <v/>
      </c>
      <c r="X173" s="72" t="str">
        <f>IF(ISBLANK($A173),"",_xlfn.RANK.EQ($W173,$W172:$W176,1))</f>
        <v/>
      </c>
    </row>
    <row r="174" spans="23:24" s="191" customFormat="1">
      <c r="W174" t="str">
        <f>IF(ISBLANK($A174),"",$V174*(Methuselahs!$A$4+1)+$A174)</f>
        <v/>
      </c>
      <c r="X174" s="72" t="str">
        <f>IF(ISBLANK($A174),"",_xlfn.RANK.EQ($W174,$W172:$W176,1))</f>
        <v/>
      </c>
    </row>
    <row r="175" spans="23:24" s="191" customFormat="1">
      <c r="W175" t="str">
        <f>IF(ISBLANK($A175),"",$V175*(Methuselahs!$A$4+1)+$A175)</f>
        <v/>
      </c>
      <c r="X175" s="72" t="str">
        <f>IF(ISBLANK($A175),"",_xlfn.RANK.EQ($W175,$W172:$W176,1))</f>
        <v/>
      </c>
    </row>
    <row r="176" spans="23:24" s="191" customFormat="1">
      <c r="W176" t="str">
        <f>IF(ISBLANK($A176),"",$V176*(Methuselahs!$A$4+1)+$A176)</f>
        <v/>
      </c>
      <c r="X176" s="72" t="str">
        <f>IF(ISBLANK($A176),"",_xlfn.RANK.EQ($W176,$W172:$W176,1))</f>
        <v/>
      </c>
    </row>
    <row r="177" spans="23:24" s="191" customFormat="1">
      <c r="W177" t="str">
        <f>IF(ISBLANK($A177),"",$V177*(Methuselahs!$A$4+1)+$A177)</f>
        <v/>
      </c>
      <c r="X177" s="72" t="str">
        <f>IF(ISBLANK($A177),"",_xlfn.RANK.EQ($W177,$W177:$W181,1))</f>
        <v/>
      </c>
    </row>
    <row r="178" spans="23:24" s="191" customFormat="1">
      <c r="W178" t="str">
        <f>IF(ISBLANK($A178),"",$V178*(Methuselahs!$A$4+1)+$A178)</f>
        <v/>
      </c>
      <c r="X178" s="72" t="str">
        <f>IF(ISBLANK($A178),"",_xlfn.RANK.EQ($W178,$W177:$W181,1))</f>
        <v/>
      </c>
    </row>
    <row r="179" spans="23:24" s="191" customFormat="1">
      <c r="W179" t="str">
        <f>IF(ISBLANK($A179),"",$V179*(Methuselahs!$A$4+1)+$A179)</f>
        <v/>
      </c>
      <c r="X179" s="72" t="str">
        <f>IF(ISBLANK($A179),"",_xlfn.RANK.EQ($W179,$W177:$W181,1))</f>
        <v/>
      </c>
    </row>
    <row r="180" spans="23:24" s="191" customFormat="1">
      <c r="W180" t="str">
        <f>IF(ISBLANK($A180),"",$V180*(Methuselahs!$A$4+1)+$A180)</f>
        <v/>
      </c>
      <c r="X180" s="72" t="str">
        <f>IF(ISBLANK($A180),"",_xlfn.RANK.EQ($W180,$W177:$W181,1))</f>
        <v/>
      </c>
    </row>
    <row r="181" spans="23:24" s="191" customFormat="1">
      <c r="W181" t="str">
        <f>IF(ISBLANK($A181),"",$V181*(Methuselahs!$A$4+1)+$A181)</f>
        <v/>
      </c>
      <c r="X181" s="72" t="str">
        <f>IF(ISBLANK($A181),"",_xlfn.RANK.EQ($W181,$W177:$W181,1))</f>
        <v/>
      </c>
    </row>
    <row r="182" spans="23:24" s="191" customFormat="1">
      <c r="W182" t="str">
        <f>IF(ISBLANK($A182),"",$V182*(Methuselahs!$A$4+1)+$A182)</f>
        <v/>
      </c>
      <c r="X182" s="72" t="str">
        <f>IF(ISBLANK($A182),"",_xlfn.RANK.EQ($W182,$W182:$W186,1))</f>
        <v/>
      </c>
    </row>
    <row r="183" spans="23:24" s="191" customFormat="1">
      <c r="W183" t="str">
        <f>IF(ISBLANK($A183),"",$V183*(Methuselahs!$A$4+1)+$A183)</f>
        <v/>
      </c>
      <c r="X183" s="72" t="str">
        <f>IF(ISBLANK($A183),"",_xlfn.RANK.EQ($W183,$W182:$W186,1))</f>
        <v/>
      </c>
    </row>
    <row r="184" spans="23:24" s="191" customFormat="1">
      <c r="W184" t="str">
        <f>IF(ISBLANK($A184),"",$V184*(Methuselahs!$A$4+1)+$A184)</f>
        <v/>
      </c>
      <c r="X184" s="72" t="str">
        <f>IF(ISBLANK($A184),"",_xlfn.RANK.EQ($W184,$W182:$W186,1))</f>
        <v/>
      </c>
    </row>
    <row r="185" spans="23:24" s="191" customFormat="1">
      <c r="W185" t="str">
        <f>IF(ISBLANK($A185),"",$V185*(Methuselahs!$A$4+1)+$A185)</f>
        <v/>
      </c>
      <c r="X185" s="72" t="str">
        <f>IF(ISBLANK($A185),"",_xlfn.RANK.EQ($W185,$W182:$W186,1))</f>
        <v/>
      </c>
    </row>
    <row r="186" spans="23:24" s="191" customFormat="1">
      <c r="W186" t="str">
        <f>IF(ISBLANK($A186),"",$V186*(Methuselahs!$A$4+1)+$A186)</f>
        <v/>
      </c>
      <c r="X186" s="72" t="str">
        <f>IF(ISBLANK($A186),"",_xlfn.RANK.EQ($W186,$W182:$W186,1))</f>
        <v/>
      </c>
    </row>
    <row r="187" spans="23:24" s="191" customFormat="1">
      <c r="W187" t="str">
        <f>IF(ISBLANK($A187),"",$V187*(Methuselahs!$A$4+1)+$A187)</f>
        <v/>
      </c>
      <c r="X187" s="72" t="str">
        <f>IF(ISBLANK($A187),"",_xlfn.RANK.EQ($W187,$W187:$W191,1))</f>
        <v/>
      </c>
    </row>
    <row r="188" spans="23:24" s="191" customFormat="1">
      <c r="W188" t="str">
        <f>IF(ISBLANK($A188),"",$V188*(Methuselahs!$A$4+1)+$A188)</f>
        <v/>
      </c>
      <c r="X188" s="72" t="str">
        <f>IF(ISBLANK($A188),"",_xlfn.RANK.EQ($W188,$W187:$W191,1))</f>
        <v/>
      </c>
    </row>
    <row r="189" spans="23:24" s="191" customFormat="1">
      <c r="W189" t="str">
        <f>IF(ISBLANK($A189),"",$V189*(Methuselahs!$A$4+1)+$A189)</f>
        <v/>
      </c>
      <c r="X189" s="72" t="str">
        <f>IF(ISBLANK($A189),"",_xlfn.RANK.EQ($W189,$W187:$W191,1))</f>
        <v/>
      </c>
    </row>
    <row r="190" spans="23:24" s="191" customFormat="1">
      <c r="W190" t="str">
        <f>IF(ISBLANK($A190),"",$V190*(Methuselahs!$A$4+1)+$A190)</f>
        <v/>
      </c>
      <c r="X190" s="72" t="str">
        <f>IF(ISBLANK($A190),"",_xlfn.RANK.EQ($W190,$W187:$W191,1))</f>
        <v/>
      </c>
    </row>
    <row r="191" spans="23:24" s="191" customFormat="1">
      <c r="W191" t="str">
        <f>IF(ISBLANK($A191),"",$V191*(Methuselahs!$A$4+1)+$A191)</f>
        <v/>
      </c>
      <c r="X191" s="72" t="str">
        <f>IF(ISBLANK($A191),"",_xlfn.RANK.EQ($W191,$W187:$W191,1))</f>
        <v/>
      </c>
    </row>
    <row r="192" spans="23:24" s="191" customFormat="1">
      <c r="W192" t="str">
        <f>IF(ISBLANK($A192),"",$V192*(Methuselahs!$A$4+1)+$A192)</f>
        <v/>
      </c>
      <c r="X192" s="72" t="str">
        <f>IF(ISBLANK($A192),"",_xlfn.RANK.EQ($W192,$W192:$W196,1))</f>
        <v/>
      </c>
    </row>
    <row r="193" spans="23:24" s="191" customFormat="1">
      <c r="W193" t="str">
        <f>IF(ISBLANK($A193),"",$V193*(Methuselahs!$A$4+1)+$A193)</f>
        <v/>
      </c>
      <c r="X193" s="72" t="str">
        <f>IF(ISBLANK($A193),"",_xlfn.RANK.EQ($W193,$W192:$W196,1))</f>
        <v/>
      </c>
    </row>
    <row r="194" spans="23:24" s="191" customFormat="1">
      <c r="W194" t="str">
        <f>IF(ISBLANK($A194),"",$V194*(Methuselahs!$A$4+1)+$A194)</f>
        <v/>
      </c>
      <c r="X194" s="72" t="str">
        <f>IF(ISBLANK($A194),"",_xlfn.RANK.EQ($W194,$W192:$W196,1))</f>
        <v/>
      </c>
    </row>
    <row r="195" spans="23:24" s="191" customFormat="1">
      <c r="W195" t="str">
        <f>IF(ISBLANK($A195),"",$V195*(Methuselahs!$A$4+1)+$A195)</f>
        <v/>
      </c>
      <c r="X195" s="72" t="str">
        <f>IF(ISBLANK($A195),"",_xlfn.RANK.EQ($W195,$W192:$W196,1))</f>
        <v/>
      </c>
    </row>
    <row r="196" spans="23:24" s="191" customFormat="1">
      <c r="W196" t="str">
        <f>IF(ISBLANK($A196),"",$V196*(Methuselahs!$A$4+1)+$A196)</f>
        <v/>
      </c>
      <c r="X196" s="72" t="str">
        <f>IF(ISBLANK($A196),"",_xlfn.RANK.EQ($W196,$W192:$W196,1))</f>
        <v/>
      </c>
    </row>
    <row r="197" spans="23:24" s="191" customFormat="1">
      <c r="W197" t="str">
        <f>IF(ISBLANK($A197),"",$V197*(Methuselahs!$A$4+1)+$A197)</f>
        <v/>
      </c>
      <c r="X197" s="72" t="str">
        <f>IF(ISBLANK($A197),"",_xlfn.RANK.EQ($W197,$W197:$W201,1))</f>
        <v/>
      </c>
    </row>
    <row r="198" spans="23:24" s="191" customFormat="1">
      <c r="W198" t="str">
        <f>IF(ISBLANK($A198),"",$V198*(Methuselahs!$A$4+1)+$A198)</f>
        <v/>
      </c>
      <c r="X198" s="72" t="str">
        <f>IF(ISBLANK($A198),"",_xlfn.RANK.EQ($W198,$W197:$W201,1))</f>
        <v/>
      </c>
    </row>
    <row r="199" spans="23:24" s="191" customFormat="1">
      <c r="W199" t="str">
        <f>IF(ISBLANK($A199),"",$V199*(Methuselahs!$A$4+1)+$A199)</f>
        <v/>
      </c>
      <c r="X199" s="72" t="str">
        <f>IF(ISBLANK($A199),"",_xlfn.RANK.EQ($W199,$W197:$W201,1))</f>
        <v/>
      </c>
    </row>
    <row r="200" spans="23:24" s="191" customFormat="1">
      <c r="W200" t="str">
        <f>IF(ISBLANK($A200),"",$V200*(Methuselahs!$A$4+1)+$A200)</f>
        <v/>
      </c>
      <c r="X200" s="72" t="str">
        <f>IF(ISBLANK($A200),"",_xlfn.RANK.EQ($W200,$W197:$W201,1))</f>
        <v/>
      </c>
    </row>
    <row r="201" spans="23:24" s="191" customFormat="1">
      <c r="W201" t="str">
        <f>IF(ISBLANK($A201),"",$V201*(Methuselahs!$A$4+1)+$A201)</f>
        <v/>
      </c>
      <c r="X201" s="72" t="str">
        <f>IF(ISBLANK($A201),"",_xlfn.RANK.EQ($W201,$W197:$W201,1))</f>
        <v/>
      </c>
    </row>
    <row r="202" spans="23:24" s="191" customFormat="1">
      <c r="W202" t="str">
        <f>IF(ISBLANK($A202),"",$V202*(Methuselahs!$A$4+1)+$A202)</f>
        <v/>
      </c>
      <c r="X202" s="72" t="str">
        <f>IF(ISBLANK($A202),"",_xlfn.RANK.EQ($W202,$W202:$W206,1))</f>
        <v/>
      </c>
    </row>
    <row r="203" spans="23:24" s="191" customFormat="1">
      <c r="W203" t="str">
        <f>IF(ISBLANK($A203),"",$V203*(Methuselahs!$A$4+1)+$A203)</f>
        <v/>
      </c>
      <c r="X203" s="72" t="str">
        <f>IF(ISBLANK($A203),"",_xlfn.RANK.EQ($W203,$W202:$W206,1))</f>
        <v/>
      </c>
    </row>
    <row r="204" spans="23:24" s="191" customFormat="1">
      <c r="W204" t="str">
        <f>IF(ISBLANK($A204),"",$V204*(Methuselahs!$A$4+1)+$A204)</f>
        <v/>
      </c>
      <c r="X204" s="72" t="str">
        <f>IF(ISBLANK($A204),"",_xlfn.RANK.EQ($W204,$W202:$W206,1))</f>
        <v/>
      </c>
    </row>
    <row r="205" spans="23:24" s="191" customFormat="1">
      <c r="W205" t="str">
        <f>IF(ISBLANK($A205),"",$V205*(Methuselahs!$A$4+1)+$A205)</f>
        <v/>
      </c>
      <c r="X205" s="72" t="str">
        <f>IF(ISBLANK($A205),"",_xlfn.RANK.EQ($W205,$W202:$W206,1))</f>
        <v/>
      </c>
    </row>
    <row r="206" spans="23:24" s="191" customFormat="1">
      <c r="W206" t="str">
        <f>IF(ISBLANK($A206),"",$V206*(Methuselahs!$A$4+1)+$A206)</f>
        <v/>
      </c>
      <c r="X206" s="72" t="str">
        <f>IF(ISBLANK($A206),"",_xlfn.RANK.EQ($W206,$W202:$W206,1))</f>
        <v/>
      </c>
    </row>
    <row r="207" spans="23:24" s="191" customFormat="1"/>
    <row r="208" spans="23:24" s="191" customFormat="1"/>
    <row r="209" s="191" customFormat="1"/>
    <row r="210" s="191" customFormat="1"/>
    <row r="211" s="191" customFormat="1"/>
    <row r="212" s="191" customFormat="1"/>
    <row r="213" s="191" customFormat="1"/>
    <row r="214" s="191" customFormat="1"/>
    <row r="215" s="191" customFormat="1"/>
    <row r="216" s="191" customFormat="1"/>
    <row r="217" s="191" customFormat="1"/>
  </sheetData>
  <sheetProtection sheet="1" objects="1" scenarios="1"/>
  <pageMargins left="0.74800000000000011" right="0.74800000000000011" top="1.3776000000000002" bottom="1.3776000000000002" header="0.9839" footer="0.9839"/>
  <pageSetup paperSize="0" fitToWidth="0" fitToHeight="0" orientation="landscape" horizontalDpi="0" verticalDpi="0" copies="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7849-0334-4A58-99D4-3DDBAE446A0E}">
  <dimension ref="A1:XFD124"/>
  <sheetViews>
    <sheetView workbookViewId="0"/>
  </sheetViews>
  <sheetFormatPr defaultRowHeight="12.75"/>
  <cols>
    <col min="1" max="1" width="10.42578125" style="425" customWidth="1"/>
    <col min="2" max="2" width="9.42578125" style="425" customWidth="1"/>
    <col min="3" max="3" width="12.140625" style="425" hidden="1" customWidth="1"/>
    <col min="4" max="4" width="82" style="425" customWidth="1"/>
    <col min="5" max="1024" width="9.42578125" style="425" customWidth="1"/>
  </cols>
  <sheetData>
    <row r="1" spans="1:4" ht="25.5">
      <c r="A1" s="424" t="str">
        <f>IF(ISBLANK('Tournament Info'!B3),"Vampire: The Eternal Struggle Tournament",'Tournament Info'!B3)</f>
        <v>Week of Nightmares 2024 - Day 2</v>
      </c>
    </row>
    <row r="2" spans="1:4" thickBot="1">
      <c r="A2" s="426"/>
    </row>
    <row r="3" spans="1:4" ht="20.25">
      <c r="A3" s="427" t="s">
        <v>320</v>
      </c>
      <c r="B3" s="428"/>
      <c r="C3" s="428"/>
      <c r="D3" s="429" t="s">
        <v>321</v>
      </c>
    </row>
    <row r="4" spans="1:4" s="433" customFormat="1" ht="15">
      <c r="A4" s="430" t="s">
        <v>322</v>
      </c>
      <c r="B4" s="431"/>
      <c r="C4" s="431"/>
      <c r="D4" s="432"/>
    </row>
    <row r="5" spans="1:4" s="433" customFormat="1" ht="14.25" customHeight="1" thickBot="1">
      <c r="A5" s="434" t="s">
        <v>323</v>
      </c>
      <c r="B5" s="435" t="s">
        <v>324</v>
      </c>
      <c r="C5" s="435" t="s">
        <v>325</v>
      </c>
      <c r="D5" s="436" t="s">
        <v>326</v>
      </c>
    </row>
    <row r="6" spans="1:4">
      <c r="A6" s="437">
        <v>3</v>
      </c>
      <c r="B6" s="438">
        <v>4</v>
      </c>
      <c r="C6" s="439"/>
      <c r="D6" s="440" t="s">
        <v>327</v>
      </c>
    </row>
    <row r="7" spans="1:4">
      <c r="A7" s="441"/>
      <c r="B7" s="442"/>
      <c r="C7" s="443">
        <f t="shared" ref="C7:C38" si="0">IF(A7="F","F",B7*5+A7)</f>
        <v>0</v>
      </c>
      <c r="D7" s="444"/>
    </row>
    <row r="8" spans="1:4">
      <c r="A8" s="441"/>
      <c r="B8" s="442"/>
      <c r="C8" s="443">
        <f t="shared" si="0"/>
        <v>0</v>
      </c>
      <c r="D8" s="444"/>
    </row>
    <row r="9" spans="1:4">
      <c r="A9" s="441"/>
      <c r="B9" s="442"/>
      <c r="C9" s="443">
        <f t="shared" si="0"/>
        <v>0</v>
      </c>
      <c r="D9" s="444"/>
    </row>
    <row r="10" spans="1:4">
      <c r="A10" s="441"/>
      <c r="B10" s="442"/>
      <c r="C10" s="443">
        <f t="shared" si="0"/>
        <v>0</v>
      </c>
      <c r="D10" s="444"/>
    </row>
    <row r="11" spans="1:4">
      <c r="A11" s="441"/>
      <c r="B11" s="442"/>
      <c r="C11" s="443">
        <f t="shared" si="0"/>
        <v>0</v>
      </c>
      <c r="D11" s="444"/>
    </row>
    <row r="12" spans="1:4">
      <c r="A12" s="441"/>
      <c r="B12" s="442"/>
      <c r="C12" s="443">
        <f t="shared" si="0"/>
        <v>0</v>
      </c>
      <c r="D12" s="444"/>
    </row>
    <row r="13" spans="1:4">
      <c r="A13" s="441"/>
      <c r="B13" s="442"/>
      <c r="C13" s="443">
        <f t="shared" si="0"/>
        <v>0</v>
      </c>
      <c r="D13" s="444"/>
    </row>
    <row r="14" spans="1:4">
      <c r="A14" s="441"/>
      <c r="B14" s="442"/>
      <c r="C14" s="443">
        <f t="shared" si="0"/>
        <v>0</v>
      </c>
      <c r="D14" s="444"/>
    </row>
    <row r="15" spans="1:4">
      <c r="A15" s="441"/>
      <c r="B15" s="442"/>
      <c r="C15" s="443">
        <f t="shared" si="0"/>
        <v>0</v>
      </c>
      <c r="D15" s="444"/>
    </row>
    <row r="16" spans="1:4">
      <c r="A16" s="441"/>
      <c r="B16" s="442"/>
      <c r="C16" s="443">
        <f t="shared" si="0"/>
        <v>0</v>
      </c>
      <c r="D16" s="444"/>
    </row>
    <row r="17" spans="1:4">
      <c r="A17" s="441"/>
      <c r="B17" s="442"/>
      <c r="C17" s="443">
        <f t="shared" si="0"/>
        <v>0</v>
      </c>
      <c r="D17" s="444"/>
    </row>
    <row r="18" spans="1:4">
      <c r="A18" s="441"/>
      <c r="B18" s="442"/>
      <c r="C18" s="443">
        <f t="shared" si="0"/>
        <v>0</v>
      </c>
      <c r="D18" s="444"/>
    </row>
    <row r="19" spans="1:4">
      <c r="A19" s="441"/>
      <c r="B19" s="442"/>
      <c r="C19" s="443">
        <f t="shared" si="0"/>
        <v>0</v>
      </c>
      <c r="D19" s="444"/>
    </row>
    <row r="20" spans="1:4">
      <c r="A20" s="441"/>
      <c r="B20" s="442"/>
      <c r="C20" s="443">
        <f t="shared" si="0"/>
        <v>0</v>
      </c>
      <c r="D20" s="444"/>
    </row>
    <row r="21" spans="1:4">
      <c r="A21" s="441"/>
      <c r="B21" s="442"/>
      <c r="C21" s="443">
        <f t="shared" si="0"/>
        <v>0</v>
      </c>
      <c r="D21" s="444"/>
    </row>
    <row r="22" spans="1:4">
      <c r="A22" s="441"/>
      <c r="B22" s="442"/>
      <c r="C22" s="443">
        <f t="shared" si="0"/>
        <v>0</v>
      </c>
      <c r="D22" s="444"/>
    </row>
    <row r="23" spans="1:4">
      <c r="A23" s="441"/>
      <c r="B23" s="442"/>
      <c r="C23" s="443">
        <f t="shared" si="0"/>
        <v>0</v>
      </c>
      <c r="D23" s="444"/>
    </row>
    <row r="24" spans="1:4">
      <c r="A24" s="441"/>
      <c r="B24" s="442"/>
      <c r="C24" s="443">
        <f t="shared" si="0"/>
        <v>0</v>
      </c>
      <c r="D24" s="444"/>
    </row>
    <row r="25" spans="1:4">
      <c r="A25" s="441"/>
      <c r="B25" s="442"/>
      <c r="C25" s="443">
        <f t="shared" si="0"/>
        <v>0</v>
      </c>
      <c r="D25" s="444"/>
    </row>
    <row r="26" spans="1:4">
      <c r="A26" s="441"/>
      <c r="B26" s="442"/>
      <c r="C26" s="443">
        <f t="shared" si="0"/>
        <v>0</v>
      </c>
      <c r="D26" s="444"/>
    </row>
    <row r="27" spans="1:4">
      <c r="A27" s="441"/>
      <c r="B27" s="442"/>
      <c r="C27" s="443">
        <f t="shared" si="0"/>
        <v>0</v>
      </c>
      <c r="D27" s="444"/>
    </row>
    <row r="28" spans="1:4">
      <c r="A28" s="441"/>
      <c r="B28" s="442"/>
      <c r="C28" s="443">
        <f t="shared" si="0"/>
        <v>0</v>
      </c>
      <c r="D28" s="444"/>
    </row>
    <row r="29" spans="1:4">
      <c r="A29" s="441"/>
      <c r="B29" s="442"/>
      <c r="C29" s="443">
        <f t="shared" si="0"/>
        <v>0</v>
      </c>
      <c r="D29" s="444"/>
    </row>
    <row r="30" spans="1:4">
      <c r="A30" s="441"/>
      <c r="B30" s="442"/>
      <c r="C30" s="443">
        <f t="shared" si="0"/>
        <v>0</v>
      </c>
      <c r="D30" s="444"/>
    </row>
    <row r="31" spans="1:4">
      <c r="A31" s="441"/>
      <c r="B31" s="442"/>
      <c r="C31" s="443">
        <f t="shared" si="0"/>
        <v>0</v>
      </c>
      <c r="D31" s="444"/>
    </row>
    <row r="32" spans="1:4">
      <c r="A32" s="441"/>
      <c r="B32" s="442"/>
      <c r="C32" s="443">
        <f t="shared" si="0"/>
        <v>0</v>
      </c>
      <c r="D32" s="444"/>
    </row>
    <row r="33" spans="1:4">
      <c r="A33" s="441"/>
      <c r="B33" s="442"/>
      <c r="C33" s="443">
        <f t="shared" si="0"/>
        <v>0</v>
      </c>
      <c r="D33" s="444"/>
    </row>
    <row r="34" spans="1:4">
      <c r="A34" s="441"/>
      <c r="B34" s="442"/>
      <c r="C34" s="443">
        <f t="shared" si="0"/>
        <v>0</v>
      </c>
      <c r="D34" s="444"/>
    </row>
    <row r="35" spans="1:4">
      <c r="A35" s="441"/>
      <c r="B35" s="442"/>
      <c r="C35" s="443">
        <f t="shared" si="0"/>
        <v>0</v>
      </c>
      <c r="D35" s="444"/>
    </row>
    <row r="36" spans="1:4">
      <c r="A36" s="441"/>
      <c r="B36" s="442"/>
      <c r="C36" s="443">
        <f t="shared" si="0"/>
        <v>0</v>
      </c>
      <c r="D36" s="444"/>
    </row>
    <row r="37" spans="1:4">
      <c r="A37" s="441"/>
      <c r="B37" s="442"/>
      <c r="C37" s="443">
        <f t="shared" si="0"/>
        <v>0</v>
      </c>
      <c r="D37" s="444"/>
    </row>
    <row r="38" spans="1:4">
      <c r="A38" s="441"/>
      <c r="B38" s="442"/>
      <c r="C38" s="443">
        <f t="shared" si="0"/>
        <v>0</v>
      </c>
      <c r="D38" s="444"/>
    </row>
    <row r="39" spans="1:4">
      <c r="A39" s="441"/>
      <c r="B39" s="442"/>
      <c r="C39" s="443">
        <f t="shared" ref="C39:C70" si="1">IF(A39="F","F",B39*5+A39)</f>
        <v>0</v>
      </c>
      <c r="D39" s="444"/>
    </row>
    <row r="40" spans="1:4">
      <c r="A40" s="441"/>
      <c r="B40" s="442"/>
      <c r="C40" s="443">
        <f t="shared" si="1"/>
        <v>0</v>
      </c>
      <c r="D40" s="444"/>
    </row>
    <row r="41" spans="1:4">
      <c r="A41" s="441"/>
      <c r="B41" s="442"/>
      <c r="C41" s="443">
        <f t="shared" si="1"/>
        <v>0</v>
      </c>
      <c r="D41" s="444"/>
    </row>
    <row r="42" spans="1:4">
      <c r="A42" s="441"/>
      <c r="B42" s="442"/>
      <c r="C42" s="443">
        <f t="shared" si="1"/>
        <v>0</v>
      </c>
      <c r="D42" s="444"/>
    </row>
    <row r="43" spans="1:4">
      <c r="A43" s="441"/>
      <c r="B43" s="442"/>
      <c r="C43" s="443">
        <f t="shared" si="1"/>
        <v>0</v>
      </c>
      <c r="D43" s="444"/>
    </row>
    <row r="44" spans="1:4">
      <c r="A44" s="441"/>
      <c r="B44" s="442"/>
      <c r="C44" s="443">
        <f t="shared" si="1"/>
        <v>0</v>
      </c>
      <c r="D44" s="444"/>
    </row>
    <row r="45" spans="1:4">
      <c r="A45" s="441"/>
      <c r="B45" s="442"/>
      <c r="C45" s="443">
        <f t="shared" si="1"/>
        <v>0</v>
      </c>
      <c r="D45" s="444"/>
    </row>
    <row r="46" spans="1:4">
      <c r="A46" s="441"/>
      <c r="B46" s="442"/>
      <c r="C46" s="443">
        <f t="shared" si="1"/>
        <v>0</v>
      </c>
      <c r="D46" s="444"/>
    </row>
    <row r="47" spans="1:4">
      <c r="A47" s="441"/>
      <c r="B47" s="442"/>
      <c r="C47" s="443">
        <f t="shared" si="1"/>
        <v>0</v>
      </c>
      <c r="D47" s="444"/>
    </row>
    <row r="48" spans="1:4">
      <c r="A48" s="441"/>
      <c r="B48" s="442"/>
      <c r="C48" s="443">
        <f t="shared" si="1"/>
        <v>0</v>
      </c>
      <c r="D48" s="444"/>
    </row>
    <row r="49" spans="1:4">
      <c r="A49" s="441"/>
      <c r="B49" s="442"/>
      <c r="C49" s="443">
        <f t="shared" si="1"/>
        <v>0</v>
      </c>
      <c r="D49" s="444"/>
    </row>
    <row r="50" spans="1:4">
      <c r="A50" s="441"/>
      <c r="B50" s="442"/>
      <c r="C50" s="443">
        <f t="shared" si="1"/>
        <v>0</v>
      </c>
      <c r="D50" s="444"/>
    </row>
    <row r="51" spans="1:4">
      <c r="A51" s="441"/>
      <c r="B51" s="442"/>
      <c r="C51" s="443">
        <f t="shared" si="1"/>
        <v>0</v>
      </c>
      <c r="D51" s="444"/>
    </row>
    <row r="52" spans="1:4">
      <c r="A52" s="441"/>
      <c r="B52" s="442"/>
      <c r="C52" s="443">
        <f t="shared" si="1"/>
        <v>0</v>
      </c>
      <c r="D52" s="444"/>
    </row>
    <row r="53" spans="1:4">
      <c r="A53" s="441"/>
      <c r="B53" s="442"/>
      <c r="C53" s="443">
        <f t="shared" si="1"/>
        <v>0</v>
      </c>
      <c r="D53" s="444"/>
    </row>
    <row r="54" spans="1:4">
      <c r="A54" s="441"/>
      <c r="B54" s="442"/>
      <c r="C54" s="443">
        <f t="shared" si="1"/>
        <v>0</v>
      </c>
      <c r="D54" s="444"/>
    </row>
    <row r="55" spans="1:4">
      <c r="A55" s="441"/>
      <c r="B55" s="442"/>
      <c r="C55" s="443">
        <f t="shared" si="1"/>
        <v>0</v>
      </c>
      <c r="D55" s="444"/>
    </row>
    <row r="56" spans="1:4">
      <c r="A56" s="441"/>
      <c r="B56" s="442"/>
      <c r="C56" s="443">
        <f t="shared" si="1"/>
        <v>0</v>
      </c>
      <c r="D56" s="444"/>
    </row>
    <row r="57" spans="1:4">
      <c r="A57" s="441"/>
      <c r="B57" s="442"/>
      <c r="C57" s="443">
        <f t="shared" si="1"/>
        <v>0</v>
      </c>
      <c r="D57" s="444"/>
    </row>
    <row r="58" spans="1:4">
      <c r="A58" s="441"/>
      <c r="B58" s="442"/>
      <c r="C58" s="443">
        <f t="shared" si="1"/>
        <v>0</v>
      </c>
      <c r="D58" s="444"/>
    </row>
    <row r="59" spans="1:4">
      <c r="A59" s="441"/>
      <c r="B59" s="442"/>
      <c r="C59" s="443">
        <f t="shared" si="1"/>
        <v>0</v>
      </c>
      <c r="D59" s="444"/>
    </row>
    <row r="60" spans="1:4">
      <c r="A60" s="441"/>
      <c r="B60" s="442"/>
      <c r="C60" s="443">
        <f t="shared" si="1"/>
        <v>0</v>
      </c>
      <c r="D60" s="444"/>
    </row>
    <row r="61" spans="1:4">
      <c r="A61" s="441"/>
      <c r="B61" s="442"/>
      <c r="C61" s="443">
        <f t="shared" si="1"/>
        <v>0</v>
      </c>
      <c r="D61" s="444"/>
    </row>
    <row r="62" spans="1:4">
      <c r="A62" s="441"/>
      <c r="B62" s="442"/>
      <c r="C62" s="443">
        <f t="shared" si="1"/>
        <v>0</v>
      </c>
      <c r="D62" s="444"/>
    </row>
    <row r="63" spans="1:4">
      <c r="A63" s="441"/>
      <c r="B63" s="442"/>
      <c r="C63" s="443">
        <f t="shared" si="1"/>
        <v>0</v>
      </c>
      <c r="D63" s="444"/>
    </row>
    <row r="64" spans="1:4">
      <c r="A64" s="441"/>
      <c r="B64" s="442"/>
      <c r="C64" s="443">
        <f t="shared" si="1"/>
        <v>0</v>
      </c>
      <c r="D64" s="444"/>
    </row>
    <row r="65" spans="1:4">
      <c r="A65" s="441"/>
      <c r="B65" s="442"/>
      <c r="C65" s="443">
        <f t="shared" si="1"/>
        <v>0</v>
      </c>
      <c r="D65" s="444"/>
    </row>
    <row r="66" spans="1:4">
      <c r="A66" s="441"/>
      <c r="B66" s="442"/>
      <c r="C66" s="443">
        <f t="shared" si="1"/>
        <v>0</v>
      </c>
      <c r="D66" s="444"/>
    </row>
    <row r="67" spans="1:4">
      <c r="A67" s="441"/>
      <c r="B67" s="442"/>
      <c r="C67" s="443">
        <f t="shared" si="1"/>
        <v>0</v>
      </c>
      <c r="D67" s="444"/>
    </row>
    <row r="68" spans="1:4">
      <c r="A68" s="441"/>
      <c r="B68" s="442"/>
      <c r="C68" s="443">
        <f t="shared" si="1"/>
        <v>0</v>
      </c>
      <c r="D68" s="444"/>
    </row>
    <row r="69" spans="1:4">
      <c r="A69" s="441"/>
      <c r="B69" s="442"/>
      <c r="C69" s="443">
        <f t="shared" si="1"/>
        <v>0</v>
      </c>
      <c r="D69" s="444"/>
    </row>
    <row r="70" spans="1:4">
      <c r="A70" s="441"/>
      <c r="B70" s="442"/>
      <c r="C70" s="443">
        <f t="shared" si="1"/>
        <v>0</v>
      </c>
      <c r="D70" s="444"/>
    </row>
    <row r="71" spans="1:4">
      <c r="A71" s="441"/>
      <c r="B71" s="442"/>
      <c r="C71" s="443">
        <f t="shared" ref="C71:C102" si="2">IF(A71="F","F",B71*5+A71)</f>
        <v>0</v>
      </c>
      <c r="D71" s="444"/>
    </row>
    <row r="72" spans="1:4">
      <c r="A72" s="441"/>
      <c r="B72" s="442"/>
      <c r="C72" s="443">
        <f t="shared" si="2"/>
        <v>0</v>
      </c>
      <c r="D72" s="444"/>
    </row>
    <row r="73" spans="1:4">
      <c r="A73" s="441"/>
      <c r="B73" s="442"/>
      <c r="C73" s="443">
        <f t="shared" si="2"/>
        <v>0</v>
      </c>
      <c r="D73" s="444"/>
    </row>
    <row r="74" spans="1:4">
      <c r="A74" s="441"/>
      <c r="B74" s="442"/>
      <c r="C74" s="443">
        <f t="shared" si="2"/>
        <v>0</v>
      </c>
      <c r="D74" s="444"/>
    </row>
    <row r="75" spans="1:4">
      <c r="A75" s="441"/>
      <c r="B75" s="442"/>
      <c r="C75" s="443">
        <f t="shared" si="2"/>
        <v>0</v>
      </c>
      <c r="D75" s="444"/>
    </row>
    <row r="76" spans="1:4">
      <c r="A76" s="441"/>
      <c r="B76" s="442"/>
      <c r="C76" s="443">
        <f t="shared" si="2"/>
        <v>0</v>
      </c>
      <c r="D76" s="444"/>
    </row>
    <row r="77" spans="1:4">
      <c r="A77" s="441"/>
      <c r="B77" s="442"/>
      <c r="C77" s="443">
        <f t="shared" si="2"/>
        <v>0</v>
      </c>
      <c r="D77" s="444"/>
    </row>
    <row r="78" spans="1:4">
      <c r="A78" s="441"/>
      <c r="B78" s="442"/>
      <c r="C78" s="443">
        <f t="shared" si="2"/>
        <v>0</v>
      </c>
      <c r="D78" s="444"/>
    </row>
    <row r="79" spans="1:4">
      <c r="A79" s="441"/>
      <c r="B79" s="442"/>
      <c r="C79" s="443">
        <f t="shared" si="2"/>
        <v>0</v>
      </c>
      <c r="D79" s="444"/>
    </row>
    <row r="80" spans="1:4">
      <c r="A80" s="441"/>
      <c r="B80" s="442"/>
      <c r="C80" s="443">
        <f t="shared" si="2"/>
        <v>0</v>
      </c>
      <c r="D80" s="444"/>
    </row>
    <row r="81" spans="1:4">
      <c r="A81" s="441"/>
      <c r="B81" s="442"/>
      <c r="C81" s="443">
        <f t="shared" si="2"/>
        <v>0</v>
      </c>
      <c r="D81" s="444"/>
    </row>
    <row r="82" spans="1:4">
      <c r="A82" s="441"/>
      <c r="B82" s="442"/>
      <c r="C82" s="443">
        <f t="shared" si="2"/>
        <v>0</v>
      </c>
      <c r="D82" s="444"/>
    </row>
    <row r="83" spans="1:4">
      <c r="A83" s="441"/>
      <c r="B83" s="442"/>
      <c r="C83" s="443">
        <f t="shared" si="2"/>
        <v>0</v>
      </c>
      <c r="D83" s="444"/>
    </row>
    <row r="84" spans="1:4">
      <c r="A84" s="441"/>
      <c r="B84" s="442"/>
      <c r="C84" s="443">
        <f t="shared" si="2"/>
        <v>0</v>
      </c>
      <c r="D84" s="444"/>
    </row>
    <row r="85" spans="1:4">
      <c r="A85" s="441"/>
      <c r="B85" s="442"/>
      <c r="C85" s="443">
        <f t="shared" si="2"/>
        <v>0</v>
      </c>
      <c r="D85" s="444"/>
    </row>
    <row r="86" spans="1:4">
      <c r="A86" s="441"/>
      <c r="B86" s="442"/>
      <c r="C86" s="443">
        <f t="shared" si="2"/>
        <v>0</v>
      </c>
      <c r="D86" s="444"/>
    </row>
    <row r="87" spans="1:4">
      <c r="A87" s="441"/>
      <c r="B87" s="442"/>
      <c r="C87" s="443">
        <f t="shared" si="2"/>
        <v>0</v>
      </c>
      <c r="D87" s="444"/>
    </row>
    <row r="88" spans="1:4">
      <c r="A88" s="441"/>
      <c r="B88" s="442"/>
      <c r="C88" s="443">
        <f t="shared" si="2"/>
        <v>0</v>
      </c>
      <c r="D88" s="444"/>
    </row>
    <row r="89" spans="1:4">
      <c r="A89" s="441"/>
      <c r="B89" s="442"/>
      <c r="C89" s="443">
        <f t="shared" si="2"/>
        <v>0</v>
      </c>
      <c r="D89" s="444"/>
    </row>
    <row r="90" spans="1:4">
      <c r="A90" s="441"/>
      <c r="B90" s="442"/>
      <c r="C90" s="443">
        <f t="shared" si="2"/>
        <v>0</v>
      </c>
      <c r="D90" s="444"/>
    </row>
    <row r="91" spans="1:4">
      <c r="A91" s="441"/>
      <c r="B91" s="442"/>
      <c r="C91" s="443">
        <f t="shared" si="2"/>
        <v>0</v>
      </c>
      <c r="D91" s="444"/>
    </row>
    <row r="92" spans="1:4">
      <c r="A92" s="441"/>
      <c r="B92" s="442"/>
      <c r="C92" s="443">
        <f t="shared" si="2"/>
        <v>0</v>
      </c>
      <c r="D92" s="444"/>
    </row>
    <row r="93" spans="1:4">
      <c r="A93" s="441"/>
      <c r="B93" s="442"/>
      <c r="C93" s="443">
        <f t="shared" si="2"/>
        <v>0</v>
      </c>
      <c r="D93" s="444"/>
    </row>
    <row r="94" spans="1:4">
      <c r="A94" s="441"/>
      <c r="B94" s="442"/>
      <c r="C94" s="443">
        <f t="shared" si="2"/>
        <v>0</v>
      </c>
      <c r="D94" s="444"/>
    </row>
    <row r="95" spans="1:4">
      <c r="A95" s="441"/>
      <c r="B95" s="442"/>
      <c r="C95" s="443">
        <f t="shared" si="2"/>
        <v>0</v>
      </c>
      <c r="D95" s="444"/>
    </row>
    <row r="96" spans="1:4">
      <c r="A96" s="441"/>
      <c r="B96" s="442"/>
      <c r="C96" s="443">
        <f t="shared" si="2"/>
        <v>0</v>
      </c>
      <c r="D96" s="444"/>
    </row>
    <row r="97" spans="1:4">
      <c r="A97" s="441"/>
      <c r="B97" s="442"/>
      <c r="C97" s="443">
        <f t="shared" si="2"/>
        <v>0</v>
      </c>
      <c r="D97" s="444"/>
    </row>
    <row r="98" spans="1:4">
      <c r="A98" s="441"/>
      <c r="B98" s="442"/>
      <c r="C98" s="443">
        <f t="shared" si="2"/>
        <v>0</v>
      </c>
      <c r="D98" s="444"/>
    </row>
    <row r="99" spans="1:4">
      <c r="A99" s="441"/>
      <c r="B99" s="442"/>
      <c r="C99" s="443">
        <f t="shared" si="2"/>
        <v>0</v>
      </c>
      <c r="D99" s="444"/>
    </row>
    <row r="100" spans="1:4">
      <c r="A100" s="441"/>
      <c r="B100" s="442"/>
      <c r="C100" s="443">
        <f t="shared" si="2"/>
        <v>0</v>
      </c>
      <c r="D100" s="444"/>
    </row>
    <row r="101" spans="1:4">
      <c r="A101" s="441"/>
      <c r="B101" s="442"/>
      <c r="C101" s="443">
        <f t="shared" si="2"/>
        <v>0</v>
      </c>
      <c r="D101" s="444"/>
    </row>
    <row r="102" spans="1:4">
      <c r="A102" s="441"/>
      <c r="B102" s="442"/>
      <c r="C102" s="443">
        <f t="shared" si="2"/>
        <v>0</v>
      </c>
      <c r="D102" s="444"/>
    </row>
    <row r="103" spans="1:4">
      <c r="A103" s="441"/>
      <c r="B103" s="442"/>
      <c r="C103" s="443">
        <f t="shared" ref="C103:C134" si="3">IF(A103="F","F",B103*5+A103)</f>
        <v>0</v>
      </c>
      <c r="D103" s="444"/>
    </row>
    <row r="104" spans="1:4">
      <c r="A104" s="441"/>
      <c r="B104" s="442"/>
      <c r="C104" s="443">
        <f t="shared" si="3"/>
        <v>0</v>
      </c>
      <c r="D104" s="444"/>
    </row>
    <row r="105" spans="1:4">
      <c r="A105" s="441"/>
      <c r="B105" s="442"/>
      <c r="C105" s="443">
        <f t="shared" si="3"/>
        <v>0</v>
      </c>
      <c r="D105" s="444"/>
    </row>
    <row r="106" spans="1:4">
      <c r="A106" s="441"/>
      <c r="B106" s="442"/>
      <c r="C106" s="443">
        <f t="shared" si="3"/>
        <v>0</v>
      </c>
      <c r="D106" s="444"/>
    </row>
    <row r="107" spans="1:4">
      <c r="A107" s="441"/>
      <c r="B107" s="442"/>
      <c r="C107" s="443">
        <f t="shared" si="3"/>
        <v>0</v>
      </c>
      <c r="D107" s="444"/>
    </row>
    <row r="108" spans="1:4">
      <c r="A108" s="441"/>
      <c r="B108" s="442"/>
      <c r="C108" s="443">
        <f t="shared" si="3"/>
        <v>0</v>
      </c>
      <c r="D108" s="444"/>
    </row>
    <row r="109" spans="1:4">
      <c r="A109" s="441"/>
      <c r="B109" s="442"/>
      <c r="C109" s="443">
        <f t="shared" si="3"/>
        <v>0</v>
      </c>
      <c r="D109" s="444"/>
    </row>
    <row r="110" spans="1:4">
      <c r="A110" s="441"/>
      <c r="B110" s="442"/>
      <c r="C110" s="443">
        <f t="shared" si="3"/>
        <v>0</v>
      </c>
      <c r="D110" s="444"/>
    </row>
    <row r="111" spans="1:4">
      <c r="A111" s="441"/>
      <c r="B111" s="442"/>
      <c r="C111" s="443">
        <f t="shared" si="3"/>
        <v>0</v>
      </c>
      <c r="D111" s="444"/>
    </row>
    <row r="112" spans="1:4">
      <c r="A112" s="441"/>
      <c r="B112" s="442"/>
      <c r="C112" s="443">
        <f t="shared" si="3"/>
        <v>0</v>
      </c>
      <c r="D112" s="444"/>
    </row>
    <row r="113" spans="1:4">
      <c r="A113" s="441"/>
      <c r="B113" s="442"/>
      <c r="C113" s="443">
        <f t="shared" si="3"/>
        <v>0</v>
      </c>
      <c r="D113" s="444"/>
    </row>
    <row r="114" spans="1:4">
      <c r="A114" s="441"/>
      <c r="B114" s="442"/>
      <c r="C114" s="443">
        <f t="shared" si="3"/>
        <v>0</v>
      </c>
      <c r="D114" s="444"/>
    </row>
    <row r="115" spans="1:4">
      <c r="A115" s="441"/>
      <c r="B115" s="442"/>
      <c r="C115" s="443">
        <f t="shared" si="3"/>
        <v>0</v>
      </c>
      <c r="D115" s="444"/>
    </row>
    <row r="116" spans="1:4">
      <c r="A116" s="441"/>
      <c r="B116" s="442"/>
      <c r="C116" s="443">
        <f t="shared" si="3"/>
        <v>0</v>
      </c>
      <c r="D116" s="444"/>
    </row>
    <row r="117" spans="1:4">
      <c r="A117" s="441"/>
      <c r="B117" s="442"/>
      <c r="C117" s="443">
        <f t="shared" si="3"/>
        <v>0</v>
      </c>
      <c r="D117" s="444"/>
    </row>
    <row r="118" spans="1:4">
      <c r="A118" s="441"/>
      <c r="B118" s="442"/>
      <c r="C118" s="443">
        <f t="shared" si="3"/>
        <v>0</v>
      </c>
      <c r="D118" s="444"/>
    </row>
    <row r="119" spans="1:4">
      <c r="A119" s="441"/>
      <c r="B119" s="442"/>
      <c r="C119" s="443">
        <f t="shared" si="3"/>
        <v>0</v>
      </c>
      <c r="D119" s="444"/>
    </row>
    <row r="120" spans="1:4">
      <c r="A120" s="441"/>
      <c r="B120" s="442"/>
      <c r="C120" s="443">
        <f t="shared" si="3"/>
        <v>0</v>
      </c>
      <c r="D120" s="444"/>
    </row>
    <row r="121" spans="1:4">
      <c r="A121" s="441"/>
      <c r="B121" s="442"/>
      <c r="C121" s="443">
        <f t="shared" si="3"/>
        <v>0</v>
      </c>
      <c r="D121" s="444"/>
    </row>
    <row r="122" spans="1:4">
      <c r="A122" s="441"/>
      <c r="B122" s="442"/>
      <c r="C122" s="443">
        <f t="shared" si="3"/>
        <v>0</v>
      </c>
      <c r="D122" s="444"/>
    </row>
    <row r="123" spans="1:4">
      <c r="A123" s="441"/>
      <c r="B123" s="442"/>
      <c r="C123" s="443">
        <f t="shared" si="3"/>
        <v>0</v>
      </c>
      <c r="D123" s="444"/>
    </row>
    <row r="124" spans="1:4" thickBot="1">
      <c r="A124" s="445"/>
      <c r="B124" s="446"/>
      <c r="C124" s="447">
        <f t="shared" si="3"/>
        <v>0</v>
      </c>
      <c r="D124" s="448"/>
    </row>
  </sheetData>
  <pageMargins left="0.74800000000000011" right="0.74800000000000011" top="1.3776000000000002" bottom="1.3776000000000002" header="0.9839" footer="0.9839"/>
  <pageSetup paperSize="0" fitToWidth="0" fitToHeight="0" orientation="portrait" horizontalDpi="0" verticalDpi="0" copies="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305EE-9DE1-4409-BC9B-3D25E46A0A16}">
  <dimension ref="A1:XFD206"/>
  <sheetViews>
    <sheetView workbookViewId="0"/>
  </sheetViews>
  <sheetFormatPr defaultRowHeight="12.75"/>
  <cols>
    <col min="1" max="1" width="7.28515625" style="451" customWidth="1"/>
    <col min="2" max="2" width="14.140625" style="451" customWidth="1"/>
    <col min="3" max="3" width="35.42578125" style="451" customWidth="1"/>
    <col min="4" max="6" width="9.42578125" style="451" customWidth="1"/>
    <col min="7" max="7" width="11.5703125" style="451" customWidth="1"/>
    <col min="8" max="1024" width="9.42578125" style="451" customWidth="1"/>
  </cols>
  <sheetData>
    <row r="1" spans="1:15" ht="25.5">
      <c r="A1" s="188" t="str">
        <f>IF(ISBLANK('Tournament Info'!B3),"Vampire: The Eternal Struggle Tournament",'Tournament Info'!B3)</f>
        <v>Week of Nightmares 2024 - Day 2</v>
      </c>
      <c r="B1" s="188"/>
      <c r="C1" s="188"/>
      <c r="D1" s="188"/>
      <c r="E1" s="188"/>
      <c r="F1" s="188"/>
      <c r="G1" s="188"/>
      <c r="H1" s="188"/>
      <c r="I1" s="188"/>
      <c r="J1" s="188"/>
      <c r="K1" s="188"/>
      <c r="L1" s="188"/>
      <c r="M1" s="449"/>
      <c r="N1" s="449"/>
      <c r="O1" s="450"/>
    </row>
    <row r="2" spans="1:15" ht="15">
      <c r="A2" s="44"/>
      <c r="B2" s="44"/>
      <c r="C2" s="44"/>
      <c r="D2" s="44"/>
      <c r="E2" s="170"/>
      <c r="F2" s="44"/>
      <c r="G2" s="45"/>
      <c r="H2" s="44"/>
      <c r="I2" s="171"/>
      <c r="J2" s="45"/>
      <c r="K2" s="45"/>
      <c r="L2" s="44"/>
      <c r="M2" s="449"/>
      <c r="N2" s="449"/>
      <c r="O2" s="450"/>
    </row>
    <row r="3" spans="1:15" ht="20.25">
      <c r="A3" s="189" t="str">
        <f>IF( 'Final Round'!$I$14=0, "V:EKN Report (incomplete)", "V:EKN Report")</f>
        <v>V:EKN Report</v>
      </c>
      <c r="B3" s="189"/>
      <c r="C3" s="189"/>
      <c r="D3" s="189"/>
      <c r="E3" s="189"/>
      <c r="F3" s="189"/>
      <c r="G3" s="189"/>
      <c r="H3" s="189"/>
      <c r="I3" s="189"/>
      <c r="J3" s="189"/>
      <c r="K3" s="189"/>
      <c r="L3" s="189"/>
      <c r="M3" s="449"/>
      <c r="N3" s="449"/>
      <c r="O3" s="450"/>
    </row>
    <row r="4" spans="1:15" ht="15.75" thickBot="1">
      <c r="A4" s="44"/>
      <c r="B4" s="44"/>
      <c r="C4" s="44"/>
      <c r="D4" s="44"/>
      <c r="E4" s="44"/>
      <c r="F4" s="45"/>
      <c r="G4" s="45"/>
      <c r="H4" s="44"/>
      <c r="I4" s="171"/>
      <c r="J4" s="45"/>
      <c r="K4" s="45"/>
      <c r="L4" s="44"/>
      <c r="M4" s="449"/>
      <c r="N4" s="449"/>
      <c r="O4" s="450"/>
    </row>
    <row r="5" spans="1:15" ht="18" customHeight="1">
      <c r="A5" s="452" t="s">
        <v>158</v>
      </c>
      <c r="B5" s="453" t="s">
        <v>159</v>
      </c>
      <c r="C5" s="453"/>
      <c r="D5" s="453" t="s">
        <v>328</v>
      </c>
      <c r="E5" s="453" t="s">
        <v>328</v>
      </c>
      <c r="F5" s="453" t="s">
        <v>329</v>
      </c>
      <c r="G5" s="454"/>
    </row>
    <row r="6" spans="1:15" ht="18" customHeight="1" thickBot="1">
      <c r="A6" s="455" t="s">
        <v>186</v>
      </c>
      <c r="B6" s="456" t="s">
        <v>186</v>
      </c>
      <c r="C6" s="456" t="s">
        <v>278</v>
      </c>
      <c r="D6" s="457" t="s">
        <v>330</v>
      </c>
      <c r="E6" s="456" t="s">
        <v>331</v>
      </c>
      <c r="F6" s="456" t="s">
        <v>180</v>
      </c>
      <c r="G6" s="458" t="s">
        <v>182</v>
      </c>
    </row>
    <row r="7" spans="1:15" ht="13.5" thickTop="1">
      <c r="A7" s="459">
        <f ca="1">IF(ISNUMBER(Standings!$A6),Standings!$C6,"")</f>
        <v>20</v>
      </c>
      <c r="B7" s="460">
        <f ca="1">IF(ISNUMBER($A7),VLOOKUP($A7,Methuselahs!$A$7:$E$206,5,FALSE()),"")</f>
        <v>1001</v>
      </c>
      <c r="C7" s="461" t="str">
        <f ca="1">Standings!$D6</f>
        <v>Tommi Hakomaa</v>
      </c>
      <c r="D7" s="462">
        <f ca="1">IF(ISNUMBER($A7),VLOOKUP($A7,Methuselahs!$A$7:$F$206,COLUMN(Methuselahs!$F$7),FALSE()),"")</f>
        <v>4</v>
      </c>
      <c r="E7" s="463">
        <f ca="1">IF(ISNUMBER($A7),Standings!$E6+IF(Standings!$B$4,1,0),"")</f>
        <v>3</v>
      </c>
      <c r="F7" s="464">
        <f ca="1">IF(ISNUMBER($A7),Standings!$F6+Standings!$G6,"")</f>
        <v>8.5</v>
      </c>
      <c r="G7" s="465">
        <f ca="1">IF(Standings!$A6&gt;5,"",Standings!$A6)</f>
        <v>1</v>
      </c>
    </row>
    <row r="8" spans="1:15">
      <c r="A8" s="466">
        <f ca="1">IF(ISNUMBER(Standings!$A7),Standings!$C7,"")</f>
        <v>6</v>
      </c>
      <c r="B8" s="467">
        <f ca="1">IF(ISNUMBER($A8),VLOOKUP($A8,Methuselahs!$A$7:$E$206,5,FALSE()),"")</f>
        <v>1002</v>
      </c>
      <c r="C8" s="468" t="str">
        <f ca="1">Standings!$D7</f>
        <v>Denis Bucar</v>
      </c>
      <c r="D8" s="467">
        <f ca="1">IF(ISNUMBER($A8),VLOOKUP($A8,Methuselahs!$A$7:$F$206,COLUMN(Methuselahs!$F$7),FALSE()),"")</f>
        <v>4</v>
      </c>
      <c r="E8" s="469">
        <f ca="1">IF(ISNUMBER($A8),Standings!$E7,"")</f>
        <v>1</v>
      </c>
      <c r="F8" s="470">
        <f ca="1">IF(ISNUMBER($A8),Standings!$F7+Standings!$G7,"")</f>
        <v>7</v>
      </c>
      <c r="G8" s="471">
        <f ca="1">IF(Standings!$A7&gt;5,"",Standings!$A7)</f>
        <v>2</v>
      </c>
    </row>
    <row r="9" spans="1:15">
      <c r="A9" s="466">
        <f ca="1">IF(ISNUMBER(Standings!$A8),Standings!$C8,"")</f>
        <v>18</v>
      </c>
      <c r="B9" s="467">
        <f ca="1">IF(ISNUMBER($A9),VLOOKUP($A9,Methuselahs!$A$7:$E$206,5,FALSE()),"")</f>
        <v>1003</v>
      </c>
      <c r="C9" s="468" t="str">
        <f ca="1">Standings!$D8</f>
        <v>Jozef Patrnciak</v>
      </c>
      <c r="D9" s="467">
        <f ca="1">IF(ISNUMBER($A9),VLOOKUP($A9,Methuselahs!$A$7:$F$206,COLUMN(Methuselahs!$F$7),FALSE()),"")</f>
        <v>4</v>
      </c>
      <c r="E9" s="469">
        <f ca="1">IF(ISNUMBER($A9),Standings!$E8,"")</f>
        <v>2</v>
      </c>
      <c r="F9" s="470">
        <f ca="1">IF(ISNUMBER($A9),Standings!$F8+Standings!$G8,"")</f>
        <v>7</v>
      </c>
      <c r="G9" s="471">
        <f ca="1">IF(Standings!$A8&gt;5,"",Standings!$A8)</f>
        <v>2</v>
      </c>
    </row>
    <row r="10" spans="1:15">
      <c r="A10" s="466">
        <f ca="1">IF(ISNUMBER(Standings!$A9),Standings!$C9,"")</f>
        <v>24</v>
      </c>
      <c r="B10" s="467">
        <f ca="1">IF(ISNUMBER($A10),VLOOKUP($A10,Methuselahs!$A$7:$E$206,5,FALSE()),"")</f>
        <v>1004</v>
      </c>
      <c r="C10" s="468" t="str">
        <f ca="1">Standings!$D9</f>
        <v>Teemu Sainomaa</v>
      </c>
      <c r="D10" s="467">
        <f ca="1">IF(ISNUMBER($A10),VLOOKUP($A10,Methuselahs!$A$7:$F$206,COLUMN(Methuselahs!$F$7),FALSE()),"")</f>
        <v>4</v>
      </c>
      <c r="E10" s="469">
        <f ca="1">IF(ISNUMBER($A10),Standings!$E9,"")</f>
        <v>2</v>
      </c>
      <c r="F10" s="470">
        <f ca="1">IF(ISNUMBER($A10),Standings!$F9+Standings!$G9,"")</f>
        <v>7.5</v>
      </c>
      <c r="G10" s="471">
        <f ca="1">IF(Standings!$A9&gt;5,"",Standings!$A9)</f>
        <v>2</v>
      </c>
    </row>
    <row r="11" spans="1:15">
      <c r="A11" s="466">
        <f ca="1">IF(ISNUMBER(Standings!$A10),Standings!$C10,"")</f>
        <v>25</v>
      </c>
      <c r="B11" s="467">
        <f ca="1">IF(ISNUMBER($A11),VLOOKUP($A11,Methuselahs!$A$7:$E$206,5,FALSE()),"")</f>
        <v>25</v>
      </c>
      <c r="C11" s="468" t="str">
        <f ca="1">Standings!$D10</f>
        <v>Marcin Watras</v>
      </c>
      <c r="D11" s="467">
        <f ca="1">IF(ISNUMBER($A11),VLOOKUP($A11,Methuselahs!$A$7:$F$206,COLUMN(Methuselahs!$F$7),FALSE()),"")</f>
        <v>4</v>
      </c>
      <c r="E11" s="469">
        <f ca="1">IF(ISNUMBER($A11),Standings!$E10,"")</f>
        <v>2</v>
      </c>
      <c r="F11" s="470">
        <f ca="1">IF(ISNUMBER($A11),Standings!$F10+Standings!$G10,"")</f>
        <v>8.5</v>
      </c>
      <c r="G11" s="471">
        <f ca="1">IF(Standings!$A10&gt;5,"",Standings!$A10)</f>
        <v>2</v>
      </c>
    </row>
    <row r="12" spans="1:15">
      <c r="A12" s="466">
        <f ca="1">IF(ISNUMBER(Standings!$A11),Standings!$C11,"")</f>
        <v>1</v>
      </c>
      <c r="B12" s="467">
        <f ca="1">IF(ISNUMBER($A12),VLOOKUP($A12,Methuselahs!$A$7:$E$206,5,FALSE()),"")</f>
        <v>1006</v>
      </c>
      <c r="C12" s="468" t="str">
        <f ca="1">Standings!$D11</f>
        <v>Selim Ammouche</v>
      </c>
      <c r="D12" s="467">
        <f ca="1">IF(ISNUMBER($A12),VLOOKUP($A12,Methuselahs!$A$7:$F$206,COLUMN(Methuselahs!$F$7),FALSE()),"")</f>
        <v>3</v>
      </c>
      <c r="E12" s="469">
        <f ca="1">IF(ISNUMBER($A12),Standings!$E11,"")</f>
        <v>1</v>
      </c>
      <c r="F12" s="470">
        <f ca="1">IF(ISNUMBER($A12),Standings!$F11+Standings!$G11,"")</f>
        <v>4.5</v>
      </c>
      <c r="G12" t="str">
        <f ca="1">IF(Standings!$A11&gt;5,"",Standings!$A11)</f>
        <v/>
      </c>
    </row>
    <row r="13" spans="1:15">
      <c r="A13" s="466">
        <f ca="1">IF(ISNUMBER(Standings!$A12),Standings!$C12,"")</f>
        <v>17</v>
      </c>
      <c r="B13" s="467">
        <f ca="1">IF(ISNUMBER($A13),VLOOKUP($A13,Methuselahs!$A$7:$E$206,5,FALSE()),"")</f>
        <v>17</v>
      </c>
      <c r="C13" s="468" t="str">
        <f ca="1">Standings!$D12</f>
        <v>Martin Weinmyer</v>
      </c>
      <c r="D13" s="467">
        <f ca="1">IF(ISNUMBER($A13),VLOOKUP($A13,Methuselahs!$A$7:$F$206,COLUMN(Methuselahs!$F$7),FALSE()),"")</f>
        <v>2</v>
      </c>
      <c r="E13" s="469">
        <f ca="1">IF(ISNUMBER($A13),Standings!$E12,"")</f>
        <v>1</v>
      </c>
      <c r="F13" s="470">
        <f ca="1">IF(ISNUMBER($A13),Standings!$F12+Standings!$G12,"")</f>
        <v>4.5</v>
      </c>
      <c r="G13" t="str">
        <f ca="1">IF(Standings!$A12&gt;5,"",Standings!$A12)</f>
        <v/>
      </c>
    </row>
    <row r="14" spans="1:15">
      <c r="A14" s="466">
        <f ca="1">IF(ISNUMBER(Standings!$A13),Standings!$C13,"")</f>
        <v>5</v>
      </c>
      <c r="B14" s="467">
        <f ca="1">IF(ISNUMBER($A14),VLOOKUP($A14,Methuselahs!$A$7:$E$206,5,FALSE()),"")</f>
        <v>5</v>
      </c>
      <c r="C14" s="468" t="str">
        <f ca="1">Standings!$D13</f>
        <v>Jorge Delgado</v>
      </c>
      <c r="D14" s="467">
        <f ca="1">IF(ISNUMBER($A14),VLOOKUP($A14,Methuselahs!$A$7:$F$206,COLUMN(Methuselahs!$F$7),FALSE()),"")</f>
        <v>3</v>
      </c>
      <c r="E14" s="469">
        <f ca="1">IF(ISNUMBER($A14),Standings!$E13,"")</f>
        <v>1</v>
      </c>
      <c r="F14" s="470">
        <f ca="1">IF(ISNUMBER($A14),Standings!$F13+Standings!$G13,"")</f>
        <v>4</v>
      </c>
      <c r="G14" t="str">
        <f ca="1">IF(Standings!$A13&gt;5,"",Standings!$A13)</f>
        <v/>
      </c>
    </row>
    <row r="15" spans="1:15">
      <c r="A15" s="466">
        <f ca="1">IF(ISNUMBER(Standings!$A14),Standings!$C14,"")</f>
        <v>3</v>
      </c>
      <c r="B15" s="467">
        <f ca="1">IF(ISNUMBER($A15),VLOOKUP($A15,Methuselahs!$A$7:$E$206,5,FALSE()),"")</f>
        <v>1009</v>
      </c>
      <c r="C15" s="468" t="str">
        <f ca="1">Standings!$D14</f>
        <v>Tero Aalto</v>
      </c>
      <c r="D15" s="467">
        <f ca="1">IF(ISNUMBER($A15),VLOOKUP($A15,Methuselahs!$A$7:$F$206,COLUMN(Methuselahs!$F$7),FALSE()),"")</f>
        <v>3</v>
      </c>
      <c r="E15" s="469">
        <f ca="1">IF(ISNUMBER($A15),Standings!$E14,"")</f>
        <v>1</v>
      </c>
      <c r="F15" s="470">
        <f ca="1">IF(ISNUMBER($A15),Standings!$F14+Standings!$G14,"")</f>
        <v>4</v>
      </c>
      <c r="G15" t="str">
        <f ca="1">IF(Standings!$A14&gt;5,"",Standings!$A14)</f>
        <v/>
      </c>
    </row>
    <row r="16" spans="1:15">
      <c r="A16" s="466">
        <f ca="1">IF(ISNUMBER(Standings!$A15),Standings!$C15,"")</f>
        <v>12</v>
      </c>
      <c r="B16" s="467">
        <f ca="1">IF(ISNUMBER($A16),VLOOKUP($A16,Methuselahs!$A$7:$E$206,5,FALSE()),"")</f>
        <v>12</v>
      </c>
      <c r="C16" s="468" t="str">
        <f ca="1">Standings!$D15</f>
        <v>Gyula Erdos</v>
      </c>
      <c r="D16" s="467">
        <f ca="1">IF(ISNUMBER($A16),VLOOKUP($A16,Methuselahs!$A$7:$F$206,COLUMN(Methuselahs!$F$7),FALSE()),"")</f>
        <v>3</v>
      </c>
      <c r="E16" s="469">
        <f ca="1">IF(ISNUMBER($A16),Standings!$E15,"")</f>
        <v>1</v>
      </c>
      <c r="F16" s="470">
        <f ca="1">IF(ISNUMBER($A16),Standings!$F15+Standings!$G15,"")</f>
        <v>4</v>
      </c>
      <c r="G16" t="str">
        <f ca="1">IF(Standings!$A15&gt;5,"",Standings!$A15)</f>
        <v/>
      </c>
    </row>
    <row r="17" spans="1:7">
      <c r="A17" s="466">
        <f ca="1">IF(ISNUMBER(Standings!$A16),Standings!$C16,"")</f>
        <v>31</v>
      </c>
      <c r="B17" s="467">
        <f ca="1">IF(ISNUMBER($A17),VLOOKUP($A17,Methuselahs!$A$7:$E$206,5,FALSE()),"")</f>
        <v>31</v>
      </c>
      <c r="C17" s="468" t="str">
        <f ca="1">Standings!$D16</f>
        <v>Edouard Menneson</v>
      </c>
      <c r="D17" s="467">
        <f ca="1">IF(ISNUMBER($A17),VLOOKUP($A17,Methuselahs!$A$7:$F$206,COLUMN(Methuselahs!$F$7),FALSE()),"")</f>
        <v>3</v>
      </c>
      <c r="E17" s="469">
        <f ca="1">IF(ISNUMBER($A17),Standings!$E16,"")</f>
        <v>1</v>
      </c>
      <c r="F17" s="470">
        <f ca="1">IF(ISNUMBER($A17),Standings!$F16+Standings!$G16,"")</f>
        <v>4</v>
      </c>
      <c r="G17" t="str">
        <f ca="1">IF(Standings!$A16&gt;5,"",Standings!$A16)</f>
        <v/>
      </c>
    </row>
    <row r="18" spans="1:7">
      <c r="A18" s="466">
        <f ca="1">IF(ISNUMBER(Standings!$A17),Standings!$C17,"")</f>
        <v>29</v>
      </c>
      <c r="B18" s="467">
        <f ca="1">IF(ISNUMBER($A18),VLOOKUP($A18,Methuselahs!$A$7:$E$206,5,FALSE()),"")</f>
        <v>29</v>
      </c>
      <c r="C18" s="468" t="str">
        <f ca="1">Standings!$D17</f>
        <v>Djordje Sutic</v>
      </c>
      <c r="D18" s="467">
        <f ca="1">IF(ISNUMBER($A18),VLOOKUP($A18,Methuselahs!$A$7:$F$206,COLUMN(Methuselahs!$F$7),FALSE()),"")</f>
        <v>3</v>
      </c>
      <c r="E18" s="469">
        <f ca="1">IF(ISNUMBER($A18),Standings!$E17,"")</f>
        <v>0</v>
      </c>
      <c r="F18" s="470">
        <f ca="1">IF(ISNUMBER($A18),Standings!$F17+Standings!$G17,"")</f>
        <v>3</v>
      </c>
      <c r="G18" t="str">
        <f ca="1">IF(Standings!$A17&gt;5,"",Standings!$A17)</f>
        <v/>
      </c>
    </row>
    <row r="19" spans="1:7">
      <c r="A19" s="466">
        <f ca="1">IF(ISNUMBER(Standings!$A18),Standings!$C18,"")</f>
        <v>14</v>
      </c>
      <c r="B19" s="467">
        <f ca="1">IF(ISNUMBER($A19),VLOOKUP($A19,Methuselahs!$A$7:$E$206,5,FALSE()),"")</f>
        <v>14</v>
      </c>
      <c r="C19" s="468" t="str">
        <f ca="1">Standings!$D18</f>
        <v>Sergio Martins</v>
      </c>
      <c r="D19" s="467">
        <f ca="1">IF(ISNUMBER($A19),VLOOKUP($A19,Methuselahs!$A$7:$F$206,COLUMN(Methuselahs!$F$7),FALSE()),"")</f>
        <v>2</v>
      </c>
      <c r="E19" s="469">
        <f ca="1">IF(ISNUMBER($A19),Standings!$E18,"")</f>
        <v>0</v>
      </c>
      <c r="F19" s="470">
        <f ca="1">IF(ISNUMBER($A19),Standings!$F18+Standings!$G18,"")</f>
        <v>3</v>
      </c>
      <c r="G19" t="str">
        <f ca="1">IF(Standings!$A18&gt;5,"",Standings!$A18)</f>
        <v/>
      </c>
    </row>
    <row r="20" spans="1:7">
      <c r="A20" s="466">
        <f ca="1">IF(ISNUMBER(Standings!$A19),Standings!$C19,"")</f>
        <v>2</v>
      </c>
      <c r="B20" s="467">
        <f ca="1">IF(ISNUMBER($A20),VLOOKUP($A20,Methuselahs!$A$7:$E$206,5,FALSE()),"")</f>
        <v>2</v>
      </c>
      <c r="C20" s="468" t="str">
        <f ca="1">Standings!$D19</f>
        <v>Joao Servolo</v>
      </c>
      <c r="D20" s="467">
        <f ca="1">IF(ISNUMBER($A20),VLOOKUP($A20,Methuselahs!$A$7:$F$206,COLUMN(Methuselahs!$F$7),FALSE()),"")</f>
        <v>3</v>
      </c>
      <c r="E20" s="469">
        <f ca="1">IF(ISNUMBER($A20),Standings!$E19,"")</f>
        <v>0</v>
      </c>
      <c r="F20" s="470">
        <f ca="1">IF(ISNUMBER($A20),Standings!$F19+Standings!$G19,"")</f>
        <v>2.5</v>
      </c>
      <c r="G20" t="str">
        <f ca="1">IF(Standings!$A19&gt;5,"",Standings!$A19)</f>
        <v/>
      </c>
    </row>
    <row r="21" spans="1:7">
      <c r="A21" s="466">
        <f ca="1">IF(ISNUMBER(Standings!$A20),Standings!$C20,"")</f>
        <v>28</v>
      </c>
      <c r="B21" s="467">
        <f ca="1">IF(ISNUMBER($A21),VLOOKUP($A21,Methuselahs!$A$7:$E$206,5,FALSE()),"")</f>
        <v>28</v>
      </c>
      <c r="C21" s="468" t="str">
        <f ca="1">Standings!$D20</f>
        <v>Piotr Jurczak</v>
      </c>
      <c r="D21" s="467">
        <f ca="1">IF(ISNUMBER($A21),VLOOKUP($A21,Methuselahs!$A$7:$F$206,COLUMN(Methuselahs!$F$7),FALSE()),"")</f>
        <v>2</v>
      </c>
      <c r="E21" s="469">
        <f ca="1">IF(ISNUMBER($A21),Standings!$E20,"")</f>
        <v>0</v>
      </c>
      <c r="F21" s="470">
        <f ca="1">IF(ISNUMBER($A21),Standings!$F20+Standings!$G20,"")</f>
        <v>2.5</v>
      </c>
      <c r="G21" t="str">
        <f ca="1">IF(Standings!$A20&gt;5,"",Standings!$A20)</f>
        <v/>
      </c>
    </row>
    <row r="22" spans="1:7">
      <c r="A22" s="466">
        <f ca="1">IF(ISNUMBER(Standings!$A21),Standings!$C21,"")</f>
        <v>9</v>
      </c>
      <c r="B22" s="467">
        <f ca="1">IF(ISNUMBER($A22),VLOOKUP($A22,Methuselahs!$A$7:$E$206,5,FALSE()),"")</f>
        <v>9</v>
      </c>
      <c r="C22" s="468" t="str">
        <f ca="1">Standings!$D21</f>
        <v>Zsolt Cziraki</v>
      </c>
      <c r="D22" s="467">
        <f ca="1">IF(ISNUMBER($A22),VLOOKUP($A22,Methuselahs!$A$7:$F$206,COLUMN(Methuselahs!$F$7),FALSE()),"")</f>
        <v>3</v>
      </c>
      <c r="E22" s="469">
        <f ca="1">IF(ISNUMBER($A22),Standings!$E21,"")</f>
        <v>0</v>
      </c>
      <c r="F22" s="470">
        <f ca="1">IF(ISNUMBER($A22),Standings!$F21+Standings!$G21,"")</f>
        <v>2</v>
      </c>
      <c r="G22" t="str">
        <f ca="1">IF(Standings!$A21&gt;5,"",Standings!$A21)</f>
        <v/>
      </c>
    </row>
    <row r="23" spans="1:7">
      <c r="A23" s="466">
        <f ca="1">IF(ISNUMBER(Standings!$A22),Standings!$C22,"")</f>
        <v>13</v>
      </c>
      <c r="B23" s="467">
        <f ca="1">IF(ISNUMBER($A23),VLOOKUP($A23,Methuselahs!$A$7:$E$206,5,FALSE()),"")</f>
        <v>13</v>
      </c>
      <c r="C23" s="468" t="str">
        <f ca="1">Standings!$D22</f>
        <v>Alessandro Aprigliano</v>
      </c>
      <c r="D23" s="467">
        <f ca="1">IF(ISNUMBER($A23),VLOOKUP($A23,Methuselahs!$A$7:$F$206,COLUMN(Methuselahs!$F$7),FALSE()),"")</f>
        <v>3</v>
      </c>
      <c r="E23" s="469">
        <f ca="1">IF(ISNUMBER($A23),Standings!$E22,"")</f>
        <v>0</v>
      </c>
      <c r="F23" s="470">
        <f ca="1">IF(ISNUMBER($A23),Standings!$F22+Standings!$G22,"")</f>
        <v>2</v>
      </c>
      <c r="G23" t="str">
        <f ca="1">IF(Standings!$A22&gt;5,"",Standings!$A22)</f>
        <v/>
      </c>
    </row>
    <row r="24" spans="1:7">
      <c r="A24" s="466">
        <f ca="1">IF(ISNUMBER(Standings!$A23),Standings!$C23,"")</f>
        <v>16</v>
      </c>
      <c r="B24" s="467">
        <f ca="1">IF(ISNUMBER($A24),VLOOKUP($A24,Methuselahs!$A$7:$E$206,5,FALSE()),"")</f>
        <v>16</v>
      </c>
      <c r="C24" s="468" t="str">
        <f ca="1">Standings!$D23</f>
        <v>David Luhaaar</v>
      </c>
      <c r="D24" s="467">
        <f ca="1">IF(ISNUMBER($A24),VLOOKUP($A24,Methuselahs!$A$7:$F$206,COLUMN(Methuselahs!$F$7),FALSE()),"")</f>
        <v>3</v>
      </c>
      <c r="E24" s="469">
        <f ca="1">IF(ISNUMBER($A24),Standings!$E23,"")</f>
        <v>0</v>
      </c>
      <c r="F24" s="470">
        <f ca="1">IF(ISNUMBER($A24),Standings!$F23+Standings!$G23,"")</f>
        <v>2</v>
      </c>
      <c r="G24" t="str">
        <f ca="1">IF(Standings!$A23&gt;5,"",Standings!$A23)</f>
        <v/>
      </c>
    </row>
    <row r="25" spans="1:7">
      <c r="A25" s="466">
        <f ca="1">IF(ISNUMBER(Standings!$A24),Standings!$C24,"")</f>
        <v>21</v>
      </c>
      <c r="B25" s="467">
        <f ca="1">IF(ISNUMBER($A25),VLOOKUP($A25,Methuselahs!$A$7:$E$206,5,FALSE()),"")</f>
        <v>21</v>
      </c>
      <c r="C25" s="468" t="str">
        <f ca="1">Standings!$D24</f>
        <v>Stanisław Szczepaniak</v>
      </c>
      <c r="D25" s="467">
        <f ca="1">IF(ISNUMBER($A25),VLOOKUP($A25,Methuselahs!$A$7:$F$206,COLUMN(Methuselahs!$F$7),FALSE()),"")</f>
        <v>3</v>
      </c>
      <c r="E25" s="469">
        <f ca="1">IF(ISNUMBER($A25),Standings!$E24,"")</f>
        <v>0</v>
      </c>
      <c r="F25" s="470">
        <f ca="1">IF(ISNUMBER($A25),Standings!$F24+Standings!$G24,"")</f>
        <v>2</v>
      </c>
      <c r="G25" t="str">
        <f ca="1">IF(Standings!$A24&gt;5,"",Standings!$A24)</f>
        <v/>
      </c>
    </row>
    <row r="26" spans="1:7">
      <c r="A26" s="466">
        <f ca="1">IF(ISNUMBER(Standings!$A25),Standings!$C25,"")</f>
        <v>26</v>
      </c>
      <c r="B26" s="467">
        <f ca="1">IF(ISNUMBER($A26),VLOOKUP($A26,Methuselahs!$A$7:$E$206,5,FALSE()),"")</f>
        <v>26</v>
      </c>
      <c r="C26" s="468" t="str">
        <f ca="1">Standings!$D25</f>
        <v>Aleksandr Mandrichenko</v>
      </c>
      <c r="D26" s="467">
        <f ca="1">IF(ISNUMBER($A26),VLOOKUP($A26,Methuselahs!$A$7:$F$206,COLUMN(Methuselahs!$F$7),FALSE()),"")</f>
        <v>3</v>
      </c>
      <c r="E26" s="469">
        <f ca="1">IF(ISNUMBER($A26),Standings!$E25,"")</f>
        <v>0</v>
      </c>
      <c r="F26" s="470">
        <f ca="1">IF(ISNUMBER($A26),Standings!$F25+Standings!$G25,"")</f>
        <v>2</v>
      </c>
      <c r="G26" t="str">
        <f ca="1">IF(Standings!$A25&gt;5,"",Standings!$A25)</f>
        <v/>
      </c>
    </row>
    <row r="27" spans="1:7">
      <c r="A27" s="466">
        <f ca="1">IF(ISNUMBER(Standings!$A26),Standings!$C26,"")</f>
        <v>11</v>
      </c>
      <c r="B27" s="467">
        <f ca="1">IF(ISNUMBER($A27),VLOOKUP($A27,Methuselahs!$A$7:$E$206,5,FALSE()),"")</f>
        <v>11</v>
      </c>
      <c r="C27" s="468" t="str">
        <f ca="1">Standings!$D26</f>
        <v>Lasse Aagaard</v>
      </c>
      <c r="D27" s="467">
        <f ca="1">IF(ISNUMBER($A27),VLOOKUP($A27,Methuselahs!$A$7:$F$206,COLUMN(Methuselahs!$F$7),FALSE()),"")</f>
        <v>3</v>
      </c>
      <c r="E27" s="469">
        <f ca="1">IF(ISNUMBER($A27),Standings!$E26,"")</f>
        <v>0</v>
      </c>
      <c r="F27" s="470">
        <f ca="1">IF(ISNUMBER($A27),Standings!$F26+Standings!$G26,"")</f>
        <v>2</v>
      </c>
      <c r="G27" t="str">
        <f ca="1">IF(Standings!$A26&gt;5,"",Standings!$A26)</f>
        <v/>
      </c>
    </row>
    <row r="28" spans="1:7">
      <c r="A28" s="466">
        <f ca="1">IF(ISNUMBER(Standings!$A27),Standings!$C27,"")</f>
        <v>19</v>
      </c>
      <c r="B28" s="467">
        <f ca="1">IF(ISNUMBER($A28),VLOOKUP($A28,Methuselahs!$A$7:$E$206,5,FALSE()),"")</f>
        <v>19</v>
      </c>
      <c r="C28" s="468" t="str">
        <f ca="1">Standings!$D27</f>
        <v>Ben Fox</v>
      </c>
      <c r="D28" s="467">
        <f ca="1">IF(ISNUMBER($A28),VLOOKUP($A28,Methuselahs!$A$7:$F$206,COLUMN(Methuselahs!$F$7),FALSE()),"")</f>
        <v>3</v>
      </c>
      <c r="E28" s="469">
        <f ca="1">IF(ISNUMBER($A28),Standings!$E27,"")</f>
        <v>0</v>
      </c>
      <c r="F28" s="470">
        <f ca="1">IF(ISNUMBER($A28),Standings!$F27+Standings!$G27,"")</f>
        <v>1.5</v>
      </c>
      <c r="G28" t="str">
        <f ca="1">IF(Standings!$A27&gt;5,"",Standings!$A27)</f>
        <v/>
      </c>
    </row>
    <row r="29" spans="1:7">
      <c r="A29" s="466">
        <f ca="1">IF(ISNUMBER(Standings!$A28),Standings!$C28,"")</f>
        <v>4</v>
      </c>
      <c r="B29" s="467">
        <f ca="1">IF(ISNUMBER($A29),VLOOKUP($A29,Methuselahs!$A$7:$E$206,5,FALSE()),"")</f>
        <v>4</v>
      </c>
      <c r="C29" s="468" t="str">
        <f ca="1">Standings!$D28</f>
        <v>Nikolaj Wendt</v>
      </c>
      <c r="D29" s="467">
        <f ca="1">IF(ISNUMBER($A29),VLOOKUP($A29,Methuselahs!$A$7:$F$206,COLUMN(Methuselahs!$F$7),FALSE()),"")</f>
        <v>3</v>
      </c>
      <c r="E29" s="469">
        <f ca="1">IF(ISNUMBER($A29),Standings!$E28,"")</f>
        <v>0</v>
      </c>
      <c r="F29" s="470">
        <f ca="1">IF(ISNUMBER($A29),Standings!$F28+Standings!$G28,"")</f>
        <v>1</v>
      </c>
      <c r="G29" t="str">
        <f ca="1">IF(Standings!$A28&gt;5,"",Standings!$A28)</f>
        <v/>
      </c>
    </row>
    <row r="30" spans="1:7">
      <c r="A30" s="466">
        <f ca="1">IF(ISNUMBER(Standings!$A29),Standings!$C29,"")</f>
        <v>8</v>
      </c>
      <c r="B30" s="467">
        <f ca="1">IF(ISNUMBER($A30),VLOOKUP($A30,Methuselahs!$A$7:$E$206,5,FALSE()),"")</f>
        <v>8</v>
      </c>
      <c r="C30" s="468" t="str">
        <f ca="1">Standings!$D29</f>
        <v>Marcin Zakrzewski</v>
      </c>
      <c r="D30" s="467">
        <f ca="1">IF(ISNUMBER($A30),VLOOKUP($A30,Methuselahs!$A$7:$F$206,COLUMN(Methuselahs!$F$7),FALSE()),"")</f>
        <v>3</v>
      </c>
      <c r="E30" s="469">
        <f ca="1">IF(ISNUMBER($A30),Standings!$E29,"")</f>
        <v>0</v>
      </c>
      <c r="F30" s="470">
        <f ca="1">IF(ISNUMBER($A30),Standings!$F29+Standings!$G29,"")</f>
        <v>0.5</v>
      </c>
      <c r="G30" t="str">
        <f ca="1">IF(Standings!$A29&gt;5,"",Standings!$A29)</f>
        <v/>
      </c>
    </row>
    <row r="31" spans="1:7">
      <c r="A31" s="466">
        <f ca="1">IF(ISNUMBER(Standings!$A30),Standings!$C30,"")</f>
        <v>22</v>
      </c>
      <c r="B31" s="467">
        <f ca="1">IF(ISNUMBER($A31),VLOOKUP($A31,Methuselahs!$A$7:$E$206,5,FALSE()),"")</f>
        <v>22</v>
      </c>
      <c r="C31" s="468" t="str">
        <f ca="1">Standings!$D30</f>
        <v>Maciej Bernart</v>
      </c>
      <c r="D31" s="467">
        <f ca="1">IF(ISNUMBER($A31),VLOOKUP($A31,Methuselahs!$A$7:$F$206,COLUMN(Methuselahs!$F$7),FALSE()),"")</f>
        <v>3</v>
      </c>
      <c r="E31" s="469">
        <f ca="1">IF(ISNUMBER($A31),Standings!$E30,"")</f>
        <v>0</v>
      </c>
      <c r="F31" s="470">
        <f ca="1">IF(ISNUMBER($A31),Standings!$F30+Standings!$G30,"")</f>
        <v>0.5</v>
      </c>
      <c r="G31" t="str">
        <f ca="1">IF(Standings!$A30&gt;5,"",Standings!$A30)</f>
        <v/>
      </c>
    </row>
    <row r="32" spans="1:7">
      <c r="A32" s="466">
        <f ca="1">IF(ISNUMBER(Standings!$A31),Standings!$C31,"")</f>
        <v>32</v>
      </c>
      <c r="B32" s="467">
        <f ca="1">IF(ISNUMBER($A32),VLOOKUP($A32,Methuselahs!$A$7:$E$206,5,FALSE()),"")</f>
        <v>32</v>
      </c>
      <c r="C32" s="468" t="str">
        <f ca="1">Standings!$D31</f>
        <v>Nemanja Jovicic</v>
      </c>
      <c r="D32" s="467">
        <f ca="1">IF(ISNUMBER($A32),VLOOKUP($A32,Methuselahs!$A$7:$F$206,COLUMN(Methuselahs!$F$7),FALSE()),"")</f>
        <v>3</v>
      </c>
      <c r="E32" s="469">
        <f ca="1">IF(ISNUMBER($A32),Standings!$E31,"")</f>
        <v>0</v>
      </c>
      <c r="F32" s="470">
        <f ca="1">IF(ISNUMBER($A32),Standings!$F31+Standings!$G31,"")</f>
        <v>0.5</v>
      </c>
      <c r="G32" t="str">
        <f ca="1">IF(Standings!$A31&gt;5,"",Standings!$A31)</f>
        <v/>
      </c>
    </row>
    <row r="33" spans="1:7">
      <c r="A33" s="466">
        <f ca="1">IF(ISNUMBER(Standings!$A32),Standings!$C32,"")</f>
        <v>7</v>
      </c>
      <c r="B33" s="467">
        <f ca="1">IF(ISNUMBER($A33),VLOOKUP($A33,Methuselahs!$A$7:$E$206,5,FALSE()),"")</f>
        <v>7</v>
      </c>
      <c r="C33" s="468" t="str">
        <f ca="1">Standings!$D32</f>
        <v>Pedro Valentim</v>
      </c>
      <c r="D33" s="467">
        <f ca="1">IF(ISNUMBER($A33),VLOOKUP($A33,Methuselahs!$A$7:$F$206,COLUMN(Methuselahs!$F$7),FALSE()),"")</f>
        <v>2</v>
      </c>
      <c r="E33" s="469">
        <f ca="1">IF(ISNUMBER($A33),Standings!$E32,"")</f>
        <v>0</v>
      </c>
      <c r="F33" s="470">
        <f ca="1">IF(ISNUMBER($A33),Standings!$F32+Standings!$G32,"")</f>
        <v>0.5</v>
      </c>
      <c r="G33" t="str">
        <f ca="1">IF(Standings!$A32&gt;5,"",Standings!$A32)</f>
        <v/>
      </c>
    </row>
    <row r="34" spans="1:7">
      <c r="A34" s="466">
        <f ca="1">IF(ISNUMBER(Standings!$A33),Standings!$C33,"")</f>
        <v>10</v>
      </c>
      <c r="B34" s="467">
        <f ca="1">IF(ISNUMBER($A34),VLOOKUP($A34,Methuselahs!$A$7:$E$206,5,FALSE()),"")</f>
        <v>10</v>
      </c>
      <c r="C34" s="468" t="str">
        <f ca="1">Standings!$D33</f>
        <v>Danilo Torrisi</v>
      </c>
      <c r="D34" s="467">
        <f ca="1">IF(ISNUMBER($A34),VLOOKUP($A34,Methuselahs!$A$7:$F$206,COLUMN(Methuselahs!$F$7),FALSE()),"")</f>
        <v>3</v>
      </c>
      <c r="E34" s="469">
        <f ca="1">IF(ISNUMBER($A34),Standings!$E33,"")</f>
        <v>0</v>
      </c>
      <c r="F34" s="470">
        <f ca="1">IF(ISNUMBER($A34),Standings!$F33+Standings!$G33,"")</f>
        <v>0</v>
      </c>
      <c r="G34" t="str">
        <f ca="1">IF(Standings!$A33&gt;5,"",Standings!$A33)</f>
        <v/>
      </c>
    </row>
    <row r="35" spans="1:7">
      <c r="A35" s="466">
        <f ca="1">IF(ISNUMBER(Standings!$A34),Standings!$C34,"")</f>
        <v>15</v>
      </c>
      <c r="B35" s="467">
        <f ca="1">IF(ISNUMBER($A35),VLOOKUP($A35,Methuselahs!$A$7:$E$206,5,FALSE()),"")</f>
        <v>15</v>
      </c>
      <c r="C35" s="468" t="str">
        <f ca="1">Standings!$D34</f>
        <v>Dominik Trupcevic</v>
      </c>
      <c r="D35" s="467">
        <f ca="1">IF(ISNUMBER($A35),VLOOKUP($A35,Methuselahs!$A$7:$F$206,COLUMN(Methuselahs!$F$7),FALSE()),"")</f>
        <v>3</v>
      </c>
      <c r="E35" s="469">
        <f ca="1">IF(ISNUMBER($A35),Standings!$E34,"")</f>
        <v>0</v>
      </c>
      <c r="F35" s="470">
        <f ca="1">IF(ISNUMBER($A35),Standings!$F34+Standings!$G34,"")</f>
        <v>0</v>
      </c>
      <c r="G35" t="str">
        <f ca="1">IF(Standings!$A34&gt;5,"",Standings!$A34)</f>
        <v/>
      </c>
    </row>
    <row r="36" spans="1:7">
      <c r="A36" s="466">
        <f ca="1">IF(ISNUMBER(Standings!$A35),Standings!$C35,"")</f>
        <v>23</v>
      </c>
      <c r="B36" s="467">
        <f ca="1">IF(ISNUMBER($A36),VLOOKUP($A36,Methuselahs!$A$7:$E$206,5,FALSE()),"")</f>
        <v>23</v>
      </c>
      <c r="C36" s="468" t="str">
        <f ca="1">Standings!$D35</f>
        <v>Lovre de Grisogono</v>
      </c>
      <c r="D36" s="467">
        <f ca="1">IF(ISNUMBER($A36),VLOOKUP($A36,Methuselahs!$A$7:$F$206,COLUMN(Methuselahs!$F$7),FALSE()),"")</f>
        <v>3</v>
      </c>
      <c r="E36" s="469">
        <f ca="1">IF(ISNUMBER($A36),Standings!$E35,"")</f>
        <v>0</v>
      </c>
      <c r="F36" s="470">
        <f ca="1">IF(ISNUMBER($A36),Standings!$F35+Standings!$G35,"")</f>
        <v>0</v>
      </c>
      <c r="G36" t="str">
        <f ca="1">IF(Standings!$A35&gt;5,"",Standings!$A35)</f>
        <v/>
      </c>
    </row>
    <row r="37" spans="1:7">
      <c r="A37" s="466">
        <f ca="1">IF(ISNUMBER(Standings!$A36),Standings!$C36,"")</f>
        <v>27</v>
      </c>
      <c r="B37" s="467">
        <f ca="1">IF(ISNUMBER($A37),VLOOKUP($A37,Methuselahs!$A$7:$E$206,5,FALSE()),"")</f>
        <v>27</v>
      </c>
      <c r="C37" s="468" t="str">
        <f ca="1">Standings!$D36</f>
        <v>Paolo Pasqualin</v>
      </c>
      <c r="D37" s="467">
        <f ca="1">IF(ISNUMBER($A37),VLOOKUP($A37,Methuselahs!$A$7:$F$206,COLUMN(Methuselahs!$F$7),FALSE()),"")</f>
        <v>3</v>
      </c>
      <c r="E37" s="469">
        <f ca="1">IF(ISNUMBER($A37),Standings!$E36,"")</f>
        <v>0</v>
      </c>
      <c r="F37" s="470">
        <f ca="1">IF(ISNUMBER($A37),Standings!$F36+Standings!$G36,"")</f>
        <v>0</v>
      </c>
      <c r="G37" t="str">
        <f ca="1">IF(Standings!$A36&gt;5,"",Standings!$A36)</f>
        <v/>
      </c>
    </row>
    <row r="38" spans="1:7">
      <c r="A38" s="466">
        <f ca="1">IF(ISNUMBER(Standings!$A37),Standings!$C37,"")</f>
        <v>30</v>
      </c>
      <c r="B38" s="467">
        <f ca="1">IF(ISNUMBER($A38),VLOOKUP($A38,Methuselahs!$A$7:$E$206,5,FALSE()),"")</f>
        <v>30</v>
      </c>
      <c r="C38" s="468" t="str">
        <f ca="1">Standings!$D37</f>
        <v>Thomas Stellmach</v>
      </c>
      <c r="D38" s="467">
        <f ca="1">IF(ISNUMBER($A38),VLOOKUP($A38,Methuselahs!$A$7:$F$206,COLUMN(Methuselahs!$F$7),FALSE()),"")</f>
        <v>2</v>
      </c>
      <c r="E38" s="469">
        <f ca="1">IF(ISNUMBER($A38),Standings!$E37,"")</f>
        <v>0</v>
      </c>
      <c r="F38" s="470">
        <f ca="1">IF(ISNUMBER($A38),Standings!$F37+Standings!$G37,"")</f>
        <v>0</v>
      </c>
      <c r="G38" t="str">
        <f ca="1">IF(Standings!$A37&gt;5,"",Standings!$A37)</f>
        <v/>
      </c>
    </row>
    <row r="39" spans="1:7">
      <c r="A39" t="str">
        <f>IF(ISNUMBER(Standings!$A38),Standings!$C38,"")</f>
        <v/>
      </c>
      <c r="B39" t="str">
        <f>IF(ISNUMBER($A39),VLOOKUP($A39,Methuselahs!$A$7:$E$206,5,FALSE()),"")</f>
        <v/>
      </c>
      <c r="C39" t="str">
        <f>Standings!$D38</f>
        <v/>
      </c>
      <c r="D39" t="str">
        <f>IF(ISNUMBER($A39),VLOOKUP($A39,Methuselahs!$A$7:$F$206,COLUMN(Methuselahs!$F$7),FALSE()),"")</f>
        <v/>
      </c>
      <c r="E39" t="str">
        <f>IF(ISNUMBER($A39),Standings!$E38,"")</f>
        <v/>
      </c>
      <c r="F39" t="str">
        <f>IF(ISNUMBER($A39),Standings!$F38+Standings!$G38,"")</f>
        <v/>
      </c>
      <c r="G39" t="str">
        <f>IF(Standings!$A38&gt;5,"",Standings!$A38)</f>
        <v/>
      </c>
    </row>
    <row r="40" spans="1:7">
      <c r="A40" t="str">
        <f>IF(ISNUMBER(Standings!$A39),Standings!$C39,"")</f>
        <v/>
      </c>
      <c r="B40" t="str">
        <f>IF(ISNUMBER($A40),VLOOKUP($A40,Methuselahs!$A$7:$E$206,5,FALSE()),"")</f>
        <v/>
      </c>
      <c r="C40" t="str">
        <f>Standings!$D39</f>
        <v/>
      </c>
      <c r="D40" t="str">
        <f>IF(ISNUMBER($A40),VLOOKUP($A40,Methuselahs!$A$7:$F$206,COLUMN(Methuselahs!$F$7),FALSE()),"")</f>
        <v/>
      </c>
      <c r="E40" t="str">
        <f>IF(ISNUMBER($A40),Standings!$E39,"")</f>
        <v/>
      </c>
      <c r="F40" t="str">
        <f>IF(ISNUMBER($A40),Standings!$F39+Standings!$G39,"")</f>
        <v/>
      </c>
      <c r="G40" t="str">
        <f>IF(Standings!$A39&gt;5,"",Standings!$A39)</f>
        <v/>
      </c>
    </row>
    <row r="41" spans="1:7">
      <c r="A41" t="str">
        <f>IF(ISNUMBER(Standings!$A40),Standings!$C40,"")</f>
        <v/>
      </c>
      <c r="B41" t="str">
        <f>IF(ISNUMBER($A41),VLOOKUP($A41,Methuselahs!$A$7:$E$206,5,FALSE()),"")</f>
        <v/>
      </c>
      <c r="C41" t="str">
        <f>Standings!$D40</f>
        <v/>
      </c>
      <c r="D41" t="str">
        <f>IF(ISNUMBER($A41),VLOOKUP($A41,Methuselahs!$A$7:$F$206,COLUMN(Methuselahs!$F$7),FALSE()),"")</f>
        <v/>
      </c>
      <c r="E41" t="str">
        <f>IF(ISNUMBER($A41),Standings!$E40,"")</f>
        <v/>
      </c>
      <c r="F41" t="str">
        <f>IF(ISNUMBER($A41),Standings!$F40+Standings!$G40,"")</f>
        <v/>
      </c>
      <c r="G41" t="str">
        <f>IF(Standings!$A40&gt;5,"",Standings!$A40)</f>
        <v/>
      </c>
    </row>
    <row r="42" spans="1:7">
      <c r="A42" t="str">
        <f>IF(ISNUMBER(Standings!$A41),Standings!$C41,"")</f>
        <v/>
      </c>
      <c r="B42" t="str">
        <f>IF(ISNUMBER($A42),VLOOKUP($A42,Methuselahs!$A$7:$E$206,5,FALSE()),"")</f>
        <v/>
      </c>
      <c r="C42" t="str">
        <f>Standings!$D41</f>
        <v/>
      </c>
      <c r="D42" t="str">
        <f>IF(ISNUMBER($A42),VLOOKUP($A42,Methuselahs!$A$7:$F$206,COLUMN(Methuselahs!$F$7),FALSE()),"")</f>
        <v/>
      </c>
      <c r="E42" t="str">
        <f>IF(ISNUMBER($A42),Standings!$E41,"")</f>
        <v/>
      </c>
      <c r="F42" t="str">
        <f>IF(ISNUMBER($A42),Standings!$F41+Standings!$G41,"")</f>
        <v/>
      </c>
      <c r="G42" t="str">
        <f>IF(Standings!$A41&gt;5,"",Standings!$A41)</f>
        <v/>
      </c>
    </row>
    <row r="43" spans="1:7">
      <c r="A43" t="str">
        <f>IF(ISNUMBER(Standings!$A42),Standings!$C42,"")</f>
        <v/>
      </c>
      <c r="B43" t="str">
        <f>IF(ISNUMBER($A43),VLOOKUP($A43,Methuselahs!$A$7:$E$206,5,FALSE()),"")</f>
        <v/>
      </c>
      <c r="C43" t="str">
        <f>Standings!$D42</f>
        <v/>
      </c>
      <c r="D43" t="str">
        <f>IF(ISNUMBER($A43),VLOOKUP($A43,Methuselahs!$A$7:$F$206,COLUMN(Methuselahs!$F$7),FALSE()),"")</f>
        <v/>
      </c>
      <c r="E43" t="str">
        <f>IF(ISNUMBER($A43),Standings!$E42,"")</f>
        <v/>
      </c>
      <c r="F43" t="str">
        <f>IF(ISNUMBER($A43),Standings!$F42+Standings!$G42,"")</f>
        <v/>
      </c>
      <c r="G43" t="str">
        <f>IF(Standings!$A42&gt;5,"",Standings!$A42)</f>
        <v/>
      </c>
    </row>
    <row r="44" spans="1:7">
      <c r="A44" t="str">
        <f>IF(ISNUMBER(Standings!$A43),Standings!$C43,"")</f>
        <v/>
      </c>
      <c r="B44" t="str">
        <f>IF(ISNUMBER($A44),VLOOKUP($A44,Methuselahs!$A$7:$E$206,5,FALSE()),"")</f>
        <v/>
      </c>
      <c r="C44" t="str">
        <f>Standings!$D43</f>
        <v/>
      </c>
      <c r="D44" t="str">
        <f>IF(ISNUMBER($A44),VLOOKUP($A44,Methuselahs!$A$7:$F$206,COLUMN(Methuselahs!$F$7),FALSE()),"")</f>
        <v/>
      </c>
      <c r="E44" t="str">
        <f>IF(ISNUMBER($A44),Standings!$E43,"")</f>
        <v/>
      </c>
      <c r="F44" t="str">
        <f>IF(ISNUMBER($A44),Standings!$F43+Standings!$G43,"")</f>
        <v/>
      </c>
      <c r="G44" t="str">
        <f>IF(Standings!$A43&gt;5,"",Standings!$A43)</f>
        <v/>
      </c>
    </row>
    <row r="45" spans="1:7">
      <c r="A45" t="str">
        <f>IF(ISNUMBER(Standings!$A44),Standings!$C44,"")</f>
        <v/>
      </c>
      <c r="B45" t="str">
        <f>IF(ISNUMBER($A45),VLOOKUP($A45,Methuselahs!$A$7:$E$206,5,FALSE()),"")</f>
        <v/>
      </c>
      <c r="C45" t="str">
        <f>Standings!$D44</f>
        <v/>
      </c>
      <c r="D45" t="str">
        <f>IF(ISNUMBER($A45),VLOOKUP($A45,Methuselahs!$A$7:$F$206,COLUMN(Methuselahs!$F$7),FALSE()),"")</f>
        <v/>
      </c>
      <c r="E45" t="str">
        <f>IF(ISNUMBER($A45),Standings!$E44,"")</f>
        <v/>
      </c>
      <c r="F45" t="str">
        <f>IF(ISNUMBER($A45),Standings!$F44+Standings!$G44,"")</f>
        <v/>
      </c>
      <c r="G45" t="str">
        <f>IF(Standings!$A44&gt;5,"",Standings!$A44)</f>
        <v/>
      </c>
    </row>
    <row r="46" spans="1:7">
      <c r="A46" t="str">
        <f>IF(ISNUMBER(Standings!$A45),Standings!$C45,"")</f>
        <v/>
      </c>
      <c r="B46" t="str">
        <f>IF(ISNUMBER($A46),VLOOKUP($A46,Methuselahs!$A$7:$E$206,5,FALSE()),"")</f>
        <v/>
      </c>
      <c r="C46" t="str">
        <f>Standings!$D45</f>
        <v/>
      </c>
      <c r="D46" t="str">
        <f>IF(ISNUMBER($A46),VLOOKUP($A46,Methuselahs!$A$7:$F$206,COLUMN(Methuselahs!$F$7),FALSE()),"")</f>
        <v/>
      </c>
      <c r="E46" t="str">
        <f>IF(ISNUMBER($A46),Standings!$E45,"")</f>
        <v/>
      </c>
      <c r="F46" t="str">
        <f>IF(ISNUMBER($A46),Standings!$F45+Standings!$G45,"")</f>
        <v/>
      </c>
      <c r="G46" t="str">
        <f>IF(Standings!$A45&gt;5,"",Standings!$A45)</f>
        <v/>
      </c>
    </row>
    <row r="47" spans="1:7">
      <c r="A47" t="str">
        <f>IF(ISNUMBER(Standings!$A46),Standings!$C46,"")</f>
        <v/>
      </c>
      <c r="B47" t="str">
        <f>IF(ISNUMBER($A47),VLOOKUP($A47,Methuselahs!$A$7:$E$206,5,FALSE()),"")</f>
        <v/>
      </c>
      <c r="C47" t="str">
        <f>Standings!$D46</f>
        <v/>
      </c>
      <c r="D47" t="str">
        <f>IF(ISNUMBER($A47),VLOOKUP($A47,Methuselahs!$A$7:$F$206,COLUMN(Methuselahs!$F$7),FALSE()),"")</f>
        <v/>
      </c>
      <c r="E47" t="str">
        <f>IF(ISNUMBER($A47),Standings!$E46,"")</f>
        <v/>
      </c>
      <c r="F47" t="str">
        <f>IF(ISNUMBER($A47),Standings!$F46+Standings!$G46,"")</f>
        <v/>
      </c>
      <c r="G47" t="str">
        <f>IF(Standings!$A46&gt;5,"",Standings!$A46)</f>
        <v/>
      </c>
    </row>
    <row r="48" spans="1:7">
      <c r="A48" t="str">
        <f>IF(ISNUMBER(Standings!$A47),Standings!$C47,"")</f>
        <v/>
      </c>
      <c r="B48" t="str">
        <f>IF(ISNUMBER($A48),VLOOKUP($A48,Methuselahs!$A$7:$E$206,5,FALSE()),"")</f>
        <v/>
      </c>
      <c r="C48" t="str">
        <f>Standings!$D47</f>
        <v/>
      </c>
      <c r="D48" t="str">
        <f>IF(ISNUMBER($A48),VLOOKUP($A48,Methuselahs!$A$7:$F$206,COLUMN(Methuselahs!$F$7),FALSE()),"")</f>
        <v/>
      </c>
      <c r="E48" t="str">
        <f>IF(ISNUMBER($A48),Standings!$E47,"")</f>
        <v/>
      </c>
      <c r="F48" t="str">
        <f>IF(ISNUMBER($A48),Standings!$F47+Standings!$G47,"")</f>
        <v/>
      </c>
      <c r="G48" t="str">
        <f>IF(Standings!$A47&gt;5,"",Standings!$A47)</f>
        <v/>
      </c>
    </row>
    <row r="49" spans="1:7">
      <c r="A49" t="str">
        <f>IF(ISNUMBER(Standings!$A48),Standings!$C48,"")</f>
        <v/>
      </c>
      <c r="B49" t="str">
        <f>IF(ISNUMBER($A49),VLOOKUP($A49,Methuselahs!$A$7:$E$206,5,FALSE()),"")</f>
        <v/>
      </c>
      <c r="C49" t="str">
        <f>Standings!$D48</f>
        <v/>
      </c>
      <c r="D49" t="str">
        <f>IF(ISNUMBER($A49),VLOOKUP($A49,Methuselahs!$A$7:$F$206,COLUMN(Methuselahs!$F$7),FALSE()),"")</f>
        <v/>
      </c>
      <c r="E49" t="str">
        <f>IF(ISNUMBER($A49),Standings!$E48,"")</f>
        <v/>
      </c>
      <c r="F49" t="str">
        <f>IF(ISNUMBER($A49),Standings!$F48+Standings!$G48,"")</f>
        <v/>
      </c>
      <c r="G49" t="str">
        <f>IF(Standings!$A48&gt;5,"",Standings!$A48)</f>
        <v/>
      </c>
    </row>
    <row r="50" spans="1:7">
      <c r="A50" t="str">
        <f>IF(ISNUMBER(Standings!$A49),Standings!$C49,"")</f>
        <v/>
      </c>
      <c r="B50" t="str">
        <f>IF(ISNUMBER($A50),VLOOKUP($A50,Methuselahs!$A$7:$E$206,5,FALSE()),"")</f>
        <v/>
      </c>
      <c r="C50" t="str">
        <f>Standings!$D49</f>
        <v/>
      </c>
      <c r="D50" t="str">
        <f>IF(ISNUMBER($A50),VLOOKUP($A50,Methuselahs!$A$7:$F$206,COLUMN(Methuselahs!$F$7),FALSE()),"")</f>
        <v/>
      </c>
      <c r="E50" t="str">
        <f>IF(ISNUMBER($A50),Standings!$E49,"")</f>
        <v/>
      </c>
      <c r="F50" t="str">
        <f>IF(ISNUMBER($A50),Standings!$F49+Standings!$G49,"")</f>
        <v/>
      </c>
      <c r="G50" t="str">
        <f>IF(Standings!$A49&gt;5,"",Standings!$A49)</f>
        <v/>
      </c>
    </row>
    <row r="51" spans="1:7">
      <c r="A51" t="str">
        <f>IF(ISNUMBER(Standings!$A50),Standings!$C50,"")</f>
        <v/>
      </c>
      <c r="B51" t="str">
        <f>IF(ISNUMBER($A51),VLOOKUP($A51,Methuselahs!$A$7:$E$206,5,FALSE()),"")</f>
        <v/>
      </c>
      <c r="C51" t="str">
        <f>Standings!$D50</f>
        <v/>
      </c>
      <c r="D51" t="str">
        <f>IF(ISNUMBER($A51),VLOOKUP($A51,Methuselahs!$A$7:$F$206,COLUMN(Methuselahs!$F$7),FALSE()),"")</f>
        <v/>
      </c>
      <c r="E51" t="str">
        <f>IF(ISNUMBER($A51),Standings!$E50,"")</f>
        <v/>
      </c>
      <c r="F51" t="str">
        <f>IF(ISNUMBER($A51),Standings!$F50+Standings!$G50,"")</f>
        <v/>
      </c>
      <c r="G51" t="str">
        <f>IF(Standings!$A50&gt;5,"",Standings!$A50)</f>
        <v/>
      </c>
    </row>
    <row r="52" spans="1:7">
      <c r="A52" t="str">
        <f>IF(ISNUMBER(Standings!$A51),Standings!$C51,"")</f>
        <v/>
      </c>
      <c r="B52" t="str">
        <f>IF(ISNUMBER($A52),VLOOKUP($A52,Methuselahs!$A$7:$E$206,5,FALSE()),"")</f>
        <v/>
      </c>
      <c r="C52" t="str">
        <f>Standings!$D51</f>
        <v/>
      </c>
      <c r="D52" t="str">
        <f>IF(ISNUMBER($A52),VLOOKUP($A52,Methuselahs!$A$7:$F$206,COLUMN(Methuselahs!$F$7),FALSE()),"")</f>
        <v/>
      </c>
      <c r="E52" t="str">
        <f>IF(ISNUMBER($A52),Standings!$E51,"")</f>
        <v/>
      </c>
      <c r="F52" t="str">
        <f>IF(ISNUMBER($A52),Standings!$F51+Standings!$G51,"")</f>
        <v/>
      </c>
      <c r="G52" t="str">
        <f>IF(Standings!$A51&gt;5,"",Standings!$A51)</f>
        <v/>
      </c>
    </row>
    <row r="53" spans="1:7">
      <c r="A53" t="str">
        <f>IF(ISNUMBER(Standings!$A52),Standings!$C52,"")</f>
        <v/>
      </c>
      <c r="B53" t="str">
        <f>IF(ISNUMBER($A53),VLOOKUP($A53,Methuselahs!$A$7:$E$206,5,FALSE()),"")</f>
        <v/>
      </c>
      <c r="C53" t="str">
        <f>Standings!$D52</f>
        <v/>
      </c>
      <c r="D53" t="str">
        <f>IF(ISNUMBER($A53),VLOOKUP($A53,Methuselahs!$A$7:$F$206,COLUMN(Methuselahs!$F$7),FALSE()),"")</f>
        <v/>
      </c>
      <c r="E53" t="str">
        <f>IF(ISNUMBER($A53),Standings!$E52,"")</f>
        <v/>
      </c>
      <c r="F53" t="str">
        <f>IF(ISNUMBER($A53),Standings!$F52+Standings!$G52,"")</f>
        <v/>
      </c>
      <c r="G53" t="str">
        <f>IF(Standings!$A52&gt;5,"",Standings!$A52)</f>
        <v/>
      </c>
    </row>
    <row r="54" spans="1:7">
      <c r="A54" t="str">
        <f>IF(ISNUMBER(Standings!$A53),Standings!$C53,"")</f>
        <v/>
      </c>
      <c r="B54" t="str">
        <f>IF(ISNUMBER($A54),VLOOKUP($A54,Methuselahs!$A$7:$E$206,5,FALSE()),"")</f>
        <v/>
      </c>
      <c r="C54" t="str">
        <f>Standings!$D53</f>
        <v/>
      </c>
      <c r="D54" t="str">
        <f>IF(ISNUMBER($A54),VLOOKUP($A54,Methuselahs!$A$7:$F$206,COLUMN(Methuselahs!$F$7),FALSE()),"")</f>
        <v/>
      </c>
      <c r="E54" t="str">
        <f>IF(ISNUMBER($A54),Standings!$E53,"")</f>
        <v/>
      </c>
      <c r="F54" t="str">
        <f>IF(ISNUMBER($A54),Standings!$F53+Standings!$G53,"")</f>
        <v/>
      </c>
      <c r="G54" t="str">
        <f>IF(Standings!$A53&gt;5,"",Standings!$A53)</f>
        <v/>
      </c>
    </row>
    <row r="55" spans="1:7">
      <c r="A55" t="str">
        <f>IF(ISNUMBER(Standings!$A54),Standings!$C54,"")</f>
        <v/>
      </c>
      <c r="B55" t="str">
        <f>IF(ISNUMBER($A55),VLOOKUP($A55,Methuselahs!$A$7:$E$206,5,FALSE()),"")</f>
        <v/>
      </c>
      <c r="C55" t="str">
        <f>Standings!$D54</f>
        <v/>
      </c>
      <c r="D55" t="str">
        <f>IF(ISNUMBER($A55),VLOOKUP($A55,Methuselahs!$A$7:$F$206,COLUMN(Methuselahs!$F$7),FALSE()),"")</f>
        <v/>
      </c>
      <c r="E55" t="str">
        <f>IF(ISNUMBER($A55),Standings!$E54,"")</f>
        <v/>
      </c>
      <c r="F55" t="str">
        <f>IF(ISNUMBER($A55),Standings!$F54+Standings!$G54,"")</f>
        <v/>
      </c>
      <c r="G55" t="str">
        <f>IF(Standings!$A54&gt;5,"",Standings!$A54)</f>
        <v/>
      </c>
    </row>
    <row r="56" spans="1:7">
      <c r="A56" t="str">
        <f>IF(ISNUMBER(Standings!$A55),Standings!$C55,"")</f>
        <v/>
      </c>
      <c r="B56" t="str">
        <f>IF(ISNUMBER($A56),VLOOKUP($A56,Methuselahs!$A$7:$E$206,5,FALSE()),"")</f>
        <v/>
      </c>
      <c r="C56" t="str">
        <f>Standings!$D55</f>
        <v/>
      </c>
      <c r="D56" t="str">
        <f>IF(ISNUMBER($A56),VLOOKUP($A56,Methuselahs!$A$7:$F$206,COLUMN(Methuselahs!$F$7),FALSE()),"")</f>
        <v/>
      </c>
      <c r="E56" t="str">
        <f>IF(ISNUMBER($A56),Standings!$E55,"")</f>
        <v/>
      </c>
      <c r="F56" t="str">
        <f>IF(ISNUMBER($A56),Standings!$F55+Standings!$G55,"")</f>
        <v/>
      </c>
      <c r="G56" t="str">
        <f>IF(Standings!$A55&gt;5,"",Standings!$A55)</f>
        <v/>
      </c>
    </row>
    <row r="57" spans="1:7">
      <c r="A57" t="str">
        <f>IF(ISNUMBER(Standings!$A56),Standings!$C56,"")</f>
        <v/>
      </c>
      <c r="B57" t="str">
        <f>IF(ISNUMBER($A57),VLOOKUP($A57,Methuselahs!$A$7:$E$206,5,FALSE()),"")</f>
        <v/>
      </c>
      <c r="C57" t="str">
        <f>Standings!$D56</f>
        <v/>
      </c>
      <c r="D57" t="str">
        <f>IF(ISNUMBER($A57),VLOOKUP($A57,Methuselahs!$A$7:$F$206,COLUMN(Methuselahs!$F$7),FALSE()),"")</f>
        <v/>
      </c>
      <c r="E57" t="str">
        <f>IF(ISNUMBER($A57),Standings!$E56,"")</f>
        <v/>
      </c>
      <c r="F57" t="str">
        <f>IF(ISNUMBER($A57),Standings!$F56+Standings!$G56,"")</f>
        <v/>
      </c>
      <c r="G57" t="str">
        <f>IF(Standings!$A56&gt;5,"",Standings!$A56)</f>
        <v/>
      </c>
    </row>
    <row r="58" spans="1:7">
      <c r="A58" t="str">
        <f>IF(ISNUMBER(Standings!$A57),Standings!$C57,"")</f>
        <v/>
      </c>
      <c r="B58" t="str">
        <f>IF(ISNUMBER($A58),VLOOKUP($A58,Methuselahs!$A$7:$E$206,5,FALSE()),"")</f>
        <v/>
      </c>
      <c r="C58" t="str">
        <f>Standings!$D57</f>
        <v/>
      </c>
      <c r="D58" t="str">
        <f>IF(ISNUMBER($A58),VLOOKUP($A58,Methuselahs!$A$7:$F$206,COLUMN(Methuselahs!$F$7),FALSE()),"")</f>
        <v/>
      </c>
      <c r="E58" t="str">
        <f>IF(ISNUMBER($A58),Standings!$E57,"")</f>
        <v/>
      </c>
      <c r="F58" t="str">
        <f>IF(ISNUMBER($A58),Standings!$F57+Standings!$G57,"")</f>
        <v/>
      </c>
      <c r="G58" t="str">
        <f>IF(Standings!$A57&gt;5,"",Standings!$A57)</f>
        <v/>
      </c>
    </row>
    <row r="59" spans="1:7">
      <c r="A59" t="str">
        <f>IF(ISNUMBER(Standings!$A58),Standings!$C58,"")</f>
        <v/>
      </c>
      <c r="B59" t="str">
        <f>IF(ISNUMBER($A59),VLOOKUP($A59,Methuselahs!$A$7:$E$206,5,FALSE()),"")</f>
        <v/>
      </c>
      <c r="C59" t="str">
        <f>Standings!$D58</f>
        <v/>
      </c>
      <c r="D59" t="str">
        <f>IF(ISNUMBER($A59),VLOOKUP($A59,Methuselahs!$A$7:$F$206,COLUMN(Methuselahs!$F$7),FALSE()),"")</f>
        <v/>
      </c>
      <c r="E59" t="str">
        <f>IF(ISNUMBER($A59),Standings!$E58,"")</f>
        <v/>
      </c>
      <c r="F59" t="str">
        <f>IF(ISNUMBER($A59),Standings!$F58+Standings!$G58,"")</f>
        <v/>
      </c>
      <c r="G59" t="str">
        <f>IF(Standings!$A58&gt;5,"",Standings!$A58)</f>
        <v/>
      </c>
    </row>
    <row r="60" spans="1:7">
      <c r="A60" t="str">
        <f>IF(ISNUMBER(Standings!$A59),Standings!$C59,"")</f>
        <v/>
      </c>
      <c r="B60" t="str">
        <f>IF(ISNUMBER($A60),VLOOKUP($A60,Methuselahs!$A$7:$E$206,5,FALSE()),"")</f>
        <v/>
      </c>
      <c r="C60" t="str">
        <f>Standings!$D59</f>
        <v/>
      </c>
      <c r="D60" t="str">
        <f>IF(ISNUMBER($A60),VLOOKUP($A60,Methuselahs!$A$7:$F$206,COLUMN(Methuselahs!$F$7),FALSE()),"")</f>
        <v/>
      </c>
      <c r="E60" t="str">
        <f>IF(ISNUMBER($A60),Standings!$E59,"")</f>
        <v/>
      </c>
      <c r="F60" t="str">
        <f>IF(ISNUMBER($A60),Standings!$F59+Standings!$G59,"")</f>
        <v/>
      </c>
      <c r="G60" t="str">
        <f>IF(Standings!$A59&gt;5,"",Standings!$A59)</f>
        <v/>
      </c>
    </row>
    <row r="61" spans="1:7">
      <c r="A61" t="str">
        <f>IF(ISNUMBER(Standings!$A60),Standings!$C60,"")</f>
        <v/>
      </c>
      <c r="B61" t="str">
        <f>IF(ISNUMBER($A61),VLOOKUP($A61,Methuselahs!$A$7:$E$206,5,FALSE()),"")</f>
        <v/>
      </c>
      <c r="C61" t="str">
        <f>Standings!$D60</f>
        <v/>
      </c>
      <c r="D61" t="str">
        <f>IF(ISNUMBER($A61),VLOOKUP($A61,Methuselahs!$A$7:$F$206,COLUMN(Methuselahs!$F$7),FALSE()),"")</f>
        <v/>
      </c>
      <c r="E61" t="str">
        <f>IF(ISNUMBER($A61),Standings!$E60,"")</f>
        <v/>
      </c>
      <c r="F61" t="str">
        <f>IF(ISNUMBER($A61),Standings!$F60+Standings!$G60,"")</f>
        <v/>
      </c>
      <c r="G61" t="str">
        <f>IF(Standings!$A60&gt;5,"",Standings!$A60)</f>
        <v/>
      </c>
    </row>
    <row r="62" spans="1:7">
      <c r="A62" t="str">
        <f>IF(ISNUMBER(Standings!$A61),Standings!$C61,"")</f>
        <v/>
      </c>
      <c r="B62" t="str">
        <f>IF(ISNUMBER($A62),VLOOKUP($A62,Methuselahs!$A$7:$E$206,5,FALSE()),"")</f>
        <v/>
      </c>
      <c r="C62" t="str">
        <f>Standings!$D61</f>
        <v/>
      </c>
      <c r="D62" t="str">
        <f>IF(ISNUMBER($A62),VLOOKUP($A62,Methuselahs!$A$7:$F$206,COLUMN(Methuselahs!$F$7),FALSE()),"")</f>
        <v/>
      </c>
      <c r="E62" t="str">
        <f>IF(ISNUMBER($A62),Standings!$E61,"")</f>
        <v/>
      </c>
      <c r="F62" t="str">
        <f>IF(ISNUMBER($A62),Standings!$F61+Standings!$G61,"")</f>
        <v/>
      </c>
      <c r="G62" t="str">
        <f>IF(Standings!$A61&gt;5,"",Standings!$A61)</f>
        <v/>
      </c>
    </row>
    <row r="63" spans="1:7">
      <c r="A63" t="str">
        <f>IF(ISNUMBER(Standings!$A62),Standings!$C62,"")</f>
        <v/>
      </c>
      <c r="B63" t="str">
        <f>IF(ISNUMBER($A63),VLOOKUP($A63,Methuselahs!$A$7:$E$206,5,FALSE()),"")</f>
        <v/>
      </c>
      <c r="C63" t="str">
        <f>Standings!$D62</f>
        <v/>
      </c>
      <c r="D63" t="str">
        <f>IF(ISNUMBER($A63),VLOOKUP($A63,Methuselahs!$A$7:$F$206,COLUMN(Methuselahs!$F$7),FALSE()),"")</f>
        <v/>
      </c>
      <c r="E63" t="str">
        <f>IF(ISNUMBER($A63),Standings!$E62,"")</f>
        <v/>
      </c>
      <c r="F63" t="str">
        <f>IF(ISNUMBER($A63),Standings!$F62+Standings!$G62,"")</f>
        <v/>
      </c>
      <c r="G63" t="str">
        <f>IF(Standings!$A62&gt;5,"",Standings!$A62)</f>
        <v/>
      </c>
    </row>
    <row r="64" spans="1:7">
      <c r="A64" t="str">
        <f>IF(ISNUMBER(Standings!$A63),Standings!$C63,"")</f>
        <v/>
      </c>
      <c r="B64" t="str">
        <f>IF(ISNUMBER($A64),VLOOKUP($A64,Methuselahs!$A$7:$E$206,5,FALSE()),"")</f>
        <v/>
      </c>
      <c r="C64" t="str">
        <f>Standings!$D63</f>
        <v/>
      </c>
      <c r="D64" t="str">
        <f>IF(ISNUMBER($A64),VLOOKUP($A64,Methuselahs!$A$7:$F$206,COLUMN(Methuselahs!$F$7),FALSE()),"")</f>
        <v/>
      </c>
      <c r="E64" t="str">
        <f>IF(ISNUMBER($A64),Standings!$E63,"")</f>
        <v/>
      </c>
      <c r="F64" t="str">
        <f>IF(ISNUMBER($A64),Standings!$F63+Standings!$G63,"")</f>
        <v/>
      </c>
      <c r="G64" t="str">
        <f>IF(Standings!$A63&gt;5,"",Standings!$A63)</f>
        <v/>
      </c>
    </row>
    <row r="65" spans="1:7">
      <c r="A65" t="str">
        <f>IF(ISNUMBER(Standings!$A64),Standings!$C64,"")</f>
        <v/>
      </c>
      <c r="B65" t="str">
        <f>IF(ISNUMBER($A65),VLOOKUP($A65,Methuselahs!$A$7:$E$206,5,FALSE()),"")</f>
        <v/>
      </c>
      <c r="C65" t="str">
        <f>Standings!$D64</f>
        <v/>
      </c>
      <c r="D65" t="str">
        <f>IF(ISNUMBER($A65),VLOOKUP($A65,Methuselahs!$A$7:$F$206,COLUMN(Methuselahs!$F$7),FALSE()),"")</f>
        <v/>
      </c>
      <c r="E65" t="str">
        <f>IF(ISNUMBER($A65),Standings!$E64,"")</f>
        <v/>
      </c>
      <c r="F65" t="str">
        <f>IF(ISNUMBER($A65),Standings!$F64+Standings!$G64,"")</f>
        <v/>
      </c>
      <c r="G65" t="str">
        <f>IF(Standings!$A64&gt;5,"",Standings!$A64)</f>
        <v/>
      </c>
    </row>
    <row r="66" spans="1:7">
      <c r="A66" t="str">
        <f>IF(ISNUMBER(Standings!$A65),Standings!$C65,"")</f>
        <v/>
      </c>
      <c r="B66" t="str">
        <f>IF(ISNUMBER($A66),VLOOKUP($A66,Methuselahs!$A$7:$E$206,5,FALSE()),"")</f>
        <v/>
      </c>
      <c r="C66" t="str">
        <f>Standings!$D65</f>
        <v/>
      </c>
      <c r="D66" t="str">
        <f>IF(ISNUMBER($A66),VLOOKUP($A66,Methuselahs!$A$7:$F$206,COLUMN(Methuselahs!$F$7),FALSE()),"")</f>
        <v/>
      </c>
      <c r="E66" t="str">
        <f>IF(ISNUMBER($A66),Standings!$E65,"")</f>
        <v/>
      </c>
      <c r="F66" t="str">
        <f>IF(ISNUMBER($A66),Standings!$F65+Standings!$G65,"")</f>
        <v/>
      </c>
      <c r="G66" t="str">
        <f>IF(Standings!$A65&gt;5,"",Standings!$A65)</f>
        <v/>
      </c>
    </row>
    <row r="67" spans="1:7">
      <c r="A67" t="str">
        <f>IF(ISNUMBER(Standings!$A66),Standings!$C66,"")</f>
        <v/>
      </c>
      <c r="B67" t="str">
        <f>IF(ISNUMBER($A67),VLOOKUP($A67,Methuselahs!$A$7:$E$206,5,FALSE()),"")</f>
        <v/>
      </c>
      <c r="C67" t="str">
        <f>Standings!$D66</f>
        <v/>
      </c>
      <c r="D67" t="str">
        <f>IF(ISNUMBER($A67),VLOOKUP($A67,Methuselahs!$A$7:$F$206,COLUMN(Methuselahs!$F$7),FALSE()),"")</f>
        <v/>
      </c>
      <c r="E67" t="str">
        <f>IF(ISNUMBER($A67),Standings!$E66,"")</f>
        <v/>
      </c>
      <c r="F67" t="str">
        <f>IF(ISNUMBER($A67),Standings!$F66+Standings!$G66,"")</f>
        <v/>
      </c>
      <c r="G67" t="str">
        <f>IF(Standings!$A66&gt;5,"",Standings!$A66)</f>
        <v/>
      </c>
    </row>
    <row r="68" spans="1:7">
      <c r="A68" t="str">
        <f>IF(ISNUMBER(Standings!$A67),Standings!$C67,"")</f>
        <v/>
      </c>
      <c r="B68" t="str">
        <f>IF(ISNUMBER($A68),VLOOKUP($A68,Methuselahs!$A$7:$E$206,5,FALSE()),"")</f>
        <v/>
      </c>
      <c r="C68" t="str">
        <f>Standings!$D67</f>
        <v/>
      </c>
      <c r="D68" t="str">
        <f>IF(ISNUMBER($A68),VLOOKUP($A68,Methuselahs!$A$7:$F$206,COLUMN(Methuselahs!$F$7),FALSE()),"")</f>
        <v/>
      </c>
      <c r="E68" t="str">
        <f>IF(ISNUMBER($A68),Standings!$E67,"")</f>
        <v/>
      </c>
      <c r="F68" t="str">
        <f>IF(ISNUMBER($A68),Standings!$F67+Standings!$G67,"")</f>
        <v/>
      </c>
      <c r="G68" t="str">
        <f>IF(Standings!$A67&gt;5,"",Standings!$A67)</f>
        <v/>
      </c>
    </row>
    <row r="69" spans="1:7">
      <c r="A69" t="str">
        <f>IF(ISNUMBER(Standings!$A68),Standings!$C68,"")</f>
        <v/>
      </c>
      <c r="B69" t="str">
        <f>IF(ISNUMBER($A69),VLOOKUP($A69,Methuselahs!$A$7:$E$206,5,FALSE()),"")</f>
        <v/>
      </c>
      <c r="C69" t="str">
        <f>Standings!$D68</f>
        <v/>
      </c>
      <c r="D69" t="str">
        <f>IF(ISNUMBER($A69),VLOOKUP($A69,Methuselahs!$A$7:$F$206,COLUMN(Methuselahs!$F$7),FALSE()),"")</f>
        <v/>
      </c>
      <c r="E69" t="str">
        <f>IF(ISNUMBER($A69),Standings!$E68,"")</f>
        <v/>
      </c>
      <c r="F69" t="str">
        <f>IF(ISNUMBER($A69),Standings!$F68+Standings!$G68,"")</f>
        <v/>
      </c>
      <c r="G69" t="str">
        <f>IF(Standings!$A68&gt;5,"",Standings!$A68)</f>
        <v/>
      </c>
    </row>
    <row r="70" spans="1:7">
      <c r="A70" t="str">
        <f>IF(ISNUMBER(Standings!$A69),Standings!$C69,"")</f>
        <v/>
      </c>
      <c r="B70" t="str">
        <f>IF(ISNUMBER($A70),VLOOKUP($A70,Methuselahs!$A$7:$E$206,5,FALSE()),"")</f>
        <v/>
      </c>
      <c r="C70" t="str">
        <f>Standings!$D69</f>
        <v/>
      </c>
      <c r="D70" t="str">
        <f>IF(ISNUMBER($A70),VLOOKUP($A70,Methuselahs!$A$7:$F$206,COLUMN(Methuselahs!$F$7),FALSE()),"")</f>
        <v/>
      </c>
      <c r="E70" t="str">
        <f>IF(ISNUMBER($A70),Standings!$E69,"")</f>
        <v/>
      </c>
      <c r="F70" t="str">
        <f>IF(ISNUMBER($A70),Standings!$F69+Standings!$G69,"")</f>
        <v/>
      </c>
      <c r="G70" t="str">
        <f>IF(Standings!$A69&gt;5,"",Standings!$A69)</f>
        <v/>
      </c>
    </row>
    <row r="71" spans="1:7">
      <c r="A71" t="str">
        <f>IF(ISNUMBER(Standings!$A70),Standings!$C70,"")</f>
        <v/>
      </c>
      <c r="B71" t="str">
        <f>IF(ISNUMBER($A71),VLOOKUP($A71,Methuselahs!$A$7:$E$206,5,FALSE()),"")</f>
        <v/>
      </c>
      <c r="C71" t="str">
        <f>Standings!$D70</f>
        <v/>
      </c>
      <c r="D71" t="str">
        <f>IF(ISNUMBER($A71),VLOOKUP($A71,Methuselahs!$A$7:$F$206,COLUMN(Methuselahs!$F$7),FALSE()),"")</f>
        <v/>
      </c>
      <c r="E71" t="str">
        <f>IF(ISNUMBER($A71),Standings!$E70,"")</f>
        <v/>
      </c>
      <c r="F71" t="str">
        <f>IF(ISNUMBER($A71),Standings!$F70+Standings!$G70,"")</f>
        <v/>
      </c>
      <c r="G71" t="str">
        <f>IF(Standings!$A70&gt;5,"",Standings!$A70)</f>
        <v/>
      </c>
    </row>
    <row r="72" spans="1:7">
      <c r="A72" t="str">
        <f>IF(ISNUMBER(Standings!$A71),Standings!$C71,"")</f>
        <v/>
      </c>
      <c r="B72" t="str">
        <f>IF(ISNUMBER($A72),VLOOKUP($A72,Methuselahs!$A$7:$E$206,5,FALSE()),"")</f>
        <v/>
      </c>
      <c r="C72" t="str">
        <f>Standings!$D71</f>
        <v/>
      </c>
      <c r="D72" t="str">
        <f>IF(ISNUMBER($A72),VLOOKUP($A72,Methuselahs!$A$7:$F$206,COLUMN(Methuselahs!$F$7),FALSE()),"")</f>
        <v/>
      </c>
      <c r="E72" t="str">
        <f>IF(ISNUMBER($A72),Standings!$E71,"")</f>
        <v/>
      </c>
      <c r="F72" t="str">
        <f>IF(ISNUMBER($A72),Standings!$F71+Standings!$G71,"")</f>
        <v/>
      </c>
      <c r="G72" t="str">
        <f>IF(Standings!$A71&gt;5,"",Standings!$A71)</f>
        <v/>
      </c>
    </row>
    <row r="73" spans="1:7">
      <c r="A73" t="str">
        <f>IF(ISNUMBER(Standings!$A72),Standings!$C72,"")</f>
        <v/>
      </c>
      <c r="B73" t="str">
        <f>IF(ISNUMBER($A73),VLOOKUP($A73,Methuselahs!$A$7:$E$206,5,FALSE()),"")</f>
        <v/>
      </c>
      <c r="C73" t="str">
        <f>Standings!$D72</f>
        <v/>
      </c>
      <c r="D73" t="str">
        <f>IF(ISNUMBER($A73),VLOOKUP($A73,Methuselahs!$A$7:$F$206,COLUMN(Methuselahs!$F$7),FALSE()),"")</f>
        <v/>
      </c>
      <c r="E73" t="str">
        <f>IF(ISNUMBER($A73),Standings!$E72,"")</f>
        <v/>
      </c>
      <c r="F73" t="str">
        <f>IF(ISNUMBER($A73),Standings!$F72+Standings!$G72,"")</f>
        <v/>
      </c>
      <c r="G73" t="str">
        <f>IF(Standings!$A72&gt;5,"",Standings!$A72)</f>
        <v/>
      </c>
    </row>
    <row r="74" spans="1:7">
      <c r="A74" t="str">
        <f>IF(ISNUMBER(Standings!$A73),Standings!$C73,"")</f>
        <v/>
      </c>
      <c r="B74" t="str">
        <f>IF(ISNUMBER($A74),VLOOKUP($A74,Methuselahs!$A$7:$E$206,5,FALSE()),"")</f>
        <v/>
      </c>
      <c r="C74" t="str">
        <f>Standings!$D73</f>
        <v/>
      </c>
      <c r="D74" t="str">
        <f>IF(ISNUMBER($A74),VLOOKUP($A74,Methuselahs!$A$7:$F$206,COLUMN(Methuselahs!$F$7),FALSE()),"")</f>
        <v/>
      </c>
      <c r="E74" t="str">
        <f>IF(ISNUMBER($A74),Standings!$E73,"")</f>
        <v/>
      </c>
      <c r="F74" t="str">
        <f>IF(ISNUMBER($A74),Standings!$F73+Standings!$G73,"")</f>
        <v/>
      </c>
      <c r="G74" t="str">
        <f>IF(Standings!$A73&gt;5,"",Standings!$A73)</f>
        <v/>
      </c>
    </row>
    <row r="75" spans="1:7">
      <c r="A75" t="str">
        <f>IF(ISNUMBER(Standings!$A74),Standings!$C74,"")</f>
        <v/>
      </c>
      <c r="B75" t="str">
        <f>IF(ISNUMBER($A75),VLOOKUP($A75,Methuselahs!$A$7:$E$206,5,FALSE()),"")</f>
        <v/>
      </c>
      <c r="C75" t="str">
        <f>Standings!$D74</f>
        <v/>
      </c>
      <c r="D75" t="str">
        <f>IF(ISNUMBER($A75),VLOOKUP($A75,Methuselahs!$A$7:$F$206,COLUMN(Methuselahs!$F$7),FALSE()),"")</f>
        <v/>
      </c>
      <c r="E75" t="str">
        <f>IF(ISNUMBER($A75),Standings!$E74,"")</f>
        <v/>
      </c>
      <c r="F75" t="str">
        <f>IF(ISNUMBER($A75),Standings!$F74+Standings!$G74,"")</f>
        <v/>
      </c>
      <c r="G75" t="str">
        <f>IF(Standings!$A74&gt;5,"",Standings!$A74)</f>
        <v/>
      </c>
    </row>
    <row r="76" spans="1:7">
      <c r="A76" t="str">
        <f>IF(ISNUMBER(Standings!$A75),Standings!$C75,"")</f>
        <v/>
      </c>
      <c r="B76" t="str">
        <f>IF(ISNUMBER($A76),VLOOKUP($A76,Methuselahs!$A$7:$E$206,5,FALSE()),"")</f>
        <v/>
      </c>
      <c r="C76" t="str">
        <f>Standings!$D75</f>
        <v/>
      </c>
      <c r="D76" t="str">
        <f>IF(ISNUMBER($A76),VLOOKUP($A76,Methuselahs!$A$7:$F$206,COLUMN(Methuselahs!$F$7),FALSE()),"")</f>
        <v/>
      </c>
      <c r="E76" t="str">
        <f>IF(ISNUMBER($A76),Standings!$E75,"")</f>
        <v/>
      </c>
      <c r="F76" t="str">
        <f>IF(ISNUMBER($A76),Standings!$F75+Standings!$G75,"")</f>
        <v/>
      </c>
      <c r="G76" t="str">
        <f>IF(Standings!$A75&gt;5,"",Standings!$A75)</f>
        <v/>
      </c>
    </row>
    <row r="77" spans="1:7">
      <c r="A77" t="str">
        <f>IF(ISNUMBER(Standings!$A76),Standings!$C76,"")</f>
        <v/>
      </c>
      <c r="B77" t="str">
        <f>IF(ISNUMBER($A77),VLOOKUP($A77,Methuselahs!$A$7:$E$206,5,FALSE()),"")</f>
        <v/>
      </c>
      <c r="C77" t="str">
        <f>Standings!$D76</f>
        <v/>
      </c>
      <c r="D77" t="str">
        <f>IF(ISNUMBER($A77),VLOOKUP($A77,Methuselahs!$A$7:$F$206,COLUMN(Methuselahs!$F$7),FALSE()),"")</f>
        <v/>
      </c>
      <c r="E77" t="str">
        <f>IF(ISNUMBER($A77),Standings!$E76,"")</f>
        <v/>
      </c>
      <c r="F77" t="str">
        <f>IF(ISNUMBER($A77),Standings!$F76+Standings!$G76,"")</f>
        <v/>
      </c>
      <c r="G77" t="str">
        <f>IF(Standings!$A76&gt;5,"",Standings!$A76)</f>
        <v/>
      </c>
    </row>
    <row r="78" spans="1:7">
      <c r="A78" t="str">
        <f>IF(ISNUMBER(Standings!$A77),Standings!$C77,"")</f>
        <v/>
      </c>
      <c r="B78" t="str">
        <f>IF(ISNUMBER($A78),VLOOKUP($A78,Methuselahs!$A$7:$E$206,5,FALSE()),"")</f>
        <v/>
      </c>
      <c r="C78" t="str">
        <f>Standings!$D77</f>
        <v/>
      </c>
      <c r="D78" t="str">
        <f>IF(ISNUMBER($A78),VLOOKUP($A78,Methuselahs!$A$7:$F$206,COLUMN(Methuselahs!$F$7),FALSE()),"")</f>
        <v/>
      </c>
      <c r="E78" t="str">
        <f>IF(ISNUMBER($A78),Standings!$E77,"")</f>
        <v/>
      </c>
      <c r="F78" t="str">
        <f>IF(ISNUMBER($A78),Standings!$F77+Standings!$G77,"")</f>
        <v/>
      </c>
      <c r="G78" t="str">
        <f>IF(Standings!$A77&gt;5,"",Standings!$A77)</f>
        <v/>
      </c>
    </row>
    <row r="79" spans="1:7">
      <c r="A79" t="str">
        <f>IF(ISNUMBER(Standings!$A78),Standings!$C78,"")</f>
        <v/>
      </c>
      <c r="B79" t="str">
        <f>IF(ISNUMBER($A79),VLOOKUP($A79,Methuselahs!$A$7:$E$206,5,FALSE()),"")</f>
        <v/>
      </c>
      <c r="C79" t="str">
        <f>Standings!$D78</f>
        <v/>
      </c>
      <c r="D79" t="str">
        <f>IF(ISNUMBER($A79),VLOOKUP($A79,Methuselahs!$A$7:$F$206,COLUMN(Methuselahs!$F$7),FALSE()),"")</f>
        <v/>
      </c>
      <c r="E79" t="str">
        <f>IF(ISNUMBER($A79),Standings!$E78,"")</f>
        <v/>
      </c>
      <c r="F79" t="str">
        <f>IF(ISNUMBER($A79),Standings!$F78+Standings!$G78,"")</f>
        <v/>
      </c>
      <c r="G79" t="str">
        <f>IF(Standings!$A78&gt;5,"",Standings!$A78)</f>
        <v/>
      </c>
    </row>
    <row r="80" spans="1:7">
      <c r="A80" t="str">
        <f>IF(ISNUMBER(Standings!$A79),Standings!$C79,"")</f>
        <v/>
      </c>
      <c r="B80" t="str">
        <f>IF(ISNUMBER($A80),VLOOKUP($A80,Methuselahs!$A$7:$E$206,5,FALSE()),"")</f>
        <v/>
      </c>
      <c r="C80" t="str">
        <f>Standings!$D79</f>
        <v/>
      </c>
      <c r="D80" t="str">
        <f>IF(ISNUMBER($A80),VLOOKUP($A80,Methuselahs!$A$7:$F$206,COLUMN(Methuselahs!$F$7),FALSE()),"")</f>
        <v/>
      </c>
      <c r="E80" t="str">
        <f>IF(ISNUMBER($A80),Standings!$E79,"")</f>
        <v/>
      </c>
      <c r="F80" t="str">
        <f>IF(ISNUMBER($A80),Standings!$F79+Standings!$G79,"")</f>
        <v/>
      </c>
      <c r="G80" t="str">
        <f>IF(Standings!$A79&gt;5,"",Standings!$A79)</f>
        <v/>
      </c>
    </row>
    <row r="81" spans="1:7">
      <c r="A81" t="str">
        <f>IF(ISNUMBER(Standings!$A80),Standings!$C80,"")</f>
        <v/>
      </c>
      <c r="B81" t="str">
        <f>IF(ISNUMBER($A81),VLOOKUP($A81,Methuselahs!$A$7:$E$206,5,FALSE()),"")</f>
        <v/>
      </c>
      <c r="C81" t="str">
        <f>Standings!$D80</f>
        <v/>
      </c>
      <c r="D81" t="str">
        <f>IF(ISNUMBER($A81),VLOOKUP($A81,Methuselahs!$A$7:$F$206,COLUMN(Methuselahs!$F$7),FALSE()),"")</f>
        <v/>
      </c>
      <c r="E81" t="str">
        <f>IF(ISNUMBER($A81),Standings!$E80,"")</f>
        <v/>
      </c>
      <c r="F81" t="str">
        <f>IF(ISNUMBER($A81),Standings!$F80+Standings!$G80,"")</f>
        <v/>
      </c>
      <c r="G81" t="str">
        <f>IF(Standings!$A80&gt;5,"",Standings!$A80)</f>
        <v/>
      </c>
    </row>
    <row r="82" spans="1:7">
      <c r="A82" t="str">
        <f>IF(ISNUMBER(Standings!$A81),Standings!$C81,"")</f>
        <v/>
      </c>
      <c r="B82" t="str">
        <f>IF(ISNUMBER($A82),VLOOKUP($A82,Methuselahs!$A$7:$E$206,5,FALSE()),"")</f>
        <v/>
      </c>
      <c r="C82" t="str">
        <f>Standings!$D81</f>
        <v/>
      </c>
      <c r="D82" t="str">
        <f>IF(ISNUMBER($A82),VLOOKUP($A82,Methuselahs!$A$7:$F$206,COLUMN(Methuselahs!$F$7),FALSE()),"")</f>
        <v/>
      </c>
      <c r="E82" t="str">
        <f>IF(ISNUMBER($A82),Standings!$E81,"")</f>
        <v/>
      </c>
      <c r="F82" t="str">
        <f>IF(ISNUMBER($A82),Standings!$F81+Standings!$G81,"")</f>
        <v/>
      </c>
      <c r="G82" t="str">
        <f>IF(Standings!$A81&gt;5,"",Standings!$A81)</f>
        <v/>
      </c>
    </row>
    <row r="83" spans="1:7">
      <c r="A83" t="str">
        <f>IF(ISNUMBER(Standings!$A82),Standings!$C82,"")</f>
        <v/>
      </c>
      <c r="B83" t="str">
        <f>IF(ISNUMBER($A83),VLOOKUP($A83,Methuselahs!$A$7:$E$206,5,FALSE()),"")</f>
        <v/>
      </c>
      <c r="C83" t="str">
        <f>Standings!$D82</f>
        <v/>
      </c>
      <c r="D83" t="str">
        <f>IF(ISNUMBER($A83),VLOOKUP($A83,Methuselahs!$A$7:$F$206,COLUMN(Methuselahs!$F$7),FALSE()),"")</f>
        <v/>
      </c>
      <c r="E83" t="str">
        <f>IF(ISNUMBER($A83),Standings!$E82,"")</f>
        <v/>
      </c>
      <c r="F83" t="str">
        <f>IF(ISNUMBER($A83),Standings!$F82+Standings!$G82,"")</f>
        <v/>
      </c>
      <c r="G83" t="str">
        <f>IF(Standings!$A82&gt;5,"",Standings!$A82)</f>
        <v/>
      </c>
    </row>
    <row r="84" spans="1:7">
      <c r="A84" t="str">
        <f>IF(ISNUMBER(Standings!$A83),Standings!$C83,"")</f>
        <v/>
      </c>
      <c r="B84" t="str">
        <f>IF(ISNUMBER($A84),VLOOKUP($A84,Methuselahs!$A$7:$E$206,5,FALSE()),"")</f>
        <v/>
      </c>
      <c r="C84" t="str">
        <f>Standings!$D83</f>
        <v/>
      </c>
      <c r="D84" t="str">
        <f>IF(ISNUMBER($A84),VLOOKUP($A84,Methuselahs!$A$7:$F$206,COLUMN(Methuselahs!$F$7),FALSE()),"")</f>
        <v/>
      </c>
      <c r="E84" t="str">
        <f>IF(ISNUMBER($A84),Standings!$E83,"")</f>
        <v/>
      </c>
      <c r="F84" t="str">
        <f>IF(ISNUMBER($A84),Standings!$F83+Standings!$G83,"")</f>
        <v/>
      </c>
      <c r="G84" t="str">
        <f>IF(Standings!$A83&gt;5,"",Standings!$A83)</f>
        <v/>
      </c>
    </row>
    <row r="85" spans="1:7">
      <c r="A85" t="str">
        <f>IF(ISNUMBER(Standings!$A84),Standings!$C84,"")</f>
        <v/>
      </c>
      <c r="B85" t="str">
        <f>IF(ISNUMBER($A85),VLOOKUP($A85,Methuselahs!$A$7:$E$206,5,FALSE()),"")</f>
        <v/>
      </c>
      <c r="C85" t="str">
        <f>Standings!$D84</f>
        <v/>
      </c>
      <c r="D85" t="str">
        <f>IF(ISNUMBER($A85),VLOOKUP($A85,Methuselahs!$A$7:$F$206,COLUMN(Methuselahs!$F$7),FALSE()),"")</f>
        <v/>
      </c>
      <c r="E85" t="str">
        <f>IF(ISNUMBER($A85),Standings!$E84,"")</f>
        <v/>
      </c>
      <c r="F85" t="str">
        <f>IF(ISNUMBER($A85),Standings!$F84+Standings!$G84,"")</f>
        <v/>
      </c>
      <c r="G85" t="str">
        <f>IF(Standings!$A84&gt;5,"",Standings!$A84)</f>
        <v/>
      </c>
    </row>
    <row r="86" spans="1:7">
      <c r="A86" t="str">
        <f>IF(ISNUMBER(Standings!$A85),Standings!$C85,"")</f>
        <v/>
      </c>
      <c r="B86" t="str">
        <f>IF(ISNUMBER($A86),VLOOKUP($A86,Methuselahs!$A$7:$E$206,5,FALSE()),"")</f>
        <v/>
      </c>
      <c r="C86" t="str">
        <f>Standings!$D85</f>
        <v/>
      </c>
      <c r="D86" t="str">
        <f>IF(ISNUMBER($A86),VLOOKUP($A86,Methuselahs!$A$7:$F$206,COLUMN(Methuselahs!$F$7),FALSE()),"")</f>
        <v/>
      </c>
      <c r="E86" t="str">
        <f>IF(ISNUMBER($A86),Standings!$E85,"")</f>
        <v/>
      </c>
      <c r="F86" t="str">
        <f>IF(ISNUMBER($A86),Standings!$F85+Standings!$G85,"")</f>
        <v/>
      </c>
      <c r="G86" t="str">
        <f>IF(Standings!$A85&gt;5,"",Standings!$A85)</f>
        <v/>
      </c>
    </row>
    <row r="87" spans="1:7">
      <c r="A87" t="str">
        <f>IF(ISNUMBER(Standings!$A86),Standings!$C86,"")</f>
        <v/>
      </c>
      <c r="B87" t="str">
        <f>IF(ISNUMBER($A87),VLOOKUP($A87,Methuselahs!$A$7:$E$206,5,FALSE()),"")</f>
        <v/>
      </c>
      <c r="C87" t="str">
        <f>Standings!$D86</f>
        <v/>
      </c>
      <c r="D87" t="str">
        <f>IF(ISNUMBER($A87),VLOOKUP($A87,Methuselahs!$A$7:$F$206,COLUMN(Methuselahs!$F$7),FALSE()),"")</f>
        <v/>
      </c>
      <c r="E87" t="str">
        <f>IF(ISNUMBER($A87),Standings!$E86,"")</f>
        <v/>
      </c>
      <c r="F87" t="str">
        <f>IF(ISNUMBER($A87),Standings!$F86+Standings!$G86,"")</f>
        <v/>
      </c>
      <c r="G87" t="str">
        <f>IF(Standings!$A86&gt;5,"",Standings!$A86)</f>
        <v/>
      </c>
    </row>
    <row r="88" spans="1:7">
      <c r="A88" t="str">
        <f>IF(ISNUMBER(Standings!$A87),Standings!$C87,"")</f>
        <v/>
      </c>
      <c r="B88" t="str">
        <f>IF(ISNUMBER($A88),VLOOKUP($A88,Methuselahs!$A$7:$E$206,5,FALSE()),"")</f>
        <v/>
      </c>
      <c r="C88" t="str">
        <f>Standings!$D87</f>
        <v/>
      </c>
      <c r="D88" t="str">
        <f>IF(ISNUMBER($A88),VLOOKUP($A88,Methuselahs!$A$7:$F$206,COLUMN(Methuselahs!$F$7),FALSE()),"")</f>
        <v/>
      </c>
      <c r="E88" t="str">
        <f>IF(ISNUMBER($A88),Standings!$E87,"")</f>
        <v/>
      </c>
      <c r="F88" t="str">
        <f>IF(ISNUMBER($A88),Standings!$F87+Standings!$G87,"")</f>
        <v/>
      </c>
      <c r="G88" t="str">
        <f>IF(Standings!$A87&gt;5,"",Standings!$A87)</f>
        <v/>
      </c>
    </row>
    <row r="89" spans="1:7">
      <c r="A89" t="str">
        <f>IF(ISNUMBER(Standings!$A88),Standings!$C88,"")</f>
        <v/>
      </c>
      <c r="B89" t="str">
        <f>IF(ISNUMBER($A89),VLOOKUP($A89,Methuselahs!$A$7:$E$206,5,FALSE()),"")</f>
        <v/>
      </c>
      <c r="C89" t="str">
        <f>Standings!$D88</f>
        <v/>
      </c>
      <c r="D89" t="str">
        <f>IF(ISNUMBER($A89),VLOOKUP($A89,Methuselahs!$A$7:$F$206,COLUMN(Methuselahs!$F$7),FALSE()),"")</f>
        <v/>
      </c>
      <c r="E89" t="str">
        <f>IF(ISNUMBER($A89),Standings!$E88,"")</f>
        <v/>
      </c>
      <c r="F89" t="str">
        <f>IF(ISNUMBER($A89),Standings!$F88+Standings!$G88,"")</f>
        <v/>
      </c>
      <c r="G89" t="str">
        <f>IF(Standings!$A88&gt;5,"",Standings!$A88)</f>
        <v/>
      </c>
    </row>
    <row r="90" spans="1:7">
      <c r="A90" t="str">
        <f>IF(ISNUMBER(Standings!$A89),Standings!$C89,"")</f>
        <v/>
      </c>
      <c r="B90" t="str">
        <f>IF(ISNUMBER($A90),VLOOKUP($A90,Methuselahs!$A$7:$E$206,5,FALSE()),"")</f>
        <v/>
      </c>
      <c r="C90" t="str">
        <f>Standings!$D89</f>
        <v/>
      </c>
      <c r="D90" t="str">
        <f>IF(ISNUMBER($A90),VLOOKUP($A90,Methuselahs!$A$7:$F$206,COLUMN(Methuselahs!$F$7),FALSE()),"")</f>
        <v/>
      </c>
      <c r="E90" t="str">
        <f>IF(ISNUMBER($A90),Standings!$E89,"")</f>
        <v/>
      </c>
      <c r="F90" t="str">
        <f>IF(ISNUMBER($A90),Standings!$F89+Standings!$G89,"")</f>
        <v/>
      </c>
      <c r="G90" t="str">
        <f>IF(Standings!$A89&gt;5,"",Standings!$A89)</f>
        <v/>
      </c>
    </row>
    <row r="91" spans="1:7">
      <c r="A91" t="str">
        <f>IF(ISNUMBER(Standings!$A90),Standings!$C90,"")</f>
        <v/>
      </c>
      <c r="B91" t="str">
        <f>IF(ISNUMBER($A91),VLOOKUP($A91,Methuselahs!$A$7:$E$206,5,FALSE()),"")</f>
        <v/>
      </c>
      <c r="C91" t="str">
        <f>Standings!$D90</f>
        <v/>
      </c>
      <c r="D91" t="str">
        <f>IF(ISNUMBER($A91),VLOOKUP($A91,Methuselahs!$A$7:$F$206,COLUMN(Methuselahs!$F$7),FALSE()),"")</f>
        <v/>
      </c>
      <c r="E91" t="str">
        <f>IF(ISNUMBER($A91),Standings!$E90,"")</f>
        <v/>
      </c>
      <c r="F91" t="str">
        <f>IF(ISNUMBER($A91),Standings!$F90+Standings!$G90,"")</f>
        <v/>
      </c>
      <c r="G91" t="str">
        <f>IF(Standings!$A90&gt;5,"",Standings!$A90)</f>
        <v/>
      </c>
    </row>
    <row r="92" spans="1:7">
      <c r="A92" t="str">
        <f>IF(ISNUMBER(Standings!$A91),Standings!$C91,"")</f>
        <v/>
      </c>
      <c r="B92" t="str">
        <f>IF(ISNUMBER($A92),VLOOKUP($A92,Methuselahs!$A$7:$E$206,5,FALSE()),"")</f>
        <v/>
      </c>
      <c r="C92" t="str">
        <f>Standings!$D91</f>
        <v/>
      </c>
      <c r="D92" t="str">
        <f>IF(ISNUMBER($A92),VLOOKUP($A92,Methuselahs!$A$7:$F$206,COLUMN(Methuselahs!$F$7),FALSE()),"")</f>
        <v/>
      </c>
      <c r="E92" t="str">
        <f>IF(ISNUMBER($A92),Standings!$E91,"")</f>
        <v/>
      </c>
      <c r="F92" t="str">
        <f>IF(ISNUMBER($A92),Standings!$F91+Standings!$G91,"")</f>
        <v/>
      </c>
      <c r="G92" t="str">
        <f>IF(Standings!$A91&gt;5,"",Standings!$A91)</f>
        <v/>
      </c>
    </row>
    <row r="93" spans="1:7">
      <c r="A93" t="str">
        <f>IF(ISNUMBER(Standings!$A92),Standings!$C92,"")</f>
        <v/>
      </c>
      <c r="B93" t="str">
        <f>IF(ISNUMBER($A93),VLOOKUP($A93,Methuselahs!$A$7:$E$206,5,FALSE()),"")</f>
        <v/>
      </c>
      <c r="C93" t="str">
        <f>Standings!$D92</f>
        <v/>
      </c>
      <c r="D93" t="str">
        <f>IF(ISNUMBER($A93),VLOOKUP($A93,Methuselahs!$A$7:$F$206,COLUMN(Methuselahs!$F$7),FALSE()),"")</f>
        <v/>
      </c>
      <c r="E93" t="str">
        <f>IF(ISNUMBER($A93),Standings!$E92,"")</f>
        <v/>
      </c>
      <c r="F93" t="str">
        <f>IF(ISNUMBER($A93),Standings!$F92+Standings!$G92,"")</f>
        <v/>
      </c>
      <c r="G93" t="str">
        <f>IF(Standings!$A92&gt;5,"",Standings!$A92)</f>
        <v/>
      </c>
    </row>
    <row r="94" spans="1:7">
      <c r="A94" t="str">
        <f>IF(ISNUMBER(Standings!$A93),Standings!$C93,"")</f>
        <v/>
      </c>
      <c r="B94" t="str">
        <f>IF(ISNUMBER($A94),VLOOKUP($A94,Methuselahs!$A$7:$E$206,5,FALSE()),"")</f>
        <v/>
      </c>
      <c r="C94" t="str">
        <f>Standings!$D93</f>
        <v/>
      </c>
      <c r="D94" t="str">
        <f>IF(ISNUMBER($A94),VLOOKUP($A94,Methuselahs!$A$7:$F$206,COLUMN(Methuselahs!$F$7),FALSE()),"")</f>
        <v/>
      </c>
      <c r="E94" t="str">
        <f>IF(ISNUMBER($A94),Standings!$E93,"")</f>
        <v/>
      </c>
      <c r="F94" t="str">
        <f>IF(ISNUMBER($A94),Standings!$F93+Standings!$G93,"")</f>
        <v/>
      </c>
      <c r="G94" t="str">
        <f>IF(Standings!$A93&gt;5,"",Standings!$A93)</f>
        <v/>
      </c>
    </row>
    <row r="95" spans="1:7">
      <c r="A95" t="str">
        <f>IF(ISNUMBER(Standings!$A94),Standings!$C94,"")</f>
        <v/>
      </c>
      <c r="B95" t="str">
        <f>IF(ISNUMBER($A95),VLOOKUP($A95,Methuselahs!$A$7:$E$206,5,FALSE()),"")</f>
        <v/>
      </c>
      <c r="C95" t="str">
        <f>Standings!$D94</f>
        <v/>
      </c>
      <c r="D95" t="str">
        <f>IF(ISNUMBER($A95),VLOOKUP($A95,Methuselahs!$A$7:$F$206,COLUMN(Methuselahs!$F$7),FALSE()),"")</f>
        <v/>
      </c>
      <c r="E95" t="str">
        <f>IF(ISNUMBER($A95),Standings!$E94,"")</f>
        <v/>
      </c>
      <c r="F95" t="str">
        <f>IF(ISNUMBER($A95),Standings!$F94+Standings!$G94,"")</f>
        <v/>
      </c>
      <c r="G95" t="str">
        <f>IF(Standings!$A94&gt;5,"",Standings!$A94)</f>
        <v/>
      </c>
    </row>
    <row r="96" spans="1:7">
      <c r="A96" t="str">
        <f>IF(ISNUMBER(Standings!$A95),Standings!$C95,"")</f>
        <v/>
      </c>
      <c r="B96" t="str">
        <f>IF(ISNUMBER($A96),VLOOKUP($A96,Methuselahs!$A$7:$E$206,5,FALSE()),"")</f>
        <v/>
      </c>
      <c r="C96" t="str">
        <f>Standings!$D95</f>
        <v/>
      </c>
      <c r="D96" t="str">
        <f>IF(ISNUMBER($A96),VLOOKUP($A96,Methuselahs!$A$7:$F$206,COLUMN(Methuselahs!$F$7),FALSE()),"")</f>
        <v/>
      </c>
      <c r="E96" t="str">
        <f>IF(ISNUMBER($A96),Standings!$E95,"")</f>
        <v/>
      </c>
      <c r="F96" t="str">
        <f>IF(ISNUMBER($A96),Standings!$F95+Standings!$G95,"")</f>
        <v/>
      </c>
      <c r="G96" t="str">
        <f>IF(Standings!$A95&gt;5,"",Standings!$A95)</f>
        <v/>
      </c>
    </row>
    <row r="97" spans="1:7">
      <c r="A97" t="str">
        <f>IF(ISNUMBER(Standings!$A96),Standings!$C96,"")</f>
        <v/>
      </c>
      <c r="B97" t="str">
        <f>IF(ISNUMBER($A97),VLOOKUP($A97,Methuselahs!$A$7:$E$206,5,FALSE()),"")</f>
        <v/>
      </c>
      <c r="C97" t="str">
        <f>Standings!$D96</f>
        <v/>
      </c>
      <c r="D97" t="str">
        <f>IF(ISNUMBER($A97),VLOOKUP($A97,Methuselahs!$A$7:$F$206,COLUMN(Methuselahs!$F$7),FALSE()),"")</f>
        <v/>
      </c>
      <c r="E97" t="str">
        <f>IF(ISNUMBER($A97),Standings!$E96,"")</f>
        <v/>
      </c>
      <c r="F97" t="str">
        <f>IF(ISNUMBER($A97),Standings!$F96+Standings!$G96,"")</f>
        <v/>
      </c>
      <c r="G97" t="str">
        <f>IF(Standings!$A96&gt;5,"",Standings!$A96)</f>
        <v/>
      </c>
    </row>
    <row r="98" spans="1:7">
      <c r="A98" t="str">
        <f>IF(ISNUMBER(Standings!$A97),Standings!$C97,"")</f>
        <v/>
      </c>
      <c r="B98" t="str">
        <f>IF(ISNUMBER($A98),VLOOKUP($A98,Methuselahs!$A$7:$E$206,5,FALSE()),"")</f>
        <v/>
      </c>
      <c r="C98" t="str">
        <f>Standings!$D97</f>
        <v/>
      </c>
      <c r="D98" t="str">
        <f>IF(ISNUMBER($A98),VLOOKUP($A98,Methuselahs!$A$7:$F$206,COLUMN(Methuselahs!$F$7),FALSE()),"")</f>
        <v/>
      </c>
      <c r="E98" t="str">
        <f>IF(ISNUMBER($A98),Standings!$E97,"")</f>
        <v/>
      </c>
      <c r="F98" t="str">
        <f>IF(ISNUMBER($A98),Standings!$F97+Standings!$G97,"")</f>
        <v/>
      </c>
      <c r="G98" t="str">
        <f>IF(Standings!$A97&gt;5,"",Standings!$A97)</f>
        <v/>
      </c>
    </row>
    <row r="99" spans="1:7">
      <c r="A99" t="str">
        <f>IF(ISNUMBER(Standings!$A98),Standings!$C98,"")</f>
        <v/>
      </c>
      <c r="B99" t="str">
        <f>IF(ISNUMBER($A99),VLOOKUP($A99,Methuselahs!$A$7:$E$206,5,FALSE()),"")</f>
        <v/>
      </c>
      <c r="C99" t="str">
        <f>Standings!$D98</f>
        <v/>
      </c>
      <c r="D99" t="str">
        <f>IF(ISNUMBER($A99),VLOOKUP($A99,Methuselahs!$A$7:$F$206,COLUMN(Methuselahs!$F$7),FALSE()),"")</f>
        <v/>
      </c>
      <c r="E99" t="str">
        <f>IF(ISNUMBER($A99),Standings!$E98,"")</f>
        <v/>
      </c>
      <c r="F99" t="str">
        <f>IF(ISNUMBER($A99),Standings!$F98+Standings!$G98,"")</f>
        <v/>
      </c>
      <c r="G99" t="str">
        <f>IF(Standings!$A98&gt;5,"",Standings!$A98)</f>
        <v/>
      </c>
    </row>
    <row r="100" spans="1:7">
      <c r="A100" t="str">
        <f>IF(ISNUMBER(Standings!$A99),Standings!$C99,"")</f>
        <v/>
      </c>
      <c r="B100" t="str">
        <f>IF(ISNUMBER($A100),VLOOKUP($A100,Methuselahs!$A$7:$E$206,5,FALSE()),"")</f>
        <v/>
      </c>
      <c r="C100" t="str">
        <f>Standings!$D99</f>
        <v/>
      </c>
      <c r="D100" t="str">
        <f>IF(ISNUMBER($A100),VLOOKUP($A100,Methuselahs!$A$7:$F$206,COLUMN(Methuselahs!$F$7),FALSE()),"")</f>
        <v/>
      </c>
      <c r="E100" t="str">
        <f>IF(ISNUMBER($A100),Standings!$E99,"")</f>
        <v/>
      </c>
      <c r="F100" t="str">
        <f>IF(ISNUMBER($A100),Standings!$F99+Standings!$G99,"")</f>
        <v/>
      </c>
      <c r="G100" t="str">
        <f>IF(Standings!$A99&gt;5,"",Standings!$A99)</f>
        <v/>
      </c>
    </row>
    <row r="101" spans="1:7">
      <c r="A101" t="str">
        <f>IF(ISNUMBER(Standings!$A100),Standings!$C100,"")</f>
        <v/>
      </c>
      <c r="B101" t="str">
        <f>IF(ISNUMBER($A101),VLOOKUP($A101,Methuselahs!$A$7:$E$206,5,FALSE()),"")</f>
        <v/>
      </c>
      <c r="C101" t="str">
        <f>Standings!$D100</f>
        <v/>
      </c>
      <c r="D101" t="str">
        <f>IF(ISNUMBER($A101),VLOOKUP($A101,Methuselahs!$A$7:$F$206,COLUMN(Methuselahs!$F$7),FALSE()),"")</f>
        <v/>
      </c>
      <c r="E101" t="str">
        <f>IF(ISNUMBER($A101),Standings!$E100,"")</f>
        <v/>
      </c>
      <c r="F101" t="str">
        <f>IF(ISNUMBER($A101),Standings!$F100+Standings!$G100,"")</f>
        <v/>
      </c>
      <c r="G101" t="str">
        <f>IF(Standings!$A100&gt;5,"",Standings!$A100)</f>
        <v/>
      </c>
    </row>
    <row r="102" spans="1:7">
      <c r="A102" t="str">
        <f>IF(ISNUMBER(Standings!$A101),Standings!$C101,"")</f>
        <v/>
      </c>
      <c r="B102" t="str">
        <f>IF(ISNUMBER($A102),VLOOKUP($A102,Methuselahs!$A$7:$E$206,5,FALSE()),"")</f>
        <v/>
      </c>
      <c r="C102" t="str">
        <f>Standings!$D101</f>
        <v/>
      </c>
      <c r="D102" t="str">
        <f>IF(ISNUMBER($A102),VLOOKUP($A102,Methuselahs!$A$7:$F$206,COLUMN(Methuselahs!$F$7),FALSE()),"")</f>
        <v/>
      </c>
      <c r="E102" t="str">
        <f>IF(ISNUMBER($A102),Standings!$E101,"")</f>
        <v/>
      </c>
      <c r="F102" t="str">
        <f>IF(ISNUMBER($A102),Standings!$F101+Standings!$G101,"")</f>
        <v/>
      </c>
      <c r="G102" t="str">
        <f>IF(Standings!$A101&gt;5,"",Standings!$A101)</f>
        <v/>
      </c>
    </row>
    <row r="103" spans="1:7">
      <c r="A103" t="str">
        <f>IF(ISNUMBER(Standings!$A102),Standings!$C102,"")</f>
        <v/>
      </c>
      <c r="B103" t="str">
        <f>IF(ISNUMBER($A103),VLOOKUP($A103,Methuselahs!$A$7:$E$206,5,FALSE()),"")</f>
        <v/>
      </c>
      <c r="C103" t="str">
        <f>Standings!$D102</f>
        <v/>
      </c>
      <c r="D103" t="str">
        <f>IF(ISNUMBER($A103),VLOOKUP($A103,Methuselahs!$A$7:$F$206,COLUMN(Methuselahs!$F$7),FALSE()),"")</f>
        <v/>
      </c>
      <c r="E103" t="str">
        <f>IF(ISNUMBER($A103),Standings!$E102,"")</f>
        <v/>
      </c>
      <c r="F103" t="str">
        <f>IF(ISNUMBER($A103),Standings!$F102+Standings!$G102,"")</f>
        <v/>
      </c>
      <c r="G103" t="str">
        <f>IF(Standings!$A102&gt;5,"",Standings!$A102)</f>
        <v/>
      </c>
    </row>
    <row r="104" spans="1:7">
      <c r="A104" t="str">
        <f>IF(ISNUMBER(Standings!$A103),Standings!$C103,"")</f>
        <v/>
      </c>
      <c r="B104" t="str">
        <f>IF(ISNUMBER($A104),VLOOKUP($A104,Methuselahs!$A$7:$E$206,5,FALSE()),"")</f>
        <v/>
      </c>
      <c r="C104" t="str">
        <f>Standings!$D103</f>
        <v/>
      </c>
      <c r="D104" t="str">
        <f>IF(ISNUMBER($A104),VLOOKUP($A104,Methuselahs!$A$7:$F$206,COLUMN(Methuselahs!$F$7),FALSE()),"")</f>
        <v/>
      </c>
      <c r="E104" t="str">
        <f>IF(ISNUMBER($A104),Standings!$E103,"")</f>
        <v/>
      </c>
      <c r="F104" t="str">
        <f>IF(ISNUMBER($A104),Standings!$F103+Standings!$G103,"")</f>
        <v/>
      </c>
      <c r="G104" t="str">
        <f>IF(Standings!$A103&gt;5,"",Standings!$A103)</f>
        <v/>
      </c>
    </row>
    <row r="105" spans="1:7">
      <c r="A105" t="str">
        <f>IF(ISNUMBER(Standings!$A104),Standings!$C104,"")</f>
        <v/>
      </c>
      <c r="B105" t="str">
        <f>IF(ISNUMBER($A105),VLOOKUP($A105,Methuselahs!$A$7:$E$206,5,FALSE()),"")</f>
        <v/>
      </c>
      <c r="C105" t="str">
        <f>Standings!$D104</f>
        <v/>
      </c>
      <c r="D105" t="str">
        <f>IF(ISNUMBER($A105),VLOOKUP($A105,Methuselahs!$A$7:$F$206,COLUMN(Methuselahs!$F$7),FALSE()),"")</f>
        <v/>
      </c>
      <c r="E105" t="str">
        <f>IF(ISNUMBER($A105),Standings!$E104,"")</f>
        <v/>
      </c>
      <c r="F105" t="str">
        <f>IF(ISNUMBER($A105),Standings!$F104+Standings!$G104,"")</f>
        <v/>
      </c>
      <c r="G105" t="str">
        <f>IF(Standings!$A104&gt;5,"",Standings!$A104)</f>
        <v/>
      </c>
    </row>
    <row r="106" spans="1:7">
      <c r="A106" t="str">
        <f>IF(ISNUMBER(Standings!$A105),Standings!$C105,"")</f>
        <v/>
      </c>
      <c r="B106" t="str">
        <f>IF(ISNUMBER($A106),VLOOKUP($A106,Methuselahs!$A$7:$E$206,5,FALSE()),"")</f>
        <v/>
      </c>
      <c r="C106" t="str">
        <f>Standings!$D105</f>
        <v/>
      </c>
      <c r="D106" t="str">
        <f>IF(ISNUMBER($A106),VLOOKUP($A106,Methuselahs!$A$7:$F$206,COLUMN(Methuselahs!$F$7),FALSE()),"")</f>
        <v/>
      </c>
      <c r="E106" t="str">
        <f>IF(ISNUMBER($A106),Standings!$E105,"")</f>
        <v/>
      </c>
      <c r="F106" t="str">
        <f>IF(ISNUMBER($A106),Standings!$F105+Standings!$G105,"")</f>
        <v/>
      </c>
      <c r="G106" t="str">
        <f>IF(Standings!$A105&gt;5,"",Standings!$A105)</f>
        <v/>
      </c>
    </row>
    <row r="107" spans="1:7">
      <c r="A107" t="str">
        <f>IF(ISNUMBER(Standings!$A106),Standings!$C106,"")</f>
        <v/>
      </c>
      <c r="B107" t="str">
        <f>IF(ISNUMBER($A107),VLOOKUP($A107,Methuselahs!$A$7:$E$206,5,FALSE()),"")</f>
        <v/>
      </c>
      <c r="C107" t="str">
        <f>Standings!$D106</f>
        <v/>
      </c>
      <c r="D107" t="str">
        <f>IF(ISNUMBER($A107),VLOOKUP($A107,Methuselahs!$A$7:$F$206,COLUMN(Methuselahs!$F$7),FALSE()),"")</f>
        <v/>
      </c>
      <c r="E107" t="str">
        <f>IF(ISNUMBER($A107),Standings!$E106,"")</f>
        <v/>
      </c>
      <c r="F107" t="str">
        <f>IF(ISNUMBER($A107),Standings!$F106+Standings!$G106,"")</f>
        <v/>
      </c>
      <c r="G107" t="str">
        <f>IF(Standings!$A106&gt;5,"",Standings!$A106)</f>
        <v/>
      </c>
    </row>
    <row r="108" spans="1:7">
      <c r="A108" t="str">
        <f>IF(ISNUMBER(Standings!$A107),Standings!$C107,"")</f>
        <v/>
      </c>
      <c r="B108" t="str">
        <f>IF(ISNUMBER($A108),VLOOKUP($A108,Methuselahs!$A$7:$E$206,5,FALSE()),"")</f>
        <v/>
      </c>
      <c r="C108" t="str">
        <f>Standings!$D107</f>
        <v/>
      </c>
      <c r="D108" t="str">
        <f>IF(ISNUMBER($A108),VLOOKUP($A108,Methuselahs!$A$7:$F$206,COLUMN(Methuselahs!$F$7),FALSE()),"")</f>
        <v/>
      </c>
      <c r="E108" t="str">
        <f>IF(ISNUMBER($A108),Standings!$E107,"")</f>
        <v/>
      </c>
      <c r="F108" t="str">
        <f>IF(ISNUMBER($A108),Standings!$F107+Standings!$G107,"")</f>
        <v/>
      </c>
      <c r="G108" t="str">
        <f>IF(Standings!$A107&gt;5,"",Standings!$A107)</f>
        <v/>
      </c>
    </row>
    <row r="109" spans="1:7">
      <c r="A109" t="str">
        <f>IF(ISNUMBER(Standings!$A108),Standings!$C108,"")</f>
        <v/>
      </c>
      <c r="B109" t="str">
        <f>IF(ISNUMBER($A109),VLOOKUP($A109,Methuselahs!$A$7:$E$206,5,FALSE()),"")</f>
        <v/>
      </c>
      <c r="C109" t="str">
        <f>Standings!$D108</f>
        <v/>
      </c>
      <c r="D109" t="str">
        <f>IF(ISNUMBER($A109),VLOOKUP($A109,Methuselahs!$A$7:$F$206,COLUMN(Methuselahs!$F$7),FALSE()),"")</f>
        <v/>
      </c>
      <c r="E109" t="str">
        <f>IF(ISNUMBER($A109),Standings!$E108,"")</f>
        <v/>
      </c>
      <c r="F109" t="str">
        <f>IF(ISNUMBER($A109),Standings!$F108+Standings!$G108,"")</f>
        <v/>
      </c>
      <c r="G109" t="str">
        <f>IF(Standings!$A108&gt;5,"",Standings!$A108)</f>
        <v/>
      </c>
    </row>
    <row r="110" spans="1:7">
      <c r="A110" t="str">
        <f>IF(ISNUMBER(Standings!$A109),Standings!$C109,"")</f>
        <v/>
      </c>
      <c r="B110" t="str">
        <f>IF(ISNUMBER($A110),VLOOKUP($A110,Methuselahs!$A$7:$E$206,5,FALSE()),"")</f>
        <v/>
      </c>
      <c r="C110" t="str">
        <f>Standings!$D109</f>
        <v/>
      </c>
      <c r="D110" t="str">
        <f>IF(ISNUMBER($A110),VLOOKUP($A110,Methuselahs!$A$7:$F$206,COLUMN(Methuselahs!$F$7),FALSE()),"")</f>
        <v/>
      </c>
      <c r="E110" t="str">
        <f>IF(ISNUMBER($A110),Standings!$E109,"")</f>
        <v/>
      </c>
      <c r="F110" t="str">
        <f>IF(ISNUMBER($A110),Standings!$F109+Standings!$G109,"")</f>
        <v/>
      </c>
      <c r="G110" t="str">
        <f>IF(Standings!$A109&gt;5,"",Standings!$A109)</f>
        <v/>
      </c>
    </row>
    <row r="111" spans="1:7">
      <c r="A111" t="str">
        <f>IF(ISNUMBER(Standings!$A110),Standings!$C110,"")</f>
        <v/>
      </c>
      <c r="B111" t="str">
        <f>IF(ISNUMBER($A111),VLOOKUP($A111,Methuselahs!$A$7:$E$206,5,FALSE()),"")</f>
        <v/>
      </c>
      <c r="C111" t="str">
        <f>Standings!$D110</f>
        <v/>
      </c>
      <c r="D111" t="str">
        <f>IF(ISNUMBER($A111),VLOOKUP($A111,Methuselahs!$A$7:$F$206,COLUMN(Methuselahs!$F$7),FALSE()),"")</f>
        <v/>
      </c>
      <c r="E111" t="str">
        <f>IF(ISNUMBER($A111),Standings!$E110,"")</f>
        <v/>
      </c>
      <c r="F111" t="str">
        <f>IF(ISNUMBER($A111),Standings!$F110+Standings!$G110,"")</f>
        <v/>
      </c>
      <c r="G111" t="str">
        <f>IF(Standings!$A110&gt;5,"",Standings!$A110)</f>
        <v/>
      </c>
    </row>
    <row r="112" spans="1:7">
      <c r="A112" t="str">
        <f>IF(ISNUMBER(Standings!$A111),Standings!$C111,"")</f>
        <v/>
      </c>
      <c r="B112" t="str">
        <f>IF(ISNUMBER($A112),VLOOKUP($A112,Methuselahs!$A$7:$E$206,5,FALSE()),"")</f>
        <v/>
      </c>
      <c r="C112" t="str">
        <f>Standings!$D111</f>
        <v/>
      </c>
      <c r="D112" t="str">
        <f>IF(ISNUMBER($A112),VLOOKUP($A112,Methuselahs!$A$7:$F$206,COLUMN(Methuselahs!$F$7),FALSE()),"")</f>
        <v/>
      </c>
      <c r="E112" t="str">
        <f>IF(ISNUMBER($A112),Standings!$E111,"")</f>
        <v/>
      </c>
      <c r="F112" t="str">
        <f>IF(ISNUMBER($A112),Standings!$F111+Standings!$G111,"")</f>
        <v/>
      </c>
      <c r="G112" t="str">
        <f>IF(Standings!$A111&gt;5,"",Standings!$A111)</f>
        <v/>
      </c>
    </row>
    <row r="113" spans="1:7">
      <c r="A113" t="str">
        <f>IF(ISNUMBER(Standings!$A112),Standings!$C112,"")</f>
        <v/>
      </c>
      <c r="B113" t="str">
        <f>IF(ISNUMBER($A113),VLOOKUP($A113,Methuselahs!$A$7:$E$206,5,FALSE()),"")</f>
        <v/>
      </c>
      <c r="C113" t="str">
        <f>Standings!$D112</f>
        <v/>
      </c>
      <c r="D113" t="str">
        <f>IF(ISNUMBER($A113),VLOOKUP($A113,Methuselahs!$A$7:$F$206,COLUMN(Methuselahs!$F$7),FALSE()),"")</f>
        <v/>
      </c>
      <c r="E113" t="str">
        <f>IF(ISNUMBER($A113),Standings!$E112,"")</f>
        <v/>
      </c>
      <c r="F113" t="str">
        <f>IF(ISNUMBER($A113),Standings!$F112+Standings!$G112,"")</f>
        <v/>
      </c>
      <c r="G113" t="str">
        <f>IF(Standings!$A112&gt;5,"",Standings!$A112)</f>
        <v/>
      </c>
    </row>
    <row r="114" spans="1:7">
      <c r="A114" t="str">
        <f>IF(ISNUMBER(Standings!$A113),Standings!$C113,"")</f>
        <v/>
      </c>
      <c r="B114" t="str">
        <f>IF(ISNUMBER($A114),VLOOKUP($A114,Methuselahs!$A$7:$E$206,5,FALSE()),"")</f>
        <v/>
      </c>
      <c r="C114" t="str">
        <f>Standings!$D113</f>
        <v/>
      </c>
      <c r="D114" t="str">
        <f>IF(ISNUMBER($A114),VLOOKUP($A114,Methuselahs!$A$7:$F$206,COLUMN(Methuselahs!$F$7),FALSE()),"")</f>
        <v/>
      </c>
      <c r="E114" t="str">
        <f>IF(ISNUMBER($A114),Standings!$E113,"")</f>
        <v/>
      </c>
      <c r="F114" t="str">
        <f>IF(ISNUMBER($A114),Standings!$F113+Standings!$G113,"")</f>
        <v/>
      </c>
      <c r="G114" t="str">
        <f>IF(Standings!$A113&gt;5,"",Standings!$A113)</f>
        <v/>
      </c>
    </row>
    <row r="115" spans="1:7">
      <c r="A115" t="str">
        <f>IF(ISNUMBER(Standings!$A114),Standings!$C114,"")</f>
        <v/>
      </c>
      <c r="B115" t="str">
        <f>IF(ISNUMBER($A115),VLOOKUP($A115,Methuselahs!$A$7:$E$206,5,FALSE()),"")</f>
        <v/>
      </c>
      <c r="C115" t="str">
        <f>Standings!$D114</f>
        <v/>
      </c>
      <c r="D115" t="str">
        <f>IF(ISNUMBER($A115),VLOOKUP($A115,Methuselahs!$A$7:$F$206,COLUMN(Methuselahs!$F$7),FALSE()),"")</f>
        <v/>
      </c>
      <c r="E115" t="str">
        <f>IF(ISNUMBER($A115),Standings!$E114,"")</f>
        <v/>
      </c>
      <c r="F115" t="str">
        <f>IF(ISNUMBER($A115),Standings!$F114+Standings!$G114,"")</f>
        <v/>
      </c>
      <c r="G115" t="str">
        <f>IF(Standings!$A114&gt;5,"",Standings!$A114)</f>
        <v/>
      </c>
    </row>
    <row r="116" spans="1:7">
      <c r="A116" t="str">
        <f>IF(ISNUMBER(Standings!$A115),Standings!$C115,"")</f>
        <v/>
      </c>
      <c r="B116" t="str">
        <f>IF(ISNUMBER($A116),VLOOKUP($A116,Methuselahs!$A$7:$E$206,5,FALSE()),"")</f>
        <v/>
      </c>
      <c r="C116" t="str">
        <f>Standings!$D115</f>
        <v/>
      </c>
      <c r="D116" t="str">
        <f>IF(ISNUMBER($A116),VLOOKUP($A116,Methuselahs!$A$7:$F$206,COLUMN(Methuselahs!$F$7),FALSE()),"")</f>
        <v/>
      </c>
      <c r="E116" t="str">
        <f>IF(ISNUMBER($A116),Standings!$E115,"")</f>
        <v/>
      </c>
      <c r="F116" t="str">
        <f>IF(ISNUMBER($A116),Standings!$F115+Standings!$G115,"")</f>
        <v/>
      </c>
      <c r="G116" t="str">
        <f>IF(Standings!$A115&gt;5,"",Standings!$A115)</f>
        <v/>
      </c>
    </row>
    <row r="117" spans="1:7">
      <c r="A117" t="str">
        <f>IF(ISNUMBER(Standings!$A116),Standings!$C116,"")</f>
        <v/>
      </c>
      <c r="B117" t="str">
        <f>IF(ISNUMBER($A117),VLOOKUP($A117,Methuselahs!$A$7:$E$206,5,FALSE()),"")</f>
        <v/>
      </c>
      <c r="C117" t="str">
        <f>Standings!$D116</f>
        <v/>
      </c>
      <c r="D117" t="str">
        <f>IF(ISNUMBER($A117),VLOOKUP($A117,Methuselahs!$A$7:$F$206,COLUMN(Methuselahs!$F$7),FALSE()),"")</f>
        <v/>
      </c>
      <c r="E117" t="str">
        <f>IF(ISNUMBER($A117),Standings!$E116,"")</f>
        <v/>
      </c>
      <c r="F117" t="str">
        <f>IF(ISNUMBER($A117),Standings!$F116+Standings!$G116,"")</f>
        <v/>
      </c>
      <c r="G117" t="str">
        <f>IF(Standings!$A116&gt;5,"",Standings!$A116)</f>
        <v/>
      </c>
    </row>
    <row r="118" spans="1:7">
      <c r="A118" t="str">
        <f>IF(ISNUMBER(Standings!$A117),Standings!$C117,"")</f>
        <v/>
      </c>
      <c r="B118" t="str">
        <f>IF(ISNUMBER($A118),VLOOKUP($A118,Methuselahs!$A$7:$E$206,5,FALSE()),"")</f>
        <v/>
      </c>
      <c r="C118" t="str">
        <f>Standings!$D117</f>
        <v/>
      </c>
      <c r="D118" t="str">
        <f>IF(ISNUMBER($A118),VLOOKUP($A118,Methuselahs!$A$7:$F$206,COLUMN(Methuselahs!$F$7),FALSE()),"")</f>
        <v/>
      </c>
      <c r="E118" t="str">
        <f>IF(ISNUMBER($A118),Standings!$E117,"")</f>
        <v/>
      </c>
      <c r="F118" t="str">
        <f>IF(ISNUMBER($A118),Standings!$F117+Standings!$G117,"")</f>
        <v/>
      </c>
      <c r="G118" t="str">
        <f>IF(Standings!$A117&gt;5,"",Standings!$A117)</f>
        <v/>
      </c>
    </row>
    <row r="119" spans="1:7">
      <c r="A119" t="str">
        <f>IF(ISNUMBER(Standings!$A118),Standings!$C118,"")</f>
        <v/>
      </c>
      <c r="B119" t="str">
        <f>IF(ISNUMBER($A119),VLOOKUP($A119,Methuselahs!$A$7:$E$206,5,FALSE()),"")</f>
        <v/>
      </c>
      <c r="C119" t="str">
        <f>Standings!$D118</f>
        <v/>
      </c>
      <c r="D119" t="str">
        <f>IF(ISNUMBER($A119),VLOOKUP($A119,Methuselahs!$A$7:$F$206,COLUMN(Methuselahs!$F$7),FALSE()),"")</f>
        <v/>
      </c>
      <c r="E119" t="str">
        <f>IF(ISNUMBER($A119),Standings!$E118,"")</f>
        <v/>
      </c>
      <c r="F119" t="str">
        <f>IF(ISNUMBER($A119),Standings!$F118+Standings!$G118,"")</f>
        <v/>
      </c>
      <c r="G119" t="str">
        <f>IF(Standings!$A118&gt;5,"",Standings!$A118)</f>
        <v/>
      </c>
    </row>
    <row r="120" spans="1:7">
      <c r="A120" t="str">
        <f>IF(ISNUMBER(Standings!$A119),Standings!$C119,"")</f>
        <v/>
      </c>
      <c r="B120" t="str">
        <f>IF(ISNUMBER($A120),VLOOKUP($A120,Methuselahs!$A$7:$E$206,5,FALSE()),"")</f>
        <v/>
      </c>
      <c r="C120" t="str">
        <f>Standings!$D119</f>
        <v/>
      </c>
      <c r="D120" t="str">
        <f>IF(ISNUMBER($A120),VLOOKUP($A120,Methuselahs!$A$7:$F$206,COLUMN(Methuselahs!$F$7),FALSE()),"")</f>
        <v/>
      </c>
      <c r="E120" t="str">
        <f>IF(ISNUMBER($A120),Standings!$E119,"")</f>
        <v/>
      </c>
      <c r="F120" t="str">
        <f>IF(ISNUMBER($A120),Standings!$F119+Standings!$G119,"")</f>
        <v/>
      </c>
      <c r="G120" t="str">
        <f>IF(Standings!$A119&gt;5,"",Standings!$A119)</f>
        <v/>
      </c>
    </row>
    <row r="121" spans="1:7">
      <c r="A121" t="str">
        <f>IF(ISNUMBER(Standings!$A120),Standings!$C120,"")</f>
        <v/>
      </c>
      <c r="B121" t="str">
        <f>IF(ISNUMBER($A121),VLOOKUP($A121,Methuselahs!$A$7:$E$206,5,FALSE()),"")</f>
        <v/>
      </c>
      <c r="C121" t="str">
        <f>Standings!$D120</f>
        <v/>
      </c>
      <c r="D121" t="str">
        <f>IF(ISNUMBER($A121),VLOOKUP($A121,Methuselahs!$A$7:$F$206,COLUMN(Methuselahs!$F$7),FALSE()),"")</f>
        <v/>
      </c>
      <c r="E121" t="str">
        <f>IF(ISNUMBER($A121),Standings!$E120,"")</f>
        <v/>
      </c>
      <c r="F121" t="str">
        <f>IF(ISNUMBER($A121),Standings!$F120+Standings!$G120,"")</f>
        <v/>
      </c>
      <c r="G121" t="str">
        <f>IF(Standings!$A120&gt;5,"",Standings!$A120)</f>
        <v/>
      </c>
    </row>
    <row r="122" spans="1:7">
      <c r="A122" t="str">
        <f>IF(ISNUMBER(Standings!$A121),Standings!$C121,"")</f>
        <v/>
      </c>
      <c r="B122" t="str">
        <f>IF(ISNUMBER($A122),VLOOKUP($A122,Methuselahs!$A$7:$E$206,5,FALSE()),"")</f>
        <v/>
      </c>
      <c r="C122" t="str">
        <f>Standings!$D121</f>
        <v/>
      </c>
      <c r="D122" t="str">
        <f>IF(ISNUMBER($A122),VLOOKUP($A122,Methuselahs!$A$7:$F$206,COLUMN(Methuselahs!$F$7),FALSE()),"")</f>
        <v/>
      </c>
      <c r="E122" t="str">
        <f>IF(ISNUMBER($A122),Standings!$E121,"")</f>
        <v/>
      </c>
      <c r="F122" t="str">
        <f>IF(ISNUMBER($A122),Standings!$F121+Standings!$G121,"")</f>
        <v/>
      </c>
      <c r="G122" t="str">
        <f>IF(Standings!$A121&gt;5,"",Standings!$A121)</f>
        <v/>
      </c>
    </row>
    <row r="123" spans="1:7">
      <c r="A123" t="str">
        <f>IF(ISNUMBER(Standings!$A122),Standings!$C122,"")</f>
        <v/>
      </c>
      <c r="B123" t="str">
        <f>IF(ISNUMBER($A123),VLOOKUP($A123,Methuselahs!$A$7:$E$206,5,FALSE()),"")</f>
        <v/>
      </c>
      <c r="C123" t="str">
        <f>Standings!$D122</f>
        <v/>
      </c>
      <c r="D123" t="str">
        <f>IF(ISNUMBER($A123),VLOOKUP($A123,Methuselahs!$A$7:$F$206,COLUMN(Methuselahs!$F$7),FALSE()),"")</f>
        <v/>
      </c>
      <c r="E123" t="str">
        <f>IF(ISNUMBER($A123),Standings!$E122,"")</f>
        <v/>
      </c>
      <c r="F123" t="str">
        <f>IF(ISNUMBER($A123),Standings!$F122+Standings!$G122,"")</f>
        <v/>
      </c>
      <c r="G123" t="str">
        <f>IF(Standings!$A122&gt;5,"",Standings!$A122)</f>
        <v/>
      </c>
    </row>
    <row r="124" spans="1:7">
      <c r="A124" t="str">
        <f>IF(ISNUMBER(Standings!$A123),Standings!$C123,"")</f>
        <v/>
      </c>
      <c r="B124" t="str">
        <f>IF(ISNUMBER($A124),VLOOKUP($A124,Methuselahs!$A$7:$E$206,5,FALSE()),"")</f>
        <v/>
      </c>
      <c r="C124" t="str">
        <f>Standings!$D123</f>
        <v/>
      </c>
      <c r="D124" t="str">
        <f>IF(ISNUMBER($A124),VLOOKUP($A124,Methuselahs!$A$7:$F$206,COLUMN(Methuselahs!$F$7),FALSE()),"")</f>
        <v/>
      </c>
      <c r="E124" t="str">
        <f>IF(ISNUMBER($A124),Standings!$E123,"")</f>
        <v/>
      </c>
      <c r="F124" t="str">
        <f>IF(ISNUMBER($A124),Standings!$F123+Standings!$G123,"")</f>
        <v/>
      </c>
      <c r="G124" t="str">
        <f>IF(Standings!$A123&gt;5,"",Standings!$A123)</f>
        <v/>
      </c>
    </row>
    <row r="125" spans="1:7">
      <c r="A125" t="str">
        <f>IF(ISNUMBER(Standings!$A124),Standings!$C124,"")</f>
        <v/>
      </c>
      <c r="B125" t="str">
        <f>IF(ISNUMBER($A125),VLOOKUP($A125,Methuselahs!$A$7:$E$206,5,FALSE()),"")</f>
        <v/>
      </c>
      <c r="C125" t="str">
        <f>Standings!$D124</f>
        <v/>
      </c>
      <c r="D125" t="str">
        <f>IF(ISNUMBER($A125),VLOOKUP($A125,Methuselahs!$A$7:$F$206,COLUMN(Methuselahs!$F$7),FALSE()),"")</f>
        <v/>
      </c>
      <c r="E125" t="str">
        <f>IF(ISNUMBER($A125),Standings!$E124,"")</f>
        <v/>
      </c>
      <c r="F125" t="str">
        <f>IF(ISNUMBER($A125),Standings!$F124+Standings!$G124,"")</f>
        <v/>
      </c>
      <c r="G125" t="str">
        <f>IF(Standings!$A124&gt;5,"",Standings!$A124)</f>
        <v/>
      </c>
    </row>
    <row r="126" spans="1:7">
      <c r="A126" t="str">
        <f>IF(ISNUMBER(Standings!$A125),Standings!$C125,"")</f>
        <v/>
      </c>
      <c r="B126" t="str">
        <f>IF(ISNUMBER($A126),VLOOKUP($A126,Methuselahs!$A$7:$E$206,5,FALSE()),"")</f>
        <v/>
      </c>
      <c r="C126" t="str">
        <f>Standings!$D125</f>
        <v/>
      </c>
      <c r="D126" t="str">
        <f>IF(ISNUMBER($A126),VLOOKUP($A126,Methuselahs!$A$7:$F$206,COLUMN(Methuselahs!$F$7),FALSE()),"")</f>
        <v/>
      </c>
      <c r="E126" t="str">
        <f>IF(ISNUMBER($A126),Standings!$E125,"")</f>
        <v/>
      </c>
      <c r="F126" t="str">
        <f>IF(ISNUMBER($A126),Standings!$F125+Standings!$G125,"")</f>
        <v/>
      </c>
      <c r="G126" t="str">
        <f>IF(Standings!$A125&gt;5,"",Standings!$A125)</f>
        <v/>
      </c>
    </row>
    <row r="127" spans="1:7">
      <c r="A127" t="str">
        <f>IF(ISNUMBER(Standings!$A126),Standings!$C126,"")</f>
        <v/>
      </c>
      <c r="B127" t="str">
        <f>IF(ISNUMBER($A127),VLOOKUP($A127,Methuselahs!$A$7:$E$206,5,FALSE()),"")</f>
        <v/>
      </c>
      <c r="C127" t="str">
        <f>Standings!$D126</f>
        <v/>
      </c>
      <c r="D127" t="str">
        <f>IF(ISNUMBER($A127),VLOOKUP($A127,Methuselahs!$A$7:$F$206,COLUMN(Methuselahs!$F$7),FALSE()),"")</f>
        <v/>
      </c>
      <c r="E127" t="str">
        <f>IF(ISNUMBER($A127),Standings!$E126,"")</f>
        <v/>
      </c>
      <c r="F127" t="str">
        <f>IF(ISNUMBER($A127),Standings!$F126+Standings!$G126,"")</f>
        <v/>
      </c>
      <c r="G127" t="str">
        <f>IF(Standings!$A126&gt;5,"",Standings!$A126)</f>
        <v/>
      </c>
    </row>
    <row r="128" spans="1:7">
      <c r="A128" t="str">
        <f>IF(ISNUMBER(Standings!$A127),Standings!$C127,"")</f>
        <v/>
      </c>
      <c r="B128" t="str">
        <f>IF(ISNUMBER($A128),VLOOKUP($A128,Methuselahs!$A$7:$E$206,5,FALSE()),"")</f>
        <v/>
      </c>
      <c r="C128" t="str">
        <f>Standings!$D127</f>
        <v/>
      </c>
      <c r="D128" t="str">
        <f>IF(ISNUMBER($A128),VLOOKUP($A128,Methuselahs!$A$7:$F$206,COLUMN(Methuselahs!$F$7),FALSE()),"")</f>
        <v/>
      </c>
      <c r="E128" t="str">
        <f>IF(ISNUMBER($A128),Standings!$E127,"")</f>
        <v/>
      </c>
      <c r="F128" t="str">
        <f>IF(ISNUMBER($A128),Standings!$F127+Standings!$G127,"")</f>
        <v/>
      </c>
      <c r="G128" t="str">
        <f>IF(Standings!$A127&gt;5,"",Standings!$A127)</f>
        <v/>
      </c>
    </row>
    <row r="129" spans="1:7">
      <c r="A129" t="str">
        <f>IF(ISNUMBER(Standings!$A128),Standings!$C128,"")</f>
        <v/>
      </c>
      <c r="B129" t="str">
        <f>IF(ISNUMBER($A129),VLOOKUP($A129,Methuselahs!$A$7:$E$206,5,FALSE()),"")</f>
        <v/>
      </c>
      <c r="C129" t="str">
        <f>Standings!$D128</f>
        <v/>
      </c>
      <c r="D129" t="str">
        <f>IF(ISNUMBER($A129),VLOOKUP($A129,Methuselahs!$A$7:$F$206,COLUMN(Methuselahs!$F$7),FALSE()),"")</f>
        <v/>
      </c>
      <c r="E129" t="str">
        <f>IF(ISNUMBER($A129),Standings!$E128,"")</f>
        <v/>
      </c>
      <c r="F129" t="str">
        <f>IF(ISNUMBER($A129),Standings!$F128+Standings!$G128,"")</f>
        <v/>
      </c>
      <c r="G129" t="str">
        <f>IF(Standings!$A128&gt;5,"",Standings!$A128)</f>
        <v/>
      </c>
    </row>
    <row r="130" spans="1:7">
      <c r="A130" t="str">
        <f>IF(ISNUMBER(Standings!$A129),Standings!$C129,"")</f>
        <v/>
      </c>
      <c r="B130" t="str">
        <f>IF(ISNUMBER($A130),VLOOKUP($A130,Methuselahs!$A$7:$E$206,5,FALSE()),"")</f>
        <v/>
      </c>
      <c r="C130" t="str">
        <f>Standings!$D129</f>
        <v/>
      </c>
      <c r="D130" t="str">
        <f>IF(ISNUMBER($A130),VLOOKUP($A130,Methuselahs!$A$7:$F$206,COLUMN(Methuselahs!$F$7),FALSE()),"")</f>
        <v/>
      </c>
      <c r="E130" t="str">
        <f>IF(ISNUMBER($A130),Standings!$E129,"")</f>
        <v/>
      </c>
      <c r="F130" t="str">
        <f>IF(ISNUMBER($A130),Standings!$F129+Standings!$G129,"")</f>
        <v/>
      </c>
      <c r="G130" t="str">
        <f>IF(Standings!$A129&gt;5,"",Standings!$A129)</f>
        <v/>
      </c>
    </row>
    <row r="131" spans="1:7">
      <c r="A131" t="str">
        <f>IF(ISNUMBER(Standings!$A130),Standings!$C130,"")</f>
        <v/>
      </c>
      <c r="B131" t="str">
        <f>IF(ISNUMBER($A131),VLOOKUP($A131,Methuselahs!$A$7:$E$206,5,FALSE()),"")</f>
        <v/>
      </c>
      <c r="C131" t="str">
        <f>Standings!$D130</f>
        <v/>
      </c>
      <c r="D131" t="str">
        <f>IF(ISNUMBER($A131),VLOOKUP($A131,Methuselahs!$A$7:$F$206,COLUMN(Methuselahs!$F$7),FALSE()),"")</f>
        <v/>
      </c>
      <c r="E131" t="str">
        <f>IF(ISNUMBER($A131),Standings!$E130,"")</f>
        <v/>
      </c>
      <c r="F131" t="str">
        <f>IF(ISNUMBER($A131),Standings!$F130+Standings!$G130,"")</f>
        <v/>
      </c>
      <c r="G131" t="str">
        <f>IF(Standings!$A130&gt;5,"",Standings!$A130)</f>
        <v/>
      </c>
    </row>
    <row r="132" spans="1:7">
      <c r="A132" t="str">
        <f>IF(ISNUMBER(Standings!$A131),Standings!$C131,"")</f>
        <v/>
      </c>
      <c r="B132" t="str">
        <f>IF(ISNUMBER($A132),VLOOKUP($A132,Methuselahs!$A$7:$E$206,5,FALSE()),"")</f>
        <v/>
      </c>
      <c r="C132" t="str">
        <f>Standings!$D131</f>
        <v/>
      </c>
      <c r="D132" t="str">
        <f>IF(ISNUMBER($A132),VLOOKUP($A132,Methuselahs!$A$7:$F$206,COLUMN(Methuselahs!$F$7),FALSE()),"")</f>
        <v/>
      </c>
      <c r="E132" t="str">
        <f>IF(ISNUMBER($A132),Standings!$E131,"")</f>
        <v/>
      </c>
      <c r="F132" t="str">
        <f>IF(ISNUMBER($A132),Standings!$F131+Standings!$G131,"")</f>
        <v/>
      </c>
      <c r="G132" t="str">
        <f>IF(Standings!$A131&gt;5,"",Standings!$A131)</f>
        <v/>
      </c>
    </row>
    <row r="133" spans="1:7">
      <c r="A133" t="str">
        <f>IF(ISNUMBER(Standings!$A132),Standings!$C132,"")</f>
        <v/>
      </c>
      <c r="B133" t="str">
        <f>IF(ISNUMBER($A133),VLOOKUP($A133,Methuselahs!$A$7:$E$206,5,FALSE()),"")</f>
        <v/>
      </c>
      <c r="C133" t="str">
        <f>Standings!$D132</f>
        <v/>
      </c>
      <c r="D133" t="str">
        <f>IF(ISNUMBER($A133),VLOOKUP($A133,Methuselahs!$A$7:$F$206,COLUMN(Methuselahs!$F$7),FALSE()),"")</f>
        <v/>
      </c>
      <c r="E133" t="str">
        <f>IF(ISNUMBER($A133),Standings!$E132,"")</f>
        <v/>
      </c>
      <c r="F133" t="str">
        <f>IF(ISNUMBER($A133),Standings!$F132+Standings!$G132,"")</f>
        <v/>
      </c>
      <c r="G133" t="str">
        <f>IF(Standings!$A132&gt;5,"",Standings!$A132)</f>
        <v/>
      </c>
    </row>
    <row r="134" spans="1:7">
      <c r="A134" t="str">
        <f>IF(ISNUMBER(Standings!$A133),Standings!$C133,"")</f>
        <v/>
      </c>
      <c r="B134" t="str">
        <f>IF(ISNUMBER($A134),VLOOKUP($A134,Methuselahs!$A$7:$E$206,5,FALSE()),"")</f>
        <v/>
      </c>
      <c r="C134" t="str">
        <f>Standings!$D133</f>
        <v/>
      </c>
      <c r="D134" t="str">
        <f>IF(ISNUMBER($A134),VLOOKUP($A134,Methuselahs!$A$7:$F$206,COLUMN(Methuselahs!$F$7),FALSE()),"")</f>
        <v/>
      </c>
      <c r="E134" t="str">
        <f>IF(ISNUMBER($A134),Standings!$E133,"")</f>
        <v/>
      </c>
      <c r="F134" t="str">
        <f>IF(ISNUMBER($A134),Standings!$F133+Standings!$G133,"")</f>
        <v/>
      </c>
      <c r="G134" t="str">
        <f>IF(Standings!$A133&gt;5,"",Standings!$A133)</f>
        <v/>
      </c>
    </row>
    <row r="135" spans="1:7">
      <c r="A135" t="str">
        <f>IF(ISNUMBER(Standings!$A134),Standings!$C134,"")</f>
        <v/>
      </c>
      <c r="B135" t="str">
        <f>IF(ISNUMBER($A135),VLOOKUP($A135,Methuselahs!$A$7:$E$206,5,FALSE()),"")</f>
        <v/>
      </c>
      <c r="C135" t="str">
        <f>Standings!$D134</f>
        <v/>
      </c>
      <c r="D135" t="str">
        <f>IF(ISNUMBER($A135),VLOOKUP($A135,Methuselahs!$A$7:$F$206,COLUMN(Methuselahs!$F$7),FALSE()),"")</f>
        <v/>
      </c>
      <c r="E135" t="str">
        <f>IF(ISNUMBER($A135),Standings!$E134,"")</f>
        <v/>
      </c>
      <c r="F135" t="str">
        <f>IF(ISNUMBER($A135),Standings!$F134+Standings!$G134,"")</f>
        <v/>
      </c>
      <c r="G135" t="str">
        <f>IF(Standings!$A134&gt;5,"",Standings!$A134)</f>
        <v/>
      </c>
    </row>
    <row r="136" spans="1:7">
      <c r="A136" t="str">
        <f>IF(ISNUMBER(Standings!$A135),Standings!$C135,"")</f>
        <v/>
      </c>
      <c r="B136" t="str">
        <f>IF(ISNUMBER($A136),VLOOKUP($A136,Methuselahs!$A$7:$E$206,5,FALSE()),"")</f>
        <v/>
      </c>
      <c r="C136" t="str">
        <f>Standings!$D135</f>
        <v/>
      </c>
      <c r="D136" t="str">
        <f>IF(ISNUMBER($A136),VLOOKUP($A136,Methuselahs!$A$7:$F$206,COLUMN(Methuselahs!$F$7),FALSE()),"")</f>
        <v/>
      </c>
      <c r="E136" t="str">
        <f>IF(ISNUMBER($A136),Standings!$E135,"")</f>
        <v/>
      </c>
      <c r="F136" t="str">
        <f>IF(ISNUMBER($A136),Standings!$F135+Standings!$G135,"")</f>
        <v/>
      </c>
      <c r="G136" t="str">
        <f>IF(Standings!$A135&gt;5,"",Standings!$A135)</f>
        <v/>
      </c>
    </row>
    <row r="137" spans="1:7">
      <c r="A137" t="str">
        <f>IF(ISNUMBER(Standings!$A136),Standings!$C136,"")</f>
        <v/>
      </c>
      <c r="B137" t="str">
        <f>IF(ISNUMBER($A137),VLOOKUP($A137,Methuselahs!$A$7:$E$206,5,FALSE()),"")</f>
        <v/>
      </c>
      <c r="C137" t="str">
        <f>Standings!$D136</f>
        <v/>
      </c>
      <c r="D137" t="str">
        <f>IF(ISNUMBER($A137),VLOOKUP($A137,Methuselahs!$A$7:$F$206,COLUMN(Methuselahs!$F$7),FALSE()),"")</f>
        <v/>
      </c>
      <c r="E137" t="str">
        <f>IF(ISNUMBER($A137),Standings!$E136,"")</f>
        <v/>
      </c>
      <c r="F137" t="str">
        <f>IF(ISNUMBER($A137),Standings!$F136+Standings!$G136,"")</f>
        <v/>
      </c>
      <c r="G137" t="str">
        <f>IF(Standings!$A136&gt;5,"",Standings!$A136)</f>
        <v/>
      </c>
    </row>
    <row r="138" spans="1:7">
      <c r="A138" t="str">
        <f>IF(ISNUMBER(Standings!$A137),Standings!$C137,"")</f>
        <v/>
      </c>
      <c r="B138" t="str">
        <f>IF(ISNUMBER($A138),VLOOKUP($A138,Methuselahs!$A$7:$E$206,5,FALSE()),"")</f>
        <v/>
      </c>
      <c r="C138" t="str">
        <f>Standings!$D137</f>
        <v/>
      </c>
      <c r="D138" t="str">
        <f>IF(ISNUMBER($A138),VLOOKUP($A138,Methuselahs!$A$7:$F$206,COLUMN(Methuselahs!$F$7),FALSE()),"")</f>
        <v/>
      </c>
      <c r="E138" t="str">
        <f>IF(ISNUMBER($A138),Standings!$E137,"")</f>
        <v/>
      </c>
      <c r="F138" t="str">
        <f>IF(ISNUMBER($A138),Standings!$F137+Standings!$G137,"")</f>
        <v/>
      </c>
      <c r="G138" t="str">
        <f>IF(Standings!$A137&gt;5,"",Standings!$A137)</f>
        <v/>
      </c>
    </row>
    <row r="139" spans="1:7">
      <c r="A139" t="str">
        <f>IF(ISNUMBER(Standings!$A138),Standings!$C138,"")</f>
        <v/>
      </c>
      <c r="B139" t="str">
        <f>IF(ISNUMBER($A139),VLOOKUP($A139,Methuselahs!$A$7:$E$206,5,FALSE()),"")</f>
        <v/>
      </c>
      <c r="C139" t="str">
        <f>Standings!$D138</f>
        <v/>
      </c>
      <c r="D139" t="str">
        <f>IF(ISNUMBER($A139),VLOOKUP($A139,Methuselahs!$A$7:$F$206,COLUMN(Methuselahs!$F$7),FALSE()),"")</f>
        <v/>
      </c>
      <c r="E139" t="str">
        <f>IF(ISNUMBER($A139),Standings!$E138,"")</f>
        <v/>
      </c>
      <c r="F139" t="str">
        <f>IF(ISNUMBER($A139),Standings!$F138+Standings!$G138,"")</f>
        <v/>
      </c>
      <c r="G139" t="str">
        <f>IF(Standings!$A138&gt;5,"",Standings!$A138)</f>
        <v/>
      </c>
    </row>
    <row r="140" spans="1:7">
      <c r="A140" t="str">
        <f>IF(ISNUMBER(Standings!$A139),Standings!$C139,"")</f>
        <v/>
      </c>
      <c r="B140" t="str">
        <f>IF(ISNUMBER($A140),VLOOKUP($A140,Methuselahs!$A$7:$E$206,5,FALSE()),"")</f>
        <v/>
      </c>
      <c r="C140" t="str">
        <f>Standings!$D139</f>
        <v/>
      </c>
      <c r="D140" t="str">
        <f>IF(ISNUMBER($A140),VLOOKUP($A140,Methuselahs!$A$7:$F$206,COLUMN(Methuselahs!$F$7),FALSE()),"")</f>
        <v/>
      </c>
      <c r="E140" t="str">
        <f>IF(ISNUMBER($A140),Standings!$E139,"")</f>
        <v/>
      </c>
      <c r="F140" t="str">
        <f>IF(ISNUMBER($A140),Standings!$F139+Standings!$G139,"")</f>
        <v/>
      </c>
      <c r="G140" t="str">
        <f>IF(Standings!$A139&gt;5,"",Standings!$A139)</f>
        <v/>
      </c>
    </row>
    <row r="141" spans="1:7">
      <c r="A141" t="str">
        <f>IF(ISNUMBER(Standings!$A140),Standings!$C140,"")</f>
        <v/>
      </c>
      <c r="B141" t="str">
        <f>IF(ISNUMBER($A141),VLOOKUP($A141,Methuselahs!$A$7:$E$206,5,FALSE()),"")</f>
        <v/>
      </c>
      <c r="C141" t="str">
        <f>Standings!$D140</f>
        <v/>
      </c>
      <c r="D141" t="str">
        <f>IF(ISNUMBER($A141),VLOOKUP($A141,Methuselahs!$A$7:$F$206,COLUMN(Methuselahs!$F$7),FALSE()),"")</f>
        <v/>
      </c>
      <c r="E141" t="str">
        <f>IF(ISNUMBER($A141),Standings!$E140,"")</f>
        <v/>
      </c>
      <c r="F141" t="str">
        <f>IF(ISNUMBER($A141),Standings!$F140+Standings!$G140,"")</f>
        <v/>
      </c>
      <c r="G141" t="str">
        <f>IF(Standings!$A140&gt;5,"",Standings!$A140)</f>
        <v/>
      </c>
    </row>
    <row r="142" spans="1:7">
      <c r="A142" t="str">
        <f>IF(ISNUMBER(Standings!$A141),Standings!$C141,"")</f>
        <v/>
      </c>
      <c r="B142" t="str">
        <f>IF(ISNUMBER($A142),VLOOKUP($A142,Methuselahs!$A$7:$E$206,5,FALSE()),"")</f>
        <v/>
      </c>
      <c r="C142" t="str">
        <f>Standings!$D141</f>
        <v/>
      </c>
      <c r="D142" t="str">
        <f>IF(ISNUMBER($A142),VLOOKUP($A142,Methuselahs!$A$7:$F$206,COLUMN(Methuselahs!$F$7),FALSE()),"")</f>
        <v/>
      </c>
      <c r="E142" t="str">
        <f>IF(ISNUMBER($A142),Standings!$E141,"")</f>
        <v/>
      </c>
      <c r="F142" t="str">
        <f>IF(ISNUMBER($A142),Standings!$F141+Standings!$G141,"")</f>
        <v/>
      </c>
      <c r="G142" t="str">
        <f>IF(Standings!$A141&gt;5,"",Standings!$A141)</f>
        <v/>
      </c>
    </row>
    <row r="143" spans="1:7">
      <c r="A143" t="str">
        <f>IF(ISNUMBER(Standings!$A142),Standings!$C142,"")</f>
        <v/>
      </c>
      <c r="B143" t="str">
        <f>IF(ISNUMBER($A143),VLOOKUP($A143,Methuselahs!$A$7:$E$206,5,FALSE()),"")</f>
        <v/>
      </c>
      <c r="C143" t="str">
        <f>Standings!$D142</f>
        <v/>
      </c>
      <c r="D143" t="str">
        <f>IF(ISNUMBER($A143),VLOOKUP($A143,Methuselahs!$A$7:$F$206,COLUMN(Methuselahs!$F$7),FALSE()),"")</f>
        <v/>
      </c>
      <c r="E143" t="str">
        <f>IF(ISNUMBER($A143),Standings!$E142,"")</f>
        <v/>
      </c>
      <c r="F143" t="str">
        <f>IF(ISNUMBER($A143),Standings!$F142+Standings!$G142,"")</f>
        <v/>
      </c>
      <c r="G143" t="str">
        <f>IF(Standings!$A142&gt;5,"",Standings!$A142)</f>
        <v/>
      </c>
    </row>
    <row r="144" spans="1:7">
      <c r="A144" t="str">
        <f>IF(ISNUMBER(Standings!$A143),Standings!$C143,"")</f>
        <v/>
      </c>
      <c r="B144" t="str">
        <f>IF(ISNUMBER($A144),VLOOKUP($A144,Methuselahs!$A$7:$E$206,5,FALSE()),"")</f>
        <v/>
      </c>
      <c r="C144" t="str">
        <f>Standings!$D143</f>
        <v/>
      </c>
      <c r="D144" t="str">
        <f>IF(ISNUMBER($A144),VLOOKUP($A144,Methuselahs!$A$7:$F$206,COLUMN(Methuselahs!$F$7),FALSE()),"")</f>
        <v/>
      </c>
      <c r="E144" t="str">
        <f>IF(ISNUMBER($A144),Standings!$E143,"")</f>
        <v/>
      </c>
      <c r="F144" t="str">
        <f>IF(ISNUMBER($A144),Standings!$F143+Standings!$G143,"")</f>
        <v/>
      </c>
      <c r="G144" t="str">
        <f>IF(Standings!$A143&gt;5,"",Standings!$A143)</f>
        <v/>
      </c>
    </row>
    <row r="145" spans="1:7">
      <c r="A145" t="str">
        <f>IF(ISNUMBER(Standings!$A144),Standings!$C144,"")</f>
        <v/>
      </c>
      <c r="B145" t="str">
        <f>IF(ISNUMBER($A145),VLOOKUP($A145,Methuselahs!$A$7:$E$206,5,FALSE()),"")</f>
        <v/>
      </c>
      <c r="C145" t="str">
        <f>Standings!$D144</f>
        <v/>
      </c>
      <c r="D145" t="str">
        <f>IF(ISNUMBER($A145),VLOOKUP($A145,Methuselahs!$A$7:$F$206,COLUMN(Methuselahs!$F$7),FALSE()),"")</f>
        <v/>
      </c>
      <c r="E145" t="str">
        <f>IF(ISNUMBER($A145),Standings!$E144,"")</f>
        <v/>
      </c>
      <c r="F145" t="str">
        <f>IF(ISNUMBER($A145),Standings!$F144+Standings!$G144,"")</f>
        <v/>
      </c>
      <c r="G145" t="str">
        <f>IF(Standings!$A144&gt;5,"",Standings!$A144)</f>
        <v/>
      </c>
    </row>
    <row r="146" spans="1:7">
      <c r="A146" t="str">
        <f>IF(ISNUMBER(Standings!$A145),Standings!$C145,"")</f>
        <v/>
      </c>
      <c r="B146" t="str">
        <f>IF(ISNUMBER($A146),VLOOKUP($A146,Methuselahs!$A$7:$E$206,5,FALSE()),"")</f>
        <v/>
      </c>
      <c r="C146" t="str">
        <f>Standings!$D145</f>
        <v/>
      </c>
      <c r="D146" t="str">
        <f>IF(ISNUMBER($A146),VLOOKUP($A146,Methuselahs!$A$7:$F$206,COLUMN(Methuselahs!$F$7),FALSE()),"")</f>
        <v/>
      </c>
      <c r="E146" t="str">
        <f>IF(ISNUMBER($A146),Standings!$E145,"")</f>
        <v/>
      </c>
      <c r="F146" t="str">
        <f>IF(ISNUMBER($A146),Standings!$F145+Standings!$G145,"")</f>
        <v/>
      </c>
      <c r="G146" t="str">
        <f>IF(Standings!$A145&gt;5,"",Standings!$A145)</f>
        <v/>
      </c>
    </row>
    <row r="147" spans="1:7">
      <c r="A147" t="str">
        <f>IF(ISNUMBER(Standings!$A146),Standings!$C146,"")</f>
        <v/>
      </c>
      <c r="B147" t="str">
        <f>IF(ISNUMBER($A147),VLOOKUP($A147,Methuselahs!$A$7:$E$206,5,FALSE()),"")</f>
        <v/>
      </c>
      <c r="C147" t="str">
        <f>Standings!$D146</f>
        <v/>
      </c>
      <c r="D147" t="str">
        <f>IF(ISNUMBER($A147),VLOOKUP($A147,Methuselahs!$A$7:$F$206,COLUMN(Methuselahs!$F$7),FALSE()),"")</f>
        <v/>
      </c>
      <c r="E147" t="str">
        <f>IF(ISNUMBER($A147),Standings!$E146,"")</f>
        <v/>
      </c>
      <c r="F147" t="str">
        <f>IF(ISNUMBER($A147),Standings!$F146+Standings!$G146,"")</f>
        <v/>
      </c>
      <c r="G147" t="str">
        <f>IF(Standings!$A146&gt;5,"",Standings!$A146)</f>
        <v/>
      </c>
    </row>
    <row r="148" spans="1:7">
      <c r="A148" t="str">
        <f>IF(ISNUMBER(Standings!$A147),Standings!$C147,"")</f>
        <v/>
      </c>
      <c r="B148" t="str">
        <f>IF(ISNUMBER($A148),VLOOKUP($A148,Methuselahs!$A$7:$E$206,5,FALSE()),"")</f>
        <v/>
      </c>
      <c r="C148" t="str">
        <f>Standings!$D147</f>
        <v/>
      </c>
      <c r="D148" t="str">
        <f>IF(ISNUMBER($A148),VLOOKUP($A148,Methuselahs!$A$7:$F$206,COLUMN(Methuselahs!$F$7),FALSE()),"")</f>
        <v/>
      </c>
      <c r="E148" t="str">
        <f>IF(ISNUMBER($A148),Standings!$E147,"")</f>
        <v/>
      </c>
      <c r="F148" t="str">
        <f>IF(ISNUMBER($A148),Standings!$F147+Standings!$G147,"")</f>
        <v/>
      </c>
      <c r="G148" t="str">
        <f>IF(Standings!$A147&gt;5,"",Standings!$A147)</f>
        <v/>
      </c>
    </row>
    <row r="149" spans="1:7">
      <c r="A149" t="str">
        <f>IF(ISNUMBER(Standings!$A148),Standings!$C148,"")</f>
        <v/>
      </c>
      <c r="B149" t="str">
        <f>IF(ISNUMBER($A149),VLOOKUP($A149,Methuselahs!$A$7:$E$206,5,FALSE()),"")</f>
        <v/>
      </c>
      <c r="C149" t="str">
        <f>Standings!$D148</f>
        <v/>
      </c>
      <c r="D149" t="str">
        <f>IF(ISNUMBER($A149),VLOOKUP($A149,Methuselahs!$A$7:$F$206,COLUMN(Methuselahs!$F$7),FALSE()),"")</f>
        <v/>
      </c>
      <c r="E149" t="str">
        <f>IF(ISNUMBER($A149),Standings!$E148,"")</f>
        <v/>
      </c>
      <c r="F149" t="str">
        <f>IF(ISNUMBER($A149),Standings!$F148+Standings!$G148,"")</f>
        <v/>
      </c>
      <c r="G149" t="str">
        <f>IF(Standings!$A148&gt;5,"",Standings!$A148)</f>
        <v/>
      </c>
    </row>
    <row r="150" spans="1:7">
      <c r="A150" t="str">
        <f>IF(ISNUMBER(Standings!$A149),Standings!$C149,"")</f>
        <v/>
      </c>
      <c r="B150" t="str">
        <f>IF(ISNUMBER($A150),VLOOKUP($A150,Methuselahs!$A$7:$E$206,5,FALSE()),"")</f>
        <v/>
      </c>
      <c r="C150" t="str">
        <f>Standings!$D149</f>
        <v/>
      </c>
      <c r="D150" t="str">
        <f>IF(ISNUMBER($A150),VLOOKUP($A150,Methuselahs!$A$7:$F$206,COLUMN(Methuselahs!$F$7),FALSE()),"")</f>
        <v/>
      </c>
      <c r="E150" t="str">
        <f>IF(ISNUMBER($A150),Standings!$E149,"")</f>
        <v/>
      </c>
      <c r="F150" t="str">
        <f>IF(ISNUMBER($A150),Standings!$F149+Standings!$G149,"")</f>
        <v/>
      </c>
      <c r="G150" t="str">
        <f>IF(Standings!$A149&gt;5,"",Standings!$A149)</f>
        <v/>
      </c>
    </row>
    <row r="151" spans="1:7">
      <c r="A151" t="str">
        <f>IF(ISNUMBER(Standings!$A150),Standings!$C150,"")</f>
        <v/>
      </c>
      <c r="B151" t="str">
        <f>IF(ISNUMBER($A151),VLOOKUP($A151,Methuselahs!$A$7:$E$206,5,FALSE()),"")</f>
        <v/>
      </c>
      <c r="C151" t="str">
        <f>Standings!$D150</f>
        <v/>
      </c>
      <c r="D151" t="str">
        <f>IF(ISNUMBER($A151),VLOOKUP($A151,Methuselahs!$A$7:$F$206,COLUMN(Methuselahs!$F$7),FALSE()),"")</f>
        <v/>
      </c>
      <c r="E151" t="str">
        <f>IF(ISNUMBER($A151),Standings!$E150,"")</f>
        <v/>
      </c>
      <c r="F151" t="str">
        <f>IF(ISNUMBER($A151),Standings!$F150+Standings!$G150,"")</f>
        <v/>
      </c>
      <c r="G151" t="str">
        <f>IF(Standings!$A150&gt;5,"",Standings!$A150)</f>
        <v/>
      </c>
    </row>
    <row r="152" spans="1:7">
      <c r="A152" t="str">
        <f>IF(ISNUMBER(Standings!$A151),Standings!$C151,"")</f>
        <v/>
      </c>
      <c r="B152" t="str">
        <f>IF(ISNUMBER($A152),VLOOKUP($A152,Methuselahs!$A$7:$E$206,5,FALSE()),"")</f>
        <v/>
      </c>
      <c r="C152" t="str">
        <f>Standings!$D151</f>
        <v/>
      </c>
      <c r="D152" t="str">
        <f>IF(ISNUMBER($A152),VLOOKUP($A152,Methuselahs!$A$7:$F$206,COLUMN(Methuselahs!$F$7),FALSE()),"")</f>
        <v/>
      </c>
      <c r="E152" t="str">
        <f>IF(ISNUMBER($A152),Standings!$E151,"")</f>
        <v/>
      </c>
      <c r="F152" t="str">
        <f>IF(ISNUMBER($A152),Standings!$F151+Standings!$G151,"")</f>
        <v/>
      </c>
      <c r="G152" t="str">
        <f>IF(Standings!$A151&gt;5,"",Standings!$A151)</f>
        <v/>
      </c>
    </row>
    <row r="153" spans="1:7">
      <c r="A153" t="str">
        <f>IF(ISNUMBER(Standings!$A152),Standings!$C152,"")</f>
        <v/>
      </c>
      <c r="B153" t="str">
        <f>IF(ISNUMBER($A153),VLOOKUP($A153,Methuselahs!$A$7:$E$206,5,FALSE()),"")</f>
        <v/>
      </c>
      <c r="C153" t="str">
        <f>Standings!$D152</f>
        <v/>
      </c>
      <c r="D153" t="str">
        <f>IF(ISNUMBER($A153),VLOOKUP($A153,Methuselahs!$A$7:$F$206,COLUMN(Methuselahs!$F$7),FALSE()),"")</f>
        <v/>
      </c>
      <c r="E153" t="str">
        <f>IF(ISNUMBER($A153),Standings!$E152,"")</f>
        <v/>
      </c>
      <c r="F153" t="str">
        <f>IF(ISNUMBER($A153),Standings!$F152+Standings!$G152,"")</f>
        <v/>
      </c>
      <c r="G153" t="str">
        <f>IF(Standings!$A152&gt;5,"",Standings!$A152)</f>
        <v/>
      </c>
    </row>
    <row r="154" spans="1:7">
      <c r="A154" t="str">
        <f>IF(ISNUMBER(Standings!$A153),Standings!$C153,"")</f>
        <v/>
      </c>
      <c r="B154" t="str">
        <f>IF(ISNUMBER($A154),VLOOKUP($A154,Methuselahs!$A$7:$E$206,5,FALSE()),"")</f>
        <v/>
      </c>
      <c r="C154" t="str">
        <f>Standings!$D153</f>
        <v/>
      </c>
      <c r="D154" t="str">
        <f>IF(ISNUMBER($A154),VLOOKUP($A154,Methuselahs!$A$7:$F$206,COLUMN(Methuselahs!$F$7),FALSE()),"")</f>
        <v/>
      </c>
      <c r="E154" t="str">
        <f>IF(ISNUMBER($A154),Standings!$E153,"")</f>
        <v/>
      </c>
      <c r="F154" t="str">
        <f>IF(ISNUMBER($A154),Standings!$F153+Standings!$G153,"")</f>
        <v/>
      </c>
      <c r="G154" t="str">
        <f>IF(Standings!$A153&gt;5,"",Standings!$A153)</f>
        <v/>
      </c>
    </row>
    <row r="155" spans="1:7">
      <c r="A155" t="str">
        <f>IF(ISNUMBER(Standings!$A154),Standings!$C154,"")</f>
        <v/>
      </c>
      <c r="B155" t="str">
        <f>IF(ISNUMBER($A155),VLOOKUP($A155,Methuselahs!$A$7:$E$206,5,FALSE()),"")</f>
        <v/>
      </c>
      <c r="C155" t="str">
        <f>Standings!$D154</f>
        <v/>
      </c>
      <c r="D155" t="str">
        <f>IF(ISNUMBER($A155),VLOOKUP($A155,Methuselahs!$A$7:$F$206,COLUMN(Methuselahs!$F$7),FALSE()),"")</f>
        <v/>
      </c>
      <c r="E155" t="str">
        <f>IF(ISNUMBER($A155),Standings!$E154,"")</f>
        <v/>
      </c>
      <c r="F155" t="str">
        <f>IF(ISNUMBER($A155),Standings!$F154+Standings!$G154,"")</f>
        <v/>
      </c>
      <c r="G155" t="str">
        <f>IF(Standings!$A154&gt;5,"",Standings!$A154)</f>
        <v/>
      </c>
    </row>
    <row r="156" spans="1:7">
      <c r="A156" t="str">
        <f>IF(ISNUMBER(Standings!$A155),Standings!$C155,"")</f>
        <v/>
      </c>
      <c r="B156" t="str">
        <f>IF(ISNUMBER($A156),VLOOKUP($A156,Methuselahs!$A$7:$E$206,5,FALSE()),"")</f>
        <v/>
      </c>
      <c r="C156" t="str">
        <f>Standings!$D155</f>
        <v/>
      </c>
      <c r="D156" t="str">
        <f>IF(ISNUMBER($A156),VLOOKUP($A156,Methuselahs!$A$7:$F$206,COLUMN(Methuselahs!$F$7),FALSE()),"")</f>
        <v/>
      </c>
      <c r="E156" t="str">
        <f>IF(ISNUMBER($A156),Standings!$E155,"")</f>
        <v/>
      </c>
      <c r="F156" t="str">
        <f>IF(ISNUMBER($A156),Standings!$F155+Standings!$G155,"")</f>
        <v/>
      </c>
      <c r="G156" t="str">
        <f>IF(Standings!$A155&gt;5,"",Standings!$A155)</f>
        <v/>
      </c>
    </row>
    <row r="157" spans="1:7">
      <c r="A157" t="str">
        <f>IF(ISNUMBER(Standings!$A156),Standings!$C156,"")</f>
        <v/>
      </c>
      <c r="B157" t="str">
        <f>IF(ISNUMBER($A157),VLOOKUP($A157,Methuselahs!$A$7:$E$206,5,FALSE()),"")</f>
        <v/>
      </c>
      <c r="C157" t="str">
        <f>Standings!$D156</f>
        <v/>
      </c>
      <c r="D157" t="str">
        <f>IF(ISNUMBER($A157),VLOOKUP($A157,Methuselahs!$A$7:$F$206,COLUMN(Methuselahs!$F$7),FALSE()),"")</f>
        <v/>
      </c>
      <c r="E157" t="str">
        <f>IF(ISNUMBER($A157),Standings!$E156,"")</f>
        <v/>
      </c>
      <c r="F157" t="str">
        <f>IF(ISNUMBER($A157),Standings!$F156+Standings!$G156,"")</f>
        <v/>
      </c>
      <c r="G157" t="str">
        <f>IF(Standings!$A156&gt;5,"",Standings!$A156)</f>
        <v/>
      </c>
    </row>
    <row r="158" spans="1:7">
      <c r="A158" t="str">
        <f>IF(ISNUMBER(Standings!$A157),Standings!$C157,"")</f>
        <v/>
      </c>
      <c r="B158" t="str">
        <f>IF(ISNUMBER($A158),VLOOKUP($A158,Methuselahs!$A$7:$E$206,5,FALSE()),"")</f>
        <v/>
      </c>
      <c r="C158" t="str">
        <f>Standings!$D157</f>
        <v/>
      </c>
      <c r="D158" t="str">
        <f>IF(ISNUMBER($A158),VLOOKUP($A158,Methuselahs!$A$7:$F$206,COLUMN(Methuselahs!$F$7),FALSE()),"")</f>
        <v/>
      </c>
      <c r="E158" t="str">
        <f>IF(ISNUMBER($A158),Standings!$E157,"")</f>
        <v/>
      </c>
      <c r="F158" t="str">
        <f>IF(ISNUMBER($A158),Standings!$F157+Standings!$G157,"")</f>
        <v/>
      </c>
      <c r="G158" t="str">
        <f>IF(Standings!$A157&gt;5,"",Standings!$A157)</f>
        <v/>
      </c>
    </row>
    <row r="159" spans="1:7">
      <c r="A159" t="str">
        <f>IF(ISNUMBER(Standings!$A158),Standings!$C158,"")</f>
        <v/>
      </c>
      <c r="B159" t="str">
        <f>IF(ISNUMBER($A159),VLOOKUP($A159,Methuselahs!$A$7:$E$206,5,FALSE()),"")</f>
        <v/>
      </c>
      <c r="C159" t="str">
        <f>Standings!$D158</f>
        <v/>
      </c>
      <c r="D159" t="str">
        <f>IF(ISNUMBER($A159),VLOOKUP($A159,Methuselahs!$A$7:$F$206,COLUMN(Methuselahs!$F$7),FALSE()),"")</f>
        <v/>
      </c>
      <c r="E159" t="str">
        <f>IF(ISNUMBER($A159),Standings!$E158,"")</f>
        <v/>
      </c>
      <c r="F159" t="str">
        <f>IF(ISNUMBER($A159),Standings!$F158+Standings!$G158,"")</f>
        <v/>
      </c>
      <c r="G159" t="str">
        <f>IF(Standings!$A158&gt;5,"",Standings!$A158)</f>
        <v/>
      </c>
    </row>
    <row r="160" spans="1:7">
      <c r="A160" t="str">
        <f>IF(ISNUMBER(Standings!$A159),Standings!$C159,"")</f>
        <v/>
      </c>
      <c r="B160" t="str">
        <f>IF(ISNUMBER($A160),VLOOKUP($A160,Methuselahs!$A$7:$E$206,5,FALSE()),"")</f>
        <v/>
      </c>
      <c r="C160" t="str">
        <f>Standings!$D159</f>
        <v/>
      </c>
      <c r="D160" t="str">
        <f>IF(ISNUMBER($A160),VLOOKUP($A160,Methuselahs!$A$7:$F$206,COLUMN(Methuselahs!$F$7),FALSE()),"")</f>
        <v/>
      </c>
      <c r="E160" t="str">
        <f>IF(ISNUMBER($A160),Standings!$E159,"")</f>
        <v/>
      </c>
      <c r="F160" t="str">
        <f>IF(ISNUMBER($A160),Standings!$F159+Standings!$G159,"")</f>
        <v/>
      </c>
      <c r="G160" t="str">
        <f>IF(Standings!$A159&gt;5,"",Standings!$A159)</f>
        <v/>
      </c>
    </row>
    <row r="161" spans="1:7">
      <c r="A161" t="str">
        <f>IF(ISNUMBER(Standings!$A160),Standings!$C160,"")</f>
        <v/>
      </c>
      <c r="B161" t="str">
        <f>IF(ISNUMBER($A161),VLOOKUP($A161,Methuselahs!$A$7:$E$206,5,FALSE()),"")</f>
        <v/>
      </c>
      <c r="C161" t="str">
        <f>Standings!$D160</f>
        <v/>
      </c>
      <c r="D161" t="str">
        <f>IF(ISNUMBER($A161),VLOOKUP($A161,Methuselahs!$A$7:$F$206,COLUMN(Methuselahs!$F$7),FALSE()),"")</f>
        <v/>
      </c>
      <c r="E161" t="str">
        <f>IF(ISNUMBER($A161),Standings!$E160,"")</f>
        <v/>
      </c>
      <c r="F161" t="str">
        <f>IF(ISNUMBER($A161),Standings!$F160+Standings!$G160,"")</f>
        <v/>
      </c>
      <c r="G161" t="str">
        <f>IF(Standings!$A160&gt;5,"",Standings!$A160)</f>
        <v/>
      </c>
    </row>
    <row r="162" spans="1:7">
      <c r="A162" t="str">
        <f>IF(ISNUMBER(Standings!$A161),Standings!$C161,"")</f>
        <v/>
      </c>
      <c r="B162" t="str">
        <f>IF(ISNUMBER($A162),VLOOKUP($A162,Methuselahs!$A$7:$E$206,5,FALSE()),"")</f>
        <v/>
      </c>
      <c r="C162" t="str">
        <f>Standings!$D161</f>
        <v/>
      </c>
      <c r="D162" t="str">
        <f>IF(ISNUMBER($A162),VLOOKUP($A162,Methuselahs!$A$7:$F$206,COLUMN(Methuselahs!$F$7),FALSE()),"")</f>
        <v/>
      </c>
      <c r="E162" t="str">
        <f>IF(ISNUMBER($A162),Standings!$E161,"")</f>
        <v/>
      </c>
      <c r="F162" t="str">
        <f>IF(ISNUMBER($A162),Standings!$F161+Standings!$G161,"")</f>
        <v/>
      </c>
      <c r="G162" t="str">
        <f>IF(Standings!$A161&gt;5,"",Standings!$A161)</f>
        <v/>
      </c>
    </row>
    <row r="163" spans="1:7">
      <c r="A163" t="str">
        <f>IF(ISNUMBER(Standings!$A162),Standings!$C162,"")</f>
        <v/>
      </c>
      <c r="B163" t="str">
        <f>IF(ISNUMBER($A163),VLOOKUP($A163,Methuselahs!$A$7:$E$206,5,FALSE()),"")</f>
        <v/>
      </c>
      <c r="C163" t="str">
        <f>Standings!$D162</f>
        <v/>
      </c>
      <c r="D163" t="str">
        <f>IF(ISNUMBER($A163),VLOOKUP($A163,Methuselahs!$A$7:$F$206,COLUMN(Methuselahs!$F$7),FALSE()),"")</f>
        <v/>
      </c>
      <c r="E163" t="str">
        <f>IF(ISNUMBER($A163),Standings!$E162,"")</f>
        <v/>
      </c>
      <c r="F163" t="str">
        <f>IF(ISNUMBER($A163),Standings!$F162+Standings!$G162,"")</f>
        <v/>
      </c>
      <c r="G163" t="str">
        <f>IF(Standings!$A162&gt;5,"",Standings!$A162)</f>
        <v/>
      </c>
    </row>
    <row r="164" spans="1:7">
      <c r="A164" t="str">
        <f>IF(ISNUMBER(Standings!$A163),Standings!$C163,"")</f>
        <v/>
      </c>
      <c r="B164" t="str">
        <f>IF(ISNUMBER($A164),VLOOKUP($A164,Methuselahs!$A$7:$E$206,5,FALSE()),"")</f>
        <v/>
      </c>
      <c r="C164" t="str">
        <f>Standings!$D163</f>
        <v/>
      </c>
      <c r="D164" t="str">
        <f>IF(ISNUMBER($A164),VLOOKUP($A164,Methuselahs!$A$7:$F$206,COLUMN(Methuselahs!$F$7),FALSE()),"")</f>
        <v/>
      </c>
      <c r="E164" t="str">
        <f>IF(ISNUMBER($A164),Standings!$E163,"")</f>
        <v/>
      </c>
      <c r="F164" t="str">
        <f>IF(ISNUMBER($A164),Standings!$F163+Standings!$G163,"")</f>
        <v/>
      </c>
      <c r="G164" t="str">
        <f>IF(Standings!$A163&gt;5,"",Standings!$A163)</f>
        <v/>
      </c>
    </row>
    <row r="165" spans="1:7">
      <c r="A165" t="str">
        <f>IF(ISNUMBER(Standings!$A164),Standings!$C164,"")</f>
        <v/>
      </c>
      <c r="B165" t="str">
        <f>IF(ISNUMBER($A165),VLOOKUP($A165,Methuselahs!$A$7:$E$206,5,FALSE()),"")</f>
        <v/>
      </c>
      <c r="C165" t="str">
        <f>Standings!$D164</f>
        <v/>
      </c>
      <c r="D165" t="str">
        <f>IF(ISNUMBER($A165),VLOOKUP($A165,Methuselahs!$A$7:$F$206,COLUMN(Methuselahs!$F$7),FALSE()),"")</f>
        <v/>
      </c>
      <c r="E165" t="str">
        <f>IF(ISNUMBER($A165),Standings!$E164,"")</f>
        <v/>
      </c>
      <c r="F165" t="str">
        <f>IF(ISNUMBER($A165),Standings!$F164+Standings!$G164,"")</f>
        <v/>
      </c>
      <c r="G165" t="str">
        <f>IF(Standings!$A164&gt;5,"",Standings!$A164)</f>
        <v/>
      </c>
    </row>
    <row r="166" spans="1:7">
      <c r="A166" t="str">
        <f>IF(ISNUMBER(Standings!$A165),Standings!$C165,"")</f>
        <v/>
      </c>
      <c r="B166" t="str">
        <f>IF(ISNUMBER($A166),VLOOKUP($A166,Methuselahs!$A$7:$E$206,5,FALSE()),"")</f>
        <v/>
      </c>
      <c r="C166" t="str">
        <f>Standings!$D165</f>
        <v/>
      </c>
      <c r="D166" t="str">
        <f>IF(ISNUMBER($A166),VLOOKUP($A166,Methuselahs!$A$7:$F$206,COLUMN(Methuselahs!$F$7),FALSE()),"")</f>
        <v/>
      </c>
      <c r="E166" t="str">
        <f>IF(ISNUMBER($A166),Standings!$E165,"")</f>
        <v/>
      </c>
      <c r="F166" t="str">
        <f>IF(ISNUMBER($A166),Standings!$F165+Standings!$G165,"")</f>
        <v/>
      </c>
      <c r="G166" t="str">
        <f>IF(Standings!$A165&gt;5,"",Standings!$A165)</f>
        <v/>
      </c>
    </row>
    <row r="167" spans="1:7">
      <c r="A167" t="str">
        <f>IF(ISNUMBER(Standings!$A166),Standings!$C166,"")</f>
        <v/>
      </c>
      <c r="B167" t="str">
        <f>IF(ISNUMBER($A167),VLOOKUP($A167,Methuselahs!$A$7:$E$206,5,FALSE()),"")</f>
        <v/>
      </c>
      <c r="C167" t="str">
        <f>Standings!$D166</f>
        <v/>
      </c>
      <c r="D167" t="str">
        <f>IF(ISNUMBER($A167),VLOOKUP($A167,Methuselahs!$A$7:$F$206,COLUMN(Methuselahs!$F$7),FALSE()),"")</f>
        <v/>
      </c>
      <c r="E167" t="str">
        <f>IF(ISNUMBER($A167),Standings!$E166,"")</f>
        <v/>
      </c>
      <c r="F167" t="str">
        <f>IF(ISNUMBER($A167),Standings!$F166+Standings!$G166,"")</f>
        <v/>
      </c>
      <c r="G167" t="str">
        <f>IF(Standings!$A166&gt;5,"",Standings!$A166)</f>
        <v/>
      </c>
    </row>
    <row r="168" spans="1:7">
      <c r="A168" t="str">
        <f>IF(ISNUMBER(Standings!$A167),Standings!$C167,"")</f>
        <v/>
      </c>
      <c r="B168" t="str">
        <f>IF(ISNUMBER($A168),VLOOKUP($A168,Methuselahs!$A$7:$E$206,5,FALSE()),"")</f>
        <v/>
      </c>
      <c r="C168" t="str">
        <f>Standings!$D167</f>
        <v/>
      </c>
      <c r="D168" t="str">
        <f>IF(ISNUMBER($A168),VLOOKUP($A168,Methuselahs!$A$7:$F$206,COLUMN(Methuselahs!$F$7),FALSE()),"")</f>
        <v/>
      </c>
      <c r="E168" t="str">
        <f>IF(ISNUMBER($A168),Standings!$E167,"")</f>
        <v/>
      </c>
      <c r="F168" t="str">
        <f>IF(ISNUMBER($A168),Standings!$F167+Standings!$G167,"")</f>
        <v/>
      </c>
      <c r="G168" t="str">
        <f>IF(Standings!$A167&gt;5,"",Standings!$A167)</f>
        <v/>
      </c>
    </row>
    <row r="169" spans="1:7">
      <c r="A169" t="str">
        <f>IF(ISNUMBER(Standings!$A168),Standings!$C168,"")</f>
        <v/>
      </c>
      <c r="B169" t="str">
        <f>IF(ISNUMBER($A169),VLOOKUP($A169,Methuselahs!$A$7:$E$206,5,FALSE()),"")</f>
        <v/>
      </c>
      <c r="C169" t="str">
        <f>Standings!$D168</f>
        <v/>
      </c>
      <c r="D169" t="str">
        <f>IF(ISNUMBER($A169),VLOOKUP($A169,Methuselahs!$A$7:$F$206,COLUMN(Methuselahs!$F$7),FALSE()),"")</f>
        <v/>
      </c>
      <c r="E169" t="str">
        <f>IF(ISNUMBER($A169),Standings!$E168,"")</f>
        <v/>
      </c>
      <c r="F169" t="str">
        <f>IF(ISNUMBER($A169),Standings!$F168+Standings!$G168,"")</f>
        <v/>
      </c>
      <c r="G169" t="str">
        <f>IF(Standings!$A168&gt;5,"",Standings!$A168)</f>
        <v/>
      </c>
    </row>
    <row r="170" spans="1:7">
      <c r="A170" t="str">
        <f>IF(ISNUMBER(Standings!$A169),Standings!$C169,"")</f>
        <v/>
      </c>
      <c r="B170" t="str">
        <f>IF(ISNUMBER($A170),VLOOKUP($A170,Methuselahs!$A$7:$E$206,5,FALSE()),"")</f>
        <v/>
      </c>
      <c r="C170" t="str">
        <f>Standings!$D169</f>
        <v/>
      </c>
      <c r="D170" t="str">
        <f>IF(ISNUMBER($A170),VLOOKUP($A170,Methuselahs!$A$7:$F$206,COLUMN(Methuselahs!$F$7),FALSE()),"")</f>
        <v/>
      </c>
      <c r="E170" t="str">
        <f>IF(ISNUMBER($A170),Standings!$E169,"")</f>
        <v/>
      </c>
      <c r="F170" t="str">
        <f>IF(ISNUMBER($A170),Standings!$F169+Standings!$G169,"")</f>
        <v/>
      </c>
      <c r="G170" t="str">
        <f>IF(Standings!$A169&gt;5,"",Standings!$A169)</f>
        <v/>
      </c>
    </row>
    <row r="171" spans="1:7">
      <c r="A171" t="str">
        <f>IF(ISNUMBER(Standings!$A170),Standings!$C170,"")</f>
        <v/>
      </c>
      <c r="B171" t="str">
        <f>IF(ISNUMBER($A171),VLOOKUP($A171,Methuselahs!$A$7:$E$206,5,FALSE()),"")</f>
        <v/>
      </c>
      <c r="C171" t="str">
        <f>Standings!$D170</f>
        <v/>
      </c>
      <c r="D171" t="str">
        <f>IF(ISNUMBER($A171),VLOOKUP($A171,Methuselahs!$A$7:$F$206,COLUMN(Methuselahs!$F$7),FALSE()),"")</f>
        <v/>
      </c>
      <c r="E171" t="str">
        <f>IF(ISNUMBER($A171),Standings!$E170,"")</f>
        <v/>
      </c>
      <c r="F171" t="str">
        <f>IF(ISNUMBER($A171),Standings!$F170+Standings!$G170,"")</f>
        <v/>
      </c>
      <c r="G171" t="str">
        <f>IF(Standings!$A170&gt;5,"",Standings!$A170)</f>
        <v/>
      </c>
    </row>
    <row r="172" spans="1:7">
      <c r="A172" t="str">
        <f>IF(ISNUMBER(Standings!$A171),Standings!$C171,"")</f>
        <v/>
      </c>
      <c r="B172" t="str">
        <f>IF(ISNUMBER($A172),VLOOKUP($A172,Methuselahs!$A$7:$E$206,5,FALSE()),"")</f>
        <v/>
      </c>
      <c r="C172" t="str">
        <f>Standings!$D171</f>
        <v/>
      </c>
      <c r="D172" t="str">
        <f>IF(ISNUMBER($A172),VLOOKUP($A172,Methuselahs!$A$7:$F$206,COLUMN(Methuselahs!$F$7),FALSE()),"")</f>
        <v/>
      </c>
      <c r="E172" t="str">
        <f>IF(ISNUMBER($A172),Standings!$E171,"")</f>
        <v/>
      </c>
      <c r="F172" t="str">
        <f>IF(ISNUMBER($A172),Standings!$F171+Standings!$G171,"")</f>
        <v/>
      </c>
      <c r="G172" t="str">
        <f>IF(Standings!$A171&gt;5,"",Standings!$A171)</f>
        <v/>
      </c>
    </row>
    <row r="173" spans="1:7">
      <c r="A173" t="str">
        <f>IF(ISNUMBER(Standings!$A172),Standings!$C172,"")</f>
        <v/>
      </c>
      <c r="B173" t="str">
        <f>IF(ISNUMBER($A173),VLOOKUP($A173,Methuselahs!$A$7:$E$206,5,FALSE()),"")</f>
        <v/>
      </c>
      <c r="C173" t="str">
        <f>Standings!$D172</f>
        <v/>
      </c>
      <c r="D173" t="str">
        <f>IF(ISNUMBER($A173),VLOOKUP($A173,Methuselahs!$A$7:$F$206,COLUMN(Methuselahs!$F$7),FALSE()),"")</f>
        <v/>
      </c>
      <c r="E173" t="str">
        <f>IF(ISNUMBER($A173),Standings!$E172,"")</f>
        <v/>
      </c>
      <c r="F173" t="str">
        <f>IF(ISNUMBER($A173),Standings!$F172+Standings!$G172,"")</f>
        <v/>
      </c>
      <c r="G173" t="str">
        <f>IF(Standings!$A172&gt;5,"",Standings!$A172)</f>
        <v/>
      </c>
    </row>
    <row r="174" spans="1:7">
      <c r="A174" t="str">
        <f>IF(ISNUMBER(Standings!$A173),Standings!$C173,"")</f>
        <v/>
      </c>
      <c r="B174" t="str">
        <f>IF(ISNUMBER($A174),VLOOKUP($A174,Methuselahs!$A$7:$E$206,5,FALSE()),"")</f>
        <v/>
      </c>
      <c r="C174" t="str">
        <f>Standings!$D173</f>
        <v/>
      </c>
      <c r="D174" t="str">
        <f>IF(ISNUMBER($A174),VLOOKUP($A174,Methuselahs!$A$7:$F$206,COLUMN(Methuselahs!$F$7),FALSE()),"")</f>
        <v/>
      </c>
      <c r="E174" t="str">
        <f>IF(ISNUMBER($A174),Standings!$E173,"")</f>
        <v/>
      </c>
      <c r="F174" t="str">
        <f>IF(ISNUMBER($A174),Standings!$F173+Standings!$G173,"")</f>
        <v/>
      </c>
      <c r="G174" t="str">
        <f>IF(Standings!$A173&gt;5,"",Standings!$A173)</f>
        <v/>
      </c>
    </row>
    <row r="175" spans="1:7">
      <c r="A175" t="str">
        <f>IF(ISNUMBER(Standings!$A174),Standings!$C174,"")</f>
        <v/>
      </c>
      <c r="B175" t="str">
        <f>IF(ISNUMBER($A175),VLOOKUP($A175,Methuselahs!$A$7:$E$206,5,FALSE()),"")</f>
        <v/>
      </c>
      <c r="C175" t="str">
        <f>Standings!$D174</f>
        <v/>
      </c>
      <c r="D175" t="str">
        <f>IF(ISNUMBER($A175),VLOOKUP($A175,Methuselahs!$A$7:$F$206,COLUMN(Methuselahs!$F$7),FALSE()),"")</f>
        <v/>
      </c>
      <c r="E175" t="str">
        <f>IF(ISNUMBER($A175),Standings!$E174,"")</f>
        <v/>
      </c>
      <c r="F175" t="str">
        <f>IF(ISNUMBER($A175),Standings!$F174+Standings!$G174,"")</f>
        <v/>
      </c>
      <c r="G175" t="str">
        <f>IF(Standings!$A174&gt;5,"",Standings!$A174)</f>
        <v/>
      </c>
    </row>
    <row r="176" spans="1:7">
      <c r="A176" t="str">
        <f>IF(ISNUMBER(Standings!$A175),Standings!$C175,"")</f>
        <v/>
      </c>
      <c r="B176" t="str">
        <f>IF(ISNUMBER($A176),VLOOKUP($A176,Methuselahs!$A$7:$E$206,5,FALSE()),"")</f>
        <v/>
      </c>
      <c r="C176" t="str">
        <f>Standings!$D175</f>
        <v/>
      </c>
      <c r="D176" t="str">
        <f>IF(ISNUMBER($A176),VLOOKUP($A176,Methuselahs!$A$7:$F$206,COLUMN(Methuselahs!$F$7),FALSE()),"")</f>
        <v/>
      </c>
      <c r="E176" t="str">
        <f>IF(ISNUMBER($A176),Standings!$E175,"")</f>
        <v/>
      </c>
      <c r="F176" t="str">
        <f>IF(ISNUMBER($A176),Standings!$F175+Standings!$G175,"")</f>
        <v/>
      </c>
      <c r="G176" t="str">
        <f>IF(Standings!$A175&gt;5,"",Standings!$A175)</f>
        <v/>
      </c>
    </row>
    <row r="177" spans="1:7">
      <c r="A177" t="str">
        <f>IF(ISNUMBER(Standings!$A176),Standings!$C176,"")</f>
        <v/>
      </c>
      <c r="B177" t="str">
        <f>IF(ISNUMBER($A177),VLOOKUP($A177,Methuselahs!$A$7:$E$206,5,FALSE()),"")</f>
        <v/>
      </c>
      <c r="C177" t="str">
        <f>Standings!$D176</f>
        <v/>
      </c>
      <c r="D177" t="str">
        <f>IF(ISNUMBER($A177),VLOOKUP($A177,Methuselahs!$A$7:$F$206,COLUMN(Methuselahs!$F$7),FALSE()),"")</f>
        <v/>
      </c>
      <c r="E177" t="str">
        <f>IF(ISNUMBER($A177),Standings!$E176,"")</f>
        <v/>
      </c>
      <c r="F177" t="str">
        <f>IF(ISNUMBER($A177),Standings!$F176+Standings!$G176,"")</f>
        <v/>
      </c>
      <c r="G177" t="str">
        <f>IF(Standings!$A176&gt;5,"",Standings!$A176)</f>
        <v/>
      </c>
    </row>
    <row r="178" spans="1:7">
      <c r="A178" t="str">
        <f>IF(ISNUMBER(Standings!$A177),Standings!$C177,"")</f>
        <v/>
      </c>
      <c r="B178" t="str">
        <f>IF(ISNUMBER($A178),VLOOKUP($A178,Methuselahs!$A$7:$E$206,5,FALSE()),"")</f>
        <v/>
      </c>
      <c r="C178" t="str">
        <f>Standings!$D177</f>
        <v/>
      </c>
      <c r="D178" t="str">
        <f>IF(ISNUMBER($A178),VLOOKUP($A178,Methuselahs!$A$7:$F$206,COLUMN(Methuselahs!$F$7),FALSE()),"")</f>
        <v/>
      </c>
      <c r="E178" t="str">
        <f>IF(ISNUMBER($A178),Standings!$E177,"")</f>
        <v/>
      </c>
      <c r="F178" t="str">
        <f>IF(ISNUMBER($A178),Standings!$F177+Standings!$G177,"")</f>
        <v/>
      </c>
      <c r="G178" t="str">
        <f>IF(Standings!$A177&gt;5,"",Standings!$A177)</f>
        <v/>
      </c>
    </row>
    <row r="179" spans="1:7">
      <c r="A179" t="str">
        <f>IF(ISNUMBER(Standings!$A178),Standings!$C178,"")</f>
        <v/>
      </c>
      <c r="B179" t="str">
        <f>IF(ISNUMBER($A179),VLOOKUP($A179,Methuselahs!$A$7:$E$206,5,FALSE()),"")</f>
        <v/>
      </c>
      <c r="C179" t="str">
        <f>Standings!$D178</f>
        <v/>
      </c>
      <c r="D179" t="str">
        <f>IF(ISNUMBER($A179),VLOOKUP($A179,Methuselahs!$A$7:$F$206,COLUMN(Methuselahs!$F$7),FALSE()),"")</f>
        <v/>
      </c>
      <c r="E179" t="str">
        <f>IF(ISNUMBER($A179),Standings!$E178,"")</f>
        <v/>
      </c>
      <c r="F179" t="str">
        <f>IF(ISNUMBER($A179),Standings!$F178+Standings!$G178,"")</f>
        <v/>
      </c>
      <c r="G179" t="str">
        <f>IF(Standings!$A178&gt;5,"",Standings!$A178)</f>
        <v/>
      </c>
    </row>
    <row r="180" spans="1:7">
      <c r="A180" t="str">
        <f>IF(ISNUMBER(Standings!$A179),Standings!$C179,"")</f>
        <v/>
      </c>
      <c r="B180" t="str">
        <f>IF(ISNUMBER($A180),VLOOKUP($A180,Methuselahs!$A$7:$E$206,5,FALSE()),"")</f>
        <v/>
      </c>
      <c r="C180" t="str">
        <f>Standings!$D179</f>
        <v/>
      </c>
      <c r="D180" t="str">
        <f>IF(ISNUMBER($A180),VLOOKUP($A180,Methuselahs!$A$7:$F$206,COLUMN(Methuselahs!$F$7),FALSE()),"")</f>
        <v/>
      </c>
      <c r="E180" t="str">
        <f>IF(ISNUMBER($A180),Standings!$E179,"")</f>
        <v/>
      </c>
      <c r="F180" t="str">
        <f>IF(ISNUMBER($A180),Standings!$F179+Standings!$G179,"")</f>
        <v/>
      </c>
      <c r="G180" t="str">
        <f>IF(Standings!$A179&gt;5,"",Standings!$A179)</f>
        <v/>
      </c>
    </row>
    <row r="181" spans="1:7">
      <c r="A181" t="str">
        <f>IF(ISNUMBER(Standings!$A180),Standings!$C180,"")</f>
        <v/>
      </c>
      <c r="B181" t="str">
        <f>IF(ISNUMBER($A181),VLOOKUP($A181,Methuselahs!$A$7:$E$206,5,FALSE()),"")</f>
        <v/>
      </c>
      <c r="C181" t="str">
        <f>Standings!$D180</f>
        <v/>
      </c>
      <c r="D181" t="str">
        <f>IF(ISNUMBER($A181),VLOOKUP($A181,Methuselahs!$A$7:$F$206,COLUMN(Methuselahs!$F$7),FALSE()),"")</f>
        <v/>
      </c>
      <c r="E181" t="str">
        <f>IF(ISNUMBER($A181),Standings!$E180,"")</f>
        <v/>
      </c>
      <c r="F181" t="str">
        <f>IF(ISNUMBER($A181),Standings!$F180+Standings!$G180,"")</f>
        <v/>
      </c>
      <c r="G181" t="str">
        <f>IF(Standings!$A180&gt;5,"",Standings!$A180)</f>
        <v/>
      </c>
    </row>
    <row r="182" spans="1:7">
      <c r="A182" t="str">
        <f>IF(ISNUMBER(Standings!$A181),Standings!$C181,"")</f>
        <v/>
      </c>
      <c r="B182" t="str">
        <f>IF(ISNUMBER($A182),VLOOKUP($A182,Methuselahs!$A$7:$E$206,5,FALSE()),"")</f>
        <v/>
      </c>
      <c r="C182" t="str">
        <f>Standings!$D181</f>
        <v/>
      </c>
      <c r="D182" t="str">
        <f>IF(ISNUMBER($A182),VLOOKUP($A182,Methuselahs!$A$7:$F$206,COLUMN(Methuselahs!$F$7),FALSE()),"")</f>
        <v/>
      </c>
      <c r="E182" t="str">
        <f>IF(ISNUMBER($A182),Standings!$E181,"")</f>
        <v/>
      </c>
      <c r="F182" t="str">
        <f>IF(ISNUMBER($A182),Standings!$F181+Standings!$G181,"")</f>
        <v/>
      </c>
      <c r="G182" t="str">
        <f>IF(Standings!$A181&gt;5,"",Standings!$A181)</f>
        <v/>
      </c>
    </row>
    <row r="183" spans="1:7">
      <c r="A183" t="str">
        <f>IF(ISNUMBER(Standings!$A182),Standings!$C182,"")</f>
        <v/>
      </c>
      <c r="B183" t="str">
        <f>IF(ISNUMBER($A183),VLOOKUP($A183,Methuselahs!$A$7:$E$206,5,FALSE()),"")</f>
        <v/>
      </c>
      <c r="C183" t="str">
        <f>Standings!$D182</f>
        <v/>
      </c>
      <c r="D183" t="str">
        <f>IF(ISNUMBER($A183),VLOOKUP($A183,Methuselahs!$A$7:$F$206,COLUMN(Methuselahs!$F$7),FALSE()),"")</f>
        <v/>
      </c>
      <c r="E183" t="str">
        <f>IF(ISNUMBER($A183),Standings!$E182,"")</f>
        <v/>
      </c>
      <c r="F183" t="str">
        <f>IF(ISNUMBER($A183),Standings!$F182+Standings!$G182,"")</f>
        <v/>
      </c>
      <c r="G183" t="str">
        <f>IF(Standings!$A182&gt;5,"",Standings!$A182)</f>
        <v/>
      </c>
    </row>
    <row r="184" spans="1:7">
      <c r="A184" t="str">
        <f>IF(ISNUMBER(Standings!$A183),Standings!$C183,"")</f>
        <v/>
      </c>
      <c r="B184" t="str">
        <f>IF(ISNUMBER($A184),VLOOKUP($A184,Methuselahs!$A$7:$E$206,5,FALSE()),"")</f>
        <v/>
      </c>
      <c r="C184" t="str">
        <f>Standings!$D183</f>
        <v/>
      </c>
      <c r="D184" t="str">
        <f>IF(ISNUMBER($A184),VLOOKUP($A184,Methuselahs!$A$7:$F$206,COLUMN(Methuselahs!$F$7),FALSE()),"")</f>
        <v/>
      </c>
      <c r="E184" t="str">
        <f>IF(ISNUMBER($A184),Standings!$E183,"")</f>
        <v/>
      </c>
      <c r="F184" t="str">
        <f>IF(ISNUMBER($A184),Standings!$F183+Standings!$G183,"")</f>
        <v/>
      </c>
      <c r="G184" t="str">
        <f>IF(Standings!$A183&gt;5,"",Standings!$A183)</f>
        <v/>
      </c>
    </row>
    <row r="185" spans="1:7">
      <c r="A185" t="str">
        <f>IF(ISNUMBER(Standings!$A184),Standings!$C184,"")</f>
        <v/>
      </c>
      <c r="B185" t="str">
        <f>IF(ISNUMBER($A185),VLOOKUP($A185,Methuselahs!$A$7:$E$206,5,FALSE()),"")</f>
        <v/>
      </c>
      <c r="C185" t="str">
        <f>Standings!$D184</f>
        <v/>
      </c>
      <c r="D185" t="str">
        <f>IF(ISNUMBER($A185),VLOOKUP($A185,Methuselahs!$A$7:$F$206,COLUMN(Methuselahs!$F$7),FALSE()),"")</f>
        <v/>
      </c>
      <c r="E185" t="str">
        <f>IF(ISNUMBER($A185),Standings!$E184,"")</f>
        <v/>
      </c>
      <c r="F185" t="str">
        <f>IF(ISNUMBER($A185),Standings!$F184+Standings!$G184,"")</f>
        <v/>
      </c>
      <c r="G185" t="str">
        <f>IF(Standings!$A184&gt;5,"",Standings!$A184)</f>
        <v/>
      </c>
    </row>
    <row r="186" spans="1:7">
      <c r="A186" t="str">
        <f>IF(ISNUMBER(Standings!$A185),Standings!$C185,"")</f>
        <v/>
      </c>
      <c r="B186" t="str">
        <f>IF(ISNUMBER($A186),VLOOKUP($A186,Methuselahs!$A$7:$E$206,5,FALSE()),"")</f>
        <v/>
      </c>
      <c r="C186" t="str">
        <f>Standings!$D185</f>
        <v/>
      </c>
      <c r="D186" t="str">
        <f>IF(ISNUMBER($A186),VLOOKUP($A186,Methuselahs!$A$7:$F$206,COLUMN(Methuselahs!$F$7),FALSE()),"")</f>
        <v/>
      </c>
      <c r="E186" t="str">
        <f>IF(ISNUMBER($A186),Standings!$E185,"")</f>
        <v/>
      </c>
      <c r="F186" t="str">
        <f>IF(ISNUMBER($A186),Standings!$F185+Standings!$G185,"")</f>
        <v/>
      </c>
      <c r="G186" t="str">
        <f>IF(Standings!$A185&gt;5,"",Standings!$A185)</f>
        <v/>
      </c>
    </row>
    <row r="187" spans="1:7">
      <c r="A187" t="str">
        <f>IF(ISNUMBER(Standings!$A186),Standings!$C186,"")</f>
        <v/>
      </c>
      <c r="B187" t="str">
        <f>IF(ISNUMBER($A187),VLOOKUP($A187,Methuselahs!$A$7:$E$206,5,FALSE()),"")</f>
        <v/>
      </c>
      <c r="C187" t="str">
        <f>Standings!$D186</f>
        <v/>
      </c>
      <c r="D187" t="str">
        <f>IF(ISNUMBER($A187),VLOOKUP($A187,Methuselahs!$A$7:$F$206,COLUMN(Methuselahs!$F$7),FALSE()),"")</f>
        <v/>
      </c>
      <c r="E187" t="str">
        <f>IF(ISNUMBER($A187),Standings!$E186,"")</f>
        <v/>
      </c>
      <c r="F187" t="str">
        <f>IF(ISNUMBER($A187),Standings!$F186+Standings!$G186,"")</f>
        <v/>
      </c>
      <c r="G187" t="str">
        <f>IF(Standings!$A186&gt;5,"",Standings!$A186)</f>
        <v/>
      </c>
    </row>
    <row r="188" spans="1:7">
      <c r="A188" t="str">
        <f>IF(ISNUMBER(Standings!$A187),Standings!$C187,"")</f>
        <v/>
      </c>
      <c r="B188" t="str">
        <f>IF(ISNUMBER($A188),VLOOKUP($A188,Methuselahs!$A$7:$E$206,5,FALSE()),"")</f>
        <v/>
      </c>
      <c r="C188" t="str">
        <f>Standings!$D187</f>
        <v/>
      </c>
      <c r="D188" t="str">
        <f>IF(ISNUMBER($A188),VLOOKUP($A188,Methuselahs!$A$7:$F$206,COLUMN(Methuselahs!$F$7),FALSE()),"")</f>
        <v/>
      </c>
      <c r="E188" t="str">
        <f>IF(ISNUMBER($A188),Standings!$E187,"")</f>
        <v/>
      </c>
      <c r="F188" t="str">
        <f>IF(ISNUMBER($A188),Standings!$F187+Standings!$G187,"")</f>
        <v/>
      </c>
      <c r="G188" t="str">
        <f>IF(Standings!$A187&gt;5,"",Standings!$A187)</f>
        <v/>
      </c>
    </row>
    <row r="189" spans="1:7">
      <c r="A189" t="str">
        <f>IF(ISNUMBER(Standings!$A188),Standings!$C188,"")</f>
        <v/>
      </c>
      <c r="B189" t="str">
        <f>IF(ISNUMBER($A189),VLOOKUP($A189,Methuselahs!$A$7:$E$206,5,FALSE()),"")</f>
        <v/>
      </c>
      <c r="C189" t="str">
        <f>Standings!$D188</f>
        <v/>
      </c>
      <c r="D189" t="str">
        <f>IF(ISNUMBER($A189),VLOOKUP($A189,Methuselahs!$A$7:$F$206,COLUMN(Methuselahs!$F$7),FALSE()),"")</f>
        <v/>
      </c>
      <c r="E189" t="str">
        <f>IF(ISNUMBER($A189),Standings!$E188,"")</f>
        <v/>
      </c>
      <c r="F189" t="str">
        <f>IF(ISNUMBER($A189),Standings!$F188+Standings!$G188,"")</f>
        <v/>
      </c>
      <c r="G189" t="str">
        <f>IF(Standings!$A188&gt;5,"",Standings!$A188)</f>
        <v/>
      </c>
    </row>
    <row r="190" spans="1:7">
      <c r="A190" t="str">
        <f>IF(ISNUMBER(Standings!$A189),Standings!$C189,"")</f>
        <v/>
      </c>
      <c r="B190" t="str">
        <f>IF(ISNUMBER($A190),VLOOKUP($A190,Methuselahs!$A$7:$E$206,5,FALSE()),"")</f>
        <v/>
      </c>
      <c r="C190" t="str">
        <f>Standings!$D189</f>
        <v/>
      </c>
      <c r="D190" t="str">
        <f>IF(ISNUMBER($A190),VLOOKUP($A190,Methuselahs!$A$7:$F$206,COLUMN(Methuselahs!$F$7),FALSE()),"")</f>
        <v/>
      </c>
      <c r="E190" t="str">
        <f>IF(ISNUMBER($A190),Standings!$E189,"")</f>
        <v/>
      </c>
      <c r="F190" t="str">
        <f>IF(ISNUMBER($A190),Standings!$F189+Standings!$G189,"")</f>
        <v/>
      </c>
      <c r="G190" t="str">
        <f>IF(Standings!$A189&gt;5,"",Standings!$A189)</f>
        <v/>
      </c>
    </row>
    <row r="191" spans="1:7">
      <c r="A191" t="str">
        <f>IF(ISNUMBER(Standings!$A190),Standings!$C190,"")</f>
        <v/>
      </c>
      <c r="B191" t="str">
        <f>IF(ISNUMBER($A191),VLOOKUP($A191,Methuselahs!$A$7:$E$206,5,FALSE()),"")</f>
        <v/>
      </c>
      <c r="C191" t="str">
        <f>Standings!$D190</f>
        <v/>
      </c>
      <c r="D191" t="str">
        <f>IF(ISNUMBER($A191),VLOOKUP($A191,Methuselahs!$A$7:$F$206,COLUMN(Methuselahs!$F$7),FALSE()),"")</f>
        <v/>
      </c>
      <c r="E191" t="str">
        <f>IF(ISNUMBER($A191),Standings!$E190,"")</f>
        <v/>
      </c>
      <c r="F191" t="str">
        <f>IF(ISNUMBER($A191),Standings!$F190+Standings!$G190,"")</f>
        <v/>
      </c>
      <c r="G191" t="str">
        <f>IF(Standings!$A190&gt;5,"",Standings!$A190)</f>
        <v/>
      </c>
    </row>
    <row r="192" spans="1:7">
      <c r="A192" t="str">
        <f>IF(ISNUMBER(Standings!$A191),Standings!$C191,"")</f>
        <v/>
      </c>
      <c r="B192" t="str">
        <f>IF(ISNUMBER($A192),VLOOKUP($A192,Methuselahs!$A$7:$E$206,5,FALSE()),"")</f>
        <v/>
      </c>
      <c r="C192" t="str">
        <f>Standings!$D191</f>
        <v/>
      </c>
      <c r="D192" t="str">
        <f>IF(ISNUMBER($A192),VLOOKUP($A192,Methuselahs!$A$7:$F$206,COLUMN(Methuselahs!$F$7),FALSE()),"")</f>
        <v/>
      </c>
      <c r="E192" t="str">
        <f>IF(ISNUMBER($A192),Standings!$E191,"")</f>
        <v/>
      </c>
      <c r="F192" t="str">
        <f>IF(ISNUMBER($A192),Standings!$F191+Standings!$G191,"")</f>
        <v/>
      </c>
      <c r="G192" t="str">
        <f>IF(Standings!$A191&gt;5,"",Standings!$A191)</f>
        <v/>
      </c>
    </row>
    <row r="193" spans="1:7">
      <c r="A193" t="str">
        <f>IF(ISNUMBER(Standings!$A192),Standings!$C192,"")</f>
        <v/>
      </c>
      <c r="B193" t="str">
        <f>IF(ISNUMBER($A193),VLOOKUP($A193,Methuselahs!$A$7:$E$206,5,FALSE()),"")</f>
        <v/>
      </c>
      <c r="C193" t="str">
        <f>Standings!$D192</f>
        <v/>
      </c>
      <c r="D193" t="str">
        <f>IF(ISNUMBER($A193),VLOOKUP($A193,Methuselahs!$A$7:$F$206,COLUMN(Methuselahs!$F$7),FALSE()),"")</f>
        <v/>
      </c>
      <c r="E193" t="str">
        <f>IF(ISNUMBER($A193),Standings!$E192,"")</f>
        <v/>
      </c>
      <c r="F193" t="str">
        <f>IF(ISNUMBER($A193),Standings!$F192+Standings!$G192,"")</f>
        <v/>
      </c>
      <c r="G193" t="str">
        <f>IF(Standings!$A192&gt;5,"",Standings!$A192)</f>
        <v/>
      </c>
    </row>
    <row r="194" spans="1:7">
      <c r="A194" t="str">
        <f>IF(ISNUMBER(Standings!$A193),Standings!$C193,"")</f>
        <v/>
      </c>
      <c r="B194" t="str">
        <f>IF(ISNUMBER($A194),VLOOKUP($A194,Methuselahs!$A$7:$E$206,5,FALSE()),"")</f>
        <v/>
      </c>
      <c r="C194" t="str">
        <f>Standings!$D193</f>
        <v/>
      </c>
      <c r="D194" t="str">
        <f>IF(ISNUMBER($A194),VLOOKUP($A194,Methuselahs!$A$7:$F$206,COLUMN(Methuselahs!$F$7),FALSE()),"")</f>
        <v/>
      </c>
      <c r="E194" t="str">
        <f>IF(ISNUMBER($A194),Standings!$E193,"")</f>
        <v/>
      </c>
      <c r="F194" t="str">
        <f>IF(ISNUMBER($A194),Standings!$F193+Standings!$G193,"")</f>
        <v/>
      </c>
      <c r="G194" t="str">
        <f>IF(Standings!$A193&gt;5,"",Standings!$A193)</f>
        <v/>
      </c>
    </row>
    <row r="195" spans="1:7">
      <c r="A195" t="str">
        <f>IF(ISNUMBER(Standings!$A194),Standings!$C194,"")</f>
        <v/>
      </c>
      <c r="B195" t="str">
        <f>IF(ISNUMBER($A195),VLOOKUP($A195,Methuselahs!$A$7:$E$206,5,FALSE()),"")</f>
        <v/>
      </c>
      <c r="C195" t="str">
        <f>Standings!$D194</f>
        <v/>
      </c>
      <c r="D195" t="str">
        <f>IF(ISNUMBER($A195),VLOOKUP($A195,Methuselahs!$A$7:$F$206,COLUMN(Methuselahs!$F$7),FALSE()),"")</f>
        <v/>
      </c>
      <c r="E195" t="str">
        <f>IF(ISNUMBER($A195),Standings!$E194,"")</f>
        <v/>
      </c>
      <c r="F195" t="str">
        <f>IF(ISNUMBER($A195),Standings!$F194+Standings!$G194,"")</f>
        <v/>
      </c>
      <c r="G195" t="str">
        <f>IF(Standings!$A194&gt;5,"",Standings!$A194)</f>
        <v/>
      </c>
    </row>
    <row r="196" spans="1:7">
      <c r="A196" t="str">
        <f>IF(ISNUMBER(Standings!$A195),Standings!$C195,"")</f>
        <v/>
      </c>
      <c r="B196" t="str">
        <f>IF(ISNUMBER($A196),VLOOKUP($A196,Methuselahs!$A$7:$E$206,5,FALSE()),"")</f>
        <v/>
      </c>
      <c r="C196" t="str">
        <f>Standings!$D195</f>
        <v/>
      </c>
      <c r="D196" t="str">
        <f>IF(ISNUMBER($A196),VLOOKUP($A196,Methuselahs!$A$7:$F$206,COLUMN(Methuselahs!$F$7),FALSE()),"")</f>
        <v/>
      </c>
      <c r="E196" t="str">
        <f>IF(ISNUMBER($A196),Standings!$E195,"")</f>
        <v/>
      </c>
      <c r="F196" t="str">
        <f>IF(ISNUMBER($A196),Standings!$F195+Standings!$G195,"")</f>
        <v/>
      </c>
      <c r="G196" t="str">
        <f>IF(Standings!$A195&gt;5,"",Standings!$A195)</f>
        <v/>
      </c>
    </row>
    <row r="197" spans="1:7">
      <c r="A197" t="str">
        <f>IF(ISNUMBER(Standings!$A196),Standings!$C196,"")</f>
        <v/>
      </c>
      <c r="B197" t="str">
        <f>IF(ISNUMBER($A197),VLOOKUP($A197,Methuselahs!$A$7:$E$206,5,FALSE()),"")</f>
        <v/>
      </c>
      <c r="C197" t="str">
        <f>Standings!$D196</f>
        <v/>
      </c>
      <c r="D197" t="str">
        <f>IF(ISNUMBER($A197),VLOOKUP($A197,Methuselahs!$A$7:$F$206,COLUMN(Methuselahs!$F$7),FALSE()),"")</f>
        <v/>
      </c>
      <c r="E197" t="str">
        <f>IF(ISNUMBER($A197),Standings!$E196,"")</f>
        <v/>
      </c>
      <c r="F197" t="str">
        <f>IF(ISNUMBER($A197),Standings!$F196+Standings!$G196,"")</f>
        <v/>
      </c>
      <c r="G197" t="str">
        <f>IF(Standings!$A196&gt;5,"",Standings!$A196)</f>
        <v/>
      </c>
    </row>
    <row r="198" spans="1:7">
      <c r="A198" t="str">
        <f>IF(ISNUMBER(Standings!$A197),Standings!$C197,"")</f>
        <v/>
      </c>
      <c r="B198" t="str">
        <f>IF(ISNUMBER($A198),VLOOKUP($A198,Methuselahs!$A$7:$E$206,5,FALSE()),"")</f>
        <v/>
      </c>
      <c r="C198" t="str">
        <f>Standings!$D197</f>
        <v/>
      </c>
      <c r="D198" t="str">
        <f>IF(ISNUMBER($A198),VLOOKUP($A198,Methuselahs!$A$7:$F$206,COLUMN(Methuselahs!$F$7),FALSE()),"")</f>
        <v/>
      </c>
      <c r="E198" t="str">
        <f>IF(ISNUMBER($A198),Standings!$E197,"")</f>
        <v/>
      </c>
      <c r="F198" t="str">
        <f>IF(ISNUMBER($A198),Standings!$F197+Standings!$G197,"")</f>
        <v/>
      </c>
      <c r="G198" t="str">
        <f>IF(Standings!$A197&gt;5,"",Standings!$A197)</f>
        <v/>
      </c>
    </row>
    <row r="199" spans="1:7">
      <c r="A199" t="str">
        <f>IF(ISNUMBER(Standings!$A198),Standings!$C198,"")</f>
        <v/>
      </c>
      <c r="B199" t="str">
        <f>IF(ISNUMBER($A199),VLOOKUP($A199,Methuselahs!$A$7:$E$206,5,FALSE()),"")</f>
        <v/>
      </c>
      <c r="C199" t="str">
        <f>Standings!$D198</f>
        <v/>
      </c>
      <c r="D199" t="str">
        <f>IF(ISNUMBER($A199),VLOOKUP($A199,Methuselahs!$A$7:$F$206,COLUMN(Methuselahs!$F$7),FALSE()),"")</f>
        <v/>
      </c>
      <c r="E199" t="str">
        <f>IF(ISNUMBER($A199),Standings!$E198,"")</f>
        <v/>
      </c>
      <c r="F199" t="str">
        <f>IF(ISNUMBER($A199),Standings!$F198+Standings!$G198,"")</f>
        <v/>
      </c>
      <c r="G199" t="str">
        <f>IF(Standings!$A198&gt;5,"",Standings!$A198)</f>
        <v/>
      </c>
    </row>
    <row r="200" spans="1:7">
      <c r="A200" t="str">
        <f>IF(ISNUMBER(Standings!$A199),Standings!$C199,"")</f>
        <v/>
      </c>
      <c r="B200" t="str">
        <f>IF(ISNUMBER($A200),VLOOKUP($A200,Methuselahs!$A$7:$E$206,5,FALSE()),"")</f>
        <v/>
      </c>
      <c r="C200" t="str">
        <f>Standings!$D199</f>
        <v/>
      </c>
      <c r="D200" t="str">
        <f>IF(ISNUMBER($A200),VLOOKUP($A200,Methuselahs!$A$7:$F$206,COLUMN(Methuselahs!$F$7),FALSE()),"")</f>
        <v/>
      </c>
      <c r="E200" t="str">
        <f>IF(ISNUMBER($A200),Standings!$E199,"")</f>
        <v/>
      </c>
      <c r="F200" t="str">
        <f>IF(ISNUMBER($A200),Standings!$F199+Standings!$G199,"")</f>
        <v/>
      </c>
      <c r="G200" t="str">
        <f>IF(Standings!$A199&gt;5,"",Standings!$A199)</f>
        <v/>
      </c>
    </row>
    <row r="201" spans="1:7">
      <c r="A201" t="str">
        <f>IF(ISNUMBER(Standings!$A200),Standings!$C200,"")</f>
        <v/>
      </c>
      <c r="B201" t="str">
        <f>IF(ISNUMBER($A201),VLOOKUP($A201,Methuselahs!$A$7:$E$206,5,FALSE()),"")</f>
        <v/>
      </c>
      <c r="C201" t="str">
        <f>Standings!$D200</f>
        <v/>
      </c>
      <c r="D201" t="str">
        <f>IF(ISNUMBER($A201),VLOOKUP($A201,Methuselahs!$A$7:$F$206,COLUMN(Methuselahs!$F$7),FALSE()),"")</f>
        <v/>
      </c>
      <c r="E201" t="str">
        <f>IF(ISNUMBER($A201),Standings!$E200,"")</f>
        <v/>
      </c>
      <c r="F201" t="str">
        <f>IF(ISNUMBER($A201),Standings!$F200+Standings!$G200,"")</f>
        <v/>
      </c>
      <c r="G201" t="str">
        <f>IF(Standings!$A200&gt;5,"",Standings!$A200)</f>
        <v/>
      </c>
    </row>
    <row r="202" spans="1:7">
      <c r="A202" t="str">
        <f>IF(ISNUMBER(Standings!$A201),Standings!$C201,"")</f>
        <v/>
      </c>
      <c r="B202" t="str">
        <f>IF(ISNUMBER($A202),VLOOKUP($A202,Methuselahs!$A$7:$E$206,5,FALSE()),"")</f>
        <v/>
      </c>
      <c r="C202" t="str">
        <f>Standings!$D201</f>
        <v/>
      </c>
      <c r="D202" t="str">
        <f>IF(ISNUMBER($A202),VLOOKUP($A202,Methuselahs!$A$7:$F$206,COLUMN(Methuselahs!$F$7),FALSE()),"")</f>
        <v/>
      </c>
      <c r="E202" t="str">
        <f>IF(ISNUMBER($A202),Standings!$E201,"")</f>
        <v/>
      </c>
      <c r="F202" t="str">
        <f>IF(ISNUMBER($A202),Standings!$F201+Standings!$G201,"")</f>
        <v/>
      </c>
      <c r="G202" t="str">
        <f>IF(Standings!$A201&gt;5,"",Standings!$A201)</f>
        <v/>
      </c>
    </row>
    <row r="203" spans="1:7">
      <c r="A203" t="str">
        <f>IF(ISNUMBER(Standings!$A202),Standings!$C202,"")</f>
        <v/>
      </c>
      <c r="B203" t="str">
        <f>IF(ISNUMBER($A203),VLOOKUP($A203,Methuselahs!$A$7:$E$206,5,FALSE()),"")</f>
        <v/>
      </c>
      <c r="C203" t="str">
        <f>Standings!$D202</f>
        <v/>
      </c>
      <c r="D203" t="str">
        <f>IF(ISNUMBER($A203),VLOOKUP($A203,Methuselahs!$A$7:$F$206,COLUMN(Methuselahs!$F$7),FALSE()),"")</f>
        <v/>
      </c>
      <c r="E203" t="str">
        <f>IF(ISNUMBER($A203),Standings!$E202,"")</f>
        <v/>
      </c>
      <c r="F203" t="str">
        <f>IF(ISNUMBER($A203),Standings!$F202+Standings!$G202,"")</f>
        <v/>
      </c>
      <c r="G203" t="str">
        <f>IF(Standings!$A202&gt;5,"",Standings!$A202)</f>
        <v/>
      </c>
    </row>
    <row r="204" spans="1:7">
      <c r="A204" t="str">
        <f>IF(ISNUMBER(Standings!$A203),Standings!$C203,"")</f>
        <v/>
      </c>
      <c r="B204" t="str">
        <f>IF(ISNUMBER($A204),VLOOKUP($A204,Methuselahs!$A$7:$E$206,5,FALSE()),"")</f>
        <v/>
      </c>
      <c r="C204" t="str">
        <f>Standings!$D203</f>
        <v/>
      </c>
      <c r="D204" t="str">
        <f>IF(ISNUMBER($A204),VLOOKUP($A204,Methuselahs!$A$7:$F$206,COLUMN(Methuselahs!$F$7),FALSE()),"")</f>
        <v/>
      </c>
      <c r="E204" t="str">
        <f>IF(ISNUMBER($A204),Standings!$E203,"")</f>
        <v/>
      </c>
      <c r="F204" t="str">
        <f>IF(ISNUMBER($A204),Standings!$F203+Standings!$G203,"")</f>
        <v/>
      </c>
      <c r="G204" t="str">
        <f>IF(Standings!$A203&gt;5,"",Standings!$A203)</f>
        <v/>
      </c>
    </row>
    <row r="205" spans="1:7">
      <c r="A205" t="str">
        <f>IF(ISNUMBER(Standings!$A204),Standings!$C204,"")</f>
        <v/>
      </c>
      <c r="B205" t="str">
        <f>IF(ISNUMBER($A205),VLOOKUP($A205,Methuselahs!$A$7:$E$206,5,FALSE()),"")</f>
        <v/>
      </c>
      <c r="C205" t="str">
        <f>Standings!$D204</f>
        <v/>
      </c>
      <c r="D205" t="str">
        <f>IF(ISNUMBER($A205),VLOOKUP($A205,Methuselahs!$A$7:$F$206,COLUMN(Methuselahs!$F$7),FALSE()),"")</f>
        <v/>
      </c>
      <c r="E205" t="str">
        <f>IF(ISNUMBER($A205),Standings!$E204,"")</f>
        <v/>
      </c>
      <c r="F205" t="str">
        <f>IF(ISNUMBER($A205),Standings!$F204+Standings!$G204,"")</f>
        <v/>
      </c>
      <c r="G205" t="str">
        <f>IF(Standings!$A204&gt;5,"",Standings!$A204)</f>
        <v/>
      </c>
    </row>
    <row r="206" spans="1:7" ht="13.5" thickBot="1">
      <c r="A206" t="str">
        <f>IF(ISNUMBER(Standings!$A205),Standings!$C205,"")</f>
        <v/>
      </c>
      <c r="B206" t="str">
        <f>IF(ISNUMBER($A206),VLOOKUP($A206,Methuselahs!$A$7:$E$206,5,FALSE()),"")</f>
        <v/>
      </c>
      <c r="C206" t="str">
        <f>Standings!$D205</f>
        <v/>
      </c>
      <c r="D206" t="str">
        <f>IF(ISNUMBER($A206),VLOOKUP($A206,Methuselahs!$A$7:$F$206,COLUMN(Methuselahs!$F$7),FALSE()),"")</f>
        <v/>
      </c>
      <c r="E206" t="str">
        <f>IF(ISNUMBER($A206),Standings!$E205,"")</f>
        <v/>
      </c>
      <c r="F206" t="str">
        <f>IF(ISNUMBER($A206),Standings!$F205+Standings!$G205,"")</f>
        <v/>
      </c>
      <c r="G206" t="str">
        <f>IF(Standings!$A205&gt;5,"",Standings!$A205)</f>
        <v/>
      </c>
    </row>
  </sheetData>
  <sheetProtection sheet="1" objects="1" scenarios="1"/>
  <mergeCells count="2">
    <mergeCell ref="A1:L1"/>
    <mergeCell ref="A3:L3"/>
  </mergeCells>
  <pageMargins left="0.74800000000000011" right="0.74800000000000011" top="1.3776000000000002" bottom="1.3776000000000002" header="0.9839" footer="0.9839"/>
  <pageSetup paperSize="0" fitToWidth="0" fitToHeight="0" orientation="landscape"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2DDC-3AA8-44DC-B3CC-5972400A3BD3}">
  <dimension ref="A1:XFD4"/>
  <sheetViews>
    <sheetView workbookViewId="0"/>
  </sheetViews>
  <sheetFormatPr defaultRowHeight="12.75"/>
  <cols>
    <col min="1" max="1" width="85.42578125" style="474" customWidth="1"/>
    <col min="2" max="1024" width="9.42578125" style="474" customWidth="1"/>
  </cols>
  <sheetData>
    <row r="1" spans="1:1" s="426" customFormat="1" ht="25.5">
      <c r="A1" s="424" t="str">
        <f>IF(ISBLANK('Tournament Info'!B3),"Vampire: The Eternal Struggle Tournament",'Tournament Info'!B3)</f>
        <v>Week of Nightmares 2024 - Day 2</v>
      </c>
    </row>
    <row r="2" spans="1:1" s="426" customFormat="1"/>
    <row r="3" spans="1:1" s="473" customFormat="1" ht="15">
      <c r="A3" s="472" t="s">
        <v>332</v>
      </c>
    </row>
    <row r="4" spans="1:1">
      <c r="A4" s="474" t="s">
        <v>333</v>
      </c>
    </row>
  </sheetData>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111A-FB7B-49A4-8430-DACFA0C89592}">
  <dimension ref="A1:XFD1090"/>
  <sheetViews>
    <sheetView topLeftCell="D1" workbookViewId="0"/>
  </sheetViews>
  <sheetFormatPr defaultRowHeight="12.75"/>
  <cols>
    <col min="1" max="3" width="4.140625" style="475" hidden="1" customWidth="1"/>
    <col min="4" max="4" width="4.140625" style="475" customWidth="1"/>
    <col min="5" max="5" width="10" style="477" customWidth="1"/>
    <col min="6" max="1024" width="3.85546875" style="475" customWidth="1"/>
  </cols>
  <sheetData>
    <row r="1" spans="1:10" ht="25.5" customHeight="1">
      <c r="D1" s="476" t="s">
        <v>334</v>
      </c>
    </row>
    <row r="2" spans="1:10" ht="9.9499999999999993" hidden="1" customHeight="1">
      <c r="E2" s="478" t="s">
        <v>2</v>
      </c>
    </row>
    <row r="3" spans="1:10" ht="12.75" customHeight="1">
      <c r="E3" s="477" t="s">
        <v>335</v>
      </c>
    </row>
    <row r="4" spans="1:10">
      <c r="E4" s="477" t="s">
        <v>336</v>
      </c>
    </row>
    <row r="5" spans="1:10">
      <c r="A5" s="475">
        <f>IF(OR(NOT(ISNUMBER('Tournament Info'!B11)),'Tournament Info'!B11=4),Methuselahs!$A$4,0)</f>
        <v>32</v>
      </c>
      <c r="E5" s="477" t="s">
        <v>337</v>
      </c>
    </row>
    <row r="6" spans="1:10">
      <c r="A6" s="477">
        <f>IF(A5&gt;200,1,IF(A5&gt;=4,(A5-4)*5+ROW(F8),1))</f>
        <v>148</v>
      </c>
      <c r="B6" s="477">
        <f>A6+1</f>
        <v>149</v>
      </c>
      <c r="C6" s="477">
        <f>B6+1</f>
        <v>150</v>
      </c>
    </row>
    <row r="7" spans="1:10">
      <c r="A7" s="475">
        <f t="shared" ref="A7:C26" ca="1" si="0">IF(INDIRECT(ADDRESS(A$6,ROW()-ROW(A$6)-1+COLUMN($F$8)))&gt;0,INDIRECT(ADDRESS(A$6,ROW()-ROW(A$6)-1+COLUMN($F$8))),"")</f>
        <v>1</v>
      </c>
      <c r="B7" s="475">
        <f t="shared" ca="1" si="0"/>
        <v>27</v>
      </c>
      <c r="C7" s="475">
        <f t="shared" ca="1" si="0"/>
        <v>12</v>
      </c>
      <c r="D7" s="479">
        <v>4</v>
      </c>
      <c r="E7" s="40" t="s">
        <v>338</v>
      </c>
    </row>
    <row r="8" spans="1:10" s="15" customFormat="1">
      <c r="A8" s="475">
        <f t="shared" ca="1" si="0"/>
        <v>2</v>
      </c>
      <c r="B8" s="475">
        <f t="shared" ca="1" si="0"/>
        <v>18</v>
      </c>
      <c r="C8" s="475">
        <f t="shared" ca="1" si="0"/>
        <v>32</v>
      </c>
      <c r="E8" s="475" t="s">
        <v>283</v>
      </c>
      <c r="F8" s="480">
        <v>1</v>
      </c>
      <c r="G8" s="481">
        <v>2</v>
      </c>
      <c r="H8" s="481">
        <v>3</v>
      </c>
      <c r="I8" s="482">
        <v>4</v>
      </c>
    </row>
    <row r="9" spans="1:10" s="15" customFormat="1">
      <c r="A9" s="475">
        <f t="shared" ca="1" si="0"/>
        <v>3</v>
      </c>
      <c r="B9" s="475">
        <f t="shared" ca="1" si="0"/>
        <v>21</v>
      </c>
      <c r="C9" s="475">
        <f t="shared" ca="1" si="0"/>
        <v>22</v>
      </c>
      <c r="E9" s="475" t="s">
        <v>311</v>
      </c>
      <c r="F9" s="480">
        <v>3</v>
      </c>
      <c r="G9" s="481">
        <v>1</v>
      </c>
      <c r="H9" s="481">
        <v>4</v>
      </c>
      <c r="I9" s="482">
        <v>2</v>
      </c>
    </row>
    <row r="10" spans="1:10" s="15" customFormat="1">
      <c r="A10" s="475">
        <f t="shared" ca="1" si="0"/>
        <v>4</v>
      </c>
      <c r="B10" s="475">
        <f t="shared" ca="1" si="0"/>
        <v>29</v>
      </c>
      <c r="C10" s="475">
        <f t="shared" ca="1" si="0"/>
        <v>2</v>
      </c>
      <c r="E10" s="475" t="s">
        <v>313</v>
      </c>
      <c r="F10" s="480">
        <v>2</v>
      </c>
      <c r="G10" s="481">
        <v>4</v>
      </c>
      <c r="H10" s="481">
        <v>1</v>
      </c>
      <c r="I10" s="482">
        <v>3</v>
      </c>
    </row>
    <row r="11" spans="1:10" s="15" customFormat="1">
      <c r="A11" s="475">
        <f t="shared" ca="1" si="0"/>
        <v>5</v>
      </c>
      <c r="B11" s="475">
        <f t="shared" ca="1" si="0"/>
        <v>6</v>
      </c>
      <c r="C11" s="475">
        <f t="shared" ca="1" si="0"/>
        <v>8</v>
      </c>
    </row>
    <row r="12" spans="1:10" s="15" customFormat="1">
      <c r="A12" s="475">
        <f t="shared" ca="1" si="0"/>
        <v>6</v>
      </c>
      <c r="B12" s="475">
        <f t="shared" ca="1" si="0"/>
        <v>32</v>
      </c>
      <c r="C12" s="475">
        <f t="shared" ca="1" si="0"/>
        <v>31</v>
      </c>
      <c r="D12" s="479">
        <v>5</v>
      </c>
      <c r="E12" s="40" t="s">
        <v>338</v>
      </c>
    </row>
    <row r="13" spans="1:10" s="15" customFormat="1">
      <c r="A13" s="475">
        <f t="shared" ca="1" si="0"/>
        <v>7</v>
      </c>
      <c r="B13" s="475">
        <f t="shared" ca="1" si="0"/>
        <v>24</v>
      </c>
      <c r="C13" s="475">
        <f t="shared" ca="1" si="0"/>
        <v>3</v>
      </c>
      <c r="E13" s="475" t="s">
        <v>283</v>
      </c>
      <c r="F13" s="480">
        <v>1</v>
      </c>
      <c r="G13" s="481">
        <v>2</v>
      </c>
      <c r="H13" s="481">
        <v>3</v>
      </c>
      <c r="I13" s="481">
        <v>4</v>
      </c>
      <c r="J13" s="482">
        <v>5</v>
      </c>
    </row>
    <row r="14" spans="1:10" s="15" customFormat="1">
      <c r="A14" s="475">
        <f t="shared" ca="1" si="0"/>
        <v>8</v>
      </c>
      <c r="B14" s="475">
        <f t="shared" ca="1" si="0"/>
        <v>28</v>
      </c>
      <c r="C14" s="475">
        <f t="shared" ca="1" si="0"/>
        <v>19</v>
      </c>
      <c r="E14" s="475" t="s">
        <v>311</v>
      </c>
      <c r="F14" s="480">
        <v>4</v>
      </c>
      <c r="G14" s="481">
        <v>1</v>
      </c>
      <c r="H14" s="481">
        <v>3</v>
      </c>
      <c r="I14" s="481">
        <v>5</v>
      </c>
      <c r="J14" s="482">
        <v>2</v>
      </c>
    </row>
    <row r="15" spans="1:10" s="15" customFormat="1">
      <c r="A15" s="475">
        <f t="shared" ca="1" si="0"/>
        <v>9</v>
      </c>
      <c r="B15" s="475">
        <f t="shared" ca="1" si="0"/>
        <v>13</v>
      </c>
      <c r="C15" s="475">
        <f t="shared" ca="1" si="0"/>
        <v>25</v>
      </c>
      <c r="E15" s="475" t="s">
        <v>313</v>
      </c>
      <c r="F15" s="480">
        <v>2</v>
      </c>
      <c r="G15" s="481">
        <v>5</v>
      </c>
      <c r="H15" s="481">
        <v>3</v>
      </c>
      <c r="I15" s="481">
        <v>1</v>
      </c>
      <c r="J15" s="482">
        <v>4</v>
      </c>
    </row>
    <row r="16" spans="1:10" s="15" customFormat="1">
      <c r="A16" s="475">
        <f t="shared" ca="1" si="0"/>
        <v>10</v>
      </c>
      <c r="B16" s="475">
        <f t="shared" ca="1" si="0"/>
        <v>4</v>
      </c>
      <c r="C16" s="475">
        <f t="shared" ca="1" si="0"/>
        <v>21</v>
      </c>
    </row>
    <row r="17" spans="1:14" s="15" customFormat="1">
      <c r="A17" s="475">
        <f t="shared" ca="1" si="0"/>
        <v>11</v>
      </c>
      <c r="B17" s="475">
        <f t="shared" ca="1" si="0"/>
        <v>10</v>
      </c>
      <c r="C17" s="475">
        <f t="shared" ca="1" si="0"/>
        <v>20</v>
      </c>
      <c r="D17" s="479">
        <v>6</v>
      </c>
      <c r="E17" s="40" t="s">
        <v>339</v>
      </c>
    </row>
    <row r="18" spans="1:14" s="15" customFormat="1">
      <c r="A18" s="475">
        <f t="shared" ca="1" si="0"/>
        <v>12</v>
      </c>
      <c r="B18" s="475">
        <f t="shared" ca="1" si="0"/>
        <v>25</v>
      </c>
      <c r="C18" s="475">
        <f t="shared" ca="1" si="0"/>
        <v>29</v>
      </c>
      <c r="E18" s="475" t="s">
        <v>283</v>
      </c>
      <c r="F18" s="480">
        <v>1</v>
      </c>
      <c r="G18" s="481">
        <v>2</v>
      </c>
      <c r="H18" s="481">
        <v>3</v>
      </c>
      <c r="I18" s="482">
        <v>4</v>
      </c>
    </row>
    <row r="19" spans="1:14" s="15" customFormat="1">
      <c r="A19" s="475">
        <f t="shared" ca="1" si="0"/>
        <v>13</v>
      </c>
      <c r="B19" s="475">
        <f t="shared" ca="1" si="0"/>
        <v>30</v>
      </c>
      <c r="C19" s="475">
        <f t="shared" ca="1" si="0"/>
        <v>5</v>
      </c>
      <c r="E19" s="475" t="s">
        <v>311</v>
      </c>
      <c r="F19" s="480">
        <v>5</v>
      </c>
      <c r="G19" s="481">
        <v>4</v>
      </c>
      <c r="H19" s="481">
        <v>6</v>
      </c>
      <c r="I19" s="482">
        <v>1</v>
      </c>
    </row>
    <row r="20" spans="1:14" s="15" customFormat="1">
      <c r="A20" s="475">
        <f t="shared" ca="1" si="0"/>
        <v>14</v>
      </c>
      <c r="B20" s="475">
        <f t="shared" ca="1" si="0"/>
        <v>11</v>
      </c>
      <c r="C20" s="475">
        <f t="shared" ca="1" si="0"/>
        <v>23</v>
      </c>
      <c r="E20" s="475" t="s">
        <v>313</v>
      </c>
      <c r="F20" s="483">
        <v>6</v>
      </c>
      <c r="G20" s="484">
        <v>3</v>
      </c>
      <c r="H20" s="484">
        <v>5</v>
      </c>
      <c r="I20" s="485">
        <v>2</v>
      </c>
    </row>
    <row r="21" spans="1:14" s="15" customFormat="1">
      <c r="A21" s="475">
        <f t="shared" ca="1" si="0"/>
        <v>15</v>
      </c>
      <c r="B21" s="475">
        <f t="shared" ca="1" si="0"/>
        <v>22</v>
      </c>
      <c r="C21" s="475">
        <f t="shared" ca="1" si="0"/>
        <v>26</v>
      </c>
    </row>
    <row r="22" spans="1:14" s="15" customFormat="1">
      <c r="A22" s="475">
        <f t="shared" ca="1" si="0"/>
        <v>16</v>
      </c>
      <c r="B22" s="475">
        <f t="shared" ca="1" si="0"/>
        <v>26</v>
      </c>
      <c r="C22" s="475">
        <f t="shared" ca="1" si="0"/>
        <v>17</v>
      </c>
      <c r="D22" s="479">
        <v>7</v>
      </c>
      <c r="E22" s="40" t="s">
        <v>339</v>
      </c>
    </row>
    <row r="23" spans="1:14" s="15" customFormat="1">
      <c r="A23" s="475">
        <f t="shared" ca="1" si="0"/>
        <v>17</v>
      </c>
      <c r="B23" s="475">
        <f t="shared" ca="1" si="0"/>
        <v>9</v>
      </c>
      <c r="C23" s="475">
        <f t="shared" ca="1" si="0"/>
        <v>28</v>
      </c>
      <c r="E23" s="475" t="s">
        <v>283</v>
      </c>
      <c r="F23" s="480">
        <v>1</v>
      </c>
      <c r="G23" s="481">
        <v>2</v>
      </c>
      <c r="H23" s="481">
        <v>3</v>
      </c>
      <c r="I23" s="481">
        <v>4</v>
      </c>
      <c r="J23" s="482">
        <v>5</v>
      </c>
    </row>
    <row r="24" spans="1:14" s="15" customFormat="1">
      <c r="A24" s="475">
        <f t="shared" ca="1" si="0"/>
        <v>18</v>
      </c>
      <c r="B24" s="475">
        <f t="shared" ca="1" si="0"/>
        <v>16</v>
      </c>
      <c r="C24" s="475">
        <f t="shared" ca="1" si="0"/>
        <v>14</v>
      </c>
      <c r="E24" s="475" t="s">
        <v>311</v>
      </c>
      <c r="F24" s="486">
        <v>6</v>
      </c>
      <c r="G24" s="487">
        <v>1</v>
      </c>
      <c r="H24" s="487">
        <v>7</v>
      </c>
      <c r="I24" s="488">
        <v>2</v>
      </c>
    </row>
    <row r="25" spans="1:14" s="15" customFormat="1">
      <c r="A25" s="475">
        <f t="shared" ca="1" si="0"/>
        <v>19</v>
      </c>
      <c r="B25" s="475">
        <f t="shared" ca="1" si="0"/>
        <v>31</v>
      </c>
      <c r="C25" s="475">
        <f t="shared" ca="1" si="0"/>
        <v>30</v>
      </c>
      <c r="E25" s="475" t="s">
        <v>313</v>
      </c>
      <c r="F25" s="480">
        <v>5</v>
      </c>
      <c r="G25" s="481">
        <v>7</v>
      </c>
      <c r="H25" s="481">
        <v>4</v>
      </c>
      <c r="I25" s="481">
        <v>6</v>
      </c>
      <c r="J25" s="482">
        <v>3</v>
      </c>
    </row>
    <row r="26" spans="1:14" s="15" customFormat="1">
      <c r="A26" s="475">
        <f t="shared" ca="1" si="0"/>
        <v>20</v>
      </c>
      <c r="B26" s="475">
        <f t="shared" ca="1" si="0"/>
        <v>1</v>
      </c>
      <c r="C26" s="475">
        <f t="shared" ca="1" si="0"/>
        <v>7</v>
      </c>
    </row>
    <row r="27" spans="1:14" s="15" customFormat="1">
      <c r="A27" s="475">
        <f t="shared" ref="A27:C46" ca="1" si="1">IF(INDIRECT(ADDRESS(A$6,ROW()-ROW(A$6)-1+COLUMN($F$8)))&gt;0,INDIRECT(ADDRESS(A$6,ROW()-ROW(A$6)-1+COLUMN($F$8))),"")</f>
        <v>21</v>
      </c>
      <c r="B27" s="475">
        <f t="shared" ca="1" si="1"/>
        <v>19</v>
      </c>
      <c r="C27" s="475">
        <f t="shared" ca="1" si="1"/>
        <v>24</v>
      </c>
      <c r="D27" s="479">
        <v>8</v>
      </c>
      <c r="E27" s="40" t="s">
        <v>338</v>
      </c>
    </row>
    <row r="28" spans="1:14" s="15" customFormat="1">
      <c r="A28" s="475">
        <f t="shared" ca="1" si="1"/>
        <v>22</v>
      </c>
      <c r="B28" s="475">
        <f t="shared" ca="1" si="1"/>
        <v>5</v>
      </c>
      <c r="C28" s="475">
        <f t="shared" ca="1" si="1"/>
        <v>11</v>
      </c>
      <c r="E28" s="475" t="s">
        <v>283</v>
      </c>
      <c r="F28" s="480">
        <v>1</v>
      </c>
      <c r="G28" s="481">
        <v>2</v>
      </c>
      <c r="H28" s="481">
        <v>3</v>
      </c>
      <c r="I28" s="482">
        <v>4</v>
      </c>
      <c r="K28" s="480">
        <v>5</v>
      </c>
      <c r="L28" s="481">
        <v>6</v>
      </c>
      <c r="M28" s="481">
        <v>7</v>
      </c>
      <c r="N28" s="482">
        <v>8</v>
      </c>
    </row>
    <row r="29" spans="1:14" s="15" customFormat="1">
      <c r="A29" s="475">
        <f t="shared" ca="1" si="1"/>
        <v>23</v>
      </c>
      <c r="B29" s="475">
        <f t="shared" ca="1" si="1"/>
        <v>7</v>
      </c>
      <c r="C29" s="475">
        <f t="shared" ca="1" si="1"/>
        <v>6</v>
      </c>
      <c r="E29" s="475" t="s">
        <v>311</v>
      </c>
      <c r="F29" s="480">
        <v>2</v>
      </c>
      <c r="G29" s="481">
        <v>4</v>
      </c>
      <c r="H29" s="481">
        <v>5</v>
      </c>
      <c r="I29" s="482">
        <v>7</v>
      </c>
      <c r="K29" s="480">
        <v>3</v>
      </c>
      <c r="L29" s="481">
        <v>8</v>
      </c>
      <c r="M29" s="481">
        <v>6</v>
      </c>
      <c r="N29" s="482">
        <v>1</v>
      </c>
    </row>
    <row r="30" spans="1:14" s="15" customFormat="1">
      <c r="A30" s="475">
        <f t="shared" ca="1" si="1"/>
        <v>24</v>
      </c>
      <c r="B30" s="475">
        <f t="shared" ca="1" si="1"/>
        <v>12</v>
      </c>
      <c r="C30" s="475">
        <f t="shared" ca="1" si="1"/>
        <v>16</v>
      </c>
      <c r="E30" s="475" t="s">
        <v>313</v>
      </c>
      <c r="F30" s="480">
        <v>7</v>
      </c>
      <c r="G30" s="481">
        <v>1</v>
      </c>
      <c r="H30" s="481">
        <v>8</v>
      </c>
      <c r="I30" s="482">
        <v>2</v>
      </c>
      <c r="K30" s="480">
        <v>6</v>
      </c>
      <c r="L30" s="481">
        <v>5</v>
      </c>
      <c r="M30" s="481">
        <v>4</v>
      </c>
      <c r="N30" s="482">
        <v>3</v>
      </c>
    </row>
    <row r="31" spans="1:14" s="15" customFormat="1">
      <c r="A31" s="475" t="str">
        <f t="shared" ca="1" si="1"/>
        <v/>
      </c>
      <c r="B31" s="475" t="str">
        <f t="shared" ca="1" si="1"/>
        <v/>
      </c>
      <c r="C31" s="475" t="str">
        <f t="shared" ca="1" si="1"/>
        <v/>
      </c>
    </row>
    <row r="32" spans="1:14" s="15" customFormat="1">
      <c r="A32" s="475">
        <f t="shared" ca="1" si="1"/>
        <v>25</v>
      </c>
      <c r="B32" s="475">
        <f t="shared" ca="1" si="1"/>
        <v>15</v>
      </c>
      <c r="C32" s="475">
        <f t="shared" ca="1" si="1"/>
        <v>13</v>
      </c>
      <c r="D32" s="479">
        <v>9</v>
      </c>
      <c r="E32" s="40" t="s">
        <v>338</v>
      </c>
    </row>
    <row r="33" spans="1:19" s="15" customFormat="1">
      <c r="A33" s="475">
        <f t="shared" ca="1" si="1"/>
        <v>26</v>
      </c>
      <c r="B33" s="475">
        <f t="shared" ca="1" si="1"/>
        <v>23</v>
      </c>
      <c r="C33" s="475">
        <f t="shared" ca="1" si="1"/>
        <v>10</v>
      </c>
      <c r="E33" s="475" t="s">
        <v>283</v>
      </c>
      <c r="F33" s="480">
        <v>1</v>
      </c>
      <c r="G33" s="481">
        <v>2</v>
      </c>
      <c r="H33" s="481">
        <v>3</v>
      </c>
      <c r="I33" s="481">
        <v>4</v>
      </c>
      <c r="J33" s="482">
        <v>5</v>
      </c>
      <c r="K33" s="480">
        <v>6</v>
      </c>
      <c r="L33" s="481">
        <v>7</v>
      </c>
      <c r="M33" s="481">
        <v>8</v>
      </c>
      <c r="N33" s="482">
        <v>9</v>
      </c>
    </row>
    <row r="34" spans="1:19" s="15" customFormat="1">
      <c r="A34" s="475">
        <f t="shared" ca="1" si="1"/>
        <v>27</v>
      </c>
      <c r="B34" s="475">
        <f t="shared" ca="1" si="1"/>
        <v>2</v>
      </c>
      <c r="C34" s="475">
        <f t="shared" ca="1" si="1"/>
        <v>1</v>
      </c>
      <c r="E34" s="475" t="s">
        <v>311</v>
      </c>
      <c r="F34" s="480">
        <v>9</v>
      </c>
      <c r="G34" s="481">
        <v>1</v>
      </c>
      <c r="H34" s="481">
        <v>5</v>
      </c>
      <c r="I34" s="481">
        <v>2</v>
      </c>
      <c r="J34" s="482">
        <v>7</v>
      </c>
      <c r="K34" s="480">
        <v>4</v>
      </c>
      <c r="L34" s="481">
        <v>3</v>
      </c>
      <c r="M34" s="481">
        <v>6</v>
      </c>
      <c r="N34" s="482">
        <v>8</v>
      </c>
    </row>
    <row r="35" spans="1:19" s="15" customFormat="1">
      <c r="A35" s="475">
        <f t="shared" ca="1" si="1"/>
        <v>28</v>
      </c>
      <c r="B35" s="475">
        <f t="shared" ca="1" si="1"/>
        <v>17</v>
      </c>
      <c r="C35" s="475">
        <f t="shared" ca="1" si="1"/>
        <v>27</v>
      </c>
      <c r="E35" s="475" t="s">
        <v>313</v>
      </c>
      <c r="F35" s="480">
        <v>7</v>
      </c>
      <c r="G35" s="481">
        <v>4</v>
      </c>
      <c r="H35" s="481">
        <v>2</v>
      </c>
      <c r="I35" s="481">
        <v>6</v>
      </c>
      <c r="J35" s="482">
        <v>1</v>
      </c>
      <c r="K35" s="480">
        <v>8</v>
      </c>
      <c r="L35" s="481">
        <v>5</v>
      </c>
      <c r="M35" s="481">
        <v>9</v>
      </c>
      <c r="N35" s="482">
        <v>3</v>
      </c>
    </row>
    <row r="36" spans="1:19" s="15" customFormat="1">
      <c r="A36" s="475" t="str">
        <f t="shared" ca="1" si="1"/>
        <v/>
      </c>
      <c r="B36" s="475" t="str">
        <f t="shared" ca="1" si="1"/>
        <v/>
      </c>
      <c r="C36" s="475" t="str">
        <f t="shared" ca="1" si="1"/>
        <v/>
      </c>
    </row>
    <row r="37" spans="1:19" s="15" customFormat="1">
      <c r="A37" s="475">
        <f t="shared" ca="1" si="1"/>
        <v>29</v>
      </c>
      <c r="B37" s="475">
        <f t="shared" ca="1" si="1"/>
        <v>14</v>
      </c>
      <c r="C37" s="475">
        <f t="shared" ca="1" si="1"/>
        <v>4</v>
      </c>
      <c r="D37" s="479">
        <v>10</v>
      </c>
      <c r="E37" s="40" t="s">
        <v>338</v>
      </c>
    </row>
    <row r="38" spans="1:19" s="15" customFormat="1">
      <c r="A38" s="475">
        <f t="shared" ca="1" si="1"/>
        <v>30</v>
      </c>
      <c r="B38" s="475">
        <f t="shared" ca="1" si="1"/>
        <v>8</v>
      </c>
      <c r="C38" s="475">
        <f t="shared" ca="1" si="1"/>
        <v>15</v>
      </c>
      <c r="E38" s="475" t="s">
        <v>283</v>
      </c>
      <c r="F38" s="480">
        <v>1</v>
      </c>
      <c r="G38" s="481">
        <v>2</v>
      </c>
      <c r="H38" s="481">
        <v>3</v>
      </c>
      <c r="I38" s="481">
        <v>4</v>
      </c>
      <c r="J38" s="482">
        <v>5</v>
      </c>
      <c r="K38" s="480">
        <v>6</v>
      </c>
      <c r="L38" s="481">
        <v>7</v>
      </c>
      <c r="M38" s="481">
        <v>8</v>
      </c>
      <c r="N38" s="481">
        <v>9</v>
      </c>
      <c r="O38" s="482">
        <v>10</v>
      </c>
    </row>
    <row r="39" spans="1:19" s="15" customFormat="1">
      <c r="A39" s="475">
        <f t="shared" ca="1" si="1"/>
        <v>31</v>
      </c>
      <c r="B39" s="475">
        <f t="shared" ca="1" si="1"/>
        <v>20</v>
      </c>
      <c r="C39" s="475">
        <f t="shared" ca="1" si="1"/>
        <v>9</v>
      </c>
      <c r="E39" s="475" t="s">
        <v>311</v>
      </c>
      <c r="F39" s="480">
        <v>3</v>
      </c>
      <c r="G39" s="481">
        <v>1</v>
      </c>
      <c r="H39" s="481">
        <v>10</v>
      </c>
      <c r="I39" s="481">
        <v>7</v>
      </c>
      <c r="J39" s="482">
        <v>6</v>
      </c>
      <c r="K39" s="480">
        <v>5</v>
      </c>
      <c r="L39" s="481">
        <v>8</v>
      </c>
      <c r="M39" s="481">
        <v>4</v>
      </c>
      <c r="N39" s="481">
        <v>2</v>
      </c>
      <c r="O39" s="482">
        <v>9</v>
      </c>
    </row>
    <row r="40" spans="1:19" s="15" customFormat="1">
      <c r="A40" s="475">
        <f t="shared" ca="1" si="1"/>
        <v>32</v>
      </c>
      <c r="B40" s="475">
        <f t="shared" ca="1" si="1"/>
        <v>3</v>
      </c>
      <c r="C40" s="475">
        <f t="shared" ca="1" si="1"/>
        <v>18</v>
      </c>
      <c r="E40" s="475" t="s">
        <v>313</v>
      </c>
      <c r="F40" s="480">
        <v>10</v>
      </c>
      <c r="G40" s="481">
        <v>4</v>
      </c>
      <c r="H40" s="481">
        <v>1</v>
      </c>
      <c r="I40" s="481">
        <v>6</v>
      </c>
      <c r="J40" s="482">
        <v>8</v>
      </c>
      <c r="K40" s="480">
        <v>7</v>
      </c>
      <c r="L40" s="481">
        <v>9</v>
      </c>
      <c r="M40" s="481">
        <v>2</v>
      </c>
      <c r="N40" s="481">
        <v>5</v>
      </c>
      <c r="O40" s="482">
        <v>3</v>
      </c>
    </row>
    <row r="41" spans="1:19" s="15" customFormat="1">
      <c r="A41" s="475" t="str">
        <f t="shared" ca="1" si="1"/>
        <v/>
      </c>
      <c r="B41" s="475" t="str">
        <f t="shared" ca="1" si="1"/>
        <v/>
      </c>
      <c r="C41" s="475" t="str">
        <f t="shared" ca="1" si="1"/>
        <v/>
      </c>
    </row>
    <row r="42" spans="1:19" s="15" customFormat="1">
      <c r="A42" s="475" t="str">
        <f t="shared" ca="1" si="1"/>
        <v/>
      </c>
      <c r="B42" s="475" t="str">
        <f t="shared" ca="1" si="1"/>
        <v/>
      </c>
      <c r="C42" s="475" t="str">
        <f t="shared" ca="1" si="1"/>
        <v/>
      </c>
      <c r="D42" s="479">
        <v>11</v>
      </c>
      <c r="E42" s="40" t="s">
        <v>339</v>
      </c>
    </row>
    <row r="43" spans="1:19" s="15" customFormat="1">
      <c r="A43" s="475" t="str">
        <f t="shared" ca="1" si="1"/>
        <v/>
      </c>
      <c r="B43" s="475" t="str">
        <f t="shared" ca="1" si="1"/>
        <v/>
      </c>
      <c r="C43" s="475" t="str">
        <f t="shared" ca="1" si="1"/>
        <v/>
      </c>
      <c r="E43" s="475" t="s">
        <v>283</v>
      </c>
      <c r="F43" s="480">
        <v>4</v>
      </c>
      <c r="G43" s="481">
        <v>5</v>
      </c>
      <c r="H43" s="481">
        <v>6</v>
      </c>
      <c r="I43" s="481">
        <v>7</v>
      </c>
      <c r="J43" s="482"/>
      <c r="K43" s="481">
        <v>8</v>
      </c>
      <c r="L43" s="481">
        <v>9</v>
      </c>
      <c r="M43" s="481">
        <v>10</v>
      </c>
      <c r="N43" s="482">
        <v>11</v>
      </c>
    </row>
    <row r="44" spans="1:19" s="15" customFormat="1">
      <c r="A44" s="475" t="str">
        <f t="shared" ca="1" si="1"/>
        <v/>
      </c>
      <c r="B44" s="475" t="str">
        <f t="shared" ca="1" si="1"/>
        <v/>
      </c>
      <c r="C44" s="475" t="str">
        <f t="shared" ca="1" si="1"/>
        <v/>
      </c>
      <c r="E44" s="475" t="s">
        <v>311</v>
      </c>
      <c r="F44" s="480">
        <v>10</v>
      </c>
      <c r="G44" s="481">
        <v>8</v>
      </c>
      <c r="H44" s="481">
        <v>7</v>
      </c>
      <c r="I44" s="481">
        <v>2</v>
      </c>
      <c r="J44" s="482"/>
      <c r="K44" s="15">
        <v>9</v>
      </c>
      <c r="L44" s="15">
        <v>11</v>
      </c>
      <c r="M44" s="15">
        <v>3</v>
      </c>
      <c r="N44" s="15">
        <v>1</v>
      </c>
    </row>
    <row r="45" spans="1:19" s="15" customFormat="1">
      <c r="A45" s="475" t="str">
        <f t="shared" ca="1" si="1"/>
        <v/>
      </c>
      <c r="B45" s="475" t="str">
        <f t="shared" ca="1" si="1"/>
        <v/>
      </c>
      <c r="C45" s="475" t="str">
        <f t="shared" ca="1" si="1"/>
        <v/>
      </c>
      <c r="E45" s="475" t="s">
        <v>313</v>
      </c>
      <c r="F45" s="480">
        <v>1</v>
      </c>
      <c r="G45" s="481">
        <v>3</v>
      </c>
      <c r="H45" s="481">
        <v>4</v>
      </c>
      <c r="I45" s="482">
        <v>10</v>
      </c>
      <c r="K45" s="480">
        <v>11</v>
      </c>
      <c r="L45" s="481">
        <v>6</v>
      </c>
      <c r="M45" s="481">
        <v>2</v>
      </c>
      <c r="N45" s="482">
        <v>5</v>
      </c>
    </row>
    <row r="46" spans="1:19" s="15" customFormat="1">
      <c r="A46" s="475" t="str">
        <f t="shared" ca="1" si="1"/>
        <v/>
      </c>
      <c r="B46" s="475" t="str">
        <f t="shared" ca="1" si="1"/>
        <v/>
      </c>
      <c r="C46" s="475" t="str">
        <f t="shared" ca="1" si="1"/>
        <v/>
      </c>
    </row>
    <row r="47" spans="1:19" s="15" customFormat="1">
      <c r="A47" s="475" t="str">
        <f t="shared" ref="A47:C66" ca="1" si="2">IF(INDIRECT(ADDRESS(A$6,ROW()-ROW(A$6)-1+COLUMN($F$8)))&gt;0,INDIRECT(ADDRESS(A$6,ROW()-ROW(A$6)-1+COLUMN($F$8))),"")</f>
        <v/>
      </c>
      <c r="B47" s="475" t="str">
        <f t="shared" ca="1" si="2"/>
        <v/>
      </c>
      <c r="C47" s="475" t="str">
        <f t="shared" ca="1" si="2"/>
        <v/>
      </c>
      <c r="D47" s="479">
        <v>12</v>
      </c>
      <c r="E47" s="40" t="s">
        <v>338</v>
      </c>
    </row>
    <row r="48" spans="1:19" s="15" customFormat="1">
      <c r="A48" s="475" t="str">
        <f t="shared" ca="1" si="2"/>
        <v/>
      </c>
      <c r="B48" s="475" t="str">
        <f t="shared" ca="1" si="2"/>
        <v/>
      </c>
      <c r="C48" s="475" t="str">
        <f t="shared" ca="1" si="2"/>
        <v/>
      </c>
      <c r="E48" s="475" t="s">
        <v>283</v>
      </c>
      <c r="F48" s="480">
        <v>1</v>
      </c>
      <c r="G48" s="481">
        <v>2</v>
      </c>
      <c r="H48" s="481">
        <v>3</v>
      </c>
      <c r="I48" s="482">
        <v>4</v>
      </c>
      <c r="K48" s="480">
        <v>5</v>
      </c>
      <c r="L48" s="481">
        <v>6</v>
      </c>
      <c r="M48" s="481">
        <v>7</v>
      </c>
      <c r="N48" s="482">
        <v>8</v>
      </c>
      <c r="P48" s="480">
        <v>9</v>
      </c>
      <c r="Q48" s="481">
        <v>10</v>
      </c>
      <c r="R48" s="481">
        <v>11</v>
      </c>
      <c r="S48" s="482">
        <v>12</v>
      </c>
    </row>
    <row r="49" spans="1:20" s="15" customFormat="1">
      <c r="A49" s="475" t="str">
        <f t="shared" ca="1" si="2"/>
        <v/>
      </c>
      <c r="B49" s="475" t="str">
        <f t="shared" ca="1" si="2"/>
        <v/>
      </c>
      <c r="C49" s="475" t="str">
        <f t="shared" ca="1" si="2"/>
        <v/>
      </c>
      <c r="E49" s="475" t="s">
        <v>311</v>
      </c>
      <c r="F49" s="480">
        <v>6</v>
      </c>
      <c r="G49" s="481">
        <v>12</v>
      </c>
      <c r="H49" s="481">
        <v>4</v>
      </c>
      <c r="I49" s="482">
        <v>9</v>
      </c>
      <c r="K49" s="480">
        <v>11</v>
      </c>
      <c r="L49" s="481">
        <v>1</v>
      </c>
      <c r="M49" s="481">
        <v>5</v>
      </c>
      <c r="N49" s="482">
        <v>7</v>
      </c>
      <c r="P49" s="480">
        <v>8</v>
      </c>
      <c r="Q49" s="481">
        <v>3</v>
      </c>
      <c r="R49" s="481">
        <v>10</v>
      </c>
      <c r="S49" s="482">
        <v>2</v>
      </c>
    </row>
    <row r="50" spans="1:20" s="15" customFormat="1">
      <c r="A50" s="475" t="str">
        <f t="shared" ca="1" si="2"/>
        <v/>
      </c>
      <c r="B50" s="475" t="str">
        <f t="shared" ca="1" si="2"/>
        <v/>
      </c>
      <c r="C50" s="475" t="str">
        <f t="shared" ca="1" si="2"/>
        <v/>
      </c>
      <c r="E50" s="475" t="s">
        <v>313</v>
      </c>
      <c r="F50" s="480">
        <v>10</v>
      </c>
      <c r="G50" s="481">
        <v>4</v>
      </c>
      <c r="H50" s="481">
        <v>2</v>
      </c>
      <c r="I50" s="482">
        <v>5</v>
      </c>
      <c r="K50" s="480">
        <v>3</v>
      </c>
      <c r="L50" s="481">
        <v>7</v>
      </c>
      <c r="M50" s="481">
        <v>9</v>
      </c>
      <c r="N50" s="482">
        <v>11</v>
      </c>
      <c r="P50" s="480">
        <v>12</v>
      </c>
      <c r="Q50" s="481">
        <v>8</v>
      </c>
      <c r="R50" s="481">
        <v>6</v>
      </c>
      <c r="S50" s="482">
        <v>1</v>
      </c>
    </row>
    <row r="51" spans="1:20" s="15" customFormat="1">
      <c r="A51" s="475" t="str">
        <f t="shared" ca="1" si="2"/>
        <v/>
      </c>
      <c r="B51" s="475" t="str">
        <f t="shared" ca="1" si="2"/>
        <v/>
      </c>
      <c r="C51" s="475" t="str">
        <f t="shared" ca="1" si="2"/>
        <v/>
      </c>
    </row>
    <row r="52" spans="1:20" s="15" customFormat="1">
      <c r="A52" s="475" t="str">
        <f t="shared" ca="1" si="2"/>
        <v/>
      </c>
      <c r="B52" s="475" t="str">
        <f t="shared" ca="1" si="2"/>
        <v/>
      </c>
      <c r="C52" s="475" t="str">
        <f t="shared" ca="1" si="2"/>
        <v/>
      </c>
      <c r="D52" s="479">
        <v>13</v>
      </c>
      <c r="E52" s="40" t="s">
        <v>338</v>
      </c>
    </row>
    <row r="53" spans="1:20" s="15" customFormat="1">
      <c r="A53" s="475" t="str">
        <f t="shared" ca="1" si="2"/>
        <v/>
      </c>
      <c r="B53" s="475" t="str">
        <f t="shared" ca="1" si="2"/>
        <v/>
      </c>
      <c r="C53" s="475" t="str">
        <f t="shared" ca="1" si="2"/>
        <v/>
      </c>
      <c r="E53" s="475" t="s">
        <v>283</v>
      </c>
      <c r="F53" s="480">
        <v>1</v>
      </c>
      <c r="G53" s="481">
        <v>2</v>
      </c>
      <c r="H53" s="481">
        <v>3</v>
      </c>
      <c r="I53" s="481">
        <v>4</v>
      </c>
      <c r="J53" s="482">
        <v>5</v>
      </c>
      <c r="K53" s="480">
        <v>6</v>
      </c>
      <c r="L53" s="481">
        <v>7</v>
      </c>
      <c r="M53" s="481">
        <v>8</v>
      </c>
      <c r="N53" s="482">
        <v>9</v>
      </c>
      <c r="O53" s="489"/>
      <c r="P53" s="480">
        <v>10</v>
      </c>
      <c r="Q53" s="481">
        <v>11</v>
      </c>
      <c r="R53" s="481">
        <v>12</v>
      </c>
      <c r="S53" s="482">
        <v>13</v>
      </c>
    </row>
    <row r="54" spans="1:20" s="15" customFormat="1">
      <c r="A54" s="475" t="str">
        <f t="shared" ca="1" si="2"/>
        <v/>
      </c>
      <c r="B54" s="475" t="str">
        <f t="shared" ca="1" si="2"/>
        <v/>
      </c>
      <c r="C54" s="475" t="str">
        <f t="shared" ca="1" si="2"/>
        <v/>
      </c>
      <c r="E54" s="475" t="s">
        <v>311</v>
      </c>
      <c r="F54" s="480">
        <v>12</v>
      </c>
      <c r="G54" s="481">
        <v>10</v>
      </c>
      <c r="H54" s="481">
        <v>1</v>
      </c>
      <c r="I54" s="481">
        <v>6</v>
      </c>
      <c r="J54" s="482">
        <v>8</v>
      </c>
      <c r="K54" s="480">
        <v>11</v>
      </c>
      <c r="L54" s="481">
        <v>4</v>
      </c>
      <c r="M54" s="481">
        <v>2</v>
      </c>
      <c r="N54" s="482">
        <v>7</v>
      </c>
      <c r="O54" s="489"/>
      <c r="P54" s="480">
        <v>13</v>
      </c>
      <c r="Q54" s="481">
        <v>5</v>
      </c>
      <c r="R54" s="481">
        <v>9</v>
      </c>
      <c r="S54" s="482">
        <v>3</v>
      </c>
    </row>
    <row r="55" spans="1:20" s="15" customFormat="1">
      <c r="A55" s="475" t="str">
        <f t="shared" ca="1" si="2"/>
        <v/>
      </c>
      <c r="B55" s="475" t="str">
        <f t="shared" ca="1" si="2"/>
        <v/>
      </c>
      <c r="C55" s="475" t="str">
        <f t="shared" ca="1" si="2"/>
        <v/>
      </c>
      <c r="E55" s="475" t="s">
        <v>313</v>
      </c>
      <c r="F55" s="480">
        <v>9</v>
      </c>
      <c r="G55" s="481">
        <v>13</v>
      </c>
      <c r="H55" s="481">
        <v>7</v>
      </c>
      <c r="I55" s="481">
        <v>1</v>
      </c>
      <c r="J55" s="482">
        <v>11</v>
      </c>
      <c r="K55" s="480">
        <v>5</v>
      </c>
      <c r="L55" s="481">
        <v>6</v>
      </c>
      <c r="M55" s="481">
        <v>10</v>
      </c>
      <c r="N55" s="482">
        <v>2</v>
      </c>
      <c r="O55" s="489"/>
      <c r="P55" s="480">
        <v>3</v>
      </c>
      <c r="Q55" s="481">
        <v>8</v>
      </c>
      <c r="R55" s="481">
        <v>4</v>
      </c>
      <c r="S55" s="482">
        <v>12</v>
      </c>
    </row>
    <row r="56" spans="1:20" s="15" customFormat="1">
      <c r="A56" s="475" t="str">
        <f t="shared" ca="1" si="2"/>
        <v/>
      </c>
      <c r="B56" s="475" t="str">
        <f t="shared" ca="1" si="2"/>
        <v/>
      </c>
      <c r="C56" s="475" t="str">
        <f t="shared" ca="1" si="2"/>
        <v/>
      </c>
    </row>
    <row r="57" spans="1:20" s="15" customFormat="1">
      <c r="A57" s="475" t="str">
        <f t="shared" ca="1" si="2"/>
        <v/>
      </c>
      <c r="B57" s="475" t="str">
        <f t="shared" ca="1" si="2"/>
        <v/>
      </c>
      <c r="C57" s="475" t="str">
        <f t="shared" ca="1" si="2"/>
        <v/>
      </c>
      <c r="D57" s="479">
        <v>14</v>
      </c>
      <c r="E57" s="40" t="s">
        <v>338</v>
      </c>
    </row>
    <row r="58" spans="1:20" s="15" customFormat="1">
      <c r="A58" s="475" t="str">
        <f t="shared" ca="1" si="2"/>
        <v/>
      </c>
      <c r="B58" s="475" t="str">
        <f t="shared" ca="1" si="2"/>
        <v/>
      </c>
      <c r="C58" s="475" t="str">
        <f t="shared" ca="1" si="2"/>
        <v/>
      </c>
      <c r="E58" s="475" t="s">
        <v>283</v>
      </c>
      <c r="F58" s="15">
        <v>1</v>
      </c>
      <c r="G58" s="15">
        <v>2</v>
      </c>
      <c r="H58" s="15">
        <v>3</v>
      </c>
      <c r="I58" s="15">
        <v>4</v>
      </c>
      <c r="J58" s="15">
        <v>5</v>
      </c>
      <c r="K58" s="15">
        <v>6</v>
      </c>
      <c r="L58" s="15">
        <v>7</v>
      </c>
      <c r="M58" s="15">
        <v>8</v>
      </c>
      <c r="N58" s="15">
        <v>9</v>
      </c>
      <c r="O58" s="15">
        <v>10</v>
      </c>
      <c r="P58" s="15">
        <v>11</v>
      </c>
      <c r="Q58" s="15">
        <v>12</v>
      </c>
      <c r="R58" s="15">
        <v>13</v>
      </c>
      <c r="S58" s="15">
        <v>14</v>
      </c>
    </row>
    <row r="59" spans="1:20" s="15" customFormat="1">
      <c r="A59" s="475" t="str">
        <f t="shared" ca="1" si="2"/>
        <v/>
      </c>
      <c r="B59" s="475" t="str">
        <f t="shared" ca="1" si="2"/>
        <v/>
      </c>
      <c r="C59" s="475" t="str">
        <f t="shared" ca="1" si="2"/>
        <v/>
      </c>
      <c r="E59" s="475" t="s">
        <v>311</v>
      </c>
      <c r="F59" s="15">
        <v>8</v>
      </c>
      <c r="G59" s="15">
        <v>14</v>
      </c>
      <c r="H59" s="15">
        <v>7</v>
      </c>
      <c r="I59" s="15">
        <v>3</v>
      </c>
      <c r="J59" s="15">
        <v>11</v>
      </c>
      <c r="K59" s="15">
        <v>12</v>
      </c>
      <c r="L59" s="15">
        <v>5</v>
      </c>
      <c r="M59" s="15">
        <v>10</v>
      </c>
      <c r="N59" s="15">
        <v>13</v>
      </c>
      <c r="O59" s="15">
        <v>4</v>
      </c>
      <c r="P59" s="15">
        <v>9</v>
      </c>
      <c r="Q59" s="15">
        <v>6</v>
      </c>
      <c r="R59" s="15">
        <v>2</v>
      </c>
      <c r="S59" s="15">
        <v>1</v>
      </c>
    </row>
    <row r="60" spans="1:20" s="15" customFormat="1">
      <c r="A60" s="475" t="str">
        <f t="shared" ca="1" si="2"/>
        <v/>
      </c>
      <c r="B60" s="475" t="str">
        <f t="shared" ca="1" si="2"/>
        <v/>
      </c>
      <c r="C60" s="475" t="str">
        <f t="shared" ca="1" si="2"/>
        <v/>
      </c>
      <c r="E60" s="475" t="s">
        <v>313</v>
      </c>
      <c r="F60" s="15">
        <v>13</v>
      </c>
      <c r="G60" s="15">
        <v>11</v>
      </c>
      <c r="H60" s="15">
        <v>9</v>
      </c>
      <c r="I60" s="15">
        <v>2</v>
      </c>
      <c r="J60" s="15">
        <v>8</v>
      </c>
      <c r="K60" s="15">
        <v>4</v>
      </c>
      <c r="L60" s="15">
        <v>1</v>
      </c>
      <c r="M60" s="15">
        <v>14</v>
      </c>
      <c r="N60" s="15">
        <v>12</v>
      </c>
      <c r="O60" s="15">
        <v>6</v>
      </c>
      <c r="P60" s="15">
        <v>10</v>
      </c>
      <c r="Q60" s="15">
        <v>3</v>
      </c>
      <c r="R60" s="15">
        <v>5</v>
      </c>
      <c r="S60" s="15">
        <v>7</v>
      </c>
    </row>
    <row r="61" spans="1:20" s="15" customFormat="1">
      <c r="A61" s="475" t="str">
        <f t="shared" ca="1" si="2"/>
        <v/>
      </c>
      <c r="B61" s="475" t="str">
        <f t="shared" ca="1" si="2"/>
        <v/>
      </c>
      <c r="C61" s="475" t="str">
        <f t="shared" ca="1" si="2"/>
        <v/>
      </c>
    </row>
    <row r="62" spans="1:20" s="15" customFormat="1">
      <c r="A62" s="475" t="str">
        <f t="shared" ca="1" si="2"/>
        <v/>
      </c>
      <c r="B62" s="475" t="str">
        <f t="shared" ca="1" si="2"/>
        <v/>
      </c>
      <c r="C62" s="475" t="str">
        <f t="shared" ca="1" si="2"/>
        <v/>
      </c>
      <c r="D62" s="479">
        <v>15</v>
      </c>
      <c r="E62" s="40" t="s">
        <v>338</v>
      </c>
    </row>
    <row r="63" spans="1:20" s="15" customFormat="1">
      <c r="A63" s="475" t="str">
        <f t="shared" ca="1" si="2"/>
        <v/>
      </c>
      <c r="B63" s="475" t="str">
        <f t="shared" ca="1" si="2"/>
        <v/>
      </c>
      <c r="C63" s="475" t="str">
        <f t="shared" ca="1" si="2"/>
        <v/>
      </c>
      <c r="E63" s="475" t="s">
        <v>283</v>
      </c>
      <c r="F63" s="15">
        <v>1</v>
      </c>
      <c r="G63" s="15">
        <v>2</v>
      </c>
      <c r="H63" s="15">
        <v>3</v>
      </c>
      <c r="I63" s="15">
        <v>4</v>
      </c>
      <c r="J63" s="15">
        <v>5</v>
      </c>
      <c r="K63" s="15">
        <v>6</v>
      </c>
      <c r="L63" s="15">
        <v>7</v>
      </c>
      <c r="M63" s="15">
        <v>8</v>
      </c>
      <c r="N63" s="15">
        <v>9</v>
      </c>
      <c r="O63" s="15">
        <v>10</v>
      </c>
      <c r="P63" s="15">
        <v>11</v>
      </c>
      <c r="Q63" s="15">
        <v>12</v>
      </c>
      <c r="R63" s="15">
        <v>13</v>
      </c>
      <c r="S63" s="15">
        <v>14</v>
      </c>
      <c r="T63" s="15">
        <v>15</v>
      </c>
    </row>
    <row r="64" spans="1:20" s="15" customFormat="1">
      <c r="A64" s="475" t="str">
        <f t="shared" ca="1" si="2"/>
        <v/>
      </c>
      <c r="B64" s="475" t="str">
        <f t="shared" ca="1" si="2"/>
        <v/>
      </c>
      <c r="C64" s="475" t="str">
        <f t="shared" ca="1" si="2"/>
        <v/>
      </c>
      <c r="E64" s="475" t="s">
        <v>311</v>
      </c>
      <c r="F64" s="15">
        <v>9</v>
      </c>
      <c r="G64" s="15">
        <v>15</v>
      </c>
      <c r="H64" s="15">
        <v>2</v>
      </c>
      <c r="I64" s="15">
        <v>11</v>
      </c>
      <c r="J64" s="15">
        <v>6</v>
      </c>
      <c r="K64" s="15">
        <v>13</v>
      </c>
      <c r="L64" s="15">
        <v>5</v>
      </c>
      <c r="M64" s="15">
        <v>12</v>
      </c>
      <c r="N64" s="15">
        <v>10</v>
      </c>
      <c r="O64" s="15">
        <v>1</v>
      </c>
      <c r="P64" s="15">
        <v>14</v>
      </c>
      <c r="Q64" s="15">
        <v>4</v>
      </c>
      <c r="R64" s="15">
        <v>7</v>
      </c>
      <c r="S64" s="15">
        <v>3</v>
      </c>
      <c r="T64" s="15">
        <v>8</v>
      </c>
    </row>
    <row r="65" spans="1:24" s="15" customFormat="1">
      <c r="A65" s="475" t="str">
        <f t="shared" ca="1" si="2"/>
        <v/>
      </c>
      <c r="B65" s="475" t="str">
        <f t="shared" ca="1" si="2"/>
        <v/>
      </c>
      <c r="C65" s="475" t="str">
        <f t="shared" ca="1" si="2"/>
        <v/>
      </c>
      <c r="E65" s="475" t="s">
        <v>313</v>
      </c>
      <c r="F65" s="15">
        <v>5</v>
      </c>
      <c r="G65" s="15">
        <v>3</v>
      </c>
      <c r="H65" s="15">
        <v>15</v>
      </c>
      <c r="I65" s="15">
        <v>13</v>
      </c>
      <c r="J65" s="15">
        <v>9</v>
      </c>
      <c r="K65" s="15">
        <v>8</v>
      </c>
      <c r="L65" s="15">
        <v>6</v>
      </c>
      <c r="M65" s="15">
        <v>1</v>
      </c>
      <c r="N65" s="15">
        <v>12</v>
      </c>
      <c r="O65" s="15">
        <v>14</v>
      </c>
      <c r="P65" s="15">
        <v>10</v>
      </c>
      <c r="Q65" s="15">
        <v>11</v>
      </c>
      <c r="R65" s="15">
        <v>4</v>
      </c>
      <c r="S65" s="15">
        <v>2</v>
      </c>
      <c r="T65" s="15">
        <v>7</v>
      </c>
    </row>
    <row r="66" spans="1:24" s="15" customFormat="1">
      <c r="A66" s="475" t="str">
        <f t="shared" ca="1" si="2"/>
        <v/>
      </c>
      <c r="B66" s="475" t="str">
        <f t="shared" ca="1" si="2"/>
        <v/>
      </c>
      <c r="C66" s="475" t="str">
        <f t="shared" ca="1" si="2"/>
        <v/>
      </c>
    </row>
    <row r="67" spans="1:24" s="15" customFormat="1">
      <c r="A67" s="475" t="str">
        <f t="shared" ref="A67:C86" ca="1" si="3">IF(INDIRECT(ADDRESS(A$6,ROW()-ROW(A$6)-1+COLUMN($F$8)))&gt;0,INDIRECT(ADDRESS(A$6,ROW()-ROW(A$6)-1+COLUMN($F$8))),"")</f>
        <v/>
      </c>
      <c r="B67" s="475" t="str">
        <f t="shared" ca="1" si="3"/>
        <v/>
      </c>
      <c r="C67" s="475" t="str">
        <f t="shared" ca="1" si="3"/>
        <v/>
      </c>
      <c r="D67" s="479">
        <v>16</v>
      </c>
      <c r="E67" s="40" t="s">
        <v>338</v>
      </c>
    </row>
    <row r="68" spans="1:24" s="15" customFormat="1">
      <c r="A68" s="475" t="str">
        <f t="shared" ca="1" si="3"/>
        <v/>
      </c>
      <c r="B68" s="475" t="str">
        <f t="shared" ca="1" si="3"/>
        <v/>
      </c>
      <c r="C68" s="475" t="str">
        <f t="shared" ca="1" si="3"/>
        <v/>
      </c>
      <c r="E68" s="475" t="s">
        <v>283</v>
      </c>
      <c r="F68" s="15">
        <v>1</v>
      </c>
      <c r="G68" s="15">
        <v>2</v>
      </c>
      <c r="H68" s="15">
        <v>3</v>
      </c>
      <c r="I68" s="15">
        <v>4</v>
      </c>
      <c r="K68" s="15">
        <v>5</v>
      </c>
      <c r="L68" s="15">
        <v>6</v>
      </c>
      <c r="M68" s="15">
        <v>7</v>
      </c>
      <c r="N68" s="15">
        <v>8</v>
      </c>
      <c r="P68" s="15">
        <v>9</v>
      </c>
      <c r="Q68" s="15">
        <v>10</v>
      </c>
      <c r="R68" s="15">
        <v>11</v>
      </c>
      <c r="S68" s="15">
        <v>12</v>
      </c>
      <c r="U68" s="15">
        <v>13</v>
      </c>
      <c r="V68" s="15">
        <v>14</v>
      </c>
      <c r="W68" s="15">
        <v>15</v>
      </c>
      <c r="X68" s="15">
        <v>16</v>
      </c>
    </row>
    <row r="69" spans="1:24" s="15" customFormat="1">
      <c r="A69" s="475" t="str">
        <f t="shared" ca="1" si="3"/>
        <v/>
      </c>
      <c r="B69" s="475" t="str">
        <f t="shared" ca="1" si="3"/>
        <v/>
      </c>
      <c r="C69" s="475" t="str">
        <f t="shared" ca="1" si="3"/>
        <v/>
      </c>
      <c r="E69" s="475" t="s">
        <v>311</v>
      </c>
      <c r="F69" s="15">
        <v>4</v>
      </c>
      <c r="G69" s="15">
        <v>8</v>
      </c>
      <c r="H69" s="15">
        <v>10</v>
      </c>
      <c r="I69" s="15">
        <v>15</v>
      </c>
      <c r="K69" s="15">
        <v>12</v>
      </c>
      <c r="L69" s="15">
        <v>7</v>
      </c>
      <c r="M69" s="15">
        <v>13</v>
      </c>
      <c r="N69" s="15">
        <v>1</v>
      </c>
      <c r="P69" s="15">
        <v>2</v>
      </c>
      <c r="Q69" s="15">
        <v>5</v>
      </c>
      <c r="R69" s="15">
        <v>14</v>
      </c>
      <c r="S69" s="15">
        <v>9</v>
      </c>
      <c r="U69" s="15">
        <v>3</v>
      </c>
      <c r="V69" s="15">
        <v>16</v>
      </c>
      <c r="W69" s="15">
        <v>6</v>
      </c>
      <c r="X69" s="15">
        <v>11</v>
      </c>
    </row>
    <row r="70" spans="1:24" s="15" customFormat="1">
      <c r="A70" s="475" t="str">
        <f t="shared" ca="1" si="3"/>
        <v/>
      </c>
      <c r="B70" s="475" t="str">
        <f t="shared" ca="1" si="3"/>
        <v/>
      </c>
      <c r="C70" s="475" t="str">
        <f t="shared" ca="1" si="3"/>
        <v/>
      </c>
      <c r="E70" s="475" t="s">
        <v>313</v>
      </c>
      <c r="F70" s="15">
        <v>14</v>
      </c>
      <c r="G70" s="15">
        <v>12</v>
      </c>
      <c r="H70" s="15">
        <v>8</v>
      </c>
      <c r="I70" s="15">
        <v>3</v>
      </c>
      <c r="K70" s="15">
        <v>6</v>
      </c>
      <c r="L70" s="15">
        <v>9</v>
      </c>
      <c r="M70" s="15">
        <v>4</v>
      </c>
      <c r="N70" s="15">
        <v>13</v>
      </c>
      <c r="P70" s="15">
        <v>10</v>
      </c>
      <c r="Q70" s="15">
        <v>1</v>
      </c>
      <c r="R70" s="15">
        <v>16</v>
      </c>
      <c r="S70" s="15">
        <v>5</v>
      </c>
      <c r="U70" s="15">
        <v>11</v>
      </c>
      <c r="V70" s="15">
        <v>15</v>
      </c>
      <c r="W70" s="15">
        <v>2</v>
      </c>
      <c r="X70" s="15">
        <v>7</v>
      </c>
    </row>
    <row r="71" spans="1:24" s="15" customFormat="1">
      <c r="A71" s="475" t="str">
        <f t="shared" ca="1" si="3"/>
        <v/>
      </c>
      <c r="B71" s="475" t="str">
        <f t="shared" ca="1" si="3"/>
        <v/>
      </c>
      <c r="C71" s="475" t="str">
        <f t="shared" ca="1" si="3"/>
        <v/>
      </c>
    </row>
    <row r="72" spans="1:24" s="15" customFormat="1">
      <c r="A72" s="475" t="str">
        <f t="shared" ca="1" si="3"/>
        <v/>
      </c>
      <c r="B72" s="475" t="str">
        <f t="shared" ca="1" si="3"/>
        <v/>
      </c>
      <c r="C72" s="475" t="str">
        <f t="shared" ca="1" si="3"/>
        <v/>
      </c>
      <c r="D72" s="479">
        <v>17</v>
      </c>
      <c r="E72" s="40" t="s">
        <v>338</v>
      </c>
    </row>
    <row r="73" spans="1:24" s="15" customFormat="1">
      <c r="A73" s="475" t="str">
        <f t="shared" ca="1" si="3"/>
        <v/>
      </c>
      <c r="B73" s="475" t="str">
        <f t="shared" ca="1" si="3"/>
        <v/>
      </c>
      <c r="C73" s="475" t="str">
        <f t="shared" ca="1" si="3"/>
        <v/>
      </c>
      <c r="E73" s="475" t="s">
        <v>283</v>
      </c>
      <c r="F73" s="15">
        <v>1</v>
      </c>
      <c r="G73" s="15">
        <v>2</v>
      </c>
      <c r="H73" s="15">
        <v>3</v>
      </c>
      <c r="I73" s="15">
        <v>4</v>
      </c>
      <c r="J73" s="15">
        <v>5</v>
      </c>
      <c r="K73" s="15">
        <v>6</v>
      </c>
      <c r="L73" s="15">
        <v>7</v>
      </c>
      <c r="M73" s="15">
        <v>8</v>
      </c>
      <c r="N73" s="15">
        <v>9</v>
      </c>
      <c r="P73" s="15">
        <v>10</v>
      </c>
      <c r="Q73" s="15">
        <v>11</v>
      </c>
      <c r="R73" s="15">
        <v>12</v>
      </c>
      <c r="S73" s="15">
        <v>13</v>
      </c>
      <c r="U73" s="15">
        <v>14</v>
      </c>
      <c r="V73" s="15">
        <v>15</v>
      </c>
      <c r="W73" s="15">
        <v>16</v>
      </c>
      <c r="X73" s="15">
        <v>17</v>
      </c>
    </row>
    <row r="74" spans="1:24" s="15" customFormat="1">
      <c r="A74" s="475" t="str">
        <f t="shared" ca="1" si="3"/>
        <v/>
      </c>
      <c r="B74" s="475" t="str">
        <f t="shared" ca="1" si="3"/>
        <v/>
      </c>
      <c r="C74" s="475" t="str">
        <f t="shared" ca="1" si="3"/>
        <v/>
      </c>
      <c r="E74" s="475" t="s">
        <v>311</v>
      </c>
      <c r="F74" s="15">
        <v>7</v>
      </c>
      <c r="G74" s="15">
        <v>6</v>
      </c>
      <c r="H74" s="15">
        <v>13</v>
      </c>
      <c r="I74" s="15">
        <v>11</v>
      </c>
      <c r="J74" s="15">
        <v>16</v>
      </c>
      <c r="K74" s="15">
        <v>17</v>
      </c>
      <c r="L74" s="15">
        <v>3</v>
      </c>
      <c r="M74" s="15">
        <v>9</v>
      </c>
      <c r="N74" s="15">
        <v>2</v>
      </c>
      <c r="P74" s="15">
        <v>8</v>
      </c>
      <c r="Q74" s="15">
        <v>10</v>
      </c>
      <c r="R74" s="15">
        <v>15</v>
      </c>
      <c r="S74" s="15">
        <v>1</v>
      </c>
      <c r="U74" s="15">
        <v>5</v>
      </c>
      <c r="V74" s="15">
        <v>14</v>
      </c>
      <c r="W74" s="15">
        <v>4</v>
      </c>
      <c r="X74" s="15">
        <v>12</v>
      </c>
    </row>
    <row r="75" spans="1:24" s="15" customFormat="1">
      <c r="A75" s="475" t="str">
        <f t="shared" ca="1" si="3"/>
        <v/>
      </c>
      <c r="B75" s="475" t="str">
        <f t="shared" ca="1" si="3"/>
        <v/>
      </c>
      <c r="C75" s="475" t="str">
        <f t="shared" ca="1" si="3"/>
        <v/>
      </c>
      <c r="E75" s="475" t="s">
        <v>313</v>
      </c>
      <c r="F75" s="15">
        <v>12</v>
      </c>
      <c r="G75" s="15">
        <v>9</v>
      </c>
      <c r="H75" s="15">
        <v>17</v>
      </c>
      <c r="I75" s="15">
        <v>15</v>
      </c>
      <c r="J75" s="15">
        <v>8</v>
      </c>
      <c r="K75" s="15">
        <v>3</v>
      </c>
      <c r="L75" s="15">
        <v>1</v>
      </c>
      <c r="M75" s="15">
        <v>11</v>
      </c>
      <c r="N75" s="15">
        <v>14</v>
      </c>
      <c r="P75" s="15">
        <v>4</v>
      </c>
      <c r="Q75" s="15">
        <v>16</v>
      </c>
      <c r="R75" s="15">
        <v>6</v>
      </c>
      <c r="S75" s="15">
        <v>10</v>
      </c>
      <c r="U75" s="15">
        <v>13</v>
      </c>
      <c r="V75" s="15">
        <v>5</v>
      </c>
      <c r="W75" s="15">
        <v>2</v>
      </c>
      <c r="X75" s="15">
        <v>7</v>
      </c>
    </row>
    <row r="76" spans="1:24" s="15" customFormat="1">
      <c r="A76" s="475" t="str">
        <f t="shared" ca="1" si="3"/>
        <v/>
      </c>
      <c r="B76" s="475" t="str">
        <f t="shared" ca="1" si="3"/>
        <v/>
      </c>
      <c r="C76" s="475" t="str">
        <f t="shared" ca="1" si="3"/>
        <v/>
      </c>
    </row>
    <row r="77" spans="1:24" s="15" customFormat="1">
      <c r="A77" s="475" t="str">
        <f t="shared" ca="1" si="3"/>
        <v/>
      </c>
      <c r="B77" s="475" t="str">
        <f t="shared" ca="1" si="3"/>
        <v/>
      </c>
      <c r="C77" s="475" t="str">
        <f t="shared" ca="1" si="3"/>
        <v/>
      </c>
      <c r="D77" s="479">
        <v>18</v>
      </c>
      <c r="E77" s="40" t="s">
        <v>338</v>
      </c>
    </row>
    <row r="78" spans="1:24" s="15" customFormat="1">
      <c r="A78" s="475" t="str">
        <f t="shared" ca="1" si="3"/>
        <v/>
      </c>
      <c r="B78" s="475" t="str">
        <f t="shared" ca="1" si="3"/>
        <v/>
      </c>
      <c r="C78" s="475" t="str">
        <f t="shared" ca="1" si="3"/>
        <v/>
      </c>
      <c r="E78" s="475" t="s">
        <v>283</v>
      </c>
      <c r="F78" s="15">
        <v>1</v>
      </c>
      <c r="G78" s="15">
        <v>2</v>
      </c>
      <c r="H78" s="15">
        <v>3</v>
      </c>
      <c r="I78" s="15">
        <v>4</v>
      </c>
      <c r="J78" s="15">
        <v>5</v>
      </c>
      <c r="K78" s="15">
        <v>6</v>
      </c>
      <c r="L78" s="15">
        <v>7</v>
      </c>
      <c r="M78" s="15">
        <v>8</v>
      </c>
      <c r="N78" s="15">
        <v>9</v>
      </c>
      <c r="O78" s="15">
        <v>10</v>
      </c>
      <c r="P78" s="15">
        <v>11</v>
      </c>
      <c r="Q78" s="15">
        <v>12</v>
      </c>
      <c r="R78" s="15">
        <v>13</v>
      </c>
      <c r="S78" s="15">
        <v>14</v>
      </c>
      <c r="U78" s="15">
        <v>15</v>
      </c>
      <c r="V78" s="15">
        <v>16</v>
      </c>
      <c r="W78" s="15">
        <v>17</v>
      </c>
      <c r="X78" s="15">
        <v>18</v>
      </c>
    </row>
    <row r="79" spans="1:24" s="15" customFormat="1">
      <c r="A79" s="475" t="str">
        <f t="shared" ca="1" si="3"/>
        <v/>
      </c>
      <c r="B79" s="475" t="str">
        <f t="shared" ca="1" si="3"/>
        <v/>
      </c>
      <c r="C79" s="475" t="str">
        <f t="shared" ca="1" si="3"/>
        <v/>
      </c>
      <c r="E79" s="475" t="s">
        <v>311</v>
      </c>
      <c r="F79" s="15">
        <v>16</v>
      </c>
      <c r="G79" s="15">
        <v>14</v>
      </c>
      <c r="H79" s="15">
        <v>12</v>
      </c>
      <c r="I79" s="15">
        <v>6</v>
      </c>
      <c r="J79" s="15">
        <v>3</v>
      </c>
      <c r="K79" s="15">
        <v>5</v>
      </c>
      <c r="L79" s="15">
        <v>10</v>
      </c>
      <c r="M79" s="15">
        <v>18</v>
      </c>
      <c r="N79" s="15">
        <v>13</v>
      </c>
      <c r="O79" s="15">
        <v>15</v>
      </c>
      <c r="P79" s="15">
        <v>2</v>
      </c>
      <c r="Q79" s="15">
        <v>17</v>
      </c>
      <c r="R79" s="15">
        <v>9</v>
      </c>
      <c r="S79" s="15">
        <v>7</v>
      </c>
      <c r="U79" s="15">
        <v>4</v>
      </c>
      <c r="V79" s="15">
        <v>1</v>
      </c>
      <c r="W79" s="15">
        <v>11</v>
      </c>
      <c r="X79" s="15">
        <v>8</v>
      </c>
    </row>
    <row r="80" spans="1:24" s="15" customFormat="1">
      <c r="A80" s="475" t="str">
        <f t="shared" ca="1" si="3"/>
        <v/>
      </c>
      <c r="B80" s="475" t="str">
        <f t="shared" ca="1" si="3"/>
        <v/>
      </c>
      <c r="C80" s="475" t="str">
        <f t="shared" ca="1" si="3"/>
        <v/>
      </c>
      <c r="E80" s="475" t="s">
        <v>313</v>
      </c>
      <c r="F80" s="490">
        <v>7</v>
      </c>
      <c r="G80" s="490">
        <v>18</v>
      </c>
      <c r="H80" s="490">
        <v>4</v>
      </c>
      <c r="I80" s="490">
        <v>12</v>
      </c>
      <c r="J80" s="490">
        <v>17</v>
      </c>
      <c r="K80" s="490">
        <v>14</v>
      </c>
      <c r="L80" s="490">
        <v>8</v>
      </c>
      <c r="M80" s="490">
        <v>15</v>
      </c>
      <c r="N80" s="490">
        <v>11</v>
      </c>
      <c r="O80" s="490">
        <v>2</v>
      </c>
      <c r="P80" s="490">
        <v>10</v>
      </c>
      <c r="Q80" s="490">
        <v>13</v>
      </c>
      <c r="R80" s="490">
        <v>6</v>
      </c>
      <c r="S80" s="490">
        <v>1</v>
      </c>
      <c r="U80" s="490">
        <v>9</v>
      </c>
      <c r="V80" s="490">
        <v>3</v>
      </c>
      <c r="W80" s="490">
        <v>5</v>
      </c>
      <c r="X80" s="490">
        <v>16</v>
      </c>
    </row>
    <row r="81" spans="1:29" s="15" customFormat="1">
      <c r="A81" s="475" t="str">
        <f t="shared" ca="1" si="3"/>
        <v/>
      </c>
      <c r="B81" s="475" t="str">
        <f t="shared" ca="1" si="3"/>
        <v/>
      </c>
      <c r="C81" s="475" t="str">
        <f t="shared" ca="1" si="3"/>
        <v/>
      </c>
    </row>
    <row r="82" spans="1:29" s="15" customFormat="1">
      <c r="A82" s="475" t="str">
        <f t="shared" ca="1" si="3"/>
        <v/>
      </c>
      <c r="B82" s="475" t="str">
        <f t="shared" ca="1" si="3"/>
        <v/>
      </c>
      <c r="C82" s="475" t="str">
        <f t="shared" ca="1" si="3"/>
        <v/>
      </c>
      <c r="D82" s="479">
        <v>19</v>
      </c>
      <c r="E82" s="40" t="s">
        <v>338</v>
      </c>
    </row>
    <row r="83" spans="1:29" s="15" customFormat="1">
      <c r="A83" s="475" t="str">
        <f t="shared" ca="1" si="3"/>
        <v/>
      </c>
      <c r="B83" s="475" t="str">
        <f t="shared" ca="1" si="3"/>
        <v/>
      </c>
      <c r="C83" s="475" t="str">
        <f t="shared" ca="1" si="3"/>
        <v/>
      </c>
      <c r="E83" s="475" t="s">
        <v>283</v>
      </c>
      <c r="F83" s="15">
        <v>1</v>
      </c>
      <c r="G83" s="15">
        <v>2</v>
      </c>
      <c r="H83" s="15">
        <v>3</v>
      </c>
      <c r="I83" s="15">
        <v>4</v>
      </c>
      <c r="J83" s="15">
        <v>5</v>
      </c>
      <c r="K83" s="15">
        <v>6</v>
      </c>
      <c r="L83" s="15">
        <v>7</v>
      </c>
      <c r="M83" s="15">
        <v>8</v>
      </c>
      <c r="N83" s="15">
        <v>9</v>
      </c>
      <c r="O83" s="15">
        <v>10</v>
      </c>
      <c r="P83" s="15">
        <v>11</v>
      </c>
      <c r="Q83" s="15">
        <v>12</v>
      </c>
      <c r="R83" s="15">
        <v>13</v>
      </c>
      <c r="S83" s="15">
        <v>14</v>
      </c>
      <c r="T83" s="15">
        <v>15</v>
      </c>
      <c r="U83" s="15">
        <v>16</v>
      </c>
      <c r="V83" s="15">
        <v>17</v>
      </c>
      <c r="W83" s="15">
        <v>18</v>
      </c>
      <c r="X83" s="15">
        <v>19</v>
      </c>
    </row>
    <row r="84" spans="1:29" s="15" customFormat="1">
      <c r="A84" s="475" t="str">
        <f t="shared" ca="1" si="3"/>
        <v/>
      </c>
      <c r="B84" s="475" t="str">
        <f t="shared" ca="1" si="3"/>
        <v/>
      </c>
      <c r="C84" s="475" t="str">
        <f t="shared" ca="1" si="3"/>
        <v/>
      </c>
      <c r="E84" s="475" t="s">
        <v>311</v>
      </c>
      <c r="F84" s="15">
        <v>5</v>
      </c>
      <c r="G84" s="15">
        <v>19</v>
      </c>
      <c r="H84" s="15">
        <v>7</v>
      </c>
      <c r="I84" s="15">
        <v>18</v>
      </c>
      <c r="J84" s="15">
        <v>13</v>
      </c>
      <c r="K84" s="15">
        <v>8</v>
      </c>
      <c r="L84" s="15">
        <v>11</v>
      </c>
      <c r="M84" s="15">
        <v>17</v>
      </c>
      <c r="N84" s="15">
        <v>3</v>
      </c>
      <c r="O84" s="15">
        <v>1</v>
      </c>
      <c r="P84" s="15">
        <v>9</v>
      </c>
      <c r="Q84" s="15">
        <v>14</v>
      </c>
      <c r="R84" s="15">
        <v>10</v>
      </c>
      <c r="S84" s="15">
        <v>16</v>
      </c>
      <c r="T84" s="15">
        <v>2</v>
      </c>
      <c r="U84" s="15">
        <v>4</v>
      </c>
      <c r="V84" s="15">
        <v>6</v>
      </c>
      <c r="W84" s="15">
        <v>15</v>
      </c>
      <c r="X84" s="15">
        <v>12</v>
      </c>
    </row>
    <row r="85" spans="1:29" s="15" customFormat="1">
      <c r="A85" s="475" t="str">
        <f t="shared" ca="1" si="3"/>
        <v/>
      </c>
      <c r="B85" s="475" t="str">
        <f t="shared" ca="1" si="3"/>
        <v/>
      </c>
      <c r="C85" s="475" t="str">
        <f t="shared" ca="1" si="3"/>
        <v/>
      </c>
      <c r="E85" s="475" t="s">
        <v>313</v>
      </c>
      <c r="F85" s="15">
        <v>18</v>
      </c>
      <c r="G85" s="15">
        <v>4</v>
      </c>
      <c r="H85" s="15">
        <v>2</v>
      </c>
      <c r="I85" s="15">
        <v>11</v>
      </c>
      <c r="J85" s="15">
        <v>6</v>
      </c>
      <c r="K85" s="15">
        <v>15</v>
      </c>
      <c r="L85" s="15">
        <v>10</v>
      </c>
      <c r="M85" s="15">
        <v>19</v>
      </c>
      <c r="N85" s="15">
        <v>1</v>
      </c>
      <c r="O85" s="15">
        <v>16</v>
      </c>
      <c r="P85" s="15">
        <v>12</v>
      </c>
      <c r="Q85" s="15">
        <v>9</v>
      </c>
      <c r="R85" s="15">
        <v>5</v>
      </c>
      <c r="S85" s="15">
        <v>17</v>
      </c>
      <c r="T85" s="15">
        <v>8</v>
      </c>
      <c r="U85" s="15">
        <v>13</v>
      </c>
      <c r="V85" s="15">
        <v>3</v>
      </c>
      <c r="W85" s="15">
        <v>14</v>
      </c>
      <c r="X85" s="15">
        <v>7</v>
      </c>
    </row>
    <row r="86" spans="1:29" s="15" customFormat="1">
      <c r="A86" s="475" t="str">
        <f t="shared" ca="1" si="3"/>
        <v/>
      </c>
      <c r="B86" s="475" t="str">
        <f t="shared" ca="1" si="3"/>
        <v/>
      </c>
      <c r="C86" s="475" t="str">
        <f t="shared" ca="1" si="3"/>
        <v/>
      </c>
    </row>
    <row r="87" spans="1:29" s="15" customFormat="1">
      <c r="A87" s="475" t="str">
        <f t="shared" ref="A87:C109" ca="1" si="4">IF(INDIRECT(ADDRESS(A$6,ROW()-ROW(A$6)-1+COLUMN($F$8)))&gt;0,INDIRECT(ADDRESS(A$6,ROW()-ROW(A$6)-1+COLUMN($F$8))),"")</f>
        <v/>
      </c>
      <c r="B87" s="475" t="str">
        <f t="shared" ca="1" si="4"/>
        <v/>
      </c>
      <c r="C87" s="475" t="str">
        <f t="shared" ca="1" si="4"/>
        <v/>
      </c>
      <c r="D87" s="479">
        <v>20</v>
      </c>
      <c r="E87" s="40" t="s">
        <v>338</v>
      </c>
    </row>
    <row r="88" spans="1:29" s="15" customFormat="1">
      <c r="A88" s="475" t="str">
        <f t="shared" ca="1" si="4"/>
        <v/>
      </c>
      <c r="B88" s="475" t="str">
        <f t="shared" ca="1" si="4"/>
        <v/>
      </c>
      <c r="C88" s="475" t="str">
        <f t="shared" ca="1" si="4"/>
        <v/>
      </c>
      <c r="E88" s="475" t="s">
        <v>283</v>
      </c>
      <c r="F88" s="15">
        <v>1</v>
      </c>
      <c r="G88" s="15">
        <v>2</v>
      </c>
      <c r="H88" s="15">
        <v>3</v>
      </c>
      <c r="I88" s="15">
        <v>4</v>
      </c>
      <c r="J88" s="15">
        <v>5</v>
      </c>
      <c r="K88" s="15">
        <v>6</v>
      </c>
      <c r="L88" s="15">
        <v>7</v>
      </c>
      <c r="M88" s="15">
        <v>8</v>
      </c>
      <c r="N88" s="15">
        <v>9</v>
      </c>
      <c r="O88" s="15">
        <v>10</v>
      </c>
      <c r="P88" s="15">
        <v>11</v>
      </c>
      <c r="Q88" s="15">
        <v>12</v>
      </c>
      <c r="R88" s="15">
        <v>13</v>
      </c>
      <c r="S88" s="15">
        <v>14</v>
      </c>
      <c r="T88" s="15">
        <v>15</v>
      </c>
      <c r="U88" s="15">
        <v>16</v>
      </c>
      <c r="V88" s="15">
        <v>17</v>
      </c>
      <c r="W88" s="15">
        <v>18</v>
      </c>
      <c r="X88" s="15">
        <v>19</v>
      </c>
      <c r="Y88" s="15">
        <v>20</v>
      </c>
    </row>
    <row r="89" spans="1:29" s="15" customFormat="1">
      <c r="A89" s="475" t="str">
        <f t="shared" ca="1" si="4"/>
        <v/>
      </c>
      <c r="B89" s="475" t="str">
        <f t="shared" ca="1" si="4"/>
        <v/>
      </c>
      <c r="C89" s="475" t="str">
        <f t="shared" ca="1" si="4"/>
        <v/>
      </c>
      <c r="E89" s="475" t="s">
        <v>311</v>
      </c>
      <c r="F89" s="15">
        <v>10</v>
      </c>
      <c r="G89" s="15">
        <v>1</v>
      </c>
      <c r="H89" s="15">
        <v>19</v>
      </c>
      <c r="I89" s="15">
        <v>2</v>
      </c>
      <c r="J89" s="15">
        <v>13</v>
      </c>
      <c r="K89" s="15">
        <v>17</v>
      </c>
      <c r="L89" s="15">
        <v>15</v>
      </c>
      <c r="M89" s="15">
        <v>16</v>
      </c>
      <c r="N89" s="15">
        <v>8</v>
      </c>
      <c r="O89" s="15">
        <v>4</v>
      </c>
      <c r="P89" s="15">
        <v>14</v>
      </c>
      <c r="Q89" s="15">
        <v>18</v>
      </c>
      <c r="R89" s="15">
        <v>7</v>
      </c>
      <c r="S89" s="15">
        <v>3</v>
      </c>
      <c r="T89" s="15">
        <v>12</v>
      </c>
      <c r="U89" s="15">
        <v>20</v>
      </c>
      <c r="V89" s="15">
        <v>5</v>
      </c>
      <c r="W89" s="15">
        <v>9</v>
      </c>
      <c r="X89" s="15">
        <v>6</v>
      </c>
      <c r="Y89" s="15">
        <v>11</v>
      </c>
    </row>
    <row r="90" spans="1:29" s="15" customFormat="1">
      <c r="A90" s="475" t="str">
        <f t="shared" ca="1" si="4"/>
        <v/>
      </c>
      <c r="B90" s="475" t="str">
        <f t="shared" ca="1" si="4"/>
        <v/>
      </c>
      <c r="C90" s="475" t="str">
        <f t="shared" ca="1" si="4"/>
        <v/>
      </c>
      <c r="E90" s="475" t="s">
        <v>313</v>
      </c>
      <c r="F90" s="15">
        <v>8</v>
      </c>
      <c r="G90" s="15">
        <v>19</v>
      </c>
      <c r="H90" s="15">
        <v>5</v>
      </c>
      <c r="I90" s="15">
        <v>11</v>
      </c>
      <c r="J90" s="15">
        <v>14</v>
      </c>
      <c r="K90" s="15">
        <v>2</v>
      </c>
      <c r="L90" s="15">
        <v>6</v>
      </c>
      <c r="M90" s="15">
        <v>15</v>
      </c>
      <c r="N90" s="15">
        <v>7</v>
      </c>
      <c r="O90" s="15">
        <v>17</v>
      </c>
      <c r="P90" s="15">
        <v>3</v>
      </c>
      <c r="Q90" s="15">
        <v>13</v>
      </c>
      <c r="R90" s="15">
        <v>20</v>
      </c>
      <c r="S90" s="15">
        <v>10</v>
      </c>
      <c r="T90" s="15">
        <v>16</v>
      </c>
      <c r="U90" s="15">
        <v>4</v>
      </c>
      <c r="V90" s="15">
        <v>9</v>
      </c>
      <c r="W90" s="15">
        <v>12</v>
      </c>
      <c r="X90" s="15">
        <v>18</v>
      </c>
      <c r="Y90" s="15">
        <v>1</v>
      </c>
    </row>
    <row r="91" spans="1:29" s="15" customFormat="1">
      <c r="A91" s="475" t="str">
        <f t="shared" ca="1" si="4"/>
        <v/>
      </c>
      <c r="B91" s="475" t="str">
        <f t="shared" ca="1" si="4"/>
        <v/>
      </c>
      <c r="C91" s="475" t="str">
        <f t="shared" ca="1" si="4"/>
        <v/>
      </c>
    </row>
    <row r="92" spans="1:29" s="15" customFormat="1">
      <c r="A92" s="475" t="str">
        <f t="shared" ca="1" si="4"/>
        <v/>
      </c>
      <c r="B92" s="475" t="str">
        <f t="shared" ca="1" si="4"/>
        <v/>
      </c>
      <c r="C92" s="475" t="str">
        <f t="shared" ca="1" si="4"/>
        <v/>
      </c>
      <c r="D92" s="479">
        <v>21</v>
      </c>
      <c r="E92" s="40" t="s">
        <v>338</v>
      </c>
    </row>
    <row r="93" spans="1:29" s="15" customFormat="1">
      <c r="A93" s="475" t="str">
        <f t="shared" ca="1" si="4"/>
        <v/>
      </c>
      <c r="B93" s="475" t="str">
        <f t="shared" ca="1" si="4"/>
        <v/>
      </c>
      <c r="C93" s="475" t="str">
        <f t="shared" ca="1" si="4"/>
        <v/>
      </c>
      <c r="E93" s="475" t="s">
        <v>283</v>
      </c>
      <c r="F93" s="15">
        <v>1</v>
      </c>
      <c r="G93" s="15">
        <v>2</v>
      </c>
      <c r="H93" s="15">
        <v>3</v>
      </c>
      <c r="I93" s="15">
        <v>4</v>
      </c>
      <c r="J93" s="15">
        <v>5</v>
      </c>
      <c r="K93" s="15">
        <v>6</v>
      </c>
      <c r="L93" s="15">
        <v>7</v>
      </c>
      <c r="M93" s="15">
        <v>8</v>
      </c>
      <c r="N93" s="15">
        <v>9</v>
      </c>
      <c r="P93" s="15">
        <v>10</v>
      </c>
      <c r="Q93" s="15">
        <v>11</v>
      </c>
      <c r="R93" s="15">
        <v>12</v>
      </c>
      <c r="S93" s="15">
        <v>13</v>
      </c>
      <c r="U93" s="15">
        <v>14</v>
      </c>
      <c r="V93" s="15">
        <v>15</v>
      </c>
      <c r="W93" s="15">
        <v>16</v>
      </c>
      <c r="X93" s="15">
        <v>17</v>
      </c>
      <c r="Z93" s="15">
        <v>18</v>
      </c>
      <c r="AA93" s="15">
        <v>19</v>
      </c>
      <c r="AB93" s="15">
        <v>20</v>
      </c>
      <c r="AC93" s="15">
        <v>21</v>
      </c>
    </row>
    <row r="94" spans="1:29" s="15" customFormat="1">
      <c r="A94" s="475" t="str">
        <f t="shared" ca="1" si="4"/>
        <v/>
      </c>
      <c r="B94" s="475" t="str">
        <f t="shared" ca="1" si="4"/>
        <v/>
      </c>
      <c r="C94" s="475" t="str">
        <f t="shared" ca="1" si="4"/>
        <v/>
      </c>
      <c r="E94" s="475" t="s">
        <v>311</v>
      </c>
      <c r="F94" s="15">
        <v>8</v>
      </c>
      <c r="G94" s="15">
        <v>16</v>
      </c>
      <c r="H94" s="15">
        <v>10</v>
      </c>
      <c r="I94" s="15">
        <v>15</v>
      </c>
      <c r="J94" s="15">
        <v>20</v>
      </c>
      <c r="K94" s="15">
        <v>5</v>
      </c>
      <c r="L94" s="15">
        <v>18</v>
      </c>
      <c r="M94" s="15">
        <v>9</v>
      </c>
      <c r="N94" s="15">
        <v>12</v>
      </c>
      <c r="P94" s="15">
        <v>13</v>
      </c>
      <c r="Q94" s="15">
        <v>21</v>
      </c>
      <c r="R94" s="15">
        <v>17</v>
      </c>
      <c r="S94" s="15">
        <v>1</v>
      </c>
      <c r="U94" s="15">
        <v>19</v>
      </c>
      <c r="V94" s="15">
        <v>4</v>
      </c>
      <c r="W94" s="15">
        <v>6</v>
      </c>
      <c r="X94" s="15">
        <v>3</v>
      </c>
      <c r="Z94" s="15">
        <v>11</v>
      </c>
      <c r="AA94" s="15">
        <v>14</v>
      </c>
      <c r="AB94" s="15">
        <v>7</v>
      </c>
      <c r="AC94" s="15">
        <v>2</v>
      </c>
    </row>
    <row r="95" spans="1:29" s="15" customFormat="1">
      <c r="A95" s="475" t="str">
        <f t="shared" ca="1" si="4"/>
        <v/>
      </c>
      <c r="B95" s="475" t="str">
        <f t="shared" ca="1" si="4"/>
        <v/>
      </c>
      <c r="C95" s="475" t="str">
        <f t="shared" ca="1" si="4"/>
        <v/>
      </c>
      <c r="E95" s="475" t="s">
        <v>313</v>
      </c>
      <c r="F95" s="15">
        <v>21</v>
      </c>
      <c r="G95" s="15">
        <v>9</v>
      </c>
      <c r="H95" s="15">
        <v>11</v>
      </c>
      <c r="I95" s="15">
        <v>6</v>
      </c>
      <c r="J95" s="15">
        <v>14</v>
      </c>
      <c r="K95" s="15">
        <v>20</v>
      </c>
      <c r="L95" s="15">
        <v>17</v>
      </c>
      <c r="M95" s="15">
        <v>4</v>
      </c>
      <c r="N95" s="15">
        <v>10</v>
      </c>
      <c r="P95" s="15">
        <v>12</v>
      </c>
      <c r="Q95" s="15">
        <v>3</v>
      </c>
      <c r="R95" s="15">
        <v>1</v>
      </c>
      <c r="S95" s="15">
        <v>8</v>
      </c>
      <c r="U95" s="15">
        <v>15</v>
      </c>
      <c r="V95" s="15">
        <v>5</v>
      </c>
      <c r="W95" s="15">
        <v>19</v>
      </c>
      <c r="X95" s="15">
        <v>7</v>
      </c>
      <c r="Z95" s="15">
        <v>16</v>
      </c>
      <c r="AA95" s="15">
        <v>13</v>
      </c>
      <c r="AB95" s="15">
        <v>2</v>
      </c>
      <c r="AC95" s="15">
        <v>18</v>
      </c>
    </row>
    <row r="96" spans="1:29" s="15" customFormat="1">
      <c r="A96" s="475" t="str">
        <f t="shared" ca="1" si="4"/>
        <v/>
      </c>
      <c r="B96" s="475" t="str">
        <f t="shared" ca="1" si="4"/>
        <v/>
      </c>
      <c r="C96" s="475" t="str">
        <f t="shared" ca="1" si="4"/>
        <v/>
      </c>
    </row>
    <row r="97" spans="1:29" s="15" customFormat="1">
      <c r="A97" s="475" t="str">
        <f t="shared" ca="1" si="4"/>
        <v/>
      </c>
      <c r="B97" s="475" t="str">
        <f t="shared" ca="1" si="4"/>
        <v/>
      </c>
      <c r="C97" s="475" t="str">
        <f t="shared" ca="1" si="4"/>
        <v/>
      </c>
      <c r="D97" s="479">
        <v>22</v>
      </c>
      <c r="E97" s="40" t="s">
        <v>338</v>
      </c>
    </row>
    <row r="98" spans="1:29" s="15" customFormat="1">
      <c r="A98" s="475" t="str">
        <f t="shared" ca="1" si="4"/>
        <v/>
      </c>
      <c r="B98" s="475" t="str">
        <f t="shared" ca="1" si="4"/>
        <v/>
      </c>
      <c r="C98" s="475" t="str">
        <f t="shared" ca="1" si="4"/>
        <v/>
      </c>
      <c r="E98" s="475" t="s">
        <v>283</v>
      </c>
      <c r="F98" s="15">
        <v>1</v>
      </c>
      <c r="G98" s="15">
        <v>2</v>
      </c>
      <c r="H98" s="15">
        <v>3</v>
      </c>
      <c r="I98" s="15">
        <v>4</v>
      </c>
      <c r="J98" s="15">
        <v>5</v>
      </c>
      <c r="K98" s="15">
        <v>6</v>
      </c>
      <c r="L98" s="15">
        <v>7</v>
      </c>
      <c r="M98" s="15">
        <v>8</v>
      </c>
      <c r="N98" s="15">
        <v>9</v>
      </c>
      <c r="O98" s="15">
        <v>10</v>
      </c>
      <c r="P98" s="15">
        <v>11</v>
      </c>
      <c r="Q98" s="15">
        <v>12</v>
      </c>
      <c r="R98" s="15">
        <v>13</v>
      </c>
      <c r="S98" s="15">
        <v>14</v>
      </c>
      <c r="U98" s="15">
        <v>15</v>
      </c>
      <c r="V98" s="15">
        <v>16</v>
      </c>
      <c r="W98" s="15">
        <v>17</v>
      </c>
      <c r="X98" s="15">
        <v>18</v>
      </c>
      <c r="Z98" s="15">
        <v>19</v>
      </c>
      <c r="AA98" s="15">
        <v>20</v>
      </c>
      <c r="AB98" s="15">
        <v>21</v>
      </c>
      <c r="AC98" s="15">
        <v>22</v>
      </c>
    </row>
    <row r="99" spans="1:29" s="15" customFormat="1">
      <c r="A99" s="475" t="str">
        <f t="shared" ca="1" si="4"/>
        <v/>
      </c>
      <c r="B99" s="475" t="str">
        <f t="shared" ca="1" si="4"/>
        <v/>
      </c>
      <c r="C99" s="475" t="str">
        <f t="shared" ca="1" si="4"/>
        <v/>
      </c>
      <c r="E99" s="475" t="s">
        <v>311</v>
      </c>
      <c r="F99" s="15">
        <v>8</v>
      </c>
      <c r="G99" s="15">
        <v>17</v>
      </c>
      <c r="H99" s="15">
        <v>20</v>
      </c>
      <c r="I99" s="15">
        <v>16</v>
      </c>
      <c r="J99" s="15">
        <v>11</v>
      </c>
      <c r="K99" s="15">
        <v>18</v>
      </c>
      <c r="L99" s="15">
        <v>1</v>
      </c>
      <c r="M99" s="15">
        <v>19</v>
      </c>
      <c r="N99" s="15">
        <v>7</v>
      </c>
      <c r="O99" s="15">
        <v>13</v>
      </c>
      <c r="P99" s="15">
        <v>2</v>
      </c>
      <c r="Q99" s="15">
        <v>4</v>
      </c>
      <c r="R99" s="15">
        <v>6</v>
      </c>
      <c r="S99" s="15">
        <v>15</v>
      </c>
      <c r="U99" s="15">
        <v>5</v>
      </c>
      <c r="V99" s="15">
        <v>21</v>
      </c>
      <c r="W99" s="15">
        <v>9</v>
      </c>
      <c r="X99" s="15">
        <v>12</v>
      </c>
      <c r="Z99" s="15">
        <v>14</v>
      </c>
      <c r="AA99" s="15">
        <v>22</v>
      </c>
      <c r="AB99" s="15">
        <v>10</v>
      </c>
      <c r="AC99" s="15">
        <v>3</v>
      </c>
    </row>
    <row r="100" spans="1:29" s="15" customFormat="1">
      <c r="A100" s="475" t="str">
        <f t="shared" ca="1" si="4"/>
        <v/>
      </c>
      <c r="B100" s="475" t="str">
        <f t="shared" ca="1" si="4"/>
        <v/>
      </c>
      <c r="C100" s="475" t="str">
        <f t="shared" ca="1" si="4"/>
        <v/>
      </c>
      <c r="E100" s="475" t="s">
        <v>313</v>
      </c>
      <c r="F100" s="15">
        <v>22</v>
      </c>
      <c r="G100" s="15">
        <v>18</v>
      </c>
      <c r="H100" s="15">
        <v>14</v>
      </c>
      <c r="I100" s="15">
        <v>21</v>
      </c>
      <c r="J100" s="15">
        <v>6</v>
      </c>
      <c r="K100" s="15">
        <v>12</v>
      </c>
      <c r="L100" s="15">
        <v>10</v>
      </c>
      <c r="M100" s="15">
        <v>15</v>
      </c>
      <c r="N100" s="15">
        <v>19</v>
      </c>
      <c r="O100" s="15">
        <v>2</v>
      </c>
      <c r="P100" s="15">
        <v>13</v>
      </c>
      <c r="Q100" s="15">
        <v>8</v>
      </c>
      <c r="R100" s="15">
        <v>5</v>
      </c>
      <c r="S100" s="15">
        <v>17</v>
      </c>
      <c r="U100" s="15">
        <v>4</v>
      </c>
      <c r="V100" s="15">
        <v>9</v>
      </c>
      <c r="W100" s="15">
        <v>16</v>
      </c>
      <c r="X100" s="15">
        <v>1</v>
      </c>
      <c r="Z100" s="15">
        <v>7</v>
      </c>
      <c r="AA100" s="15">
        <v>3</v>
      </c>
      <c r="AB100" s="15">
        <v>11</v>
      </c>
      <c r="AC100" s="15">
        <v>20</v>
      </c>
    </row>
    <row r="101" spans="1:29" s="15" customFormat="1">
      <c r="A101" s="475" t="str">
        <f t="shared" ca="1" si="4"/>
        <v/>
      </c>
      <c r="B101" s="475" t="str">
        <f t="shared" ca="1" si="4"/>
        <v/>
      </c>
      <c r="C101" s="475" t="str">
        <f t="shared" ca="1" si="4"/>
        <v/>
      </c>
    </row>
    <row r="102" spans="1:29" s="15" customFormat="1">
      <c r="A102" s="475" t="str">
        <f t="shared" ca="1" si="4"/>
        <v/>
      </c>
      <c r="B102" s="475" t="str">
        <f t="shared" ca="1" si="4"/>
        <v/>
      </c>
      <c r="C102" s="475" t="str">
        <f t="shared" ca="1" si="4"/>
        <v/>
      </c>
      <c r="D102" s="479">
        <v>23</v>
      </c>
      <c r="E102" s="40" t="s">
        <v>338</v>
      </c>
    </row>
    <row r="103" spans="1:29" s="15" customFormat="1">
      <c r="A103" s="475" t="str">
        <f t="shared" ca="1" si="4"/>
        <v/>
      </c>
      <c r="B103" s="475" t="str">
        <f t="shared" ca="1" si="4"/>
        <v/>
      </c>
      <c r="C103" s="475" t="str">
        <f t="shared" ca="1" si="4"/>
        <v/>
      </c>
      <c r="E103" s="475" t="s">
        <v>283</v>
      </c>
      <c r="F103" s="15">
        <v>1</v>
      </c>
      <c r="G103" s="15">
        <v>2</v>
      </c>
      <c r="H103" s="15">
        <v>3</v>
      </c>
      <c r="I103" s="15">
        <v>4</v>
      </c>
      <c r="J103" s="15">
        <v>5</v>
      </c>
      <c r="K103" s="15">
        <v>6</v>
      </c>
      <c r="L103" s="15">
        <v>7</v>
      </c>
      <c r="M103" s="15">
        <v>8</v>
      </c>
      <c r="N103" s="15">
        <v>9</v>
      </c>
      <c r="O103" s="15">
        <v>10</v>
      </c>
      <c r="P103" s="15">
        <v>11</v>
      </c>
      <c r="Q103" s="15">
        <v>12</v>
      </c>
      <c r="R103" s="15">
        <v>13</v>
      </c>
      <c r="S103" s="15">
        <v>14</v>
      </c>
      <c r="T103" s="15">
        <v>15</v>
      </c>
      <c r="U103" s="15">
        <v>16</v>
      </c>
      <c r="V103" s="15">
        <v>17</v>
      </c>
      <c r="W103" s="15">
        <v>18</v>
      </c>
      <c r="X103" s="15">
        <v>19</v>
      </c>
      <c r="Z103" s="15">
        <v>20</v>
      </c>
      <c r="AA103" s="15">
        <v>21</v>
      </c>
      <c r="AB103" s="15">
        <v>22</v>
      </c>
      <c r="AC103" s="15">
        <v>23</v>
      </c>
    </row>
    <row r="104" spans="1:29" s="15" customFormat="1">
      <c r="A104" s="475" t="str">
        <f t="shared" ca="1" si="4"/>
        <v/>
      </c>
      <c r="B104" s="475" t="str">
        <f t="shared" ca="1" si="4"/>
        <v/>
      </c>
      <c r="C104" s="475" t="str">
        <f t="shared" ca="1" si="4"/>
        <v/>
      </c>
      <c r="E104" s="475" t="s">
        <v>311</v>
      </c>
      <c r="F104" s="15">
        <v>22</v>
      </c>
      <c r="G104" s="15">
        <v>18</v>
      </c>
      <c r="H104" s="15">
        <v>4</v>
      </c>
      <c r="I104" s="15">
        <v>13</v>
      </c>
      <c r="J104" s="15">
        <v>20</v>
      </c>
      <c r="K104" s="15">
        <v>3</v>
      </c>
      <c r="L104" s="15">
        <v>9</v>
      </c>
      <c r="M104" s="15">
        <v>21</v>
      </c>
      <c r="N104" s="15">
        <v>12</v>
      </c>
      <c r="O104" s="15">
        <v>19</v>
      </c>
      <c r="P104" s="15">
        <v>23</v>
      </c>
      <c r="Q104" s="15">
        <v>10</v>
      </c>
      <c r="R104" s="15">
        <v>17</v>
      </c>
      <c r="S104" s="15">
        <v>11</v>
      </c>
      <c r="T104" s="15">
        <v>16</v>
      </c>
      <c r="U104" s="15">
        <v>5</v>
      </c>
      <c r="V104" s="15">
        <v>15</v>
      </c>
      <c r="W104" s="15">
        <v>1</v>
      </c>
      <c r="X104" s="15">
        <v>7</v>
      </c>
      <c r="Z104" s="15">
        <v>8</v>
      </c>
      <c r="AA104" s="15">
        <v>6</v>
      </c>
      <c r="AB104" s="15">
        <v>14</v>
      </c>
      <c r="AC104" s="15">
        <v>2</v>
      </c>
    </row>
    <row r="105" spans="1:29" s="15" customFormat="1">
      <c r="A105" s="475" t="str">
        <f t="shared" ca="1" si="4"/>
        <v/>
      </c>
      <c r="B105" s="475" t="str">
        <f t="shared" ca="1" si="4"/>
        <v/>
      </c>
      <c r="C105" s="475" t="str">
        <f t="shared" ca="1" si="4"/>
        <v/>
      </c>
      <c r="E105" s="475" t="s">
        <v>313</v>
      </c>
      <c r="F105" s="490">
        <v>7</v>
      </c>
      <c r="G105" s="490">
        <v>14</v>
      </c>
      <c r="H105" s="490">
        <v>20</v>
      </c>
      <c r="I105" s="490">
        <v>17</v>
      </c>
      <c r="J105" s="490">
        <v>21</v>
      </c>
      <c r="K105" s="490">
        <v>15</v>
      </c>
      <c r="L105" s="490">
        <v>23</v>
      </c>
      <c r="M105" s="490">
        <v>2</v>
      </c>
      <c r="N105" s="490">
        <v>18</v>
      </c>
      <c r="O105" s="490">
        <v>8</v>
      </c>
      <c r="P105" s="490">
        <v>19</v>
      </c>
      <c r="Q105" s="490">
        <v>5</v>
      </c>
      <c r="R105" s="490">
        <v>16</v>
      </c>
      <c r="S105" s="490">
        <v>22</v>
      </c>
      <c r="T105" s="490">
        <v>6</v>
      </c>
      <c r="U105" s="490">
        <v>13</v>
      </c>
      <c r="V105" s="490">
        <v>11</v>
      </c>
      <c r="W105" s="490">
        <v>9</v>
      </c>
      <c r="X105" s="490">
        <v>1</v>
      </c>
      <c r="Z105" s="490">
        <v>10</v>
      </c>
      <c r="AA105" s="490">
        <v>4</v>
      </c>
      <c r="AB105" s="490">
        <v>12</v>
      </c>
      <c r="AC105" s="490">
        <v>3</v>
      </c>
    </row>
    <row r="106" spans="1:29" s="15" customFormat="1">
      <c r="A106" s="475" t="str">
        <f t="shared" ca="1" si="4"/>
        <v/>
      </c>
      <c r="B106" s="475" t="str">
        <f t="shared" ca="1" si="4"/>
        <v/>
      </c>
      <c r="C106" s="475" t="str">
        <f t="shared" ca="1" si="4"/>
        <v/>
      </c>
    </row>
    <row r="107" spans="1:29" s="15" customFormat="1">
      <c r="A107" s="475" t="str">
        <f t="shared" ca="1" si="4"/>
        <v/>
      </c>
      <c r="B107" s="475" t="str">
        <f t="shared" ca="1" si="4"/>
        <v/>
      </c>
      <c r="C107" s="475" t="str">
        <f t="shared" ca="1" si="4"/>
        <v/>
      </c>
      <c r="D107" s="479">
        <v>24</v>
      </c>
      <c r="E107" s="40" t="s">
        <v>338</v>
      </c>
    </row>
    <row r="108" spans="1:29" s="15" customFormat="1">
      <c r="A108" s="475" t="str">
        <f t="shared" ca="1" si="4"/>
        <v/>
      </c>
      <c r="B108" s="475" t="str">
        <f t="shared" ca="1" si="4"/>
        <v/>
      </c>
      <c r="C108" s="475" t="str">
        <f t="shared" ca="1" si="4"/>
        <v/>
      </c>
      <c r="E108" s="475" t="s">
        <v>283</v>
      </c>
      <c r="F108" s="15">
        <v>1</v>
      </c>
      <c r="G108" s="15">
        <v>2</v>
      </c>
      <c r="H108" s="15">
        <v>3</v>
      </c>
      <c r="I108" s="15">
        <v>4</v>
      </c>
      <c r="J108" s="15">
        <v>5</v>
      </c>
      <c r="K108" s="15">
        <v>6</v>
      </c>
      <c r="L108" s="15">
        <v>7</v>
      </c>
      <c r="M108" s="15">
        <v>8</v>
      </c>
      <c r="N108" s="15">
        <v>9</v>
      </c>
      <c r="O108" s="15">
        <v>10</v>
      </c>
      <c r="P108" s="15">
        <v>11</v>
      </c>
      <c r="Q108" s="15">
        <v>12</v>
      </c>
      <c r="R108" s="15">
        <v>13</v>
      </c>
      <c r="S108" s="15">
        <v>14</v>
      </c>
      <c r="T108" s="15">
        <v>15</v>
      </c>
      <c r="U108" s="15">
        <v>16</v>
      </c>
      <c r="V108" s="15">
        <v>17</v>
      </c>
      <c r="W108" s="15">
        <v>18</v>
      </c>
      <c r="X108" s="15">
        <v>19</v>
      </c>
      <c r="Y108" s="15">
        <v>20</v>
      </c>
      <c r="Z108" s="15">
        <v>21</v>
      </c>
      <c r="AA108" s="15">
        <v>22</v>
      </c>
      <c r="AB108" s="15">
        <v>23</v>
      </c>
      <c r="AC108" s="15">
        <v>24</v>
      </c>
    </row>
    <row r="109" spans="1:29" s="15" customFormat="1">
      <c r="A109" s="475" t="str">
        <f t="shared" ca="1" si="4"/>
        <v/>
      </c>
      <c r="B109" s="475" t="str">
        <f t="shared" ca="1" si="4"/>
        <v/>
      </c>
      <c r="C109" s="475" t="str">
        <f t="shared" ca="1" si="4"/>
        <v/>
      </c>
      <c r="E109" s="475" t="s">
        <v>311</v>
      </c>
      <c r="F109" s="15">
        <v>14</v>
      </c>
      <c r="G109" s="15">
        <v>3</v>
      </c>
      <c r="H109" s="15">
        <v>24</v>
      </c>
      <c r="I109" s="15">
        <v>7</v>
      </c>
      <c r="J109" s="15">
        <v>19</v>
      </c>
      <c r="K109" s="15">
        <v>12</v>
      </c>
      <c r="L109" s="15">
        <v>23</v>
      </c>
      <c r="M109" s="15">
        <v>16</v>
      </c>
      <c r="N109" s="15">
        <v>5</v>
      </c>
      <c r="O109" s="15">
        <v>9</v>
      </c>
      <c r="P109" s="15">
        <v>4</v>
      </c>
      <c r="Q109" s="15">
        <v>6</v>
      </c>
      <c r="R109" s="15">
        <v>17</v>
      </c>
      <c r="S109" s="15">
        <v>11</v>
      </c>
      <c r="T109" s="15">
        <v>21</v>
      </c>
      <c r="U109" s="15">
        <v>22</v>
      </c>
      <c r="V109" s="15">
        <v>13</v>
      </c>
      <c r="W109" s="15">
        <v>10</v>
      </c>
      <c r="X109" s="15">
        <v>18</v>
      </c>
      <c r="Y109" s="15">
        <v>1</v>
      </c>
      <c r="Z109" s="15">
        <v>20</v>
      </c>
      <c r="AA109" s="15">
        <v>8</v>
      </c>
      <c r="AB109" s="15">
        <v>15</v>
      </c>
      <c r="AC109" s="15">
        <v>2</v>
      </c>
    </row>
    <row r="110" spans="1:29" s="15" customFormat="1">
      <c r="A110" s="475" t="str">
        <f t="shared" ref="A110:B129" ca="1" si="5">IF(INDIRECT(ADDRESS(A$6,ROW()-ROW(A$6)-1+COLUMN($F$8)))&gt;0,INDIRECT(ADDRESS(A$6,ROW()-ROW(A$6)-1+COLUMN($F$8))),"")</f>
        <v/>
      </c>
      <c r="B110" s="475" t="str">
        <f t="shared" ca="1" si="5"/>
        <v/>
      </c>
      <c r="C110" s="475" t="s">
        <v>116</v>
      </c>
      <c r="E110" s="475" t="s">
        <v>313</v>
      </c>
      <c r="F110" s="15">
        <v>9</v>
      </c>
      <c r="G110" s="15">
        <v>20</v>
      </c>
      <c r="H110" s="15">
        <v>21</v>
      </c>
      <c r="I110" s="15">
        <v>13</v>
      </c>
      <c r="J110" s="15">
        <v>3</v>
      </c>
      <c r="K110" s="15">
        <v>7</v>
      </c>
      <c r="L110" s="15">
        <v>15</v>
      </c>
      <c r="M110" s="15">
        <v>4</v>
      </c>
      <c r="N110" s="15">
        <v>16</v>
      </c>
      <c r="O110" s="15">
        <v>22</v>
      </c>
      <c r="P110" s="15">
        <v>18</v>
      </c>
      <c r="Q110" s="15">
        <v>24</v>
      </c>
      <c r="R110" s="15">
        <v>2</v>
      </c>
      <c r="S110" s="15">
        <v>12</v>
      </c>
      <c r="T110" s="15">
        <v>6</v>
      </c>
      <c r="U110" s="15">
        <v>19</v>
      </c>
      <c r="V110" s="15">
        <v>11</v>
      </c>
      <c r="W110" s="15">
        <v>1</v>
      </c>
      <c r="X110" s="15">
        <v>8</v>
      </c>
      <c r="Y110" s="15">
        <v>23</v>
      </c>
      <c r="Z110" s="15">
        <v>5</v>
      </c>
      <c r="AA110" s="15">
        <v>10</v>
      </c>
      <c r="AB110" s="15">
        <v>14</v>
      </c>
      <c r="AC110" s="15">
        <v>17</v>
      </c>
    </row>
    <row r="111" spans="1:29" s="15" customFormat="1">
      <c r="A111" s="475" t="str">
        <f t="shared" ca="1" si="5"/>
        <v/>
      </c>
      <c r="B111" s="475" t="str">
        <f t="shared" ca="1" si="5"/>
        <v/>
      </c>
      <c r="C111" s="491" t="s">
        <v>117</v>
      </c>
    </row>
    <row r="112" spans="1:29" s="15" customFormat="1">
      <c r="A112" s="475" t="str">
        <f t="shared" ca="1" si="5"/>
        <v/>
      </c>
      <c r="B112" s="475" t="str">
        <f t="shared" ca="1" si="5"/>
        <v/>
      </c>
      <c r="C112" s="475" t="str">
        <f t="shared" ref="C112:C143" ca="1" si="6">IF(INDIRECT(ADDRESS(C$6,ROW()-ROW(C$6)-1+COLUMN($F$8)))&gt;0,INDIRECT(ADDRESS(C$6,ROW()-ROW(C$6)-1+COLUMN($F$8))),"")</f>
        <v/>
      </c>
      <c r="D112" s="479">
        <v>25</v>
      </c>
      <c r="E112" s="40" t="s">
        <v>338</v>
      </c>
    </row>
    <row r="113" spans="1:34" s="15" customFormat="1">
      <c r="A113" s="475" t="str">
        <f t="shared" ca="1" si="5"/>
        <v/>
      </c>
      <c r="B113" s="475" t="str">
        <f t="shared" ca="1" si="5"/>
        <v/>
      </c>
      <c r="C113" s="475" t="str">
        <f t="shared" ca="1" si="6"/>
        <v/>
      </c>
      <c r="E113" s="475" t="s">
        <v>283</v>
      </c>
      <c r="F113" s="15">
        <v>1</v>
      </c>
      <c r="G113" s="15">
        <v>2</v>
      </c>
      <c r="H113" s="15">
        <v>3</v>
      </c>
      <c r="I113" s="15">
        <v>4</v>
      </c>
      <c r="J113" s="15">
        <v>5</v>
      </c>
      <c r="K113" s="15">
        <v>6</v>
      </c>
      <c r="L113" s="15">
        <v>7</v>
      </c>
      <c r="M113" s="15">
        <v>8</v>
      </c>
      <c r="N113" s="15">
        <v>9</v>
      </c>
      <c r="O113" s="15">
        <v>10</v>
      </c>
      <c r="P113" s="15">
        <v>11</v>
      </c>
      <c r="Q113" s="15">
        <v>12</v>
      </c>
      <c r="R113" s="15">
        <v>13</v>
      </c>
      <c r="S113" s="15">
        <v>14</v>
      </c>
      <c r="T113" s="15">
        <v>15</v>
      </c>
      <c r="U113" s="15">
        <v>16</v>
      </c>
      <c r="V113" s="15">
        <v>17</v>
      </c>
      <c r="W113" s="15">
        <v>18</v>
      </c>
      <c r="X113" s="15">
        <v>19</v>
      </c>
      <c r="Y113" s="15">
        <v>20</v>
      </c>
      <c r="Z113" s="15">
        <v>21</v>
      </c>
      <c r="AA113" s="15">
        <v>22</v>
      </c>
      <c r="AB113" s="15">
        <v>23</v>
      </c>
      <c r="AC113" s="15">
        <v>24</v>
      </c>
      <c r="AD113" s="15">
        <v>25</v>
      </c>
    </row>
    <row r="114" spans="1:34" s="15" customFormat="1">
      <c r="A114" s="475" t="str">
        <f t="shared" ca="1" si="5"/>
        <v/>
      </c>
      <c r="B114" s="475" t="str">
        <f t="shared" ca="1" si="5"/>
        <v/>
      </c>
      <c r="C114" s="475" t="str">
        <f t="shared" ca="1" si="6"/>
        <v/>
      </c>
      <c r="E114" s="475" t="s">
        <v>311</v>
      </c>
      <c r="F114" s="15">
        <v>15</v>
      </c>
      <c r="G114" s="15">
        <v>8</v>
      </c>
      <c r="H114" s="15">
        <v>20</v>
      </c>
      <c r="I114" s="15">
        <v>21</v>
      </c>
      <c r="J114" s="15">
        <v>1</v>
      </c>
      <c r="K114" s="15">
        <v>25</v>
      </c>
      <c r="L114" s="15">
        <v>13</v>
      </c>
      <c r="M114" s="15">
        <v>19</v>
      </c>
      <c r="N114" s="15">
        <v>7</v>
      </c>
      <c r="O114" s="15">
        <v>3</v>
      </c>
      <c r="P114" s="15">
        <v>22</v>
      </c>
      <c r="Q114" s="15">
        <v>6</v>
      </c>
      <c r="R114" s="15">
        <v>2</v>
      </c>
      <c r="S114" s="15">
        <v>11</v>
      </c>
      <c r="T114" s="15">
        <v>16</v>
      </c>
      <c r="U114" s="15">
        <v>5</v>
      </c>
      <c r="V114" s="15">
        <v>23</v>
      </c>
      <c r="W114" s="15">
        <v>10</v>
      </c>
      <c r="X114" s="15">
        <v>18</v>
      </c>
      <c r="Y114" s="15">
        <v>12</v>
      </c>
      <c r="Z114" s="15">
        <v>14</v>
      </c>
      <c r="AA114" s="15">
        <v>9</v>
      </c>
      <c r="AB114" s="15">
        <v>24</v>
      </c>
      <c r="AC114" s="15">
        <v>17</v>
      </c>
      <c r="AD114" s="15">
        <v>4</v>
      </c>
    </row>
    <row r="115" spans="1:34" s="15" customFormat="1">
      <c r="A115" s="475" t="str">
        <f t="shared" ca="1" si="5"/>
        <v/>
      </c>
      <c r="B115" s="475" t="str">
        <f t="shared" ca="1" si="5"/>
        <v/>
      </c>
      <c r="C115" s="475" t="str">
        <f t="shared" ca="1" si="6"/>
        <v/>
      </c>
      <c r="E115" s="475" t="s">
        <v>313</v>
      </c>
      <c r="F115" s="15">
        <v>9</v>
      </c>
      <c r="G115" s="15">
        <v>19</v>
      </c>
      <c r="H115" s="15">
        <v>12</v>
      </c>
      <c r="I115" s="15">
        <v>2</v>
      </c>
      <c r="J115" s="15">
        <v>21</v>
      </c>
      <c r="K115" s="15">
        <v>3</v>
      </c>
      <c r="L115" s="15">
        <v>18</v>
      </c>
      <c r="M115" s="15">
        <v>14</v>
      </c>
      <c r="N115" s="15">
        <v>8</v>
      </c>
      <c r="O115" s="15">
        <v>22</v>
      </c>
      <c r="P115" s="15">
        <v>17</v>
      </c>
      <c r="Q115" s="15">
        <v>25</v>
      </c>
      <c r="R115" s="15">
        <v>15</v>
      </c>
      <c r="S115" s="15">
        <v>5</v>
      </c>
      <c r="T115" s="15">
        <v>6</v>
      </c>
      <c r="U115" s="15">
        <v>4</v>
      </c>
      <c r="V115" s="15">
        <v>20</v>
      </c>
      <c r="W115" s="15">
        <v>7</v>
      </c>
      <c r="X115" s="15">
        <v>23</v>
      </c>
      <c r="Y115" s="15">
        <v>11</v>
      </c>
      <c r="Z115" s="15">
        <v>10</v>
      </c>
      <c r="AA115" s="15">
        <v>24</v>
      </c>
      <c r="AB115" s="15">
        <v>1</v>
      </c>
      <c r="AC115" s="15">
        <v>16</v>
      </c>
      <c r="AD115" s="15">
        <v>13</v>
      </c>
    </row>
    <row r="116" spans="1:34" s="15" customFormat="1">
      <c r="A116" s="475" t="str">
        <f t="shared" ca="1" si="5"/>
        <v/>
      </c>
      <c r="B116" s="475" t="str">
        <f t="shared" ca="1" si="5"/>
        <v/>
      </c>
      <c r="C116" s="475" t="str">
        <f t="shared" ca="1" si="6"/>
        <v/>
      </c>
    </row>
    <row r="117" spans="1:34" s="15" customFormat="1">
      <c r="A117" s="475" t="str">
        <f t="shared" ca="1" si="5"/>
        <v/>
      </c>
      <c r="B117" s="475" t="str">
        <f t="shared" ca="1" si="5"/>
        <v/>
      </c>
      <c r="C117" s="475" t="str">
        <f t="shared" ca="1" si="6"/>
        <v/>
      </c>
      <c r="D117" s="479">
        <v>26</v>
      </c>
      <c r="E117" s="40" t="s">
        <v>338</v>
      </c>
    </row>
    <row r="118" spans="1:34" s="15" customFormat="1">
      <c r="A118" s="475" t="str">
        <f t="shared" ca="1" si="5"/>
        <v/>
      </c>
      <c r="B118" s="475" t="str">
        <f t="shared" ca="1" si="5"/>
        <v/>
      </c>
      <c r="C118" s="475" t="str">
        <f t="shared" ca="1" si="6"/>
        <v/>
      </c>
      <c r="E118" s="475" t="s">
        <v>283</v>
      </c>
      <c r="F118" s="15">
        <v>1</v>
      </c>
      <c r="G118" s="15">
        <v>2</v>
      </c>
      <c r="H118" s="15">
        <v>3</v>
      </c>
      <c r="I118" s="15">
        <v>4</v>
      </c>
      <c r="J118" s="15">
        <v>5</v>
      </c>
      <c r="K118" s="15">
        <v>6</v>
      </c>
      <c r="L118" s="15">
        <v>7</v>
      </c>
      <c r="M118" s="15">
        <v>8</v>
      </c>
      <c r="N118" s="15">
        <v>9</v>
      </c>
      <c r="O118" s="15">
        <v>10</v>
      </c>
      <c r="P118" s="15">
        <v>11</v>
      </c>
      <c r="Q118" s="15">
        <v>12</v>
      </c>
      <c r="R118" s="15">
        <v>13</v>
      </c>
      <c r="S118" s="15">
        <v>14</v>
      </c>
      <c r="U118" s="15">
        <v>15</v>
      </c>
      <c r="V118" s="15">
        <v>16</v>
      </c>
      <c r="W118" s="15">
        <v>17</v>
      </c>
      <c r="X118" s="15">
        <v>18</v>
      </c>
      <c r="Z118" s="15">
        <v>19</v>
      </c>
      <c r="AA118" s="15">
        <v>20</v>
      </c>
      <c r="AB118" s="15">
        <v>21</v>
      </c>
      <c r="AC118" s="15">
        <v>22</v>
      </c>
      <c r="AE118" s="15">
        <v>23</v>
      </c>
      <c r="AF118" s="15">
        <v>24</v>
      </c>
      <c r="AG118" s="15">
        <v>25</v>
      </c>
      <c r="AH118" s="15">
        <v>26</v>
      </c>
    </row>
    <row r="119" spans="1:34" s="15" customFormat="1">
      <c r="A119" s="475" t="str">
        <f t="shared" ca="1" si="5"/>
        <v/>
      </c>
      <c r="B119" s="475" t="str">
        <f t="shared" ca="1" si="5"/>
        <v/>
      </c>
      <c r="C119" s="475" t="str">
        <f t="shared" ca="1" si="6"/>
        <v/>
      </c>
      <c r="E119" s="475" t="s">
        <v>311</v>
      </c>
      <c r="F119" s="15">
        <v>12</v>
      </c>
      <c r="G119" s="15">
        <v>25</v>
      </c>
      <c r="H119" s="15">
        <v>11</v>
      </c>
      <c r="I119" s="15">
        <v>16</v>
      </c>
      <c r="J119" s="15">
        <v>21</v>
      </c>
      <c r="K119" s="15">
        <v>5</v>
      </c>
      <c r="L119" s="15">
        <v>26</v>
      </c>
      <c r="M119" s="15">
        <v>14</v>
      </c>
      <c r="N119" s="15">
        <v>19</v>
      </c>
      <c r="O119" s="15">
        <v>17</v>
      </c>
      <c r="P119" s="15">
        <v>8</v>
      </c>
      <c r="Q119" s="15">
        <v>13</v>
      </c>
      <c r="R119" s="15">
        <v>2</v>
      </c>
      <c r="S119" s="15">
        <v>20</v>
      </c>
      <c r="U119" s="15">
        <v>4</v>
      </c>
      <c r="V119" s="15">
        <v>23</v>
      </c>
      <c r="W119" s="15">
        <v>18</v>
      </c>
      <c r="X119" s="15">
        <v>7</v>
      </c>
      <c r="Z119" s="15">
        <v>3</v>
      </c>
      <c r="AA119" s="15">
        <v>6</v>
      </c>
      <c r="AB119" s="15">
        <v>9</v>
      </c>
      <c r="AC119" s="15">
        <v>15</v>
      </c>
      <c r="AE119" s="15">
        <v>24</v>
      </c>
      <c r="AF119" s="15">
        <v>10</v>
      </c>
      <c r="AG119" s="15">
        <v>22</v>
      </c>
      <c r="AH119" s="15">
        <v>1</v>
      </c>
    </row>
    <row r="120" spans="1:34" s="15" customFormat="1">
      <c r="A120" s="475" t="str">
        <f t="shared" ca="1" si="5"/>
        <v/>
      </c>
      <c r="B120" s="475" t="str">
        <f t="shared" ca="1" si="5"/>
        <v/>
      </c>
      <c r="C120" s="475" t="str">
        <f t="shared" ca="1" si="6"/>
        <v/>
      </c>
      <c r="E120" s="475" t="s">
        <v>313</v>
      </c>
      <c r="F120" s="15">
        <v>22</v>
      </c>
      <c r="G120" s="15">
        <v>15</v>
      </c>
      <c r="H120" s="15">
        <v>4</v>
      </c>
      <c r="I120" s="15">
        <v>13</v>
      </c>
      <c r="J120" s="15">
        <v>23</v>
      </c>
      <c r="K120" s="15">
        <v>20</v>
      </c>
      <c r="L120" s="15">
        <v>18</v>
      </c>
      <c r="M120" s="15">
        <v>24</v>
      </c>
      <c r="N120" s="15">
        <v>6</v>
      </c>
      <c r="O120" s="15">
        <v>12</v>
      </c>
      <c r="P120" s="15">
        <v>17</v>
      </c>
      <c r="Q120" s="15">
        <v>9</v>
      </c>
      <c r="R120" s="15">
        <v>1</v>
      </c>
      <c r="S120" s="15">
        <v>25</v>
      </c>
      <c r="U120" s="15">
        <v>16</v>
      </c>
      <c r="V120" s="15">
        <v>14</v>
      </c>
      <c r="W120" s="15">
        <v>7</v>
      </c>
      <c r="X120" s="15">
        <v>3</v>
      </c>
      <c r="Z120" s="15">
        <v>10</v>
      </c>
      <c r="AA120" s="15">
        <v>11</v>
      </c>
      <c r="AB120" s="15">
        <v>19</v>
      </c>
      <c r="AC120" s="15">
        <v>2</v>
      </c>
      <c r="AE120" s="15">
        <v>26</v>
      </c>
      <c r="AF120" s="15">
        <v>21</v>
      </c>
      <c r="AG120" s="15">
        <v>5</v>
      </c>
      <c r="AH120" s="15">
        <v>8</v>
      </c>
    </row>
    <row r="121" spans="1:34" s="15" customFormat="1">
      <c r="A121" s="475" t="str">
        <f t="shared" ca="1" si="5"/>
        <v/>
      </c>
      <c r="B121" s="475" t="str">
        <f t="shared" ca="1" si="5"/>
        <v/>
      </c>
      <c r="C121" s="475" t="str">
        <f t="shared" ca="1" si="6"/>
        <v/>
      </c>
    </row>
    <row r="122" spans="1:34" s="15" customFormat="1">
      <c r="A122" s="475" t="str">
        <f t="shared" ca="1" si="5"/>
        <v/>
      </c>
      <c r="B122" s="475" t="str">
        <f t="shared" ca="1" si="5"/>
        <v/>
      </c>
      <c r="C122" s="475" t="str">
        <f t="shared" ca="1" si="6"/>
        <v/>
      </c>
      <c r="D122" s="479">
        <v>27</v>
      </c>
      <c r="E122" s="40" t="s">
        <v>338</v>
      </c>
    </row>
    <row r="123" spans="1:34" s="15" customFormat="1">
      <c r="A123" s="475" t="str">
        <f t="shared" ca="1" si="5"/>
        <v/>
      </c>
      <c r="B123" s="475" t="str">
        <f t="shared" ca="1" si="5"/>
        <v/>
      </c>
      <c r="C123" s="475" t="str">
        <f t="shared" ca="1" si="6"/>
        <v/>
      </c>
      <c r="E123" s="475" t="s">
        <v>283</v>
      </c>
      <c r="F123" s="15">
        <v>1</v>
      </c>
      <c r="G123" s="15">
        <v>2</v>
      </c>
      <c r="H123" s="15">
        <v>3</v>
      </c>
      <c r="I123" s="15">
        <v>4</v>
      </c>
      <c r="J123" s="15">
        <v>5</v>
      </c>
      <c r="K123" s="15">
        <v>6</v>
      </c>
      <c r="L123" s="15">
        <v>7</v>
      </c>
      <c r="M123" s="15">
        <v>8</v>
      </c>
      <c r="N123" s="15">
        <v>9</v>
      </c>
      <c r="O123" s="15">
        <v>10</v>
      </c>
      <c r="P123" s="15">
        <v>11</v>
      </c>
      <c r="Q123" s="15">
        <v>12</v>
      </c>
      <c r="R123" s="15">
        <v>13</v>
      </c>
      <c r="S123" s="15">
        <v>14</v>
      </c>
      <c r="T123" s="15">
        <v>15</v>
      </c>
      <c r="U123" s="15">
        <v>16</v>
      </c>
      <c r="V123" s="15">
        <v>17</v>
      </c>
      <c r="W123" s="15">
        <v>18</v>
      </c>
      <c r="X123" s="15">
        <v>19</v>
      </c>
      <c r="Z123" s="15">
        <v>20</v>
      </c>
      <c r="AA123" s="15">
        <v>21</v>
      </c>
      <c r="AB123" s="15">
        <v>22</v>
      </c>
      <c r="AC123" s="15">
        <v>23</v>
      </c>
      <c r="AE123" s="15">
        <v>24</v>
      </c>
      <c r="AF123" s="15">
        <v>25</v>
      </c>
      <c r="AG123" s="15">
        <v>26</v>
      </c>
      <c r="AH123" s="15">
        <v>27</v>
      </c>
    </row>
    <row r="124" spans="1:34" s="15" customFormat="1">
      <c r="A124" s="475" t="str">
        <f t="shared" ca="1" si="5"/>
        <v/>
      </c>
      <c r="B124" s="475" t="str">
        <f t="shared" ca="1" si="5"/>
        <v/>
      </c>
      <c r="C124" s="475" t="str">
        <f t="shared" ca="1" si="6"/>
        <v/>
      </c>
      <c r="E124" s="475" t="s">
        <v>311</v>
      </c>
      <c r="F124" s="15">
        <v>19</v>
      </c>
      <c r="G124" s="15">
        <v>3</v>
      </c>
      <c r="H124" s="15">
        <v>9</v>
      </c>
      <c r="I124" s="15">
        <v>21</v>
      </c>
      <c r="J124" s="15">
        <v>26</v>
      </c>
      <c r="K124" s="15">
        <v>4</v>
      </c>
      <c r="L124" s="15">
        <v>22</v>
      </c>
      <c r="M124" s="15">
        <v>25</v>
      </c>
      <c r="N124" s="15">
        <v>18</v>
      </c>
      <c r="O124" s="15">
        <v>13</v>
      </c>
      <c r="P124" s="15">
        <v>23</v>
      </c>
      <c r="Q124" s="15">
        <v>27</v>
      </c>
      <c r="R124" s="15">
        <v>14</v>
      </c>
      <c r="S124" s="15">
        <v>16</v>
      </c>
      <c r="T124" s="15">
        <v>8</v>
      </c>
      <c r="U124" s="15">
        <v>10</v>
      </c>
      <c r="V124" s="15">
        <v>11</v>
      </c>
      <c r="W124" s="15">
        <v>2</v>
      </c>
      <c r="X124" s="15">
        <v>20</v>
      </c>
      <c r="Z124" s="15">
        <v>12</v>
      </c>
      <c r="AA124" s="15">
        <v>1</v>
      </c>
      <c r="AB124" s="15">
        <v>17</v>
      </c>
      <c r="AC124" s="15">
        <v>7</v>
      </c>
      <c r="AE124" s="15">
        <v>5</v>
      </c>
      <c r="AF124" s="15">
        <v>6</v>
      </c>
      <c r="AG124" s="15">
        <v>15</v>
      </c>
      <c r="AH124" s="15">
        <v>24</v>
      </c>
    </row>
    <row r="125" spans="1:34" s="15" customFormat="1">
      <c r="A125" s="475" t="str">
        <f t="shared" ca="1" si="5"/>
        <v/>
      </c>
      <c r="B125" s="475" t="str">
        <f t="shared" ca="1" si="5"/>
        <v/>
      </c>
      <c r="C125" s="475" t="str">
        <f t="shared" ca="1" si="6"/>
        <v/>
      </c>
      <c r="E125" s="475" t="s">
        <v>313</v>
      </c>
      <c r="F125" s="15">
        <v>7</v>
      </c>
      <c r="G125" s="15">
        <v>24</v>
      </c>
      <c r="H125" s="15">
        <v>16</v>
      </c>
      <c r="I125" s="15">
        <v>22</v>
      </c>
      <c r="J125" s="15">
        <v>11</v>
      </c>
      <c r="K125" s="15">
        <v>25</v>
      </c>
      <c r="L125" s="15">
        <v>20</v>
      </c>
      <c r="M125" s="15">
        <v>19</v>
      </c>
      <c r="N125" s="15">
        <v>6</v>
      </c>
      <c r="O125" s="15">
        <v>1</v>
      </c>
      <c r="P125" s="15">
        <v>21</v>
      </c>
      <c r="Q125" s="15">
        <v>15</v>
      </c>
      <c r="R125" s="15">
        <v>27</v>
      </c>
      <c r="S125" s="15">
        <v>2</v>
      </c>
      <c r="T125" s="15">
        <v>17</v>
      </c>
      <c r="U125" s="15">
        <v>18</v>
      </c>
      <c r="V125" s="15">
        <v>14</v>
      </c>
      <c r="W125" s="15">
        <v>10</v>
      </c>
      <c r="X125" s="15">
        <v>3</v>
      </c>
      <c r="Z125" s="15">
        <v>13</v>
      </c>
      <c r="AA125" s="15">
        <v>9</v>
      </c>
      <c r="AB125" s="15">
        <v>23</v>
      </c>
      <c r="AC125" s="15">
        <v>5</v>
      </c>
      <c r="AE125" s="15">
        <v>26</v>
      </c>
      <c r="AF125" s="15">
        <v>8</v>
      </c>
      <c r="AG125" s="15">
        <v>4</v>
      </c>
      <c r="AH125" s="15">
        <v>12</v>
      </c>
    </row>
    <row r="126" spans="1:34" s="15" customFormat="1">
      <c r="A126" s="475" t="str">
        <f t="shared" ca="1" si="5"/>
        <v/>
      </c>
      <c r="B126" s="475" t="str">
        <f t="shared" ca="1" si="5"/>
        <v/>
      </c>
      <c r="C126" s="475" t="str">
        <f t="shared" ca="1" si="6"/>
        <v/>
      </c>
    </row>
    <row r="127" spans="1:34" s="15" customFormat="1">
      <c r="A127" s="475" t="str">
        <f t="shared" ca="1" si="5"/>
        <v/>
      </c>
      <c r="B127" s="475" t="str">
        <f t="shared" ca="1" si="5"/>
        <v/>
      </c>
      <c r="C127" s="475" t="str">
        <f t="shared" ca="1" si="6"/>
        <v/>
      </c>
      <c r="D127" s="479">
        <v>28</v>
      </c>
      <c r="E127" s="40" t="s">
        <v>338</v>
      </c>
    </row>
    <row r="128" spans="1:34" s="15" customFormat="1">
      <c r="A128" s="475" t="str">
        <f t="shared" ca="1" si="5"/>
        <v/>
      </c>
      <c r="B128" s="475" t="str">
        <f t="shared" ca="1" si="5"/>
        <v/>
      </c>
      <c r="C128" s="475" t="str">
        <f t="shared" ca="1" si="6"/>
        <v/>
      </c>
      <c r="E128" s="475" t="s">
        <v>283</v>
      </c>
      <c r="F128" s="15">
        <v>1</v>
      </c>
      <c r="G128" s="15">
        <v>2</v>
      </c>
      <c r="H128" s="15">
        <v>3</v>
      </c>
      <c r="I128" s="15">
        <v>4</v>
      </c>
      <c r="J128" s="15">
        <v>5</v>
      </c>
      <c r="K128" s="15">
        <v>6</v>
      </c>
      <c r="L128" s="15">
        <v>7</v>
      </c>
      <c r="M128" s="15">
        <v>8</v>
      </c>
      <c r="N128" s="15">
        <v>9</v>
      </c>
      <c r="O128" s="15">
        <v>10</v>
      </c>
      <c r="P128" s="15">
        <v>11</v>
      </c>
      <c r="Q128" s="15">
        <v>12</v>
      </c>
      <c r="R128" s="15">
        <v>13</v>
      </c>
      <c r="S128" s="15">
        <v>14</v>
      </c>
      <c r="T128" s="15">
        <v>15</v>
      </c>
      <c r="U128" s="15">
        <v>16</v>
      </c>
      <c r="V128" s="15">
        <v>17</v>
      </c>
      <c r="W128" s="15">
        <v>18</v>
      </c>
      <c r="X128" s="15">
        <v>19</v>
      </c>
      <c r="Y128" s="15">
        <v>20</v>
      </c>
      <c r="Z128" s="15">
        <v>21</v>
      </c>
      <c r="AA128" s="15">
        <v>22</v>
      </c>
      <c r="AB128" s="15">
        <v>23</v>
      </c>
      <c r="AC128" s="15">
        <v>24</v>
      </c>
      <c r="AE128" s="15">
        <v>25</v>
      </c>
      <c r="AF128" s="15">
        <v>26</v>
      </c>
      <c r="AG128" s="15">
        <v>27</v>
      </c>
      <c r="AH128" s="15">
        <v>28</v>
      </c>
    </row>
    <row r="129" spans="1:39" s="15" customFormat="1">
      <c r="A129" s="475" t="str">
        <f t="shared" ca="1" si="5"/>
        <v/>
      </c>
      <c r="B129" s="475" t="str">
        <f t="shared" ca="1" si="5"/>
        <v/>
      </c>
      <c r="C129" s="475" t="str">
        <f t="shared" ca="1" si="6"/>
        <v/>
      </c>
      <c r="E129" s="475" t="s">
        <v>311</v>
      </c>
      <c r="F129" s="15">
        <v>26</v>
      </c>
      <c r="G129" s="15">
        <v>3</v>
      </c>
      <c r="H129" s="15">
        <v>10</v>
      </c>
      <c r="I129" s="15">
        <v>21</v>
      </c>
      <c r="J129" s="15">
        <v>16</v>
      </c>
      <c r="K129" s="15">
        <v>22</v>
      </c>
      <c r="L129" s="15">
        <v>20</v>
      </c>
      <c r="M129" s="15">
        <v>4</v>
      </c>
      <c r="N129" s="15">
        <v>27</v>
      </c>
      <c r="O129" s="15">
        <v>11</v>
      </c>
      <c r="P129" s="15">
        <v>12</v>
      </c>
      <c r="Q129" s="15">
        <v>9</v>
      </c>
      <c r="R129" s="15">
        <v>24</v>
      </c>
      <c r="S129" s="15">
        <v>25</v>
      </c>
      <c r="T129" s="15">
        <v>1</v>
      </c>
      <c r="U129" s="15">
        <v>23</v>
      </c>
      <c r="V129" s="15">
        <v>18</v>
      </c>
      <c r="W129" s="15">
        <v>28</v>
      </c>
      <c r="X129" s="15">
        <v>13</v>
      </c>
      <c r="Y129" s="15">
        <v>7</v>
      </c>
      <c r="Z129" s="15">
        <v>17</v>
      </c>
      <c r="AA129" s="15">
        <v>15</v>
      </c>
      <c r="AB129" s="15">
        <v>2</v>
      </c>
      <c r="AC129" s="15">
        <v>8</v>
      </c>
      <c r="AE129" s="15">
        <v>19</v>
      </c>
      <c r="AF129" s="15">
        <v>14</v>
      </c>
      <c r="AG129" s="15">
        <v>5</v>
      </c>
      <c r="AH129" s="15">
        <v>6</v>
      </c>
    </row>
    <row r="130" spans="1:39" s="15" customFormat="1">
      <c r="A130" s="475" t="str">
        <f t="shared" ref="A130:B149" ca="1" si="7">IF(INDIRECT(ADDRESS(A$6,ROW()-ROW(A$6)-1+COLUMN($F$8)))&gt;0,INDIRECT(ADDRESS(A$6,ROW()-ROW(A$6)-1+COLUMN($F$8))),"")</f>
        <v/>
      </c>
      <c r="B130" s="475" t="str">
        <f t="shared" ca="1" si="7"/>
        <v/>
      </c>
      <c r="C130" s="475" t="str">
        <f t="shared" ca="1" si="6"/>
        <v/>
      </c>
      <c r="E130" s="475" t="s">
        <v>313</v>
      </c>
      <c r="F130" s="15">
        <v>24</v>
      </c>
      <c r="G130" s="15">
        <v>11</v>
      </c>
      <c r="H130" s="15">
        <v>19</v>
      </c>
      <c r="I130" s="15">
        <v>2</v>
      </c>
      <c r="J130" s="15">
        <v>26</v>
      </c>
      <c r="K130" s="15">
        <v>27</v>
      </c>
      <c r="L130" s="15">
        <v>10</v>
      </c>
      <c r="M130" s="15">
        <v>14</v>
      </c>
      <c r="N130" s="15">
        <v>23</v>
      </c>
      <c r="O130" s="15">
        <v>17</v>
      </c>
      <c r="P130" s="15">
        <v>5</v>
      </c>
      <c r="Q130" s="15">
        <v>8</v>
      </c>
      <c r="R130" s="15">
        <v>25</v>
      </c>
      <c r="S130" s="15">
        <v>18</v>
      </c>
      <c r="T130" s="15">
        <v>22</v>
      </c>
      <c r="U130" s="15">
        <v>15</v>
      </c>
      <c r="V130" s="15">
        <v>28</v>
      </c>
      <c r="W130" s="15">
        <v>6</v>
      </c>
      <c r="X130" s="15">
        <v>1</v>
      </c>
      <c r="Y130" s="15">
        <v>21</v>
      </c>
      <c r="Z130" s="15">
        <v>20</v>
      </c>
      <c r="AA130" s="15">
        <v>13</v>
      </c>
      <c r="AB130" s="15">
        <v>9</v>
      </c>
      <c r="AC130" s="15">
        <v>3</v>
      </c>
      <c r="AE130" s="15">
        <v>4</v>
      </c>
      <c r="AF130" s="15">
        <v>16</v>
      </c>
      <c r="AG130" s="15">
        <v>7</v>
      </c>
      <c r="AH130" s="15">
        <v>12</v>
      </c>
    </row>
    <row r="131" spans="1:39" s="15" customFormat="1">
      <c r="A131" s="475" t="str">
        <f t="shared" ca="1" si="7"/>
        <v/>
      </c>
      <c r="B131" s="475" t="str">
        <f t="shared" ca="1" si="7"/>
        <v/>
      </c>
      <c r="C131" s="475" t="str">
        <f t="shared" ca="1" si="6"/>
        <v/>
      </c>
    </row>
    <row r="132" spans="1:39" s="15" customFormat="1">
      <c r="A132" s="475" t="str">
        <f t="shared" ca="1" si="7"/>
        <v/>
      </c>
      <c r="B132" s="475" t="str">
        <f t="shared" ca="1" si="7"/>
        <v/>
      </c>
      <c r="C132" s="475" t="str">
        <f t="shared" ca="1" si="6"/>
        <v/>
      </c>
      <c r="D132" s="479">
        <v>29</v>
      </c>
      <c r="E132" s="40" t="s">
        <v>338</v>
      </c>
    </row>
    <row r="133" spans="1:39" s="15" customFormat="1">
      <c r="A133" s="475" t="str">
        <f t="shared" ca="1" si="7"/>
        <v/>
      </c>
      <c r="B133" s="475" t="str">
        <f t="shared" ca="1" si="7"/>
        <v/>
      </c>
      <c r="C133" s="475" t="str">
        <f t="shared" ca="1" si="6"/>
        <v/>
      </c>
      <c r="E133" s="475" t="s">
        <v>283</v>
      </c>
      <c r="F133" s="15">
        <v>1</v>
      </c>
      <c r="G133" s="15">
        <v>2</v>
      </c>
      <c r="H133" s="15">
        <v>3</v>
      </c>
      <c r="I133" s="15">
        <v>4</v>
      </c>
      <c r="J133" s="15">
        <v>5</v>
      </c>
      <c r="K133" s="15">
        <v>6</v>
      </c>
      <c r="L133" s="15">
        <v>7</v>
      </c>
      <c r="M133" s="15">
        <v>8</v>
      </c>
      <c r="N133" s="15">
        <v>9</v>
      </c>
      <c r="O133" s="15">
        <v>10</v>
      </c>
      <c r="P133" s="15">
        <v>11</v>
      </c>
      <c r="Q133" s="15">
        <v>12</v>
      </c>
      <c r="R133" s="15">
        <v>13</v>
      </c>
      <c r="S133" s="15">
        <v>14</v>
      </c>
      <c r="T133" s="15">
        <v>15</v>
      </c>
      <c r="U133" s="15">
        <v>16</v>
      </c>
      <c r="V133" s="15">
        <v>17</v>
      </c>
      <c r="W133" s="15">
        <v>18</v>
      </c>
      <c r="X133" s="15">
        <v>19</v>
      </c>
      <c r="Y133" s="15">
        <v>20</v>
      </c>
      <c r="Z133" s="15">
        <v>21</v>
      </c>
      <c r="AA133" s="15">
        <v>22</v>
      </c>
      <c r="AB133" s="15">
        <v>23</v>
      </c>
      <c r="AC133" s="15">
        <v>24</v>
      </c>
      <c r="AD133" s="15">
        <v>25</v>
      </c>
      <c r="AE133" s="15">
        <v>26</v>
      </c>
      <c r="AF133" s="15">
        <v>27</v>
      </c>
      <c r="AG133" s="15">
        <v>28</v>
      </c>
      <c r="AH133" s="15">
        <v>29</v>
      </c>
    </row>
    <row r="134" spans="1:39" s="15" customFormat="1">
      <c r="A134" s="475" t="str">
        <f t="shared" ca="1" si="7"/>
        <v/>
      </c>
      <c r="B134" s="475" t="str">
        <f t="shared" ca="1" si="7"/>
        <v/>
      </c>
      <c r="C134" s="475" t="str">
        <f t="shared" ca="1" si="6"/>
        <v/>
      </c>
      <c r="E134" s="475" t="s">
        <v>311</v>
      </c>
      <c r="F134" s="15">
        <v>28</v>
      </c>
      <c r="G134" s="15">
        <v>15</v>
      </c>
      <c r="H134" s="15">
        <v>10</v>
      </c>
      <c r="I134" s="15">
        <v>21</v>
      </c>
      <c r="J134" s="15">
        <v>16</v>
      </c>
      <c r="K134" s="15">
        <v>25</v>
      </c>
      <c r="L134" s="15">
        <v>8</v>
      </c>
      <c r="M134" s="15">
        <v>29</v>
      </c>
      <c r="N134" s="15">
        <v>12</v>
      </c>
      <c r="O134" s="15">
        <v>3</v>
      </c>
      <c r="P134" s="15">
        <v>24</v>
      </c>
      <c r="Q134" s="15">
        <v>19</v>
      </c>
      <c r="R134" s="15">
        <v>26</v>
      </c>
      <c r="S134" s="15">
        <v>7</v>
      </c>
      <c r="T134" s="15">
        <v>4</v>
      </c>
      <c r="U134" s="15">
        <v>9</v>
      </c>
      <c r="V134" s="15">
        <v>13</v>
      </c>
      <c r="W134" s="15">
        <v>5</v>
      </c>
      <c r="X134" s="15">
        <v>17</v>
      </c>
      <c r="Y134" s="15">
        <v>27</v>
      </c>
      <c r="Z134" s="15">
        <v>22</v>
      </c>
      <c r="AA134" s="15">
        <v>6</v>
      </c>
      <c r="AB134" s="15">
        <v>11</v>
      </c>
      <c r="AC134" s="15">
        <v>2</v>
      </c>
      <c r="AD134" s="15">
        <v>18</v>
      </c>
      <c r="AE134" s="15">
        <v>14</v>
      </c>
      <c r="AF134" s="15">
        <v>1</v>
      </c>
      <c r="AG134" s="15">
        <v>20</v>
      </c>
      <c r="AH134" s="15">
        <v>23</v>
      </c>
    </row>
    <row r="135" spans="1:39" s="15" customFormat="1">
      <c r="A135" s="475" t="str">
        <f t="shared" ca="1" si="7"/>
        <v/>
      </c>
      <c r="B135" s="475" t="str">
        <f t="shared" ca="1" si="7"/>
        <v/>
      </c>
      <c r="C135" s="475" t="str">
        <f t="shared" ca="1" si="6"/>
        <v/>
      </c>
      <c r="E135" s="475" t="s">
        <v>313</v>
      </c>
      <c r="F135" s="15">
        <v>10</v>
      </c>
      <c r="G135" s="15">
        <v>24</v>
      </c>
      <c r="H135" s="15">
        <v>27</v>
      </c>
      <c r="I135" s="15">
        <v>1</v>
      </c>
      <c r="J135" s="15">
        <v>11</v>
      </c>
      <c r="K135" s="15">
        <v>4</v>
      </c>
      <c r="L135" s="15">
        <v>18</v>
      </c>
      <c r="M135" s="15">
        <v>15</v>
      </c>
      <c r="N135" s="15">
        <v>25</v>
      </c>
      <c r="O135" s="15">
        <v>9</v>
      </c>
      <c r="P135" s="15">
        <v>5</v>
      </c>
      <c r="Q135" s="15">
        <v>29</v>
      </c>
      <c r="R135" s="15">
        <v>19</v>
      </c>
      <c r="S135" s="15">
        <v>22</v>
      </c>
      <c r="T135" s="15">
        <v>14</v>
      </c>
      <c r="U135" s="15">
        <v>12</v>
      </c>
      <c r="V135" s="15">
        <v>23</v>
      </c>
      <c r="W135" s="15">
        <v>17</v>
      </c>
      <c r="X135" s="15">
        <v>6</v>
      </c>
      <c r="Y135" s="15">
        <v>28</v>
      </c>
      <c r="Z135" s="15">
        <v>2</v>
      </c>
      <c r="AA135" s="15">
        <v>20</v>
      </c>
      <c r="AB135" s="15">
        <v>21</v>
      </c>
      <c r="AC135" s="15">
        <v>8</v>
      </c>
      <c r="AD135" s="15">
        <v>26</v>
      </c>
      <c r="AE135" s="15">
        <v>7</v>
      </c>
      <c r="AF135" s="15">
        <v>3</v>
      </c>
      <c r="AG135" s="15">
        <v>16</v>
      </c>
      <c r="AH135" s="15">
        <v>13</v>
      </c>
    </row>
    <row r="136" spans="1:39" s="15" customFormat="1">
      <c r="A136" s="475" t="str">
        <f t="shared" ca="1" si="7"/>
        <v/>
      </c>
      <c r="B136" s="475" t="str">
        <f t="shared" ca="1" si="7"/>
        <v/>
      </c>
      <c r="C136" s="475" t="str">
        <f t="shared" ca="1" si="6"/>
        <v/>
      </c>
    </row>
    <row r="137" spans="1:39" s="15" customFormat="1">
      <c r="A137" s="475" t="str">
        <f t="shared" ca="1" si="7"/>
        <v/>
      </c>
      <c r="B137" s="475" t="str">
        <f t="shared" ca="1" si="7"/>
        <v/>
      </c>
      <c r="C137" s="475" t="str">
        <f t="shared" ca="1" si="6"/>
        <v/>
      </c>
      <c r="D137" s="479">
        <v>30</v>
      </c>
      <c r="E137" s="40" t="s">
        <v>338</v>
      </c>
    </row>
    <row r="138" spans="1:39" s="15" customFormat="1">
      <c r="A138" s="475" t="str">
        <f t="shared" ca="1" si="7"/>
        <v/>
      </c>
      <c r="B138" s="475" t="str">
        <f t="shared" ca="1" si="7"/>
        <v/>
      </c>
      <c r="C138" s="475" t="str">
        <f t="shared" ca="1" si="6"/>
        <v/>
      </c>
      <c r="E138" s="475" t="s">
        <v>283</v>
      </c>
      <c r="F138" s="15">
        <v>1</v>
      </c>
      <c r="G138" s="15">
        <v>2</v>
      </c>
      <c r="H138" s="15">
        <v>3</v>
      </c>
      <c r="I138" s="15">
        <v>4</v>
      </c>
      <c r="J138" s="15">
        <v>5</v>
      </c>
      <c r="K138" s="15">
        <v>6</v>
      </c>
      <c r="L138" s="15">
        <v>7</v>
      </c>
      <c r="M138" s="15">
        <v>8</v>
      </c>
      <c r="N138" s="15">
        <v>9</v>
      </c>
      <c r="O138" s="15">
        <v>10</v>
      </c>
      <c r="P138" s="15">
        <v>11</v>
      </c>
      <c r="Q138" s="15">
        <v>12</v>
      </c>
      <c r="R138" s="15">
        <v>13</v>
      </c>
      <c r="S138" s="15">
        <v>14</v>
      </c>
      <c r="T138" s="15">
        <v>15</v>
      </c>
      <c r="U138" s="15">
        <v>16</v>
      </c>
      <c r="V138" s="15">
        <v>17</v>
      </c>
      <c r="W138" s="15">
        <v>18</v>
      </c>
      <c r="X138" s="15">
        <v>19</v>
      </c>
      <c r="Y138" s="15">
        <v>20</v>
      </c>
      <c r="Z138" s="15">
        <v>21</v>
      </c>
      <c r="AA138" s="15">
        <v>22</v>
      </c>
      <c r="AB138" s="15">
        <v>23</v>
      </c>
      <c r="AC138" s="15">
        <v>24</v>
      </c>
      <c r="AD138" s="15">
        <v>25</v>
      </c>
      <c r="AE138" s="15">
        <v>26</v>
      </c>
      <c r="AF138" s="15">
        <v>27</v>
      </c>
      <c r="AG138" s="15">
        <v>28</v>
      </c>
      <c r="AH138" s="15">
        <v>29</v>
      </c>
      <c r="AI138" s="15">
        <v>30</v>
      </c>
    </row>
    <row r="139" spans="1:39" s="15" customFormat="1">
      <c r="A139" s="475" t="str">
        <f t="shared" ca="1" si="7"/>
        <v/>
      </c>
      <c r="B139" s="475" t="str">
        <f t="shared" ca="1" si="7"/>
        <v/>
      </c>
      <c r="C139" s="475" t="str">
        <f t="shared" ca="1" si="6"/>
        <v/>
      </c>
      <c r="E139" s="475" t="s">
        <v>311</v>
      </c>
      <c r="F139" s="15">
        <v>22</v>
      </c>
      <c r="G139" s="15">
        <v>8</v>
      </c>
      <c r="H139" s="15">
        <v>1</v>
      </c>
      <c r="I139" s="15">
        <v>27</v>
      </c>
      <c r="J139" s="15">
        <v>18</v>
      </c>
      <c r="K139" s="15">
        <v>9</v>
      </c>
      <c r="L139" s="15">
        <v>14</v>
      </c>
      <c r="M139" s="15">
        <v>20</v>
      </c>
      <c r="N139" s="15">
        <v>25</v>
      </c>
      <c r="O139" s="15">
        <v>4</v>
      </c>
      <c r="P139" s="15">
        <v>13</v>
      </c>
      <c r="Q139" s="15">
        <v>23</v>
      </c>
      <c r="R139" s="15">
        <v>5</v>
      </c>
      <c r="S139" s="15">
        <v>30</v>
      </c>
      <c r="T139" s="15">
        <v>6</v>
      </c>
      <c r="U139" s="15">
        <v>12</v>
      </c>
      <c r="V139" s="15">
        <v>21</v>
      </c>
      <c r="W139" s="15">
        <v>7</v>
      </c>
      <c r="X139" s="15">
        <v>28</v>
      </c>
      <c r="Y139" s="15">
        <v>17</v>
      </c>
      <c r="Z139" s="15">
        <v>24</v>
      </c>
      <c r="AA139" s="15">
        <v>19</v>
      </c>
      <c r="AB139" s="15">
        <v>29</v>
      </c>
      <c r="AC139" s="15">
        <v>11</v>
      </c>
      <c r="AD139" s="15">
        <v>2</v>
      </c>
      <c r="AE139" s="15">
        <v>10</v>
      </c>
      <c r="AF139" s="15">
        <v>3</v>
      </c>
      <c r="AG139" s="15">
        <v>15</v>
      </c>
      <c r="AH139" s="15">
        <v>26</v>
      </c>
      <c r="AI139" s="15">
        <v>16</v>
      </c>
    </row>
    <row r="140" spans="1:39" s="15" customFormat="1">
      <c r="A140" s="475" t="str">
        <f t="shared" ca="1" si="7"/>
        <v/>
      </c>
      <c r="B140" s="475" t="str">
        <f t="shared" ca="1" si="7"/>
        <v/>
      </c>
      <c r="C140" s="475" t="str">
        <f t="shared" ca="1" si="6"/>
        <v/>
      </c>
      <c r="E140" s="475" t="s">
        <v>313</v>
      </c>
      <c r="F140" s="15">
        <v>4</v>
      </c>
      <c r="G140" s="15">
        <v>28</v>
      </c>
      <c r="H140" s="15">
        <v>6</v>
      </c>
      <c r="I140" s="15">
        <v>16</v>
      </c>
      <c r="J140" s="15">
        <v>22</v>
      </c>
      <c r="K140" s="15">
        <v>27</v>
      </c>
      <c r="L140" s="15">
        <v>11</v>
      </c>
      <c r="M140" s="15">
        <v>17</v>
      </c>
      <c r="N140" s="15">
        <v>23</v>
      </c>
      <c r="O140" s="15">
        <v>3</v>
      </c>
      <c r="P140" s="15">
        <v>30</v>
      </c>
      <c r="Q140" s="15">
        <v>15</v>
      </c>
      <c r="R140" s="15">
        <v>9</v>
      </c>
      <c r="S140" s="15">
        <v>1</v>
      </c>
      <c r="T140" s="15">
        <v>24</v>
      </c>
      <c r="U140" s="15">
        <v>18</v>
      </c>
      <c r="V140" s="15">
        <v>29</v>
      </c>
      <c r="W140" s="15">
        <v>14</v>
      </c>
      <c r="X140" s="15">
        <v>10</v>
      </c>
      <c r="Y140" s="15">
        <v>21</v>
      </c>
      <c r="Z140" s="15">
        <v>2</v>
      </c>
      <c r="AA140" s="15">
        <v>20</v>
      </c>
      <c r="AB140" s="15">
        <v>26</v>
      </c>
      <c r="AC140" s="15">
        <v>13</v>
      </c>
      <c r="AD140" s="15">
        <v>7</v>
      </c>
      <c r="AE140" s="15">
        <v>25</v>
      </c>
      <c r="AF140" s="15">
        <v>5</v>
      </c>
      <c r="AG140" s="15">
        <v>19</v>
      </c>
      <c r="AH140" s="15">
        <v>12</v>
      </c>
      <c r="AI140" s="15">
        <v>8</v>
      </c>
    </row>
    <row r="141" spans="1:39" s="15" customFormat="1">
      <c r="A141" s="475" t="str">
        <f t="shared" ca="1" si="7"/>
        <v/>
      </c>
      <c r="B141" s="475" t="str">
        <f t="shared" ca="1" si="7"/>
        <v/>
      </c>
      <c r="C141" s="475" t="str">
        <f t="shared" ca="1" si="6"/>
        <v/>
      </c>
    </row>
    <row r="142" spans="1:39" s="15" customFormat="1">
      <c r="A142" s="475" t="str">
        <f t="shared" ca="1" si="7"/>
        <v/>
      </c>
      <c r="B142" s="475" t="str">
        <f t="shared" ca="1" si="7"/>
        <v/>
      </c>
      <c r="C142" s="475" t="str">
        <f t="shared" ca="1" si="6"/>
        <v/>
      </c>
      <c r="D142" s="479">
        <v>31</v>
      </c>
      <c r="E142" s="40" t="s">
        <v>338</v>
      </c>
    </row>
    <row r="143" spans="1:39" s="15" customFormat="1">
      <c r="A143" s="475" t="str">
        <f t="shared" ca="1" si="7"/>
        <v/>
      </c>
      <c r="B143" s="475" t="str">
        <f t="shared" ca="1" si="7"/>
        <v/>
      </c>
      <c r="C143" s="475" t="str">
        <f t="shared" ca="1" si="6"/>
        <v/>
      </c>
      <c r="E143" s="475" t="s">
        <v>283</v>
      </c>
      <c r="F143" s="15">
        <v>1</v>
      </c>
      <c r="G143" s="15">
        <v>2</v>
      </c>
      <c r="H143" s="15">
        <v>3</v>
      </c>
      <c r="I143" s="15">
        <v>4</v>
      </c>
      <c r="J143" s="15">
        <v>5</v>
      </c>
      <c r="K143" s="15">
        <v>6</v>
      </c>
      <c r="L143" s="15">
        <v>7</v>
      </c>
      <c r="M143" s="15">
        <v>8</v>
      </c>
      <c r="N143" s="15">
        <v>9</v>
      </c>
      <c r="O143" s="15">
        <v>10</v>
      </c>
      <c r="P143" s="15">
        <v>11</v>
      </c>
      <c r="Q143" s="15">
        <v>12</v>
      </c>
      <c r="R143" s="15">
        <v>13</v>
      </c>
      <c r="S143" s="15">
        <v>14</v>
      </c>
      <c r="T143" s="15">
        <v>15</v>
      </c>
      <c r="U143" s="15">
        <v>16</v>
      </c>
      <c r="V143" s="15">
        <v>17</v>
      </c>
      <c r="W143" s="15">
        <v>18</v>
      </c>
      <c r="X143" s="15">
        <v>19</v>
      </c>
      <c r="Z143" s="15">
        <v>20</v>
      </c>
      <c r="AA143" s="15">
        <v>21</v>
      </c>
      <c r="AB143" s="15">
        <v>22</v>
      </c>
      <c r="AC143" s="15">
        <v>23</v>
      </c>
      <c r="AE143" s="15">
        <v>24</v>
      </c>
      <c r="AF143" s="15">
        <v>25</v>
      </c>
      <c r="AG143" s="15">
        <v>26</v>
      </c>
      <c r="AH143" s="15">
        <v>27</v>
      </c>
      <c r="AJ143" s="15">
        <v>28</v>
      </c>
      <c r="AK143" s="15">
        <v>29</v>
      </c>
      <c r="AL143" s="15">
        <v>30</v>
      </c>
      <c r="AM143" s="15">
        <v>31</v>
      </c>
    </row>
    <row r="144" spans="1:39" s="15" customFormat="1">
      <c r="A144" s="475" t="str">
        <f t="shared" ca="1" si="7"/>
        <v/>
      </c>
      <c r="B144" s="475" t="str">
        <f t="shared" ca="1" si="7"/>
        <v/>
      </c>
      <c r="C144" s="475" t="str">
        <f t="shared" ref="C144:C175" ca="1" si="8">IF(INDIRECT(ADDRESS(C$6,ROW()-ROW(C$6)-1+COLUMN($F$8)))&gt;0,INDIRECT(ADDRESS(C$6,ROW()-ROW(C$6)-1+COLUMN($F$8))),"")</f>
        <v/>
      </c>
      <c r="E144" s="475" t="s">
        <v>311</v>
      </c>
      <c r="F144" s="15">
        <v>15</v>
      </c>
      <c r="G144" s="15">
        <v>31</v>
      </c>
      <c r="H144" s="15">
        <v>10</v>
      </c>
      <c r="I144" s="15">
        <v>25</v>
      </c>
      <c r="J144" s="15">
        <v>20</v>
      </c>
      <c r="K144" s="15">
        <v>19</v>
      </c>
      <c r="L144" s="15">
        <v>26</v>
      </c>
      <c r="M144" s="15">
        <v>21</v>
      </c>
      <c r="N144" s="15">
        <v>11</v>
      </c>
      <c r="O144" s="15">
        <v>8</v>
      </c>
      <c r="P144" s="15">
        <v>23</v>
      </c>
      <c r="Q144" s="15">
        <v>3</v>
      </c>
      <c r="R144" s="15">
        <v>27</v>
      </c>
      <c r="S144" s="15">
        <v>17</v>
      </c>
      <c r="T144" s="15">
        <v>29</v>
      </c>
      <c r="U144" s="15">
        <v>14</v>
      </c>
      <c r="V144" s="15">
        <v>24</v>
      </c>
      <c r="W144" s="15">
        <v>1</v>
      </c>
      <c r="X144" s="15">
        <v>18</v>
      </c>
      <c r="Z144" s="15">
        <v>12</v>
      </c>
      <c r="AA144" s="15">
        <v>6</v>
      </c>
      <c r="AB144" s="15">
        <v>2</v>
      </c>
      <c r="AC144" s="15">
        <v>30</v>
      </c>
      <c r="AE144" s="15">
        <v>9</v>
      </c>
      <c r="AF144" s="15">
        <v>13</v>
      </c>
      <c r="AG144" s="15">
        <v>4</v>
      </c>
      <c r="AH144" s="15">
        <v>28</v>
      </c>
      <c r="AJ144" s="15">
        <v>5</v>
      </c>
      <c r="AK144" s="15">
        <v>22</v>
      </c>
      <c r="AL144" s="15">
        <v>7</v>
      </c>
      <c r="AM144" s="15">
        <v>16</v>
      </c>
    </row>
    <row r="145" spans="1:39" s="15" customFormat="1">
      <c r="A145" s="475" t="str">
        <f t="shared" ca="1" si="7"/>
        <v/>
      </c>
      <c r="B145" s="475" t="str">
        <f t="shared" ca="1" si="7"/>
        <v/>
      </c>
      <c r="C145" s="475" t="str">
        <f t="shared" ca="1" si="8"/>
        <v/>
      </c>
      <c r="E145" s="475" t="s">
        <v>313</v>
      </c>
      <c r="F145" s="15">
        <v>18</v>
      </c>
      <c r="G145" s="15">
        <v>28</v>
      </c>
      <c r="H145" s="15">
        <v>5</v>
      </c>
      <c r="I145" s="15">
        <v>6</v>
      </c>
      <c r="J145" s="15">
        <v>26</v>
      </c>
      <c r="K145" s="15">
        <v>27</v>
      </c>
      <c r="L145" s="15">
        <v>9</v>
      </c>
      <c r="M145" s="15">
        <v>12</v>
      </c>
      <c r="N145" s="15">
        <v>1</v>
      </c>
      <c r="O145" s="15">
        <v>22</v>
      </c>
      <c r="P145" s="15">
        <v>30</v>
      </c>
      <c r="Q145" s="15">
        <v>16</v>
      </c>
      <c r="R145" s="15">
        <v>20</v>
      </c>
      <c r="S145" s="15">
        <v>24</v>
      </c>
      <c r="T145" s="15">
        <v>13</v>
      </c>
      <c r="U145" s="15">
        <v>31</v>
      </c>
      <c r="V145" s="15">
        <v>11</v>
      </c>
      <c r="W145" s="15">
        <v>23</v>
      </c>
      <c r="X145" s="15">
        <v>7</v>
      </c>
      <c r="Z145" s="15">
        <v>10</v>
      </c>
      <c r="AA145" s="15">
        <v>19</v>
      </c>
      <c r="AB145" s="15">
        <v>14</v>
      </c>
      <c r="AC145" s="15">
        <v>3</v>
      </c>
      <c r="AE145" s="15">
        <v>25</v>
      </c>
      <c r="AF145" s="15">
        <v>4</v>
      </c>
      <c r="AG145" s="15">
        <v>29</v>
      </c>
      <c r="AH145" s="15">
        <v>21</v>
      </c>
      <c r="AJ145" s="15">
        <v>17</v>
      </c>
      <c r="AK145" s="15">
        <v>8</v>
      </c>
      <c r="AL145" s="15">
        <v>15</v>
      </c>
      <c r="AM145" s="15">
        <v>2</v>
      </c>
    </row>
    <row r="146" spans="1:39" s="15" customFormat="1">
      <c r="A146" s="475" t="str">
        <f t="shared" ca="1" si="7"/>
        <v/>
      </c>
      <c r="B146" s="475" t="str">
        <f t="shared" ca="1" si="7"/>
        <v/>
      </c>
      <c r="C146" s="475" t="str">
        <f t="shared" ca="1" si="8"/>
        <v/>
      </c>
    </row>
    <row r="147" spans="1:39" s="15" customFormat="1">
      <c r="A147" s="475" t="str">
        <f t="shared" ca="1" si="7"/>
        <v/>
      </c>
      <c r="B147" s="475" t="str">
        <f t="shared" ca="1" si="7"/>
        <v/>
      </c>
      <c r="C147" s="475" t="str">
        <f t="shared" ca="1" si="8"/>
        <v/>
      </c>
      <c r="D147" s="479">
        <v>32</v>
      </c>
      <c r="E147" s="40" t="s">
        <v>338</v>
      </c>
    </row>
    <row r="148" spans="1:39" s="15" customFormat="1">
      <c r="A148" s="475" t="str">
        <f t="shared" ca="1" si="7"/>
        <v/>
      </c>
      <c r="B148" s="475" t="str">
        <f t="shared" ca="1" si="7"/>
        <v/>
      </c>
      <c r="C148" s="475" t="str">
        <f t="shared" ca="1" si="8"/>
        <v/>
      </c>
      <c r="E148" s="475" t="s">
        <v>283</v>
      </c>
      <c r="F148" s="15">
        <v>1</v>
      </c>
      <c r="G148" s="15">
        <v>2</v>
      </c>
      <c r="H148" s="15">
        <v>3</v>
      </c>
      <c r="I148" s="15">
        <v>4</v>
      </c>
      <c r="J148" s="15">
        <v>5</v>
      </c>
      <c r="K148" s="15">
        <v>6</v>
      </c>
      <c r="L148" s="15">
        <v>7</v>
      </c>
      <c r="M148" s="15">
        <v>8</v>
      </c>
      <c r="N148" s="15">
        <v>9</v>
      </c>
      <c r="O148" s="15">
        <v>10</v>
      </c>
      <c r="P148" s="15">
        <v>11</v>
      </c>
      <c r="Q148" s="15">
        <v>12</v>
      </c>
      <c r="R148" s="15">
        <v>13</v>
      </c>
      <c r="S148" s="15">
        <v>14</v>
      </c>
      <c r="T148" s="15">
        <v>15</v>
      </c>
      <c r="U148" s="15">
        <v>16</v>
      </c>
      <c r="V148" s="15">
        <v>17</v>
      </c>
      <c r="W148" s="15">
        <v>18</v>
      </c>
      <c r="X148" s="15">
        <v>19</v>
      </c>
      <c r="Y148" s="15">
        <v>20</v>
      </c>
      <c r="Z148" s="15">
        <v>21</v>
      </c>
      <c r="AA148" s="15">
        <v>22</v>
      </c>
      <c r="AB148" s="15">
        <v>23</v>
      </c>
      <c r="AC148" s="15">
        <v>24</v>
      </c>
      <c r="AE148" s="15">
        <v>25</v>
      </c>
      <c r="AF148" s="15">
        <v>26</v>
      </c>
      <c r="AG148" s="15">
        <v>27</v>
      </c>
      <c r="AH148" s="15">
        <v>28</v>
      </c>
      <c r="AJ148" s="15">
        <v>29</v>
      </c>
      <c r="AK148" s="15">
        <v>30</v>
      </c>
      <c r="AL148" s="15">
        <v>31</v>
      </c>
      <c r="AM148" s="15">
        <v>32</v>
      </c>
    </row>
    <row r="149" spans="1:39" s="15" customFormat="1">
      <c r="A149" s="475" t="str">
        <f t="shared" ca="1" si="7"/>
        <v/>
      </c>
      <c r="B149" s="475" t="str">
        <f t="shared" ca="1" si="7"/>
        <v/>
      </c>
      <c r="C149" s="475" t="str">
        <f t="shared" ca="1" si="8"/>
        <v/>
      </c>
      <c r="E149" s="475" t="s">
        <v>311</v>
      </c>
      <c r="F149" s="15">
        <v>27</v>
      </c>
      <c r="G149" s="15">
        <v>18</v>
      </c>
      <c r="H149" s="15">
        <v>21</v>
      </c>
      <c r="I149" s="15">
        <v>29</v>
      </c>
      <c r="J149" s="15">
        <v>6</v>
      </c>
      <c r="K149" s="15">
        <v>32</v>
      </c>
      <c r="L149" s="15">
        <v>24</v>
      </c>
      <c r="M149" s="15">
        <v>28</v>
      </c>
      <c r="N149" s="15">
        <v>13</v>
      </c>
      <c r="O149" s="15">
        <v>4</v>
      </c>
      <c r="P149" s="15">
        <v>10</v>
      </c>
      <c r="Q149" s="15">
        <v>25</v>
      </c>
      <c r="R149" s="15">
        <v>30</v>
      </c>
      <c r="S149" s="15">
        <v>11</v>
      </c>
      <c r="T149" s="15">
        <v>22</v>
      </c>
      <c r="U149" s="15">
        <v>26</v>
      </c>
      <c r="V149" s="15">
        <v>9</v>
      </c>
      <c r="W149" s="15">
        <v>16</v>
      </c>
      <c r="X149" s="15">
        <v>31</v>
      </c>
      <c r="Y149" s="15">
        <v>1</v>
      </c>
      <c r="Z149" s="15">
        <v>19</v>
      </c>
      <c r="AA149" s="15">
        <v>5</v>
      </c>
      <c r="AB149" s="15">
        <v>7</v>
      </c>
      <c r="AC149" s="15">
        <v>12</v>
      </c>
      <c r="AE149" s="15">
        <v>15</v>
      </c>
      <c r="AF149" s="15">
        <v>23</v>
      </c>
      <c r="AG149" s="15">
        <v>2</v>
      </c>
      <c r="AH149" s="15">
        <v>17</v>
      </c>
      <c r="AJ149" s="15">
        <v>14</v>
      </c>
      <c r="AK149" s="15">
        <v>8</v>
      </c>
      <c r="AL149" s="15">
        <v>20</v>
      </c>
      <c r="AM149" s="15">
        <v>3</v>
      </c>
    </row>
    <row r="150" spans="1:39" s="15" customFormat="1">
      <c r="A150" s="475" t="str">
        <f t="shared" ref="A150:B169" ca="1" si="9">IF(INDIRECT(ADDRESS(A$6,ROW()-ROW(A$6)-1+COLUMN($F$8)))&gt;0,INDIRECT(ADDRESS(A$6,ROW()-ROW(A$6)-1+COLUMN($F$8))),"")</f>
        <v/>
      </c>
      <c r="B150" s="475" t="str">
        <f t="shared" ca="1" si="9"/>
        <v/>
      </c>
      <c r="C150" s="475" t="str">
        <f t="shared" ca="1" si="8"/>
        <v/>
      </c>
      <c r="E150" s="475" t="s">
        <v>313</v>
      </c>
      <c r="F150" s="15">
        <v>12</v>
      </c>
      <c r="G150" s="15">
        <v>32</v>
      </c>
      <c r="H150" s="15">
        <v>22</v>
      </c>
      <c r="I150" s="15">
        <v>2</v>
      </c>
      <c r="J150" s="15">
        <v>8</v>
      </c>
      <c r="K150" s="15">
        <v>31</v>
      </c>
      <c r="L150" s="15">
        <v>3</v>
      </c>
      <c r="M150" s="15">
        <v>19</v>
      </c>
      <c r="N150" s="15">
        <v>25</v>
      </c>
      <c r="O150" s="15">
        <v>21</v>
      </c>
      <c r="P150" s="15">
        <v>20</v>
      </c>
      <c r="Q150" s="15">
        <v>29</v>
      </c>
      <c r="R150" s="15">
        <v>5</v>
      </c>
      <c r="S150" s="15">
        <v>23</v>
      </c>
      <c r="T150" s="15">
        <v>26</v>
      </c>
      <c r="U150" s="15">
        <v>17</v>
      </c>
      <c r="V150" s="15">
        <v>28</v>
      </c>
      <c r="W150" s="15">
        <v>14</v>
      </c>
      <c r="X150" s="15">
        <v>30</v>
      </c>
      <c r="Y150" s="15">
        <v>7</v>
      </c>
      <c r="Z150" s="15">
        <v>24</v>
      </c>
      <c r="AA150" s="15">
        <v>11</v>
      </c>
      <c r="AB150" s="15">
        <v>6</v>
      </c>
      <c r="AC150" s="15">
        <v>16</v>
      </c>
      <c r="AE150" s="15">
        <v>13</v>
      </c>
      <c r="AF150" s="15">
        <v>10</v>
      </c>
      <c r="AG150" s="15">
        <v>1</v>
      </c>
      <c r="AH150" s="15">
        <v>27</v>
      </c>
      <c r="AJ150" s="15">
        <v>4</v>
      </c>
      <c r="AK150" s="15">
        <v>15</v>
      </c>
      <c r="AL150" s="15">
        <v>9</v>
      </c>
      <c r="AM150" s="15">
        <v>18</v>
      </c>
    </row>
    <row r="151" spans="1:39" s="15" customFormat="1">
      <c r="A151" s="475" t="str">
        <f t="shared" ca="1" si="9"/>
        <v/>
      </c>
      <c r="B151" s="475" t="str">
        <f t="shared" ca="1" si="9"/>
        <v/>
      </c>
      <c r="C151" s="475" t="str">
        <f t="shared" ca="1" si="8"/>
        <v/>
      </c>
    </row>
    <row r="152" spans="1:39" s="15" customFormat="1">
      <c r="A152" s="475" t="str">
        <f t="shared" ca="1" si="9"/>
        <v/>
      </c>
      <c r="B152" s="475" t="str">
        <f t="shared" ca="1" si="9"/>
        <v/>
      </c>
      <c r="C152" s="475" t="str">
        <f t="shared" ca="1" si="8"/>
        <v/>
      </c>
      <c r="D152" s="479">
        <v>33</v>
      </c>
      <c r="E152" s="40" t="s">
        <v>338</v>
      </c>
    </row>
    <row r="153" spans="1:39" s="15" customFormat="1">
      <c r="A153" s="475" t="str">
        <f t="shared" ca="1" si="9"/>
        <v/>
      </c>
      <c r="B153" s="475" t="str">
        <f t="shared" ca="1" si="9"/>
        <v/>
      </c>
      <c r="C153" s="475" t="str">
        <f t="shared" ca="1" si="8"/>
        <v/>
      </c>
      <c r="E153" s="475" t="s">
        <v>283</v>
      </c>
      <c r="F153" s="15">
        <v>1</v>
      </c>
      <c r="G153" s="15">
        <v>2</v>
      </c>
      <c r="H153" s="15">
        <v>3</v>
      </c>
      <c r="I153" s="15">
        <v>4</v>
      </c>
      <c r="J153" s="15">
        <v>5</v>
      </c>
      <c r="K153" s="15">
        <v>6</v>
      </c>
      <c r="L153" s="15">
        <v>7</v>
      </c>
      <c r="M153" s="15">
        <v>8</v>
      </c>
      <c r="N153" s="15">
        <v>9</v>
      </c>
      <c r="O153" s="15">
        <v>10</v>
      </c>
      <c r="P153" s="15">
        <v>11</v>
      </c>
      <c r="Q153" s="15">
        <v>12</v>
      </c>
      <c r="R153" s="15">
        <v>13</v>
      </c>
      <c r="S153" s="15">
        <v>14</v>
      </c>
      <c r="T153" s="15">
        <v>15</v>
      </c>
      <c r="U153" s="15">
        <v>16</v>
      </c>
      <c r="V153" s="15">
        <v>17</v>
      </c>
      <c r="W153" s="15">
        <v>18</v>
      </c>
      <c r="X153" s="15">
        <v>19</v>
      </c>
      <c r="Y153" s="15">
        <v>20</v>
      </c>
      <c r="Z153" s="15">
        <v>21</v>
      </c>
      <c r="AA153" s="15">
        <v>22</v>
      </c>
      <c r="AB153" s="15">
        <v>23</v>
      </c>
      <c r="AC153" s="15">
        <v>24</v>
      </c>
      <c r="AD153" s="15">
        <v>25</v>
      </c>
      <c r="AE153" s="15">
        <v>26</v>
      </c>
      <c r="AF153" s="15">
        <v>27</v>
      </c>
      <c r="AG153" s="15">
        <v>28</v>
      </c>
      <c r="AH153" s="15">
        <v>29</v>
      </c>
      <c r="AJ153" s="15">
        <v>30</v>
      </c>
      <c r="AK153" s="15">
        <v>31</v>
      </c>
      <c r="AL153" s="15">
        <v>32</v>
      </c>
      <c r="AM153" s="15">
        <v>33</v>
      </c>
    </row>
    <row r="154" spans="1:39" s="15" customFormat="1">
      <c r="A154" s="475" t="str">
        <f t="shared" ca="1" si="9"/>
        <v/>
      </c>
      <c r="B154" s="475" t="str">
        <f t="shared" ca="1" si="9"/>
        <v/>
      </c>
      <c r="C154" s="475" t="str">
        <f t="shared" ca="1" si="8"/>
        <v/>
      </c>
      <c r="E154" s="475" t="s">
        <v>311</v>
      </c>
      <c r="F154" s="15">
        <v>32</v>
      </c>
      <c r="G154" s="15">
        <v>29</v>
      </c>
      <c r="H154" s="15">
        <v>15</v>
      </c>
      <c r="I154" s="15">
        <v>7</v>
      </c>
      <c r="J154" s="15">
        <v>17</v>
      </c>
      <c r="K154" s="15">
        <v>27</v>
      </c>
      <c r="L154" s="15">
        <v>1</v>
      </c>
      <c r="M154" s="15">
        <v>22</v>
      </c>
      <c r="N154" s="15">
        <v>13</v>
      </c>
      <c r="O154" s="15">
        <v>31</v>
      </c>
      <c r="P154" s="15">
        <v>24</v>
      </c>
      <c r="Q154" s="15">
        <v>10</v>
      </c>
      <c r="R154" s="15">
        <v>11</v>
      </c>
      <c r="S154" s="15">
        <v>16</v>
      </c>
      <c r="T154" s="15">
        <v>33</v>
      </c>
      <c r="U154" s="15">
        <v>9</v>
      </c>
      <c r="V154" s="15">
        <v>19</v>
      </c>
      <c r="W154" s="15">
        <v>2</v>
      </c>
      <c r="X154" s="15">
        <v>23</v>
      </c>
      <c r="Y154" s="15">
        <v>28</v>
      </c>
      <c r="Z154" s="15">
        <v>14</v>
      </c>
      <c r="AA154" s="15">
        <v>5</v>
      </c>
      <c r="AB154" s="15">
        <v>26</v>
      </c>
      <c r="AC154" s="15">
        <v>18</v>
      </c>
      <c r="AD154" s="15">
        <v>30</v>
      </c>
      <c r="AE154" s="15">
        <v>12</v>
      </c>
      <c r="AF154" s="15">
        <v>3</v>
      </c>
      <c r="AG154" s="15">
        <v>21</v>
      </c>
      <c r="AH154" s="15">
        <v>6</v>
      </c>
      <c r="AJ154" s="15">
        <v>25</v>
      </c>
      <c r="AK154" s="15">
        <v>20</v>
      </c>
      <c r="AL154" s="15">
        <v>4</v>
      </c>
      <c r="AM154" s="15">
        <v>8</v>
      </c>
    </row>
    <row r="155" spans="1:39" s="15" customFormat="1">
      <c r="A155" s="475" t="str">
        <f t="shared" ca="1" si="9"/>
        <v/>
      </c>
      <c r="B155" s="475" t="str">
        <f t="shared" ca="1" si="9"/>
        <v/>
      </c>
      <c r="C155" s="475" t="str">
        <f t="shared" ca="1" si="8"/>
        <v/>
      </c>
      <c r="E155" s="475" t="s">
        <v>313</v>
      </c>
      <c r="F155" s="15">
        <v>20</v>
      </c>
      <c r="G155" s="15">
        <v>23</v>
      </c>
      <c r="H155" s="15">
        <v>29</v>
      </c>
      <c r="I155" s="15">
        <v>30</v>
      </c>
      <c r="J155" s="15">
        <v>12</v>
      </c>
      <c r="K155" s="15">
        <v>8</v>
      </c>
      <c r="L155" s="15">
        <v>28</v>
      </c>
      <c r="M155" s="15">
        <v>31</v>
      </c>
      <c r="N155" s="15">
        <v>21</v>
      </c>
      <c r="O155" s="15">
        <v>11</v>
      </c>
      <c r="P155" s="15">
        <v>10</v>
      </c>
      <c r="Q155" s="15">
        <v>14</v>
      </c>
      <c r="R155" s="15">
        <v>17</v>
      </c>
      <c r="S155" s="15">
        <v>27</v>
      </c>
      <c r="T155" s="15">
        <v>3</v>
      </c>
      <c r="U155" s="15">
        <v>33</v>
      </c>
      <c r="V155" s="15">
        <v>6</v>
      </c>
      <c r="W155" s="15">
        <v>19</v>
      </c>
      <c r="X155" s="15">
        <v>25</v>
      </c>
      <c r="Y155" s="15">
        <v>1</v>
      </c>
      <c r="Z155" s="15">
        <v>4</v>
      </c>
      <c r="AA155" s="15">
        <v>13</v>
      </c>
      <c r="AB155" s="15">
        <v>16</v>
      </c>
      <c r="AC155" s="15">
        <v>26</v>
      </c>
      <c r="AD155" s="15">
        <v>32</v>
      </c>
      <c r="AE155" s="15">
        <v>7</v>
      </c>
      <c r="AF155" s="15">
        <v>18</v>
      </c>
      <c r="AG155" s="15">
        <v>24</v>
      </c>
      <c r="AH155" s="15">
        <v>2</v>
      </c>
      <c r="AJ155" s="15">
        <v>15</v>
      </c>
      <c r="AK155" s="15">
        <v>9</v>
      </c>
      <c r="AL155" s="15">
        <v>5</v>
      </c>
      <c r="AM155" s="15">
        <v>22</v>
      </c>
    </row>
    <row r="156" spans="1:39" s="15" customFormat="1">
      <c r="A156" s="475" t="str">
        <f t="shared" ca="1" si="9"/>
        <v/>
      </c>
      <c r="B156" s="475" t="str">
        <f t="shared" ca="1" si="9"/>
        <v/>
      </c>
      <c r="C156" s="475" t="str">
        <f t="shared" ca="1" si="8"/>
        <v/>
      </c>
    </row>
    <row r="157" spans="1:39" s="15" customFormat="1">
      <c r="A157" s="475" t="str">
        <f t="shared" ca="1" si="9"/>
        <v/>
      </c>
      <c r="B157" s="475" t="str">
        <f t="shared" ca="1" si="9"/>
        <v/>
      </c>
      <c r="C157" s="475" t="str">
        <f t="shared" ca="1" si="8"/>
        <v/>
      </c>
      <c r="D157" s="479">
        <v>34</v>
      </c>
      <c r="E157" s="40" t="s">
        <v>338</v>
      </c>
    </row>
    <row r="158" spans="1:39" s="15" customFormat="1">
      <c r="A158" s="475" t="str">
        <f t="shared" ca="1" si="9"/>
        <v/>
      </c>
      <c r="B158" s="475" t="str">
        <f t="shared" ca="1" si="9"/>
        <v/>
      </c>
      <c r="C158" s="475" t="str">
        <f t="shared" ca="1" si="8"/>
        <v/>
      </c>
      <c r="E158" s="475" t="s">
        <v>283</v>
      </c>
      <c r="F158" s="15">
        <v>1</v>
      </c>
      <c r="G158" s="15">
        <v>2</v>
      </c>
      <c r="H158" s="15">
        <v>3</v>
      </c>
      <c r="I158" s="15">
        <v>4</v>
      </c>
      <c r="J158" s="15">
        <v>5</v>
      </c>
      <c r="K158" s="15">
        <v>6</v>
      </c>
      <c r="L158" s="15">
        <v>7</v>
      </c>
      <c r="M158" s="15">
        <v>8</v>
      </c>
      <c r="N158" s="15">
        <v>9</v>
      </c>
      <c r="O158" s="15">
        <v>10</v>
      </c>
      <c r="P158" s="15">
        <v>11</v>
      </c>
      <c r="Q158" s="15">
        <v>12</v>
      </c>
      <c r="R158" s="15">
        <v>13</v>
      </c>
      <c r="S158" s="15">
        <v>14</v>
      </c>
      <c r="T158" s="15">
        <v>15</v>
      </c>
      <c r="U158" s="15">
        <v>16</v>
      </c>
      <c r="V158" s="15">
        <v>17</v>
      </c>
      <c r="W158" s="15">
        <v>18</v>
      </c>
      <c r="X158" s="15">
        <v>19</v>
      </c>
      <c r="Y158" s="15">
        <v>20</v>
      </c>
      <c r="Z158" s="15">
        <v>21</v>
      </c>
      <c r="AA158" s="15">
        <v>22</v>
      </c>
      <c r="AB158" s="15">
        <v>23</v>
      </c>
      <c r="AC158" s="15">
        <v>24</v>
      </c>
      <c r="AD158" s="15">
        <v>25</v>
      </c>
      <c r="AE158" s="15">
        <v>26</v>
      </c>
      <c r="AF158" s="15">
        <v>27</v>
      </c>
      <c r="AG158" s="15">
        <v>28</v>
      </c>
      <c r="AH158" s="15">
        <v>29</v>
      </c>
      <c r="AI158" s="15">
        <v>30</v>
      </c>
      <c r="AJ158" s="15">
        <v>31</v>
      </c>
      <c r="AK158" s="15">
        <v>32</v>
      </c>
      <c r="AL158" s="15">
        <v>33</v>
      </c>
      <c r="AM158" s="15">
        <v>34</v>
      </c>
    </row>
    <row r="159" spans="1:39" s="15" customFormat="1">
      <c r="A159" s="475" t="str">
        <f t="shared" ca="1" si="9"/>
        <v/>
      </c>
      <c r="B159" s="475" t="str">
        <f t="shared" ca="1" si="9"/>
        <v/>
      </c>
      <c r="C159" s="475" t="str">
        <f t="shared" ca="1" si="8"/>
        <v/>
      </c>
      <c r="E159" s="475" t="s">
        <v>311</v>
      </c>
      <c r="F159" s="15">
        <v>28</v>
      </c>
      <c r="G159" s="15">
        <v>24</v>
      </c>
      <c r="H159" s="15">
        <v>20</v>
      </c>
      <c r="I159" s="15">
        <v>12</v>
      </c>
      <c r="J159" s="15">
        <v>6</v>
      </c>
      <c r="K159" s="15">
        <v>33</v>
      </c>
      <c r="L159" s="15">
        <v>25</v>
      </c>
      <c r="M159" s="15">
        <v>17</v>
      </c>
      <c r="N159" s="15">
        <v>13</v>
      </c>
      <c r="O159" s="15">
        <v>3</v>
      </c>
      <c r="P159" s="15">
        <v>29</v>
      </c>
      <c r="Q159" s="15">
        <v>10</v>
      </c>
      <c r="R159" s="15">
        <v>5</v>
      </c>
      <c r="S159" s="15">
        <v>21</v>
      </c>
      <c r="T159" s="15">
        <v>32</v>
      </c>
      <c r="U159" s="15">
        <v>34</v>
      </c>
      <c r="V159" s="15">
        <v>11</v>
      </c>
      <c r="W159" s="15">
        <v>4</v>
      </c>
      <c r="X159" s="15">
        <v>7</v>
      </c>
      <c r="Y159" s="15">
        <v>19</v>
      </c>
      <c r="Z159" s="15">
        <v>9</v>
      </c>
      <c r="AA159" s="15">
        <v>23</v>
      </c>
      <c r="AB159" s="15">
        <v>16</v>
      </c>
      <c r="AC159" s="15">
        <v>27</v>
      </c>
      <c r="AD159" s="15">
        <v>1</v>
      </c>
      <c r="AE159" s="15">
        <v>2</v>
      </c>
      <c r="AF159" s="15">
        <v>14</v>
      </c>
      <c r="AG159" s="15">
        <v>31</v>
      </c>
      <c r="AH159" s="15">
        <v>26</v>
      </c>
      <c r="AI159" s="15">
        <v>22</v>
      </c>
      <c r="AJ159" s="15">
        <v>30</v>
      </c>
      <c r="AK159" s="15">
        <v>8</v>
      </c>
      <c r="AL159" s="15">
        <v>15</v>
      </c>
      <c r="AM159" s="15">
        <v>18</v>
      </c>
    </row>
    <row r="160" spans="1:39" s="15" customFormat="1">
      <c r="A160" s="475" t="str">
        <f t="shared" ca="1" si="9"/>
        <v/>
      </c>
      <c r="B160" s="475" t="str">
        <f t="shared" ca="1" si="9"/>
        <v/>
      </c>
      <c r="C160" s="475" t="str">
        <f t="shared" ca="1" si="8"/>
        <v/>
      </c>
      <c r="E160" s="475" t="s">
        <v>313</v>
      </c>
      <c r="F160" s="15">
        <v>20</v>
      </c>
      <c r="G160" s="15">
        <v>3</v>
      </c>
      <c r="H160" s="15">
        <v>27</v>
      </c>
      <c r="I160" s="15">
        <v>31</v>
      </c>
      <c r="J160" s="15">
        <v>8</v>
      </c>
      <c r="K160" s="15">
        <v>12</v>
      </c>
      <c r="L160" s="15">
        <v>29</v>
      </c>
      <c r="M160" s="15">
        <v>34</v>
      </c>
      <c r="N160" s="15">
        <v>23</v>
      </c>
      <c r="O160" s="15">
        <v>17</v>
      </c>
      <c r="P160" s="15">
        <v>25</v>
      </c>
      <c r="Q160" s="15">
        <v>5</v>
      </c>
      <c r="R160" s="15">
        <v>26</v>
      </c>
      <c r="S160" s="15">
        <v>11</v>
      </c>
      <c r="T160" s="15">
        <v>9</v>
      </c>
      <c r="U160" s="15">
        <v>19</v>
      </c>
      <c r="V160" s="15">
        <v>15</v>
      </c>
      <c r="W160" s="15">
        <v>32</v>
      </c>
      <c r="X160" s="15">
        <v>6</v>
      </c>
      <c r="Y160" s="15">
        <v>2</v>
      </c>
      <c r="Z160" s="15">
        <v>22</v>
      </c>
      <c r="AA160" s="15">
        <v>13</v>
      </c>
      <c r="AB160" s="15">
        <v>7</v>
      </c>
      <c r="AC160" s="15">
        <v>30</v>
      </c>
      <c r="AD160" s="15">
        <v>16</v>
      </c>
      <c r="AE160" s="15">
        <v>10</v>
      </c>
      <c r="AF160" s="15">
        <v>18</v>
      </c>
      <c r="AG160" s="15">
        <v>24</v>
      </c>
      <c r="AH160" s="15">
        <v>1</v>
      </c>
      <c r="AI160" s="15">
        <v>33</v>
      </c>
      <c r="AJ160" s="15">
        <v>14</v>
      </c>
      <c r="AK160" s="15">
        <v>4</v>
      </c>
      <c r="AL160" s="15">
        <v>21</v>
      </c>
      <c r="AM160" s="15">
        <v>28</v>
      </c>
    </row>
    <row r="161" spans="1:44" s="15" customFormat="1">
      <c r="A161" s="475" t="str">
        <f t="shared" ca="1" si="9"/>
        <v/>
      </c>
      <c r="B161" s="475" t="str">
        <f t="shared" ca="1" si="9"/>
        <v/>
      </c>
      <c r="C161" s="475" t="str">
        <f t="shared" ca="1" si="8"/>
        <v/>
      </c>
    </row>
    <row r="162" spans="1:44" s="15" customFormat="1">
      <c r="A162" s="475" t="str">
        <f t="shared" ca="1" si="9"/>
        <v/>
      </c>
      <c r="B162" s="475" t="str">
        <f t="shared" ca="1" si="9"/>
        <v/>
      </c>
      <c r="C162" s="475" t="str">
        <f t="shared" ca="1" si="8"/>
        <v/>
      </c>
      <c r="D162" s="479">
        <v>35</v>
      </c>
      <c r="E162" s="40" t="s">
        <v>338</v>
      </c>
    </row>
    <row r="163" spans="1:44" s="15" customFormat="1">
      <c r="A163" s="475" t="str">
        <f t="shared" ca="1" si="9"/>
        <v/>
      </c>
      <c r="B163" s="475" t="str">
        <f t="shared" ca="1" si="9"/>
        <v/>
      </c>
      <c r="C163" s="475" t="str">
        <f t="shared" ca="1" si="8"/>
        <v/>
      </c>
      <c r="E163" s="475" t="s">
        <v>283</v>
      </c>
      <c r="F163" s="15">
        <v>1</v>
      </c>
      <c r="G163" s="15">
        <v>2</v>
      </c>
      <c r="H163" s="15">
        <v>3</v>
      </c>
      <c r="I163" s="15">
        <v>4</v>
      </c>
      <c r="J163" s="15">
        <v>5</v>
      </c>
      <c r="K163" s="15">
        <v>6</v>
      </c>
      <c r="L163" s="15">
        <v>7</v>
      </c>
      <c r="M163" s="15">
        <v>8</v>
      </c>
      <c r="N163" s="15">
        <v>9</v>
      </c>
      <c r="O163" s="15">
        <v>10</v>
      </c>
      <c r="P163" s="15">
        <v>11</v>
      </c>
      <c r="Q163" s="15">
        <v>12</v>
      </c>
      <c r="R163" s="15">
        <v>13</v>
      </c>
      <c r="S163" s="15">
        <v>14</v>
      </c>
      <c r="T163" s="15">
        <v>15</v>
      </c>
      <c r="U163" s="15">
        <v>16</v>
      </c>
      <c r="V163" s="15">
        <v>17</v>
      </c>
      <c r="W163" s="15">
        <v>18</v>
      </c>
      <c r="X163" s="15">
        <v>19</v>
      </c>
      <c r="Y163" s="15">
        <v>20</v>
      </c>
      <c r="Z163" s="15">
        <v>21</v>
      </c>
      <c r="AA163" s="15">
        <v>22</v>
      </c>
      <c r="AB163" s="15">
        <v>23</v>
      </c>
      <c r="AC163" s="15">
        <v>24</v>
      </c>
      <c r="AD163" s="15">
        <v>25</v>
      </c>
      <c r="AE163" s="15">
        <v>26</v>
      </c>
      <c r="AF163" s="15">
        <v>27</v>
      </c>
      <c r="AG163" s="15">
        <v>28</v>
      </c>
      <c r="AH163" s="15">
        <v>29</v>
      </c>
      <c r="AI163" s="15">
        <v>30</v>
      </c>
      <c r="AJ163" s="15">
        <v>31</v>
      </c>
      <c r="AK163" s="15">
        <v>32</v>
      </c>
      <c r="AL163" s="15">
        <v>33</v>
      </c>
      <c r="AM163" s="15">
        <v>34</v>
      </c>
      <c r="AN163" s="15">
        <v>35</v>
      </c>
    </row>
    <row r="164" spans="1:44" s="15" customFormat="1">
      <c r="A164" s="475" t="str">
        <f t="shared" ca="1" si="9"/>
        <v/>
      </c>
      <c r="B164" s="475" t="str">
        <f t="shared" ca="1" si="9"/>
        <v/>
      </c>
      <c r="C164" s="475" t="str">
        <f t="shared" ca="1" si="8"/>
        <v/>
      </c>
      <c r="E164" s="475" t="s">
        <v>311</v>
      </c>
      <c r="F164" s="15">
        <v>10</v>
      </c>
      <c r="G164" s="15">
        <v>3</v>
      </c>
      <c r="H164" s="15">
        <v>35</v>
      </c>
      <c r="I164" s="15">
        <v>27</v>
      </c>
      <c r="J164" s="15">
        <v>23</v>
      </c>
      <c r="K164" s="15">
        <v>29</v>
      </c>
      <c r="L164" s="15">
        <v>20</v>
      </c>
      <c r="M164" s="15">
        <v>1</v>
      </c>
      <c r="N164" s="15">
        <v>6</v>
      </c>
      <c r="O164" s="15">
        <v>13</v>
      </c>
      <c r="P164" s="15">
        <v>34</v>
      </c>
      <c r="Q164" s="15">
        <v>8</v>
      </c>
      <c r="R164" s="15">
        <v>12</v>
      </c>
      <c r="S164" s="15">
        <v>5</v>
      </c>
      <c r="T164" s="15">
        <v>18</v>
      </c>
      <c r="U164" s="15">
        <v>2</v>
      </c>
      <c r="V164" s="15">
        <v>31</v>
      </c>
      <c r="W164" s="15">
        <v>17</v>
      </c>
      <c r="X164" s="15">
        <v>26</v>
      </c>
      <c r="Y164" s="15">
        <v>22</v>
      </c>
      <c r="Z164" s="15">
        <v>14</v>
      </c>
      <c r="AA164" s="15">
        <v>24</v>
      </c>
      <c r="AB164" s="15">
        <v>9</v>
      </c>
      <c r="AC164" s="15">
        <v>32</v>
      </c>
      <c r="AD164" s="15">
        <v>16</v>
      </c>
      <c r="AE164" s="15">
        <v>28</v>
      </c>
      <c r="AF164" s="15">
        <v>4</v>
      </c>
      <c r="AG164" s="15">
        <v>11</v>
      </c>
      <c r="AH164" s="15">
        <v>21</v>
      </c>
      <c r="AI164" s="15">
        <v>7</v>
      </c>
      <c r="AJ164" s="15">
        <v>30</v>
      </c>
      <c r="AK164" s="15">
        <v>19</v>
      </c>
      <c r="AL164" s="15">
        <v>25</v>
      </c>
      <c r="AM164" s="15">
        <v>15</v>
      </c>
      <c r="AN164" s="15">
        <v>33</v>
      </c>
    </row>
    <row r="165" spans="1:44" s="15" customFormat="1">
      <c r="A165" s="475" t="str">
        <f t="shared" ca="1" si="9"/>
        <v/>
      </c>
      <c r="B165" s="475" t="str">
        <f t="shared" ca="1" si="9"/>
        <v/>
      </c>
      <c r="C165" s="475" t="str">
        <f t="shared" ca="1" si="8"/>
        <v/>
      </c>
      <c r="E165" s="475" t="s">
        <v>313</v>
      </c>
      <c r="F165" s="15">
        <v>25</v>
      </c>
      <c r="G165" s="15">
        <v>9</v>
      </c>
      <c r="H165" s="15">
        <v>29</v>
      </c>
      <c r="I165" s="15">
        <v>2</v>
      </c>
      <c r="J165" s="15">
        <v>11</v>
      </c>
      <c r="K165" s="15">
        <v>5</v>
      </c>
      <c r="L165" s="15">
        <v>23</v>
      </c>
      <c r="M165" s="15">
        <v>32</v>
      </c>
      <c r="N165" s="15">
        <v>28</v>
      </c>
      <c r="O165" s="15">
        <v>17</v>
      </c>
      <c r="P165" s="15">
        <v>15</v>
      </c>
      <c r="Q165" s="15">
        <v>35</v>
      </c>
      <c r="R165" s="15">
        <v>24</v>
      </c>
      <c r="S165" s="15">
        <v>1</v>
      </c>
      <c r="T165" s="15">
        <v>8</v>
      </c>
      <c r="U165" s="15">
        <v>22</v>
      </c>
      <c r="V165" s="15">
        <v>14</v>
      </c>
      <c r="W165" s="15">
        <v>19</v>
      </c>
      <c r="X165" s="15">
        <v>10</v>
      </c>
      <c r="Y165" s="15">
        <v>34</v>
      </c>
      <c r="Z165" s="15">
        <v>13</v>
      </c>
      <c r="AA165" s="15">
        <v>18</v>
      </c>
      <c r="AB165" s="15">
        <v>21</v>
      </c>
      <c r="AC165" s="15">
        <v>30</v>
      </c>
      <c r="AD165" s="15">
        <v>31</v>
      </c>
      <c r="AE165" s="15">
        <v>4</v>
      </c>
      <c r="AF165" s="15">
        <v>6</v>
      </c>
      <c r="AG165" s="15">
        <v>27</v>
      </c>
      <c r="AH165" s="15">
        <v>16</v>
      </c>
      <c r="AI165" s="15">
        <v>12</v>
      </c>
      <c r="AJ165" s="15">
        <v>7</v>
      </c>
      <c r="AK165" s="15">
        <v>33</v>
      </c>
      <c r="AL165" s="15">
        <v>20</v>
      </c>
      <c r="AM165" s="15">
        <v>3</v>
      </c>
      <c r="AN165" s="15">
        <v>26</v>
      </c>
    </row>
    <row r="166" spans="1:44" s="15" customFormat="1">
      <c r="A166" s="475" t="str">
        <f t="shared" ca="1" si="9"/>
        <v/>
      </c>
      <c r="B166" s="475" t="str">
        <f t="shared" ca="1" si="9"/>
        <v/>
      </c>
      <c r="C166" s="475" t="str">
        <f t="shared" ca="1" si="8"/>
        <v/>
      </c>
    </row>
    <row r="167" spans="1:44" s="15" customFormat="1">
      <c r="A167" s="475" t="str">
        <f t="shared" ca="1" si="9"/>
        <v/>
      </c>
      <c r="B167" s="475" t="str">
        <f t="shared" ca="1" si="9"/>
        <v/>
      </c>
      <c r="C167" s="475" t="str">
        <f t="shared" ca="1" si="8"/>
        <v/>
      </c>
      <c r="D167" s="479">
        <v>36</v>
      </c>
      <c r="E167" s="40" t="s">
        <v>338</v>
      </c>
    </row>
    <row r="168" spans="1:44" s="15" customFormat="1">
      <c r="A168" s="475" t="str">
        <f t="shared" ca="1" si="9"/>
        <v/>
      </c>
      <c r="B168" s="475" t="str">
        <f t="shared" ca="1" si="9"/>
        <v/>
      </c>
      <c r="C168" s="475" t="str">
        <f t="shared" ca="1" si="8"/>
        <v/>
      </c>
      <c r="E168" s="475" t="s">
        <v>283</v>
      </c>
      <c r="F168" s="15">
        <v>1</v>
      </c>
      <c r="G168" s="15">
        <v>2</v>
      </c>
      <c r="H168" s="15">
        <v>3</v>
      </c>
      <c r="I168" s="15">
        <v>4</v>
      </c>
      <c r="J168" s="15">
        <v>5</v>
      </c>
      <c r="K168" s="15">
        <v>6</v>
      </c>
      <c r="L168" s="15">
        <v>7</v>
      </c>
      <c r="M168" s="15">
        <v>8</v>
      </c>
      <c r="N168" s="15">
        <v>9</v>
      </c>
      <c r="O168" s="15">
        <v>10</v>
      </c>
      <c r="P168" s="15">
        <v>11</v>
      </c>
      <c r="Q168" s="15">
        <v>12</v>
      </c>
      <c r="R168" s="15">
        <v>13</v>
      </c>
      <c r="S168" s="15">
        <v>14</v>
      </c>
      <c r="T168" s="15">
        <v>15</v>
      </c>
      <c r="U168" s="15">
        <v>16</v>
      </c>
      <c r="V168" s="15">
        <v>17</v>
      </c>
      <c r="W168" s="15">
        <v>18</v>
      </c>
      <c r="X168" s="15">
        <v>19</v>
      </c>
      <c r="Y168" s="15">
        <v>20</v>
      </c>
      <c r="Z168" s="15">
        <v>21</v>
      </c>
      <c r="AA168" s="15">
        <v>22</v>
      </c>
      <c r="AB168" s="15">
        <v>23</v>
      </c>
      <c r="AC168" s="15">
        <v>24</v>
      </c>
      <c r="AE168" s="15">
        <v>25</v>
      </c>
      <c r="AF168" s="15">
        <v>26</v>
      </c>
      <c r="AG168" s="15">
        <v>27</v>
      </c>
      <c r="AH168" s="15">
        <v>28</v>
      </c>
      <c r="AJ168" s="15">
        <v>29</v>
      </c>
      <c r="AK168" s="15">
        <v>30</v>
      </c>
      <c r="AL168" s="15">
        <v>31</v>
      </c>
      <c r="AM168" s="15">
        <v>32</v>
      </c>
      <c r="AO168" s="15">
        <v>33</v>
      </c>
      <c r="AP168" s="15">
        <v>34</v>
      </c>
      <c r="AQ168" s="15">
        <v>35</v>
      </c>
      <c r="AR168" s="15">
        <v>36</v>
      </c>
    </row>
    <row r="169" spans="1:44" s="15" customFormat="1">
      <c r="A169" s="475" t="str">
        <f t="shared" ca="1" si="9"/>
        <v/>
      </c>
      <c r="B169" s="475" t="str">
        <f t="shared" ca="1" si="9"/>
        <v/>
      </c>
      <c r="C169" s="475" t="str">
        <f t="shared" ca="1" si="8"/>
        <v/>
      </c>
      <c r="E169" s="475" t="s">
        <v>311</v>
      </c>
      <c r="F169" s="15">
        <v>22</v>
      </c>
      <c r="G169" s="15">
        <v>8</v>
      </c>
      <c r="H169" s="15">
        <v>25</v>
      </c>
      <c r="I169" s="15">
        <v>29</v>
      </c>
      <c r="J169" s="15">
        <v>34</v>
      </c>
      <c r="K169" s="15">
        <v>24</v>
      </c>
      <c r="L169" s="15">
        <v>27</v>
      </c>
      <c r="M169" s="15">
        <v>33</v>
      </c>
      <c r="N169" s="15">
        <v>30</v>
      </c>
      <c r="O169" s="15">
        <v>6</v>
      </c>
      <c r="P169" s="15">
        <v>26</v>
      </c>
      <c r="Q169" s="15">
        <v>13</v>
      </c>
      <c r="R169" s="15">
        <v>17</v>
      </c>
      <c r="S169" s="15">
        <v>31</v>
      </c>
      <c r="T169" s="15">
        <v>2</v>
      </c>
      <c r="U169" s="15">
        <v>9</v>
      </c>
      <c r="V169" s="15">
        <v>20</v>
      </c>
      <c r="W169" s="15">
        <v>32</v>
      </c>
      <c r="X169" s="15">
        <v>23</v>
      </c>
      <c r="Y169" s="15">
        <v>1</v>
      </c>
      <c r="Z169" s="15">
        <v>19</v>
      </c>
      <c r="AA169" s="15">
        <v>3</v>
      </c>
      <c r="AB169" s="15">
        <v>14</v>
      </c>
      <c r="AC169" s="15">
        <v>35</v>
      </c>
      <c r="AE169" s="15">
        <v>10</v>
      </c>
      <c r="AF169" s="15">
        <v>11</v>
      </c>
      <c r="AG169" s="15">
        <v>4</v>
      </c>
      <c r="AH169" s="15">
        <v>18</v>
      </c>
      <c r="AJ169" s="15">
        <v>36</v>
      </c>
      <c r="AK169" s="15">
        <v>15</v>
      </c>
      <c r="AL169" s="15">
        <v>28</v>
      </c>
      <c r="AM169" s="15">
        <v>7</v>
      </c>
      <c r="AO169" s="15">
        <v>5</v>
      </c>
      <c r="AP169" s="15">
        <v>21</v>
      </c>
      <c r="AQ169" s="15">
        <v>16</v>
      </c>
      <c r="AR169" s="15">
        <v>12</v>
      </c>
    </row>
    <row r="170" spans="1:44" s="15" customFormat="1">
      <c r="A170" s="475" t="str">
        <f t="shared" ref="A170:B189" ca="1" si="10">IF(INDIRECT(ADDRESS(A$6,ROW()-ROW(A$6)-1+COLUMN($F$8)))&gt;0,INDIRECT(ADDRESS(A$6,ROW()-ROW(A$6)-1+COLUMN($F$8))),"")</f>
        <v/>
      </c>
      <c r="B170" s="475" t="str">
        <f t="shared" ca="1" si="10"/>
        <v/>
      </c>
      <c r="C170" s="475" t="str">
        <f t="shared" ca="1" si="8"/>
        <v/>
      </c>
      <c r="E170" s="475" t="s">
        <v>313</v>
      </c>
      <c r="F170" s="15">
        <v>28</v>
      </c>
      <c r="G170" s="15">
        <v>19</v>
      </c>
      <c r="H170" s="15">
        <v>29</v>
      </c>
      <c r="I170" s="15">
        <v>11</v>
      </c>
      <c r="J170" s="15">
        <v>21</v>
      </c>
      <c r="K170" s="15">
        <v>18</v>
      </c>
      <c r="L170" s="15">
        <v>31</v>
      </c>
      <c r="M170" s="15">
        <v>15</v>
      </c>
      <c r="N170" s="15">
        <v>22</v>
      </c>
      <c r="O170" s="15">
        <v>33</v>
      </c>
      <c r="P170" s="15">
        <v>32</v>
      </c>
      <c r="Q170" s="15">
        <v>36</v>
      </c>
      <c r="R170" s="15">
        <v>10</v>
      </c>
      <c r="S170" s="15">
        <v>3</v>
      </c>
      <c r="T170" s="15">
        <v>26</v>
      </c>
      <c r="U170" s="15">
        <v>4</v>
      </c>
      <c r="V170" s="15">
        <v>35</v>
      </c>
      <c r="W170" s="15">
        <v>7</v>
      </c>
      <c r="X170" s="15">
        <v>27</v>
      </c>
      <c r="Y170" s="15">
        <v>16</v>
      </c>
      <c r="Z170" s="15">
        <v>34</v>
      </c>
      <c r="AA170" s="15">
        <v>9</v>
      </c>
      <c r="AB170" s="15">
        <v>30</v>
      </c>
      <c r="AC170" s="15">
        <v>13</v>
      </c>
      <c r="AE170" s="15">
        <v>20</v>
      </c>
      <c r="AF170" s="15">
        <v>14</v>
      </c>
      <c r="AG170" s="15">
        <v>2</v>
      </c>
      <c r="AH170" s="15">
        <v>25</v>
      </c>
      <c r="AJ170" s="15">
        <v>12</v>
      </c>
      <c r="AK170" s="15">
        <v>24</v>
      </c>
      <c r="AL170" s="15">
        <v>1</v>
      </c>
      <c r="AM170" s="15">
        <v>8</v>
      </c>
      <c r="AO170" s="15">
        <v>23</v>
      </c>
      <c r="AP170" s="15">
        <v>6</v>
      </c>
      <c r="AQ170" s="15">
        <v>5</v>
      </c>
      <c r="AR170" s="15">
        <v>17</v>
      </c>
    </row>
    <row r="171" spans="1:44" s="15" customFormat="1">
      <c r="A171" s="475" t="str">
        <f t="shared" ca="1" si="10"/>
        <v/>
      </c>
      <c r="B171" s="475" t="str">
        <f t="shared" ca="1" si="10"/>
        <v/>
      </c>
      <c r="C171" s="475" t="str">
        <f t="shared" ca="1" si="8"/>
        <v/>
      </c>
    </row>
    <row r="172" spans="1:44" s="15" customFormat="1">
      <c r="A172" s="475" t="str">
        <f t="shared" ca="1" si="10"/>
        <v/>
      </c>
      <c r="B172" s="475" t="str">
        <f t="shared" ca="1" si="10"/>
        <v/>
      </c>
      <c r="C172" s="475" t="str">
        <f t="shared" ca="1" si="8"/>
        <v/>
      </c>
      <c r="D172" s="479">
        <v>37</v>
      </c>
      <c r="E172" s="40" t="s">
        <v>338</v>
      </c>
    </row>
    <row r="173" spans="1:44" s="15" customFormat="1">
      <c r="A173" s="475" t="str">
        <f t="shared" ca="1" si="10"/>
        <v/>
      </c>
      <c r="B173" s="475" t="str">
        <f t="shared" ca="1" si="10"/>
        <v/>
      </c>
      <c r="C173" s="475" t="str">
        <f t="shared" ca="1" si="8"/>
        <v/>
      </c>
      <c r="E173" s="475" t="s">
        <v>283</v>
      </c>
      <c r="F173" s="15">
        <v>1</v>
      </c>
      <c r="G173" s="15">
        <v>2</v>
      </c>
      <c r="H173" s="15">
        <v>3</v>
      </c>
      <c r="I173" s="15">
        <v>4</v>
      </c>
      <c r="J173" s="15">
        <v>5</v>
      </c>
      <c r="K173" s="15">
        <v>6</v>
      </c>
      <c r="L173" s="15">
        <v>7</v>
      </c>
      <c r="M173" s="15">
        <v>8</v>
      </c>
      <c r="N173" s="15">
        <v>9</v>
      </c>
      <c r="O173" s="15">
        <v>10</v>
      </c>
      <c r="P173" s="15">
        <v>11</v>
      </c>
      <c r="Q173" s="15">
        <v>12</v>
      </c>
      <c r="R173" s="15">
        <v>13</v>
      </c>
      <c r="S173" s="15">
        <v>14</v>
      </c>
      <c r="T173" s="15">
        <v>15</v>
      </c>
      <c r="U173" s="15">
        <v>16</v>
      </c>
      <c r="V173" s="15">
        <v>17</v>
      </c>
      <c r="W173" s="15">
        <v>18</v>
      </c>
      <c r="X173" s="15">
        <v>19</v>
      </c>
      <c r="Y173" s="15">
        <v>20</v>
      </c>
      <c r="Z173" s="15">
        <v>21</v>
      </c>
      <c r="AA173" s="15">
        <v>22</v>
      </c>
      <c r="AB173" s="15">
        <v>23</v>
      </c>
      <c r="AC173" s="15">
        <v>24</v>
      </c>
      <c r="AD173" s="15">
        <v>25</v>
      </c>
      <c r="AE173" s="15">
        <v>26</v>
      </c>
      <c r="AF173" s="15">
        <v>27</v>
      </c>
      <c r="AG173" s="15">
        <v>28</v>
      </c>
      <c r="AH173" s="15">
        <v>29</v>
      </c>
      <c r="AJ173" s="15">
        <v>30</v>
      </c>
      <c r="AK173" s="15">
        <v>31</v>
      </c>
      <c r="AL173" s="15">
        <v>32</v>
      </c>
      <c r="AM173" s="15">
        <v>33</v>
      </c>
      <c r="AO173" s="15">
        <v>34</v>
      </c>
      <c r="AP173" s="15">
        <v>35</v>
      </c>
      <c r="AQ173" s="15">
        <v>36</v>
      </c>
      <c r="AR173" s="15">
        <v>37</v>
      </c>
    </row>
    <row r="174" spans="1:44" s="15" customFormat="1">
      <c r="A174" s="475" t="str">
        <f t="shared" ca="1" si="10"/>
        <v/>
      </c>
      <c r="B174" s="475" t="str">
        <f t="shared" ca="1" si="10"/>
        <v/>
      </c>
      <c r="C174" s="475" t="str">
        <f t="shared" ca="1" si="8"/>
        <v/>
      </c>
      <c r="E174" s="475" t="s">
        <v>311</v>
      </c>
      <c r="F174" s="15">
        <v>37</v>
      </c>
      <c r="G174" s="15">
        <v>5</v>
      </c>
      <c r="H174" s="15">
        <v>24</v>
      </c>
      <c r="I174" s="15">
        <v>32</v>
      </c>
      <c r="J174" s="15">
        <v>18</v>
      </c>
      <c r="K174" s="15">
        <v>2</v>
      </c>
      <c r="L174" s="15">
        <v>25</v>
      </c>
      <c r="M174" s="15">
        <v>29</v>
      </c>
      <c r="N174" s="15">
        <v>36</v>
      </c>
      <c r="O174" s="15">
        <v>30</v>
      </c>
      <c r="P174" s="15">
        <v>9</v>
      </c>
      <c r="Q174" s="15">
        <v>14</v>
      </c>
      <c r="R174" s="15">
        <v>17</v>
      </c>
      <c r="S174" s="15">
        <v>27</v>
      </c>
      <c r="T174" s="15">
        <v>35</v>
      </c>
      <c r="U174" s="15">
        <v>8</v>
      </c>
      <c r="V174" s="15">
        <v>34</v>
      </c>
      <c r="W174" s="15">
        <v>20</v>
      </c>
      <c r="X174" s="15">
        <v>28</v>
      </c>
      <c r="Y174" s="15">
        <v>31</v>
      </c>
      <c r="Z174" s="15">
        <v>4</v>
      </c>
      <c r="AA174" s="15">
        <v>33</v>
      </c>
      <c r="AB174" s="15">
        <v>26</v>
      </c>
      <c r="AC174" s="15">
        <v>11</v>
      </c>
      <c r="AD174" s="15">
        <v>21</v>
      </c>
      <c r="AE174" s="15">
        <v>13</v>
      </c>
      <c r="AF174" s="15">
        <v>19</v>
      </c>
      <c r="AG174" s="15">
        <v>10</v>
      </c>
      <c r="AH174" s="15">
        <v>23</v>
      </c>
      <c r="AJ174" s="15">
        <v>12</v>
      </c>
      <c r="AK174" s="15">
        <v>16</v>
      </c>
      <c r="AL174" s="15">
        <v>7</v>
      </c>
      <c r="AM174" s="15">
        <v>1</v>
      </c>
      <c r="AO174" s="15">
        <v>22</v>
      </c>
      <c r="AP174" s="15">
        <v>3</v>
      </c>
      <c r="AQ174" s="15">
        <v>15</v>
      </c>
      <c r="AR174" s="15">
        <v>6</v>
      </c>
    </row>
    <row r="175" spans="1:44" s="15" customFormat="1">
      <c r="A175" s="475" t="str">
        <f t="shared" ca="1" si="10"/>
        <v/>
      </c>
      <c r="B175" s="475" t="str">
        <f t="shared" ca="1" si="10"/>
        <v/>
      </c>
      <c r="C175" s="475" t="str">
        <f t="shared" ca="1" si="8"/>
        <v/>
      </c>
      <c r="E175" s="475" t="s">
        <v>313</v>
      </c>
      <c r="F175" s="15">
        <v>29</v>
      </c>
      <c r="G175" s="15">
        <v>23</v>
      </c>
      <c r="H175" s="15">
        <v>1</v>
      </c>
      <c r="I175" s="15">
        <v>17</v>
      </c>
      <c r="J175" s="15">
        <v>6</v>
      </c>
      <c r="K175" s="15">
        <v>15</v>
      </c>
      <c r="L175" s="15">
        <v>30</v>
      </c>
      <c r="M175" s="15">
        <v>27</v>
      </c>
      <c r="N175" s="15">
        <v>7</v>
      </c>
      <c r="O175" s="15">
        <v>34</v>
      </c>
      <c r="P175" s="15">
        <v>33</v>
      </c>
      <c r="Q175" s="15">
        <v>36</v>
      </c>
      <c r="R175" s="15">
        <v>19</v>
      </c>
      <c r="S175" s="15">
        <v>12</v>
      </c>
      <c r="T175" s="15">
        <v>3</v>
      </c>
      <c r="U175" s="15">
        <v>10</v>
      </c>
      <c r="V175" s="15">
        <v>37</v>
      </c>
      <c r="W175" s="15">
        <v>31</v>
      </c>
      <c r="X175" s="15">
        <v>22</v>
      </c>
      <c r="Y175" s="15">
        <v>26</v>
      </c>
      <c r="Z175" s="15">
        <v>32</v>
      </c>
      <c r="AA175" s="15">
        <v>28</v>
      </c>
      <c r="AB175" s="15">
        <v>35</v>
      </c>
      <c r="AC175" s="15">
        <v>16</v>
      </c>
      <c r="AD175" s="15">
        <v>13</v>
      </c>
      <c r="AE175" s="15">
        <v>24</v>
      </c>
      <c r="AF175" s="15">
        <v>9</v>
      </c>
      <c r="AG175" s="15">
        <v>11</v>
      </c>
      <c r="AH175" s="15">
        <v>2</v>
      </c>
      <c r="AJ175" s="15">
        <v>18</v>
      </c>
      <c r="AK175" s="15">
        <v>4</v>
      </c>
      <c r="AL175" s="15">
        <v>25</v>
      </c>
      <c r="AM175" s="15">
        <v>8</v>
      </c>
      <c r="AO175" s="15">
        <v>14</v>
      </c>
      <c r="AP175" s="15">
        <v>20</v>
      </c>
      <c r="AQ175" s="15">
        <v>5</v>
      </c>
      <c r="AR175" s="15">
        <v>21</v>
      </c>
    </row>
    <row r="176" spans="1:44" s="15" customFormat="1">
      <c r="A176" s="475" t="str">
        <f t="shared" ca="1" si="10"/>
        <v/>
      </c>
      <c r="B176" s="475" t="str">
        <f t="shared" ca="1" si="10"/>
        <v/>
      </c>
      <c r="C176" s="475" t="str">
        <f t="shared" ref="C176:C207" ca="1" si="11">IF(INDIRECT(ADDRESS(C$6,ROW()-ROW(C$6)-1+COLUMN($F$8)))&gt;0,INDIRECT(ADDRESS(C$6,ROW()-ROW(C$6)-1+COLUMN($F$8))),"")</f>
        <v/>
      </c>
    </row>
    <row r="177" spans="1:45" s="15" customFormat="1">
      <c r="A177" s="475" t="str">
        <f t="shared" ca="1" si="10"/>
        <v/>
      </c>
      <c r="B177" s="475" t="str">
        <f t="shared" ca="1" si="10"/>
        <v/>
      </c>
      <c r="C177" s="475" t="str">
        <f t="shared" ca="1" si="11"/>
        <v/>
      </c>
      <c r="D177" s="479">
        <v>38</v>
      </c>
      <c r="E177" s="40" t="s">
        <v>338</v>
      </c>
    </row>
    <row r="178" spans="1:45" s="15" customFormat="1">
      <c r="A178" s="475" t="str">
        <f t="shared" ca="1" si="10"/>
        <v/>
      </c>
      <c r="B178" s="475" t="str">
        <f t="shared" ca="1" si="10"/>
        <v/>
      </c>
      <c r="C178" s="475" t="str">
        <f t="shared" ca="1" si="11"/>
        <v/>
      </c>
      <c r="E178" s="475" t="s">
        <v>283</v>
      </c>
      <c r="F178" s="15">
        <v>1</v>
      </c>
      <c r="G178" s="15">
        <v>2</v>
      </c>
      <c r="H178" s="15">
        <v>3</v>
      </c>
      <c r="I178" s="15">
        <v>4</v>
      </c>
      <c r="J178" s="15">
        <v>5</v>
      </c>
      <c r="K178" s="15">
        <v>6</v>
      </c>
      <c r="L178" s="15">
        <v>7</v>
      </c>
      <c r="M178" s="15">
        <v>8</v>
      </c>
      <c r="N178" s="15">
        <v>9</v>
      </c>
      <c r="O178" s="15">
        <v>10</v>
      </c>
      <c r="P178" s="15">
        <v>11</v>
      </c>
      <c r="Q178" s="15">
        <v>12</v>
      </c>
      <c r="R178" s="15">
        <v>13</v>
      </c>
      <c r="S178" s="15">
        <v>14</v>
      </c>
      <c r="T178" s="15">
        <v>15</v>
      </c>
      <c r="U178" s="15">
        <v>16</v>
      </c>
      <c r="V178" s="15">
        <v>17</v>
      </c>
      <c r="W178" s="15">
        <v>18</v>
      </c>
      <c r="X178" s="15">
        <v>19</v>
      </c>
      <c r="Y178" s="15">
        <v>20</v>
      </c>
      <c r="Z178" s="15">
        <v>21</v>
      </c>
      <c r="AA178" s="15">
        <v>22</v>
      </c>
      <c r="AB178" s="15">
        <v>23</v>
      </c>
      <c r="AC178" s="15">
        <v>24</v>
      </c>
      <c r="AD178" s="15">
        <v>25</v>
      </c>
      <c r="AE178" s="15">
        <v>26</v>
      </c>
      <c r="AF178" s="15">
        <v>27</v>
      </c>
      <c r="AG178" s="15">
        <v>28</v>
      </c>
      <c r="AH178" s="15">
        <v>29</v>
      </c>
      <c r="AI178" s="15">
        <v>30</v>
      </c>
      <c r="AJ178" s="15">
        <v>31</v>
      </c>
      <c r="AK178" s="15">
        <v>32</v>
      </c>
      <c r="AL178" s="15">
        <v>33</v>
      </c>
      <c r="AM178" s="15">
        <v>34</v>
      </c>
      <c r="AO178" s="15">
        <v>35</v>
      </c>
      <c r="AP178" s="15">
        <v>36</v>
      </c>
      <c r="AQ178" s="15">
        <v>37</v>
      </c>
      <c r="AR178" s="15">
        <v>38</v>
      </c>
    </row>
    <row r="179" spans="1:45" s="15" customFormat="1">
      <c r="A179" s="475" t="str">
        <f t="shared" ca="1" si="10"/>
        <v/>
      </c>
      <c r="B179" s="475" t="str">
        <f t="shared" ca="1" si="10"/>
        <v/>
      </c>
      <c r="C179" s="475" t="str">
        <f t="shared" ca="1" si="11"/>
        <v/>
      </c>
      <c r="E179" s="475" t="s">
        <v>311</v>
      </c>
      <c r="F179" s="15">
        <v>10</v>
      </c>
      <c r="G179" s="15">
        <v>20</v>
      </c>
      <c r="H179" s="15">
        <v>22</v>
      </c>
      <c r="I179" s="15">
        <v>36</v>
      </c>
      <c r="J179" s="15">
        <v>28</v>
      </c>
      <c r="K179" s="15">
        <v>34</v>
      </c>
      <c r="L179" s="15">
        <v>19</v>
      </c>
      <c r="M179" s="15">
        <v>26</v>
      </c>
      <c r="N179" s="15">
        <v>15</v>
      </c>
      <c r="O179" s="15">
        <v>6</v>
      </c>
      <c r="P179" s="15">
        <v>30</v>
      </c>
      <c r="Q179" s="15">
        <v>11</v>
      </c>
      <c r="R179" s="15">
        <v>17</v>
      </c>
      <c r="S179" s="15">
        <v>5</v>
      </c>
      <c r="T179" s="15">
        <v>38</v>
      </c>
      <c r="U179" s="15">
        <v>33</v>
      </c>
      <c r="V179" s="15">
        <v>4</v>
      </c>
      <c r="W179" s="15">
        <v>21</v>
      </c>
      <c r="X179" s="15">
        <v>37</v>
      </c>
      <c r="Y179" s="15">
        <v>7</v>
      </c>
      <c r="Z179" s="15">
        <v>27</v>
      </c>
      <c r="AA179" s="15">
        <v>31</v>
      </c>
      <c r="AB179" s="15">
        <v>25</v>
      </c>
      <c r="AC179" s="15">
        <v>35</v>
      </c>
      <c r="AD179" s="15">
        <v>2</v>
      </c>
      <c r="AE179" s="15">
        <v>32</v>
      </c>
      <c r="AF179" s="15">
        <v>14</v>
      </c>
      <c r="AG179" s="15">
        <v>24</v>
      </c>
      <c r="AH179" s="15">
        <v>1</v>
      </c>
      <c r="AI179" s="15">
        <v>8</v>
      </c>
      <c r="AJ179" s="15">
        <v>3</v>
      </c>
      <c r="AK179" s="15">
        <v>18</v>
      </c>
      <c r="AL179" s="15">
        <v>29</v>
      </c>
      <c r="AM179" s="15">
        <v>12</v>
      </c>
      <c r="AO179" s="15">
        <v>23</v>
      </c>
      <c r="AP179" s="15">
        <v>16</v>
      </c>
      <c r="AQ179" s="15">
        <v>9</v>
      </c>
      <c r="AR179" s="15">
        <v>13</v>
      </c>
    </row>
    <row r="180" spans="1:45" s="15" customFormat="1">
      <c r="A180" s="475" t="str">
        <f t="shared" ca="1" si="10"/>
        <v/>
      </c>
      <c r="B180" s="475" t="str">
        <f t="shared" ca="1" si="10"/>
        <v/>
      </c>
      <c r="C180" s="475" t="str">
        <f t="shared" ca="1" si="11"/>
        <v/>
      </c>
      <c r="E180" s="475" t="s">
        <v>313</v>
      </c>
      <c r="F180" s="15">
        <v>36</v>
      </c>
      <c r="G180" s="15">
        <v>9</v>
      </c>
      <c r="H180" s="15">
        <v>30</v>
      </c>
      <c r="I180" s="15">
        <v>18</v>
      </c>
      <c r="J180" s="15">
        <v>32</v>
      </c>
      <c r="K180" s="15">
        <v>29</v>
      </c>
      <c r="L180" s="15">
        <v>37</v>
      </c>
      <c r="M180" s="15">
        <v>34</v>
      </c>
      <c r="N180" s="15">
        <v>17</v>
      </c>
      <c r="O180" s="15">
        <v>22</v>
      </c>
      <c r="P180" s="15">
        <v>5</v>
      </c>
      <c r="Q180" s="15">
        <v>24</v>
      </c>
      <c r="R180" s="15">
        <v>6</v>
      </c>
      <c r="S180" s="15">
        <v>27</v>
      </c>
      <c r="T180" s="15">
        <v>33</v>
      </c>
      <c r="U180" s="15">
        <v>7</v>
      </c>
      <c r="V180" s="15">
        <v>28</v>
      </c>
      <c r="W180" s="15">
        <v>12</v>
      </c>
      <c r="X180" s="15">
        <v>31</v>
      </c>
      <c r="Y180" s="15">
        <v>23</v>
      </c>
      <c r="Z180" s="15">
        <v>15</v>
      </c>
      <c r="AA180" s="15">
        <v>35</v>
      </c>
      <c r="AB180" s="15">
        <v>1</v>
      </c>
      <c r="AC180" s="15">
        <v>10</v>
      </c>
      <c r="AD180" s="15">
        <v>16</v>
      </c>
      <c r="AE180" s="15">
        <v>38</v>
      </c>
      <c r="AF180" s="15">
        <v>13</v>
      </c>
      <c r="AG180" s="15">
        <v>20</v>
      </c>
      <c r="AH180" s="15">
        <v>21</v>
      </c>
      <c r="AI180" s="15">
        <v>3</v>
      </c>
      <c r="AJ180" s="15">
        <v>2</v>
      </c>
      <c r="AK180" s="15">
        <v>8</v>
      </c>
      <c r="AL180" s="15">
        <v>19</v>
      </c>
      <c r="AM180" s="15">
        <v>11</v>
      </c>
      <c r="AO180" s="15">
        <v>14</v>
      </c>
      <c r="AP180" s="15">
        <v>25</v>
      </c>
      <c r="AQ180" s="15">
        <v>4</v>
      </c>
      <c r="AR180" s="15">
        <v>26</v>
      </c>
    </row>
    <row r="181" spans="1:45" s="15" customFormat="1">
      <c r="A181" s="475" t="str">
        <f t="shared" ca="1" si="10"/>
        <v/>
      </c>
      <c r="B181" s="475" t="str">
        <f t="shared" ca="1" si="10"/>
        <v/>
      </c>
      <c r="C181" s="475" t="str">
        <f t="shared" ca="1" si="11"/>
        <v/>
      </c>
    </row>
    <row r="182" spans="1:45" s="15" customFormat="1">
      <c r="A182" s="475" t="str">
        <f t="shared" ca="1" si="10"/>
        <v/>
      </c>
      <c r="B182" s="475" t="str">
        <f t="shared" ca="1" si="10"/>
        <v/>
      </c>
      <c r="C182" s="475" t="str">
        <f t="shared" ca="1" si="11"/>
        <v/>
      </c>
      <c r="D182" s="479">
        <v>39</v>
      </c>
      <c r="E182" s="40" t="s">
        <v>338</v>
      </c>
    </row>
    <row r="183" spans="1:45" s="15" customFormat="1">
      <c r="A183" s="475" t="str">
        <f t="shared" ca="1" si="10"/>
        <v/>
      </c>
      <c r="B183" s="475" t="str">
        <f t="shared" ca="1" si="10"/>
        <v/>
      </c>
      <c r="C183" s="475" t="str">
        <f t="shared" ca="1" si="11"/>
        <v/>
      </c>
      <c r="E183" s="475" t="s">
        <v>283</v>
      </c>
      <c r="F183" s="15">
        <v>1</v>
      </c>
      <c r="G183" s="15">
        <v>2</v>
      </c>
      <c r="H183" s="15">
        <v>3</v>
      </c>
      <c r="I183" s="15">
        <v>4</v>
      </c>
      <c r="J183" s="15">
        <v>5</v>
      </c>
      <c r="K183" s="15">
        <v>6</v>
      </c>
      <c r="L183" s="15">
        <v>7</v>
      </c>
      <c r="M183" s="15">
        <v>8</v>
      </c>
      <c r="N183" s="15">
        <v>9</v>
      </c>
      <c r="O183" s="15">
        <v>10</v>
      </c>
      <c r="P183" s="15">
        <v>11</v>
      </c>
      <c r="Q183" s="15">
        <v>12</v>
      </c>
      <c r="R183" s="15">
        <v>13</v>
      </c>
      <c r="S183" s="15">
        <v>14</v>
      </c>
      <c r="T183" s="15">
        <v>15</v>
      </c>
      <c r="U183" s="15">
        <v>16</v>
      </c>
      <c r="V183" s="15">
        <v>17</v>
      </c>
      <c r="W183" s="15">
        <v>18</v>
      </c>
      <c r="X183" s="15">
        <v>19</v>
      </c>
      <c r="Y183" s="15">
        <v>20</v>
      </c>
      <c r="Z183" s="15">
        <v>21</v>
      </c>
      <c r="AA183" s="15">
        <v>22</v>
      </c>
      <c r="AB183" s="15">
        <v>23</v>
      </c>
      <c r="AC183" s="15">
        <v>24</v>
      </c>
      <c r="AD183" s="15">
        <v>25</v>
      </c>
      <c r="AE183" s="15">
        <v>26</v>
      </c>
      <c r="AF183" s="15">
        <v>27</v>
      </c>
      <c r="AG183" s="15">
        <v>28</v>
      </c>
      <c r="AH183" s="15">
        <v>29</v>
      </c>
      <c r="AI183" s="15">
        <v>30</v>
      </c>
      <c r="AJ183" s="15">
        <v>31</v>
      </c>
      <c r="AK183" s="15">
        <v>32</v>
      </c>
      <c r="AL183" s="15">
        <v>33</v>
      </c>
      <c r="AM183" s="15">
        <v>34</v>
      </c>
      <c r="AN183" s="15">
        <v>35</v>
      </c>
      <c r="AO183" s="15">
        <v>36</v>
      </c>
      <c r="AP183" s="15">
        <v>37</v>
      </c>
      <c r="AQ183" s="15">
        <v>38</v>
      </c>
      <c r="AR183" s="15">
        <v>39</v>
      </c>
    </row>
    <row r="184" spans="1:45" s="15" customFormat="1">
      <c r="A184" s="475" t="str">
        <f t="shared" ca="1" si="10"/>
        <v/>
      </c>
      <c r="B184" s="475" t="str">
        <f t="shared" ca="1" si="10"/>
        <v/>
      </c>
      <c r="C184" s="475" t="str">
        <f t="shared" ca="1" si="11"/>
        <v/>
      </c>
      <c r="E184" s="475" t="s">
        <v>311</v>
      </c>
      <c r="F184" s="15">
        <v>23</v>
      </c>
      <c r="G184" s="15">
        <v>30</v>
      </c>
      <c r="H184" s="15">
        <v>17</v>
      </c>
      <c r="I184" s="15">
        <v>6</v>
      </c>
      <c r="J184" s="15">
        <v>3</v>
      </c>
      <c r="K184" s="15">
        <v>12</v>
      </c>
      <c r="L184" s="15">
        <v>24</v>
      </c>
      <c r="M184" s="15">
        <v>32</v>
      </c>
      <c r="N184" s="15">
        <v>38</v>
      </c>
      <c r="O184" s="15">
        <v>16</v>
      </c>
      <c r="P184" s="15">
        <v>39</v>
      </c>
      <c r="Q184" s="15">
        <v>14</v>
      </c>
      <c r="R184" s="15">
        <v>35</v>
      </c>
      <c r="S184" s="15">
        <v>26</v>
      </c>
      <c r="T184" s="15">
        <v>22</v>
      </c>
      <c r="U184" s="15">
        <v>7</v>
      </c>
      <c r="V184" s="15">
        <v>34</v>
      </c>
      <c r="W184" s="15">
        <v>21</v>
      </c>
      <c r="X184" s="15">
        <v>18</v>
      </c>
      <c r="Y184" s="15">
        <v>13</v>
      </c>
      <c r="Z184" s="15">
        <v>5</v>
      </c>
      <c r="AA184" s="15">
        <v>28</v>
      </c>
      <c r="AB184" s="15">
        <v>10</v>
      </c>
      <c r="AC184" s="15">
        <v>37</v>
      </c>
      <c r="AD184" s="15">
        <v>19</v>
      </c>
      <c r="AE184" s="15">
        <v>15</v>
      </c>
      <c r="AF184" s="15">
        <v>8</v>
      </c>
      <c r="AG184" s="15">
        <v>29</v>
      </c>
      <c r="AH184" s="15">
        <v>1</v>
      </c>
      <c r="AI184" s="15">
        <v>33</v>
      </c>
      <c r="AJ184" s="15">
        <v>9</v>
      </c>
      <c r="AK184" s="15">
        <v>20</v>
      </c>
      <c r="AL184" s="15">
        <v>2</v>
      </c>
      <c r="AM184" s="15">
        <v>36</v>
      </c>
      <c r="AN184" s="15">
        <v>31</v>
      </c>
      <c r="AO184" s="15">
        <v>25</v>
      </c>
      <c r="AP184" s="15">
        <v>11</v>
      </c>
      <c r="AQ184" s="15">
        <v>4</v>
      </c>
      <c r="AR184" s="15">
        <v>27</v>
      </c>
    </row>
    <row r="185" spans="1:45" s="15" customFormat="1">
      <c r="A185" s="475" t="str">
        <f t="shared" ca="1" si="10"/>
        <v/>
      </c>
      <c r="B185" s="475" t="str">
        <f t="shared" ca="1" si="10"/>
        <v/>
      </c>
      <c r="C185" s="475" t="str">
        <f t="shared" ca="1" si="11"/>
        <v/>
      </c>
      <c r="E185" s="475" t="s">
        <v>313</v>
      </c>
      <c r="F185" s="15">
        <v>34</v>
      </c>
      <c r="G185" s="15">
        <v>38</v>
      </c>
      <c r="H185" s="15">
        <v>22</v>
      </c>
      <c r="I185" s="15">
        <v>15</v>
      </c>
      <c r="J185" s="15">
        <v>28</v>
      </c>
      <c r="K185" s="15">
        <v>13</v>
      </c>
      <c r="L185" s="15">
        <v>26</v>
      </c>
      <c r="M185" s="15">
        <v>31</v>
      </c>
      <c r="N185" s="15">
        <v>8</v>
      </c>
      <c r="O185" s="15">
        <v>23</v>
      </c>
      <c r="P185" s="15">
        <v>33</v>
      </c>
      <c r="Q185" s="15">
        <v>10</v>
      </c>
      <c r="R185" s="15">
        <v>16</v>
      </c>
      <c r="S185" s="15">
        <v>2</v>
      </c>
      <c r="T185" s="15">
        <v>39</v>
      </c>
      <c r="U185" s="15">
        <v>14</v>
      </c>
      <c r="V185" s="15">
        <v>6</v>
      </c>
      <c r="W185" s="15">
        <v>37</v>
      </c>
      <c r="X185" s="15">
        <v>25</v>
      </c>
      <c r="Y185" s="15">
        <v>1</v>
      </c>
      <c r="Z185" s="15">
        <v>35</v>
      </c>
      <c r="AA185" s="15">
        <v>9</v>
      </c>
      <c r="AB185" s="15">
        <v>27</v>
      </c>
      <c r="AC185" s="15">
        <v>17</v>
      </c>
      <c r="AD185" s="15">
        <v>21</v>
      </c>
      <c r="AE185" s="15">
        <v>19</v>
      </c>
      <c r="AF185" s="15">
        <v>3</v>
      </c>
      <c r="AG185" s="15">
        <v>36</v>
      </c>
      <c r="AH185" s="15">
        <v>32</v>
      </c>
      <c r="AI185" s="15">
        <v>11</v>
      </c>
      <c r="AJ185" s="15">
        <v>30</v>
      </c>
      <c r="AK185" s="15">
        <v>4</v>
      </c>
      <c r="AL185" s="15">
        <v>20</v>
      </c>
      <c r="AM185" s="15">
        <v>7</v>
      </c>
      <c r="AN185" s="15">
        <v>12</v>
      </c>
      <c r="AO185" s="15">
        <v>18</v>
      </c>
      <c r="AP185" s="15">
        <v>29</v>
      </c>
      <c r="AQ185" s="15">
        <v>24</v>
      </c>
      <c r="AR185" s="15">
        <v>5</v>
      </c>
    </row>
    <row r="186" spans="1:45" s="15" customFormat="1">
      <c r="A186" s="475" t="str">
        <f t="shared" ca="1" si="10"/>
        <v/>
      </c>
      <c r="B186" s="475" t="str">
        <f t="shared" ca="1" si="10"/>
        <v/>
      </c>
      <c r="C186" s="475" t="str">
        <f t="shared" ca="1" si="11"/>
        <v/>
      </c>
    </row>
    <row r="187" spans="1:45" s="15" customFormat="1">
      <c r="A187" s="475" t="str">
        <f t="shared" ca="1" si="10"/>
        <v/>
      </c>
      <c r="B187" s="475" t="str">
        <f t="shared" ca="1" si="10"/>
        <v/>
      </c>
      <c r="C187" s="475" t="str">
        <f t="shared" ca="1" si="11"/>
        <v/>
      </c>
      <c r="D187" s="479">
        <v>40</v>
      </c>
      <c r="E187" s="40" t="s">
        <v>338</v>
      </c>
    </row>
    <row r="188" spans="1:45" s="15" customFormat="1">
      <c r="A188" s="475" t="str">
        <f t="shared" ca="1" si="10"/>
        <v/>
      </c>
      <c r="B188" s="475" t="str">
        <f t="shared" ca="1" si="10"/>
        <v/>
      </c>
      <c r="C188" s="475" t="str">
        <f t="shared" ca="1" si="11"/>
        <v/>
      </c>
      <c r="E188" s="475" t="s">
        <v>283</v>
      </c>
      <c r="F188" s="15">
        <v>1</v>
      </c>
      <c r="G188" s="15">
        <v>2</v>
      </c>
      <c r="H188" s="15">
        <v>3</v>
      </c>
      <c r="I188" s="15">
        <v>4</v>
      </c>
      <c r="J188" s="15">
        <v>5</v>
      </c>
      <c r="K188" s="15">
        <v>6</v>
      </c>
      <c r="L188" s="15">
        <v>7</v>
      </c>
      <c r="M188" s="15">
        <v>8</v>
      </c>
      <c r="N188" s="15">
        <v>9</v>
      </c>
      <c r="O188" s="15">
        <v>10</v>
      </c>
      <c r="P188" s="15">
        <v>11</v>
      </c>
      <c r="Q188" s="15">
        <v>12</v>
      </c>
      <c r="R188" s="15">
        <v>13</v>
      </c>
      <c r="S188" s="15">
        <v>14</v>
      </c>
      <c r="T188" s="15">
        <v>15</v>
      </c>
      <c r="U188" s="15">
        <v>16</v>
      </c>
      <c r="V188" s="15">
        <v>17</v>
      </c>
      <c r="W188" s="15">
        <v>18</v>
      </c>
      <c r="X188" s="15">
        <v>19</v>
      </c>
      <c r="Y188" s="15">
        <v>20</v>
      </c>
      <c r="Z188" s="15">
        <v>21</v>
      </c>
      <c r="AA188" s="15">
        <v>22</v>
      </c>
      <c r="AB188" s="15">
        <v>23</v>
      </c>
      <c r="AC188" s="15">
        <v>24</v>
      </c>
      <c r="AD188" s="15">
        <v>25</v>
      </c>
      <c r="AE188" s="15">
        <v>26</v>
      </c>
      <c r="AF188" s="15">
        <v>27</v>
      </c>
      <c r="AG188" s="15">
        <v>28</v>
      </c>
      <c r="AH188" s="15">
        <v>29</v>
      </c>
      <c r="AI188" s="15">
        <v>30</v>
      </c>
      <c r="AJ188" s="15">
        <v>31</v>
      </c>
      <c r="AK188" s="15">
        <v>32</v>
      </c>
      <c r="AL188" s="15">
        <v>33</v>
      </c>
      <c r="AM188" s="15">
        <v>34</v>
      </c>
      <c r="AN188" s="15">
        <v>35</v>
      </c>
      <c r="AO188" s="15">
        <v>36</v>
      </c>
      <c r="AP188" s="15">
        <v>37</v>
      </c>
      <c r="AQ188" s="15">
        <v>38</v>
      </c>
      <c r="AR188" s="15">
        <v>39</v>
      </c>
      <c r="AS188" s="15">
        <v>40</v>
      </c>
    </row>
    <row r="189" spans="1:45" s="15" customFormat="1">
      <c r="A189" s="475" t="str">
        <f t="shared" ca="1" si="10"/>
        <v/>
      </c>
      <c r="B189" s="475" t="str">
        <f t="shared" ca="1" si="10"/>
        <v/>
      </c>
      <c r="C189" s="475" t="str">
        <f t="shared" ca="1" si="11"/>
        <v/>
      </c>
      <c r="E189" s="475" t="s">
        <v>311</v>
      </c>
      <c r="F189" s="15">
        <v>33</v>
      </c>
      <c r="G189" s="15">
        <v>18</v>
      </c>
      <c r="H189" s="15">
        <v>29</v>
      </c>
      <c r="I189" s="15">
        <v>12</v>
      </c>
      <c r="J189" s="15">
        <v>37</v>
      </c>
      <c r="K189" s="15">
        <v>38</v>
      </c>
      <c r="L189" s="15">
        <v>11</v>
      </c>
      <c r="M189" s="15">
        <v>10</v>
      </c>
      <c r="N189" s="15">
        <v>32</v>
      </c>
      <c r="O189" s="15">
        <v>21</v>
      </c>
      <c r="P189" s="15">
        <v>40</v>
      </c>
      <c r="Q189" s="15">
        <v>19</v>
      </c>
      <c r="R189" s="15">
        <v>34</v>
      </c>
      <c r="S189" s="15">
        <v>15</v>
      </c>
      <c r="T189" s="15">
        <v>24</v>
      </c>
      <c r="U189" s="15">
        <v>2</v>
      </c>
      <c r="V189" s="15">
        <v>36</v>
      </c>
      <c r="W189" s="15">
        <v>31</v>
      </c>
      <c r="X189" s="15">
        <v>13</v>
      </c>
      <c r="Y189" s="15">
        <v>9</v>
      </c>
      <c r="Z189" s="15">
        <v>39</v>
      </c>
      <c r="AA189" s="15">
        <v>25</v>
      </c>
      <c r="AB189" s="15">
        <v>5</v>
      </c>
      <c r="AC189" s="15">
        <v>28</v>
      </c>
      <c r="AD189" s="15">
        <v>14</v>
      </c>
      <c r="AE189" s="15">
        <v>35</v>
      </c>
      <c r="AF189" s="15">
        <v>6</v>
      </c>
      <c r="AG189" s="15">
        <v>27</v>
      </c>
      <c r="AH189" s="15">
        <v>16</v>
      </c>
      <c r="AI189" s="15">
        <v>4</v>
      </c>
      <c r="AJ189" s="15">
        <v>20</v>
      </c>
      <c r="AK189" s="15">
        <v>23</v>
      </c>
      <c r="AL189" s="15">
        <v>7</v>
      </c>
      <c r="AM189" s="15">
        <v>26</v>
      </c>
      <c r="AN189" s="15">
        <v>1</v>
      </c>
      <c r="AO189" s="15">
        <v>30</v>
      </c>
      <c r="AP189" s="15">
        <v>3</v>
      </c>
      <c r="AQ189" s="15">
        <v>22</v>
      </c>
      <c r="AR189" s="15">
        <v>17</v>
      </c>
      <c r="AS189" s="15">
        <v>8</v>
      </c>
    </row>
    <row r="190" spans="1:45" s="15" customFormat="1">
      <c r="A190" s="475" t="str">
        <f t="shared" ref="A190:B209" ca="1" si="12">IF(INDIRECT(ADDRESS(A$6,ROW()-ROW(A$6)-1+COLUMN($F$8)))&gt;0,INDIRECT(ADDRESS(A$6,ROW()-ROW(A$6)-1+COLUMN($F$8))),"")</f>
        <v/>
      </c>
      <c r="B190" s="475" t="str">
        <f t="shared" ca="1" si="12"/>
        <v/>
      </c>
      <c r="C190" s="475" t="str">
        <f t="shared" ca="1" si="11"/>
        <v/>
      </c>
      <c r="E190" s="475" t="s">
        <v>313</v>
      </c>
      <c r="F190" s="15">
        <v>14</v>
      </c>
      <c r="G190" s="15">
        <v>29</v>
      </c>
      <c r="H190" s="15">
        <v>19</v>
      </c>
      <c r="I190" s="15">
        <v>23</v>
      </c>
      <c r="J190" s="15">
        <v>2</v>
      </c>
      <c r="K190" s="15">
        <v>9</v>
      </c>
      <c r="L190" s="15">
        <v>39</v>
      </c>
      <c r="M190" s="15">
        <v>12</v>
      </c>
      <c r="N190" s="15">
        <v>21</v>
      </c>
      <c r="O190" s="15">
        <v>3</v>
      </c>
      <c r="P190" s="15">
        <v>32</v>
      </c>
      <c r="Q190" s="15">
        <v>16</v>
      </c>
      <c r="R190" s="15">
        <v>26</v>
      </c>
      <c r="S190" s="15">
        <v>22</v>
      </c>
      <c r="T190" s="15">
        <v>36</v>
      </c>
      <c r="U190" s="15">
        <v>4</v>
      </c>
      <c r="V190" s="15">
        <v>30</v>
      </c>
      <c r="W190" s="15">
        <v>40</v>
      </c>
      <c r="X190" s="15">
        <v>20</v>
      </c>
      <c r="Y190" s="15">
        <v>33</v>
      </c>
      <c r="Z190" s="15">
        <v>34</v>
      </c>
      <c r="AA190" s="15">
        <v>10</v>
      </c>
      <c r="AB190" s="15">
        <v>25</v>
      </c>
      <c r="AC190" s="15">
        <v>18</v>
      </c>
      <c r="AD190" s="15">
        <v>27</v>
      </c>
      <c r="AE190" s="15">
        <v>24</v>
      </c>
      <c r="AF190" s="15">
        <v>13</v>
      </c>
      <c r="AG190" s="15">
        <v>17</v>
      </c>
      <c r="AH190" s="15">
        <v>1</v>
      </c>
      <c r="AI190" s="15">
        <v>6</v>
      </c>
      <c r="AJ190" s="15">
        <v>15</v>
      </c>
      <c r="AK190" s="15">
        <v>5</v>
      </c>
      <c r="AL190" s="15">
        <v>35</v>
      </c>
      <c r="AM190" s="15">
        <v>7</v>
      </c>
      <c r="AN190" s="15">
        <v>38</v>
      </c>
      <c r="AO190" s="15">
        <v>28</v>
      </c>
      <c r="AP190" s="15">
        <v>8</v>
      </c>
      <c r="AQ190" s="15">
        <v>37</v>
      </c>
      <c r="AR190" s="15">
        <v>11</v>
      </c>
      <c r="AS190" s="15">
        <v>31</v>
      </c>
    </row>
    <row r="191" spans="1:45" s="15" customFormat="1">
      <c r="A191" s="475" t="str">
        <f t="shared" ca="1" si="12"/>
        <v/>
      </c>
      <c r="B191" s="475" t="str">
        <f t="shared" ca="1" si="12"/>
        <v/>
      </c>
      <c r="C191" s="475" t="str">
        <f t="shared" ca="1" si="11"/>
        <v/>
      </c>
    </row>
    <row r="192" spans="1:45" s="15" customFormat="1">
      <c r="A192" s="475" t="str">
        <f t="shared" ca="1" si="12"/>
        <v/>
      </c>
      <c r="B192" s="475" t="str">
        <f t="shared" ca="1" si="12"/>
        <v/>
      </c>
      <c r="C192" s="475" t="str">
        <f t="shared" ca="1" si="11"/>
        <v/>
      </c>
      <c r="D192" s="479">
        <v>41</v>
      </c>
      <c r="E192" s="40" t="s">
        <v>338</v>
      </c>
    </row>
    <row r="193" spans="1:49" s="15" customFormat="1">
      <c r="A193" s="475" t="str">
        <f t="shared" ca="1" si="12"/>
        <v/>
      </c>
      <c r="B193" s="475" t="str">
        <f t="shared" ca="1" si="12"/>
        <v/>
      </c>
      <c r="C193" s="475" t="str">
        <f t="shared" ca="1" si="11"/>
        <v/>
      </c>
      <c r="E193" s="475" t="s">
        <v>283</v>
      </c>
      <c r="F193" s="15">
        <v>1</v>
      </c>
      <c r="G193" s="15">
        <v>2</v>
      </c>
      <c r="H193" s="15">
        <v>3</v>
      </c>
      <c r="I193" s="15">
        <v>4</v>
      </c>
      <c r="J193" s="15">
        <v>5</v>
      </c>
      <c r="K193" s="15">
        <v>6</v>
      </c>
      <c r="L193" s="15">
        <v>7</v>
      </c>
      <c r="M193" s="15">
        <v>8</v>
      </c>
      <c r="N193" s="15">
        <v>9</v>
      </c>
      <c r="O193" s="15">
        <v>10</v>
      </c>
      <c r="P193" s="15">
        <v>11</v>
      </c>
      <c r="Q193" s="15">
        <v>12</v>
      </c>
      <c r="R193" s="15">
        <v>13</v>
      </c>
      <c r="S193" s="15">
        <v>14</v>
      </c>
      <c r="T193" s="15">
        <v>15</v>
      </c>
      <c r="U193" s="15">
        <v>16</v>
      </c>
      <c r="V193" s="15">
        <v>17</v>
      </c>
      <c r="W193" s="15">
        <v>18</v>
      </c>
      <c r="X193" s="15">
        <v>19</v>
      </c>
      <c r="Y193" s="15">
        <v>20</v>
      </c>
      <c r="Z193" s="15">
        <v>21</v>
      </c>
      <c r="AA193" s="15">
        <v>22</v>
      </c>
      <c r="AB193" s="15">
        <v>23</v>
      </c>
      <c r="AC193" s="15">
        <v>24</v>
      </c>
      <c r="AD193" s="15">
        <v>25</v>
      </c>
      <c r="AE193" s="15">
        <v>26</v>
      </c>
      <c r="AF193" s="15">
        <v>27</v>
      </c>
      <c r="AG193" s="15">
        <v>28</v>
      </c>
      <c r="AH193" s="15">
        <v>29</v>
      </c>
      <c r="AJ193" s="15">
        <v>30</v>
      </c>
      <c r="AK193" s="15">
        <v>31</v>
      </c>
      <c r="AL193" s="15">
        <v>32</v>
      </c>
      <c r="AM193" s="15">
        <v>33</v>
      </c>
      <c r="AO193" s="15">
        <v>34</v>
      </c>
      <c r="AP193" s="15">
        <v>35</v>
      </c>
      <c r="AQ193" s="15">
        <v>36</v>
      </c>
      <c r="AR193" s="15">
        <v>37</v>
      </c>
      <c r="AT193" s="15">
        <v>38</v>
      </c>
      <c r="AU193" s="15">
        <v>39</v>
      </c>
      <c r="AV193" s="15">
        <v>40</v>
      </c>
      <c r="AW193" s="15">
        <v>41</v>
      </c>
    </row>
    <row r="194" spans="1:49" s="15" customFormat="1">
      <c r="A194" s="475" t="str">
        <f t="shared" ca="1" si="12"/>
        <v/>
      </c>
      <c r="B194" s="475" t="str">
        <f t="shared" ca="1" si="12"/>
        <v/>
      </c>
      <c r="C194" s="475" t="str">
        <f t="shared" ca="1" si="11"/>
        <v/>
      </c>
      <c r="E194" s="475" t="s">
        <v>311</v>
      </c>
      <c r="F194" s="15">
        <v>28</v>
      </c>
      <c r="G194" s="15">
        <v>32</v>
      </c>
      <c r="H194" s="15">
        <v>24</v>
      </c>
      <c r="I194" s="15">
        <v>7</v>
      </c>
      <c r="J194" s="15">
        <v>12</v>
      </c>
      <c r="K194" s="15">
        <v>3</v>
      </c>
      <c r="L194" s="15">
        <v>13</v>
      </c>
      <c r="M194" s="15">
        <v>35</v>
      </c>
      <c r="N194" s="15">
        <v>21</v>
      </c>
      <c r="O194" s="15">
        <v>30</v>
      </c>
      <c r="P194" s="15">
        <v>36</v>
      </c>
      <c r="Q194" s="15">
        <v>29</v>
      </c>
      <c r="R194" s="15">
        <v>19</v>
      </c>
      <c r="S194" s="15">
        <v>38</v>
      </c>
      <c r="T194" s="15">
        <v>8</v>
      </c>
      <c r="U194" s="15">
        <v>18</v>
      </c>
      <c r="V194" s="15">
        <v>41</v>
      </c>
      <c r="W194" s="15">
        <v>33</v>
      </c>
      <c r="X194" s="15">
        <v>23</v>
      </c>
      <c r="Y194" s="15">
        <v>6</v>
      </c>
      <c r="Z194" s="15">
        <v>17</v>
      </c>
      <c r="AA194" s="15">
        <v>9</v>
      </c>
      <c r="AB194" s="15">
        <v>31</v>
      </c>
      <c r="AC194" s="15">
        <v>34</v>
      </c>
      <c r="AD194" s="15">
        <v>26</v>
      </c>
      <c r="AE194" s="15">
        <v>2</v>
      </c>
      <c r="AF194" s="15">
        <v>11</v>
      </c>
      <c r="AG194" s="15">
        <v>37</v>
      </c>
      <c r="AH194" s="15">
        <v>40</v>
      </c>
      <c r="AJ194" s="15">
        <v>20</v>
      </c>
      <c r="AK194" s="15">
        <v>4</v>
      </c>
      <c r="AL194" s="15">
        <v>10</v>
      </c>
      <c r="AM194" s="15">
        <v>22</v>
      </c>
      <c r="AO194" s="15">
        <v>5</v>
      </c>
      <c r="AP194" s="15">
        <v>14</v>
      </c>
      <c r="AQ194" s="15">
        <v>25</v>
      </c>
      <c r="AR194" s="15">
        <v>16</v>
      </c>
      <c r="AT194" s="15">
        <v>39</v>
      </c>
      <c r="AU194" s="15">
        <v>15</v>
      </c>
      <c r="AV194" s="15">
        <v>27</v>
      </c>
      <c r="AW194" s="15">
        <v>1</v>
      </c>
    </row>
    <row r="195" spans="1:49" s="15" customFormat="1">
      <c r="A195" s="475" t="str">
        <f t="shared" ca="1" si="12"/>
        <v/>
      </c>
      <c r="B195" s="475" t="str">
        <f t="shared" ca="1" si="12"/>
        <v/>
      </c>
      <c r="C195" s="475" t="str">
        <f t="shared" ca="1" si="11"/>
        <v/>
      </c>
      <c r="E195" s="475" t="s">
        <v>313</v>
      </c>
      <c r="F195" s="15">
        <v>4</v>
      </c>
      <c r="G195" s="15">
        <v>37</v>
      </c>
      <c r="H195" s="15">
        <v>38</v>
      </c>
      <c r="I195" s="15">
        <v>32</v>
      </c>
      <c r="J195" s="15">
        <v>27</v>
      </c>
      <c r="K195" s="15">
        <v>41</v>
      </c>
      <c r="L195" s="15">
        <v>10</v>
      </c>
      <c r="M195" s="15">
        <v>16</v>
      </c>
      <c r="N195" s="15">
        <v>11</v>
      </c>
      <c r="O195" s="15">
        <v>34</v>
      </c>
      <c r="P195" s="15">
        <v>15</v>
      </c>
      <c r="Q195" s="15">
        <v>30</v>
      </c>
      <c r="R195" s="15">
        <v>22</v>
      </c>
      <c r="S195" s="15">
        <v>36</v>
      </c>
      <c r="T195" s="15">
        <v>2</v>
      </c>
      <c r="U195" s="15">
        <v>29</v>
      </c>
      <c r="V195" s="15">
        <v>25</v>
      </c>
      <c r="W195" s="15">
        <v>20</v>
      </c>
      <c r="X195" s="15">
        <v>39</v>
      </c>
      <c r="Y195" s="15">
        <v>31</v>
      </c>
      <c r="Z195" s="15">
        <v>33</v>
      </c>
      <c r="AA195" s="15">
        <v>40</v>
      </c>
      <c r="AB195" s="15">
        <v>14</v>
      </c>
      <c r="AC195" s="15">
        <v>28</v>
      </c>
      <c r="AD195" s="15">
        <v>35</v>
      </c>
      <c r="AE195" s="15">
        <v>24</v>
      </c>
      <c r="AF195" s="15">
        <v>5</v>
      </c>
      <c r="AG195" s="15">
        <v>9</v>
      </c>
      <c r="AH195" s="15">
        <v>18</v>
      </c>
      <c r="AJ195" s="15">
        <v>19</v>
      </c>
      <c r="AK195" s="15">
        <v>6</v>
      </c>
      <c r="AL195" s="15">
        <v>12</v>
      </c>
      <c r="AM195" s="15">
        <v>3</v>
      </c>
      <c r="AO195" s="15">
        <v>8</v>
      </c>
      <c r="AP195" s="15">
        <v>23</v>
      </c>
      <c r="AQ195" s="15">
        <v>26</v>
      </c>
      <c r="AR195" s="15">
        <v>13</v>
      </c>
      <c r="AT195" s="15">
        <v>7</v>
      </c>
      <c r="AU195" s="15">
        <v>1</v>
      </c>
      <c r="AV195" s="15">
        <v>21</v>
      </c>
      <c r="AW195" s="15">
        <v>17</v>
      </c>
    </row>
    <row r="196" spans="1:49" s="15" customFormat="1">
      <c r="A196" s="475" t="str">
        <f t="shared" ca="1" si="12"/>
        <v/>
      </c>
      <c r="B196" s="475" t="str">
        <f t="shared" ca="1" si="12"/>
        <v/>
      </c>
      <c r="C196" s="475" t="str">
        <f t="shared" ca="1" si="11"/>
        <v/>
      </c>
    </row>
    <row r="197" spans="1:49" s="15" customFormat="1">
      <c r="A197" s="475" t="str">
        <f t="shared" ca="1" si="12"/>
        <v/>
      </c>
      <c r="B197" s="475" t="str">
        <f t="shared" ca="1" si="12"/>
        <v/>
      </c>
      <c r="C197" s="475" t="str">
        <f t="shared" ca="1" si="11"/>
        <v/>
      </c>
      <c r="D197" s="479">
        <v>42</v>
      </c>
      <c r="E197" s="40" t="s">
        <v>338</v>
      </c>
    </row>
    <row r="198" spans="1:49" s="15" customFormat="1">
      <c r="A198" s="475" t="str">
        <f t="shared" ca="1" si="12"/>
        <v/>
      </c>
      <c r="B198" s="475" t="str">
        <f t="shared" ca="1" si="12"/>
        <v/>
      </c>
      <c r="C198" s="475" t="str">
        <f t="shared" ca="1" si="11"/>
        <v/>
      </c>
      <c r="E198" s="475" t="s">
        <v>283</v>
      </c>
      <c r="F198" s="15">
        <v>1</v>
      </c>
      <c r="G198" s="15">
        <v>2</v>
      </c>
      <c r="H198" s="15">
        <v>3</v>
      </c>
      <c r="I198" s="15">
        <v>4</v>
      </c>
      <c r="J198" s="15">
        <v>5</v>
      </c>
      <c r="K198" s="15">
        <v>6</v>
      </c>
      <c r="L198" s="15">
        <v>7</v>
      </c>
      <c r="M198" s="15">
        <v>8</v>
      </c>
      <c r="N198" s="15">
        <v>9</v>
      </c>
      <c r="O198" s="15">
        <v>10</v>
      </c>
      <c r="P198" s="15">
        <v>11</v>
      </c>
      <c r="Q198" s="15">
        <v>12</v>
      </c>
      <c r="R198" s="15">
        <v>13</v>
      </c>
      <c r="S198" s="15">
        <v>14</v>
      </c>
      <c r="T198" s="15">
        <v>15</v>
      </c>
      <c r="U198" s="15">
        <v>16</v>
      </c>
      <c r="V198" s="15">
        <v>17</v>
      </c>
      <c r="W198" s="15">
        <v>18</v>
      </c>
      <c r="X198" s="15">
        <v>19</v>
      </c>
      <c r="Y198" s="15">
        <v>20</v>
      </c>
      <c r="Z198" s="15">
        <v>21</v>
      </c>
      <c r="AA198" s="15">
        <v>22</v>
      </c>
      <c r="AB198" s="15">
        <v>23</v>
      </c>
      <c r="AC198" s="15">
        <v>24</v>
      </c>
      <c r="AD198" s="15">
        <v>25</v>
      </c>
      <c r="AE198" s="15">
        <v>26</v>
      </c>
      <c r="AF198" s="15">
        <v>27</v>
      </c>
      <c r="AG198" s="15">
        <v>28</v>
      </c>
      <c r="AH198" s="15">
        <v>29</v>
      </c>
      <c r="AI198" s="15">
        <v>30</v>
      </c>
      <c r="AJ198" s="15">
        <v>31</v>
      </c>
      <c r="AK198" s="15">
        <v>32</v>
      </c>
      <c r="AL198" s="15">
        <v>33</v>
      </c>
      <c r="AM198" s="15">
        <v>34</v>
      </c>
      <c r="AO198" s="15">
        <v>35</v>
      </c>
      <c r="AP198" s="15">
        <v>36</v>
      </c>
      <c r="AQ198" s="15">
        <v>37</v>
      </c>
      <c r="AR198" s="15">
        <v>38</v>
      </c>
      <c r="AT198" s="15">
        <v>39</v>
      </c>
      <c r="AU198" s="15">
        <v>40</v>
      </c>
      <c r="AV198" s="15">
        <v>41</v>
      </c>
      <c r="AW198" s="15">
        <v>42</v>
      </c>
    </row>
    <row r="199" spans="1:49" s="15" customFormat="1">
      <c r="A199" s="475" t="str">
        <f t="shared" ca="1" si="12"/>
        <v/>
      </c>
      <c r="B199" s="475" t="str">
        <f t="shared" ca="1" si="12"/>
        <v/>
      </c>
      <c r="C199" s="475" t="str">
        <f t="shared" ca="1" si="11"/>
        <v/>
      </c>
      <c r="E199" s="475" t="s">
        <v>311</v>
      </c>
      <c r="F199" s="15">
        <v>10</v>
      </c>
      <c r="G199" s="15">
        <v>26</v>
      </c>
      <c r="H199" s="15">
        <v>38</v>
      </c>
      <c r="I199" s="15">
        <v>32</v>
      </c>
      <c r="J199" s="15">
        <v>12</v>
      </c>
      <c r="K199" s="15">
        <v>34</v>
      </c>
      <c r="L199" s="15">
        <v>20</v>
      </c>
      <c r="M199" s="15">
        <v>6</v>
      </c>
      <c r="N199" s="15">
        <v>40</v>
      </c>
      <c r="O199" s="15">
        <v>27</v>
      </c>
      <c r="P199" s="15">
        <v>8</v>
      </c>
      <c r="Q199" s="15">
        <v>39</v>
      </c>
      <c r="R199" s="15">
        <v>21</v>
      </c>
      <c r="S199" s="15">
        <v>35</v>
      </c>
      <c r="T199" s="15">
        <v>31</v>
      </c>
      <c r="U199" s="15">
        <v>42</v>
      </c>
      <c r="V199" s="15">
        <v>25</v>
      </c>
      <c r="W199" s="15">
        <v>16</v>
      </c>
      <c r="X199" s="15">
        <v>2</v>
      </c>
      <c r="Y199" s="15">
        <v>9</v>
      </c>
      <c r="Z199" s="15">
        <v>37</v>
      </c>
      <c r="AA199" s="15">
        <v>41</v>
      </c>
      <c r="AB199" s="15">
        <v>4</v>
      </c>
      <c r="AC199" s="15">
        <v>13</v>
      </c>
      <c r="AD199" s="15">
        <v>33</v>
      </c>
      <c r="AE199" s="15">
        <v>22</v>
      </c>
      <c r="AF199" s="15">
        <v>19</v>
      </c>
      <c r="AG199" s="15">
        <v>36</v>
      </c>
      <c r="AH199" s="15">
        <v>7</v>
      </c>
      <c r="AI199" s="15">
        <v>28</v>
      </c>
      <c r="AJ199" s="15">
        <v>15</v>
      </c>
      <c r="AK199" s="15">
        <v>5</v>
      </c>
      <c r="AL199" s="15">
        <v>17</v>
      </c>
      <c r="AM199" s="15">
        <v>23</v>
      </c>
      <c r="AO199" s="15">
        <v>24</v>
      </c>
      <c r="AP199" s="15">
        <v>11</v>
      </c>
      <c r="AQ199" s="15">
        <v>29</v>
      </c>
      <c r="AR199" s="15">
        <v>3</v>
      </c>
      <c r="AT199" s="15">
        <v>14</v>
      </c>
      <c r="AU199" s="15">
        <v>1</v>
      </c>
      <c r="AV199" s="15">
        <v>30</v>
      </c>
      <c r="AW199" s="15">
        <v>18</v>
      </c>
    </row>
    <row r="200" spans="1:49" s="15" customFormat="1">
      <c r="A200" s="475" t="str">
        <f t="shared" ca="1" si="12"/>
        <v/>
      </c>
      <c r="B200" s="475" t="str">
        <f t="shared" ca="1" si="12"/>
        <v/>
      </c>
      <c r="C200" s="475" t="str">
        <f t="shared" ca="1" si="11"/>
        <v/>
      </c>
      <c r="E200" s="475" t="s">
        <v>313</v>
      </c>
      <c r="F200" s="15">
        <v>38</v>
      </c>
      <c r="G200" s="15">
        <v>18</v>
      </c>
      <c r="H200" s="15">
        <v>15</v>
      </c>
      <c r="I200" s="15">
        <v>22</v>
      </c>
      <c r="J200" s="15">
        <v>6</v>
      </c>
      <c r="K200" s="15">
        <v>5</v>
      </c>
      <c r="L200" s="15">
        <v>33</v>
      </c>
      <c r="M200" s="15">
        <v>12</v>
      </c>
      <c r="N200" s="15">
        <v>16</v>
      </c>
      <c r="O200" s="15">
        <v>24</v>
      </c>
      <c r="P200" s="15">
        <v>23</v>
      </c>
      <c r="Q200" s="15">
        <v>29</v>
      </c>
      <c r="R200" s="15">
        <v>32</v>
      </c>
      <c r="S200" s="15">
        <v>39</v>
      </c>
      <c r="T200" s="15">
        <v>37</v>
      </c>
      <c r="U200" s="15">
        <v>40</v>
      </c>
      <c r="V200" s="15">
        <v>35</v>
      </c>
      <c r="W200" s="15">
        <v>7</v>
      </c>
      <c r="X200" s="15">
        <v>1</v>
      </c>
      <c r="Y200" s="15">
        <v>11</v>
      </c>
      <c r="Z200" s="15">
        <v>9</v>
      </c>
      <c r="AA200" s="15">
        <v>30</v>
      </c>
      <c r="AB200" s="15">
        <v>31</v>
      </c>
      <c r="AC200" s="15">
        <v>17</v>
      </c>
      <c r="AD200" s="15">
        <v>41</v>
      </c>
      <c r="AE200" s="15">
        <v>3</v>
      </c>
      <c r="AF200" s="15">
        <v>34</v>
      </c>
      <c r="AG200" s="15">
        <v>14</v>
      </c>
      <c r="AH200" s="15">
        <v>36</v>
      </c>
      <c r="AI200" s="15">
        <v>42</v>
      </c>
      <c r="AJ200" s="15">
        <v>19</v>
      </c>
      <c r="AK200" s="15">
        <v>4</v>
      </c>
      <c r="AL200" s="15">
        <v>25</v>
      </c>
      <c r="AM200" s="15">
        <v>26</v>
      </c>
      <c r="AO200" s="15">
        <v>28</v>
      </c>
      <c r="AP200" s="15">
        <v>13</v>
      </c>
      <c r="AQ200" s="15">
        <v>20</v>
      </c>
      <c r="AR200" s="15">
        <v>8</v>
      </c>
      <c r="AT200" s="15">
        <v>27</v>
      </c>
      <c r="AU200" s="15">
        <v>10</v>
      </c>
      <c r="AV200" s="15">
        <v>2</v>
      </c>
      <c r="AW200" s="15">
        <v>21</v>
      </c>
    </row>
    <row r="201" spans="1:49" s="15" customFormat="1">
      <c r="A201" s="475" t="str">
        <f t="shared" ca="1" si="12"/>
        <v/>
      </c>
      <c r="B201" s="475" t="str">
        <f t="shared" ca="1" si="12"/>
        <v/>
      </c>
      <c r="C201" s="475" t="str">
        <f t="shared" ca="1" si="11"/>
        <v/>
      </c>
    </row>
    <row r="202" spans="1:49" s="15" customFormat="1">
      <c r="A202" s="475" t="str">
        <f t="shared" ca="1" si="12"/>
        <v/>
      </c>
      <c r="B202" s="475" t="str">
        <f t="shared" ca="1" si="12"/>
        <v/>
      </c>
      <c r="C202" s="475" t="str">
        <f t="shared" ca="1" si="11"/>
        <v/>
      </c>
      <c r="D202" s="479">
        <v>43</v>
      </c>
      <c r="E202" s="40" t="s">
        <v>338</v>
      </c>
    </row>
    <row r="203" spans="1:49" s="15" customFormat="1">
      <c r="A203" s="475" t="str">
        <f t="shared" ca="1" si="12"/>
        <v/>
      </c>
      <c r="B203" s="475" t="str">
        <f t="shared" ca="1" si="12"/>
        <v/>
      </c>
      <c r="C203" s="475" t="str">
        <f t="shared" ca="1" si="11"/>
        <v/>
      </c>
      <c r="E203" s="475" t="s">
        <v>283</v>
      </c>
      <c r="F203" s="15">
        <v>1</v>
      </c>
      <c r="G203" s="15">
        <v>2</v>
      </c>
      <c r="H203" s="15">
        <v>3</v>
      </c>
      <c r="I203" s="15">
        <v>4</v>
      </c>
      <c r="J203" s="15">
        <v>5</v>
      </c>
      <c r="K203" s="15">
        <v>6</v>
      </c>
      <c r="L203" s="15">
        <v>7</v>
      </c>
      <c r="M203" s="15">
        <v>8</v>
      </c>
      <c r="N203" s="15">
        <v>9</v>
      </c>
      <c r="O203" s="15">
        <v>10</v>
      </c>
      <c r="P203" s="15">
        <v>11</v>
      </c>
      <c r="Q203" s="15">
        <v>12</v>
      </c>
      <c r="R203" s="15">
        <v>13</v>
      </c>
      <c r="S203" s="15">
        <v>14</v>
      </c>
      <c r="T203" s="15">
        <v>15</v>
      </c>
      <c r="U203" s="15">
        <v>16</v>
      </c>
      <c r="V203" s="15">
        <v>17</v>
      </c>
      <c r="W203" s="15">
        <v>18</v>
      </c>
      <c r="X203" s="15">
        <v>19</v>
      </c>
      <c r="Y203" s="15">
        <v>20</v>
      </c>
      <c r="Z203" s="15">
        <v>21</v>
      </c>
      <c r="AA203" s="15">
        <v>22</v>
      </c>
      <c r="AB203" s="15">
        <v>23</v>
      </c>
      <c r="AC203" s="15">
        <v>24</v>
      </c>
      <c r="AD203" s="15">
        <v>25</v>
      </c>
      <c r="AE203" s="15">
        <v>26</v>
      </c>
      <c r="AF203" s="15">
        <v>27</v>
      </c>
      <c r="AG203" s="15">
        <v>28</v>
      </c>
      <c r="AH203" s="15">
        <v>29</v>
      </c>
      <c r="AI203" s="15">
        <v>30</v>
      </c>
      <c r="AJ203" s="15">
        <v>31</v>
      </c>
      <c r="AK203" s="15">
        <v>32</v>
      </c>
      <c r="AL203" s="15">
        <v>33</v>
      </c>
      <c r="AM203" s="15">
        <v>34</v>
      </c>
      <c r="AN203" s="15">
        <v>35</v>
      </c>
      <c r="AO203" s="15">
        <v>36</v>
      </c>
      <c r="AP203" s="15">
        <v>37</v>
      </c>
      <c r="AQ203" s="15">
        <v>38</v>
      </c>
      <c r="AR203" s="15">
        <v>39</v>
      </c>
      <c r="AT203" s="15">
        <v>40</v>
      </c>
      <c r="AU203" s="15">
        <v>41</v>
      </c>
      <c r="AV203" s="15">
        <v>42</v>
      </c>
      <c r="AW203" s="15">
        <v>43</v>
      </c>
    </row>
    <row r="204" spans="1:49" s="15" customFormat="1">
      <c r="A204" s="475" t="str">
        <f t="shared" ca="1" si="12"/>
        <v/>
      </c>
      <c r="B204" s="475" t="str">
        <f t="shared" ca="1" si="12"/>
        <v/>
      </c>
      <c r="C204" s="475" t="str">
        <f t="shared" ca="1" si="11"/>
        <v/>
      </c>
      <c r="E204" s="475" t="s">
        <v>311</v>
      </c>
      <c r="F204" s="15">
        <v>35</v>
      </c>
      <c r="G204" s="15">
        <v>14</v>
      </c>
      <c r="H204" s="15">
        <v>30</v>
      </c>
      <c r="I204" s="15">
        <v>41</v>
      </c>
      <c r="J204" s="15">
        <v>2</v>
      </c>
      <c r="K204" s="15">
        <v>42</v>
      </c>
      <c r="L204" s="15">
        <v>21</v>
      </c>
      <c r="M204" s="15">
        <v>39</v>
      </c>
      <c r="N204" s="15">
        <v>16</v>
      </c>
      <c r="O204" s="15">
        <v>26</v>
      </c>
      <c r="P204" s="15">
        <v>17</v>
      </c>
      <c r="Q204" s="15">
        <v>38</v>
      </c>
      <c r="R204" s="15">
        <v>10</v>
      </c>
      <c r="S204" s="15">
        <v>1</v>
      </c>
      <c r="T204" s="15">
        <v>11</v>
      </c>
      <c r="U204" s="15">
        <v>18</v>
      </c>
      <c r="V204" s="15">
        <v>43</v>
      </c>
      <c r="W204" s="15">
        <v>25</v>
      </c>
      <c r="X204" s="15">
        <v>27</v>
      </c>
      <c r="Y204" s="15">
        <v>12</v>
      </c>
      <c r="Z204" s="15">
        <v>37</v>
      </c>
      <c r="AA204" s="15">
        <v>6</v>
      </c>
      <c r="AB204" s="15">
        <v>22</v>
      </c>
      <c r="AC204" s="15">
        <v>33</v>
      </c>
      <c r="AD204" s="15">
        <v>4</v>
      </c>
      <c r="AE204" s="15">
        <v>19</v>
      </c>
      <c r="AF204" s="15">
        <v>8</v>
      </c>
      <c r="AG204" s="15">
        <v>36</v>
      </c>
      <c r="AH204" s="15">
        <v>28</v>
      </c>
      <c r="AI204" s="15">
        <v>13</v>
      </c>
      <c r="AJ204" s="15">
        <v>15</v>
      </c>
      <c r="AK204" s="15">
        <v>40</v>
      </c>
      <c r="AL204" s="15">
        <v>20</v>
      </c>
      <c r="AM204" s="15">
        <v>32</v>
      </c>
      <c r="AN204" s="15">
        <v>3</v>
      </c>
      <c r="AO204" s="15">
        <v>29</v>
      </c>
      <c r="AP204" s="15">
        <v>9</v>
      </c>
      <c r="AQ204" s="15">
        <v>31</v>
      </c>
      <c r="AR204" s="15">
        <v>23</v>
      </c>
      <c r="AT204" s="15">
        <v>5</v>
      </c>
      <c r="AU204" s="15">
        <v>34</v>
      </c>
      <c r="AV204" s="15">
        <v>24</v>
      </c>
      <c r="AW204" s="15">
        <v>7</v>
      </c>
    </row>
    <row r="205" spans="1:49" s="15" customFormat="1">
      <c r="A205" s="475" t="str">
        <f t="shared" ca="1" si="12"/>
        <v/>
      </c>
      <c r="B205" s="475" t="str">
        <f t="shared" ca="1" si="12"/>
        <v/>
      </c>
      <c r="C205" s="475" t="str">
        <f t="shared" ca="1" si="11"/>
        <v/>
      </c>
      <c r="E205" s="475" t="s">
        <v>313</v>
      </c>
      <c r="F205" s="15">
        <v>30</v>
      </c>
      <c r="G205" s="15">
        <v>13</v>
      </c>
      <c r="H205" s="15">
        <v>5</v>
      </c>
      <c r="I205" s="15">
        <v>40</v>
      </c>
      <c r="J205" s="15">
        <v>21</v>
      </c>
      <c r="K205" s="15">
        <v>3</v>
      </c>
      <c r="L205" s="15">
        <v>39</v>
      </c>
      <c r="M205" s="15">
        <v>43</v>
      </c>
      <c r="N205" s="15">
        <v>31</v>
      </c>
      <c r="O205" s="15">
        <v>6</v>
      </c>
      <c r="P205" s="15">
        <v>33</v>
      </c>
      <c r="Q205" s="15">
        <v>23</v>
      </c>
      <c r="R205" s="15">
        <v>7</v>
      </c>
      <c r="S205" s="15">
        <v>15</v>
      </c>
      <c r="T205" s="15">
        <v>18</v>
      </c>
      <c r="U205" s="15">
        <v>41</v>
      </c>
      <c r="V205" s="15">
        <v>29</v>
      </c>
      <c r="W205" s="15">
        <v>34</v>
      </c>
      <c r="X205" s="15">
        <v>37</v>
      </c>
      <c r="Y205" s="15">
        <v>17</v>
      </c>
      <c r="Z205" s="15">
        <v>4</v>
      </c>
      <c r="AA205" s="15">
        <v>26</v>
      </c>
      <c r="AB205" s="15">
        <v>32</v>
      </c>
      <c r="AC205" s="15">
        <v>8</v>
      </c>
      <c r="AD205" s="15">
        <v>38</v>
      </c>
      <c r="AE205" s="15">
        <v>12</v>
      </c>
      <c r="AF205" s="15">
        <v>28</v>
      </c>
      <c r="AG205" s="15">
        <v>9</v>
      </c>
      <c r="AH205" s="15">
        <v>22</v>
      </c>
      <c r="AI205" s="15">
        <v>16</v>
      </c>
      <c r="AJ205" s="15">
        <v>10</v>
      </c>
      <c r="AK205" s="15">
        <v>24</v>
      </c>
      <c r="AL205" s="15">
        <v>14</v>
      </c>
      <c r="AM205" s="15">
        <v>42</v>
      </c>
      <c r="AN205" s="15">
        <v>36</v>
      </c>
      <c r="AO205" s="15">
        <v>25</v>
      </c>
      <c r="AP205" s="15">
        <v>20</v>
      </c>
      <c r="AQ205" s="15">
        <v>1</v>
      </c>
      <c r="AR205" s="15">
        <v>35</v>
      </c>
      <c r="AT205" s="15">
        <v>27</v>
      </c>
      <c r="AU205" s="15">
        <v>19</v>
      </c>
      <c r="AV205" s="15">
        <v>2</v>
      </c>
      <c r="AW205" s="15">
        <v>11</v>
      </c>
    </row>
    <row r="206" spans="1:49" s="15" customFormat="1">
      <c r="A206" s="475" t="str">
        <f t="shared" ca="1" si="12"/>
        <v/>
      </c>
      <c r="B206" s="475" t="str">
        <f t="shared" ca="1" si="12"/>
        <v/>
      </c>
      <c r="C206" s="475" t="str">
        <f t="shared" ca="1" si="11"/>
        <v/>
      </c>
    </row>
    <row r="207" spans="1:49" s="15" customFormat="1">
      <c r="A207" s="475" t="str">
        <f t="shared" ca="1" si="12"/>
        <v/>
      </c>
      <c r="B207" s="475" t="str">
        <f t="shared" ca="1" si="12"/>
        <v/>
      </c>
      <c r="C207" s="475" t="str">
        <f t="shared" ca="1" si="11"/>
        <v/>
      </c>
      <c r="D207" s="479">
        <v>44</v>
      </c>
      <c r="E207" s="40" t="s">
        <v>338</v>
      </c>
    </row>
    <row r="208" spans="1:49" s="15" customFormat="1">
      <c r="A208" s="475" t="str">
        <f t="shared" ca="1" si="12"/>
        <v/>
      </c>
      <c r="B208" s="475" t="str">
        <f t="shared" ca="1" si="12"/>
        <v/>
      </c>
      <c r="C208" s="475" t="str">
        <f t="shared" ref="C208:C239" ca="1" si="13">IF(INDIRECT(ADDRESS(C$6,ROW()-ROW(C$6)-1+COLUMN($F$8)))&gt;0,INDIRECT(ADDRESS(C$6,ROW()-ROW(C$6)-1+COLUMN($F$8))),"")</f>
        <v/>
      </c>
      <c r="E208" s="475" t="s">
        <v>283</v>
      </c>
      <c r="F208" s="15">
        <v>1</v>
      </c>
      <c r="G208" s="15">
        <v>2</v>
      </c>
      <c r="H208" s="15">
        <v>3</v>
      </c>
      <c r="I208" s="15">
        <v>4</v>
      </c>
      <c r="J208" s="15">
        <v>5</v>
      </c>
      <c r="K208" s="15">
        <v>6</v>
      </c>
      <c r="L208" s="15">
        <v>7</v>
      </c>
      <c r="M208" s="15">
        <v>8</v>
      </c>
      <c r="N208" s="15">
        <v>9</v>
      </c>
      <c r="O208" s="15">
        <v>10</v>
      </c>
      <c r="P208" s="15">
        <v>11</v>
      </c>
      <c r="Q208" s="15">
        <v>12</v>
      </c>
      <c r="R208" s="15">
        <v>13</v>
      </c>
      <c r="S208" s="15">
        <v>14</v>
      </c>
      <c r="T208" s="15">
        <v>15</v>
      </c>
      <c r="U208" s="15">
        <v>16</v>
      </c>
      <c r="V208" s="15">
        <v>17</v>
      </c>
      <c r="W208" s="15">
        <v>18</v>
      </c>
      <c r="X208" s="15">
        <v>19</v>
      </c>
      <c r="Y208" s="15">
        <v>20</v>
      </c>
      <c r="Z208" s="15">
        <v>21</v>
      </c>
      <c r="AA208" s="15">
        <v>22</v>
      </c>
      <c r="AB208" s="15">
        <v>23</v>
      </c>
      <c r="AC208" s="15">
        <v>24</v>
      </c>
      <c r="AD208" s="15">
        <v>25</v>
      </c>
      <c r="AE208" s="15">
        <v>26</v>
      </c>
      <c r="AF208" s="15">
        <v>27</v>
      </c>
      <c r="AG208" s="15">
        <v>28</v>
      </c>
      <c r="AH208" s="15">
        <v>29</v>
      </c>
      <c r="AI208" s="15">
        <v>30</v>
      </c>
      <c r="AJ208" s="15">
        <v>31</v>
      </c>
      <c r="AK208" s="15">
        <v>32</v>
      </c>
      <c r="AL208" s="15">
        <v>33</v>
      </c>
      <c r="AM208" s="15">
        <v>34</v>
      </c>
      <c r="AN208" s="15">
        <v>35</v>
      </c>
      <c r="AO208" s="15">
        <v>36</v>
      </c>
      <c r="AP208" s="15">
        <v>37</v>
      </c>
      <c r="AQ208" s="15">
        <v>38</v>
      </c>
      <c r="AR208" s="15">
        <v>39</v>
      </c>
      <c r="AS208" s="15">
        <v>40</v>
      </c>
      <c r="AT208" s="15">
        <v>41</v>
      </c>
      <c r="AU208" s="15">
        <v>42</v>
      </c>
      <c r="AV208" s="15">
        <v>43</v>
      </c>
      <c r="AW208" s="15">
        <v>44</v>
      </c>
    </row>
    <row r="209" spans="1:54" s="15" customFormat="1">
      <c r="A209" s="475" t="str">
        <f t="shared" ca="1" si="12"/>
        <v/>
      </c>
      <c r="B209" s="475" t="str">
        <f t="shared" ca="1" si="12"/>
        <v/>
      </c>
      <c r="C209" s="475" t="str">
        <f t="shared" ca="1" si="13"/>
        <v/>
      </c>
      <c r="E209" s="475" t="s">
        <v>311</v>
      </c>
      <c r="F209" s="15">
        <v>32</v>
      </c>
      <c r="G209" s="15">
        <v>25</v>
      </c>
      <c r="H209" s="15">
        <v>15</v>
      </c>
      <c r="I209" s="15">
        <v>42</v>
      </c>
      <c r="J209" s="15">
        <v>38</v>
      </c>
      <c r="K209" s="15">
        <v>9</v>
      </c>
      <c r="L209" s="15">
        <v>24</v>
      </c>
      <c r="M209" s="15">
        <v>5</v>
      </c>
      <c r="N209" s="15">
        <v>18</v>
      </c>
      <c r="O209" s="15">
        <v>12</v>
      </c>
      <c r="P209" s="15">
        <v>14</v>
      </c>
      <c r="Q209" s="15">
        <v>43</v>
      </c>
      <c r="R209" s="15">
        <v>31</v>
      </c>
      <c r="S209" s="15">
        <v>16</v>
      </c>
      <c r="T209" s="15">
        <v>21</v>
      </c>
      <c r="U209" s="15">
        <v>30</v>
      </c>
      <c r="V209" s="15">
        <v>19</v>
      </c>
      <c r="W209" s="15">
        <v>37</v>
      </c>
      <c r="X209" s="15">
        <v>1</v>
      </c>
      <c r="Y209" s="15">
        <v>11</v>
      </c>
      <c r="Z209" s="15">
        <v>35</v>
      </c>
      <c r="AA209" s="15">
        <v>28</v>
      </c>
      <c r="AB209" s="15">
        <v>7</v>
      </c>
      <c r="AC209" s="15">
        <v>23</v>
      </c>
      <c r="AD209" s="15">
        <v>39</v>
      </c>
      <c r="AE209" s="15">
        <v>29</v>
      </c>
      <c r="AF209" s="15">
        <v>6</v>
      </c>
      <c r="AG209" s="15">
        <v>20</v>
      </c>
      <c r="AH209" s="15">
        <v>3</v>
      </c>
      <c r="AI209" s="15">
        <v>41</v>
      </c>
      <c r="AJ209" s="15">
        <v>4</v>
      </c>
      <c r="AK209" s="15">
        <v>40</v>
      </c>
      <c r="AL209" s="15">
        <v>22</v>
      </c>
      <c r="AM209" s="15">
        <v>26</v>
      </c>
      <c r="AN209" s="15">
        <v>8</v>
      </c>
      <c r="AO209" s="15">
        <v>10</v>
      </c>
      <c r="AP209" s="15">
        <v>44</v>
      </c>
      <c r="AQ209" s="15">
        <v>34</v>
      </c>
      <c r="AR209" s="15">
        <v>36</v>
      </c>
      <c r="AS209" s="15">
        <v>17</v>
      </c>
      <c r="AT209" s="15">
        <v>2</v>
      </c>
      <c r="AU209" s="15">
        <v>13</v>
      </c>
      <c r="AV209" s="15">
        <v>27</v>
      </c>
      <c r="AW209" s="15">
        <v>33</v>
      </c>
    </row>
    <row r="210" spans="1:54" s="15" customFormat="1">
      <c r="A210" s="475" t="str">
        <f t="shared" ref="A210:B229" ca="1" si="14">IF(INDIRECT(ADDRESS(A$6,ROW()-ROW(A$6)-1+COLUMN($F$8)))&gt;0,INDIRECT(ADDRESS(A$6,ROW()-ROW(A$6)-1+COLUMN($F$8))),"")</f>
        <v/>
      </c>
      <c r="B210" s="475" t="str">
        <f t="shared" ca="1" si="14"/>
        <v/>
      </c>
      <c r="C210" s="475" t="str">
        <f t="shared" ca="1" si="13"/>
        <v/>
      </c>
      <c r="E210" s="475" t="s">
        <v>313</v>
      </c>
      <c r="F210" s="15">
        <v>39</v>
      </c>
      <c r="G210" s="15">
        <v>1</v>
      </c>
      <c r="H210" s="15">
        <v>25</v>
      </c>
      <c r="I210" s="15">
        <v>41</v>
      </c>
      <c r="J210" s="15">
        <v>13</v>
      </c>
      <c r="K210" s="15">
        <v>8</v>
      </c>
      <c r="L210" s="15">
        <v>34</v>
      </c>
      <c r="M210" s="15">
        <v>14</v>
      </c>
      <c r="N210" s="15">
        <v>37</v>
      </c>
      <c r="O210" s="15">
        <v>29</v>
      </c>
      <c r="P210" s="15">
        <v>19</v>
      </c>
      <c r="Q210" s="15">
        <v>36</v>
      </c>
      <c r="R210" s="15">
        <v>21</v>
      </c>
      <c r="S210" s="15">
        <v>28</v>
      </c>
      <c r="T210" s="15">
        <v>6</v>
      </c>
      <c r="U210" s="15">
        <v>18</v>
      </c>
      <c r="V210" s="15">
        <v>15</v>
      </c>
      <c r="W210" s="15">
        <v>44</v>
      </c>
      <c r="X210" s="15">
        <v>30</v>
      </c>
      <c r="Y210" s="15">
        <v>2</v>
      </c>
      <c r="Z210" s="15">
        <v>42</v>
      </c>
      <c r="AA210" s="15">
        <v>23</v>
      </c>
      <c r="AB210" s="15">
        <v>17</v>
      </c>
      <c r="AC210" s="15">
        <v>31</v>
      </c>
      <c r="AD210" s="15">
        <v>9</v>
      </c>
      <c r="AE210" s="15">
        <v>33</v>
      </c>
      <c r="AF210" s="15">
        <v>20</v>
      </c>
      <c r="AG210" s="15">
        <v>12</v>
      </c>
      <c r="AH210" s="15">
        <v>7</v>
      </c>
      <c r="AI210" s="15">
        <v>4</v>
      </c>
      <c r="AJ210" s="15">
        <v>5</v>
      </c>
      <c r="AK210" s="15">
        <v>38</v>
      </c>
      <c r="AL210" s="15">
        <v>10</v>
      </c>
      <c r="AM210" s="15">
        <v>27</v>
      </c>
      <c r="AN210" s="15">
        <v>22</v>
      </c>
      <c r="AO210" s="15">
        <v>3</v>
      </c>
      <c r="AP210" s="15">
        <v>11</v>
      </c>
      <c r="AQ210" s="15">
        <v>26</v>
      </c>
      <c r="AR210" s="15">
        <v>35</v>
      </c>
      <c r="AS210" s="15">
        <v>43</v>
      </c>
      <c r="AT210" s="15">
        <v>24</v>
      </c>
      <c r="AU210" s="15">
        <v>16</v>
      </c>
      <c r="AV210" s="15">
        <v>40</v>
      </c>
      <c r="AW210" s="15">
        <v>32</v>
      </c>
    </row>
    <row r="211" spans="1:54" s="15" customFormat="1">
      <c r="A211" s="475" t="str">
        <f t="shared" ca="1" si="14"/>
        <v/>
      </c>
      <c r="B211" s="475" t="str">
        <f t="shared" ca="1" si="14"/>
        <v/>
      </c>
      <c r="C211" s="475" t="str">
        <f t="shared" ca="1" si="13"/>
        <v/>
      </c>
    </row>
    <row r="212" spans="1:54" s="15" customFormat="1">
      <c r="A212" s="475" t="str">
        <f t="shared" ca="1" si="14"/>
        <v/>
      </c>
      <c r="B212" s="475" t="str">
        <f t="shared" ca="1" si="14"/>
        <v/>
      </c>
      <c r="C212" s="475" t="str">
        <f t="shared" ca="1" si="13"/>
        <v/>
      </c>
      <c r="D212" s="479">
        <v>45</v>
      </c>
      <c r="E212" s="40" t="s">
        <v>338</v>
      </c>
    </row>
    <row r="213" spans="1:54" s="15" customFormat="1">
      <c r="A213" s="475" t="str">
        <f t="shared" ca="1" si="14"/>
        <v/>
      </c>
      <c r="B213" s="475" t="str">
        <f t="shared" ca="1" si="14"/>
        <v/>
      </c>
      <c r="C213" s="475" t="str">
        <f t="shared" ca="1" si="13"/>
        <v/>
      </c>
      <c r="E213" s="475" t="s">
        <v>283</v>
      </c>
      <c r="F213" s="15">
        <v>1</v>
      </c>
      <c r="G213" s="15">
        <v>2</v>
      </c>
      <c r="H213" s="15">
        <v>3</v>
      </c>
      <c r="I213" s="15">
        <v>4</v>
      </c>
      <c r="J213" s="15">
        <v>5</v>
      </c>
      <c r="K213" s="15">
        <v>6</v>
      </c>
      <c r="L213" s="15">
        <v>7</v>
      </c>
      <c r="M213" s="15">
        <v>8</v>
      </c>
      <c r="N213" s="15">
        <v>9</v>
      </c>
      <c r="O213" s="15">
        <v>10</v>
      </c>
      <c r="P213" s="15">
        <v>11</v>
      </c>
      <c r="Q213" s="15">
        <v>12</v>
      </c>
      <c r="R213" s="15">
        <v>13</v>
      </c>
      <c r="S213" s="15">
        <v>14</v>
      </c>
      <c r="T213" s="15">
        <v>15</v>
      </c>
      <c r="U213" s="15">
        <v>16</v>
      </c>
      <c r="V213" s="15">
        <v>17</v>
      </c>
      <c r="W213" s="15">
        <v>18</v>
      </c>
      <c r="X213" s="15">
        <v>19</v>
      </c>
      <c r="Y213" s="15">
        <v>20</v>
      </c>
      <c r="Z213" s="15">
        <v>21</v>
      </c>
      <c r="AA213" s="15">
        <v>22</v>
      </c>
      <c r="AB213" s="15">
        <v>23</v>
      </c>
      <c r="AC213" s="15">
        <v>24</v>
      </c>
      <c r="AD213" s="15">
        <v>25</v>
      </c>
      <c r="AE213" s="15">
        <v>26</v>
      </c>
      <c r="AF213" s="15">
        <v>27</v>
      </c>
      <c r="AG213" s="15">
        <v>28</v>
      </c>
      <c r="AH213" s="15">
        <v>29</v>
      </c>
      <c r="AI213" s="15">
        <v>30</v>
      </c>
      <c r="AJ213" s="15">
        <v>31</v>
      </c>
      <c r="AK213" s="15">
        <v>32</v>
      </c>
      <c r="AL213" s="15">
        <v>33</v>
      </c>
      <c r="AM213" s="15">
        <v>34</v>
      </c>
      <c r="AN213" s="15">
        <v>35</v>
      </c>
      <c r="AO213" s="15">
        <v>36</v>
      </c>
      <c r="AP213" s="15">
        <v>37</v>
      </c>
      <c r="AQ213" s="15">
        <v>38</v>
      </c>
      <c r="AR213" s="15">
        <v>39</v>
      </c>
      <c r="AS213" s="15">
        <v>40</v>
      </c>
      <c r="AT213" s="15">
        <v>41</v>
      </c>
      <c r="AU213" s="15">
        <v>42</v>
      </c>
      <c r="AV213" s="15">
        <v>43</v>
      </c>
      <c r="AW213" s="15">
        <v>44</v>
      </c>
      <c r="AX213" s="15">
        <v>45</v>
      </c>
    </row>
    <row r="214" spans="1:54" s="15" customFormat="1">
      <c r="A214" s="475" t="str">
        <f t="shared" ca="1" si="14"/>
        <v/>
      </c>
      <c r="B214" s="475" t="str">
        <f t="shared" ca="1" si="14"/>
        <v/>
      </c>
      <c r="C214" s="475" t="str">
        <f t="shared" ca="1" si="13"/>
        <v/>
      </c>
      <c r="E214" s="475" t="s">
        <v>311</v>
      </c>
      <c r="F214" s="15">
        <v>5</v>
      </c>
      <c r="G214" s="15">
        <v>41</v>
      </c>
      <c r="H214" s="15">
        <v>17</v>
      </c>
      <c r="I214" s="15">
        <v>31</v>
      </c>
      <c r="J214" s="15">
        <v>28</v>
      </c>
      <c r="K214" s="15">
        <v>29</v>
      </c>
      <c r="L214" s="15">
        <v>43</v>
      </c>
      <c r="M214" s="15">
        <v>7</v>
      </c>
      <c r="N214" s="15">
        <v>16</v>
      </c>
      <c r="O214" s="15">
        <v>23</v>
      </c>
      <c r="P214" s="15">
        <v>24</v>
      </c>
      <c r="Q214" s="15">
        <v>14</v>
      </c>
      <c r="R214" s="15">
        <v>30</v>
      </c>
      <c r="S214" s="15">
        <v>32</v>
      </c>
      <c r="T214" s="15">
        <v>6</v>
      </c>
      <c r="U214" s="15">
        <v>4</v>
      </c>
      <c r="V214" s="15">
        <v>35</v>
      </c>
      <c r="W214" s="15">
        <v>25</v>
      </c>
      <c r="X214" s="15">
        <v>38</v>
      </c>
      <c r="Y214" s="15">
        <v>26</v>
      </c>
      <c r="Z214" s="15">
        <v>40</v>
      </c>
      <c r="AA214" s="15">
        <v>33</v>
      </c>
      <c r="AB214" s="15">
        <v>19</v>
      </c>
      <c r="AC214" s="15">
        <v>45</v>
      </c>
      <c r="AD214" s="15">
        <v>9</v>
      </c>
      <c r="AE214" s="15">
        <v>20</v>
      </c>
      <c r="AF214" s="15">
        <v>3</v>
      </c>
      <c r="AG214" s="15">
        <v>36</v>
      </c>
      <c r="AH214" s="15">
        <v>22</v>
      </c>
      <c r="AI214" s="15">
        <v>12</v>
      </c>
      <c r="AJ214" s="15">
        <v>15</v>
      </c>
      <c r="AK214" s="15">
        <v>39</v>
      </c>
      <c r="AL214" s="15">
        <v>10</v>
      </c>
      <c r="AM214" s="15">
        <v>1</v>
      </c>
      <c r="AN214" s="15">
        <v>34</v>
      </c>
      <c r="AO214" s="15">
        <v>13</v>
      </c>
      <c r="AP214" s="15">
        <v>18</v>
      </c>
      <c r="AQ214" s="15">
        <v>42</v>
      </c>
      <c r="AR214" s="15">
        <v>21</v>
      </c>
      <c r="AS214" s="15">
        <v>2</v>
      </c>
      <c r="AT214" s="15">
        <v>44</v>
      </c>
      <c r="AU214" s="15">
        <v>8</v>
      </c>
      <c r="AV214" s="15">
        <v>27</v>
      </c>
      <c r="AW214" s="15">
        <v>37</v>
      </c>
      <c r="AX214" s="15">
        <v>11</v>
      </c>
    </row>
    <row r="215" spans="1:54" s="15" customFormat="1">
      <c r="A215" s="475" t="str">
        <f t="shared" ca="1" si="14"/>
        <v/>
      </c>
      <c r="B215" s="475" t="str">
        <f t="shared" ca="1" si="14"/>
        <v/>
      </c>
      <c r="C215" s="475" t="str">
        <f t="shared" ca="1" si="13"/>
        <v/>
      </c>
      <c r="E215" s="475" t="s">
        <v>313</v>
      </c>
      <c r="F215" s="15">
        <v>30</v>
      </c>
      <c r="G215" s="15">
        <v>21</v>
      </c>
      <c r="H215" s="15">
        <v>44</v>
      </c>
      <c r="I215" s="15">
        <v>36</v>
      </c>
      <c r="J215" s="15">
        <v>16</v>
      </c>
      <c r="K215" s="15">
        <v>9</v>
      </c>
      <c r="L215" s="15">
        <v>5</v>
      </c>
      <c r="M215" s="15">
        <v>22</v>
      </c>
      <c r="N215" s="15">
        <v>13</v>
      </c>
      <c r="O215" s="15">
        <v>27</v>
      </c>
      <c r="P215" s="15">
        <v>28</v>
      </c>
      <c r="Q215" s="15">
        <v>23</v>
      </c>
      <c r="R215" s="15">
        <v>2</v>
      </c>
      <c r="S215" s="15">
        <v>40</v>
      </c>
      <c r="T215" s="15">
        <v>8</v>
      </c>
      <c r="U215" s="15">
        <v>10</v>
      </c>
      <c r="V215" s="15">
        <v>4</v>
      </c>
      <c r="W215" s="15">
        <v>12</v>
      </c>
      <c r="X215" s="15">
        <v>33</v>
      </c>
      <c r="Y215" s="15">
        <v>41</v>
      </c>
      <c r="Z215" s="15">
        <v>45</v>
      </c>
      <c r="AA215" s="15">
        <v>1</v>
      </c>
      <c r="AB215" s="15">
        <v>14</v>
      </c>
      <c r="AC215" s="15">
        <v>17</v>
      </c>
      <c r="AD215" s="15">
        <v>29</v>
      </c>
      <c r="AE215" s="15">
        <v>25</v>
      </c>
      <c r="AF215" s="15">
        <v>19</v>
      </c>
      <c r="AG215" s="15">
        <v>32</v>
      </c>
      <c r="AH215" s="15">
        <v>3</v>
      </c>
      <c r="AI215" s="15">
        <v>42</v>
      </c>
      <c r="AJ215" s="15">
        <v>34</v>
      </c>
      <c r="AK215" s="15">
        <v>38</v>
      </c>
      <c r="AL215" s="15">
        <v>11</v>
      </c>
      <c r="AM215" s="15">
        <v>6</v>
      </c>
      <c r="AN215" s="15">
        <v>18</v>
      </c>
      <c r="AO215" s="15">
        <v>37</v>
      </c>
      <c r="AP215" s="15">
        <v>31</v>
      </c>
      <c r="AQ215" s="15">
        <v>15</v>
      </c>
      <c r="AR215" s="15">
        <v>26</v>
      </c>
      <c r="AS215" s="15">
        <v>43</v>
      </c>
      <c r="AT215" s="15">
        <v>35</v>
      </c>
      <c r="AU215" s="15">
        <v>24</v>
      </c>
      <c r="AV215" s="15">
        <v>39</v>
      </c>
      <c r="AW215" s="15">
        <v>20</v>
      </c>
      <c r="AX215" s="15">
        <v>7</v>
      </c>
    </row>
    <row r="216" spans="1:54" s="15" customFormat="1">
      <c r="A216" s="475" t="str">
        <f t="shared" ca="1" si="14"/>
        <v/>
      </c>
      <c r="B216" s="475" t="str">
        <f t="shared" ca="1" si="14"/>
        <v/>
      </c>
      <c r="C216" s="475" t="str">
        <f t="shared" ca="1" si="13"/>
        <v/>
      </c>
    </row>
    <row r="217" spans="1:54" s="15" customFormat="1">
      <c r="A217" s="475" t="str">
        <f t="shared" ca="1" si="14"/>
        <v/>
      </c>
      <c r="B217" s="475" t="str">
        <f t="shared" ca="1" si="14"/>
        <v/>
      </c>
      <c r="C217" s="475" t="str">
        <f t="shared" ca="1" si="13"/>
        <v/>
      </c>
      <c r="D217" s="479">
        <v>46</v>
      </c>
      <c r="E217" s="40" t="s">
        <v>338</v>
      </c>
    </row>
    <row r="218" spans="1:54" s="15" customFormat="1">
      <c r="A218" s="475" t="str">
        <f t="shared" ca="1" si="14"/>
        <v/>
      </c>
      <c r="B218" s="475" t="str">
        <f t="shared" ca="1" si="14"/>
        <v/>
      </c>
      <c r="C218" s="475" t="str">
        <f t="shared" ca="1" si="13"/>
        <v/>
      </c>
      <c r="E218" s="475" t="s">
        <v>283</v>
      </c>
      <c r="F218" s="15">
        <v>1</v>
      </c>
      <c r="G218" s="15">
        <v>2</v>
      </c>
      <c r="H218" s="15">
        <v>3</v>
      </c>
      <c r="I218" s="15">
        <v>4</v>
      </c>
      <c r="J218" s="15">
        <v>5</v>
      </c>
      <c r="K218" s="15">
        <v>6</v>
      </c>
      <c r="L218" s="15">
        <v>7</v>
      </c>
      <c r="M218" s="15">
        <v>8</v>
      </c>
      <c r="N218" s="15">
        <v>9</v>
      </c>
      <c r="O218" s="15">
        <v>10</v>
      </c>
      <c r="P218" s="15">
        <v>11</v>
      </c>
      <c r="Q218" s="15">
        <v>12</v>
      </c>
      <c r="R218" s="15">
        <v>13</v>
      </c>
      <c r="S218" s="15">
        <v>14</v>
      </c>
      <c r="T218" s="15">
        <v>15</v>
      </c>
      <c r="U218" s="15">
        <v>16</v>
      </c>
      <c r="V218" s="15">
        <v>17</v>
      </c>
      <c r="W218" s="15">
        <v>18</v>
      </c>
      <c r="X218" s="15">
        <v>19</v>
      </c>
      <c r="Y218" s="15">
        <v>20</v>
      </c>
      <c r="Z218" s="15">
        <v>21</v>
      </c>
      <c r="AA218" s="15">
        <v>22</v>
      </c>
      <c r="AB218" s="15">
        <v>23</v>
      </c>
      <c r="AC218" s="15">
        <v>24</v>
      </c>
      <c r="AD218" s="15">
        <v>25</v>
      </c>
      <c r="AE218" s="15">
        <v>26</v>
      </c>
      <c r="AF218" s="15">
        <v>27</v>
      </c>
      <c r="AG218" s="15">
        <v>28</v>
      </c>
      <c r="AH218" s="15">
        <v>29</v>
      </c>
      <c r="AI218" s="15">
        <v>30</v>
      </c>
      <c r="AJ218" s="15">
        <v>31</v>
      </c>
      <c r="AK218" s="15">
        <v>32</v>
      </c>
      <c r="AL218" s="15">
        <v>33</v>
      </c>
      <c r="AM218" s="15">
        <v>34</v>
      </c>
      <c r="AO218" s="15">
        <v>35</v>
      </c>
      <c r="AP218" s="15">
        <v>36</v>
      </c>
      <c r="AQ218" s="15">
        <v>37</v>
      </c>
      <c r="AR218" s="15">
        <v>38</v>
      </c>
      <c r="AT218" s="15">
        <v>39</v>
      </c>
      <c r="AU218" s="15">
        <v>40</v>
      </c>
      <c r="AV218" s="15">
        <v>41</v>
      </c>
      <c r="AW218" s="15">
        <v>42</v>
      </c>
      <c r="AY218" s="15">
        <v>43</v>
      </c>
      <c r="AZ218" s="15">
        <v>44</v>
      </c>
      <c r="BA218" s="15">
        <v>45</v>
      </c>
      <c r="BB218" s="15">
        <v>46</v>
      </c>
    </row>
    <row r="219" spans="1:54" s="15" customFormat="1">
      <c r="A219" s="475" t="str">
        <f t="shared" ca="1" si="14"/>
        <v/>
      </c>
      <c r="B219" s="475" t="str">
        <f t="shared" ca="1" si="14"/>
        <v/>
      </c>
      <c r="C219" s="475" t="str">
        <f t="shared" ca="1" si="13"/>
        <v/>
      </c>
      <c r="E219" s="475" t="s">
        <v>311</v>
      </c>
      <c r="F219" s="15">
        <v>25</v>
      </c>
      <c r="G219" s="15">
        <v>26</v>
      </c>
      <c r="H219" s="15">
        <v>46</v>
      </c>
      <c r="I219" s="15">
        <v>41</v>
      </c>
      <c r="J219" s="15">
        <v>4</v>
      </c>
      <c r="K219" s="15">
        <v>9</v>
      </c>
      <c r="L219" s="15">
        <v>33</v>
      </c>
      <c r="M219" s="15">
        <v>43</v>
      </c>
      <c r="N219" s="15">
        <v>13</v>
      </c>
      <c r="O219" s="15">
        <v>27</v>
      </c>
      <c r="P219" s="15">
        <v>36</v>
      </c>
      <c r="Q219" s="15">
        <v>5</v>
      </c>
      <c r="R219" s="15">
        <v>42</v>
      </c>
      <c r="S219" s="15">
        <v>32</v>
      </c>
      <c r="T219" s="15">
        <v>17</v>
      </c>
      <c r="U219" s="15">
        <v>38</v>
      </c>
      <c r="V219" s="15">
        <v>14</v>
      </c>
      <c r="W219" s="15">
        <v>6</v>
      </c>
      <c r="X219" s="15">
        <v>39</v>
      </c>
      <c r="Y219" s="15">
        <v>44</v>
      </c>
      <c r="Z219" s="15">
        <v>34</v>
      </c>
      <c r="AA219" s="15">
        <v>45</v>
      </c>
      <c r="AB219" s="15">
        <v>40</v>
      </c>
      <c r="AC219" s="15">
        <v>8</v>
      </c>
      <c r="AD219" s="15">
        <v>35</v>
      </c>
      <c r="AE219" s="15">
        <v>18</v>
      </c>
      <c r="AF219" s="15">
        <v>15</v>
      </c>
      <c r="AG219" s="15">
        <v>24</v>
      </c>
      <c r="AH219" s="15">
        <v>37</v>
      </c>
      <c r="AI219" s="15">
        <v>31</v>
      </c>
      <c r="AJ219" s="15">
        <v>12</v>
      </c>
      <c r="AK219" s="15">
        <v>19</v>
      </c>
      <c r="AL219" s="15">
        <v>29</v>
      </c>
      <c r="AM219" s="15">
        <v>1</v>
      </c>
      <c r="AO219" s="15">
        <v>28</v>
      </c>
      <c r="AP219" s="15">
        <v>16</v>
      </c>
      <c r="AQ219" s="15">
        <v>21</v>
      </c>
      <c r="AR219" s="15">
        <v>3</v>
      </c>
      <c r="AT219" s="15">
        <v>20</v>
      </c>
      <c r="AU219" s="15">
        <v>11</v>
      </c>
      <c r="AV219" s="15">
        <v>7</v>
      </c>
      <c r="AW219" s="15">
        <v>22</v>
      </c>
      <c r="AY219" s="15">
        <v>2</v>
      </c>
      <c r="AZ219" s="15">
        <v>30</v>
      </c>
      <c r="BA219" s="15">
        <v>10</v>
      </c>
      <c r="BB219" s="15">
        <v>23</v>
      </c>
    </row>
    <row r="220" spans="1:54" s="15" customFormat="1">
      <c r="A220" s="475" t="str">
        <f t="shared" ca="1" si="14"/>
        <v/>
      </c>
      <c r="B220" s="475" t="str">
        <f t="shared" ca="1" si="14"/>
        <v/>
      </c>
      <c r="C220" s="475" t="str">
        <f t="shared" ca="1" si="13"/>
        <v/>
      </c>
      <c r="E220" s="475" t="s">
        <v>313</v>
      </c>
      <c r="F220" s="15">
        <v>23</v>
      </c>
      <c r="G220" s="15">
        <v>39</v>
      </c>
      <c r="H220" s="15">
        <v>19</v>
      </c>
      <c r="I220" s="15">
        <v>36</v>
      </c>
      <c r="J220" s="15">
        <v>45</v>
      </c>
      <c r="K220" s="15">
        <v>22</v>
      </c>
      <c r="L220" s="15">
        <v>46</v>
      </c>
      <c r="M220" s="15">
        <v>38</v>
      </c>
      <c r="N220" s="15">
        <v>28</v>
      </c>
      <c r="O220" s="15">
        <v>33</v>
      </c>
      <c r="P220" s="15">
        <v>29</v>
      </c>
      <c r="Q220" s="15">
        <v>41</v>
      </c>
      <c r="R220" s="15">
        <v>34</v>
      </c>
      <c r="S220" s="15">
        <v>16</v>
      </c>
      <c r="T220" s="15">
        <v>7</v>
      </c>
      <c r="U220" s="15">
        <v>37</v>
      </c>
      <c r="V220" s="15">
        <v>42</v>
      </c>
      <c r="W220" s="15">
        <v>20</v>
      </c>
      <c r="X220" s="15">
        <v>12</v>
      </c>
      <c r="Y220" s="15">
        <v>21</v>
      </c>
      <c r="Z220" s="15">
        <v>10</v>
      </c>
      <c r="AA220" s="15">
        <v>3</v>
      </c>
      <c r="AB220" s="15">
        <v>32</v>
      </c>
      <c r="AC220" s="15">
        <v>43</v>
      </c>
      <c r="AD220" s="15">
        <v>40</v>
      </c>
      <c r="AE220" s="15">
        <v>44</v>
      </c>
      <c r="AF220" s="15">
        <v>35</v>
      </c>
      <c r="AG220" s="15">
        <v>31</v>
      </c>
      <c r="AH220" s="15">
        <v>2</v>
      </c>
      <c r="AI220" s="15">
        <v>11</v>
      </c>
      <c r="AJ220" s="15">
        <v>4</v>
      </c>
      <c r="AK220" s="15">
        <v>13</v>
      </c>
      <c r="AL220" s="15">
        <v>30</v>
      </c>
      <c r="AM220" s="15">
        <v>18</v>
      </c>
      <c r="AO220" s="15">
        <v>14</v>
      </c>
      <c r="AP220" s="15">
        <v>9</v>
      </c>
      <c r="AQ220" s="15">
        <v>5</v>
      </c>
      <c r="AR220" s="15">
        <v>25</v>
      </c>
      <c r="AT220" s="15">
        <v>15</v>
      </c>
      <c r="AU220" s="15">
        <v>1</v>
      </c>
      <c r="AV220" s="15">
        <v>27</v>
      </c>
      <c r="AW220" s="15">
        <v>6</v>
      </c>
      <c r="AY220" s="15">
        <v>24</v>
      </c>
      <c r="AZ220" s="15">
        <v>8</v>
      </c>
      <c r="BA220" s="15">
        <v>17</v>
      </c>
      <c r="BB220" s="15">
        <v>26</v>
      </c>
    </row>
    <row r="221" spans="1:54" s="15" customFormat="1">
      <c r="A221" s="475" t="str">
        <f t="shared" ca="1" si="14"/>
        <v/>
      </c>
      <c r="B221" s="475" t="str">
        <f t="shared" ca="1" si="14"/>
        <v/>
      </c>
      <c r="C221" s="475" t="str">
        <f t="shared" ca="1" si="13"/>
        <v/>
      </c>
    </row>
    <row r="222" spans="1:54" s="15" customFormat="1">
      <c r="A222" s="475" t="str">
        <f t="shared" ca="1" si="14"/>
        <v/>
      </c>
      <c r="B222" s="475" t="str">
        <f t="shared" ca="1" si="14"/>
        <v/>
      </c>
      <c r="C222" s="475" t="str">
        <f t="shared" ca="1" si="13"/>
        <v/>
      </c>
      <c r="D222" s="479">
        <v>47</v>
      </c>
      <c r="E222" s="40" t="s">
        <v>338</v>
      </c>
    </row>
    <row r="223" spans="1:54" s="15" customFormat="1">
      <c r="A223" s="475" t="str">
        <f t="shared" ca="1" si="14"/>
        <v/>
      </c>
      <c r="B223" s="475" t="str">
        <f t="shared" ca="1" si="14"/>
        <v/>
      </c>
      <c r="C223" s="475" t="str">
        <f t="shared" ca="1" si="13"/>
        <v/>
      </c>
      <c r="E223" s="475" t="s">
        <v>283</v>
      </c>
      <c r="F223" s="15">
        <v>1</v>
      </c>
      <c r="G223" s="15">
        <v>2</v>
      </c>
      <c r="H223" s="15">
        <v>3</v>
      </c>
      <c r="I223" s="15">
        <v>4</v>
      </c>
      <c r="J223" s="15">
        <v>5</v>
      </c>
      <c r="K223" s="15">
        <v>6</v>
      </c>
      <c r="L223" s="15">
        <v>7</v>
      </c>
      <c r="M223" s="15">
        <v>8</v>
      </c>
      <c r="N223" s="15">
        <v>9</v>
      </c>
      <c r="O223" s="15">
        <v>10</v>
      </c>
      <c r="P223" s="15">
        <v>11</v>
      </c>
      <c r="Q223" s="15">
        <v>12</v>
      </c>
      <c r="R223" s="15">
        <v>13</v>
      </c>
      <c r="S223" s="15">
        <v>14</v>
      </c>
      <c r="T223" s="15">
        <v>15</v>
      </c>
      <c r="U223" s="15">
        <v>16</v>
      </c>
      <c r="V223" s="15">
        <v>17</v>
      </c>
      <c r="W223" s="15">
        <v>18</v>
      </c>
      <c r="X223" s="15">
        <v>19</v>
      </c>
      <c r="Y223" s="15">
        <v>20</v>
      </c>
      <c r="Z223" s="15">
        <v>21</v>
      </c>
      <c r="AA223" s="15">
        <v>22</v>
      </c>
      <c r="AB223" s="15">
        <v>23</v>
      </c>
      <c r="AC223" s="15">
        <v>24</v>
      </c>
      <c r="AD223" s="15">
        <v>25</v>
      </c>
      <c r="AE223" s="15">
        <v>26</v>
      </c>
      <c r="AF223" s="15">
        <v>27</v>
      </c>
      <c r="AG223" s="15">
        <v>28</v>
      </c>
      <c r="AH223" s="15">
        <v>29</v>
      </c>
      <c r="AI223" s="15">
        <v>30</v>
      </c>
      <c r="AJ223" s="15">
        <v>31</v>
      </c>
      <c r="AK223" s="15">
        <v>32</v>
      </c>
      <c r="AL223" s="15">
        <v>33</v>
      </c>
      <c r="AM223" s="15">
        <v>34</v>
      </c>
      <c r="AN223" s="15">
        <v>35</v>
      </c>
      <c r="AO223" s="15">
        <v>36</v>
      </c>
      <c r="AP223" s="15">
        <v>37</v>
      </c>
      <c r="AQ223" s="15">
        <v>38</v>
      </c>
      <c r="AR223" s="15">
        <v>39</v>
      </c>
      <c r="AT223" s="15">
        <v>40</v>
      </c>
      <c r="AU223" s="15">
        <v>41</v>
      </c>
      <c r="AV223" s="15">
        <v>42</v>
      </c>
      <c r="AW223" s="15">
        <v>43</v>
      </c>
      <c r="AY223" s="15">
        <v>44</v>
      </c>
      <c r="AZ223" s="15">
        <v>45</v>
      </c>
      <c r="BA223" s="15">
        <v>46</v>
      </c>
      <c r="BB223" s="15">
        <v>47</v>
      </c>
    </row>
    <row r="224" spans="1:54" s="15" customFormat="1">
      <c r="A224" s="475" t="str">
        <f t="shared" ca="1" si="14"/>
        <v/>
      </c>
      <c r="B224" s="475" t="str">
        <f t="shared" ca="1" si="14"/>
        <v/>
      </c>
      <c r="C224" s="475" t="str">
        <f t="shared" ca="1" si="13"/>
        <v/>
      </c>
      <c r="E224" s="475" t="s">
        <v>311</v>
      </c>
      <c r="F224" s="15">
        <v>19</v>
      </c>
      <c r="G224" s="15">
        <v>21</v>
      </c>
      <c r="H224" s="15">
        <v>47</v>
      </c>
      <c r="I224" s="15">
        <v>32</v>
      </c>
      <c r="J224" s="15">
        <v>41</v>
      </c>
      <c r="K224" s="15">
        <v>43</v>
      </c>
      <c r="L224" s="15">
        <v>39</v>
      </c>
      <c r="M224" s="15">
        <v>22</v>
      </c>
      <c r="N224" s="15">
        <v>2</v>
      </c>
      <c r="O224" s="15">
        <v>17</v>
      </c>
      <c r="P224" s="15">
        <v>46</v>
      </c>
      <c r="Q224" s="15">
        <v>16</v>
      </c>
      <c r="R224" s="15">
        <v>25</v>
      </c>
      <c r="S224" s="15">
        <v>12</v>
      </c>
      <c r="T224" s="15">
        <v>3</v>
      </c>
      <c r="U224" s="15">
        <v>38</v>
      </c>
      <c r="V224" s="15">
        <v>5</v>
      </c>
      <c r="W224" s="15">
        <v>30</v>
      </c>
      <c r="X224" s="15">
        <v>11</v>
      </c>
      <c r="Y224" s="15">
        <v>44</v>
      </c>
      <c r="Z224" s="15">
        <v>23</v>
      </c>
      <c r="AA224" s="15">
        <v>4</v>
      </c>
      <c r="AB224" s="15">
        <v>36</v>
      </c>
      <c r="AC224" s="15">
        <v>28</v>
      </c>
      <c r="AD224" s="15">
        <v>34</v>
      </c>
      <c r="AE224" s="15">
        <v>15</v>
      </c>
      <c r="AF224" s="15">
        <v>6</v>
      </c>
      <c r="AG224" s="15">
        <v>40</v>
      </c>
      <c r="AH224" s="15">
        <v>45</v>
      </c>
      <c r="AI224" s="15">
        <v>31</v>
      </c>
      <c r="AJ224" s="15">
        <v>24</v>
      </c>
      <c r="AK224" s="15">
        <v>42</v>
      </c>
      <c r="AL224" s="15">
        <v>9</v>
      </c>
      <c r="AM224" s="15">
        <v>27</v>
      </c>
      <c r="AN224" s="15">
        <v>37</v>
      </c>
      <c r="AO224" s="15">
        <v>33</v>
      </c>
      <c r="AP224" s="15">
        <v>29</v>
      </c>
      <c r="AQ224" s="15">
        <v>14</v>
      </c>
      <c r="AR224" s="15">
        <v>7</v>
      </c>
      <c r="AT224" s="15">
        <v>20</v>
      </c>
      <c r="AU224" s="15">
        <v>10</v>
      </c>
      <c r="AV224" s="15">
        <v>1</v>
      </c>
      <c r="AW224" s="15">
        <v>13</v>
      </c>
      <c r="AY224" s="15">
        <v>8</v>
      </c>
      <c r="AZ224" s="15">
        <v>18</v>
      </c>
      <c r="BA224" s="15">
        <v>35</v>
      </c>
      <c r="BB224" s="15">
        <v>26</v>
      </c>
    </row>
    <row r="225" spans="1:55" s="15" customFormat="1">
      <c r="A225" s="475" t="str">
        <f t="shared" ca="1" si="14"/>
        <v/>
      </c>
      <c r="B225" s="475" t="str">
        <f t="shared" ca="1" si="14"/>
        <v/>
      </c>
      <c r="C225" s="475" t="str">
        <f t="shared" ca="1" si="13"/>
        <v/>
      </c>
      <c r="E225" s="475" t="s">
        <v>313</v>
      </c>
      <c r="F225" s="15">
        <v>5</v>
      </c>
      <c r="G225" s="15">
        <v>24</v>
      </c>
      <c r="H225" s="15">
        <v>15</v>
      </c>
      <c r="I225" s="15">
        <v>18</v>
      </c>
      <c r="J225" s="15">
        <v>43</v>
      </c>
      <c r="K225" s="15">
        <v>29</v>
      </c>
      <c r="L225" s="15">
        <v>47</v>
      </c>
      <c r="M225" s="15">
        <v>39</v>
      </c>
      <c r="N225" s="15">
        <v>42</v>
      </c>
      <c r="O225" s="15">
        <v>8</v>
      </c>
      <c r="P225" s="15">
        <v>2</v>
      </c>
      <c r="Q225" s="15">
        <v>11</v>
      </c>
      <c r="R225" s="15">
        <v>7</v>
      </c>
      <c r="S225" s="15">
        <v>20</v>
      </c>
      <c r="T225" s="15">
        <v>36</v>
      </c>
      <c r="U225" s="15">
        <v>14</v>
      </c>
      <c r="V225" s="15">
        <v>35</v>
      </c>
      <c r="W225" s="15">
        <v>44</v>
      </c>
      <c r="X225" s="15">
        <v>23</v>
      </c>
      <c r="Y225" s="15">
        <v>40</v>
      </c>
      <c r="Z225" s="15">
        <v>45</v>
      </c>
      <c r="AA225" s="15">
        <v>25</v>
      </c>
      <c r="AB225" s="15">
        <v>10</v>
      </c>
      <c r="AC225" s="15">
        <v>33</v>
      </c>
      <c r="AD225" s="15">
        <v>19</v>
      </c>
      <c r="AE225" s="15">
        <v>34</v>
      </c>
      <c r="AF225" s="15">
        <v>13</v>
      </c>
      <c r="AG225" s="15">
        <v>37</v>
      </c>
      <c r="AH225" s="15">
        <v>22</v>
      </c>
      <c r="AI225" s="15">
        <v>46</v>
      </c>
      <c r="AJ225" s="15">
        <v>41</v>
      </c>
      <c r="AK225" s="15">
        <v>26</v>
      </c>
      <c r="AL225" s="15">
        <v>12</v>
      </c>
      <c r="AM225" s="15">
        <v>1</v>
      </c>
      <c r="AN225" s="15">
        <v>38</v>
      </c>
      <c r="AO225" s="15">
        <v>4</v>
      </c>
      <c r="AP225" s="15">
        <v>31</v>
      </c>
      <c r="AQ225" s="15">
        <v>27</v>
      </c>
      <c r="AR225" s="15">
        <v>21</v>
      </c>
      <c r="AT225" s="15">
        <v>28</v>
      </c>
      <c r="AU225" s="15">
        <v>9</v>
      </c>
      <c r="AV225" s="15">
        <v>32</v>
      </c>
      <c r="AW225" s="15">
        <v>16</v>
      </c>
      <c r="AY225" s="15">
        <v>30</v>
      </c>
      <c r="AZ225" s="15">
        <v>3</v>
      </c>
      <c r="BA225" s="15">
        <v>17</v>
      </c>
      <c r="BB225" s="15">
        <v>6</v>
      </c>
    </row>
    <row r="226" spans="1:55" s="15" customFormat="1">
      <c r="A226" s="475" t="str">
        <f t="shared" ca="1" si="14"/>
        <v/>
      </c>
      <c r="B226" s="475" t="str">
        <f t="shared" ca="1" si="14"/>
        <v/>
      </c>
      <c r="C226" s="475" t="str">
        <f t="shared" ca="1" si="13"/>
        <v/>
      </c>
    </row>
    <row r="227" spans="1:55" s="15" customFormat="1">
      <c r="A227" s="475" t="str">
        <f t="shared" ca="1" si="14"/>
        <v/>
      </c>
      <c r="B227" s="475" t="str">
        <f t="shared" ca="1" si="14"/>
        <v/>
      </c>
      <c r="C227" s="475" t="str">
        <f t="shared" ca="1" si="13"/>
        <v/>
      </c>
      <c r="D227" s="479">
        <v>48</v>
      </c>
      <c r="E227" s="40" t="s">
        <v>338</v>
      </c>
    </row>
    <row r="228" spans="1:55" s="15" customFormat="1">
      <c r="A228" s="475" t="str">
        <f t="shared" ca="1" si="14"/>
        <v/>
      </c>
      <c r="B228" s="475" t="str">
        <f t="shared" ca="1" si="14"/>
        <v/>
      </c>
      <c r="C228" s="475" t="str">
        <f t="shared" ca="1" si="13"/>
        <v/>
      </c>
      <c r="E228" s="475" t="s">
        <v>283</v>
      </c>
      <c r="F228" s="15">
        <v>1</v>
      </c>
      <c r="G228" s="15">
        <v>2</v>
      </c>
      <c r="H228" s="15">
        <v>3</v>
      </c>
      <c r="I228" s="15">
        <v>4</v>
      </c>
      <c r="J228" s="15">
        <v>5</v>
      </c>
      <c r="K228" s="15">
        <v>6</v>
      </c>
      <c r="L228" s="15">
        <v>7</v>
      </c>
      <c r="M228" s="15">
        <v>8</v>
      </c>
      <c r="N228" s="15">
        <v>9</v>
      </c>
      <c r="O228" s="15">
        <v>10</v>
      </c>
      <c r="P228" s="15">
        <v>11</v>
      </c>
      <c r="Q228" s="15">
        <v>12</v>
      </c>
      <c r="R228" s="15">
        <v>13</v>
      </c>
      <c r="S228" s="15">
        <v>14</v>
      </c>
      <c r="T228" s="15">
        <v>15</v>
      </c>
      <c r="U228" s="15">
        <v>16</v>
      </c>
      <c r="V228" s="15">
        <v>17</v>
      </c>
      <c r="W228" s="15">
        <v>18</v>
      </c>
      <c r="X228" s="15">
        <v>19</v>
      </c>
      <c r="Y228" s="15">
        <v>20</v>
      </c>
      <c r="Z228" s="15">
        <v>21</v>
      </c>
      <c r="AA228" s="15">
        <v>22</v>
      </c>
      <c r="AB228" s="15">
        <v>23</v>
      </c>
      <c r="AC228" s="15">
        <v>24</v>
      </c>
      <c r="AD228" s="15">
        <v>25</v>
      </c>
      <c r="AE228" s="15">
        <v>26</v>
      </c>
      <c r="AF228" s="15">
        <v>27</v>
      </c>
      <c r="AG228" s="15">
        <v>28</v>
      </c>
      <c r="AH228" s="15">
        <v>29</v>
      </c>
      <c r="AI228" s="15">
        <v>30</v>
      </c>
      <c r="AJ228" s="15">
        <v>31</v>
      </c>
      <c r="AK228" s="15">
        <v>32</v>
      </c>
      <c r="AL228" s="15">
        <v>33</v>
      </c>
      <c r="AM228" s="15">
        <v>34</v>
      </c>
      <c r="AN228" s="15">
        <v>35</v>
      </c>
      <c r="AO228" s="15">
        <v>36</v>
      </c>
      <c r="AP228" s="15">
        <v>37</v>
      </c>
      <c r="AQ228" s="15">
        <v>38</v>
      </c>
      <c r="AR228" s="15">
        <v>39</v>
      </c>
      <c r="AS228" s="15">
        <v>40</v>
      </c>
      <c r="AT228" s="15">
        <v>41</v>
      </c>
      <c r="AU228" s="15">
        <v>42</v>
      </c>
      <c r="AV228" s="15">
        <v>43</v>
      </c>
      <c r="AW228" s="15">
        <v>44</v>
      </c>
      <c r="AY228" s="15">
        <v>45</v>
      </c>
      <c r="AZ228" s="15">
        <v>46</v>
      </c>
      <c r="BA228" s="15">
        <v>47</v>
      </c>
      <c r="BB228" s="15">
        <v>48</v>
      </c>
    </row>
    <row r="229" spans="1:55" s="15" customFormat="1">
      <c r="A229" s="475" t="str">
        <f t="shared" ca="1" si="14"/>
        <v/>
      </c>
      <c r="B229" s="475" t="str">
        <f t="shared" ca="1" si="14"/>
        <v/>
      </c>
      <c r="C229" s="475" t="str">
        <f t="shared" ca="1" si="13"/>
        <v/>
      </c>
      <c r="E229" s="475" t="s">
        <v>311</v>
      </c>
      <c r="F229" s="15">
        <v>4</v>
      </c>
      <c r="G229" s="15">
        <v>25</v>
      </c>
      <c r="H229" s="15">
        <v>17</v>
      </c>
      <c r="I229" s="15">
        <v>28</v>
      </c>
      <c r="J229" s="15">
        <v>31</v>
      </c>
      <c r="K229" s="15">
        <v>12</v>
      </c>
      <c r="L229" s="15">
        <v>6</v>
      </c>
      <c r="M229" s="15">
        <v>44</v>
      </c>
      <c r="N229" s="15">
        <v>46</v>
      </c>
      <c r="O229" s="15">
        <v>18</v>
      </c>
      <c r="P229" s="15">
        <v>47</v>
      </c>
      <c r="Q229" s="15">
        <v>40</v>
      </c>
      <c r="R229" s="15">
        <v>34</v>
      </c>
      <c r="S229" s="15">
        <v>20</v>
      </c>
      <c r="T229" s="15">
        <v>42</v>
      </c>
      <c r="U229" s="15">
        <v>5</v>
      </c>
      <c r="V229" s="15">
        <v>38</v>
      </c>
      <c r="W229" s="15">
        <v>41</v>
      </c>
      <c r="X229" s="15">
        <v>45</v>
      </c>
      <c r="Y229" s="15">
        <v>27</v>
      </c>
      <c r="Z229" s="15">
        <v>19</v>
      </c>
      <c r="AA229" s="15">
        <v>24</v>
      </c>
      <c r="AB229" s="15">
        <v>39</v>
      </c>
      <c r="AC229" s="15">
        <v>2</v>
      </c>
      <c r="AD229" s="15">
        <v>43</v>
      </c>
      <c r="AE229" s="15">
        <v>10</v>
      </c>
      <c r="AF229" s="15">
        <v>3</v>
      </c>
      <c r="AG229" s="15">
        <v>29</v>
      </c>
      <c r="AH229" s="15">
        <v>11</v>
      </c>
      <c r="AI229" s="15">
        <v>22</v>
      </c>
      <c r="AJ229" s="15">
        <v>48</v>
      </c>
      <c r="AK229" s="15">
        <v>13</v>
      </c>
      <c r="AL229" s="15">
        <v>16</v>
      </c>
      <c r="AM229" s="15">
        <v>30</v>
      </c>
      <c r="AN229" s="15">
        <v>9</v>
      </c>
      <c r="AO229" s="15">
        <v>23</v>
      </c>
      <c r="AP229" s="15">
        <v>33</v>
      </c>
      <c r="AQ229" s="15">
        <v>36</v>
      </c>
      <c r="AR229" s="15">
        <v>26</v>
      </c>
      <c r="AS229" s="15">
        <v>1</v>
      </c>
      <c r="AT229" s="15">
        <v>35</v>
      </c>
      <c r="AU229" s="15">
        <v>21</v>
      </c>
      <c r="AV229" s="15">
        <v>7</v>
      </c>
      <c r="AW229" s="15">
        <v>15</v>
      </c>
      <c r="AY229" s="15">
        <v>14</v>
      </c>
      <c r="AZ229" s="15">
        <v>8</v>
      </c>
      <c r="BA229" s="15">
        <v>32</v>
      </c>
      <c r="BB229" s="15">
        <v>37</v>
      </c>
    </row>
    <row r="230" spans="1:55" s="15" customFormat="1">
      <c r="A230" s="475" t="str">
        <f t="shared" ref="A230:B249" ca="1" si="15">IF(INDIRECT(ADDRESS(A$6,ROW()-ROW(A$6)-1+COLUMN($F$8)))&gt;0,INDIRECT(ADDRESS(A$6,ROW()-ROW(A$6)-1+COLUMN($F$8))),"")</f>
        <v/>
      </c>
      <c r="B230" s="475" t="str">
        <f t="shared" ca="1" si="15"/>
        <v/>
      </c>
      <c r="C230" s="475" t="str">
        <f t="shared" ca="1" si="13"/>
        <v/>
      </c>
      <c r="E230" s="475" t="s">
        <v>313</v>
      </c>
      <c r="F230" s="15">
        <v>46</v>
      </c>
      <c r="G230" s="15">
        <v>10</v>
      </c>
      <c r="H230" s="15">
        <v>42</v>
      </c>
      <c r="I230" s="15">
        <v>38</v>
      </c>
      <c r="J230" s="15">
        <v>19</v>
      </c>
      <c r="K230" s="15">
        <v>40</v>
      </c>
      <c r="L230" s="15">
        <v>44</v>
      </c>
      <c r="M230" s="15">
        <v>2</v>
      </c>
      <c r="N230" s="15">
        <v>16</v>
      </c>
      <c r="O230" s="15">
        <v>11</v>
      </c>
      <c r="P230" s="15">
        <v>18</v>
      </c>
      <c r="Q230" s="15">
        <v>29</v>
      </c>
      <c r="R230" s="15">
        <v>35</v>
      </c>
      <c r="S230" s="15">
        <v>47</v>
      </c>
      <c r="T230" s="15">
        <v>23</v>
      </c>
      <c r="U230" s="15">
        <v>28</v>
      </c>
      <c r="V230" s="15">
        <v>43</v>
      </c>
      <c r="W230" s="15">
        <v>22</v>
      </c>
      <c r="X230" s="15">
        <v>33</v>
      </c>
      <c r="Y230" s="15">
        <v>13</v>
      </c>
      <c r="Z230" s="15">
        <v>15</v>
      </c>
      <c r="AA230" s="15">
        <v>48</v>
      </c>
      <c r="AB230" s="15">
        <v>5</v>
      </c>
      <c r="AC230" s="15">
        <v>17</v>
      </c>
      <c r="AD230" s="15">
        <v>8</v>
      </c>
      <c r="AE230" s="15">
        <v>24</v>
      </c>
      <c r="AF230" s="15">
        <v>4</v>
      </c>
      <c r="AG230" s="15">
        <v>45</v>
      </c>
      <c r="AH230" s="15">
        <v>36</v>
      </c>
      <c r="AI230" s="15">
        <v>32</v>
      </c>
      <c r="AJ230" s="15">
        <v>30</v>
      </c>
      <c r="AK230" s="15">
        <v>14</v>
      </c>
      <c r="AL230" s="15">
        <v>31</v>
      </c>
      <c r="AM230" s="15">
        <v>41</v>
      </c>
      <c r="AN230" s="15">
        <v>7</v>
      </c>
      <c r="AO230" s="15">
        <v>9</v>
      </c>
      <c r="AP230" s="15">
        <v>1</v>
      </c>
      <c r="AQ230" s="15">
        <v>37</v>
      </c>
      <c r="AR230" s="15">
        <v>12</v>
      </c>
      <c r="AS230" s="15">
        <v>21</v>
      </c>
      <c r="AT230" s="15">
        <v>34</v>
      </c>
      <c r="AU230" s="15">
        <v>26</v>
      </c>
      <c r="AV230" s="15">
        <v>25</v>
      </c>
      <c r="AW230" s="15">
        <v>3</v>
      </c>
      <c r="AY230" s="15">
        <v>20</v>
      </c>
      <c r="AZ230" s="15">
        <v>39</v>
      </c>
      <c r="BA230" s="15">
        <v>27</v>
      </c>
      <c r="BB230" s="15">
        <v>6</v>
      </c>
    </row>
    <row r="231" spans="1:55" s="15" customFormat="1">
      <c r="A231" s="475" t="str">
        <f t="shared" ca="1" si="15"/>
        <v/>
      </c>
      <c r="B231" s="475" t="str">
        <f t="shared" ca="1" si="15"/>
        <v/>
      </c>
      <c r="C231" s="475" t="str">
        <f t="shared" ca="1" si="13"/>
        <v/>
      </c>
    </row>
    <row r="232" spans="1:55" s="15" customFormat="1">
      <c r="A232" s="475" t="str">
        <f t="shared" ca="1" si="15"/>
        <v/>
      </c>
      <c r="B232" s="475" t="str">
        <f t="shared" ca="1" si="15"/>
        <v/>
      </c>
      <c r="C232" s="475" t="str">
        <f t="shared" ca="1" si="13"/>
        <v/>
      </c>
      <c r="D232" s="479">
        <v>49</v>
      </c>
      <c r="E232" s="40" t="s">
        <v>338</v>
      </c>
    </row>
    <row r="233" spans="1:55" s="15" customFormat="1">
      <c r="A233" s="475" t="str">
        <f t="shared" ca="1" si="15"/>
        <v/>
      </c>
      <c r="B233" s="475" t="str">
        <f t="shared" ca="1" si="15"/>
        <v/>
      </c>
      <c r="C233" s="475" t="str">
        <f t="shared" ca="1" si="13"/>
        <v/>
      </c>
      <c r="E233" s="475" t="s">
        <v>283</v>
      </c>
      <c r="F233" s="15">
        <v>1</v>
      </c>
      <c r="G233" s="15">
        <v>2</v>
      </c>
      <c r="H233" s="15">
        <v>3</v>
      </c>
      <c r="I233" s="15">
        <v>4</v>
      </c>
      <c r="J233" s="15">
        <v>5</v>
      </c>
      <c r="K233" s="15">
        <v>6</v>
      </c>
      <c r="L233" s="15">
        <v>7</v>
      </c>
      <c r="M233" s="15">
        <v>8</v>
      </c>
      <c r="N233" s="15">
        <v>9</v>
      </c>
      <c r="O233" s="15">
        <v>10</v>
      </c>
      <c r="P233" s="15">
        <v>11</v>
      </c>
      <c r="Q233" s="15">
        <v>12</v>
      </c>
      <c r="R233" s="15">
        <v>13</v>
      </c>
      <c r="S233" s="15">
        <v>14</v>
      </c>
      <c r="T233" s="15">
        <v>15</v>
      </c>
      <c r="U233" s="15">
        <v>16</v>
      </c>
      <c r="V233" s="15">
        <v>17</v>
      </c>
      <c r="W233" s="15">
        <v>18</v>
      </c>
      <c r="X233" s="15">
        <v>19</v>
      </c>
      <c r="Y233" s="15">
        <v>20</v>
      </c>
      <c r="Z233" s="15">
        <v>21</v>
      </c>
      <c r="AA233" s="15">
        <v>22</v>
      </c>
      <c r="AB233" s="15">
        <v>23</v>
      </c>
      <c r="AC233" s="15">
        <v>24</v>
      </c>
      <c r="AD233" s="15">
        <v>25</v>
      </c>
      <c r="AE233" s="15">
        <v>26</v>
      </c>
      <c r="AF233" s="15">
        <v>27</v>
      </c>
      <c r="AG233" s="15">
        <v>28</v>
      </c>
      <c r="AH233" s="15">
        <v>29</v>
      </c>
      <c r="AI233" s="15">
        <v>30</v>
      </c>
      <c r="AJ233" s="15">
        <v>31</v>
      </c>
      <c r="AK233" s="15">
        <v>32</v>
      </c>
      <c r="AL233" s="15">
        <v>33</v>
      </c>
      <c r="AM233" s="15">
        <v>34</v>
      </c>
      <c r="AN233" s="15">
        <v>35</v>
      </c>
      <c r="AO233" s="15">
        <v>36</v>
      </c>
      <c r="AP233" s="15">
        <v>37</v>
      </c>
      <c r="AQ233" s="15">
        <v>38</v>
      </c>
      <c r="AR233" s="15">
        <v>39</v>
      </c>
      <c r="AS233" s="15">
        <v>40</v>
      </c>
      <c r="AT233" s="15">
        <v>41</v>
      </c>
      <c r="AU233" s="15">
        <v>42</v>
      </c>
      <c r="AV233" s="15">
        <v>43</v>
      </c>
      <c r="AW233" s="15">
        <v>44</v>
      </c>
      <c r="AX233" s="15">
        <v>45</v>
      </c>
      <c r="AY233" s="15">
        <v>46</v>
      </c>
      <c r="AZ233" s="15">
        <v>47</v>
      </c>
      <c r="BA233" s="15">
        <v>48</v>
      </c>
      <c r="BB233" s="15">
        <v>49</v>
      </c>
    </row>
    <row r="234" spans="1:55" s="15" customFormat="1">
      <c r="A234" s="475" t="str">
        <f t="shared" ca="1" si="15"/>
        <v/>
      </c>
      <c r="B234" s="475" t="str">
        <f t="shared" ca="1" si="15"/>
        <v/>
      </c>
      <c r="C234" s="475" t="str">
        <f t="shared" ca="1" si="13"/>
        <v/>
      </c>
      <c r="E234" s="475" t="s">
        <v>311</v>
      </c>
      <c r="F234" s="15">
        <v>45</v>
      </c>
      <c r="G234" s="15">
        <v>48</v>
      </c>
      <c r="H234" s="15">
        <v>12</v>
      </c>
      <c r="I234" s="15">
        <v>1</v>
      </c>
      <c r="J234" s="15">
        <v>33</v>
      </c>
      <c r="K234" s="15">
        <v>18</v>
      </c>
      <c r="L234" s="15">
        <v>21</v>
      </c>
      <c r="M234" s="15">
        <v>40</v>
      </c>
      <c r="N234" s="15">
        <v>7</v>
      </c>
      <c r="O234" s="15">
        <v>41</v>
      </c>
      <c r="P234" s="15">
        <v>28</v>
      </c>
      <c r="Q234" s="15">
        <v>11</v>
      </c>
      <c r="R234" s="15">
        <v>24</v>
      </c>
      <c r="S234" s="15">
        <v>37</v>
      </c>
      <c r="T234" s="15">
        <v>16</v>
      </c>
      <c r="U234" s="15">
        <v>29</v>
      </c>
      <c r="V234" s="15">
        <v>35</v>
      </c>
      <c r="W234" s="15">
        <v>39</v>
      </c>
      <c r="X234" s="15">
        <v>17</v>
      </c>
      <c r="Y234" s="15">
        <v>46</v>
      </c>
      <c r="Z234" s="15">
        <v>8</v>
      </c>
      <c r="AA234" s="15">
        <v>13</v>
      </c>
      <c r="AB234" s="15">
        <v>32</v>
      </c>
      <c r="AC234" s="15">
        <v>2</v>
      </c>
      <c r="AD234" s="15">
        <v>26</v>
      </c>
      <c r="AE234" s="15">
        <v>20</v>
      </c>
      <c r="AF234" s="15">
        <v>9</v>
      </c>
      <c r="AG234" s="15">
        <v>15</v>
      </c>
      <c r="AH234" s="15">
        <v>27</v>
      </c>
      <c r="AI234" s="15">
        <v>42</v>
      </c>
      <c r="AJ234" s="15">
        <v>49</v>
      </c>
      <c r="AK234" s="15">
        <v>3</v>
      </c>
      <c r="AL234" s="15">
        <v>22</v>
      </c>
      <c r="AM234" s="15">
        <v>31</v>
      </c>
      <c r="AN234" s="15">
        <v>6</v>
      </c>
      <c r="AO234" s="15">
        <v>14</v>
      </c>
      <c r="AP234" s="15">
        <v>19</v>
      </c>
      <c r="AQ234" s="15">
        <v>44</v>
      </c>
      <c r="AR234" s="15">
        <v>30</v>
      </c>
      <c r="AS234" s="15">
        <v>47</v>
      </c>
      <c r="AT234" s="15">
        <v>10</v>
      </c>
      <c r="AU234" s="15">
        <v>34</v>
      </c>
      <c r="AV234" s="15">
        <v>4</v>
      </c>
      <c r="AW234" s="15">
        <v>23</v>
      </c>
      <c r="AX234" s="15">
        <v>38</v>
      </c>
      <c r="AY234" s="15">
        <v>25</v>
      </c>
      <c r="AZ234" s="15">
        <v>43</v>
      </c>
      <c r="BA234" s="15">
        <v>36</v>
      </c>
      <c r="BB234" s="15">
        <v>5</v>
      </c>
    </row>
    <row r="235" spans="1:55" s="15" customFormat="1">
      <c r="A235" s="475" t="str">
        <f t="shared" ca="1" si="15"/>
        <v/>
      </c>
      <c r="B235" s="475" t="str">
        <f t="shared" ca="1" si="15"/>
        <v/>
      </c>
      <c r="C235" s="475" t="str">
        <f t="shared" ca="1" si="13"/>
        <v/>
      </c>
      <c r="E235" s="475" t="s">
        <v>313</v>
      </c>
      <c r="F235" s="15">
        <v>30</v>
      </c>
      <c r="G235" s="15">
        <v>40</v>
      </c>
      <c r="H235" s="15">
        <v>25</v>
      </c>
      <c r="I235" s="15">
        <v>8</v>
      </c>
      <c r="J235" s="15">
        <v>3</v>
      </c>
      <c r="K235" s="15">
        <v>42</v>
      </c>
      <c r="L235" s="15">
        <v>31</v>
      </c>
      <c r="M235" s="15">
        <v>37</v>
      </c>
      <c r="N235" s="15">
        <v>21</v>
      </c>
      <c r="O235" s="15">
        <v>13</v>
      </c>
      <c r="P235" s="15">
        <v>47</v>
      </c>
      <c r="Q235" s="15">
        <v>4</v>
      </c>
      <c r="R235" s="15">
        <v>20</v>
      </c>
      <c r="S235" s="15">
        <v>28</v>
      </c>
      <c r="T235" s="15">
        <v>36</v>
      </c>
      <c r="U235" s="15">
        <v>24</v>
      </c>
      <c r="V235" s="15">
        <v>41</v>
      </c>
      <c r="W235" s="15">
        <v>2</v>
      </c>
      <c r="X235" s="15">
        <v>10</v>
      </c>
      <c r="Y235" s="15">
        <v>14</v>
      </c>
      <c r="Z235" s="15">
        <v>7</v>
      </c>
      <c r="AA235" s="15">
        <v>33</v>
      </c>
      <c r="AB235" s="15">
        <v>19</v>
      </c>
      <c r="AC235" s="15">
        <v>43</v>
      </c>
      <c r="AD235" s="15">
        <v>29</v>
      </c>
      <c r="AE235" s="15">
        <v>27</v>
      </c>
      <c r="AF235" s="15">
        <v>39</v>
      </c>
      <c r="AG235" s="15">
        <v>34</v>
      </c>
      <c r="AH235" s="15">
        <v>12</v>
      </c>
      <c r="AI235" s="15">
        <v>18</v>
      </c>
      <c r="AJ235" s="15">
        <v>17</v>
      </c>
      <c r="AK235" s="15">
        <v>23</v>
      </c>
      <c r="AL235" s="15">
        <v>9</v>
      </c>
      <c r="AM235" s="15">
        <v>32</v>
      </c>
      <c r="AN235" s="15">
        <v>48</v>
      </c>
      <c r="AO235" s="15">
        <v>35</v>
      </c>
      <c r="AP235" s="15">
        <v>38</v>
      </c>
      <c r="AQ235" s="15">
        <v>49</v>
      </c>
      <c r="AR235" s="15">
        <v>16</v>
      </c>
      <c r="AS235" s="15">
        <v>1</v>
      </c>
      <c r="AT235" s="15">
        <v>5</v>
      </c>
      <c r="AU235" s="15">
        <v>46</v>
      </c>
      <c r="AV235" s="15">
        <v>45</v>
      </c>
      <c r="AW235" s="15">
        <v>11</v>
      </c>
      <c r="AX235" s="15">
        <v>22</v>
      </c>
      <c r="AY235" s="15">
        <v>15</v>
      </c>
      <c r="AZ235" s="15">
        <v>44</v>
      </c>
      <c r="BA235" s="15">
        <v>26</v>
      </c>
      <c r="BB235" s="15">
        <v>6</v>
      </c>
    </row>
    <row r="236" spans="1:55" s="15" customFormat="1">
      <c r="A236" s="475" t="str">
        <f t="shared" ca="1" si="15"/>
        <v/>
      </c>
      <c r="B236" s="475" t="str">
        <f t="shared" ca="1" si="15"/>
        <v/>
      </c>
      <c r="C236" s="475" t="str">
        <f t="shared" ca="1" si="13"/>
        <v/>
      </c>
    </row>
    <row r="237" spans="1:55" s="15" customFormat="1">
      <c r="A237" s="475" t="str">
        <f t="shared" ca="1" si="15"/>
        <v/>
      </c>
      <c r="B237" s="475" t="str">
        <f t="shared" ca="1" si="15"/>
        <v/>
      </c>
      <c r="C237" s="475" t="str">
        <f t="shared" ca="1" si="13"/>
        <v/>
      </c>
      <c r="D237" s="479">
        <v>50</v>
      </c>
      <c r="E237" s="40" t="s">
        <v>338</v>
      </c>
    </row>
    <row r="238" spans="1:55" s="15" customFormat="1">
      <c r="A238" s="475" t="str">
        <f t="shared" ca="1" si="15"/>
        <v/>
      </c>
      <c r="B238" s="475" t="str">
        <f t="shared" ca="1" si="15"/>
        <v/>
      </c>
      <c r="C238" s="475" t="str">
        <f t="shared" ca="1" si="13"/>
        <v/>
      </c>
      <c r="E238" s="475" t="s">
        <v>283</v>
      </c>
      <c r="F238" s="15">
        <v>1</v>
      </c>
      <c r="G238" s="15">
        <v>2</v>
      </c>
      <c r="H238" s="15">
        <v>3</v>
      </c>
      <c r="I238" s="15">
        <v>4</v>
      </c>
      <c r="J238" s="15">
        <v>5</v>
      </c>
      <c r="K238" s="15">
        <v>6</v>
      </c>
      <c r="L238" s="15">
        <v>7</v>
      </c>
      <c r="M238" s="15">
        <v>8</v>
      </c>
      <c r="N238" s="15">
        <v>9</v>
      </c>
      <c r="O238" s="15">
        <v>10</v>
      </c>
      <c r="P238" s="15">
        <v>11</v>
      </c>
      <c r="Q238" s="15">
        <v>12</v>
      </c>
      <c r="R238" s="15">
        <v>13</v>
      </c>
      <c r="S238" s="15">
        <v>14</v>
      </c>
      <c r="T238" s="15">
        <v>15</v>
      </c>
      <c r="U238" s="15">
        <v>16</v>
      </c>
      <c r="V238" s="15">
        <v>17</v>
      </c>
      <c r="W238" s="15">
        <v>18</v>
      </c>
      <c r="X238" s="15">
        <v>19</v>
      </c>
      <c r="Y238" s="15">
        <v>20</v>
      </c>
      <c r="Z238" s="15">
        <v>21</v>
      </c>
      <c r="AA238" s="15">
        <v>22</v>
      </c>
      <c r="AB238" s="15">
        <v>23</v>
      </c>
      <c r="AC238" s="15">
        <v>24</v>
      </c>
      <c r="AD238" s="15">
        <v>25</v>
      </c>
      <c r="AE238" s="15">
        <v>26</v>
      </c>
      <c r="AF238" s="15">
        <v>27</v>
      </c>
      <c r="AG238" s="15">
        <v>28</v>
      </c>
      <c r="AH238" s="15">
        <v>29</v>
      </c>
      <c r="AI238" s="15">
        <v>30</v>
      </c>
      <c r="AJ238" s="15">
        <v>31</v>
      </c>
      <c r="AK238" s="15">
        <v>32</v>
      </c>
      <c r="AL238" s="15">
        <v>33</v>
      </c>
      <c r="AM238" s="15">
        <v>34</v>
      </c>
      <c r="AN238" s="15">
        <v>35</v>
      </c>
      <c r="AO238" s="15">
        <v>36</v>
      </c>
      <c r="AP238" s="15">
        <v>37</v>
      </c>
      <c r="AQ238" s="15">
        <v>38</v>
      </c>
      <c r="AR238" s="15">
        <v>39</v>
      </c>
      <c r="AS238" s="15">
        <v>40</v>
      </c>
      <c r="AT238" s="15">
        <v>41</v>
      </c>
      <c r="AU238" s="15">
        <v>42</v>
      </c>
      <c r="AV238" s="15">
        <v>43</v>
      </c>
      <c r="AW238" s="15">
        <v>44</v>
      </c>
      <c r="AX238" s="15">
        <v>45</v>
      </c>
      <c r="AY238" s="15">
        <v>46</v>
      </c>
      <c r="AZ238" s="15">
        <v>47</v>
      </c>
      <c r="BA238" s="15">
        <v>48</v>
      </c>
      <c r="BB238" s="15">
        <v>49</v>
      </c>
      <c r="BC238" s="15">
        <v>50</v>
      </c>
    </row>
    <row r="239" spans="1:55" s="15" customFormat="1">
      <c r="A239" s="475" t="str">
        <f t="shared" ca="1" si="15"/>
        <v/>
      </c>
      <c r="B239" s="475" t="str">
        <f t="shared" ca="1" si="15"/>
        <v/>
      </c>
      <c r="C239" s="475" t="str">
        <f t="shared" ca="1" si="13"/>
        <v/>
      </c>
      <c r="E239" s="475" t="s">
        <v>311</v>
      </c>
      <c r="F239" s="15">
        <v>19</v>
      </c>
      <c r="G239" s="15">
        <v>21</v>
      </c>
      <c r="H239" s="15">
        <v>12</v>
      </c>
      <c r="I239" s="15">
        <v>41</v>
      </c>
      <c r="J239" s="15">
        <v>47</v>
      </c>
      <c r="K239" s="15">
        <v>45</v>
      </c>
      <c r="L239" s="15">
        <v>3</v>
      </c>
      <c r="M239" s="15">
        <v>32</v>
      </c>
      <c r="N239" s="15">
        <v>22</v>
      </c>
      <c r="O239" s="15">
        <v>16</v>
      </c>
      <c r="P239" s="15">
        <v>5</v>
      </c>
      <c r="Q239" s="15">
        <v>50</v>
      </c>
      <c r="R239" s="15">
        <v>9</v>
      </c>
      <c r="S239" s="15">
        <v>30</v>
      </c>
      <c r="T239" s="15">
        <v>39</v>
      </c>
      <c r="U239" s="15">
        <v>34</v>
      </c>
      <c r="V239" s="15">
        <v>40</v>
      </c>
      <c r="W239" s="15">
        <v>26</v>
      </c>
      <c r="X239" s="15">
        <v>13</v>
      </c>
      <c r="Y239" s="15">
        <v>8</v>
      </c>
      <c r="Z239" s="15">
        <v>14</v>
      </c>
      <c r="AA239" s="15">
        <v>25</v>
      </c>
      <c r="AB239" s="15">
        <v>17</v>
      </c>
      <c r="AC239" s="15">
        <v>7</v>
      </c>
      <c r="AD239" s="15">
        <v>31</v>
      </c>
      <c r="AE239" s="15">
        <v>18</v>
      </c>
      <c r="AF239" s="15">
        <v>36</v>
      </c>
      <c r="AG239" s="15">
        <v>35</v>
      </c>
      <c r="AH239" s="15">
        <v>11</v>
      </c>
      <c r="AI239" s="15">
        <v>23</v>
      </c>
      <c r="AJ239" s="15">
        <v>15</v>
      </c>
      <c r="AK239" s="15">
        <v>48</v>
      </c>
      <c r="AL239" s="15">
        <v>24</v>
      </c>
      <c r="AM239" s="15">
        <v>38</v>
      </c>
      <c r="AN239" s="15">
        <v>29</v>
      </c>
      <c r="AO239" s="15">
        <v>2</v>
      </c>
      <c r="AP239" s="15">
        <v>10</v>
      </c>
      <c r="AQ239" s="15">
        <v>20</v>
      </c>
      <c r="AR239" s="15">
        <v>43</v>
      </c>
      <c r="AS239" s="15">
        <v>27</v>
      </c>
      <c r="AT239" s="15">
        <v>44</v>
      </c>
      <c r="AU239" s="15">
        <v>33</v>
      </c>
      <c r="AV239" s="15">
        <v>37</v>
      </c>
      <c r="AW239" s="15">
        <v>46</v>
      </c>
      <c r="AX239" s="15">
        <v>1</v>
      </c>
      <c r="AY239" s="15">
        <v>28</v>
      </c>
      <c r="AZ239" s="15">
        <v>4</v>
      </c>
      <c r="BA239" s="15">
        <v>42</v>
      </c>
      <c r="BB239" s="15">
        <v>6</v>
      </c>
      <c r="BC239" s="15">
        <v>49</v>
      </c>
    </row>
    <row r="240" spans="1:55" s="15" customFormat="1">
      <c r="A240" s="475" t="str">
        <f t="shared" ca="1" si="15"/>
        <v/>
      </c>
      <c r="B240" s="475" t="str">
        <f t="shared" ca="1" si="15"/>
        <v/>
      </c>
      <c r="C240" s="475" t="str">
        <f t="shared" ref="C240:C257" ca="1" si="16">IF(INDIRECT(ADDRESS(C$6,ROW()-ROW(C$6)-1+COLUMN($F$8)))&gt;0,INDIRECT(ADDRESS(C$6,ROW()-ROW(C$6)-1+COLUMN($F$8))),"")</f>
        <v/>
      </c>
      <c r="E240" s="475" t="s">
        <v>313</v>
      </c>
      <c r="F240" s="15">
        <v>29</v>
      </c>
      <c r="G240" s="15">
        <v>23</v>
      </c>
      <c r="H240" s="15">
        <v>10</v>
      </c>
      <c r="I240" s="15">
        <v>42</v>
      </c>
      <c r="J240" s="15">
        <v>17</v>
      </c>
      <c r="K240" s="15">
        <v>35</v>
      </c>
      <c r="L240" s="15">
        <v>5</v>
      </c>
      <c r="M240" s="15">
        <v>6</v>
      </c>
      <c r="N240" s="15">
        <v>37</v>
      </c>
      <c r="O240" s="15">
        <v>21</v>
      </c>
      <c r="P240" s="15">
        <v>50</v>
      </c>
      <c r="Q240" s="15">
        <v>45</v>
      </c>
      <c r="R240" s="15">
        <v>27</v>
      </c>
      <c r="S240" s="15">
        <v>12</v>
      </c>
      <c r="T240" s="15">
        <v>18</v>
      </c>
      <c r="U240" s="15">
        <v>43</v>
      </c>
      <c r="V240" s="15">
        <v>9</v>
      </c>
      <c r="W240" s="15">
        <v>4</v>
      </c>
      <c r="X240" s="15">
        <v>15</v>
      </c>
      <c r="Y240" s="15">
        <v>36</v>
      </c>
      <c r="Z240" s="15">
        <v>40</v>
      </c>
      <c r="AA240" s="15">
        <v>24</v>
      </c>
      <c r="AB240" s="15">
        <v>47</v>
      </c>
      <c r="AC240" s="15">
        <v>33</v>
      </c>
      <c r="AD240" s="15">
        <v>3</v>
      </c>
      <c r="AE240" s="15">
        <v>49</v>
      </c>
      <c r="AF240" s="15">
        <v>38</v>
      </c>
      <c r="AG240" s="15">
        <v>25</v>
      </c>
      <c r="AH240" s="15">
        <v>16</v>
      </c>
      <c r="AI240" s="15">
        <v>26</v>
      </c>
      <c r="AJ240" s="15">
        <v>39</v>
      </c>
      <c r="AK240" s="15">
        <v>46</v>
      </c>
      <c r="AL240" s="15">
        <v>14</v>
      </c>
      <c r="AM240" s="15">
        <v>28</v>
      </c>
      <c r="AN240" s="15">
        <v>19</v>
      </c>
      <c r="AO240" s="15">
        <v>7</v>
      </c>
      <c r="AP240" s="15">
        <v>11</v>
      </c>
      <c r="AQ240" s="15">
        <v>22</v>
      </c>
      <c r="AR240" s="15">
        <v>48</v>
      </c>
      <c r="AS240" s="15">
        <v>34</v>
      </c>
      <c r="AT240" s="15">
        <v>20</v>
      </c>
      <c r="AU240" s="15">
        <v>13</v>
      </c>
      <c r="AV240" s="15">
        <v>1</v>
      </c>
      <c r="AW240" s="15">
        <v>31</v>
      </c>
      <c r="AX240" s="15">
        <v>41</v>
      </c>
      <c r="AY240" s="15">
        <v>30</v>
      </c>
      <c r="AZ240" s="15">
        <v>8</v>
      </c>
      <c r="BA240" s="15">
        <v>44</v>
      </c>
      <c r="BB240" s="15">
        <v>32</v>
      </c>
      <c r="BC240" s="15">
        <v>2</v>
      </c>
    </row>
    <row r="241" spans="1:59" s="15" customFormat="1">
      <c r="A241" s="475" t="str">
        <f t="shared" ca="1" si="15"/>
        <v/>
      </c>
      <c r="B241" s="475" t="str">
        <f t="shared" ca="1" si="15"/>
        <v/>
      </c>
      <c r="C241" s="475" t="str">
        <f t="shared" ca="1" si="16"/>
        <v/>
      </c>
    </row>
    <row r="242" spans="1:59" s="15" customFormat="1">
      <c r="A242" s="475" t="str">
        <f t="shared" ca="1" si="15"/>
        <v/>
      </c>
      <c r="B242" s="475" t="str">
        <f t="shared" ca="1" si="15"/>
        <v/>
      </c>
      <c r="C242" s="475" t="str">
        <f t="shared" ca="1" si="16"/>
        <v/>
      </c>
      <c r="D242" s="479">
        <v>51</v>
      </c>
      <c r="E242" s="40" t="s">
        <v>338</v>
      </c>
    </row>
    <row r="243" spans="1:59" s="15" customFormat="1">
      <c r="A243" s="475" t="str">
        <f t="shared" ca="1" si="15"/>
        <v/>
      </c>
      <c r="B243" s="475" t="str">
        <f t="shared" ca="1" si="15"/>
        <v/>
      </c>
      <c r="C243" s="475" t="str">
        <f t="shared" ca="1" si="16"/>
        <v/>
      </c>
      <c r="E243" s="475" t="s">
        <v>283</v>
      </c>
      <c r="F243" s="15">
        <v>1</v>
      </c>
      <c r="G243" s="15">
        <v>2</v>
      </c>
      <c r="H243" s="15">
        <v>3</v>
      </c>
      <c r="I243" s="15">
        <v>4</v>
      </c>
      <c r="J243" s="15">
        <v>5</v>
      </c>
      <c r="K243" s="15">
        <v>6</v>
      </c>
      <c r="L243" s="15">
        <v>7</v>
      </c>
      <c r="M243" s="15">
        <v>8</v>
      </c>
      <c r="N243" s="15">
        <v>9</v>
      </c>
      <c r="O243" s="15">
        <v>10</v>
      </c>
      <c r="P243" s="15">
        <v>11</v>
      </c>
      <c r="Q243" s="15">
        <v>12</v>
      </c>
      <c r="R243" s="15">
        <v>13</v>
      </c>
      <c r="S243" s="15">
        <v>14</v>
      </c>
      <c r="T243" s="15">
        <v>15</v>
      </c>
      <c r="U243" s="15">
        <v>16</v>
      </c>
      <c r="V243" s="15">
        <v>17</v>
      </c>
      <c r="W243" s="15">
        <v>18</v>
      </c>
      <c r="X243" s="15">
        <v>19</v>
      </c>
      <c r="Y243" s="15">
        <v>20</v>
      </c>
      <c r="Z243" s="15">
        <v>21</v>
      </c>
      <c r="AA243" s="15">
        <v>22</v>
      </c>
      <c r="AB243" s="15">
        <v>23</v>
      </c>
      <c r="AC243" s="15">
        <v>24</v>
      </c>
      <c r="AD243" s="15">
        <v>25</v>
      </c>
      <c r="AE243" s="15">
        <v>26</v>
      </c>
      <c r="AF243" s="15">
        <v>27</v>
      </c>
      <c r="AG243" s="15">
        <v>28</v>
      </c>
      <c r="AH243" s="15">
        <v>29</v>
      </c>
      <c r="AI243" s="15">
        <v>30</v>
      </c>
      <c r="AJ243" s="15">
        <v>31</v>
      </c>
      <c r="AK243" s="15">
        <v>32</v>
      </c>
      <c r="AL243" s="15">
        <v>33</v>
      </c>
      <c r="AM243" s="15">
        <v>34</v>
      </c>
      <c r="AN243" s="15">
        <v>35</v>
      </c>
      <c r="AO243" s="15">
        <v>36</v>
      </c>
      <c r="AP243" s="15">
        <v>37</v>
      </c>
      <c r="AQ243" s="15">
        <v>38</v>
      </c>
      <c r="AR243" s="15">
        <v>39</v>
      </c>
      <c r="AT243" s="15">
        <v>40</v>
      </c>
      <c r="AU243" s="15">
        <v>41</v>
      </c>
      <c r="AV243" s="15">
        <v>42</v>
      </c>
      <c r="AW243" s="15">
        <v>43</v>
      </c>
      <c r="AY243" s="15">
        <v>44</v>
      </c>
      <c r="AZ243" s="15">
        <v>45</v>
      </c>
      <c r="BA243" s="15">
        <v>46</v>
      </c>
      <c r="BB243" s="15">
        <v>47</v>
      </c>
      <c r="BD243" s="15">
        <v>48</v>
      </c>
      <c r="BE243" s="15">
        <v>49</v>
      </c>
      <c r="BF243" s="15">
        <v>50</v>
      </c>
      <c r="BG243" s="15">
        <v>51</v>
      </c>
    </row>
    <row r="244" spans="1:59" s="15" customFormat="1">
      <c r="A244" s="475" t="str">
        <f t="shared" ca="1" si="15"/>
        <v/>
      </c>
      <c r="B244" s="475" t="str">
        <f t="shared" ca="1" si="15"/>
        <v/>
      </c>
      <c r="C244" s="475" t="str">
        <f t="shared" ca="1" si="16"/>
        <v/>
      </c>
      <c r="E244" s="475" t="s">
        <v>311</v>
      </c>
      <c r="F244" s="15">
        <v>20</v>
      </c>
      <c r="G244" s="15">
        <v>10</v>
      </c>
      <c r="H244" s="15">
        <v>26</v>
      </c>
      <c r="I244" s="15">
        <v>2</v>
      </c>
      <c r="J244" s="15">
        <v>23</v>
      </c>
      <c r="K244" s="15">
        <v>46</v>
      </c>
      <c r="L244" s="15">
        <v>30</v>
      </c>
      <c r="M244" s="15">
        <v>40</v>
      </c>
      <c r="N244" s="15">
        <v>6</v>
      </c>
      <c r="O244" s="15">
        <v>12</v>
      </c>
      <c r="P244" s="15">
        <v>32</v>
      </c>
      <c r="Q244" s="15">
        <v>21</v>
      </c>
      <c r="R244" s="15">
        <v>51</v>
      </c>
      <c r="S244" s="15">
        <v>11</v>
      </c>
      <c r="T244" s="15">
        <v>36</v>
      </c>
      <c r="U244" s="15">
        <v>14</v>
      </c>
      <c r="V244" s="15">
        <v>24</v>
      </c>
      <c r="W244" s="15">
        <v>47</v>
      </c>
      <c r="X244" s="15">
        <v>38</v>
      </c>
      <c r="Y244" s="15">
        <v>48</v>
      </c>
      <c r="Z244" s="15">
        <v>37</v>
      </c>
      <c r="AA244" s="15">
        <v>44</v>
      </c>
      <c r="AB244" s="15">
        <v>1</v>
      </c>
      <c r="AC244" s="15">
        <v>33</v>
      </c>
      <c r="AD244" s="15">
        <v>41</v>
      </c>
      <c r="AE244" s="15">
        <v>39</v>
      </c>
      <c r="AF244" s="15">
        <v>42</v>
      </c>
      <c r="AG244" s="15">
        <v>45</v>
      </c>
      <c r="AH244" s="15">
        <v>50</v>
      </c>
      <c r="AI244" s="15">
        <v>31</v>
      </c>
      <c r="AJ244" s="15">
        <v>3</v>
      </c>
      <c r="AK244" s="15">
        <v>43</v>
      </c>
      <c r="AL244" s="15">
        <v>19</v>
      </c>
      <c r="AM244" s="15">
        <v>35</v>
      </c>
      <c r="AN244" s="15">
        <v>49</v>
      </c>
      <c r="AO244" s="15">
        <v>4</v>
      </c>
      <c r="AP244" s="15">
        <v>13</v>
      </c>
      <c r="AQ244" s="15">
        <v>27</v>
      </c>
      <c r="AR244" s="15">
        <v>8</v>
      </c>
      <c r="AT244" s="15">
        <v>15</v>
      </c>
      <c r="AU244" s="15">
        <v>25</v>
      </c>
      <c r="AV244" s="15">
        <v>16</v>
      </c>
      <c r="AW244" s="15">
        <v>28</v>
      </c>
      <c r="AY244" s="15">
        <v>29</v>
      </c>
      <c r="AZ244" s="15">
        <v>5</v>
      </c>
      <c r="BA244" s="15">
        <v>17</v>
      </c>
      <c r="BB244" s="15">
        <v>7</v>
      </c>
      <c r="BD244" s="15">
        <v>34</v>
      </c>
      <c r="BE244" s="15">
        <v>9</v>
      </c>
      <c r="BF244" s="15">
        <v>22</v>
      </c>
      <c r="BG244" s="15">
        <v>18</v>
      </c>
    </row>
    <row r="245" spans="1:59" s="15" customFormat="1">
      <c r="A245" s="475" t="str">
        <f t="shared" ca="1" si="15"/>
        <v/>
      </c>
      <c r="B245" s="475" t="str">
        <f t="shared" ca="1" si="15"/>
        <v/>
      </c>
      <c r="C245" s="475" t="str">
        <f t="shared" ca="1" si="16"/>
        <v/>
      </c>
      <c r="E245" s="475" t="s">
        <v>313</v>
      </c>
      <c r="F245" s="15">
        <v>38</v>
      </c>
      <c r="G245" s="15">
        <v>34</v>
      </c>
      <c r="H245" s="15">
        <v>49</v>
      </c>
      <c r="I245" s="15">
        <v>16</v>
      </c>
      <c r="J245" s="15">
        <v>40</v>
      </c>
      <c r="K245" s="15">
        <v>51</v>
      </c>
      <c r="L245" s="15">
        <v>23</v>
      </c>
      <c r="M245" s="15">
        <v>4</v>
      </c>
      <c r="N245" s="15">
        <v>44</v>
      </c>
      <c r="O245" s="15">
        <v>39</v>
      </c>
      <c r="P245" s="15">
        <v>28</v>
      </c>
      <c r="Q245" s="15">
        <v>18</v>
      </c>
      <c r="R245" s="15">
        <v>43</v>
      </c>
      <c r="S245" s="15">
        <v>46</v>
      </c>
      <c r="T245" s="15">
        <v>21</v>
      </c>
      <c r="U245" s="15">
        <v>7</v>
      </c>
      <c r="V245" s="15">
        <v>36</v>
      </c>
      <c r="W245" s="15">
        <v>15</v>
      </c>
      <c r="X245" s="15">
        <v>27</v>
      </c>
      <c r="Y245" s="15">
        <v>42</v>
      </c>
      <c r="Z245" s="15">
        <v>8</v>
      </c>
      <c r="AA245" s="15">
        <v>48</v>
      </c>
      <c r="AB245" s="15">
        <v>5</v>
      </c>
      <c r="AC245" s="15">
        <v>22</v>
      </c>
      <c r="AD245" s="15">
        <v>37</v>
      </c>
      <c r="AE245" s="15">
        <v>47</v>
      </c>
      <c r="AF245" s="15">
        <v>50</v>
      </c>
      <c r="AG245" s="15">
        <v>41</v>
      </c>
      <c r="AH245" s="15">
        <v>17</v>
      </c>
      <c r="AI245" s="15">
        <v>13</v>
      </c>
      <c r="AJ245" s="15">
        <v>25</v>
      </c>
      <c r="AK245" s="15">
        <v>29</v>
      </c>
      <c r="AL245" s="15">
        <v>9</v>
      </c>
      <c r="AM245" s="15">
        <v>1</v>
      </c>
      <c r="AN245" s="15">
        <v>45</v>
      </c>
      <c r="AO245" s="15">
        <v>10</v>
      </c>
      <c r="AP245" s="15">
        <v>14</v>
      </c>
      <c r="AQ245" s="15">
        <v>31</v>
      </c>
      <c r="AR245" s="15">
        <v>3</v>
      </c>
      <c r="AT245" s="15">
        <v>24</v>
      </c>
      <c r="AU245" s="15">
        <v>33</v>
      </c>
      <c r="AV245" s="15">
        <v>12</v>
      </c>
      <c r="AW245" s="15">
        <v>20</v>
      </c>
      <c r="AY245" s="15">
        <v>35</v>
      </c>
      <c r="AZ245" s="15">
        <v>6</v>
      </c>
      <c r="BA245" s="15">
        <v>11</v>
      </c>
      <c r="BB245" s="15">
        <v>26</v>
      </c>
      <c r="BD245" s="15">
        <v>2</v>
      </c>
      <c r="BE245" s="15">
        <v>19</v>
      </c>
      <c r="BF245" s="15">
        <v>30</v>
      </c>
      <c r="BG245" s="15">
        <v>32</v>
      </c>
    </row>
    <row r="246" spans="1:59" s="15" customFormat="1">
      <c r="A246" s="475" t="str">
        <f t="shared" ca="1" si="15"/>
        <v/>
      </c>
      <c r="B246" s="475" t="str">
        <f t="shared" ca="1" si="15"/>
        <v/>
      </c>
      <c r="C246" s="475" t="str">
        <f t="shared" ca="1" si="16"/>
        <v/>
      </c>
    </row>
    <row r="247" spans="1:59" s="15" customFormat="1">
      <c r="A247" s="475" t="str">
        <f t="shared" ca="1" si="15"/>
        <v/>
      </c>
      <c r="B247" s="475" t="str">
        <f t="shared" ca="1" si="15"/>
        <v/>
      </c>
      <c r="C247" s="475" t="str">
        <f t="shared" ca="1" si="16"/>
        <v/>
      </c>
      <c r="D247" s="479">
        <v>52</v>
      </c>
      <c r="E247" s="40" t="s">
        <v>338</v>
      </c>
    </row>
    <row r="248" spans="1:59" s="15" customFormat="1">
      <c r="A248" s="475" t="str">
        <f t="shared" ca="1" si="15"/>
        <v/>
      </c>
      <c r="B248" s="475" t="str">
        <f t="shared" ca="1" si="15"/>
        <v/>
      </c>
      <c r="C248" s="475" t="str">
        <f t="shared" ca="1" si="16"/>
        <v/>
      </c>
      <c r="E248" s="475" t="s">
        <v>283</v>
      </c>
      <c r="F248" s="15">
        <v>1</v>
      </c>
      <c r="G248" s="15">
        <v>2</v>
      </c>
      <c r="H248" s="15">
        <v>3</v>
      </c>
      <c r="I248" s="15">
        <v>4</v>
      </c>
      <c r="J248" s="15">
        <v>5</v>
      </c>
      <c r="K248" s="15">
        <v>6</v>
      </c>
      <c r="L248" s="15">
        <v>7</v>
      </c>
      <c r="M248" s="15">
        <v>8</v>
      </c>
      <c r="N248" s="15">
        <v>9</v>
      </c>
      <c r="O248" s="15">
        <v>10</v>
      </c>
      <c r="P248" s="15">
        <v>11</v>
      </c>
      <c r="Q248" s="15">
        <v>12</v>
      </c>
      <c r="R248" s="15">
        <v>13</v>
      </c>
      <c r="S248" s="15">
        <v>14</v>
      </c>
      <c r="T248" s="15">
        <v>15</v>
      </c>
      <c r="U248" s="15">
        <v>16</v>
      </c>
      <c r="V248" s="15">
        <v>17</v>
      </c>
      <c r="W248" s="15">
        <v>18</v>
      </c>
      <c r="X248" s="15">
        <v>19</v>
      </c>
      <c r="Y248" s="15">
        <v>20</v>
      </c>
      <c r="Z248" s="15">
        <v>21</v>
      </c>
      <c r="AA248" s="15">
        <v>22</v>
      </c>
      <c r="AB248" s="15">
        <v>23</v>
      </c>
      <c r="AC248" s="15">
        <v>24</v>
      </c>
      <c r="AD248" s="15">
        <v>25</v>
      </c>
      <c r="AE248" s="15">
        <v>26</v>
      </c>
      <c r="AF248" s="15">
        <v>27</v>
      </c>
      <c r="AG248" s="15">
        <v>28</v>
      </c>
      <c r="AH248" s="15">
        <v>29</v>
      </c>
      <c r="AI248" s="15">
        <v>30</v>
      </c>
      <c r="AJ248" s="15">
        <v>31</v>
      </c>
      <c r="AK248" s="15">
        <v>32</v>
      </c>
      <c r="AL248" s="15">
        <v>33</v>
      </c>
      <c r="AM248" s="15">
        <v>34</v>
      </c>
      <c r="AN248" s="15">
        <v>35</v>
      </c>
      <c r="AO248" s="15">
        <v>36</v>
      </c>
      <c r="AP248" s="15">
        <v>37</v>
      </c>
      <c r="AQ248" s="15">
        <v>38</v>
      </c>
      <c r="AR248" s="15">
        <v>39</v>
      </c>
      <c r="AS248" s="15">
        <v>40</v>
      </c>
      <c r="AT248" s="15">
        <v>41</v>
      </c>
      <c r="AU248" s="15">
        <v>42</v>
      </c>
      <c r="AV248" s="15">
        <v>43</v>
      </c>
      <c r="AW248" s="15">
        <v>44</v>
      </c>
      <c r="AY248" s="15">
        <v>45</v>
      </c>
      <c r="AZ248" s="15">
        <v>46</v>
      </c>
      <c r="BA248" s="15">
        <v>47</v>
      </c>
      <c r="BB248" s="15">
        <v>48</v>
      </c>
      <c r="BD248" s="15">
        <v>49</v>
      </c>
      <c r="BE248" s="15">
        <v>50</v>
      </c>
      <c r="BF248" s="15">
        <v>51</v>
      </c>
      <c r="BG248" s="15">
        <v>52</v>
      </c>
    </row>
    <row r="249" spans="1:59" s="15" customFormat="1">
      <c r="A249" s="475" t="str">
        <f t="shared" ca="1" si="15"/>
        <v/>
      </c>
      <c r="B249" s="475" t="str">
        <f t="shared" ca="1" si="15"/>
        <v/>
      </c>
      <c r="C249" s="475" t="str">
        <f t="shared" ca="1" si="16"/>
        <v/>
      </c>
      <c r="E249" s="475" t="s">
        <v>311</v>
      </c>
      <c r="F249" s="15">
        <v>46</v>
      </c>
      <c r="G249" s="15">
        <v>26</v>
      </c>
      <c r="H249" s="15">
        <v>36</v>
      </c>
      <c r="I249" s="15">
        <v>13</v>
      </c>
      <c r="J249" s="15">
        <v>51</v>
      </c>
      <c r="K249" s="15">
        <v>5</v>
      </c>
      <c r="L249" s="15">
        <v>33</v>
      </c>
      <c r="M249" s="15">
        <v>44</v>
      </c>
      <c r="N249" s="15">
        <v>17</v>
      </c>
      <c r="O249" s="15">
        <v>11</v>
      </c>
      <c r="P249" s="15">
        <v>22</v>
      </c>
      <c r="Q249" s="15">
        <v>31</v>
      </c>
      <c r="R249" s="15">
        <v>48</v>
      </c>
      <c r="S249" s="15">
        <v>18</v>
      </c>
      <c r="T249" s="15">
        <v>41</v>
      </c>
      <c r="U249" s="15">
        <v>32</v>
      </c>
      <c r="V249" s="15">
        <v>45</v>
      </c>
      <c r="W249" s="15">
        <v>2</v>
      </c>
      <c r="X249" s="15">
        <v>10</v>
      </c>
      <c r="Y249" s="15">
        <v>23</v>
      </c>
      <c r="Z249" s="15">
        <v>29</v>
      </c>
      <c r="AA249" s="15">
        <v>24</v>
      </c>
      <c r="AB249" s="15">
        <v>4</v>
      </c>
      <c r="AC249" s="15">
        <v>42</v>
      </c>
      <c r="AD249" s="15">
        <v>50</v>
      </c>
      <c r="AE249" s="15">
        <v>37</v>
      </c>
      <c r="AF249" s="15">
        <v>52</v>
      </c>
      <c r="AG249" s="15">
        <v>14</v>
      </c>
      <c r="AH249" s="15">
        <v>27</v>
      </c>
      <c r="AI249" s="15">
        <v>34</v>
      </c>
      <c r="AJ249" s="15">
        <v>12</v>
      </c>
      <c r="AK249" s="15">
        <v>49</v>
      </c>
      <c r="AL249" s="15">
        <v>40</v>
      </c>
      <c r="AM249" s="15">
        <v>3</v>
      </c>
      <c r="AN249" s="15">
        <v>6</v>
      </c>
      <c r="AO249" s="15">
        <v>39</v>
      </c>
      <c r="AP249" s="15">
        <v>43</v>
      </c>
      <c r="AQ249" s="15">
        <v>25</v>
      </c>
      <c r="AR249" s="15">
        <v>7</v>
      </c>
      <c r="AS249" s="15">
        <v>47</v>
      </c>
      <c r="AT249" s="15">
        <v>35</v>
      </c>
      <c r="AU249" s="15">
        <v>38</v>
      </c>
      <c r="AV249" s="15">
        <v>9</v>
      </c>
      <c r="AW249" s="15">
        <v>16</v>
      </c>
      <c r="AY249" s="15">
        <v>19</v>
      </c>
      <c r="AZ249" s="15">
        <v>1</v>
      </c>
      <c r="BA249" s="15">
        <v>21</v>
      </c>
      <c r="BB249" s="15">
        <v>28</v>
      </c>
      <c r="BD249" s="15">
        <v>15</v>
      </c>
      <c r="BE249" s="15">
        <v>20</v>
      </c>
      <c r="BF249" s="15">
        <v>30</v>
      </c>
      <c r="BG249" s="15">
        <v>8</v>
      </c>
    </row>
    <row r="250" spans="1:59" s="15" customFormat="1">
      <c r="A250" s="475" t="str">
        <f t="shared" ref="A250:B257" ca="1" si="17">IF(INDIRECT(ADDRESS(A$6,ROW()-ROW(A$6)-1+COLUMN($F$8)))&gt;0,INDIRECT(ADDRESS(A$6,ROW()-ROW(A$6)-1+COLUMN($F$8))),"")</f>
        <v/>
      </c>
      <c r="B250" s="475" t="str">
        <f t="shared" ca="1" si="17"/>
        <v/>
      </c>
      <c r="C250" s="475" t="str">
        <f t="shared" ca="1" si="16"/>
        <v/>
      </c>
      <c r="E250" s="475" t="s">
        <v>313</v>
      </c>
      <c r="F250" s="15">
        <v>44</v>
      </c>
      <c r="G250" s="15">
        <v>47</v>
      </c>
      <c r="H250" s="15">
        <v>20</v>
      </c>
      <c r="I250" s="15">
        <v>37</v>
      </c>
      <c r="J250" s="15">
        <v>22</v>
      </c>
      <c r="K250" s="15">
        <v>3</v>
      </c>
      <c r="L250" s="15">
        <v>8</v>
      </c>
      <c r="M250" s="15">
        <v>50</v>
      </c>
      <c r="N250" s="15">
        <v>26</v>
      </c>
      <c r="O250" s="15">
        <v>38</v>
      </c>
      <c r="P250" s="15">
        <v>25</v>
      </c>
      <c r="Q250" s="15">
        <v>19</v>
      </c>
      <c r="R250" s="15">
        <v>5</v>
      </c>
      <c r="S250" s="15">
        <v>12</v>
      </c>
      <c r="T250" s="15">
        <v>36</v>
      </c>
      <c r="U250" s="15">
        <v>34</v>
      </c>
      <c r="V250" s="15">
        <v>9</v>
      </c>
      <c r="W250" s="15">
        <v>24</v>
      </c>
      <c r="X250" s="15">
        <v>43</v>
      </c>
      <c r="Y250" s="15">
        <v>49</v>
      </c>
      <c r="Z250" s="15">
        <v>48</v>
      </c>
      <c r="AA250" s="15">
        <v>51</v>
      </c>
      <c r="AB250" s="15">
        <v>6</v>
      </c>
      <c r="AC250" s="15">
        <v>32</v>
      </c>
      <c r="AD250" s="15">
        <v>21</v>
      </c>
      <c r="AE250" s="15">
        <v>4</v>
      </c>
      <c r="AF250" s="15">
        <v>35</v>
      </c>
      <c r="AG250" s="15">
        <v>15</v>
      </c>
      <c r="AH250" s="15">
        <v>41</v>
      </c>
      <c r="AI250" s="15">
        <v>45</v>
      </c>
      <c r="AJ250" s="15">
        <v>10</v>
      </c>
      <c r="AK250" s="15">
        <v>28</v>
      </c>
      <c r="AL250" s="15">
        <v>52</v>
      </c>
      <c r="AM250" s="15">
        <v>31</v>
      </c>
      <c r="AN250" s="15">
        <v>16</v>
      </c>
      <c r="AO250" s="15">
        <v>17</v>
      </c>
      <c r="AP250" s="15">
        <v>30</v>
      </c>
      <c r="AQ250" s="15">
        <v>42</v>
      </c>
      <c r="AR250" s="15">
        <v>46</v>
      </c>
      <c r="AS250" s="15">
        <v>1</v>
      </c>
      <c r="AT250" s="15">
        <v>18</v>
      </c>
      <c r="AU250" s="15">
        <v>23</v>
      </c>
      <c r="AV250" s="15">
        <v>29</v>
      </c>
      <c r="AW250" s="15">
        <v>11</v>
      </c>
      <c r="AY250" s="15">
        <v>14</v>
      </c>
      <c r="AZ250" s="15">
        <v>40</v>
      </c>
      <c r="BA250" s="15">
        <v>7</v>
      </c>
      <c r="BB250" s="15">
        <v>2</v>
      </c>
      <c r="BD250" s="15">
        <v>13</v>
      </c>
      <c r="BE250" s="15">
        <v>39</v>
      </c>
      <c r="BF250" s="15">
        <v>27</v>
      </c>
      <c r="BG250" s="15">
        <v>33</v>
      </c>
    </row>
    <row r="251" spans="1:59" s="15" customFormat="1">
      <c r="A251" s="475" t="str">
        <f t="shared" ca="1" si="17"/>
        <v/>
      </c>
      <c r="B251" s="475" t="str">
        <f t="shared" ca="1" si="17"/>
        <v/>
      </c>
      <c r="C251" s="475" t="str">
        <f t="shared" ca="1" si="16"/>
        <v/>
      </c>
    </row>
    <row r="252" spans="1:59" s="15" customFormat="1">
      <c r="A252" s="475" t="str">
        <f t="shared" ca="1" si="17"/>
        <v/>
      </c>
      <c r="B252" s="475" t="str">
        <f t="shared" ca="1" si="17"/>
        <v/>
      </c>
      <c r="C252" s="475" t="str">
        <f t="shared" ca="1" si="16"/>
        <v/>
      </c>
      <c r="D252" s="479">
        <v>53</v>
      </c>
      <c r="E252" s="40" t="s">
        <v>338</v>
      </c>
    </row>
    <row r="253" spans="1:59" s="15" customFormat="1">
      <c r="A253" s="475" t="str">
        <f t="shared" ca="1" si="17"/>
        <v/>
      </c>
      <c r="B253" s="475" t="str">
        <f t="shared" ca="1" si="17"/>
        <v/>
      </c>
      <c r="C253" s="475" t="str">
        <f t="shared" ca="1" si="16"/>
        <v/>
      </c>
      <c r="E253" s="475" t="s">
        <v>283</v>
      </c>
      <c r="F253" s="15">
        <v>1</v>
      </c>
      <c r="G253" s="15">
        <v>2</v>
      </c>
      <c r="H253" s="15">
        <v>3</v>
      </c>
      <c r="I253" s="15">
        <v>4</v>
      </c>
      <c r="J253" s="15">
        <v>5</v>
      </c>
      <c r="K253" s="15">
        <v>6</v>
      </c>
      <c r="L253" s="15">
        <v>7</v>
      </c>
      <c r="M253" s="15">
        <v>8</v>
      </c>
      <c r="N253" s="15">
        <v>9</v>
      </c>
      <c r="O253" s="15">
        <v>10</v>
      </c>
      <c r="P253" s="15">
        <v>11</v>
      </c>
      <c r="Q253" s="15">
        <v>12</v>
      </c>
      <c r="R253" s="15">
        <v>13</v>
      </c>
      <c r="S253" s="15">
        <v>14</v>
      </c>
      <c r="T253" s="15">
        <v>15</v>
      </c>
      <c r="U253" s="15">
        <v>16</v>
      </c>
      <c r="V253" s="15">
        <v>17</v>
      </c>
      <c r="W253" s="15">
        <v>18</v>
      </c>
      <c r="X253" s="15">
        <v>19</v>
      </c>
      <c r="Y253" s="15">
        <v>20</v>
      </c>
      <c r="Z253" s="15">
        <v>21</v>
      </c>
      <c r="AA253" s="15">
        <v>22</v>
      </c>
      <c r="AB253" s="15">
        <v>23</v>
      </c>
      <c r="AC253" s="15">
        <v>24</v>
      </c>
      <c r="AD253" s="15">
        <v>25</v>
      </c>
      <c r="AE253" s="15">
        <v>26</v>
      </c>
      <c r="AF253" s="15">
        <v>27</v>
      </c>
      <c r="AG253" s="15">
        <v>28</v>
      </c>
      <c r="AH253" s="15">
        <v>29</v>
      </c>
      <c r="AI253" s="15">
        <v>30</v>
      </c>
      <c r="AJ253" s="15">
        <v>31</v>
      </c>
      <c r="AK253" s="15">
        <v>32</v>
      </c>
      <c r="AL253" s="15">
        <v>33</v>
      </c>
      <c r="AM253" s="15">
        <v>34</v>
      </c>
      <c r="AN253" s="15">
        <v>35</v>
      </c>
      <c r="AO253" s="15">
        <v>36</v>
      </c>
      <c r="AP253" s="15">
        <v>37</v>
      </c>
      <c r="AQ253" s="15">
        <v>38</v>
      </c>
      <c r="AR253" s="15">
        <v>39</v>
      </c>
      <c r="AS253" s="15">
        <v>40</v>
      </c>
      <c r="AT253" s="15">
        <v>41</v>
      </c>
      <c r="AU253" s="15">
        <v>42</v>
      </c>
      <c r="AV253" s="15">
        <v>43</v>
      </c>
      <c r="AW253" s="15">
        <v>44</v>
      </c>
      <c r="AX253" s="15">
        <v>45</v>
      </c>
      <c r="AY253" s="15">
        <v>46</v>
      </c>
      <c r="AZ253" s="15">
        <v>47</v>
      </c>
      <c r="BA253" s="15">
        <v>48</v>
      </c>
      <c r="BB253" s="15">
        <v>49</v>
      </c>
      <c r="BD253" s="15">
        <v>50</v>
      </c>
      <c r="BE253" s="15">
        <v>51</v>
      </c>
      <c r="BF253" s="15">
        <v>52</v>
      </c>
      <c r="BG253" s="15">
        <v>53</v>
      </c>
    </row>
    <row r="254" spans="1:59" s="15" customFormat="1">
      <c r="A254" s="475" t="str">
        <f t="shared" ca="1" si="17"/>
        <v/>
      </c>
      <c r="B254" s="475" t="str">
        <f t="shared" ca="1" si="17"/>
        <v/>
      </c>
      <c r="C254" s="475" t="str">
        <f t="shared" ca="1" si="16"/>
        <v/>
      </c>
      <c r="E254" s="475" t="s">
        <v>311</v>
      </c>
      <c r="F254" s="15">
        <v>29</v>
      </c>
      <c r="G254" s="15">
        <v>9</v>
      </c>
      <c r="H254" s="15">
        <v>35</v>
      </c>
      <c r="I254" s="15">
        <v>18</v>
      </c>
      <c r="J254" s="15">
        <v>13</v>
      </c>
      <c r="K254" s="15">
        <v>45</v>
      </c>
      <c r="L254" s="15">
        <v>11</v>
      </c>
      <c r="M254" s="15">
        <v>7</v>
      </c>
      <c r="N254" s="15">
        <v>46</v>
      </c>
      <c r="O254" s="15">
        <v>50</v>
      </c>
      <c r="P254" s="15">
        <v>30</v>
      </c>
      <c r="Q254" s="15">
        <v>48</v>
      </c>
      <c r="R254" s="15">
        <v>5</v>
      </c>
      <c r="S254" s="15">
        <v>37</v>
      </c>
      <c r="T254" s="15">
        <v>22</v>
      </c>
      <c r="U254" s="15">
        <v>28</v>
      </c>
      <c r="V254" s="15">
        <v>40</v>
      </c>
      <c r="W254" s="15">
        <v>19</v>
      </c>
      <c r="X254" s="15">
        <v>21</v>
      </c>
      <c r="Y254" s="15">
        <v>47</v>
      </c>
      <c r="Z254" s="15">
        <v>51</v>
      </c>
      <c r="AA254" s="15">
        <v>24</v>
      </c>
      <c r="AB254" s="15">
        <v>49</v>
      </c>
      <c r="AC254" s="15">
        <v>17</v>
      </c>
      <c r="AD254" s="15">
        <v>6</v>
      </c>
      <c r="AE254" s="15">
        <v>44</v>
      </c>
      <c r="AF254" s="15">
        <v>52</v>
      </c>
      <c r="AG254" s="15">
        <v>2</v>
      </c>
      <c r="AH254" s="15">
        <v>26</v>
      </c>
      <c r="AI254" s="15">
        <v>38</v>
      </c>
      <c r="AJ254" s="15">
        <v>23</v>
      </c>
      <c r="AK254" s="15">
        <v>8</v>
      </c>
      <c r="AL254" s="15">
        <v>42</v>
      </c>
      <c r="AM254" s="15">
        <v>32</v>
      </c>
      <c r="AN254" s="15">
        <v>36</v>
      </c>
      <c r="AO254" s="15">
        <v>53</v>
      </c>
      <c r="AP254" s="15">
        <v>39</v>
      </c>
      <c r="AQ254" s="15">
        <v>15</v>
      </c>
      <c r="AR254" s="15">
        <v>31</v>
      </c>
      <c r="AS254" s="15">
        <v>3</v>
      </c>
      <c r="AT254" s="15">
        <v>33</v>
      </c>
      <c r="AU254" s="15">
        <v>41</v>
      </c>
      <c r="AV254" s="15">
        <v>14</v>
      </c>
      <c r="AW254" s="15">
        <v>25</v>
      </c>
      <c r="AX254" s="15">
        <v>1</v>
      </c>
      <c r="AY254" s="15">
        <v>12</v>
      </c>
      <c r="AZ254" s="15">
        <v>16</v>
      </c>
      <c r="BA254" s="15">
        <v>34</v>
      </c>
      <c r="BB254" s="15">
        <v>43</v>
      </c>
      <c r="BD254" s="15">
        <v>4</v>
      </c>
      <c r="BE254" s="15">
        <v>10</v>
      </c>
      <c r="BF254" s="15">
        <v>27</v>
      </c>
      <c r="BG254" s="15">
        <v>20</v>
      </c>
    </row>
    <row r="255" spans="1:59" s="15" customFormat="1">
      <c r="A255" s="475" t="str">
        <f t="shared" ca="1" si="17"/>
        <v/>
      </c>
      <c r="B255" s="475" t="str">
        <f t="shared" ca="1" si="17"/>
        <v/>
      </c>
      <c r="C255" s="475" t="str">
        <f t="shared" ca="1" si="16"/>
        <v/>
      </c>
      <c r="E255" s="475" t="s">
        <v>313</v>
      </c>
      <c r="F255" s="15">
        <v>14</v>
      </c>
      <c r="G255" s="15">
        <v>38</v>
      </c>
      <c r="H255" s="15">
        <v>32</v>
      </c>
      <c r="I255" s="15">
        <v>48</v>
      </c>
      <c r="J255" s="15">
        <v>21</v>
      </c>
      <c r="K255" s="15">
        <v>20</v>
      </c>
      <c r="L255" s="15">
        <v>49</v>
      </c>
      <c r="M255" s="15">
        <v>29</v>
      </c>
      <c r="N255" s="15">
        <v>7</v>
      </c>
      <c r="O255" s="15">
        <v>33</v>
      </c>
      <c r="P255" s="15">
        <v>24</v>
      </c>
      <c r="Q255" s="15">
        <v>18</v>
      </c>
      <c r="R255" s="15">
        <v>37</v>
      </c>
      <c r="S255" s="15">
        <v>8</v>
      </c>
      <c r="T255" s="15">
        <v>41</v>
      </c>
      <c r="U255" s="15">
        <v>17</v>
      </c>
      <c r="V255" s="15">
        <v>3</v>
      </c>
      <c r="W255" s="15">
        <v>47</v>
      </c>
      <c r="X255" s="15">
        <v>27</v>
      </c>
      <c r="Y255" s="15">
        <v>52</v>
      </c>
      <c r="Z255" s="15">
        <v>5</v>
      </c>
      <c r="AA255" s="15">
        <v>53</v>
      </c>
      <c r="AB255" s="15">
        <v>40</v>
      </c>
      <c r="AC255" s="15">
        <v>45</v>
      </c>
      <c r="AD255" s="15">
        <v>16</v>
      </c>
      <c r="AE255" s="15">
        <v>34</v>
      </c>
      <c r="AF255" s="15">
        <v>13</v>
      </c>
      <c r="AG255" s="15">
        <v>10</v>
      </c>
      <c r="AH255" s="15">
        <v>50</v>
      </c>
      <c r="AI255" s="15">
        <v>23</v>
      </c>
      <c r="AJ255" s="15">
        <v>22</v>
      </c>
      <c r="AK255" s="15">
        <v>35</v>
      </c>
      <c r="AL255" s="15">
        <v>1</v>
      </c>
      <c r="AM255" s="15">
        <v>42</v>
      </c>
      <c r="AN255" s="15">
        <v>28</v>
      </c>
      <c r="AO255" s="15">
        <v>25</v>
      </c>
      <c r="AP255" s="15">
        <v>46</v>
      </c>
      <c r="AQ255" s="15">
        <v>6</v>
      </c>
      <c r="AR255" s="15">
        <v>12</v>
      </c>
      <c r="AS255" s="15">
        <v>4</v>
      </c>
      <c r="AT255" s="15">
        <v>43</v>
      </c>
      <c r="AU255" s="15">
        <v>31</v>
      </c>
      <c r="AV255" s="15">
        <v>36</v>
      </c>
      <c r="AW255" s="15">
        <v>51</v>
      </c>
      <c r="AX255" s="15">
        <v>2</v>
      </c>
      <c r="AY255" s="15">
        <v>39</v>
      </c>
      <c r="AZ255" s="15">
        <v>19</v>
      </c>
      <c r="BA255" s="15">
        <v>26</v>
      </c>
      <c r="BB255" s="15">
        <v>11</v>
      </c>
      <c r="BD255" s="15">
        <v>15</v>
      </c>
      <c r="BE255" s="15">
        <v>44</v>
      </c>
      <c r="BF255" s="15">
        <v>9</v>
      </c>
      <c r="BG255" s="15">
        <v>30</v>
      </c>
    </row>
    <row r="256" spans="1:59" s="15" customFormat="1">
      <c r="A256" s="475" t="str">
        <f t="shared" ca="1" si="17"/>
        <v/>
      </c>
      <c r="B256" s="475" t="str">
        <f t="shared" ca="1" si="17"/>
        <v/>
      </c>
      <c r="C256" s="475" t="str">
        <f t="shared" ca="1" si="16"/>
        <v/>
      </c>
    </row>
    <row r="257" spans="1:64" s="15" customFormat="1">
      <c r="A257" s="475" t="str">
        <f t="shared" ca="1" si="17"/>
        <v/>
      </c>
      <c r="B257" s="475" t="str">
        <f t="shared" ca="1" si="17"/>
        <v/>
      </c>
      <c r="C257" s="475" t="str">
        <f t="shared" ca="1" si="16"/>
        <v/>
      </c>
      <c r="D257" s="479">
        <v>54</v>
      </c>
      <c r="E257" s="40" t="s">
        <v>338</v>
      </c>
    </row>
    <row r="258" spans="1:64" s="15" customFormat="1">
      <c r="E258" s="475" t="s">
        <v>283</v>
      </c>
      <c r="F258" s="15">
        <v>1</v>
      </c>
      <c r="G258" s="15">
        <v>2</v>
      </c>
      <c r="H258" s="15">
        <v>3</v>
      </c>
      <c r="I258" s="15">
        <v>4</v>
      </c>
      <c r="J258" s="15">
        <v>5</v>
      </c>
      <c r="K258" s="15">
        <v>6</v>
      </c>
      <c r="L258" s="15">
        <v>7</v>
      </c>
      <c r="M258" s="15">
        <v>8</v>
      </c>
      <c r="N258" s="15">
        <v>9</v>
      </c>
      <c r="O258" s="15">
        <v>10</v>
      </c>
      <c r="P258" s="15">
        <v>11</v>
      </c>
      <c r="Q258" s="15">
        <v>12</v>
      </c>
      <c r="R258" s="15">
        <v>13</v>
      </c>
      <c r="S258" s="15">
        <v>14</v>
      </c>
      <c r="T258" s="15">
        <v>15</v>
      </c>
      <c r="U258" s="15">
        <v>16</v>
      </c>
      <c r="V258" s="15">
        <v>17</v>
      </c>
      <c r="W258" s="15">
        <v>18</v>
      </c>
      <c r="X258" s="15">
        <v>19</v>
      </c>
      <c r="Y258" s="15">
        <v>20</v>
      </c>
      <c r="Z258" s="15">
        <v>21</v>
      </c>
      <c r="AA258" s="15">
        <v>22</v>
      </c>
      <c r="AB258" s="15">
        <v>23</v>
      </c>
      <c r="AC258" s="15">
        <v>24</v>
      </c>
      <c r="AD258" s="15">
        <v>25</v>
      </c>
      <c r="AE258" s="15">
        <v>26</v>
      </c>
      <c r="AF258" s="15">
        <v>27</v>
      </c>
      <c r="AG258" s="15">
        <v>28</v>
      </c>
      <c r="AH258" s="15">
        <v>29</v>
      </c>
      <c r="AI258" s="15">
        <v>30</v>
      </c>
      <c r="AJ258" s="15">
        <v>31</v>
      </c>
      <c r="AK258" s="15">
        <v>32</v>
      </c>
      <c r="AL258" s="15">
        <v>33</v>
      </c>
      <c r="AM258" s="15">
        <v>34</v>
      </c>
      <c r="AN258" s="15">
        <v>35</v>
      </c>
      <c r="AO258" s="15">
        <v>36</v>
      </c>
      <c r="AP258" s="15">
        <v>37</v>
      </c>
      <c r="AQ258" s="15">
        <v>38</v>
      </c>
      <c r="AR258" s="15">
        <v>39</v>
      </c>
      <c r="AS258" s="15">
        <v>40</v>
      </c>
      <c r="AT258" s="15">
        <v>41</v>
      </c>
      <c r="AU258" s="15">
        <v>42</v>
      </c>
      <c r="AV258" s="15">
        <v>43</v>
      </c>
      <c r="AW258" s="15">
        <v>44</v>
      </c>
      <c r="AX258" s="15">
        <v>45</v>
      </c>
      <c r="AY258" s="15">
        <v>46</v>
      </c>
      <c r="AZ258" s="15">
        <v>47</v>
      </c>
      <c r="BA258" s="15">
        <v>48</v>
      </c>
      <c r="BB258" s="15">
        <v>49</v>
      </c>
      <c r="BC258" s="15">
        <v>50</v>
      </c>
      <c r="BD258" s="15">
        <v>51</v>
      </c>
      <c r="BE258" s="15">
        <v>52</v>
      </c>
      <c r="BF258" s="15">
        <v>53</v>
      </c>
      <c r="BG258" s="15">
        <v>54</v>
      </c>
    </row>
    <row r="259" spans="1:64" s="15" customFormat="1">
      <c r="E259" s="475" t="s">
        <v>311</v>
      </c>
      <c r="F259" s="15">
        <v>18</v>
      </c>
      <c r="G259" s="15">
        <v>38</v>
      </c>
      <c r="H259" s="15">
        <v>14</v>
      </c>
      <c r="I259" s="15">
        <v>47</v>
      </c>
      <c r="J259" s="15">
        <v>27</v>
      </c>
      <c r="K259" s="15">
        <v>24</v>
      </c>
      <c r="L259" s="15">
        <v>54</v>
      </c>
      <c r="M259" s="15">
        <v>35</v>
      </c>
      <c r="N259" s="15">
        <v>50</v>
      </c>
      <c r="O259" s="15">
        <v>7</v>
      </c>
      <c r="P259" s="15">
        <v>12</v>
      </c>
      <c r="Q259" s="15">
        <v>45</v>
      </c>
      <c r="R259" s="15">
        <v>32</v>
      </c>
      <c r="S259" s="15">
        <v>6</v>
      </c>
      <c r="T259" s="15">
        <v>19</v>
      </c>
      <c r="U259" s="15">
        <v>25</v>
      </c>
      <c r="V259" s="15">
        <v>28</v>
      </c>
      <c r="W259" s="15">
        <v>15</v>
      </c>
      <c r="X259" s="15">
        <v>43</v>
      </c>
      <c r="Y259" s="15">
        <v>39</v>
      </c>
      <c r="Z259" s="15">
        <v>37</v>
      </c>
      <c r="AA259" s="15">
        <v>23</v>
      </c>
      <c r="AB259" s="15">
        <v>34</v>
      </c>
      <c r="AC259" s="15">
        <v>52</v>
      </c>
      <c r="AD259" s="15">
        <v>2</v>
      </c>
      <c r="AE259" s="15">
        <v>44</v>
      </c>
      <c r="AF259" s="15">
        <v>29</v>
      </c>
      <c r="AG259" s="15">
        <v>22</v>
      </c>
      <c r="AH259" s="15">
        <v>11</v>
      </c>
      <c r="AI259" s="15">
        <v>8</v>
      </c>
      <c r="AJ259" s="15">
        <v>10</v>
      </c>
      <c r="AK259" s="15">
        <v>5</v>
      </c>
      <c r="AL259" s="15">
        <v>31</v>
      </c>
      <c r="AM259" s="15">
        <v>13</v>
      </c>
      <c r="AN259" s="15">
        <v>48</v>
      </c>
      <c r="AO259" s="15">
        <v>17</v>
      </c>
      <c r="AP259" s="15">
        <v>33</v>
      </c>
      <c r="AQ259" s="15">
        <v>36</v>
      </c>
      <c r="AR259" s="15">
        <v>53</v>
      </c>
      <c r="AS259" s="15">
        <v>42</v>
      </c>
      <c r="AT259" s="15">
        <v>30</v>
      </c>
      <c r="AU259" s="15">
        <v>20</v>
      </c>
      <c r="AV259" s="15">
        <v>4</v>
      </c>
      <c r="AW259" s="15">
        <v>46</v>
      </c>
      <c r="AX259" s="15">
        <v>21</v>
      </c>
      <c r="AY259" s="15">
        <v>49</v>
      </c>
      <c r="AZ259" s="15">
        <v>1</v>
      </c>
      <c r="BA259" s="15">
        <v>16</v>
      </c>
      <c r="BB259" s="15">
        <v>41</v>
      </c>
      <c r="BC259" s="15">
        <v>51</v>
      </c>
      <c r="BD259" s="15">
        <v>3</v>
      </c>
      <c r="BE259" s="15">
        <v>40</v>
      </c>
      <c r="BF259" s="15">
        <v>9</v>
      </c>
      <c r="BG259" s="15">
        <v>26</v>
      </c>
    </row>
    <row r="260" spans="1:64" s="15" customFormat="1">
      <c r="E260" s="475" t="s">
        <v>313</v>
      </c>
      <c r="F260" s="15">
        <v>2</v>
      </c>
      <c r="G260" s="15">
        <v>15</v>
      </c>
      <c r="H260" s="15">
        <v>27</v>
      </c>
      <c r="I260" s="15">
        <v>16</v>
      </c>
      <c r="J260" s="15">
        <v>31</v>
      </c>
      <c r="K260" s="15">
        <v>13</v>
      </c>
      <c r="L260" s="15">
        <v>53</v>
      </c>
      <c r="M260" s="15">
        <v>41</v>
      </c>
      <c r="N260" s="15">
        <v>32</v>
      </c>
      <c r="O260" s="15">
        <v>28</v>
      </c>
      <c r="P260" s="15">
        <v>29</v>
      </c>
      <c r="Q260" s="15">
        <v>48</v>
      </c>
      <c r="R260" s="15">
        <v>54</v>
      </c>
      <c r="S260" s="15">
        <v>36</v>
      </c>
      <c r="T260" s="15">
        <v>3</v>
      </c>
      <c r="U260" s="15">
        <v>5</v>
      </c>
      <c r="V260" s="15">
        <v>43</v>
      </c>
      <c r="W260" s="15">
        <v>20</v>
      </c>
      <c r="X260" s="15">
        <v>38</v>
      </c>
      <c r="Y260" s="15">
        <v>23</v>
      </c>
      <c r="Z260" s="15">
        <v>14</v>
      </c>
      <c r="AA260" s="15">
        <v>26</v>
      </c>
      <c r="AB260" s="15">
        <v>49</v>
      </c>
      <c r="AC260" s="15">
        <v>22</v>
      </c>
      <c r="AD260" s="15">
        <v>6</v>
      </c>
      <c r="AE260" s="15">
        <v>52</v>
      </c>
      <c r="AF260" s="15">
        <v>21</v>
      </c>
      <c r="AG260" s="15">
        <v>10</v>
      </c>
      <c r="AH260" s="15">
        <v>1</v>
      </c>
      <c r="AI260" s="15">
        <v>11</v>
      </c>
      <c r="AJ260" s="15">
        <v>50</v>
      </c>
      <c r="AK260" s="15">
        <v>8</v>
      </c>
      <c r="AL260" s="15">
        <v>42</v>
      </c>
      <c r="AM260" s="15">
        <v>12</v>
      </c>
      <c r="AN260" s="15">
        <v>37</v>
      </c>
      <c r="AO260" s="15">
        <v>39</v>
      </c>
      <c r="AP260" s="15">
        <v>34</v>
      </c>
      <c r="AQ260" s="15">
        <v>47</v>
      </c>
      <c r="AR260" s="15">
        <v>17</v>
      </c>
      <c r="AS260" s="15">
        <v>44</v>
      </c>
      <c r="AT260" s="15">
        <v>40</v>
      </c>
      <c r="AU260" s="15">
        <v>35</v>
      </c>
      <c r="AV260" s="15">
        <v>51</v>
      </c>
      <c r="AW260" s="15">
        <v>25</v>
      </c>
      <c r="AX260" s="15">
        <v>46</v>
      </c>
      <c r="AY260" s="15">
        <v>45</v>
      </c>
      <c r="AZ260" s="15">
        <v>9</v>
      </c>
      <c r="BA260" s="15">
        <v>30</v>
      </c>
      <c r="BB260" s="15">
        <v>18</v>
      </c>
      <c r="BC260" s="15">
        <v>24</v>
      </c>
      <c r="BD260" s="15">
        <v>19</v>
      </c>
      <c r="BE260" s="15">
        <v>4</v>
      </c>
      <c r="BF260" s="15">
        <v>7</v>
      </c>
      <c r="BG260" s="15">
        <v>33</v>
      </c>
    </row>
    <row r="261" spans="1:64" s="15" customFormat="1"/>
    <row r="262" spans="1:64" s="15" customFormat="1">
      <c r="D262" s="479">
        <v>55</v>
      </c>
      <c r="E262" s="40" t="s">
        <v>338</v>
      </c>
    </row>
    <row r="263" spans="1:64" s="15" customFormat="1">
      <c r="E263" s="475" t="s">
        <v>283</v>
      </c>
      <c r="F263" s="15">
        <v>1</v>
      </c>
      <c r="G263" s="15">
        <v>2</v>
      </c>
      <c r="H263" s="15">
        <v>3</v>
      </c>
      <c r="I263" s="15">
        <v>4</v>
      </c>
      <c r="J263" s="15">
        <v>5</v>
      </c>
      <c r="K263" s="15">
        <v>6</v>
      </c>
      <c r="L263" s="15">
        <v>7</v>
      </c>
      <c r="M263" s="15">
        <v>8</v>
      </c>
      <c r="N263" s="15">
        <v>9</v>
      </c>
      <c r="O263" s="15">
        <v>10</v>
      </c>
      <c r="P263" s="15">
        <v>11</v>
      </c>
      <c r="Q263" s="15">
        <v>12</v>
      </c>
      <c r="R263" s="15">
        <v>13</v>
      </c>
      <c r="S263" s="15">
        <v>14</v>
      </c>
      <c r="T263" s="15">
        <v>15</v>
      </c>
      <c r="U263" s="15">
        <v>16</v>
      </c>
      <c r="V263" s="15">
        <v>17</v>
      </c>
      <c r="W263" s="15">
        <v>18</v>
      </c>
      <c r="X263" s="15">
        <v>19</v>
      </c>
      <c r="Y263" s="15">
        <v>20</v>
      </c>
      <c r="Z263" s="15">
        <v>21</v>
      </c>
      <c r="AA263" s="15">
        <v>22</v>
      </c>
      <c r="AB263" s="15">
        <v>23</v>
      </c>
      <c r="AC263" s="15">
        <v>24</v>
      </c>
      <c r="AD263" s="15">
        <v>25</v>
      </c>
      <c r="AE263" s="15">
        <v>26</v>
      </c>
      <c r="AF263" s="15">
        <v>27</v>
      </c>
      <c r="AG263" s="15">
        <v>28</v>
      </c>
      <c r="AH263" s="15">
        <v>29</v>
      </c>
      <c r="AI263" s="15">
        <v>30</v>
      </c>
      <c r="AJ263" s="15">
        <v>31</v>
      </c>
      <c r="AK263" s="15">
        <v>32</v>
      </c>
      <c r="AL263" s="15">
        <v>33</v>
      </c>
      <c r="AM263" s="15">
        <v>34</v>
      </c>
      <c r="AN263" s="15">
        <v>35</v>
      </c>
      <c r="AO263" s="15">
        <v>36</v>
      </c>
      <c r="AP263" s="15">
        <v>37</v>
      </c>
      <c r="AQ263" s="15">
        <v>38</v>
      </c>
      <c r="AR263" s="15">
        <v>39</v>
      </c>
      <c r="AS263" s="15">
        <v>40</v>
      </c>
      <c r="AT263" s="15">
        <v>41</v>
      </c>
      <c r="AU263" s="15">
        <v>42</v>
      </c>
      <c r="AV263" s="15">
        <v>43</v>
      </c>
      <c r="AW263" s="15">
        <v>44</v>
      </c>
      <c r="AX263" s="15">
        <v>45</v>
      </c>
      <c r="AY263" s="15">
        <v>46</v>
      </c>
      <c r="AZ263" s="15">
        <v>47</v>
      </c>
      <c r="BA263" s="15">
        <v>48</v>
      </c>
      <c r="BB263" s="15">
        <v>49</v>
      </c>
      <c r="BC263" s="15">
        <v>50</v>
      </c>
      <c r="BD263" s="15">
        <v>51</v>
      </c>
      <c r="BE263" s="15">
        <v>52</v>
      </c>
      <c r="BF263" s="15">
        <v>53</v>
      </c>
      <c r="BG263" s="15">
        <v>54</v>
      </c>
      <c r="BH263" s="15">
        <v>55</v>
      </c>
    </row>
    <row r="264" spans="1:64" s="15" customFormat="1">
      <c r="E264" s="475" t="s">
        <v>311</v>
      </c>
      <c r="F264" s="15">
        <v>47</v>
      </c>
      <c r="G264" s="15">
        <v>45</v>
      </c>
      <c r="H264" s="15">
        <v>39</v>
      </c>
      <c r="I264" s="15">
        <v>18</v>
      </c>
      <c r="J264" s="15">
        <v>24</v>
      </c>
      <c r="K264" s="15">
        <v>44</v>
      </c>
      <c r="L264" s="15">
        <v>29</v>
      </c>
      <c r="M264" s="15">
        <v>7</v>
      </c>
      <c r="N264" s="15">
        <v>55</v>
      </c>
      <c r="O264" s="15">
        <v>16</v>
      </c>
      <c r="P264" s="15">
        <v>4</v>
      </c>
      <c r="Q264" s="15">
        <v>34</v>
      </c>
      <c r="R264" s="15">
        <v>52</v>
      </c>
      <c r="S264" s="15">
        <v>17</v>
      </c>
      <c r="T264" s="15">
        <v>49</v>
      </c>
      <c r="U264" s="15">
        <v>15</v>
      </c>
      <c r="V264" s="15">
        <v>48</v>
      </c>
      <c r="W264" s="15">
        <v>31</v>
      </c>
      <c r="X264" s="15">
        <v>21</v>
      </c>
      <c r="Y264" s="15">
        <v>36</v>
      </c>
      <c r="Z264" s="15">
        <v>27</v>
      </c>
      <c r="AA264" s="15">
        <v>46</v>
      </c>
      <c r="AB264" s="15">
        <v>9</v>
      </c>
      <c r="AC264" s="15">
        <v>33</v>
      </c>
      <c r="AD264" s="15">
        <v>43</v>
      </c>
      <c r="AE264" s="15">
        <v>32</v>
      </c>
      <c r="AF264" s="15">
        <v>38</v>
      </c>
      <c r="AG264" s="15">
        <v>12</v>
      </c>
      <c r="AH264" s="15">
        <v>22</v>
      </c>
      <c r="AI264" s="15">
        <v>8</v>
      </c>
      <c r="AJ264" s="15">
        <v>13</v>
      </c>
      <c r="AK264" s="15">
        <v>10</v>
      </c>
      <c r="AL264" s="15">
        <v>30</v>
      </c>
      <c r="AM264" s="15">
        <v>3</v>
      </c>
      <c r="AN264" s="15">
        <v>51</v>
      </c>
      <c r="AO264" s="15">
        <v>42</v>
      </c>
      <c r="AP264" s="15">
        <v>35</v>
      </c>
      <c r="AQ264" s="15">
        <v>37</v>
      </c>
      <c r="AR264" s="15">
        <v>23</v>
      </c>
      <c r="AS264" s="15">
        <v>11</v>
      </c>
      <c r="AT264" s="15">
        <v>5</v>
      </c>
      <c r="AU264" s="15">
        <v>25</v>
      </c>
      <c r="AV264" s="15">
        <v>20</v>
      </c>
      <c r="AW264" s="15">
        <v>53</v>
      </c>
      <c r="AX264" s="15">
        <v>28</v>
      </c>
      <c r="AY264" s="15">
        <v>14</v>
      </c>
      <c r="AZ264" s="15">
        <v>54</v>
      </c>
      <c r="BA264" s="15">
        <v>40</v>
      </c>
      <c r="BB264" s="15">
        <v>6</v>
      </c>
      <c r="BC264" s="15">
        <v>1</v>
      </c>
      <c r="BD264" s="15">
        <v>19</v>
      </c>
      <c r="BE264" s="15">
        <v>41</v>
      </c>
      <c r="BF264" s="15">
        <v>2</v>
      </c>
      <c r="BG264" s="15">
        <v>50</v>
      </c>
      <c r="BH264" s="15">
        <v>26</v>
      </c>
    </row>
    <row r="265" spans="1:64" s="15" customFormat="1">
      <c r="E265" s="475" t="s">
        <v>313</v>
      </c>
      <c r="F265" s="15">
        <v>50</v>
      </c>
      <c r="G265" s="15">
        <v>43</v>
      </c>
      <c r="H265" s="15">
        <v>35</v>
      </c>
      <c r="I265" s="15">
        <v>38</v>
      </c>
      <c r="J265" s="15">
        <v>21</v>
      </c>
      <c r="K265" s="15">
        <v>24</v>
      </c>
      <c r="L265" s="15">
        <v>3</v>
      </c>
      <c r="M265" s="15">
        <v>16</v>
      </c>
      <c r="N265" s="15">
        <v>37</v>
      </c>
      <c r="O265" s="15">
        <v>48</v>
      </c>
      <c r="P265" s="15">
        <v>45</v>
      </c>
      <c r="Q265" s="15">
        <v>30</v>
      </c>
      <c r="R265" s="15">
        <v>11</v>
      </c>
      <c r="S265" s="15">
        <v>52</v>
      </c>
      <c r="T265" s="15">
        <v>2</v>
      </c>
      <c r="U265" s="15">
        <v>49</v>
      </c>
      <c r="V265" s="15">
        <v>18</v>
      </c>
      <c r="W265" s="15">
        <v>36</v>
      </c>
      <c r="X265" s="15">
        <v>13</v>
      </c>
      <c r="Y265" s="15">
        <v>41</v>
      </c>
      <c r="Z265" s="15">
        <v>55</v>
      </c>
      <c r="AA265" s="15">
        <v>9</v>
      </c>
      <c r="AB265" s="15">
        <v>14</v>
      </c>
      <c r="AC265" s="15">
        <v>5</v>
      </c>
      <c r="AD265" s="15">
        <v>31</v>
      </c>
      <c r="AE265" s="15">
        <v>53</v>
      </c>
      <c r="AF265" s="15">
        <v>26</v>
      </c>
      <c r="AG265" s="15">
        <v>10</v>
      </c>
      <c r="AH265" s="15">
        <v>1</v>
      </c>
      <c r="AI265" s="15">
        <v>12</v>
      </c>
      <c r="AJ265" s="15">
        <v>39</v>
      </c>
      <c r="AK265" s="15">
        <v>20</v>
      </c>
      <c r="AL265" s="15">
        <v>29</v>
      </c>
      <c r="AM265" s="15">
        <v>46</v>
      </c>
      <c r="AN265" s="15">
        <v>4</v>
      </c>
      <c r="AO265" s="15">
        <v>23</v>
      </c>
      <c r="AP265" s="15">
        <v>8</v>
      </c>
      <c r="AQ265" s="15">
        <v>19</v>
      </c>
      <c r="AR265" s="15">
        <v>15</v>
      </c>
      <c r="AS265" s="15">
        <v>47</v>
      </c>
      <c r="AT265" s="15">
        <v>54</v>
      </c>
      <c r="AU265" s="15">
        <v>28</v>
      </c>
      <c r="AV265" s="15">
        <v>34</v>
      </c>
      <c r="AW265" s="15">
        <v>42</v>
      </c>
      <c r="AX265" s="15">
        <v>7</v>
      </c>
      <c r="AY265" s="15">
        <v>22</v>
      </c>
      <c r="AZ265" s="15">
        <v>33</v>
      </c>
      <c r="BA265" s="15">
        <v>44</v>
      </c>
      <c r="BB265" s="15">
        <v>51</v>
      </c>
      <c r="BC265" s="15">
        <v>6</v>
      </c>
      <c r="BD265" s="15">
        <v>17</v>
      </c>
      <c r="BE265" s="15">
        <v>40</v>
      </c>
      <c r="BF265" s="15">
        <v>25</v>
      </c>
      <c r="BG265" s="15">
        <v>32</v>
      </c>
      <c r="BH265" s="15">
        <v>27</v>
      </c>
    </row>
    <row r="266" spans="1:64" s="15" customFormat="1"/>
    <row r="267" spans="1:64" s="15" customFormat="1">
      <c r="D267" s="479">
        <v>56</v>
      </c>
      <c r="E267" s="40" t="s">
        <v>338</v>
      </c>
    </row>
    <row r="268" spans="1:64" s="15" customFormat="1">
      <c r="E268" s="475" t="s">
        <v>283</v>
      </c>
      <c r="F268" s="15">
        <v>1</v>
      </c>
      <c r="G268" s="15">
        <v>2</v>
      </c>
      <c r="H268" s="15">
        <v>3</v>
      </c>
      <c r="I268" s="15">
        <v>4</v>
      </c>
      <c r="J268" s="15">
        <v>5</v>
      </c>
      <c r="K268" s="15">
        <v>6</v>
      </c>
      <c r="L268" s="15">
        <v>7</v>
      </c>
      <c r="M268" s="15">
        <v>8</v>
      </c>
      <c r="N268" s="15">
        <v>9</v>
      </c>
      <c r="O268" s="15">
        <v>10</v>
      </c>
      <c r="P268" s="15">
        <v>11</v>
      </c>
      <c r="Q268" s="15">
        <v>12</v>
      </c>
      <c r="R268" s="15">
        <v>13</v>
      </c>
      <c r="S268" s="15">
        <v>14</v>
      </c>
      <c r="T268" s="15">
        <v>15</v>
      </c>
      <c r="U268" s="15">
        <v>16</v>
      </c>
      <c r="V268" s="15">
        <v>17</v>
      </c>
      <c r="W268" s="15">
        <v>18</v>
      </c>
      <c r="X268" s="15">
        <v>19</v>
      </c>
      <c r="Y268" s="15">
        <v>20</v>
      </c>
      <c r="Z268" s="15">
        <v>21</v>
      </c>
      <c r="AA268" s="15">
        <v>22</v>
      </c>
      <c r="AB268" s="15">
        <v>23</v>
      </c>
      <c r="AC268" s="15">
        <v>24</v>
      </c>
      <c r="AD268" s="15">
        <v>25</v>
      </c>
      <c r="AE268" s="15">
        <v>26</v>
      </c>
      <c r="AF268" s="15">
        <v>27</v>
      </c>
      <c r="AG268" s="15">
        <v>28</v>
      </c>
      <c r="AH268" s="15">
        <v>29</v>
      </c>
      <c r="AI268" s="15">
        <v>30</v>
      </c>
      <c r="AJ268" s="15">
        <v>31</v>
      </c>
      <c r="AK268" s="15">
        <v>32</v>
      </c>
      <c r="AL268" s="15">
        <v>33</v>
      </c>
      <c r="AM268" s="15">
        <v>34</v>
      </c>
      <c r="AN268" s="15">
        <v>35</v>
      </c>
      <c r="AO268" s="15">
        <v>36</v>
      </c>
      <c r="AP268" s="15">
        <v>37</v>
      </c>
      <c r="AQ268" s="15">
        <v>38</v>
      </c>
      <c r="AR268" s="15">
        <v>39</v>
      </c>
      <c r="AS268" s="15">
        <v>40</v>
      </c>
      <c r="AT268" s="15">
        <v>41</v>
      </c>
      <c r="AU268" s="15">
        <v>42</v>
      </c>
      <c r="AV268" s="15">
        <v>43</v>
      </c>
      <c r="AW268" s="15">
        <v>44</v>
      </c>
      <c r="AY268" s="15">
        <v>45</v>
      </c>
      <c r="AZ268" s="15">
        <v>46</v>
      </c>
      <c r="BA268" s="15">
        <v>47</v>
      </c>
      <c r="BB268" s="15">
        <v>48</v>
      </c>
      <c r="BD268" s="15">
        <v>49</v>
      </c>
      <c r="BE268" s="15">
        <v>50</v>
      </c>
      <c r="BF268" s="15">
        <v>51</v>
      </c>
      <c r="BG268" s="15">
        <v>52</v>
      </c>
      <c r="BI268" s="15">
        <v>53</v>
      </c>
      <c r="BJ268" s="15">
        <v>54</v>
      </c>
      <c r="BK268" s="15">
        <v>55</v>
      </c>
      <c r="BL268" s="15">
        <v>56</v>
      </c>
    </row>
    <row r="269" spans="1:64" s="15" customFormat="1">
      <c r="E269" s="475" t="s">
        <v>311</v>
      </c>
      <c r="F269" s="15">
        <v>37</v>
      </c>
      <c r="G269" s="15">
        <v>21</v>
      </c>
      <c r="H269" s="15">
        <v>54</v>
      </c>
      <c r="I269" s="15">
        <v>31</v>
      </c>
      <c r="J269" s="15">
        <v>27</v>
      </c>
      <c r="K269" s="15">
        <v>56</v>
      </c>
      <c r="L269" s="15">
        <v>45</v>
      </c>
      <c r="M269" s="15">
        <v>19</v>
      </c>
      <c r="N269" s="15">
        <v>41</v>
      </c>
      <c r="O269" s="15">
        <v>36</v>
      </c>
      <c r="P269" s="15">
        <v>17</v>
      </c>
      <c r="Q269" s="15">
        <v>25</v>
      </c>
      <c r="R269" s="15">
        <v>4</v>
      </c>
      <c r="S269" s="15">
        <v>51</v>
      </c>
      <c r="T269" s="15">
        <v>53</v>
      </c>
      <c r="U269" s="15">
        <v>5</v>
      </c>
      <c r="V269" s="15">
        <v>47</v>
      </c>
      <c r="W269" s="15">
        <v>50</v>
      </c>
      <c r="X269" s="15">
        <v>26</v>
      </c>
      <c r="Y269" s="15">
        <v>38</v>
      </c>
      <c r="Z269" s="15">
        <v>10</v>
      </c>
      <c r="AA269" s="15">
        <v>55</v>
      </c>
      <c r="AB269" s="15">
        <v>22</v>
      </c>
      <c r="AC269" s="15">
        <v>2</v>
      </c>
      <c r="AD269" s="15">
        <v>16</v>
      </c>
      <c r="AE269" s="15">
        <v>48</v>
      </c>
      <c r="AF269" s="15">
        <v>20</v>
      </c>
      <c r="AG269" s="15">
        <v>52</v>
      </c>
      <c r="AH269" s="15">
        <v>43</v>
      </c>
      <c r="AI269" s="15">
        <v>33</v>
      </c>
      <c r="AJ269" s="15">
        <v>34</v>
      </c>
      <c r="AK269" s="15">
        <v>49</v>
      </c>
      <c r="AL269" s="15">
        <v>12</v>
      </c>
      <c r="AM269" s="15">
        <v>7</v>
      </c>
      <c r="AN269" s="15">
        <v>42</v>
      </c>
      <c r="AO269" s="15">
        <v>35</v>
      </c>
      <c r="AP269" s="15">
        <v>44</v>
      </c>
      <c r="AQ269" s="15">
        <v>46</v>
      </c>
      <c r="AR269" s="15">
        <v>28</v>
      </c>
      <c r="AS269" s="15">
        <v>14</v>
      </c>
      <c r="AT269" s="15">
        <v>18</v>
      </c>
      <c r="AU269" s="15">
        <v>6</v>
      </c>
      <c r="AV269" s="15">
        <v>29</v>
      </c>
      <c r="AW269" s="15">
        <v>23</v>
      </c>
      <c r="AY269" s="15">
        <v>24</v>
      </c>
      <c r="AZ269" s="15">
        <v>9</v>
      </c>
      <c r="BA269" s="15">
        <v>15</v>
      </c>
      <c r="BB269" s="15">
        <v>32</v>
      </c>
      <c r="BD269" s="15">
        <v>13</v>
      </c>
      <c r="BE269" s="15">
        <v>3</v>
      </c>
      <c r="BF269" s="15">
        <v>39</v>
      </c>
      <c r="BG269" s="15">
        <v>8</v>
      </c>
      <c r="BI269" s="15">
        <v>40</v>
      </c>
      <c r="BJ269" s="15">
        <v>30</v>
      </c>
      <c r="BK269" s="15">
        <v>11</v>
      </c>
      <c r="BL269" s="15">
        <v>1</v>
      </c>
    </row>
    <row r="270" spans="1:64" s="15" customFormat="1">
      <c r="E270" s="475" t="s">
        <v>313</v>
      </c>
      <c r="F270" s="15">
        <v>23</v>
      </c>
      <c r="G270" s="15">
        <v>52</v>
      </c>
      <c r="H270" s="15">
        <v>44</v>
      </c>
      <c r="I270" s="15">
        <v>5</v>
      </c>
      <c r="J270" s="15">
        <v>12</v>
      </c>
      <c r="K270" s="15">
        <v>28</v>
      </c>
      <c r="L270" s="15">
        <v>31</v>
      </c>
      <c r="M270" s="15">
        <v>1</v>
      </c>
      <c r="N270" s="15">
        <v>6</v>
      </c>
      <c r="O270" s="15">
        <v>49</v>
      </c>
      <c r="P270" s="15">
        <v>43</v>
      </c>
      <c r="Q270" s="15">
        <v>39</v>
      </c>
      <c r="R270" s="15">
        <v>9</v>
      </c>
      <c r="S270" s="15">
        <v>55</v>
      </c>
      <c r="T270" s="15">
        <v>11</v>
      </c>
      <c r="U270" s="15">
        <v>15</v>
      </c>
      <c r="V270" s="15">
        <v>34</v>
      </c>
      <c r="W270" s="15">
        <v>16</v>
      </c>
      <c r="X270" s="15">
        <v>50</v>
      </c>
      <c r="Y270" s="15">
        <v>56</v>
      </c>
      <c r="Z270" s="15">
        <v>29</v>
      </c>
      <c r="AA270" s="15">
        <v>51</v>
      </c>
      <c r="AB270" s="15">
        <v>40</v>
      </c>
      <c r="AC270" s="15">
        <v>45</v>
      </c>
      <c r="AD270" s="15">
        <v>3</v>
      </c>
      <c r="AE270" s="15">
        <v>42</v>
      </c>
      <c r="AF270" s="15">
        <v>8</v>
      </c>
      <c r="AG270" s="15">
        <v>53</v>
      </c>
      <c r="AH270" s="15">
        <v>21</v>
      </c>
      <c r="AI270" s="15">
        <v>46</v>
      </c>
      <c r="AJ270" s="15">
        <v>19</v>
      </c>
      <c r="AK270" s="15">
        <v>24</v>
      </c>
      <c r="AL270" s="15">
        <v>48</v>
      </c>
      <c r="AM270" s="15">
        <v>54</v>
      </c>
      <c r="AN270" s="15">
        <v>13</v>
      </c>
      <c r="AO270" s="15">
        <v>32</v>
      </c>
      <c r="AP270" s="15">
        <v>41</v>
      </c>
      <c r="AQ270" s="15">
        <v>30</v>
      </c>
      <c r="AR270" s="15">
        <v>18</v>
      </c>
      <c r="AS270" s="15">
        <v>47</v>
      </c>
      <c r="AT270" s="15">
        <v>14</v>
      </c>
      <c r="AU270" s="15">
        <v>26</v>
      </c>
      <c r="AV270" s="15">
        <v>25</v>
      </c>
      <c r="AW270" s="15">
        <v>37</v>
      </c>
      <c r="AY270" s="15">
        <v>2</v>
      </c>
      <c r="AZ270" s="15">
        <v>33</v>
      </c>
      <c r="BA270" s="15">
        <v>27</v>
      </c>
      <c r="BB270" s="15">
        <v>17</v>
      </c>
      <c r="BD270" s="15">
        <v>4</v>
      </c>
      <c r="BE270" s="15">
        <v>38</v>
      </c>
      <c r="BF270" s="15">
        <v>10</v>
      </c>
      <c r="BG270" s="15">
        <v>35</v>
      </c>
      <c r="BI270" s="15">
        <v>20</v>
      </c>
      <c r="BJ270" s="15">
        <v>36</v>
      </c>
      <c r="BK270" s="15">
        <v>7</v>
      </c>
      <c r="BL270" s="15">
        <v>22</v>
      </c>
    </row>
    <row r="271" spans="1:64" s="15" customFormat="1"/>
    <row r="272" spans="1:64" s="15" customFormat="1">
      <c r="D272" s="479">
        <v>57</v>
      </c>
      <c r="E272" s="40" t="s">
        <v>338</v>
      </c>
    </row>
    <row r="273" spans="4:65" s="15" customFormat="1">
      <c r="E273" s="475" t="s">
        <v>283</v>
      </c>
      <c r="F273" s="15">
        <v>1</v>
      </c>
      <c r="G273" s="15">
        <v>2</v>
      </c>
      <c r="H273" s="15">
        <v>3</v>
      </c>
      <c r="I273" s="15">
        <v>4</v>
      </c>
      <c r="J273" s="15">
        <v>5</v>
      </c>
      <c r="K273" s="15">
        <v>6</v>
      </c>
      <c r="L273" s="15">
        <v>7</v>
      </c>
      <c r="M273" s="15">
        <v>8</v>
      </c>
      <c r="N273" s="15">
        <v>9</v>
      </c>
      <c r="O273" s="15">
        <v>10</v>
      </c>
      <c r="P273" s="15">
        <v>11</v>
      </c>
      <c r="Q273" s="15">
        <v>12</v>
      </c>
      <c r="R273" s="15">
        <v>13</v>
      </c>
      <c r="S273" s="15">
        <v>14</v>
      </c>
      <c r="T273" s="15">
        <v>15</v>
      </c>
      <c r="U273" s="15">
        <v>16</v>
      </c>
      <c r="V273" s="15">
        <v>17</v>
      </c>
      <c r="W273" s="15">
        <v>18</v>
      </c>
      <c r="X273" s="15">
        <v>19</v>
      </c>
      <c r="Y273" s="15">
        <v>20</v>
      </c>
      <c r="Z273" s="15">
        <v>21</v>
      </c>
      <c r="AA273" s="15">
        <v>22</v>
      </c>
      <c r="AB273" s="15">
        <v>23</v>
      </c>
      <c r="AC273" s="15">
        <v>24</v>
      </c>
      <c r="AD273" s="15">
        <v>25</v>
      </c>
      <c r="AE273" s="15">
        <v>26</v>
      </c>
      <c r="AF273" s="15">
        <v>27</v>
      </c>
      <c r="AG273" s="15">
        <v>28</v>
      </c>
      <c r="AH273" s="15">
        <v>29</v>
      </c>
      <c r="AI273" s="15">
        <v>30</v>
      </c>
      <c r="AJ273" s="15">
        <v>31</v>
      </c>
      <c r="AK273" s="15">
        <v>32</v>
      </c>
      <c r="AL273" s="15">
        <v>33</v>
      </c>
      <c r="AM273" s="15">
        <v>34</v>
      </c>
      <c r="AN273" s="15">
        <v>35</v>
      </c>
      <c r="AO273" s="15">
        <v>36</v>
      </c>
      <c r="AP273" s="15">
        <v>37</v>
      </c>
      <c r="AQ273" s="15">
        <v>38</v>
      </c>
      <c r="AR273" s="15">
        <v>39</v>
      </c>
      <c r="AS273" s="15">
        <v>40</v>
      </c>
      <c r="AT273" s="15">
        <v>41</v>
      </c>
      <c r="AU273" s="15">
        <v>42</v>
      </c>
      <c r="AV273" s="15">
        <v>43</v>
      </c>
      <c r="AW273" s="15">
        <v>44</v>
      </c>
      <c r="AX273" s="15">
        <v>45</v>
      </c>
      <c r="AY273" s="15">
        <v>46</v>
      </c>
      <c r="AZ273" s="15">
        <v>47</v>
      </c>
      <c r="BA273" s="15">
        <v>48</v>
      </c>
      <c r="BB273" s="15">
        <v>49</v>
      </c>
      <c r="BD273" s="15">
        <v>50</v>
      </c>
      <c r="BE273" s="15">
        <v>51</v>
      </c>
      <c r="BF273" s="15">
        <v>52</v>
      </c>
      <c r="BG273" s="15">
        <v>53</v>
      </c>
      <c r="BI273" s="15">
        <v>54</v>
      </c>
      <c r="BJ273" s="15">
        <v>55</v>
      </c>
      <c r="BK273" s="15">
        <v>56</v>
      </c>
      <c r="BL273" s="15">
        <v>57</v>
      </c>
    </row>
    <row r="274" spans="4:65" s="15" customFormat="1">
      <c r="E274" s="475" t="s">
        <v>311</v>
      </c>
      <c r="F274" s="15">
        <v>53</v>
      </c>
      <c r="G274" s="15">
        <v>56</v>
      </c>
      <c r="H274" s="15">
        <v>11</v>
      </c>
      <c r="I274" s="15">
        <v>33</v>
      </c>
      <c r="J274" s="15">
        <v>6</v>
      </c>
      <c r="K274" s="15">
        <v>19</v>
      </c>
      <c r="L274" s="15">
        <v>40</v>
      </c>
      <c r="M274" s="15">
        <v>29</v>
      </c>
      <c r="N274" s="15">
        <v>55</v>
      </c>
      <c r="O274" s="15">
        <v>14</v>
      </c>
      <c r="P274" s="15">
        <v>48</v>
      </c>
      <c r="Q274" s="15">
        <v>5</v>
      </c>
      <c r="R274" s="15">
        <v>25</v>
      </c>
      <c r="S274" s="15">
        <v>41</v>
      </c>
      <c r="T274" s="15">
        <v>12</v>
      </c>
      <c r="U274" s="15">
        <v>22</v>
      </c>
      <c r="V274" s="15">
        <v>39</v>
      </c>
      <c r="W274" s="15">
        <v>34</v>
      </c>
      <c r="X274" s="15">
        <v>47</v>
      </c>
      <c r="Y274" s="15">
        <v>52</v>
      </c>
      <c r="Z274" s="15">
        <v>9</v>
      </c>
      <c r="AA274" s="15">
        <v>44</v>
      </c>
      <c r="AB274" s="15">
        <v>51</v>
      </c>
      <c r="AC274" s="15">
        <v>23</v>
      </c>
      <c r="AD274" s="15">
        <v>31</v>
      </c>
      <c r="AE274" s="15">
        <v>24</v>
      </c>
      <c r="AF274" s="15">
        <v>28</v>
      </c>
      <c r="AG274" s="15">
        <v>49</v>
      </c>
      <c r="AH274" s="15">
        <v>38</v>
      </c>
      <c r="AI274" s="15">
        <v>13</v>
      </c>
      <c r="AJ274" s="15">
        <v>45</v>
      </c>
      <c r="AK274" s="15">
        <v>54</v>
      </c>
      <c r="AL274" s="15">
        <v>46</v>
      </c>
      <c r="AM274" s="15">
        <v>50</v>
      </c>
      <c r="AN274" s="15">
        <v>1</v>
      </c>
      <c r="AO274" s="15">
        <v>43</v>
      </c>
      <c r="AP274" s="15">
        <v>35</v>
      </c>
      <c r="AQ274" s="15">
        <v>57</v>
      </c>
      <c r="AR274" s="15">
        <v>3</v>
      </c>
      <c r="AS274" s="15">
        <v>36</v>
      </c>
      <c r="AT274" s="15">
        <v>18</v>
      </c>
      <c r="AU274" s="15">
        <v>4</v>
      </c>
      <c r="AV274" s="15">
        <v>15</v>
      </c>
      <c r="AW274" s="15">
        <v>42</v>
      </c>
      <c r="AX274" s="15">
        <v>32</v>
      </c>
      <c r="AY274" s="15">
        <v>7</v>
      </c>
      <c r="AZ274" s="15">
        <v>26</v>
      </c>
      <c r="BA274" s="15">
        <v>17</v>
      </c>
      <c r="BB274" s="15">
        <v>2</v>
      </c>
      <c r="BD274" s="15">
        <v>30</v>
      </c>
      <c r="BE274" s="15">
        <v>8</v>
      </c>
      <c r="BF274" s="15">
        <v>21</v>
      </c>
      <c r="BG274" s="15">
        <v>16</v>
      </c>
      <c r="BI274" s="15">
        <v>10</v>
      </c>
      <c r="BJ274" s="15">
        <v>20</v>
      </c>
      <c r="BK274" s="15">
        <v>27</v>
      </c>
      <c r="BL274" s="15">
        <v>37</v>
      </c>
    </row>
    <row r="275" spans="4:65" s="15" customFormat="1">
      <c r="E275" s="475" t="s">
        <v>313</v>
      </c>
      <c r="F275" s="15">
        <v>5</v>
      </c>
      <c r="G275" s="15">
        <v>50</v>
      </c>
      <c r="H275" s="15">
        <v>16</v>
      </c>
      <c r="I275" s="15">
        <v>11</v>
      </c>
      <c r="J275" s="15">
        <v>22</v>
      </c>
      <c r="K275" s="15">
        <v>2</v>
      </c>
      <c r="L275" s="15">
        <v>52</v>
      </c>
      <c r="M275" s="15">
        <v>42</v>
      </c>
      <c r="N275" s="15">
        <v>46</v>
      </c>
      <c r="O275" s="15">
        <v>9</v>
      </c>
      <c r="P275" s="15">
        <v>32</v>
      </c>
      <c r="Q275" s="15">
        <v>57</v>
      </c>
      <c r="R275" s="15">
        <v>30</v>
      </c>
      <c r="S275" s="15">
        <v>10</v>
      </c>
      <c r="T275" s="15">
        <v>17</v>
      </c>
      <c r="U275" s="15">
        <v>38</v>
      </c>
      <c r="V275" s="15">
        <v>34</v>
      </c>
      <c r="W275" s="15">
        <v>20</v>
      </c>
      <c r="X275" s="15">
        <v>48</v>
      </c>
      <c r="Y275" s="15">
        <v>53</v>
      </c>
      <c r="Z275" s="15">
        <v>49</v>
      </c>
      <c r="AA275" s="15">
        <v>1</v>
      </c>
      <c r="AB275" s="15">
        <v>39</v>
      </c>
      <c r="AC275" s="15">
        <v>27</v>
      </c>
      <c r="AD275" s="15">
        <v>19</v>
      </c>
      <c r="AE275" s="15">
        <v>29</v>
      </c>
      <c r="AF275" s="15">
        <v>24</v>
      </c>
      <c r="AG275" s="15">
        <v>44</v>
      </c>
      <c r="AH275" s="15">
        <v>56</v>
      </c>
      <c r="AI275" s="15">
        <v>18</v>
      </c>
      <c r="AJ275" s="15">
        <v>55</v>
      </c>
      <c r="AK275" s="15">
        <v>15</v>
      </c>
      <c r="AL275" s="15">
        <v>45</v>
      </c>
      <c r="AM275" s="15">
        <v>26</v>
      </c>
      <c r="AN275" s="15">
        <v>21</v>
      </c>
      <c r="AO275" s="15">
        <v>12</v>
      </c>
      <c r="AP275" s="15">
        <v>3</v>
      </c>
      <c r="AQ275" s="15">
        <v>37</v>
      </c>
      <c r="AR275" s="15">
        <v>54</v>
      </c>
      <c r="AS275" s="15">
        <v>8</v>
      </c>
      <c r="AT275" s="15">
        <v>40</v>
      </c>
      <c r="AU275" s="15">
        <v>33</v>
      </c>
      <c r="AV275" s="15">
        <v>47</v>
      </c>
      <c r="AW275" s="15">
        <v>51</v>
      </c>
      <c r="AX275" s="15">
        <v>7</v>
      </c>
      <c r="AY275" s="15">
        <v>25</v>
      </c>
      <c r="AZ275" s="15">
        <v>13</v>
      </c>
      <c r="BA275" s="15">
        <v>35</v>
      </c>
      <c r="BB275" s="15">
        <v>6</v>
      </c>
      <c r="BD275" s="15">
        <v>23</v>
      </c>
      <c r="BE275" s="15">
        <v>36</v>
      </c>
      <c r="BF275" s="15">
        <v>41</v>
      </c>
      <c r="BG275" s="15">
        <v>28</v>
      </c>
      <c r="BI275" s="15">
        <v>14</v>
      </c>
      <c r="BJ275" s="15">
        <v>31</v>
      </c>
      <c r="BK275" s="15">
        <v>4</v>
      </c>
      <c r="BL275" s="15">
        <v>43</v>
      </c>
    </row>
    <row r="276" spans="4:65" s="15" customFormat="1"/>
    <row r="277" spans="4:65" s="15" customFormat="1">
      <c r="D277" s="479">
        <v>58</v>
      </c>
      <c r="E277" s="40" t="s">
        <v>338</v>
      </c>
    </row>
    <row r="278" spans="4:65" s="15" customFormat="1">
      <c r="E278" s="475" t="s">
        <v>283</v>
      </c>
      <c r="F278" s="15">
        <v>1</v>
      </c>
      <c r="G278" s="15">
        <v>2</v>
      </c>
      <c r="H278" s="15">
        <v>3</v>
      </c>
      <c r="I278" s="15">
        <v>4</v>
      </c>
      <c r="J278" s="15">
        <v>5</v>
      </c>
      <c r="K278" s="15">
        <v>6</v>
      </c>
      <c r="L278" s="15">
        <v>7</v>
      </c>
      <c r="M278" s="15">
        <v>8</v>
      </c>
      <c r="N278" s="15">
        <v>9</v>
      </c>
      <c r="O278" s="15">
        <v>10</v>
      </c>
      <c r="P278" s="15">
        <v>11</v>
      </c>
      <c r="Q278" s="15">
        <v>12</v>
      </c>
      <c r="R278" s="15">
        <v>13</v>
      </c>
      <c r="S278" s="15">
        <v>14</v>
      </c>
      <c r="T278" s="15">
        <v>15</v>
      </c>
      <c r="U278" s="15">
        <v>16</v>
      </c>
      <c r="V278" s="15">
        <v>17</v>
      </c>
      <c r="W278" s="15">
        <v>18</v>
      </c>
      <c r="X278" s="15">
        <v>19</v>
      </c>
      <c r="Y278" s="15">
        <v>20</v>
      </c>
      <c r="Z278" s="15">
        <v>21</v>
      </c>
      <c r="AA278" s="15">
        <v>22</v>
      </c>
      <c r="AB278" s="15">
        <v>23</v>
      </c>
      <c r="AC278" s="15">
        <v>24</v>
      </c>
      <c r="AD278" s="15">
        <v>25</v>
      </c>
      <c r="AE278" s="15">
        <v>26</v>
      </c>
      <c r="AF278" s="15">
        <v>27</v>
      </c>
      <c r="AG278" s="15">
        <v>28</v>
      </c>
      <c r="AH278" s="15">
        <v>29</v>
      </c>
      <c r="AI278" s="15">
        <v>30</v>
      </c>
      <c r="AJ278" s="15">
        <v>31</v>
      </c>
      <c r="AK278" s="15">
        <v>32</v>
      </c>
      <c r="AL278" s="15">
        <v>33</v>
      </c>
      <c r="AM278" s="15">
        <v>34</v>
      </c>
      <c r="AN278" s="15">
        <v>35</v>
      </c>
      <c r="AO278" s="15">
        <v>36</v>
      </c>
      <c r="AP278" s="15">
        <v>37</v>
      </c>
      <c r="AQ278" s="15">
        <v>38</v>
      </c>
      <c r="AR278" s="15">
        <v>39</v>
      </c>
      <c r="AS278" s="15">
        <v>40</v>
      </c>
      <c r="AT278" s="15">
        <v>41</v>
      </c>
      <c r="AU278" s="15">
        <v>42</v>
      </c>
      <c r="AV278" s="15">
        <v>43</v>
      </c>
      <c r="AW278" s="15">
        <v>44</v>
      </c>
      <c r="AX278" s="15">
        <v>45</v>
      </c>
      <c r="AY278" s="15">
        <v>46</v>
      </c>
      <c r="AZ278" s="15">
        <v>47</v>
      </c>
      <c r="BA278" s="15">
        <v>48</v>
      </c>
      <c r="BB278" s="15">
        <v>49</v>
      </c>
      <c r="BC278" s="15">
        <v>50</v>
      </c>
      <c r="BD278" s="15">
        <v>51</v>
      </c>
      <c r="BE278" s="15">
        <v>52</v>
      </c>
      <c r="BF278" s="15">
        <v>53</v>
      </c>
      <c r="BG278" s="15">
        <v>54</v>
      </c>
      <c r="BI278" s="15">
        <v>55</v>
      </c>
      <c r="BJ278" s="15">
        <v>56</v>
      </c>
      <c r="BK278" s="15">
        <v>57</v>
      </c>
      <c r="BL278" s="15">
        <v>58</v>
      </c>
    </row>
    <row r="279" spans="4:65" s="15" customFormat="1">
      <c r="E279" s="475" t="s">
        <v>311</v>
      </c>
      <c r="F279" s="15">
        <v>58</v>
      </c>
      <c r="G279" s="15">
        <v>10</v>
      </c>
      <c r="H279" s="15">
        <v>51</v>
      </c>
      <c r="I279" s="15">
        <v>42</v>
      </c>
      <c r="J279" s="15">
        <v>33</v>
      </c>
      <c r="K279" s="15">
        <v>2</v>
      </c>
      <c r="L279" s="15">
        <v>39</v>
      </c>
      <c r="M279" s="15">
        <v>21</v>
      </c>
      <c r="N279" s="15">
        <v>16</v>
      </c>
      <c r="O279" s="15">
        <v>54</v>
      </c>
      <c r="P279" s="15">
        <v>47</v>
      </c>
      <c r="Q279" s="15">
        <v>4</v>
      </c>
      <c r="R279" s="15">
        <v>45</v>
      </c>
      <c r="S279" s="15">
        <v>55</v>
      </c>
      <c r="T279" s="15">
        <v>36</v>
      </c>
      <c r="U279" s="15">
        <v>57</v>
      </c>
      <c r="V279" s="15">
        <v>23</v>
      </c>
      <c r="W279" s="15">
        <v>35</v>
      </c>
      <c r="X279" s="15">
        <v>13</v>
      </c>
      <c r="Y279" s="15">
        <v>29</v>
      </c>
      <c r="Z279" s="15">
        <v>32</v>
      </c>
      <c r="AA279" s="15">
        <v>44</v>
      </c>
      <c r="AB279" s="15">
        <v>1</v>
      </c>
      <c r="AC279" s="15">
        <v>37</v>
      </c>
      <c r="AD279" s="15">
        <v>22</v>
      </c>
      <c r="AE279" s="15">
        <v>49</v>
      </c>
      <c r="AF279" s="15">
        <v>19</v>
      </c>
      <c r="AG279" s="15">
        <v>30</v>
      </c>
      <c r="AH279" s="15">
        <v>11</v>
      </c>
      <c r="AI279" s="15">
        <v>7</v>
      </c>
      <c r="AJ279" s="15">
        <v>14</v>
      </c>
      <c r="AK279" s="15">
        <v>34</v>
      </c>
      <c r="AL279" s="15">
        <v>24</v>
      </c>
      <c r="AM279" s="15">
        <v>40</v>
      </c>
      <c r="AN279" s="15">
        <v>28</v>
      </c>
      <c r="AO279" s="15">
        <v>5</v>
      </c>
      <c r="AP279" s="15">
        <v>31</v>
      </c>
      <c r="AQ279" s="15">
        <v>20</v>
      </c>
      <c r="AR279" s="15">
        <v>52</v>
      </c>
      <c r="AS279" s="15">
        <v>56</v>
      </c>
      <c r="AT279" s="15">
        <v>18</v>
      </c>
      <c r="AU279" s="15">
        <v>43</v>
      </c>
      <c r="AV279" s="15">
        <v>26</v>
      </c>
      <c r="AW279" s="15">
        <v>38</v>
      </c>
      <c r="AX279" s="15">
        <v>53</v>
      </c>
      <c r="AY279" s="15">
        <v>17</v>
      </c>
      <c r="AZ279" s="15">
        <v>25</v>
      </c>
      <c r="BA279" s="15">
        <v>12</v>
      </c>
      <c r="BB279" s="15">
        <v>48</v>
      </c>
      <c r="BC279" s="15">
        <v>6</v>
      </c>
      <c r="BD279" s="15">
        <v>3</v>
      </c>
      <c r="BE279" s="15">
        <v>9</v>
      </c>
      <c r="BF279" s="15">
        <v>27</v>
      </c>
      <c r="BG279" s="15">
        <v>46</v>
      </c>
      <c r="BI279" s="15">
        <v>50</v>
      </c>
      <c r="BJ279" s="15">
        <v>8</v>
      </c>
      <c r="BK279" s="15">
        <v>15</v>
      </c>
      <c r="BL279" s="15">
        <v>41</v>
      </c>
    </row>
    <row r="280" spans="4:65" s="15" customFormat="1">
      <c r="E280" s="475" t="s">
        <v>313</v>
      </c>
      <c r="F280" s="15">
        <v>34</v>
      </c>
      <c r="G280" s="15">
        <v>45</v>
      </c>
      <c r="H280" s="15">
        <v>16</v>
      </c>
      <c r="I280" s="15">
        <v>57</v>
      </c>
      <c r="J280" s="15">
        <v>3</v>
      </c>
      <c r="K280" s="15">
        <v>56</v>
      </c>
      <c r="L280" s="15">
        <v>53</v>
      </c>
      <c r="M280" s="15">
        <v>10</v>
      </c>
      <c r="N280" s="15">
        <v>1</v>
      </c>
      <c r="O280" s="15">
        <v>49</v>
      </c>
      <c r="P280" s="15">
        <v>29</v>
      </c>
      <c r="Q280" s="15">
        <v>55</v>
      </c>
      <c r="R280" s="15">
        <v>14</v>
      </c>
      <c r="S280" s="15">
        <v>51</v>
      </c>
      <c r="T280" s="15">
        <v>21</v>
      </c>
      <c r="U280" s="15">
        <v>15</v>
      </c>
      <c r="V280" s="15">
        <v>35</v>
      </c>
      <c r="W280" s="15">
        <v>37</v>
      </c>
      <c r="X280" s="15">
        <v>17</v>
      </c>
      <c r="Y280" s="15">
        <v>46</v>
      </c>
      <c r="Z280" s="15">
        <v>25</v>
      </c>
      <c r="AA280" s="15">
        <v>13</v>
      </c>
      <c r="AB280" s="15">
        <v>44</v>
      </c>
      <c r="AC280" s="15">
        <v>31</v>
      </c>
      <c r="AD280" s="15">
        <v>47</v>
      </c>
      <c r="AE280" s="15">
        <v>38</v>
      </c>
      <c r="AF280" s="15">
        <v>30</v>
      </c>
      <c r="AG280" s="15">
        <v>9</v>
      </c>
      <c r="AH280" s="15">
        <v>12</v>
      </c>
      <c r="AI280" s="15">
        <v>58</v>
      </c>
      <c r="AJ280" s="15">
        <v>39</v>
      </c>
      <c r="AK280" s="15">
        <v>11</v>
      </c>
      <c r="AL280" s="15">
        <v>52</v>
      </c>
      <c r="AM280" s="15">
        <v>50</v>
      </c>
      <c r="AN280" s="15">
        <v>32</v>
      </c>
      <c r="AO280" s="15">
        <v>19</v>
      </c>
      <c r="AP280" s="15">
        <v>24</v>
      </c>
      <c r="AQ280" s="15">
        <v>42</v>
      </c>
      <c r="AR280" s="15">
        <v>8</v>
      </c>
      <c r="AS280" s="15">
        <v>26</v>
      </c>
      <c r="AT280" s="15">
        <v>40</v>
      </c>
      <c r="AU280" s="15">
        <v>41</v>
      </c>
      <c r="AV280" s="15">
        <v>4</v>
      </c>
      <c r="AW280" s="15">
        <v>18</v>
      </c>
      <c r="AX280" s="15">
        <v>23</v>
      </c>
      <c r="AY280" s="15">
        <v>54</v>
      </c>
      <c r="AZ280" s="15">
        <v>20</v>
      </c>
      <c r="BA280" s="15">
        <v>7</v>
      </c>
      <c r="BB280" s="15">
        <v>43</v>
      </c>
      <c r="BC280" s="15">
        <v>27</v>
      </c>
      <c r="BD280" s="15">
        <v>28</v>
      </c>
      <c r="BE280" s="15">
        <v>48</v>
      </c>
      <c r="BF280" s="15">
        <v>22</v>
      </c>
      <c r="BG280" s="15">
        <v>5</v>
      </c>
      <c r="BI280" s="15">
        <v>33</v>
      </c>
      <c r="BJ280" s="15">
        <v>36</v>
      </c>
      <c r="BK280" s="15">
        <v>6</v>
      </c>
      <c r="BL280" s="15">
        <v>2</v>
      </c>
    </row>
    <row r="281" spans="4:65" s="15" customFormat="1"/>
    <row r="282" spans="4:65" s="15" customFormat="1">
      <c r="D282" s="479">
        <v>59</v>
      </c>
      <c r="E282" s="40" t="s">
        <v>338</v>
      </c>
    </row>
    <row r="283" spans="4:65" s="15" customFormat="1">
      <c r="E283" s="475" t="s">
        <v>283</v>
      </c>
      <c r="F283" s="15">
        <v>1</v>
      </c>
      <c r="G283" s="15">
        <v>2</v>
      </c>
      <c r="H283" s="15">
        <v>3</v>
      </c>
      <c r="I283" s="15">
        <v>4</v>
      </c>
      <c r="J283" s="15">
        <v>5</v>
      </c>
      <c r="K283" s="15">
        <v>6</v>
      </c>
      <c r="L283" s="15">
        <v>7</v>
      </c>
      <c r="M283" s="15">
        <v>8</v>
      </c>
      <c r="N283" s="15">
        <v>9</v>
      </c>
      <c r="O283" s="15">
        <v>10</v>
      </c>
      <c r="P283" s="15">
        <v>11</v>
      </c>
      <c r="Q283" s="15">
        <v>12</v>
      </c>
      <c r="R283" s="15">
        <v>13</v>
      </c>
      <c r="S283" s="15">
        <v>14</v>
      </c>
      <c r="T283" s="15">
        <v>15</v>
      </c>
      <c r="U283" s="15">
        <v>16</v>
      </c>
      <c r="V283" s="15">
        <v>17</v>
      </c>
      <c r="W283" s="15">
        <v>18</v>
      </c>
      <c r="X283" s="15">
        <v>19</v>
      </c>
      <c r="Y283" s="15">
        <v>20</v>
      </c>
      <c r="Z283" s="15">
        <v>21</v>
      </c>
      <c r="AA283" s="15">
        <v>22</v>
      </c>
      <c r="AB283" s="15">
        <v>23</v>
      </c>
      <c r="AC283" s="15">
        <v>24</v>
      </c>
      <c r="AD283" s="15">
        <v>25</v>
      </c>
      <c r="AE283" s="15">
        <v>26</v>
      </c>
      <c r="AF283" s="15">
        <v>27</v>
      </c>
      <c r="AG283" s="15">
        <v>28</v>
      </c>
      <c r="AH283" s="15">
        <v>29</v>
      </c>
      <c r="AI283" s="15">
        <v>30</v>
      </c>
      <c r="AJ283" s="15">
        <v>31</v>
      </c>
      <c r="AK283" s="15">
        <v>32</v>
      </c>
      <c r="AL283" s="15">
        <v>33</v>
      </c>
      <c r="AM283" s="15">
        <v>34</v>
      </c>
      <c r="AN283" s="15">
        <v>35</v>
      </c>
      <c r="AO283" s="15">
        <v>36</v>
      </c>
      <c r="AP283" s="15">
        <v>37</v>
      </c>
      <c r="AQ283" s="15">
        <v>38</v>
      </c>
      <c r="AR283" s="15">
        <v>39</v>
      </c>
      <c r="AS283" s="15">
        <v>40</v>
      </c>
      <c r="AT283" s="15">
        <v>41</v>
      </c>
      <c r="AU283" s="15">
        <v>42</v>
      </c>
      <c r="AV283" s="15">
        <v>43</v>
      </c>
      <c r="AW283" s="15">
        <v>44</v>
      </c>
      <c r="AX283" s="15">
        <v>45</v>
      </c>
      <c r="AY283" s="15">
        <v>46</v>
      </c>
      <c r="AZ283" s="15">
        <v>47</v>
      </c>
      <c r="BA283" s="15">
        <v>48</v>
      </c>
      <c r="BB283" s="15">
        <v>49</v>
      </c>
      <c r="BC283" s="15">
        <v>50</v>
      </c>
      <c r="BD283" s="15">
        <v>51</v>
      </c>
      <c r="BE283" s="15">
        <v>52</v>
      </c>
      <c r="BF283" s="15">
        <v>53</v>
      </c>
      <c r="BG283" s="15">
        <v>54</v>
      </c>
      <c r="BH283" s="15">
        <v>55</v>
      </c>
      <c r="BI283" s="15">
        <v>56</v>
      </c>
      <c r="BJ283" s="15">
        <v>57</v>
      </c>
      <c r="BK283" s="15">
        <v>58</v>
      </c>
      <c r="BL283" s="15">
        <v>59</v>
      </c>
    </row>
    <row r="284" spans="4:65" s="15" customFormat="1">
      <c r="E284" s="475" t="s">
        <v>311</v>
      </c>
      <c r="F284" s="15">
        <v>54</v>
      </c>
      <c r="G284" s="15">
        <v>49</v>
      </c>
      <c r="H284" s="15">
        <v>5</v>
      </c>
      <c r="I284" s="15">
        <v>22</v>
      </c>
      <c r="J284" s="15">
        <v>17</v>
      </c>
      <c r="K284" s="15">
        <v>40</v>
      </c>
      <c r="L284" s="15">
        <v>33</v>
      </c>
      <c r="M284" s="15">
        <v>42</v>
      </c>
      <c r="N284" s="15">
        <v>13</v>
      </c>
      <c r="O284" s="15">
        <v>51</v>
      </c>
      <c r="P284" s="15">
        <v>9</v>
      </c>
      <c r="Q284" s="15">
        <v>11</v>
      </c>
      <c r="R284" s="15">
        <v>30</v>
      </c>
      <c r="S284" s="15">
        <v>38</v>
      </c>
      <c r="T284" s="15">
        <v>41</v>
      </c>
      <c r="U284" s="15">
        <v>58</v>
      </c>
      <c r="V284" s="15">
        <v>10</v>
      </c>
      <c r="W284" s="15">
        <v>45</v>
      </c>
      <c r="X284" s="15">
        <v>18</v>
      </c>
      <c r="Y284" s="15">
        <v>3</v>
      </c>
      <c r="Z284" s="15">
        <v>50</v>
      </c>
      <c r="AA284" s="15">
        <v>55</v>
      </c>
      <c r="AB284" s="15">
        <v>29</v>
      </c>
      <c r="AC284" s="15">
        <v>32</v>
      </c>
      <c r="AD284" s="15">
        <v>57</v>
      </c>
      <c r="AE284" s="15">
        <v>34</v>
      </c>
      <c r="AF284" s="15">
        <v>6</v>
      </c>
      <c r="AG284" s="15">
        <v>12</v>
      </c>
      <c r="AH284" s="15">
        <v>27</v>
      </c>
      <c r="AI284" s="15">
        <v>1</v>
      </c>
      <c r="AJ284" s="15">
        <v>19</v>
      </c>
      <c r="AK284" s="15">
        <v>8</v>
      </c>
      <c r="AL284" s="15">
        <v>4</v>
      </c>
      <c r="AM284" s="15">
        <v>21</v>
      </c>
      <c r="AN284" s="15">
        <v>53</v>
      </c>
      <c r="AO284" s="15">
        <v>20</v>
      </c>
      <c r="AP284" s="15">
        <v>44</v>
      </c>
      <c r="AQ284" s="15">
        <v>26</v>
      </c>
      <c r="AR284" s="15">
        <v>52</v>
      </c>
      <c r="AS284" s="15">
        <v>39</v>
      </c>
      <c r="AT284" s="15">
        <v>7</v>
      </c>
      <c r="AU284" s="15">
        <v>24</v>
      </c>
      <c r="AV284" s="15">
        <v>47</v>
      </c>
      <c r="AW284" s="15">
        <v>2</v>
      </c>
      <c r="AX284" s="15">
        <v>37</v>
      </c>
      <c r="AY284" s="15">
        <v>25</v>
      </c>
      <c r="AZ284" s="15">
        <v>28</v>
      </c>
      <c r="BA284" s="15">
        <v>14</v>
      </c>
      <c r="BB284" s="15">
        <v>56</v>
      </c>
      <c r="BC284" s="15">
        <v>48</v>
      </c>
      <c r="BD284" s="15">
        <v>15</v>
      </c>
      <c r="BE284" s="15">
        <v>23</v>
      </c>
      <c r="BF284" s="15">
        <v>59</v>
      </c>
      <c r="BG284" s="15">
        <v>43</v>
      </c>
      <c r="BH284" s="15">
        <v>31</v>
      </c>
      <c r="BI284" s="15">
        <v>35</v>
      </c>
      <c r="BJ284" s="15">
        <v>16</v>
      </c>
      <c r="BK284" s="15">
        <v>36</v>
      </c>
      <c r="BL284" s="15">
        <v>46</v>
      </c>
    </row>
    <row r="285" spans="4:65" s="15" customFormat="1">
      <c r="E285" s="475" t="s">
        <v>313</v>
      </c>
      <c r="F285" s="15">
        <v>39</v>
      </c>
      <c r="G285" s="15">
        <v>13</v>
      </c>
      <c r="H285" s="15">
        <v>19</v>
      </c>
      <c r="I285" s="15">
        <v>47</v>
      </c>
      <c r="J285" s="15">
        <v>58</v>
      </c>
      <c r="K285" s="15">
        <v>27</v>
      </c>
      <c r="L285" s="15">
        <v>45</v>
      </c>
      <c r="M285" s="15">
        <v>55</v>
      </c>
      <c r="N285" s="15">
        <v>20</v>
      </c>
      <c r="O285" s="15">
        <v>36</v>
      </c>
      <c r="P285" s="15">
        <v>38</v>
      </c>
      <c r="Q285" s="15">
        <v>53</v>
      </c>
      <c r="R285" s="15">
        <v>49</v>
      </c>
      <c r="S285" s="15">
        <v>28</v>
      </c>
      <c r="T285" s="15">
        <v>7</v>
      </c>
      <c r="U285" s="15">
        <v>44</v>
      </c>
      <c r="V285" s="15">
        <v>40</v>
      </c>
      <c r="W285" s="15">
        <v>24</v>
      </c>
      <c r="X285" s="15">
        <v>1</v>
      </c>
      <c r="Y285" s="15">
        <v>56</v>
      </c>
      <c r="Z285" s="15">
        <v>2</v>
      </c>
      <c r="AA285" s="15">
        <v>14</v>
      </c>
      <c r="AB285" s="15">
        <v>21</v>
      </c>
      <c r="AC285" s="15">
        <v>42</v>
      </c>
      <c r="AD285" s="15">
        <v>9</v>
      </c>
      <c r="AE285" s="15">
        <v>52</v>
      </c>
      <c r="AF285" s="15">
        <v>25</v>
      </c>
      <c r="AG285" s="15">
        <v>57</v>
      </c>
      <c r="AH285" s="15">
        <v>16</v>
      </c>
      <c r="AI285" s="15">
        <v>11</v>
      </c>
      <c r="AJ285" s="15">
        <v>43</v>
      </c>
      <c r="AK285" s="15">
        <v>18</v>
      </c>
      <c r="AL285" s="15">
        <v>32</v>
      </c>
      <c r="AM285" s="15">
        <v>6</v>
      </c>
      <c r="AN285" s="15">
        <v>54</v>
      </c>
      <c r="AO285" s="15">
        <v>17</v>
      </c>
      <c r="AP285" s="15">
        <v>48</v>
      </c>
      <c r="AQ285" s="15">
        <v>51</v>
      </c>
      <c r="AR285" s="15">
        <v>35</v>
      </c>
      <c r="AS285" s="15">
        <v>23</v>
      </c>
      <c r="AT285" s="15">
        <v>4</v>
      </c>
      <c r="AU285" s="15">
        <v>59</v>
      </c>
      <c r="AV285" s="15">
        <v>10</v>
      </c>
      <c r="AW285" s="15">
        <v>50</v>
      </c>
      <c r="AX285" s="15">
        <v>26</v>
      </c>
      <c r="AY285" s="15">
        <v>29</v>
      </c>
      <c r="AZ285" s="15">
        <v>3</v>
      </c>
      <c r="BA285" s="15">
        <v>46</v>
      </c>
      <c r="BB285" s="15">
        <v>15</v>
      </c>
      <c r="BC285" s="15">
        <v>33</v>
      </c>
      <c r="BD285" s="15">
        <v>5</v>
      </c>
      <c r="BE285" s="15">
        <v>41</v>
      </c>
      <c r="BF285" s="15">
        <v>37</v>
      </c>
      <c r="BG285" s="15">
        <v>8</v>
      </c>
      <c r="BH285" s="15">
        <v>34</v>
      </c>
      <c r="BI285" s="15">
        <v>30</v>
      </c>
      <c r="BJ285" s="15">
        <v>31</v>
      </c>
      <c r="BK285" s="15">
        <v>22</v>
      </c>
      <c r="BL285" s="15">
        <v>12</v>
      </c>
    </row>
    <row r="286" spans="4:65" s="15" customFormat="1"/>
    <row r="287" spans="4:65" s="15" customFormat="1">
      <c r="D287" s="479">
        <v>60</v>
      </c>
      <c r="E287" s="40" t="s">
        <v>338</v>
      </c>
    </row>
    <row r="288" spans="4:65" s="15" customFormat="1">
      <c r="E288" s="475" t="s">
        <v>283</v>
      </c>
      <c r="F288" s="15">
        <v>1</v>
      </c>
      <c r="G288" s="15">
        <v>2</v>
      </c>
      <c r="H288" s="15">
        <v>3</v>
      </c>
      <c r="I288" s="15">
        <v>4</v>
      </c>
      <c r="J288" s="15">
        <v>5</v>
      </c>
      <c r="K288" s="15">
        <v>6</v>
      </c>
      <c r="L288" s="15">
        <v>7</v>
      </c>
      <c r="M288" s="15">
        <v>8</v>
      </c>
      <c r="N288" s="15">
        <v>9</v>
      </c>
      <c r="O288" s="15">
        <v>10</v>
      </c>
      <c r="P288" s="15">
        <v>11</v>
      </c>
      <c r="Q288" s="15">
        <v>12</v>
      </c>
      <c r="R288" s="15">
        <v>13</v>
      </c>
      <c r="S288" s="15">
        <v>14</v>
      </c>
      <c r="T288" s="15">
        <v>15</v>
      </c>
      <c r="U288" s="15">
        <v>16</v>
      </c>
      <c r="V288" s="15">
        <v>17</v>
      </c>
      <c r="W288" s="15">
        <v>18</v>
      </c>
      <c r="X288" s="15">
        <v>19</v>
      </c>
      <c r="Y288" s="15">
        <v>20</v>
      </c>
      <c r="Z288" s="15">
        <v>21</v>
      </c>
      <c r="AA288" s="15">
        <v>22</v>
      </c>
      <c r="AB288" s="15">
        <v>23</v>
      </c>
      <c r="AC288" s="15">
        <v>24</v>
      </c>
      <c r="AD288" s="15">
        <v>25</v>
      </c>
      <c r="AE288" s="15">
        <v>26</v>
      </c>
      <c r="AF288" s="15">
        <v>27</v>
      </c>
      <c r="AG288" s="15">
        <v>28</v>
      </c>
      <c r="AH288" s="15">
        <v>29</v>
      </c>
      <c r="AI288" s="15">
        <v>30</v>
      </c>
      <c r="AJ288" s="15">
        <v>31</v>
      </c>
      <c r="AK288" s="15">
        <v>32</v>
      </c>
      <c r="AL288" s="15">
        <v>33</v>
      </c>
      <c r="AM288" s="15">
        <v>34</v>
      </c>
      <c r="AN288" s="15">
        <v>35</v>
      </c>
      <c r="AO288" s="15">
        <v>36</v>
      </c>
      <c r="AP288" s="15">
        <v>37</v>
      </c>
      <c r="AQ288" s="15">
        <v>38</v>
      </c>
      <c r="AR288" s="15">
        <v>39</v>
      </c>
      <c r="AS288" s="15">
        <v>40</v>
      </c>
      <c r="AT288" s="15">
        <v>41</v>
      </c>
      <c r="AU288" s="15">
        <v>42</v>
      </c>
      <c r="AV288" s="15">
        <v>43</v>
      </c>
      <c r="AW288" s="15">
        <v>44</v>
      </c>
      <c r="AX288" s="15">
        <v>45</v>
      </c>
      <c r="AY288" s="15">
        <v>46</v>
      </c>
      <c r="AZ288" s="15">
        <v>47</v>
      </c>
      <c r="BA288" s="15">
        <v>48</v>
      </c>
      <c r="BB288" s="15">
        <v>49</v>
      </c>
      <c r="BC288" s="15">
        <v>50</v>
      </c>
      <c r="BD288" s="15">
        <v>51</v>
      </c>
      <c r="BE288" s="15">
        <v>52</v>
      </c>
      <c r="BF288" s="15">
        <v>53</v>
      </c>
      <c r="BG288" s="15">
        <v>54</v>
      </c>
      <c r="BH288" s="15">
        <v>55</v>
      </c>
      <c r="BI288" s="15">
        <v>56</v>
      </c>
      <c r="BJ288" s="15">
        <v>57</v>
      </c>
      <c r="BK288" s="15">
        <v>58</v>
      </c>
      <c r="BL288" s="15">
        <v>59</v>
      </c>
      <c r="BM288" s="15">
        <v>60</v>
      </c>
    </row>
    <row r="289" spans="4:69" s="15" customFormat="1">
      <c r="E289" s="475" t="s">
        <v>311</v>
      </c>
      <c r="F289" s="15">
        <v>18</v>
      </c>
      <c r="G289" s="15">
        <v>35</v>
      </c>
      <c r="H289" s="15">
        <v>10</v>
      </c>
      <c r="I289" s="15">
        <v>48</v>
      </c>
      <c r="J289" s="15">
        <v>12</v>
      </c>
      <c r="K289" s="15">
        <v>57</v>
      </c>
      <c r="L289" s="15">
        <v>11</v>
      </c>
      <c r="M289" s="15">
        <v>46</v>
      </c>
      <c r="N289" s="15">
        <v>43</v>
      </c>
      <c r="O289" s="15">
        <v>3</v>
      </c>
      <c r="P289" s="15">
        <v>49</v>
      </c>
      <c r="Q289" s="15">
        <v>5</v>
      </c>
      <c r="R289" s="15">
        <v>32</v>
      </c>
      <c r="S289" s="15">
        <v>56</v>
      </c>
      <c r="T289" s="15">
        <v>38</v>
      </c>
      <c r="U289" s="15">
        <v>2</v>
      </c>
      <c r="V289" s="15">
        <v>20</v>
      </c>
      <c r="W289" s="15">
        <v>22</v>
      </c>
      <c r="X289" s="15">
        <v>60</v>
      </c>
      <c r="Y289" s="15">
        <v>52</v>
      </c>
      <c r="Z289" s="15">
        <v>14</v>
      </c>
      <c r="AA289" s="15">
        <v>1</v>
      </c>
      <c r="AB289" s="15">
        <v>25</v>
      </c>
      <c r="AC289" s="15">
        <v>36</v>
      </c>
      <c r="AD289" s="15">
        <v>42</v>
      </c>
      <c r="AE289" s="15">
        <v>40</v>
      </c>
      <c r="AF289" s="15">
        <v>26</v>
      </c>
      <c r="AG289" s="15">
        <v>45</v>
      </c>
      <c r="AH289" s="15">
        <v>21</v>
      </c>
      <c r="AI289" s="15">
        <v>4</v>
      </c>
      <c r="AJ289" s="15">
        <v>30</v>
      </c>
      <c r="AK289" s="15">
        <v>8</v>
      </c>
      <c r="AL289" s="15">
        <v>55</v>
      </c>
      <c r="AM289" s="15">
        <v>50</v>
      </c>
      <c r="AN289" s="15">
        <v>41</v>
      </c>
      <c r="AO289" s="15">
        <v>28</v>
      </c>
      <c r="AP289" s="15">
        <v>24</v>
      </c>
      <c r="AQ289" s="15">
        <v>54</v>
      </c>
      <c r="AR289" s="15">
        <v>13</v>
      </c>
      <c r="AS289" s="15">
        <v>47</v>
      </c>
      <c r="AT289" s="15">
        <v>7</v>
      </c>
      <c r="AU289" s="15">
        <v>51</v>
      </c>
      <c r="AV289" s="15">
        <v>17</v>
      </c>
      <c r="AW289" s="15">
        <v>33</v>
      </c>
      <c r="AX289" s="15">
        <v>29</v>
      </c>
      <c r="AY289" s="15">
        <v>39</v>
      </c>
      <c r="AZ289" s="15">
        <v>6</v>
      </c>
      <c r="BA289" s="15">
        <v>31</v>
      </c>
      <c r="BB289" s="15">
        <v>15</v>
      </c>
      <c r="BC289" s="15">
        <v>44</v>
      </c>
      <c r="BD289" s="15">
        <v>19</v>
      </c>
      <c r="BE289" s="15">
        <v>59</v>
      </c>
      <c r="BF289" s="15">
        <v>9</v>
      </c>
      <c r="BG289" s="15">
        <v>27</v>
      </c>
      <c r="BH289" s="15">
        <v>23</v>
      </c>
      <c r="BI289" s="15">
        <v>58</v>
      </c>
      <c r="BJ289" s="15">
        <v>53</v>
      </c>
      <c r="BK289" s="15">
        <v>34</v>
      </c>
      <c r="BL289" s="15">
        <v>16</v>
      </c>
      <c r="BM289" s="15">
        <v>37</v>
      </c>
    </row>
    <row r="290" spans="4:69" s="15" customFormat="1">
      <c r="E290" s="475" t="s">
        <v>313</v>
      </c>
      <c r="F290" s="15">
        <v>15</v>
      </c>
      <c r="G290" s="15">
        <v>33</v>
      </c>
      <c r="H290" s="15">
        <v>37</v>
      </c>
      <c r="I290" s="15">
        <v>18</v>
      </c>
      <c r="J290" s="15">
        <v>46</v>
      </c>
      <c r="K290" s="15">
        <v>44</v>
      </c>
      <c r="L290" s="15">
        <v>54</v>
      </c>
      <c r="M290" s="15">
        <v>27</v>
      </c>
      <c r="N290" s="15">
        <v>8</v>
      </c>
      <c r="O290" s="15">
        <v>58</v>
      </c>
      <c r="P290" s="15">
        <v>13</v>
      </c>
      <c r="Q290" s="15">
        <v>48</v>
      </c>
      <c r="R290" s="15">
        <v>21</v>
      </c>
      <c r="S290" s="15">
        <v>1</v>
      </c>
      <c r="T290" s="15">
        <v>16</v>
      </c>
      <c r="U290" s="15">
        <v>25</v>
      </c>
      <c r="V290" s="15">
        <v>56</v>
      </c>
      <c r="W290" s="15">
        <v>20</v>
      </c>
      <c r="X290" s="15">
        <v>26</v>
      </c>
      <c r="Y290" s="15">
        <v>11</v>
      </c>
      <c r="Z290" s="15">
        <v>29</v>
      </c>
      <c r="AA290" s="15">
        <v>45</v>
      </c>
      <c r="AB290" s="15">
        <v>47</v>
      </c>
      <c r="AC290" s="15">
        <v>2</v>
      </c>
      <c r="AD290" s="15">
        <v>53</v>
      </c>
      <c r="AE290" s="15">
        <v>3</v>
      </c>
      <c r="AF290" s="15">
        <v>10</v>
      </c>
      <c r="AG290" s="15">
        <v>24</v>
      </c>
      <c r="AH290" s="15">
        <v>40</v>
      </c>
      <c r="AI290" s="15">
        <v>14</v>
      </c>
      <c r="AJ290" s="15">
        <v>60</v>
      </c>
      <c r="AK290" s="15">
        <v>43</v>
      </c>
      <c r="AL290" s="15">
        <v>5</v>
      </c>
      <c r="AM290" s="15">
        <v>30</v>
      </c>
      <c r="AN290" s="15">
        <v>51</v>
      </c>
      <c r="AO290" s="15">
        <v>42</v>
      </c>
      <c r="AP290" s="15">
        <v>34</v>
      </c>
      <c r="AQ290" s="15">
        <v>59</v>
      </c>
      <c r="AR290" s="15">
        <v>17</v>
      </c>
      <c r="AS290" s="15">
        <v>22</v>
      </c>
      <c r="AT290" s="15">
        <v>50</v>
      </c>
      <c r="AU290" s="15">
        <v>39</v>
      </c>
      <c r="AV290" s="15">
        <v>52</v>
      </c>
      <c r="AW290" s="15">
        <v>7</v>
      </c>
      <c r="AX290" s="15">
        <v>57</v>
      </c>
      <c r="AY290" s="15">
        <v>4</v>
      </c>
      <c r="AZ290" s="15">
        <v>9</v>
      </c>
      <c r="BA290" s="15">
        <v>36</v>
      </c>
      <c r="BB290" s="15">
        <v>28</v>
      </c>
      <c r="BC290" s="15">
        <v>32</v>
      </c>
      <c r="BD290" s="15">
        <v>38</v>
      </c>
      <c r="BE290" s="15">
        <v>23</v>
      </c>
      <c r="BF290" s="15">
        <v>12</v>
      </c>
      <c r="BG290" s="15">
        <v>41</v>
      </c>
      <c r="BH290" s="15">
        <v>31</v>
      </c>
      <c r="BI290" s="15">
        <v>35</v>
      </c>
      <c r="BJ290" s="15">
        <v>55</v>
      </c>
      <c r="BK290" s="15">
        <v>19</v>
      </c>
      <c r="BL290" s="15">
        <v>6</v>
      </c>
      <c r="BM290" s="15">
        <v>49</v>
      </c>
    </row>
    <row r="291" spans="4:69" s="15" customFormat="1"/>
    <row r="292" spans="4:69" s="15" customFormat="1">
      <c r="D292" s="479">
        <v>61</v>
      </c>
      <c r="E292" s="40" t="s">
        <v>338</v>
      </c>
    </row>
    <row r="293" spans="4:69" s="15" customFormat="1">
      <c r="E293" s="475" t="s">
        <v>283</v>
      </c>
      <c r="F293" s="15">
        <v>1</v>
      </c>
      <c r="G293" s="15">
        <v>2</v>
      </c>
      <c r="H293" s="15">
        <v>3</v>
      </c>
      <c r="I293" s="15">
        <v>4</v>
      </c>
      <c r="J293" s="15">
        <v>5</v>
      </c>
      <c r="K293" s="15">
        <v>6</v>
      </c>
      <c r="L293" s="15">
        <v>7</v>
      </c>
      <c r="M293" s="15">
        <v>8</v>
      </c>
      <c r="N293" s="15">
        <v>9</v>
      </c>
      <c r="O293" s="15">
        <v>10</v>
      </c>
      <c r="P293" s="15">
        <v>11</v>
      </c>
      <c r="Q293" s="15">
        <v>12</v>
      </c>
      <c r="R293" s="15">
        <v>13</v>
      </c>
      <c r="S293" s="15">
        <v>14</v>
      </c>
      <c r="T293" s="15">
        <v>15</v>
      </c>
      <c r="U293" s="15">
        <v>16</v>
      </c>
      <c r="V293" s="15">
        <v>17</v>
      </c>
      <c r="W293" s="15">
        <v>18</v>
      </c>
      <c r="X293" s="15">
        <v>19</v>
      </c>
      <c r="Y293" s="15">
        <v>20</v>
      </c>
      <c r="Z293" s="15">
        <v>21</v>
      </c>
      <c r="AA293" s="15">
        <v>22</v>
      </c>
      <c r="AB293" s="15">
        <v>23</v>
      </c>
      <c r="AC293" s="15">
        <v>24</v>
      </c>
      <c r="AD293" s="15">
        <v>25</v>
      </c>
      <c r="AE293" s="15">
        <v>26</v>
      </c>
      <c r="AF293" s="15">
        <v>27</v>
      </c>
      <c r="AG293" s="15">
        <v>28</v>
      </c>
      <c r="AH293" s="15">
        <v>29</v>
      </c>
      <c r="AI293" s="15">
        <v>30</v>
      </c>
      <c r="AJ293" s="15">
        <v>31</v>
      </c>
      <c r="AK293" s="15">
        <v>32</v>
      </c>
      <c r="AL293" s="15">
        <v>33</v>
      </c>
      <c r="AM293" s="15">
        <v>34</v>
      </c>
      <c r="AN293" s="15">
        <v>35</v>
      </c>
      <c r="AO293" s="15">
        <v>36</v>
      </c>
      <c r="AP293" s="15">
        <v>37</v>
      </c>
      <c r="AQ293" s="15">
        <v>38</v>
      </c>
      <c r="AR293" s="15">
        <v>39</v>
      </c>
      <c r="AS293" s="15">
        <v>40</v>
      </c>
      <c r="AT293" s="15">
        <v>41</v>
      </c>
      <c r="AU293" s="15">
        <v>42</v>
      </c>
      <c r="AV293" s="15">
        <v>43</v>
      </c>
      <c r="AW293" s="15">
        <v>44</v>
      </c>
      <c r="AX293" s="15">
        <v>45</v>
      </c>
      <c r="AY293" s="15">
        <v>46</v>
      </c>
      <c r="AZ293" s="15">
        <v>47</v>
      </c>
      <c r="BA293" s="15">
        <v>48</v>
      </c>
      <c r="BB293" s="15">
        <v>49</v>
      </c>
      <c r="BD293" s="15">
        <v>50</v>
      </c>
      <c r="BE293" s="15">
        <v>51</v>
      </c>
      <c r="BF293" s="15">
        <v>52</v>
      </c>
      <c r="BG293" s="15">
        <v>53</v>
      </c>
      <c r="BI293" s="15">
        <v>54</v>
      </c>
      <c r="BJ293" s="15">
        <v>55</v>
      </c>
      <c r="BK293" s="15">
        <v>56</v>
      </c>
      <c r="BL293" s="15">
        <v>57</v>
      </c>
      <c r="BN293" s="15">
        <v>58</v>
      </c>
      <c r="BO293" s="15">
        <v>59</v>
      </c>
      <c r="BP293" s="15">
        <v>60</v>
      </c>
      <c r="BQ293" s="15">
        <v>61</v>
      </c>
    </row>
    <row r="294" spans="4:69" s="15" customFormat="1">
      <c r="E294" s="475" t="s">
        <v>311</v>
      </c>
      <c r="F294" s="15">
        <v>19</v>
      </c>
      <c r="G294" s="15">
        <v>50</v>
      </c>
      <c r="H294" s="15">
        <v>4</v>
      </c>
      <c r="I294" s="15">
        <v>11</v>
      </c>
      <c r="J294" s="15">
        <v>37</v>
      </c>
      <c r="K294" s="15">
        <v>53</v>
      </c>
      <c r="L294" s="15">
        <v>28</v>
      </c>
      <c r="M294" s="15">
        <v>1</v>
      </c>
      <c r="N294" s="15">
        <v>46</v>
      </c>
      <c r="O294" s="15">
        <v>17</v>
      </c>
      <c r="P294" s="15">
        <v>40</v>
      </c>
      <c r="Q294" s="15">
        <v>29</v>
      </c>
      <c r="R294" s="15">
        <v>34</v>
      </c>
      <c r="S294" s="15">
        <v>41</v>
      </c>
      <c r="T294" s="15">
        <v>8</v>
      </c>
      <c r="U294" s="15">
        <v>10</v>
      </c>
      <c r="V294" s="15">
        <v>26</v>
      </c>
      <c r="W294" s="15">
        <v>57</v>
      </c>
      <c r="X294" s="15">
        <v>18</v>
      </c>
      <c r="Y294" s="15">
        <v>3</v>
      </c>
      <c r="Z294" s="15">
        <v>7</v>
      </c>
      <c r="AA294" s="15">
        <v>25</v>
      </c>
      <c r="AB294" s="15">
        <v>58</v>
      </c>
      <c r="AC294" s="15">
        <v>54</v>
      </c>
      <c r="AD294" s="15">
        <v>12</v>
      </c>
      <c r="AE294" s="15">
        <v>61</v>
      </c>
      <c r="AF294" s="15">
        <v>43</v>
      </c>
      <c r="AG294" s="15">
        <v>22</v>
      </c>
      <c r="AH294" s="15">
        <v>52</v>
      </c>
      <c r="AI294" s="15">
        <v>47</v>
      </c>
      <c r="AJ294" s="15">
        <v>59</v>
      </c>
      <c r="AK294" s="15">
        <v>39</v>
      </c>
      <c r="AL294" s="15">
        <v>55</v>
      </c>
      <c r="AM294" s="15">
        <v>16</v>
      </c>
      <c r="AN294" s="15">
        <v>13</v>
      </c>
      <c r="AO294" s="15">
        <v>48</v>
      </c>
      <c r="AP294" s="15">
        <v>24</v>
      </c>
      <c r="AQ294" s="15">
        <v>20</v>
      </c>
      <c r="AR294" s="15">
        <v>60</v>
      </c>
      <c r="AS294" s="15">
        <v>56</v>
      </c>
      <c r="AT294" s="15">
        <v>38</v>
      </c>
      <c r="AU294" s="15">
        <v>49</v>
      </c>
      <c r="AV294" s="15">
        <v>27</v>
      </c>
      <c r="AW294" s="15">
        <v>2</v>
      </c>
      <c r="AX294" s="15">
        <v>51</v>
      </c>
      <c r="AY294" s="15">
        <v>45</v>
      </c>
      <c r="AZ294" s="15">
        <v>15</v>
      </c>
      <c r="BA294" s="15">
        <v>35</v>
      </c>
      <c r="BB294" s="15">
        <v>30</v>
      </c>
      <c r="BD294" s="15">
        <v>42</v>
      </c>
      <c r="BE294" s="15">
        <v>31</v>
      </c>
      <c r="BF294" s="15">
        <v>6</v>
      </c>
      <c r="BG294" s="15">
        <v>23</v>
      </c>
      <c r="BI294" s="15">
        <v>44</v>
      </c>
      <c r="BJ294" s="15">
        <v>33</v>
      </c>
      <c r="BK294" s="15">
        <v>9</v>
      </c>
      <c r="BL294" s="15">
        <v>21</v>
      </c>
      <c r="BN294" s="15">
        <v>14</v>
      </c>
      <c r="BO294" s="15">
        <v>5</v>
      </c>
      <c r="BP294" s="15">
        <v>32</v>
      </c>
      <c r="BQ294" s="15">
        <v>36</v>
      </c>
    </row>
    <row r="295" spans="4:69" s="15" customFormat="1">
      <c r="E295" s="475" t="s">
        <v>313</v>
      </c>
      <c r="F295" s="15">
        <v>30</v>
      </c>
      <c r="G295" s="15">
        <v>20</v>
      </c>
      <c r="H295" s="15">
        <v>49</v>
      </c>
      <c r="I295" s="15">
        <v>42</v>
      </c>
      <c r="J295" s="15">
        <v>14</v>
      </c>
      <c r="K295" s="15">
        <v>57</v>
      </c>
      <c r="L295" s="15">
        <v>41</v>
      </c>
      <c r="M295" s="15">
        <v>61</v>
      </c>
      <c r="N295" s="15">
        <v>31</v>
      </c>
      <c r="O295" s="15">
        <v>50</v>
      </c>
      <c r="P295" s="15">
        <v>15</v>
      </c>
      <c r="Q295" s="15">
        <v>9</v>
      </c>
      <c r="R295" s="15">
        <v>5</v>
      </c>
      <c r="S295" s="15">
        <v>27</v>
      </c>
      <c r="T295" s="15">
        <v>59</v>
      </c>
      <c r="U295" s="15">
        <v>51</v>
      </c>
      <c r="V295" s="15">
        <v>60</v>
      </c>
      <c r="W295" s="15">
        <v>37</v>
      </c>
      <c r="X295" s="15">
        <v>33</v>
      </c>
      <c r="Y295" s="15">
        <v>55</v>
      </c>
      <c r="Z295" s="15">
        <v>56</v>
      </c>
      <c r="AA295" s="15">
        <v>13</v>
      </c>
      <c r="AB295" s="15">
        <v>21</v>
      </c>
      <c r="AC295" s="15">
        <v>28</v>
      </c>
      <c r="AD295" s="15">
        <v>6</v>
      </c>
      <c r="AE295" s="15">
        <v>35</v>
      </c>
      <c r="AF295" s="15">
        <v>54</v>
      </c>
      <c r="AG295" s="15">
        <v>36</v>
      </c>
      <c r="AH295" s="15">
        <v>43</v>
      </c>
      <c r="AI295" s="15">
        <v>1</v>
      </c>
      <c r="AJ295" s="15">
        <v>47</v>
      </c>
      <c r="AK295" s="15">
        <v>34</v>
      </c>
      <c r="AL295" s="15">
        <v>19</v>
      </c>
      <c r="AM295" s="15">
        <v>58</v>
      </c>
      <c r="AN295" s="15">
        <v>26</v>
      </c>
      <c r="AO295" s="15">
        <v>52</v>
      </c>
      <c r="AP295" s="15">
        <v>18</v>
      </c>
      <c r="AQ295" s="15">
        <v>46</v>
      </c>
      <c r="AR295" s="15">
        <v>32</v>
      </c>
      <c r="AS295" s="15">
        <v>44</v>
      </c>
      <c r="AT295" s="15">
        <v>23</v>
      </c>
      <c r="AU295" s="15">
        <v>45</v>
      </c>
      <c r="AV295" s="15">
        <v>53</v>
      </c>
      <c r="AW295" s="15">
        <v>40</v>
      </c>
      <c r="AX295" s="15">
        <v>48</v>
      </c>
      <c r="AY295" s="15">
        <v>24</v>
      </c>
      <c r="AZ295" s="15">
        <v>11</v>
      </c>
      <c r="BA295" s="15">
        <v>39</v>
      </c>
      <c r="BB295" s="15">
        <v>7</v>
      </c>
      <c r="BD295" s="15">
        <v>2</v>
      </c>
      <c r="BE295" s="15">
        <v>16</v>
      </c>
      <c r="BF295" s="15">
        <v>25</v>
      </c>
      <c r="BG295" s="15">
        <v>10</v>
      </c>
      <c r="BI295" s="15">
        <v>12</v>
      </c>
      <c r="BJ295" s="15">
        <v>3</v>
      </c>
      <c r="BK295" s="15">
        <v>29</v>
      </c>
      <c r="BL295" s="15">
        <v>38</v>
      </c>
      <c r="BN295" s="15">
        <v>4</v>
      </c>
      <c r="BO295" s="15">
        <v>8</v>
      </c>
      <c r="BP295" s="15">
        <v>17</v>
      </c>
      <c r="BQ295" s="15">
        <v>22</v>
      </c>
    </row>
    <row r="296" spans="4:69" s="15" customFormat="1"/>
    <row r="297" spans="4:69" s="15" customFormat="1">
      <c r="D297" s="479">
        <v>62</v>
      </c>
      <c r="E297" s="40" t="s">
        <v>338</v>
      </c>
    </row>
    <row r="298" spans="4:69" s="15" customFormat="1">
      <c r="E298" s="475" t="s">
        <v>283</v>
      </c>
      <c r="F298" s="15">
        <v>1</v>
      </c>
      <c r="G298" s="15">
        <v>2</v>
      </c>
      <c r="H298" s="15">
        <v>3</v>
      </c>
      <c r="I298" s="15">
        <v>4</v>
      </c>
      <c r="J298" s="15">
        <v>5</v>
      </c>
      <c r="K298" s="15">
        <v>6</v>
      </c>
      <c r="L298" s="15">
        <v>7</v>
      </c>
      <c r="M298" s="15">
        <v>8</v>
      </c>
      <c r="N298" s="15">
        <v>9</v>
      </c>
      <c r="O298" s="15">
        <v>10</v>
      </c>
      <c r="P298" s="15">
        <v>11</v>
      </c>
      <c r="Q298" s="15">
        <v>12</v>
      </c>
      <c r="R298" s="15">
        <v>13</v>
      </c>
      <c r="S298" s="15">
        <v>14</v>
      </c>
      <c r="T298" s="15">
        <v>15</v>
      </c>
      <c r="U298" s="15">
        <v>16</v>
      </c>
      <c r="V298" s="15">
        <v>17</v>
      </c>
      <c r="W298" s="15">
        <v>18</v>
      </c>
      <c r="X298" s="15">
        <v>19</v>
      </c>
      <c r="Y298" s="15">
        <v>20</v>
      </c>
      <c r="Z298" s="15">
        <v>21</v>
      </c>
      <c r="AA298" s="15">
        <v>22</v>
      </c>
      <c r="AB298" s="15">
        <v>23</v>
      </c>
      <c r="AC298" s="15">
        <v>24</v>
      </c>
      <c r="AD298" s="15">
        <v>25</v>
      </c>
      <c r="AE298" s="15">
        <v>26</v>
      </c>
      <c r="AF298" s="15">
        <v>27</v>
      </c>
      <c r="AG298" s="15">
        <v>28</v>
      </c>
      <c r="AH298" s="15">
        <v>29</v>
      </c>
      <c r="AI298" s="15">
        <v>30</v>
      </c>
      <c r="AJ298" s="15">
        <v>31</v>
      </c>
      <c r="AK298" s="15">
        <v>32</v>
      </c>
      <c r="AL298" s="15">
        <v>33</v>
      </c>
      <c r="AM298" s="15">
        <v>34</v>
      </c>
      <c r="AN298" s="15">
        <v>35</v>
      </c>
      <c r="AO298" s="15">
        <v>36</v>
      </c>
      <c r="AP298" s="15">
        <v>37</v>
      </c>
      <c r="AQ298" s="15">
        <v>38</v>
      </c>
      <c r="AR298" s="15">
        <v>39</v>
      </c>
      <c r="AS298" s="15">
        <v>40</v>
      </c>
      <c r="AT298" s="15">
        <v>41</v>
      </c>
      <c r="AU298" s="15">
        <v>42</v>
      </c>
      <c r="AV298" s="15">
        <v>43</v>
      </c>
      <c r="AW298" s="15">
        <v>44</v>
      </c>
      <c r="AX298" s="15">
        <v>45</v>
      </c>
      <c r="AY298" s="15">
        <v>46</v>
      </c>
      <c r="AZ298" s="15">
        <v>47</v>
      </c>
      <c r="BA298" s="15">
        <v>48</v>
      </c>
      <c r="BB298" s="15">
        <v>49</v>
      </c>
      <c r="BC298" s="15">
        <v>50</v>
      </c>
      <c r="BD298" s="15">
        <v>51</v>
      </c>
      <c r="BE298" s="15">
        <v>52</v>
      </c>
      <c r="BF298" s="15">
        <v>53</v>
      </c>
      <c r="BG298" s="15">
        <v>54</v>
      </c>
      <c r="BI298" s="15">
        <v>55</v>
      </c>
      <c r="BJ298" s="15">
        <v>56</v>
      </c>
      <c r="BK298" s="15">
        <v>57</v>
      </c>
      <c r="BL298" s="15">
        <v>58</v>
      </c>
      <c r="BN298" s="15">
        <v>59</v>
      </c>
      <c r="BO298" s="15">
        <v>60</v>
      </c>
      <c r="BP298" s="15">
        <v>61</v>
      </c>
      <c r="BQ298" s="15">
        <v>62</v>
      </c>
    </row>
    <row r="299" spans="4:69" s="15" customFormat="1">
      <c r="E299" s="475" t="s">
        <v>311</v>
      </c>
      <c r="F299" s="15">
        <v>15</v>
      </c>
      <c r="G299" s="15">
        <v>58</v>
      </c>
      <c r="H299" s="15">
        <v>51</v>
      </c>
      <c r="I299" s="15">
        <v>37</v>
      </c>
      <c r="J299" s="15">
        <v>24</v>
      </c>
      <c r="K299" s="15">
        <v>4</v>
      </c>
      <c r="L299" s="15">
        <v>59</v>
      </c>
      <c r="M299" s="15">
        <v>29</v>
      </c>
      <c r="N299" s="15">
        <v>6</v>
      </c>
      <c r="O299" s="15">
        <v>43</v>
      </c>
      <c r="P299" s="15">
        <v>60</v>
      </c>
      <c r="Q299" s="15">
        <v>30</v>
      </c>
      <c r="R299" s="15">
        <v>52</v>
      </c>
      <c r="S299" s="15">
        <v>7</v>
      </c>
      <c r="T299" s="15">
        <v>56</v>
      </c>
      <c r="U299" s="15">
        <v>62</v>
      </c>
      <c r="V299" s="15">
        <v>34</v>
      </c>
      <c r="W299" s="15">
        <v>12</v>
      </c>
      <c r="X299" s="15">
        <v>53</v>
      </c>
      <c r="Y299" s="15">
        <v>1</v>
      </c>
      <c r="Z299" s="15">
        <v>54</v>
      </c>
      <c r="AA299" s="15">
        <v>41</v>
      </c>
      <c r="AB299" s="15">
        <v>39</v>
      </c>
      <c r="AC299" s="15">
        <v>28</v>
      </c>
      <c r="AD299" s="15">
        <v>55</v>
      </c>
      <c r="AE299" s="15">
        <v>57</v>
      </c>
      <c r="AF299" s="15">
        <v>19</v>
      </c>
      <c r="AG299" s="15">
        <v>50</v>
      </c>
      <c r="AH299" s="15">
        <v>36</v>
      </c>
      <c r="AI299" s="15">
        <v>22</v>
      </c>
      <c r="AJ299" s="15">
        <v>8</v>
      </c>
      <c r="AK299" s="15">
        <v>25</v>
      </c>
      <c r="AL299" s="15">
        <v>47</v>
      </c>
      <c r="AM299" s="15">
        <v>18</v>
      </c>
      <c r="AN299" s="15">
        <v>31</v>
      </c>
      <c r="AO299" s="15">
        <v>35</v>
      </c>
      <c r="AP299" s="15">
        <v>9</v>
      </c>
      <c r="AQ299" s="15">
        <v>2</v>
      </c>
      <c r="AR299" s="15">
        <v>46</v>
      </c>
      <c r="AS299" s="15">
        <v>11</v>
      </c>
      <c r="AT299" s="15">
        <v>49</v>
      </c>
      <c r="AU299" s="15">
        <v>14</v>
      </c>
      <c r="AV299" s="15">
        <v>44</v>
      </c>
      <c r="AW299" s="15">
        <v>17</v>
      </c>
      <c r="AX299" s="15">
        <v>23</v>
      </c>
      <c r="AY299" s="15">
        <v>13</v>
      </c>
      <c r="AZ299" s="15">
        <v>10</v>
      </c>
      <c r="BA299" s="15">
        <v>27</v>
      </c>
      <c r="BB299" s="15">
        <v>40</v>
      </c>
      <c r="BC299" s="15">
        <v>61</v>
      </c>
      <c r="BD299" s="15">
        <v>20</v>
      </c>
      <c r="BE299" s="15">
        <v>5</v>
      </c>
      <c r="BF299" s="15">
        <v>32</v>
      </c>
      <c r="BG299" s="15">
        <v>21</v>
      </c>
      <c r="BI299" s="15">
        <v>48</v>
      </c>
      <c r="BJ299" s="15">
        <v>33</v>
      </c>
      <c r="BK299" s="15">
        <v>26</v>
      </c>
      <c r="BL299" s="15">
        <v>42</v>
      </c>
      <c r="BN299" s="15">
        <v>3</v>
      </c>
      <c r="BO299" s="15">
        <v>38</v>
      </c>
      <c r="BP299" s="15">
        <v>16</v>
      </c>
      <c r="BQ299" s="15">
        <v>45</v>
      </c>
    </row>
    <row r="300" spans="4:69" s="15" customFormat="1">
      <c r="E300" s="475" t="s">
        <v>313</v>
      </c>
      <c r="F300" s="15">
        <v>58</v>
      </c>
      <c r="G300" s="15">
        <v>18</v>
      </c>
      <c r="H300" s="15">
        <v>9</v>
      </c>
      <c r="I300" s="15">
        <v>12</v>
      </c>
      <c r="J300" s="15">
        <v>59</v>
      </c>
      <c r="K300" s="15">
        <v>37</v>
      </c>
      <c r="L300" s="15">
        <v>46</v>
      </c>
      <c r="M300" s="15">
        <v>25</v>
      </c>
      <c r="N300" s="15">
        <v>33</v>
      </c>
      <c r="O300" s="15">
        <v>27</v>
      </c>
      <c r="P300" s="15">
        <v>45</v>
      </c>
      <c r="Q300" s="15">
        <v>23</v>
      </c>
      <c r="R300" s="15">
        <v>5</v>
      </c>
      <c r="S300" s="15">
        <v>26</v>
      </c>
      <c r="T300" s="15">
        <v>52</v>
      </c>
      <c r="U300" s="15">
        <v>24</v>
      </c>
      <c r="V300" s="15">
        <v>43</v>
      </c>
      <c r="W300" s="15">
        <v>56</v>
      </c>
      <c r="X300" s="15">
        <v>32</v>
      </c>
      <c r="Y300" s="15">
        <v>49</v>
      </c>
      <c r="Z300" s="15">
        <v>14</v>
      </c>
      <c r="AA300" s="15">
        <v>62</v>
      </c>
      <c r="AB300" s="15">
        <v>54</v>
      </c>
      <c r="AC300" s="15">
        <v>16</v>
      </c>
      <c r="AD300" s="15">
        <v>36</v>
      </c>
      <c r="AE300" s="15">
        <v>29</v>
      </c>
      <c r="AF300" s="15">
        <v>35</v>
      </c>
      <c r="AG300" s="15">
        <v>55</v>
      </c>
      <c r="AH300" s="15">
        <v>38</v>
      </c>
      <c r="AI300" s="15">
        <v>8</v>
      </c>
      <c r="AJ300" s="15">
        <v>39</v>
      </c>
      <c r="AK300" s="15">
        <v>6</v>
      </c>
      <c r="AL300" s="15">
        <v>19</v>
      </c>
      <c r="AM300" s="15">
        <v>51</v>
      </c>
      <c r="AN300" s="15">
        <v>2</v>
      </c>
      <c r="AO300" s="15">
        <v>40</v>
      </c>
      <c r="AP300" s="15">
        <v>44</v>
      </c>
      <c r="AQ300" s="15">
        <v>21</v>
      </c>
      <c r="AR300" s="15">
        <v>60</v>
      </c>
      <c r="AS300" s="15">
        <v>4</v>
      </c>
      <c r="AT300" s="15">
        <v>61</v>
      </c>
      <c r="AU300" s="15">
        <v>53</v>
      </c>
      <c r="AV300" s="15">
        <v>17</v>
      </c>
      <c r="AW300" s="15">
        <v>57</v>
      </c>
      <c r="AX300" s="15">
        <v>48</v>
      </c>
      <c r="AY300" s="15">
        <v>7</v>
      </c>
      <c r="AZ300" s="15">
        <v>20</v>
      </c>
      <c r="BA300" s="15">
        <v>42</v>
      </c>
      <c r="BB300" s="15">
        <v>47</v>
      </c>
      <c r="BC300" s="15">
        <v>3</v>
      </c>
      <c r="BD300" s="15">
        <v>34</v>
      </c>
      <c r="BE300" s="15">
        <v>15</v>
      </c>
      <c r="BF300" s="15">
        <v>22</v>
      </c>
      <c r="BG300" s="15">
        <v>41</v>
      </c>
      <c r="BI300" s="15">
        <v>28</v>
      </c>
      <c r="BJ300" s="15">
        <v>1</v>
      </c>
      <c r="BK300" s="15">
        <v>10</v>
      </c>
      <c r="BL300" s="15">
        <v>11</v>
      </c>
      <c r="BN300" s="15">
        <v>50</v>
      </c>
      <c r="BO300" s="15">
        <v>31</v>
      </c>
      <c r="BP300" s="15">
        <v>30</v>
      </c>
      <c r="BQ300" s="15">
        <v>13</v>
      </c>
    </row>
    <row r="301" spans="4:69" s="15" customFormat="1"/>
    <row r="302" spans="4:69" s="15" customFormat="1">
      <c r="D302" s="479">
        <v>63</v>
      </c>
      <c r="E302" s="40" t="s">
        <v>338</v>
      </c>
    </row>
    <row r="303" spans="4:69" s="15" customFormat="1">
      <c r="E303" s="475" t="s">
        <v>283</v>
      </c>
      <c r="F303" s="15">
        <v>1</v>
      </c>
      <c r="G303" s="15">
        <v>2</v>
      </c>
      <c r="H303" s="15">
        <v>3</v>
      </c>
      <c r="I303" s="15">
        <v>4</v>
      </c>
      <c r="J303" s="15">
        <v>5</v>
      </c>
      <c r="K303" s="15">
        <v>6</v>
      </c>
      <c r="L303" s="15">
        <v>7</v>
      </c>
      <c r="M303" s="15">
        <v>8</v>
      </c>
      <c r="N303" s="15">
        <v>9</v>
      </c>
      <c r="O303" s="15">
        <v>10</v>
      </c>
      <c r="P303" s="15">
        <v>11</v>
      </c>
      <c r="Q303" s="15">
        <v>12</v>
      </c>
      <c r="R303" s="15">
        <v>13</v>
      </c>
      <c r="S303" s="15">
        <v>14</v>
      </c>
      <c r="T303" s="15">
        <v>15</v>
      </c>
      <c r="U303" s="15">
        <v>16</v>
      </c>
      <c r="V303" s="15">
        <v>17</v>
      </c>
      <c r="W303" s="15">
        <v>18</v>
      </c>
      <c r="X303" s="15">
        <v>19</v>
      </c>
      <c r="Y303" s="15">
        <v>20</v>
      </c>
      <c r="Z303" s="15">
        <v>21</v>
      </c>
      <c r="AA303" s="15">
        <v>22</v>
      </c>
      <c r="AB303" s="15">
        <v>23</v>
      </c>
      <c r="AC303" s="15">
        <v>24</v>
      </c>
      <c r="AD303" s="15">
        <v>25</v>
      </c>
      <c r="AE303" s="15">
        <v>26</v>
      </c>
      <c r="AF303" s="15">
        <v>27</v>
      </c>
      <c r="AG303" s="15">
        <v>28</v>
      </c>
      <c r="AH303" s="15">
        <v>29</v>
      </c>
      <c r="AI303" s="15">
        <v>30</v>
      </c>
      <c r="AJ303" s="15">
        <v>31</v>
      </c>
      <c r="AK303" s="15">
        <v>32</v>
      </c>
      <c r="AL303" s="15">
        <v>33</v>
      </c>
      <c r="AM303" s="15">
        <v>34</v>
      </c>
      <c r="AN303" s="15">
        <v>35</v>
      </c>
      <c r="AO303" s="15">
        <v>36</v>
      </c>
      <c r="AP303" s="15">
        <v>37</v>
      </c>
      <c r="AQ303" s="15">
        <v>38</v>
      </c>
      <c r="AR303" s="15">
        <v>39</v>
      </c>
      <c r="AS303" s="15">
        <v>40</v>
      </c>
      <c r="AT303" s="15">
        <v>41</v>
      </c>
      <c r="AU303" s="15">
        <v>42</v>
      </c>
      <c r="AV303" s="15">
        <v>43</v>
      </c>
      <c r="AW303" s="15">
        <v>44</v>
      </c>
      <c r="AX303" s="15">
        <v>45</v>
      </c>
      <c r="AY303" s="15">
        <v>46</v>
      </c>
      <c r="AZ303" s="15">
        <v>47</v>
      </c>
      <c r="BA303" s="15">
        <v>48</v>
      </c>
      <c r="BB303" s="15">
        <v>49</v>
      </c>
      <c r="BC303" s="15">
        <v>50</v>
      </c>
      <c r="BD303" s="15">
        <v>51</v>
      </c>
      <c r="BE303" s="15">
        <v>52</v>
      </c>
      <c r="BF303" s="15">
        <v>53</v>
      </c>
      <c r="BG303" s="15">
        <v>54</v>
      </c>
      <c r="BH303" s="15">
        <v>55</v>
      </c>
      <c r="BI303" s="15">
        <v>56</v>
      </c>
      <c r="BJ303" s="15">
        <v>57</v>
      </c>
      <c r="BK303" s="15">
        <v>58</v>
      </c>
      <c r="BL303" s="15">
        <v>59</v>
      </c>
      <c r="BN303" s="15">
        <v>60</v>
      </c>
      <c r="BO303" s="15">
        <v>61</v>
      </c>
      <c r="BP303" s="15">
        <v>62</v>
      </c>
      <c r="BQ303" s="15">
        <v>63</v>
      </c>
    </row>
    <row r="304" spans="4:69" s="15" customFormat="1">
      <c r="E304" s="475" t="s">
        <v>311</v>
      </c>
      <c r="F304" s="15">
        <v>45</v>
      </c>
      <c r="G304" s="15">
        <v>16</v>
      </c>
      <c r="H304" s="15">
        <v>2</v>
      </c>
      <c r="I304" s="15">
        <v>7</v>
      </c>
      <c r="J304" s="15">
        <v>47</v>
      </c>
      <c r="K304" s="15">
        <v>40</v>
      </c>
      <c r="L304" s="15">
        <v>15</v>
      </c>
      <c r="M304" s="15">
        <v>57</v>
      </c>
      <c r="N304" s="15">
        <v>41</v>
      </c>
      <c r="O304" s="15">
        <v>17</v>
      </c>
      <c r="P304" s="15">
        <v>5</v>
      </c>
      <c r="Q304" s="15">
        <v>23</v>
      </c>
      <c r="R304" s="15">
        <v>44</v>
      </c>
      <c r="S304" s="15">
        <v>27</v>
      </c>
      <c r="T304" s="15">
        <v>6</v>
      </c>
      <c r="U304" s="15">
        <v>10</v>
      </c>
      <c r="V304" s="15">
        <v>13</v>
      </c>
      <c r="W304" s="15">
        <v>36</v>
      </c>
      <c r="X304" s="15">
        <v>22</v>
      </c>
      <c r="Y304" s="15">
        <v>18</v>
      </c>
      <c r="Z304" s="15">
        <v>19</v>
      </c>
      <c r="AA304" s="15">
        <v>14</v>
      </c>
      <c r="AB304" s="15">
        <v>21</v>
      </c>
      <c r="AC304" s="15">
        <v>33</v>
      </c>
      <c r="AD304" s="15">
        <v>9</v>
      </c>
      <c r="AE304" s="15">
        <v>59</v>
      </c>
      <c r="AF304" s="15">
        <v>25</v>
      </c>
      <c r="AG304" s="15">
        <v>34</v>
      </c>
      <c r="AH304" s="15">
        <v>61</v>
      </c>
      <c r="AI304" s="15">
        <v>38</v>
      </c>
      <c r="AJ304" s="15">
        <v>42</v>
      </c>
      <c r="AK304" s="15">
        <v>30</v>
      </c>
      <c r="AL304" s="15">
        <v>4</v>
      </c>
      <c r="AM304" s="15">
        <v>60</v>
      </c>
      <c r="AN304" s="15">
        <v>32</v>
      </c>
      <c r="AO304" s="15">
        <v>37</v>
      </c>
      <c r="AP304" s="15">
        <v>50</v>
      </c>
      <c r="AQ304" s="15">
        <v>24</v>
      </c>
      <c r="AR304" s="15">
        <v>53</v>
      </c>
      <c r="AS304" s="15">
        <v>3</v>
      </c>
      <c r="AT304" s="15">
        <v>55</v>
      </c>
      <c r="AU304" s="15">
        <v>62</v>
      </c>
      <c r="AV304" s="15">
        <v>49</v>
      </c>
      <c r="AW304" s="15">
        <v>58</v>
      </c>
      <c r="AX304" s="15">
        <v>11</v>
      </c>
      <c r="AY304" s="15">
        <v>48</v>
      </c>
      <c r="AZ304" s="15">
        <v>31</v>
      </c>
      <c r="BA304" s="15">
        <v>56</v>
      </c>
      <c r="BB304" s="15">
        <v>51</v>
      </c>
      <c r="BC304" s="15">
        <v>28</v>
      </c>
      <c r="BD304" s="15">
        <v>54</v>
      </c>
      <c r="BE304" s="15">
        <v>63</v>
      </c>
      <c r="BF304" s="15">
        <v>35</v>
      </c>
      <c r="BG304" s="15">
        <v>26</v>
      </c>
      <c r="BH304" s="15">
        <v>1</v>
      </c>
      <c r="BI304" s="15">
        <v>43</v>
      </c>
      <c r="BJ304" s="15">
        <v>46</v>
      </c>
      <c r="BK304" s="15">
        <v>20</v>
      </c>
      <c r="BL304" s="15">
        <v>8</v>
      </c>
      <c r="BN304" s="15">
        <v>12</v>
      </c>
      <c r="BO304" s="15">
        <v>39</v>
      </c>
      <c r="BP304" s="15">
        <v>29</v>
      </c>
      <c r="BQ304" s="15">
        <v>52</v>
      </c>
    </row>
    <row r="305" spans="4:74" s="15" customFormat="1">
      <c r="E305" s="475" t="s">
        <v>313</v>
      </c>
      <c r="F305" s="15">
        <v>33</v>
      </c>
      <c r="G305" s="15">
        <v>28</v>
      </c>
      <c r="H305" s="15">
        <v>6</v>
      </c>
      <c r="I305" s="15">
        <v>36</v>
      </c>
      <c r="J305" s="15">
        <v>57</v>
      </c>
      <c r="K305" s="15">
        <v>3</v>
      </c>
      <c r="L305" s="15">
        <v>20</v>
      </c>
      <c r="M305" s="15">
        <v>27</v>
      </c>
      <c r="N305" s="15">
        <v>40</v>
      </c>
      <c r="O305" s="15">
        <v>42</v>
      </c>
      <c r="P305" s="15">
        <v>29</v>
      </c>
      <c r="Q305" s="15">
        <v>60</v>
      </c>
      <c r="R305" s="15">
        <v>22</v>
      </c>
      <c r="S305" s="15">
        <v>45</v>
      </c>
      <c r="T305" s="15">
        <v>54</v>
      </c>
      <c r="U305" s="15">
        <v>50</v>
      </c>
      <c r="V305" s="15">
        <v>35</v>
      </c>
      <c r="W305" s="15">
        <v>52</v>
      </c>
      <c r="X305" s="15">
        <v>56</v>
      </c>
      <c r="Y305" s="15">
        <v>19</v>
      </c>
      <c r="Z305" s="15">
        <v>32</v>
      </c>
      <c r="AA305" s="15">
        <v>18</v>
      </c>
      <c r="AB305" s="15">
        <v>39</v>
      </c>
      <c r="AC305" s="15">
        <v>62</v>
      </c>
      <c r="AD305" s="15">
        <v>23</v>
      </c>
      <c r="AE305" s="15">
        <v>58</v>
      </c>
      <c r="AF305" s="15">
        <v>8</v>
      </c>
      <c r="AG305" s="15">
        <v>5</v>
      </c>
      <c r="AH305" s="15">
        <v>12</v>
      </c>
      <c r="AI305" s="15">
        <v>16</v>
      </c>
      <c r="AJ305" s="15">
        <v>44</v>
      </c>
      <c r="AK305" s="15">
        <v>11</v>
      </c>
      <c r="AL305" s="15">
        <v>63</v>
      </c>
      <c r="AM305" s="15">
        <v>37</v>
      </c>
      <c r="AN305" s="15">
        <v>51</v>
      </c>
      <c r="AO305" s="15">
        <v>24</v>
      </c>
      <c r="AP305" s="15">
        <v>34</v>
      </c>
      <c r="AQ305" s="15">
        <v>14</v>
      </c>
      <c r="AR305" s="15">
        <v>55</v>
      </c>
      <c r="AS305" s="15">
        <v>46</v>
      </c>
      <c r="AT305" s="15">
        <v>17</v>
      </c>
      <c r="AU305" s="15">
        <v>49</v>
      </c>
      <c r="AV305" s="15">
        <v>61</v>
      </c>
      <c r="AW305" s="15">
        <v>31</v>
      </c>
      <c r="AX305" s="15">
        <v>26</v>
      </c>
      <c r="AY305" s="15">
        <v>9</v>
      </c>
      <c r="AZ305" s="15">
        <v>53</v>
      </c>
      <c r="BA305" s="15">
        <v>15</v>
      </c>
      <c r="BB305" s="15">
        <v>2</v>
      </c>
      <c r="BC305" s="15">
        <v>48</v>
      </c>
      <c r="BD305" s="15">
        <v>30</v>
      </c>
      <c r="BE305" s="15">
        <v>10</v>
      </c>
      <c r="BF305" s="15">
        <v>47</v>
      </c>
      <c r="BG305" s="15">
        <v>43</v>
      </c>
      <c r="BH305" s="15">
        <v>59</v>
      </c>
      <c r="BI305" s="15">
        <v>7</v>
      </c>
      <c r="BJ305" s="15">
        <v>1</v>
      </c>
      <c r="BK305" s="15">
        <v>25</v>
      </c>
      <c r="BL305" s="15">
        <v>13</v>
      </c>
      <c r="BN305" s="15">
        <v>38</v>
      </c>
      <c r="BO305" s="15">
        <v>4</v>
      </c>
      <c r="BP305" s="15">
        <v>41</v>
      </c>
      <c r="BQ305" s="15">
        <v>21</v>
      </c>
    </row>
    <row r="306" spans="4:74" s="15" customFormat="1"/>
    <row r="307" spans="4:74" s="15" customFormat="1">
      <c r="D307" s="479">
        <v>64</v>
      </c>
      <c r="E307" s="40" t="s">
        <v>338</v>
      </c>
    </row>
    <row r="308" spans="4:74" s="15" customFormat="1">
      <c r="E308" s="475" t="s">
        <v>283</v>
      </c>
      <c r="F308" s="15">
        <v>1</v>
      </c>
      <c r="G308" s="15">
        <v>2</v>
      </c>
      <c r="H308" s="15">
        <v>3</v>
      </c>
      <c r="I308" s="15">
        <v>4</v>
      </c>
      <c r="J308" s="15">
        <v>5</v>
      </c>
      <c r="K308" s="15">
        <v>6</v>
      </c>
      <c r="L308" s="15">
        <v>7</v>
      </c>
      <c r="M308" s="15">
        <v>8</v>
      </c>
      <c r="N308" s="15">
        <v>9</v>
      </c>
      <c r="O308" s="15">
        <v>10</v>
      </c>
      <c r="P308" s="15">
        <v>11</v>
      </c>
      <c r="Q308" s="15">
        <v>12</v>
      </c>
      <c r="R308" s="15">
        <v>13</v>
      </c>
      <c r="S308" s="15">
        <v>14</v>
      </c>
      <c r="T308" s="15">
        <v>15</v>
      </c>
      <c r="U308" s="15">
        <v>16</v>
      </c>
      <c r="V308" s="15">
        <v>17</v>
      </c>
      <c r="W308" s="15">
        <v>18</v>
      </c>
      <c r="X308" s="15">
        <v>19</v>
      </c>
      <c r="Y308" s="15">
        <v>20</v>
      </c>
      <c r="Z308" s="15">
        <v>21</v>
      </c>
      <c r="AA308" s="15">
        <v>22</v>
      </c>
      <c r="AB308" s="15">
        <v>23</v>
      </c>
      <c r="AC308" s="15">
        <v>24</v>
      </c>
      <c r="AD308" s="15">
        <v>25</v>
      </c>
      <c r="AE308" s="15">
        <v>26</v>
      </c>
      <c r="AF308" s="15">
        <v>27</v>
      </c>
      <c r="AG308" s="15">
        <v>28</v>
      </c>
      <c r="AH308" s="15">
        <v>29</v>
      </c>
      <c r="AI308" s="15">
        <v>30</v>
      </c>
      <c r="AJ308" s="15">
        <v>31</v>
      </c>
      <c r="AK308" s="15">
        <v>32</v>
      </c>
      <c r="AL308" s="15">
        <v>33</v>
      </c>
      <c r="AM308" s="15">
        <v>34</v>
      </c>
      <c r="AN308" s="15">
        <v>35</v>
      </c>
      <c r="AO308" s="15">
        <v>36</v>
      </c>
      <c r="AP308" s="15">
        <v>37</v>
      </c>
      <c r="AQ308" s="15">
        <v>38</v>
      </c>
      <c r="AR308" s="15">
        <v>39</v>
      </c>
      <c r="AS308" s="15">
        <v>40</v>
      </c>
      <c r="AT308" s="15">
        <v>41</v>
      </c>
      <c r="AU308" s="15">
        <v>42</v>
      </c>
      <c r="AV308" s="15">
        <v>43</v>
      </c>
      <c r="AW308" s="15">
        <v>44</v>
      </c>
      <c r="AX308" s="15">
        <v>45</v>
      </c>
      <c r="AY308" s="15">
        <v>46</v>
      </c>
      <c r="AZ308" s="15">
        <v>47</v>
      </c>
      <c r="BA308" s="15">
        <v>48</v>
      </c>
      <c r="BB308" s="15">
        <v>49</v>
      </c>
      <c r="BC308" s="15">
        <v>50</v>
      </c>
      <c r="BD308" s="15">
        <v>51</v>
      </c>
      <c r="BE308" s="15">
        <v>52</v>
      </c>
      <c r="BF308" s="15">
        <v>53</v>
      </c>
      <c r="BG308" s="15">
        <v>54</v>
      </c>
      <c r="BH308" s="15">
        <v>55</v>
      </c>
      <c r="BI308" s="15">
        <v>56</v>
      </c>
      <c r="BJ308" s="15">
        <v>57</v>
      </c>
      <c r="BK308" s="15">
        <v>58</v>
      </c>
      <c r="BL308" s="15">
        <v>59</v>
      </c>
      <c r="BM308" s="15">
        <v>60</v>
      </c>
      <c r="BN308" s="15">
        <v>61</v>
      </c>
      <c r="BO308" s="15">
        <v>62</v>
      </c>
      <c r="BP308" s="15">
        <v>63</v>
      </c>
      <c r="BQ308" s="15">
        <v>64</v>
      </c>
    </row>
    <row r="309" spans="4:74" s="15" customFormat="1">
      <c r="E309" s="475" t="s">
        <v>311</v>
      </c>
      <c r="F309" s="15">
        <v>5</v>
      </c>
      <c r="G309" s="15">
        <v>25</v>
      </c>
      <c r="H309" s="15">
        <v>14</v>
      </c>
      <c r="I309" s="15">
        <v>17</v>
      </c>
      <c r="J309" s="15">
        <v>62</v>
      </c>
      <c r="K309" s="15">
        <v>59</v>
      </c>
      <c r="L309" s="15">
        <v>38</v>
      </c>
      <c r="M309" s="15">
        <v>47</v>
      </c>
      <c r="N309" s="15">
        <v>53</v>
      </c>
      <c r="O309" s="15">
        <v>1</v>
      </c>
      <c r="P309" s="15">
        <v>7</v>
      </c>
      <c r="Q309" s="15">
        <v>28</v>
      </c>
      <c r="R309" s="15">
        <v>15</v>
      </c>
      <c r="S309" s="15">
        <v>57</v>
      </c>
      <c r="T309" s="15">
        <v>54</v>
      </c>
      <c r="U309" s="15">
        <v>27</v>
      </c>
      <c r="V309" s="15">
        <v>10</v>
      </c>
      <c r="W309" s="15">
        <v>21</v>
      </c>
      <c r="X309" s="15">
        <v>40</v>
      </c>
      <c r="Y309" s="15">
        <v>51</v>
      </c>
      <c r="Z309" s="15">
        <v>22</v>
      </c>
      <c r="AA309" s="15">
        <v>64</v>
      </c>
      <c r="AB309" s="15">
        <v>34</v>
      </c>
      <c r="AC309" s="15">
        <v>41</v>
      </c>
      <c r="AD309" s="15">
        <v>4</v>
      </c>
      <c r="AE309" s="15">
        <v>23</v>
      </c>
      <c r="AF309" s="15">
        <v>13</v>
      </c>
      <c r="AG309" s="15">
        <v>32</v>
      </c>
      <c r="AH309" s="15">
        <v>63</v>
      </c>
      <c r="AI309" s="15">
        <v>6</v>
      </c>
      <c r="AJ309" s="15">
        <v>49</v>
      </c>
      <c r="AK309" s="15">
        <v>56</v>
      </c>
      <c r="AL309" s="15">
        <v>31</v>
      </c>
      <c r="AM309" s="15">
        <v>26</v>
      </c>
      <c r="AN309" s="15">
        <v>12</v>
      </c>
      <c r="AO309" s="15">
        <v>45</v>
      </c>
      <c r="AP309" s="15">
        <v>3</v>
      </c>
      <c r="AQ309" s="15">
        <v>52</v>
      </c>
      <c r="AR309" s="15">
        <v>8</v>
      </c>
      <c r="AS309" s="15">
        <v>16</v>
      </c>
      <c r="AT309" s="15">
        <v>35</v>
      </c>
      <c r="AU309" s="15">
        <v>44</v>
      </c>
      <c r="AV309" s="15">
        <v>37</v>
      </c>
      <c r="AW309" s="15">
        <v>58</v>
      </c>
      <c r="AX309" s="15">
        <v>2</v>
      </c>
      <c r="AY309" s="15">
        <v>60</v>
      </c>
      <c r="AZ309" s="15">
        <v>9</v>
      </c>
      <c r="BA309" s="15">
        <v>55</v>
      </c>
      <c r="BB309" s="15">
        <v>33</v>
      </c>
      <c r="BC309" s="15">
        <v>19</v>
      </c>
      <c r="BD309" s="15">
        <v>20</v>
      </c>
      <c r="BE309" s="15">
        <v>39</v>
      </c>
      <c r="BF309" s="15">
        <v>61</v>
      </c>
      <c r="BG309" s="15">
        <v>46</v>
      </c>
      <c r="BH309" s="15">
        <v>42</v>
      </c>
      <c r="BI309" s="15">
        <v>24</v>
      </c>
      <c r="BJ309" s="15">
        <v>50</v>
      </c>
      <c r="BK309" s="15">
        <v>11</v>
      </c>
      <c r="BL309" s="15">
        <v>30</v>
      </c>
      <c r="BM309" s="15">
        <v>18</v>
      </c>
      <c r="BN309" s="15">
        <v>43</v>
      </c>
      <c r="BO309" s="15">
        <v>48</v>
      </c>
      <c r="BP309" s="15">
        <v>29</v>
      </c>
      <c r="BQ309" s="15">
        <v>36</v>
      </c>
    </row>
    <row r="310" spans="4:74" s="15" customFormat="1">
      <c r="E310" s="475" t="s">
        <v>313</v>
      </c>
      <c r="F310" s="15">
        <v>63</v>
      </c>
      <c r="G310" s="15">
        <v>33</v>
      </c>
      <c r="H310" s="15">
        <v>51</v>
      </c>
      <c r="I310" s="15">
        <v>48</v>
      </c>
      <c r="J310" s="15">
        <v>56</v>
      </c>
      <c r="K310" s="15">
        <v>25</v>
      </c>
      <c r="L310" s="15">
        <v>8</v>
      </c>
      <c r="M310" s="15">
        <v>60</v>
      </c>
      <c r="N310" s="15">
        <v>35</v>
      </c>
      <c r="O310" s="15">
        <v>13</v>
      </c>
      <c r="P310" s="15">
        <v>54</v>
      </c>
      <c r="Q310" s="15">
        <v>14</v>
      </c>
      <c r="R310" s="15">
        <v>46</v>
      </c>
      <c r="S310" s="15">
        <v>38</v>
      </c>
      <c r="T310" s="15">
        <v>27</v>
      </c>
      <c r="U310" s="15">
        <v>4</v>
      </c>
      <c r="V310" s="15">
        <v>53</v>
      </c>
      <c r="W310" s="15">
        <v>42</v>
      </c>
      <c r="X310" s="15">
        <v>23</v>
      </c>
      <c r="Y310" s="15">
        <v>11</v>
      </c>
      <c r="Z310" s="15">
        <v>58</v>
      </c>
      <c r="AA310" s="15">
        <v>55</v>
      </c>
      <c r="AB310" s="15">
        <v>50</v>
      </c>
      <c r="AC310" s="15">
        <v>6</v>
      </c>
      <c r="AD310" s="15">
        <v>61</v>
      </c>
      <c r="AE310" s="15">
        <v>12</v>
      </c>
      <c r="AF310" s="15">
        <v>59</v>
      </c>
      <c r="AG310" s="15">
        <v>64</v>
      </c>
      <c r="AH310" s="15">
        <v>52</v>
      </c>
      <c r="AI310" s="15">
        <v>28</v>
      </c>
      <c r="AJ310" s="15">
        <v>30</v>
      </c>
      <c r="AK310" s="15">
        <v>15</v>
      </c>
      <c r="AL310" s="15">
        <v>9</v>
      </c>
      <c r="AM310" s="15">
        <v>16</v>
      </c>
      <c r="AN310" s="15">
        <v>41</v>
      </c>
      <c r="AO310" s="15">
        <v>62</v>
      </c>
      <c r="AP310" s="15">
        <v>36</v>
      </c>
      <c r="AQ310" s="15">
        <v>49</v>
      </c>
      <c r="AR310" s="15">
        <v>22</v>
      </c>
      <c r="AS310" s="15">
        <v>7</v>
      </c>
      <c r="AT310" s="15">
        <v>18</v>
      </c>
      <c r="AU310" s="15">
        <v>45</v>
      </c>
      <c r="AV310" s="15">
        <v>39</v>
      </c>
      <c r="AW310" s="15">
        <v>5</v>
      </c>
      <c r="AX310" s="15">
        <v>47</v>
      </c>
      <c r="AY310" s="15">
        <v>10</v>
      </c>
      <c r="AZ310" s="15">
        <v>34</v>
      </c>
      <c r="BA310" s="15">
        <v>17</v>
      </c>
      <c r="BB310" s="15">
        <v>37</v>
      </c>
      <c r="BC310" s="15">
        <v>3</v>
      </c>
      <c r="BD310" s="15">
        <v>19</v>
      </c>
      <c r="BE310" s="15">
        <v>29</v>
      </c>
      <c r="BF310" s="15">
        <v>2</v>
      </c>
      <c r="BG310" s="15">
        <v>31</v>
      </c>
      <c r="BH310" s="15">
        <v>24</v>
      </c>
      <c r="BI310" s="15">
        <v>40</v>
      </c>
      <c r="BJ310" s="15">
        <v>20</v>
      </c>
      <c r="BK310" s="15">
        <v>57</v>
      </c>
      <c r="BL310" s="15">
        <v>32</v>
      </c>
      <c r="BM310" s="15">
        <v>43</v>
      </c>
      <c r="BN310" s="15">
        <v>44</v>
      </c>
      <c r="BO310" s="15">
        <v>26</v>
      </c>
      <c r="BP310" s="15">
        <v>1</v>
      </c>
      <c r="BQ310" s="15">
        <v>21</v>
      </c>
    </row>
    <row r="311" spans="4:74" s="15" customFormat="1"/>
    <row r="312" spans="4:74" s="15" customFormat="1">
      <c r="D312" s="479">
        <v>65</v>
      </c>
      <c r="E312" s="40" t="s">
        <v>338</v>
      </c>
    </row>
    <row r="313" spans="4:74" s="15" customFormat="1">
      <c r="E313" s="475" t="s">
        <v>283</v>
      </c>
      <c r="F313" s="15">
        <v>1</v>
      </c>
      <c r="G313" s="15">
        <v>2</v>
      </c>
      <c r="H313" s="15">
        <v>3</v>
      </c>
      <c r="I313" s="15">
        <v>4</v>
      </c>
      <c r="J313" s="15">
        <v>5</v>
      </c>
      <c r="K313" s="15">
        <v>6</v>
      </c>
      <c r="L313" s="15">
        <v>7</v>
      </c>
      <c r="M313" s="15">
        <v>8</v>
      </c>
      <c r="N313" s="15">
        <v>9</v>
      </c>
      <c r="O313" s="15">
        <v>10</v>
      </c>
      <c r="P313" s="15">
        <v>11</v>
      </c>
      <c r="Q313" s="15">
        <v>12</v>
      </c>
      <c r="R313" s="15">
        <v>13</v>
      </c>
      <c r="S313" s="15">
        <v>14</v>
      </c>
      <c r="T313" s="15">
        <v>15</v>
      </c>
      <c r="U313" s="15">
        <v>16</v>
      </c>
      <c r="V313" s="15">
        <v>17</v>
      </c>
      <c r="W313" s="15">
        <v>18</v>
      </c>
      <c r="X313" s="15">
        <v>19</v>
      </c>
      <c r="Y313" s="15">
        <v>20</v>
      </c>
      <c r="Z313" s="15">
        <v>21</v>
      </c>
      <c r="AA313" s="15">
        <v>22</v>
      </c>
      <c r="AB313" s="15">
        <v>23</v>
      </c>
      <c r="AC313" s="15">
        <v>24</v>
      </c>
      <c r="AD313" s="15">
        <v>25</v>
      </c>
      <c r="AE313" s="15">
        <v>26</v>
      </c>
      <c r="AF313" s="15">
        <v>27</v>
      </c>
      <c r="AG313" s="15">
        <v>28</v>
      </c>
      <c r="AH313" s="15">
        <v>29</v>
      </c>
      <c r="AI313" s="15">
        <v>30</v>
      </c>
      <c r="AJ313" s="15">
        <v>31</v>
      </c>
      <c r="AK313" s="15">
        <v>32</v>
      </c>
      <c r="AL313" s="15">
        <v>33</v>
      </c>
      <c r="AM313" s="15">
        <v>34</v>
      </c>
      <c r="AN313" s="15">
        <v>35</v>
      </c>
      <c r="AO313" s="15">
        <v>36</v>
      </c>
      <c r="AP313" s="15">
        <v>37</v>
      </c>
      <c r="AQ313" s="15">
        <v>38</v>
      </c>
      <c r="AR313" s="15">
        <v>39</v>
      </c>
      <c r="AS313" s="15">
        <v>40</v>
      </c>
      <c r="AT313" s="15">
        <v>41</v>
      </c>
      <c r="AU313" s="15">
        <v>42</v>
      </c>
      <c r="AV313" s="15">
        <v>43</v>
      </c>
      <c r="AW313" s="15">
        <v>44</v>
      </c>
      <c r="AX313" s="15">
        <v>45</v>
      </c>
      <c r="AY313" s="15">
        <v>46</v>
      </c>
      <c r="AZ313" s="15">
        <v>47</v>
      </c>
      <c r="BA313" s="15">
        <v>48</v>
      </c>
      <c r="BB313" s="15">
        <v>49</v>
      </c>
      <c r="BC313" s="15">
        <v>50</v>
      </c>
      <c r="BD313" s="15">
        <v>51</v>
      </c>
      <c r="BE313" s="15">
        <v>52</v>
      </c>
      <c r="BF313" s="15">
        <v>53</v>
      </c>
      <c r="BG313" s="15">
        <v>54</v>
      </c>
      <c r="BH313" s="15">
        <v>55</v>
      </c>
      <c r="BI313" s="15">
        <v>56</v>
      </c>
      <c r="BJ313" s="15">
        <v>57</v>
      </c>
      <c r="BK313" s="15">
        <v>58</v>
      </c>
      <c r="BL313" s="15">
        <v>59</v>
      </c>
      <c r="BM313" s="15">
        <v>60</v>
      </c>
      <c r="BN313" s="15">
        <v>61</v>
      </c>
      <c r="BO313" s="15">
        <v>62</v>
      </c>
      <c r="BP313" s="15">
        <v>63</v>
      </c>
      <c r="BQ313" s="15">
        <v>64</v>
      </c>
      <c r="BR313" s="15">
        <v>65</v>
      </c>
    </row>
    <row r="314" spans="4:74" s="15" customFormat="1">
      <c r="E314" s="475" t="s">
        <v>311</v>
      </c>
      <c r="F314" s="15">
        <v>55</v>
      </c>
      <c r="G314" s="15">
        <v>60</v>
      </c>
      <c r="H314" s="15">
        <v>22</v>
      </c>
      <c r="I314" s="15">
        <v>13</v>
      </c>
      <c r="J314" s="15">
        <v>49</v>
      </c>
      <c r="K314" s="15">
        <v>59</v>
      </c>
      <c r="L314" s="15">
        <v>34</v>
      </c>
      <c r="M314" s="15">
        <v>21</v>
      </c>
      <c r="N314" s="15">
        <v>50</v>
      </c>
      <c r="O314" s="15">
        <v>3</v>
      </c>
      <c r="P314" s="15">
        <v>12</v>
      </c>
      <c r="Q314" s="15">
        <v>40</v>
      </c>
      <c r="R314" s="15">
        <v>41</v>
      </c>
      <c r="S314" s="15">
        <v>51</v>
      </c>
      <c r="T314" s="15">
        <v>7</v>
      </c>
      <c r="U314" s="15">
        <v>25</v>
      </c>
      <c r="V314" s="15">
        <v>46</v>
      </c>
      <c r="W314" s="15">
        <v>4</v>
      </c>
      <c r="X314" s="15">
        <v>62</v>
      </c>
      <c r="Y314" s="15">
        <v>31</v>
      </c>
      <c r="Z314" s="15">
        <v>42</v>
      </c>
      <c r="AA314" s="15">
        <v>24</v>
      </c>
      <c r="AB314" s="15">
        <v>10</v>
      </c>
      <c r="AC314" s="15">
        <v>18</v>
      </c>
      <c r="AD314" s="15">
        <v>39</v>
      </c>
      <c r="AE314" s="15">
        <v>9</v>
      </c>
      <c r="AF314" s="15">
        <v>23</v>
      </c>
      <c r="AG314" s="15">
        <v>20</v>
      </c>
      <c r="AH314" s="15">
        <v>15</v>
      </c>
      <c r="AI314" s="15">
        <v>63</v>
      </c>
      <c r="AJ314" s="15">
        <v>8</v>
      </c>
      <c r="AK314" s="15">
        <v>30</v>
      </c>
      <c r="AL314" s="15">
        <v>45</v>
      </c>
      <c r="AM314" s="15">
        <v>53</v>
      </c>
      <c r="AN314" s="15">
        <v>64</v>
      </c>
      <c r="AO314" s="15">
        <v>2</v>
      </c>
      <c r="AP314" s="15">
        <v>61</v>
      </c>
      <c r="AQ314" s="15">
        <v>29</v>
      </c>
      <c r="AR314" s="15">
        <v>36</v>
      </c>
      <c r="AS314" s="15">
        <v>11</v>
      </c>
      <c r="AT314" s="15">
        <v>5</v>
      </c>
      <c r="AU314" s="15">
        <v>48</v>
      </c>
      <c r="AV314" s="15">
        <v>57</v>
      </c>
      <c r="AW314" s="15">
        <v>37</v>
      </c>
      <c r="AX314" s="15">
        <v>19</v>
      </c>
      <c r="AY314" s="15">
        <v>65</v>
      </c>
      <c r="AZ314" s="15">
        <v>43</v>
      </c>
      <c r="BA314" s="15">
        <v>16</v>
      </c>
      <c r="BB314" s="15">
        <v>35</v>
      </c>
      <c r="BC314" s="15">
        <v>56</v>
      </c>
      <c r="BD314" s="15">
        <v>17</v>
      </c>
      <c r="BE314" s="15">
        <v>58</v>
      </c>
      <c r="BF314" s="15">
        <v>54</v>
      </c>
      <c r="BG314" s="15">
        <v>38</v>
      </c>
      <c r="BH314" s="15">
        <v>28</v>
      </c>
      <c r="BI314" s="15">
        <v>52</v>
      </c>
      <c r="BJ314" s="15">
        <v>1</v>
      </c>
      <c r="BK314" s="15">
        <v>14</v>
      </c>
      <c r="BL314" s="15">
        <v>32</v>
      </c>
      <c r="BM314" s="15">
        <v>26</v>
      </c>
      <c r="BN314" s="15">
        <v>44</v>
      </c>
      <c r="BO314" s="15">
        <v>33</v>
      </c>
      <c r="BP314" s="15">
        <v>47</v>
      </c>
      <c r="BQ314" s="15">
        <v>6</v>
      </c>
      <c r="BR314" s="15">
        <v>27</v>
      </c>
    </row>
    <row r="315" spans="4:74" s="15" customFormat="1">
      <c r="E315" s="475" t="s">
        <v>313</v>
      </c>
      <c r="F315" s="15">
        <v>4</v>
      </c>
      <c r="G315" s="15">
        <v>63</v>
      </c>
      <c r="H315" s="15">
        <v>34</v>
      </c>
      <c r="I315" s="15">
        <v>52</v>
      </c>
      <c r="J315" s="15">
        <v>42</v>
      </c>
      <c r="K315" s="15">
        <v>35</v>
      </c>
      <c r="L315" s="15">
        <v>53</v>
      </c>
      <c r="M315" s="15">
        <v>40</v>
      </c>
      <c r="N315" s="15">
        <v>46</v>
      </c>
      <c r="O315" s="15">
        <v>22</v>
      </c>
      <c r="P315" s="15">
        <v>50</v>
      </c>
      <c r="Q315" s="15">
        <v>9</v>
      </c>
      <c r="R315" s="15">
        <v>25</v>
      </c>
      <c r="S315" s="15">
        <v>43</v>
      </c>
      <c r="T315" s="15">
        <v>12</v>
      </c>
      <c r="U315" s="15">
        <v>27</v>
      </c>
      <c r="V315" s="15">
        <v>54</v>
      </c>
      <c r="W315" s="15">
        <v>31</v>
      </c>
      <c r="X315" s="15">
        <v>57</v>
      </c>
      <c r="Y315" s="15">
        <v>21</v>
      </c>
      <c r="Z315" s="15">
        <v>24</v>
      </c>
      <c r="AA315" s="15">
        <v>36</v>
      </c>
      <c r="AB315" s="15">
        <v>62</v>
      </c>
      <c r="AC315" s="15">
        <v>26</v>
      </c>
      <c r="AD315" s="15">
        <v>33</v>
      </c>
      <c r="AE315" s="15">
        <v>37</v>
      </c>
      <c r="AF315" s="15">
        <v>28</v>
      </c>
      <c r="AG315" s="15">
        <v>60</v>
      </c>
      <c r="AH315" s="15">
        <v>8</v>
      </c>
      <c r="AI315" s="15">
        <v>41</v>
      </c>
      <c r="AJ315" s="15">
        <v>19</v>
      </c>
      <c r="AK315" s="15">
        <v>38</v>
      </c>
      <c r="AL315" s="15">
        <v>65</v>
      </c>
      <c r="AM315" s="15">
        <v>47</v>
      </c>
      <c r="AN315" s="15">
        <v>2</v>
      </c>
      <c r="AO315" s="15">
        <v>64</v>
      </c>
      <c r="AP315" s="15">
        <v>20</v>
      </c>
      <c r="AQ315" s="15">
        <v>32</v>
      </c>
      <c r="AR315" s="15">
        <v>48</v>
      </c>
      <c r="AS315" s="15">
        <v>6</v>
      </c>
      <c r="AT315" s="15">
        <v>3</v>
      </c>
      <c r="AU315" s="15">
        <v>14</v>
      </c>
      <c r="AV315" s="15">
        <v>51</v>
      </c>
      <c r="AW315" s="15">
        <v>61</v>
      </c>
      <c r="AX315" s="15">
        <v>58</v>
      </c>
      <c r="AY315" s="15">
        <v>15</v>
      </c>
      <c r="AZ315" s="15">
        <v>10</v>
      </c>
      <c r="BA315" s="15">
        <v>5</v>
      </c>
      <c r="BB315" s="15">
        <v>56</v>
      </c>
      <c r="BC315" s="15">
        <v>17</v>
      </c>
      <c r="BD315" s="15">
        <v>29</v>
      </c>
      <c r="BE315" s="15">
        <v>13</v>
      </c>
      <c r="BF315" s="15">
        <v>7</v>
      </c>
      <c r="BG315" s="15">
        <v>16</v>
      </c>
      <c r="BH315" s="15">
        <v>44</v>
      </c>
      <c r="BI315" s="15">
        <v>49</v>
      </c>
      <c r="BJ315" s="15">
        <v>18</v>
      </c>
      <c r="BK315" s="15">
        <v>30</v>
      </c>
      <c r="BL315" s="15">
        <v>23</v>
      </c>
      <c r="BM315" s="15">
        <v>1</v>
      </c>
      <c r="BN315" s="15">
        <v>39</v>
      </c>
      <c r="BO315" s="15">
        <v>45</v>
      </c>
      <c r="BP315" s="15">
        <v>11</v>
      </c>
      <c r="BQ315" s="15">
        <v>55</v>
      </c>
      <c r="BR315" s="15">
        <v>59</v>
      </c>
    </row>
    <row r="316" spans="4:74" s="15" customFormat="1"/>
    <row r="317" spans="4:74" s="15" customFormat="1">
      <c r="D317" s="479">
        <v>66</v>
      </c>
      <c r="E317" s="40" t="s">
        <v>338</v>
      </c>
    </row>
    <row r="318" spans="4:74" s="15" customFormat="1">
      <c r="E318" s="475" t="s">
        <v>283</v>
      </c>
      <c r="F318" s="15">
        <v>1</v>
      </c>
      <c r="G318" s="15">
        <v>2</v>
      </c>
      <c r="H318" s="15">
        <v>3</v>
      </c>
      <c r="I318" s="15">
        <v>4</v>
      </c>
      <c r="J318" s="15">
        <v>5</v>
      </c>
      <c r="K318" s="15">
        <v>6</v>
      </c>
      <c r="L318" s="15">
        <v>7</v>
      </c>
      <c r="M318" s="15">
        <v>8</v>
      </c>
      <c r="N318" s="15">
        <v>9</v>
      </c>
      <c r="O318" s="15">
        <v>10</v>
      </c>
      <c r="P318" s="15">
        <v>11</v>
      </c>
      <c r="Q318" s="15">
        <v>12</v>
      </c>
      <c r="R318" s="15">
        <v>13</v>
      </c>
      <c r="S318" s="15">
        <v>14</v>
      </c>
      <c r="T318" s="15">
        <v>15</v>
      </c>
      <c r="U318" s="15">
        <v>16</v>
      </c>
      <c r="V318" s="15">
        <v>17</v>
      </c>
      <c r="W318" s="15">
        <v>18</v>
      </c>
      <c r="X318" s="15">
        <v>19</v>
      </c>
      <c r="Y318" s="15">
        <v>20</v>
      </c>
      <c r="Z318" s="15">
        <v>21</v>
      </c>
      <c r="AA318" s="15">
        <v>22</v>
      </c>
      <c r="AB318" s="15">
        <v>23</v>
      </c>
      <c r="AC318" s="15">
        <v>24</v>
      </c>
      <c r="AD318" s="15">
        <v>25</v>
      </c>
      <c r="AE318" s="15">
        <v>26</v>
      </c>
      <c r="AF318" s="15">
        <v>27</v>
      </c>
      <c r="AG318" s="15">
        <v>28</v>
      </c>
      <c r="AH318" s="15">
        <v>29</v>
      </c>
      <c r="AI318" s="15">
        <v>30</v>
      </c>
      <c r="AJ318" s="15">
        <v>31</v>
      </c>
      <c r="AK318" s="15">
        <v>32</v>
      </c>
      <c r="AL318" s="15">
        <v>33</v>
      </c>
      <c r="AM318" s="15">
        <v>34</v>
      </c>
      <c r="AN318" s="15">
        <v>35</v>
      </c>
      <c r="AO318" s="15">
        <v>36</v>
      </c>
      <c r="AP318" s="15">
        <v>37</v>
      </c>
      <c r="AQ318" s="15">
        <v>38</v>
      </c>
      <c r="AR318" s="15">
        <v>39</v>
      </c>
      <c r="AS318" s="15">
        <v>40</v>
      </c>
      <c r="AT318" s="15">
        <v>41</v>
      </c>
      <c r="AU318" s="15">
        <v>42</v>
      </c>
      <c r="AV318" s="15">
        <v>43</v>
      </c>
      <c r="AW318" s="15">
        <v>44</v>
      </c>
      <c r="AX318" s="15">
        <v>45</v>
      </c>
      <c r="AY318" s="15">
        <v>46</v>
      </c>
      <c r="AZ318" s="15">
        <v>47</v>
      </c>
      <c r="BA318" s="15">
        <v>48</v>
      </c>
      <c r="BB318" s="15">
        <v>49</v>
      </c>
      <c r="BC318" s="15">
        <v>50</v>
      </c>
      <c r="BD318" s="15">
        <v>51</v>
      </c>
      <c r="BE318" s="15">
        <v>52</v>
      </c>
      <c r="BF318" s="15">
        <v>53</v>
      </c>
      <c r="BG318" s="15">
        <v>54</v>
      </c>
      <c r="BI318" s="15">
        <v>55</v>
      </c>
      <c r="BJ318" s="15">
        <v>56</v>
      </c>
      <c r="BK318" s="15">
        <v>57</v>
      </c>
      <c r="BL318" s="15">
        <v>58</v>
      </c>
      <c r="BN318" s="15">
        <v>59</v>
      </c>
      <c r="BO318" s="15">
        <v>60</v>
      </c>
      <c r="BP318" s="15">
        <v>61</v>
      </c>
      <c r="BQ318" s="15">
        <v>62</v>
      </c>
      <c r="BS318" s="15">
        <v>63</v>
      </c>
      <c r="BT318" s="15">
        <v>64</v>
      </c>
      <c r="BU318" s="15">
        <v>65</v>
      </c>
      <c r="BV318" s="15">
        <v>66</v>
      </c>
    </row>
    <row r="319" spans="4:74" s="15" customFormat="1">
      <c r="E319" s="475" t="s">
        <v>311</v>
      </c>
      <c r="F319" s="15">
        <v>42</v>
      </c>
      <c r="G319" s="15">
        <v>39</v>
      </c>
      <c r="H319" s="15">
        <v>6</v>
      </c>
      <c r="I319" s="15">
        <v>53</v>
      </c>
      <c r="J319" s="15">
        <v>14</v>
      </c>
      <c r="K319" s="15">
        <v>18</v>
      </c>
      <c r="L319" s="15">
        <v>29</v>
      </c>
      <c r="M319" s="15">
        <v>52</v>
      </c>
      <c r="N319" s="15">
        <v>40</v>
      </c>
      <c r="O319" s="15">
        <v>63</v>
      </c>
      <c r="P319" s="15">
        <v>60</v>
      </c>
      <c r="Q319" s="15">
        <v>50</v>
      </c>
      <c r="R319" s="15">
        <v>51</v>
      </c>
      <c r="S319" s="15">
        <v>30</v>
      </c>
      <c r="T319" s="15">
        <v>58</v>
      </c>
      <c r="U319" s="15">
        <v>38</v>
      </c>
      <c r="V319" s="15">
        <v>46</v>
      </c>
      <c r="W319" s="15">
        <v>64</v>
      </c>
      <c r="X319" s="15">
        <v>23</v>
      </c>
      <c r="Y319" s="15">
        <v>41</v>
      </c>
      <c r="Z319" s="15">
        <v>62</v>
      </c>
      <c r="AA319" s="15">
        <v>24</v>
      </c>
      <c r="AB319" s="15">
        <v>19</v>
      </c>
      <c r="AC319" s="15">
        <v>33</v>
      </c>
      <c r="AD319" s="15">
        <v>65</v>
      </c>
      <c r="AE319" s="15">
        <v>15</v>
      </c>
      <c r="AF319" s="15">
        <v>57</v>
      </c>
      <c r="AG319" s="15">
        <v>26</v>
      </c>
      <c r="AH319" s="15">
        <v>48</v>
      </c>
      <c r="AI319" s="15">
        <v>32</v>
      </c>
      <c r="AJ319" s="15">
        <v>22</v>
      </c>
      <c r="AK319" s="15">
        <v>54</v>
      </c>
      <c r="AL319" s="15">
        <v>16</v>
      </c>
      <c r="AM319" s="15">
        <v>55</v>
      </c>
      <c r="AN319" s="15">
        <v>31</v>
      </c>
      <c r="AO319" s="15">
        <v>34</v>
      </c>
      <c r="AP319" s="15">
        <v>61</v>
      </c>
      <c r="AQ319" s="15">
        <v>20</v>
      </c>
      <c r="AR319" s="15">
        <v>43</v>
      </c>
      <c r="AS319" s="15">
        <v>37</v>
      </c>
      <c r="AT319" s="15">
        <v>5</v>
      </c>
      <c r="AU319" s="15">
        <v>9</v>
      </c>
      <c r="AV319" s="15">
        <v>12</v>
      </c>
      <c r="AW319" s="15">
        <v>47</v>
      </c>
      <c r="AX319" s="15">
        <v>56</v>
      </c>
      <c r="AY319" s="15">
        <v>44</v>
      </c>
      <c r="AZ319" s="15">
        <v>3</v>
      </c>
      <c r="BA319" s="15">
        <v>66</v>
      </c>
      <c r="BB319" s="15">
        <v>59</v>
      </c>
      <c r="BC319" s="15">
        <v>17</v>
      </c>
      <c r="BD319" s="15">
        <v>13</v>
      </c>
      <c r="BE319" s="15">
        <v>8</v>
      </c>
      <c r="BF319" s="15">
        <v>36</v>
      </c>
      <c r="BG319" s="15">
        <v>28</v>
      </c>
      <c r="BI319" s="15">
        <v>2</v>
      </c>
      <c r="BJ319" s="15">
        <v>49</v>
      </c>
      <c r="BK319" s="15">
        <v>27</v>
      </c>
      <c r="BL319" s="15">
        <v>7</v>
      </c>
      <c r="BN319" s="15">
        <v>35</v>
      </c>
      <c r="BO319" s="15">
        <v>11</v>
      </c>
      <c r="BP319" s="15">
        <v>21</v>
      </c>
      <c r="BQ319" s="15">
        <v>1</v>
      </c>
      <c r="BS319" s="15">
        <v>4</v>
      </c>
      <c r="BT319" s="15">
        <v>10</v>
      </c>
      <c r="BU319" s="15">
        <v>25</v>
      </c>
      <c r="BV319" s="15">
        <v>45</v>
      </c>
    </row>
    <row r="320" spans="4:74" s="15" customFormat="1">
      <c r="E320" s="475" t="s">
        <v>313</v>
      </c>
      <c r="F320" s="15">
        <v>30</v>
      </c>
      <c r="G320" s="15">
        <v>59</v>
      </c>
      <c r="H320" s="15">
        <v>39</v>
      </c>
      <c r="I320" s="15">
        <v>46</v>
      </c>
      <c r="J320" s="15">
        <v>2</v>
      </c>
      <c r="K320" s="15">
        <v>53</v>
      </c>
      <c r="L320" s="15">
        <v>33</v>
      </c>
      <c r="M320" s="15">
        <v>9</v>
      </c>
      <c r="N320" s="15">
        <v>57</v>
      </c>
      <c r="O320" s="15">
        <v>60</v>
      </c>
      <c r="P320" s="15">
        <v>49</v>
      </c>
      <c r="Q320" s="15">
        <v>63</v>
      </c>
      <c r="R320" s="15">
        <v>55</v>
      </c>
      <c r="S320" s="15">
        <v>36</v>
      </c>
      <c r="T320" s="15">
        <v>3</v>
      </c>
      <c r="U320" s="15">
        <v>65</v>
      </c>
      <c r="V320" s="15">
        <v>25</v>
      </c>
      <c r="W320" s="15">
        <v>1</v>
      </c>
      <c r="X320" s="15">
        <v>51</v>
      </c>
      <c r="Y320" s="15">
        <v>12</v>
      </c>
      <c r="Z320" s="15">
        <v>8</v>
      </c>
      <c r="AA320" s="15">
        <v>35</v>
      </c>
      <c r="AB320" s="15">
        <v>56</v>
      </c>
      <c r="AC320" s="15">
        <v>16</v>
      </c>
      <c r="AD320" s="15">
        <v>61</v>
      </c>
      <c r="AE320" s="15">
        <v>58</v>
      </c>
      <c r="AF320" s="15">
        <v>41</v>
      </c>
      <c r="AG320" s="15">
        <v>10</v>
      </c>
      <c r="AH320" s="15">
        <v>52</v>
      </c>
      <c r="AI320" s="15">
        <v>21</v>
      </c>
      <c r="AJ320" s="15">
        <v>45</v>
      </c>
      <c r="AK320" s="15">
        <v>62</v>
      </c>
      <c r="AL320" s="15">
        <v>37</v>
      </c>
      <c r="AM320" s="15">
        <v>64</v>
      </c>
      <c r="AN320" s="15">
        <v>22</v>
      </c>
      <c r="AO320" s="15">
        <v>43</v>
      </c>
      <c r="AP320" s="15">
        <v>48</v>
      </c>
      <c r="AQ320" s="15">
        <v>17</v>
      </c>
      <c r="AR320" s="15">
        <v>27</v>
      </c>
      <c r="AS320" s="15">
        <v>13</v>
      </c>
      <c r="AT320" s="15">
        <v>7</v>
      </c>
      <c r="AU320" s="15">
        <v>66</v>
      </c>
      <c r="AV320" s="15">
        <v>34</v>
      </c>
      <c r="AW320" s="15">
        <v>11</v>
      </c>
      <c r="AX320" s="15">
        <v>42</v>
      </c>
      <c r="AY320" s="15">
        <v>28</v>
      </c>
      <c r="AZ320" s="15">
        <v>20</v>
      </c>
      <c r="BA320" s="15">
        <v>54</v>
      </c>
      <c r="BB320" s="15">
        <v>15</v>
      </c>
      <c r="BC320" s="15">
        <v>4</v>
      </c>
      <c r="BD320" s="15">
        <v>23</v>
      </c>
      <c r="BE320" s="15">
        <v>31</v>
      </c>
      <c r="BF320" s="15">
        <v>29</v>
      </c>
      <c r="BG320" s="15">
        <v>6</v>
      </c>
      <c r="BI320" s="15">
        <v>40</v>
      </c>
      <c r="BJ320" s="15">
        <v>19</v>
      </c>
      <c r="BK320" s="15">
        <v>47</v>
      </c>
      <c r="BL320" s="15">
        <v>26</v>
      </c>
      <c r="BN320" s="15">
        <v>50</v>
      </c>
      <c r="BO320" s="15">
        <v>44</v>
      </c>
      <c r="BP320" s="15">
        <v>24</v>
      </c>
      <c r="BQ320" s="15">
        <v>18</v>
      </c>
      <c r="BS320" s="15">
        <v>14</v>
      </c>
      <c r="BT320" s="15">
        <v>5</v>
      </c>
      <c r="BU320" s="15">
        <v>32</v>
      </c>
      <c r="BV320" s="15">
        <v>38</v>
      </c>
    </row>
    <row r="321" spans="4:74" s="15" customFormat="1"/>
    <row r="322" spans="4:74" s="15" customFormat="1">
      <c r="D322" s="479">
        <v>67</v>
      </c>
      <c r="E322" s="40" t="s">
        <v>338</v>
      </c>
    </row>
    <row r="323" spans="4:74" s="15" customFormat="1">
      <c r="E323" s="475" t="s">
        <v>283</v>
      </c>
      <c r="F323" s="15">
        <v>1</v>
      </c>
      <c r="G323" s="15">
        <v>2</v>
      </c>
      <c r="H323" s="15">
        <v>3</v>
      </c>
      <c r="I323" s="15">
        <v>4</v>
      </c>
      <c r="J323" s="15">
        <v>5</v>
      </c>
      <c r="K323" s="15">
        <v>6</v>
      </c>
      <c r="L323" s="15">
        <v>7</v>
      </c>
      <c r="M323" s="15">
        <v>8</v>
      </c>
      <c r="N323" s="15">
        <v>9</v>
      </c>
      <c r="O323" s="15">
        <v>10</v>
      </c>
      <c r="P323" s="15">
        <v>11</v>
      </c>
      <c r="Q323" s="15">
        <v>12</v>
      </c>
      <c r="R323" s="15">
        <v>13</v>
      </c>
      <c r="S323" s="15">
        <v>14</v>
      </c>
      <c r="T323" s="15">
        <v>15</v>
      </c>
      <c r="U323" s="15">
        <v>16</v>
      </c>
      <c r="V323" s="15">
        <v>17</v>
      </c>
      <c r="W323" s="15">
        <v>18</v>
      </c>
      <c r="X323" s="15">
        <v>19</v>
      </c>
      <c r="Y323" s="15">
        <v>20</v>
      </c>
      <c r="Z323" s="15">
        <v>21</v>
      </c>
      <c r="AA323" s="15">
        <v>22</v>
      </c>
      <c r="AB323" s="15">
        <v>23</v>
      </c>
      <c r="AC323" s="15">
        <v>24</v>
      </c>
      <c r="AD323" s="15">
        <v>25</v>
      </c>
      <c r="AE323" s="15">
        <v>26</v>
      </c>
      <c r="AF323" s="15">
        <v>27</v>
      </c>
      <c r="AG323" s="15">
        <v>28</v>
      </c>
      <c r="AH323" s="15">
        <v>29</v>
      </c>
      <c r="AI323" s="15">
        <v>30</v>
      </c>
      <c r="AJ323" s="15">
        <v>31</v>
      </c>
      <c r="AK323" s="15">
        <v>32</v>
      </c>
      <c r="AL323" s="15">
        <v>33</v>
      </c>
      <c r="AM323" s="15">
        <v>34</v>
      </c>
      <c r="AN323" s="15">
        <v>35</v>
      </c>
      <c r="AO323" s="15">
        <v>36</v>
      </c>
      <c r="AP323" s="15">
        <v>37</v>
      </c>
      <c r="AQ323" s="15">
        <v>38</v>
      </c>
      <c r="AR323" s="15">
        <v>39</v>
      </c>
      <c r="AS323" s="15">
        <v>40</v>
      </c>
      <c r="AT323" s="15">
        <v>41</v>
      </c>
      <c r="AU323" s="15">
        <v>42</v>
      </c>
      <c r="AV323" s="15">
        <v>43</v>
      </c>
      <c r="AW323" s="15">
        <v>44</v>
      </c>
      <c r="AX323" s="15">
        <v>45</v>
      </c>
      <c r="AY323" s="15">
        <v>46</v>
      </c>
      <c r="AZ323" s="15">
        <v>47</v>
      </c>
      <c r="BA323" s="15">
        <v>48</v>
      </c>
      <c r="BB323" s="15">
        <v>49</v>
      </c>
      <c r="BC323" s="15">
        <v>50</v>
      </c>
      <c r="BD323" s="15">
        <v>51</v>
      </c>
      <c r="BE323" s="15">
        <v>52</v>
      </c>
      <c r="BF323" s="15">
        <v>53</v>
      </c>
      <c r="BG323" s="15">
        <v>54</v>
      </c>
      <c r="BH323" s="15">
        <v>55</v>
      </c>
      <c r="BI323" s="15">
        <v>56</v>
      </c>
      <c r="BJ323" s="15">
        <v>57</v>
      </c>
      <c r="BK323" s="15">
        <v>58</v>
      </c>
      <c r="BL323" s="15">
        <v>59</v>
      </c>
      <c r="BN323" s="15">
        <v>60</v>
      </c>
      <c r="BO323" s="15">
        <v>61</v>
      </c>
      <c r="BP323" s="15">
        <v>62</v>
      </c>
      <c r="BQ323" s="15">
        <v>63</v>
      </c>
      <c r="BS323" s="15">
        <v>64</v>
      </c>
      <c r="BT323" s="15">
        <v>65</v>
      </c>
      <c r="BU323" s="15">
        <v>66</v>
      </c>
      <c r="BV323" s="15">
        <v>67</v>
      </c>
    </row>
    <row r="324" spans="4:74" s="15" customFormat="1">
      <c r="E324" s="475" t="s">
        <v>311</v>
      </c>
      <c r="F324" s="15">
        <v>9</v>
      </c>
      <c r="G324" s="15">
        <v>24</v>
      </c>
      <c r="H324" s="15">
        <v>61</v>
      </c>
      <c r="I324" s="15">
        <v>52</v>
      </c>
      <c r="J324" s="15">
        <v>16</v>
      </c>
      <c r="K324" s="15">
        <v>25</v>
      </c>
      <c r="L324" s="15">
        <v>55</v>
      </c>
      <c r="M324" s="15">
        <v>20</v>
      </c>
      <c r="N324" s="15">
        <v>43</v>
      </c>
      <c r="O324" s="15">
        <v>37</v>
      </c>
      <c r="P324" s="15">
        <v>17</v>
      </c>
      <c r="Q324" s="15">
        <v>67</v>
      </c>
      <c r="R324" s="15">
        <v>10</v>
      </c>
      <c r="S324" s="15">
        <v>53</v>
      </c>
      <c r="T324" s="15">
        <v>42</v>
      </c>
      <c r="U324" s="15">
        <v>59</v>
      </c>
      <c r="V324" s="15">
        <v>63</v>
      </c>
      <c r="W324" s="15">
        <v>14</v>
      </c>
      <c r="X324" s="15">
        <v>31</v>
      </c>
      <c r="Y324" s="15">
        <v>8</v>
      </c>
      <c r="Z324" s="15">
        <v>49</v>
      </c>
      <c r="AA324" s="15">
        <v>38</v>
      </c>
      <c r="AB324" s="15">
        <v>57</v>
      </c>
      <c r="AC324" s="15">
        <v>28</v>
      </c>
      <c r="AD324" s="15">
        <v>64</v>
      </c>
      <c r="AE324" s="15">
        <v>19</v>
      </c>
      <c r="AF324" s="15">
        <v>56</v>
      </c>
      <c r="AG324" s="15">
        <v>36</v>
      </c>
      <c r="AH324" s="15">
        <v>48</v>
      </c>
      <c r="AI324" s="15">
        <v>62</v>
      </c>
      <c r="AJ324" s="15">
        <v>54</v>
      </c>
      <c r="AK324" s="15">
        <v>35</v>
      </c>
      <c r="AL324" s="15">
        <v>27</v>
      </c>
      <c r="AM324" s="15">
        <v>50</v>
      </c>
      <c r="AN324" s="15">
        <v>4</v>
      </c>
      <c r="AO324" s="15">
        <v>33</v>
      </c>
      <c r="AP324" s="15">
        <v>39</v>
      </c>
      <c r="AQ324" s="15">
        <v>12</v>
      </c>
      <c r="AR324" s="15">
        <v>58</v>
      </c>
      <c r="AS324" s="15">
        <v>66</v>
      </c>
      <c r="AT324" s="15">
        <v>23</v>
      </c>
      <c r="AU324" s="15">
        <v>40</v>
      </c>
      <c r="AV324" s="15">
        <v>7</v>
      </c>
      <c r="AW324" s="15">
        <v>46</v>
      </c>
      <c r="AX324" s="15">
        <v>34</v>
      </c>
      <c r="AY324" s="15">
        <v>2</v>
      </c>
      <c r="AZ324" s="15">
        <v>60</v>
      </c>
      <c r="BA324" s="15">
        <v>41</v>
      </c>
      <c r="BB324" s="15">
        <v>13</v>
      </c>
      <c r="BC324" s="15">
        <v>47</v>
      </c>
      <c r="BD324" s="15">
        <v>22</v>
      </c>
      <c r="BE324" s="15">
        <v>18</v>
      </c>
      <c r="BF324" s="15">
        <v>65</v>
      </c>
      <c r="BG324" s="15">
        <v>26</v>
      </c>
      <c r="BH324" s="15">
        <v>51</v>
      </c>
      <c r="BI324" s="15">
        <v>3</v>
      </c>
      <c r="BJ324" s="15">
        <v>45</v>
      </c>
      <c r="BK324" s="15">
        <v>29</v>
      </c>
      <c r="BL324" s="15">
        <v>6</v>
      </c>
      <c r="BN324" s="15">
        <v>30</v>
      </c>
      <c r="BO324" s="15">
        <v>11</v>
      </c>
      <c r="BP324" s="15">
        <v>1</v>
      </c>
      <c r="BQ324" s="15">
        <v>32</v>
      </c>
      <c r="BS324" s="15">
        <v>5</v>
      </c>
      <c r="BT324" s="15">
        <v>44</v>
      </c>
      <c r="BU324" s="15">
        <v>21</v>
      </c>
      <c r="BV324" s="15">
        <v>15</v>
      </c>
    </row>
    <row r="325" spans="4:74" s="15" customFormat="1">
      <c r="E325" s="475" t="s">
        <v>313</v>
      </c>
      <c r="F325" s="15">
        <v>67</v>
      </c>
      <c r="G325" s="15">
        <v>46</v>
      </c>
      <c r="H325" s="15">
        <v>16</v>
      </c>
      <c r="I325" s="15">
        <v>38</v>
      </c>
      <c r="J325" s="15">
        <v>59</v>
      </c>
      <c r="K325" s="15">
        <v>24</v>
      </c>
      <c r="L325" s="15">
        <v>64</v>
      </c>
      <c r="M325" s="15">
        <v>40</v>
      </c>
      <c r="N325" s="15">
        <v>60</v>
      </c>
      <c r="O325" s="15">
        <v>6</v>
      </c>
      <c r="P325" s="15">
        <v>55</v>
      </c>
      <c r="Q325" s="15">
        <v>58</v>
      </c>
      <c r="R325" s="15">
        <v>32</v>
      </c>
      <c r="S325" s="15">
        <v>61</v>
      </c>
      <c r="T325" s="15">
        <v>3</v>
      </c>
      <c r="U325" s="15">
        <v>37</v>
      </c>
      <c r="V325" s="15">
        <v>62</v>
      </c>
      <c r="W325" s="15">
        <v>51</v>
      </c>
      <c r="X325" s="15">
        <v>33</v>
      </c>
      <c r="Y325" s="15">
        <v>2</v>
      </c>
      <c r="Z325" s="15">
        <v>10</v>
      </c>
      <c r="AA325" s="15">
        <v>48</v>
      </c>
      <c r="AB325" s="15">
        <v>45</v>
      </c>
      <c r="AC325" s="15">
        <v>1</v>
      </c>
      <c r="AD325" s="15">
        <v>65</v>
      </c>
      <c r="AE325" s="15">
        <v>50</v>
      </c>
      <c r="AF325" s="15">
        <v>13</v>
      </c>
      <c r="AG325" s="15">
        <v>9</v>
      </c>
      <c r="AH325" s="15">
        <v>36</v>
      </c>
      <c r="AI325" s="15">
        <v>17</v>
      </c>
      <c r="AJ325" s="15">
        <v>43</v>
      </c>
      <c r="AK325" s="15">
        <v>54</v>
      </c>
      <c r="AL325" s="15">
        <v>47</v>
      </c>
      <c r="AM325" s="15">
        <v>21</v>
      </c>
      <c r="AN325" s="15">
        <v>56</v>
      </c>
      <c r="AO325" s="15">
        <v>53</v>
      </c>
      <c r="AP325" s="15">
        <v>29</v>
      </c>
      <c r="AQ325" s="15">
        <v>44</v>
      </c>
      <c r="AR325" s="15">
        <v>7</v>
      </c>
      <c r="AS325" s="15">
        <v>11</v>
      </c>
      <c r="AT325" s="15">
        <v>34</v>
      </c>
      <c r="AU325" s="15">
        <v>14</v>
      </c>
      <c r="AV325" s="15">
        <v>39</v>
      </c>
      <c r="AW325" s="15">
        <v>5</v>
      </c>
      <c r="AX325" s="15">
        <v>18</v>
      </c>
      <c r="AY325" s="15">
        <v>20</v>
      </c>
      <c r="AZ325" s="15">
        <v>66</v>
      </c>
      <c r="BA325" s="15">
        <v>63</v>
      </c>
      <c r="BB325" s="15">
        <v>57</v>
      </c>
      <c r="BC325" s="15">
        <v>27</v>
      </c>
      <c r="BD325" s="15">
        <v>15</v>
      </c>
      <c r="BE325" s="15">
        <v>19</v>
      </c>
      <c r="BF325" s="15">
        <v>35</v>
      </c>
      <c r="BG325" s="15">
        <v>30</v>
      </c>
      <c r="BH325" s="15">
        <v>41</v>
      </c>
      <c r="BI325" s="15">
        <v>42</v>
      </c>
      <c r="BJ325" s="15">
        <v>31</v>
      </c>
      <c r="BK325" s="15">
        <v>49</v>
      </c>
      <c r="BL325" s="15">
        <v>23</v>
      </c>
      <c r="BN325" s="15">
        <v>8</v>
      </c>
      <c r="BO325" s="15">
        <v>28</v>
      </c>
      <c r="BP325" s="15">
        <v>52</v>
      </c>
      <c r="BQ325" s="15">
        <v>22</v>
      </c>
      <c r="BS325" s="15">
        <v>4</v>
      </c>
      <c r="BT325" s="15">
        <v>25</v>
      </c>
      <c r="BU325" s="15">
        <v>26</v>
      </c>
      <c r="BV325" s="15">
        <v>12</v>
      </c>
    </row>
    <row r="326" spans="4:74" s="15" customFormat="1"/>
    <row r="327" spans="4:74" s="15" customFormat="1">
      <c r="D327" s="479">
        <v>68</v>
      </c>
      <c r="E327" s="40" t="s">
        <v>338</v>
      </c>
    </row>
    <row r="328" spans="4:74" s="15" customFormat="1">
      <c r="E328" s="475" t="s">
        <v>283</v>
      </c>
      <c r="F328" s="15">
        <v>1</v>
      </c>
      <c r="G328" s="15">
        <v>2</v>
      </c>
      <c r="H328" s="15">
        <v>3</v>
      </c>
      <c r="I328" s="15">
        <v>4</v>
      </c>
      <c r="J328" s="15">
        <v>5</v>
      </c>
      <c r="K328" s="15">
        <v>6</v>
      </c>
      <c r="L328" s="15">
        <v>7</v>
      </c>
      <c r="M328" s="15">
        <v>8</v>
      </c>
      <c r="N328" s="15">
        <v>9</v>
      </c>
      <c r="O328" s="15">
        <v>10</v>
      </c>
      <c r="P328" s="15">
        <v>11</v>
      </c>
      <c r="Q328" s="15">
        <v>12</v>
      </c>
      <c r="R328" s="15">
        <v>13</v>
      </c>
      <c r="S328" s="15">
        <v>14</v>
      </c>
      <c r="T328" s="15">
        <v>15</v>
      </c>
      <c r="U328" s="15">
        <v>16</v>
      </c>
      <c r="V328" s="15">
        <v>17</v>
      </c>
      <c r="W328" s="15">
        <v>18</v>
      </c>
      <c r="X328" s="15">
        <v>19</v>
      </c>
      <c r="Y328" s="15">
        <v>20</v>
      </c>
      <c r="Z328" s="15">
        <v>21</v>
      </c>
      <c r="AA328" s="15">
        <v>22</v>
      </c>
      <c r="AB328" s="15">
        <v>23</v>
      </c>
      <c r="AC328" s="15">
        <v>24</v>
      </c>
      <c r="AD328" s="15">
        <v>25</v>
      </c>
      <c r="AE328" s="15">
        <v>26</v>
      </c>
      <c r="AF328" s="15">
        <v>27</v>
      </c>
      <c r="AG328" s="15">
        <v>28</v>
      </c>
      <c r="AH328" s="15">
        <v>29</v>
      </c>
      <c r="AI328" s="15">
        <v>30</v>
      </c>
      <c r="AJ328" s="15">
        <v>31</v>
      </c>
      <c r="AK328" s="15">
        <v>32</v>
      </c>
      <c r="AL328" s="15">
        <v>33</v>
      </c>
      <c r="AM328" s="15">
        <v>34</v>
      </c>
      <c r="AN328" s="15">
        <v>35</v>
      </c>
      <c r="AO328" s="15">
        <v>36</v>
      </c>
      <c r="AP328" s="15">
        <v>37</v>
      </c>
      <c r="AQ328" s="15">
        <v>38</v>
      </c>
      <c r="AR328" s="15">
        <v>39</v>
      </c>
      <c r="AS328" s="15">
        <v>40</v>
      </c>
      <c r="AT328" s="15">
        <v>41</v>
      </c>
      <c r="AU328" s="15">
        <v>42</v>
      </c>
      <c r="AV328" s="15">
        <v>43</v>
      </c>
      <c r="AW328" s="15">
        <v>44</v>
      </c>
      <c r="AX328" s="15">
        <v>45</v>
      </c>
      <c r="AY328" s="15">
        <v>46</v>
      </c>
      <c r="AZ328" s="15">
        <v>47</v>
      </c>
      <c r="BA328" s="15">
        <v>48</v>
      </c>
      <c r="BB328" s="15">
        <v>49</v>
      </c>
      <c r="BC328" s="15">
        <v>50</v>
      </c>
      <c r="BD328" s="15">
        <v>51</v>
      </c>
      <c r="BE328" s="15">
        <v>52</v>
      </c>
      <c r="BF328" s="15">
        <v>53</v>
      </c>
      <c r="BG328" s="15">
        <v>54</v>
      </c>
      <c r="BH328" s="15">
        <v>55</v>
      </c>
      <c r="BI328" s="15">
        <v>56</v>
      </c>
      <c r="BJ328" s="15">
        <v>57</v>
      </c>
      <c r="BK328" s="15">
        <v>58</v>
      </c>
      <c r="BL328" s="15">
        <v>59</v>
      </c>
      <c r="BM328" s="15">
        <v>60</v>
      </c>
      <c r="BN328" s="15">
        <v>61</v>
      </c>
      <c r="BO328" s="15">
        <v>62</v>
      </c>
      <c r="BP328" s="15">
        <v>63</v>
      </c>
      <c r="BQ328" s="15">
        <v>64</v>
      </c>
      <c r="BS328" s="15">
        <v>65</v>
      </c>
      <c r="BT328" s="15">
        <v>66</v>
      </c>
      <c r="BU328" s="15">
        <v>67</v>
      </c>
      <c r="BV328" s="15">
        <v>68</v>
      </c>
    </row>
    <row r="329" spans="4:74" s="15" customFormat="1">
      <c r="E329" s="475" t="s">
        <v>311</v>
      </c>
      <c r="F329" s="15">
        <v>39</v>
      </c>
      <c r="G329" s="15">
        <v>15</v>
      </c>
      <c r="H329" s="15">
        <v>34</v>
      </c>
      <c r="I329" s="15">
        <v>46</v>
      </c>
      <c r="J329" s="15">
        <v>21</v>
      </c>
      <c r="K329" s="15">
        <v>53</v>
      </c>
      <c r="L329" s="15">
        <v>59</v>
      </c>
      <c r="M329" s="15">
        <v>11</v>
      </c>
      <c r="N329" s="15">
        <v>7</v>
      </c>
      <c r="O329" s="15">
        <v>63</v>
      </c>
      <c r="P329" s="15">
        <v>25</v>
      </c>
      <c r="Q329" s="15">
        <v>36</v>
      </c>
      <c r="R329" s="15">
        <v>16</v>
      </c>
      <c r="S329" s="15">
        <v>13</v>
      </c>
      <c r="T329" s="15">
        <v>56</v>
      </c>
      <c r="U329" s="15">
        <v>23</v>
      </c>
      <c r="V329" s="15">
        <v>29</v>
      </c>
      <c r="W329" s="15">
        <v>32</v>
      </c>
      <c r="X329" s="15">
        <v>41</v>
      </c>
      <c r="Y329" s="15">
        <v>49</v>
      </c>
      <c r="Z329" s="15">
        <v>24</v>
      </c>
      <c r="AA329" s="15">
        <v>45</v>
      </c>
      <c r="AB329" s="15">
        <v>6</v>
      </c>
      <c r="AC329" s="15">
        <v>38</v>
      </c>
      <c r="AD329" s="15">
        <v>57</v>
      </c>
      <c r="AE329" s="15">
        <v>52</v>
      </c>
      <c r="AF329" s="15">
        <v>5</v>
      </c>
      <c r="AG329" s="15">
        <v>26</v>
      </c>
      <c r="AH329" s="15">
        <v>65</v>
      </c>
      <c r="AI329" s="15">
        <v>61</v>
      </c>
      <c r="AJ329" s="15">
        <v>58</v>
      </c>
      <c r="AK329" s="15">
        <v>18</v>
      </c>
      <c r="AL329" s="15">
        <v>44</v>
      </c>
      <c r="AM329" s="15">
        <v>8</v>
      </c>
      <c r="AN329" s="15">
        <v>2</v>
      </c>
      <c r="AO329" s="15">
        <v>12</v>
      </c>
      <c r="AP329" s="15">
        <v>51</v>
      </c>
      <c r="AQ329" s="15">
        <v>62</v>
      </c>
      <c r="AR329" s="15">
        <v>35</v>
      </c>
      <c r="AS329" s="15">
        <v>28</v>
      </c>
      <c r="AT329" s="15">
        <v>40</v>
      </c>
      <c r="AU329" s="15">
        <v>50</v>
      </c>
      <c r="AV329" s="15">
        <v>68</v>
      </c>
      <c r="AW329" s="15">
        <v>43</v>
      </c>
      <c r="AX329" s="15">
        <v>19</v>
      </c>
      <c r="AY329" s="15">
        <v>55</v>
      </c>
      <c r="AZ329" s="15">
        <v>60</v>
      </c>
      <c r="BA329" s="15">
        <v>27</v>
      </c>
      <c r="BB329" s="15">
        <v>31</v>
      </c>
      <c r="BC329" s="15">
        <v>42</v>
      </c>
      <c r="BD329" s="15">
        <v>37</v>
      </c>
      <c r="BE329" s="15">
        <v>4</v>
      </c>
      <c r="BF329" s="15">
        <v>54</v>
      </c>
      <c r="BG329" s="15">
        <v>67</v>
      </c>
      <c r="BH329" s="15">
        <v>17</v>
      </c>
      <c r="BI329" s="15">
        <v>64</v>
      </c>
      <c r="BJ329" s="15">
        <v>1</v>
      </c>
      <c r="BK329" s="15">
        <v>22</v>
      </c>
      <c r="BL329" s="15">
        <v>66</v>
      </c>
      <c r="BM329" s="15">
        <v>47</v>
      </c>
      <c r="BN329" s="15">
        <v>30</v>
      </c>
      <c r="BO329" s="15">
        <v>3</v>
      </c>
      <c r="BP329" s="15">
        <v>14</v>
      </c>
      <c r="BQ329" s="15">
        <v>10</v>
      </c>
      <c r="BS329" s="15">
        <v>48</v>
      </c>
      <c r="BT329" s="15">
        <v>9</v>
      </c>
      <c r="BU329" s="15">
        <v>20</v>
      </c>
      <c r="BV329" s="15">
        <v>33</v>
      </c>
    </row>
    <row r="330" spans="4:74" s="15" customFormat="1">
      <c r="E330" s="475" t="s">
        <v>313</v>
      </c>
      <c r="F330" s="15">
        <v>49</v>
      </c>
      <c r="G330" s="15">
        <v>67</v>
      </c>
      <c r="H330" s="15">
        <v>64</v>
      </c>
      <c r="I330" s="15">
        <v>27</v>
      </c>
      <c r="J330" s="15">
        <v>51</v>
      </c>
      <c r="K330" s="15">
        <v>20</v>
      </c>
      <c r="L330" s="15">
        <v>68</v>
      </c>
      <c r="M330" s="15">
        <v>4</v>
      </c>
      <c r="N330" s="15">
        <v>22</v>
      </c>
      <c r="O330" s="15">
        <v>53</v>
      </c>
      <c r="P330" s="15">
        <v>29</v>
      </c>
      <c r="Q330" s="15">
        <v>34</v>
      </c>
      <c r="R330" s="15">
        <v>60</v>
      </c>
      <c r="S330" s="15">
        <v>25</v>
      </c>
      <c r="T330" s="15">
        <v>11</v>
      </c>
      <c r="U330" s="15">
        <v>19</v>
      </c>
      <c r="V330" s="15">
        <v>63</v>
      </c>
      <c r="W330" s="15">
        <v>30</v>
      </c>
      <c r="X330" s="15">
        <v>1</v>
      </c>
      <c r="Y330" s="15">
        <v>37</v>
      </c>
      <c r="Z330" s="15">
        <v>10</v>
      </c>
      <c r="AA330" s="15">
        <v>21</v>
      </c>
      <c r="AB330" s="15">
        <v>41</v>
      </c>
      <c r="AC330" s="15">
        <v>61</v>
      </c>
      <c r="AD330" s="15">
        <v>48</v>
      </c>
      <c r="AE330" s="15">
        <v>13</v>
      </c>
      <c r="AF330" s="15">
        <v>33</v>
      </c>
      <c r="AG330" s="15">
        <v>65</v>
      </c>
      <c r="AH330" s="15">
        <v>62</v>
      </c>
      <c r="AI330" s="15">
        <v>3</v>
      </c>
      <c r="AJ330" s="15">
        <v>57</v>
      </c>
      <c r="AK330" s="15">
        <v>44</v>
      </c>
      <c r="AL330" s="15">
        <v>7</v>
      </c>
      <c r="AM330" s="15">
        <v>52</v>
      </c>
      <c r="AN330" s="15">
        <v>36</v>
      </c>
      <c r="AO330" s="15">
        <v>2</v>
      </c>
      <c r="AP330" s="15">
        <v>43</v>
      </c>
      <c r="AQ330" s="15">
        <v>15</v>
      </c>
      <c r="AR330" s="15">
        <v>6</v>
      </c>
      <c r="AS330" s="15">
        <v>23</v>
      </c>
      <c r="AT330" s="15">
        <v>59</v>
      </c>
      <c r="AU330" s="15">
        <v>54</v>
      </c>
      <c r="AV330" s="15">
        <v>42</v>
      </c>
      <c r="AW330" s="15">
        <v>18</v>
      </c>
      <c r="AX330" s="15">
        <v>32</v>
      </c>
      <c r="AY330" s="15">
        <v>35</v>
      </c>
      <c r="AZ330" s="15">
        <v>55</v>
      </c>
      <c r="BA330" s="15">
        <v>46</v>
      </c>
      <c r="BB330" s="15">
        <v>58</v>
      </c>
      <c r="BC330" s="15">
        <v>24</v>
      </c>
      <c r="BD330" s="15">
        <v>9</v>
      </c>
      <c r="BE330" s="15">
        <v>14</v>
      </c>
      <c r="BF330" s="15">
        <v>47</v>
      </c>
      <c r="BG330" s="15">
        <v>26</v>
      </c>
      <c r="BH330" s="15">
        <v>31</v>
      </c>
      <c r="BI330" s="15">
        <v>66</v>
      </c>
      <c r="BJ330" s="15">
        <v>8</v>
      </c>
      <c r="BK330" s="15">
        <v>45</v>
      </c>
      <c r="BL330" s="15">
        <v>56</v>
      </c>
      <c r="BM330" s="15">
        <v>39</v>
      </c>
      <c r="BN330" s="15">
        <v>50</v>
      </c>
      <c r="BO330" s="15">
        <v>38</v>
      </c>
      <c r="BP330" s="15">
        <v>17</v>
      </c>
      <c r="BQ330" s="15">
        <v>12</v>
      </c>
      <c r="BS330" s="15">
        <v>28</v>
      </c>
      <c r="BT330" s="15">
        <v>40</v>
      </c>
      <c r="BU330" s="15">
        <v>5</v>
      </c>
      <c r="BV330" s="15">
        <v>16</v>
      </c>
    </row>
    <row r="331" spans="4:74" s="15" customFormat="1"/>
    <row r="332" spans="4:74" s="15" customFormat="1">
      <c r="D332" s="479">
        <v>69</v>
      </c>
      <c r="E332" s="40" t="s">
        <v>338</v>
      </c>
    </row>
    <row r="333" spans="4:74" s="15" customFormat="1">
      <c r="E333" s="475" t="s">
        <v>283</v>
      </c>
      <c r="F333" s="15">
        <v>1</v>
      </c>
      <c r="G333" s="15">
        <v>2</v>
      </c>
      <c r="H333" s="15">
        <v>3</v>
      </c>
      <c r="I333" s="15">
        <v>4</v>
      </c>
      <c r="J333" s="15">
        <v>5</v>
      </c>
      <c r="K333" s="15">
        <v>6</v>
      </c>
      <c r="L333" s="15">
        <v>7</v>
      </c>
      <c r="M333" s="15">
        <v>8</v>
      </c>
      <c r="N333" s="15">
        <v>9</v>
      </c>
      <c r="O333" s="15">
        <v>10</v>
      </c>
      <c r="P333" s="15">
        <v>11</v>
      </c>
      <c r="Q333" s="15">
        <v>12</v>
      </c>
      <c r="R333" s="15">
        <v>13</v>
      </c>
      <c r="S333" s="15">
        <v>14</v>
      </c>
      <c r="T333" s="15">
        <v>15</v>
      </c>
      <c r="U333" s="15">
        <v>16</v>
      </c>
      <c r="V333" s="15">
        <v>17</v>
      </c>
      <c r="W333" s="15">
        <v>18</v>
      </c>
      <c r="X333" s="15">
        <v>19</v>
      </c>
      <c r="Y333" s="15">
        <v>20</v>
      </c>
      <c r="Z333" s="15">
        <v>21</v>
      </c>
      <c r="AA333" s="15">
        <v>22</v>
      </c>
      <c r="AB333" s="15">
        <v>23</v>
      </c>
      <c r="AC333" s="15">
        <v>24</v>
      </c>
      <c r="AD333" s="15">
        <v>25</v>
      </c>
      <c r="AE333" s="15">
        <v>26</v>
      </c>
      <c r="AF333" s="15">
        <v>27</v>
      </c>
      <c r="AG333" s="15">
        <v>28</v>
      </c>
      <c r="AH333" s="15">
        <v>29</v>
      </c>
      <c r="AI333" s="15">
        <v>30</v>
      </c>
      <c r="AJ333" s="15">
        <v>31</v>
      </c>
      <c r="AK333" s="15">
        <v>32</v>
      </c>
      <c r="AL333" s="15">
        <v>33</v>
      </c>
      <c r="AM333" s="15">
        <v>34</v>
      </c>
      <c r="AN333" s="15">
        <v>35</v>
      </c>
      <c r="AO333" s="15">
        <v>36</v>
      </c>
      <c r="AP333" s="15">
        <v>37</v>
      </c>
      <c r="AQ333" s="15">
        <v>38</v>
      </c>
      <c r="AR333" s="15">
        <v>39</v>
      </c>
      <c r="AS333" s="15">
        <v>40</v>
      </c>
      <c r="AT333" s="15">
        <v>41</v>
      </c>
      <c r="AU333" s="15">
        <v>42</v>
      </c>
      <c r="AV333" s="15">
        <v>43</v>
      </c>
      <c r="AW333" s="15">
        <v>44</v>
      </c>
      <c r="AX333" s="15">
        <v>45</v>
      </c>
      <c r="AY333" s="15">
        <v>46</v>
      </c>
      <c r="AZ333" s="15">
        <v>47</v>
      </c>
      <c r="BA333" s="15">
        <v>48</v>
      </c>
      <c r="BB333" s="15">
        <v>49</v>
      </c>
      <c r="BC333" s="15">
        <v>50</v>
      </c>
      <c r="BD333" s="15">
        <v>51</v>
      </c>
      <c r="BE333" s="15">
        <v>52</v>
      </c>
      <c r="BF333" s="15">
        <v>53</v>
      </c>
      <c r="BG333" s="15">
        <v>54</v>
      </c>
      <c r="BH333" s="15">
        <v>55</v>
      </c>
      <c r="BI333" s="15">
        <v>56</v>
      </c>
      <c r="BJ333" s="15">
        <v>57</v>
      </c>
      <c r="BK333" s="15">
        <v>58</v>
      </c>
      <c r="BL333" s="15">
        <v>59</v>
      </c>
      <c r="BM333" s="15">
        <v>60</v>
      </c>
      <c r="BN333" s="15">
        <v>61</v>
      </c>
      <c r="BO333" s="15">
        <v>62</v>
      </c>
      <c r="BP333" s="15">
        <v>63</v>
      </c>
      <c r="BQ333" s="15">
        <v>64</v>
      </c>
      <c r="BR333" s="15">
        <v>65</v>
      </c>
      <c r="BS333" s="15">
        <v>66</v>
      </c>
      <c r="BT333" s="15">
        <v>67</v>
      </c>
      <c r="BU333" s="15">
        <v>68</v>
      </c>
      <c r="BV333" s="15">
        <v>69</v>
      </c>
    </row>
    <row r="334" spans="4:74" s="15" customFormat="1">
      <c r="E334" s="475" t="s">
        <v>311</v>
      </c>
      <c r="F334" s="15">
        <v>52</v>
      </c>
      <c r="G334" s="15">
        <v>69</v>
      </c>
      <c r="H334" s="15">
        <v>36</v>
      </c>
      <c r="I334" s="15">
        <v>65</v>
      </c>
      <c r="J334" s="15">
        <v>8</v>
      </c>
      <c r="K334" s="15">
        <v>14</v>
      </c>
      <c r="L334" s="15">
        <v>64</v>
      </c>
      <c r="M334" s="15">
        <v>5</v>
      </c>
      <c r="N334" s="15">
        <v>68</v>
      </c>
      <c r="O334" s="15">
        <v>48</v>
      </c>
      <c r="P334" s="15">
        <v>20</v>
      </c>
      <c r="Q334" s="15">
        <v>33</v>
      </c>
      <c r="R334" s="15">
        <v>59</v>
      </c>
      <c r="S334" s="15">
        <v>1</v>
      </c>
      <c r="T334" s="15">
        <v>23</v>
      </c>
      <c r="U334" s="15">
        <v>55</v>
      </c>
      <c r="V334" s="15">
        <v>60</v>
      </c>
      <c r="W334" s="15">
        <v>61</v>
      </c>
      <c r="X334" s="15">
        <v>32</v>
      </c>
      <c r="Y334" s="15">
        <v>11</v>
      </c>
      <c r="Z334" s="15">
        <v>15</v>
      </c>
      <c r="AA334" s="15">
        <v>44</v>
      </c>
      <c r="AB334" s="15">
        <v>29</v>
      </c>
      <c r="AC334" s="15">
        <v>40</v>
      </c>
      <c r="AD334" s="15">
        <v>6</v>
      </c>
      <c r="AE334" s="15">
        <v>17</v>
      </c>
      <c r="AF334" s="15">
        <v>34</v>
      </c>
      <c r="AG334" s="15">
        <v>21</v>
      </c>
      <c r="AH334" s="15">
        <v>66</v>
      </c>
      <c r="AI334" s="15">
        <v>12</v>
      </c>
      <c r="AJ334" s="15">
        <v>9</v>
      </c>
      <c r="AK334" s="15">
        <v>58</v>
      </c>
      <c r="AL334" s="15">
        <v>22</v>
      </c>
      <c r="AM334" s="15">
        <v>53</v>
      </c>
      <c r="AN334" s="15">
        <v>46</v>
      </c>
      <c r="AO334" s="15">
        <v>25</v>
      </c>
      <c r="AP334" s="15">
        <v>3</v>
      </c>
      <c r="AQ334" s="15">
        <v>51</v>
      </c>
      <c r="AR334" s="15">
        <v>47</v>
      </c>
      <c r="AS334" s="15">
        <v>38</v>
      </c>
      <c r="AT334" s="15">
        <v>19</v>
      </c>
      <c r="AU334" s="15">
        <v>35</v>
      </c>
      <c r="AV334" s="15">
        <v>57</v>
      </c>
      <c r="AW334" s="15">
        <v>41</v>
      </c>
      <c r="AX334" s="15">
        <v>4</v>
      </c>
      <c r="AY334" s="15">
        <v>50</v>
      </c>
      <c r="AZ334" s="15">
        <v>28</v>
      </c>
      <c r="BA334" s="15">
        <v>45</v>
      </c>
      <c r="BB334" s="15">
        <v>56</v>
      </c>
      <c r="BC334" s="15">
        <v>67</v>
      </c>
      <c r="BD334" s="15">
        <v>24</v>
      </c>
      <c r="BE334" s="15">
        <v>39</v>
      </c>
      <c r="BF334" s="15">
        <v>42</v>
      </c>
      <c r="BG334" s="15">
        <v>30</v>
      </c>
      <c r="BH334" s="15">
        <v>16</v>
      </c>
      <c r="BI334" s="15">
        <v>63</v>
      </c>
      <c r="BJ334" s="15">
        <v>13</v>
      </c>
      <c r="BK334" s="15">
        <v>37</v>
      </c>
      <c r="BL334" s="15">
        <v>27</v>
      </c>
      <c r="BM334" s="15">
        <v>31</v>
      </c>
      <c r="BN334" s="15">
        <v>18</v>
      </c>
      <c r="BO334" s="15">
        <v>54</v>
      </c>
      <c r="BP334" s="15">
        <v>2</v>
      </c>
      <c r="BQ334" s="15">
        <v>7</v>
      </c>
      <c r="BR334" s="15">
        <v>62</v>
      </c>
      <c r="BS334" s="15">
        <v>49</v>
      </c>
      <c r="BT334" s="15">
        <v>43</v>
      </c>
      <c r="BU334" s="15">
        <v>26</v>
      </c>
      <c r="BV334" s="15">
        <v>10</v>
      </c>
    </row>
    <row r="335" spans="4:74" s="15" customFormat="1">
      <c r="E335" s="475" t="s">
        <v>313</v>
      </c>
      <c r="F335" s="15">
        <v>59</v>
      </c>
      <c r="G335" s="15">
        <v>68</v>
      </c>
      <c r="H335" s="15">
        <v>27</v>
      </c>
      <c r="I335" s="15">
        <v>25</v>
      </c>
      <c r="J335" s="15">
        <v>18</v>
      </c>
      <c r="K335" s="15">
        <v>10</v>
      </c>
      <c r="L335" s="15">
        <v>66</v>
      </c>
      <c r="M335" s="15">
        <v>19</v>
      </c>
      <c r="N335" s="15">
        <v>42</v>
      </c>
      <c r="O335" s="15">
        <v>37</v>
      </c>
      <c r="P335" s="15">
        <v>30</v>
      </c>
      <c r="Q335" s="15">
        <v>45</v>
      </c>
      <c r="R335" s="15">
        <v>34</v>
      </c>
      <c r="S335" s="15">
        <v>36</v>
      </c>
      <c r="T335" s="15">
        <v>2</v>
      </c>
      <c r="U335" s="15">
        <v>35</v>
      </c>
      <c r="V335" s="15">
        <v>50</v>
      </c>
      <c r="W335" s="15">
        <v>62</v>
      </c>
      <c r="X335" s="15">
        <v>11</v>
      </c>
      <c r="Y335" s="15">
        <v>1</v>
      </c>
      <c r="Z335" s="15">
        <v>29</v>
      </c>
      <c r="AA335" s="15">
        <v>38</v>
      </c>
      <c r="AB335" s="15">
        <v>32</v>
      </c>
      <c r="AC335" s="15">
        <v>58</v>
      </c>
      <c r="AD335" s="15">
        <v>21</v>
      </c>
      <c r="AE335" s="15">
        <v>4</v>
      </c>
      <c r="AF335" s="15">
        <v>56</v>
      </c>
      <c r="AG335" s="15">
        <v>44</v>
      </c>
      <c r="AH335" s="15">
        <v>33</v>
      </c>
      <c r="AI335" s="15">
        <v>52</v>
      </c>
      <c r="AJ335" s="15">
        <v>53</v>
      </c>
      <c r="AK335" s="15">
        <v>24</v>
      </c>
      <c r="AL335" s="15">
        <v>60</v>
      </c>
      <c r="AM335" s="15">
        <v>20</v>
      </c>
      <c r="AN335" s="15">
        <v>3</v>
      </c>
      <c r="AO335" s="15">
        <v>47</v>
      </c>
      <c r="AP335" s="15">
        <v>6</v>
      </c>
      <c r="AQ335" s="15">
        <v>39</v>
      </c>
      <c r="AR335" s="15">
        <v>55</v>
      </c>
      <c r="AS335" s="15">
        <v>63</v>
      </c>
      <c r="AT335" s="15">
        <v>40</v>
      </c>
      <c r="AU335" s="15">
        <v>23</v>
      </c>
      <c r="AV335" s="15">
        <v>12</v>
      </c>
      <c r="AW335" s="15">
        <v>28</v>
      </c>
      <c r="AX335" s="15">
        <v>49</v>
      </c>
      <c r="AY335" s="15">
        <v>65</v>
      </c>
      <c r="AZ335" s="15">
        <v>14</v>
      </c>
      <c r="BA335" s="15">
        <v>7</v>
      </c>
      <c r="BB335" s="15">
        <v>43</v>
      </c>
      <c r="BC335" s="15">
        <v>17</v>
      </c>
      <c r="BD335" s="15">
        <v>67</v>
      </c>
      <c r="BE335" s="15">
        <v>48</v>
      </c>
      <c r="BF335" s="15">
        <v>31</v>
      </c>
      <c r="BG335" s="15">
        <v>57</v>
      </c>
      <c r="BH335" s="15">
        <v>51</v>
      </c>
      <c r="BI335" s="15">
        <v>64</v>
      </c>
      <c r="BJ335" s="15">
        <v>15</v>
      </c>
      <c r="BK335" s="15">
        <v>69</v>
      </c>
      <c r="BL335" s="15">
        <v>26</v>
      </c>
      <c r="BM335" s="15">
        <v>9</v>
      </c>
      <c r="BN335" s="15">
        <v>54</v>
      </c>
      <c r="BO335" s="15">
        <v>8</v>
      </c>
      <c r="BP335" s="15">
        <v>41</v>
      </c>
      <c r="BQ335" s="15">
        <v>22</v>
      </c>
      <c r="BR335" s="15">
        <v>13</v>
      </c>
      <c r="BS335" s="15">
        <v>5</v>
      </c>
      <c r="BT335" s="15">
        <v>46</v>
      </c>
      <c r="BU335" s="15">
        <v>16</v>
      </c>
      <c r="BV335" s="15">
        <v>61</v>
      </c>
    </row>
    <row r="336" spans="4:74" s="15" customFormat="1"/>
    <row r="337" spans="4:79" s="15" customFormat="1">
      <c r="D337" s="479">
        <v>70</v>
      </c>
      <c r="E337" s="40" t="s">
        <v>338</v>
      </c>
    </row>
    <row r="338" spans="4:79" s="15" customFormat="1">
      <c r="E338" s="475" t="s">
        <v>283</v>
      </c>
      <c r="F338" s="15">
        <v>1</v>
      </c>
      <c r="G338" s="15">
        <v>2</v>
      </c>
      <c r="H338" s="15">
        <v>3</v>
      </c>
      <c r="I338" s="15">
        <v>4</v>
      </c>
      <c r="J338" s="15">
        <v>5</v>
      </c>
      <c r="K338" s="15">
        <v>6</v>
      </c>
      <c r="L338" s="15">
        <v>7</v>
      </c>
      <c r="M338" s="15">
        <v>8</v>
      </c>
      <c r="N338" s="15">
        <v>9</v>
      </c>
      <c r="O338" s="15">
        <v>10</v>
      </c>
      <c r="P338" s="15">
        <v>11</v>
      </c>
      <c r="Q338" s="15">
        <v>12</v>
      </c>
      <c r="R338" s="15">
        <v>13</v>
      </c>
      <c r="S338" s="15">
        <v>14</v>
      </c>
      <c r="T338" s="15">
        <v>15</v>
      </c>
      <c r="U338" s="15">
        <v>16</v>
      </c>
      <c r="V338" s="15">
        <v>17</v>
      </c>
      <c r="W338" s="15">
        <v>18</v>
      </c>
      <c r="X338" s="15">
        <v>19</v>
      </c>
      <c r="Y338" s="15">
        <v>20</v>
      </c>
      <c r="Z338" s="15">
        <v>21</v>
      </c>
      <c r="AA338" s="15">
        <v>22</v>
      </c>
      <c r="AB338" s="15">
        <v>23</v>
      </c>
      <c r="AC338" s="15">
        <v>24</v>
      </c>
      <c r="AD338" s="15">
        <v>25</v>
      </c>
      <c r="AE338" s="15">
        <v>26</v>
      </c>
      <c r="AF338" s="15">
        <v>27</v>
      </c>
      <c r="AG338" s="15">
        <v>28</v>
      </c>
      <c r="AH338" s="15">
        <v>29</v>
      </c>
      <c r="AI338" s="15">
        <v>30</v>
      </c>
      <c r="AJ338" s="15">
        <v>31</v>
      </c>
      <c r="AK338" s="15">
        <v>32</v>
      </c>
      <c r="AL338" s="15">
        <v>33</v>
      </c>
      <c r="AM338" s="15">
        <v>34</v>
      </c>
      <c r="AN338" s="15">
        <v>35</v>
      </c>
      <c r="AO338" s="15">
        <v>36</v>
      </c>
      <c r="AP338" s="15">
        <v>37</v>
      </c>
      <c r="AQ338" s="15">
        <v>38</v>
      </c>
      <c r="AR338" s="15">
        <v>39</v>
      </c>
      <c r="AS338" s="15">
        <v>40</v>
      </c>
      <c r="AT338" s="15">
        <v>41</v>
      </c>
      <c r="AU338" s="15">
        <v>42</v>
      </c>
      <c r="AV338" s="15">
        <v>43</v>
      </c>
      <c r="AW338" s="15">
        <v>44</v>
      </c>
      <c r="AX338" s="15">
        <v>45</v>
      </c>
      <c r="AY338" s="15">
        <v>46</v>
      </c>
      <c r="AZ338" s="15">
        <v>47</v>
      </c>
      <c r="BA338" s="15">
        <v>48</v>
      </c>
      <c r="BB338" s="15">
        <v>49</v>
      </c>
      <c r="BC338" s="15">
        <v>50</v>
      </c>
      <c r="BD338" s="15">
        <v>51</v>
      </c>
      <c r="BE338" s="15">
        <v>52</v>
      </c>
      <c r="BF338" s="15">
        <v>53</v>
      </c>
      <c r="BG338" s="15">
        <v>54</v>
      </c>
      <c r="BH338" s="15">
        <v>55</v>
      </c>
      <c r="BI338" s="15">
        <v>56</v>
      </c>
      <c r="BJ338" s="15">
        <v>57</v>
      </c>
      <c r="BK338" s="15">
        <v>58</v>
      </c>
      <c r="BL338" s="15">
        <v>59</v>
      </c>
      <c r="BM338" s="15">
        <v>60</v>
      </c>
      <c r="BN338" s="15">
        <v>61</v>
      </c>
      <c r="BO338" s="15">
        <v>62</v>
      </c>
      <c r="BP338" s="15">
        <v>63</v>
      </c>
      <c r="BQ338" s="15">
        <v>64</v>
      </c>
      <c r="BR338" s="15">
        <v>65</v>
      </c>
      <c r="BS338" s="15">
        <v>66</v>
      </c>
      <c r="BT338" s="15">
        <v>67</v>
      </c>
      <c r="BU338" s="15">
        <v>68</v>
      </c>
      <c r="BV338" s="15">
        <v>69</v>
      </c>
      <c r="BW338" s="15">
        <v>70</v>
      </c>
    </row>
    <row r="339" spans="4:79" s="15" customFormat="1">
      <c r="E339" s="475" t="s">
        <v>311</v>
      </c>
      <c r="F339" s="15">
        <v>19</v>
      </c>
      <c r="G339" s="15">
        <v>10</v>
      </c>
      <c r="H339" s="15">
        <v>69</v>
      </c>
      <c r="I339" s="15">
        <v>61</v>
      </c>
      <c r="J339" s="15">
        <v>34</v>
      </c>
      <c r="K339" s="15">
        <v>29</v>
      </c>
      <c r="L339" s="15">
        <v>55</v>
      </c>
      <c r="M339" s="15">
        <v>7</v>
      </c>
      <c r="N339" s="15">
        <v>58</v>
      </c>
      <c r="O339" s="15">
        <v>42</v>
      </c>
      <c r="P339" s="15">
        <v>59</v>
      </c>
      <c r="Q339" s="15">
        <v>24</v>
      </c>
      <c r="R339" s="15">
        <v>44</v>
      </c>
      <c r="S339" s="15">
        <v>18</v>
      </c>
      <c r="T339" s="15">
        <v>32</v>
      </c>
      <c r="U339" s="15">
        <v>60</v>
      </c>
      <c r="V339" s="15">
        <v>39</v>
      </c>
      <c r="W339" s="15">
        <v>20</v>
      </c>
      <c r="X339" s="15">
        <v>33</v>
      </c>
      <c r="Y339" s="15">
        <v>11</v>
      </c>
      <c r="Z339" s="15">
        <v>57</v>
      </c>
      <c r="AA339" s="15">
        <v>21</v>
      </c>
      <c r="AB339" s="15">
        <v>16</v>
      </c>
      <c r="AC339" s="15">
        <v>31</v>
      </c>
      <c r="AD339" s="15">
        <v>66</v>
      </c>
      <c r="AE339" s="15">
        <v>70</v>
      </c>
      <c r="AF339" s="15">
        <v>1</v>
      </c>
      <c r="AG339" s="15">
        <v>25</v>
      </c>
      <c r="AH339" s="15">
        <v>45</v>
      </c>
      <c r="AI339" s="15">
        <v>52</v>
      </c>
      <c r="AJ339" s="15">
        <v>12</v>
      </c>
      <c r="AK339" s="15">
        <v>49</v>
      </c>
      <c r="AL339" s="15">
        <v>17</v>
      </c>
      <c r="AM339" s="15">
        <v>56</v>
      </c>
      <c r="AN339" s="15">
        <v>41</v>
      </c>
      <c r="AO339" s="15">
        <v>50</v>
      </c>
      <c r="AP339" s="15">
        <v>3</v>
      </c>
      <c r="AQ339" s="15">
        <v>65</v>
      </c>
      <c r="AR339" s="15">
        <v>40</v>
      </c>
      <c r="AS339" s="15">
        <v>51</v>
      </c>
      <c r="AT339" s="15">
        <v>35</v>
      </c>
      <c r="AU339" s="15">
        <v>28</v>
      </c>
      <c r="AV339" s="15">
        <v>22</v>
      </c>
      <c r="AW339" s="15">
        <v>13</v>
      </c>
      <c r="AX339" s="15">
        <v>8</v>
      </c>
      <c r="AY339" s="15">
        <v>37</v>
      </c>
      <c r="AZ339" s="15">
        <v>54</v>
      </c>
      <c r="BA339" s="15">
        <v>14</v>
      </c>
      <c r="BB339" s="15">
        <v>6</v>
      </c>
      <c r="BC339" s="15">
        <v>67</v>
      </c>
      <c r="BD339" s="15">
        <v>4</v>
      </c>
      <c r="BE339" s="15">
        <v>68</v>
      </c>
      <c r="BF339" s="15">
        <v>27</v>
      </c>
      <c r="BG339" s="15">
        <v>63</v>
      </c>
      <c r="BH339" s="15">
        <v>9</v>
      </c>
      <c r="BI339" s="15">
        <v>15</v>
      </c>
      <c r="BJ339" s="15">
        <v>48</v>
      </c>
      <c r="BK339" s="15">
        <v>2</v>
      </c>
      <c r="BL339" s="15">
        <v>43</v>
      </c>
      <c r="BM339" s="15">
        <v>23</v>
      </c>
      <c r="BN339" s="15">
        <v>30</v>
      </c>
      <c r="BO339" s="15">
        <v>53</v>
      </c>
      <c r="BP339" s="15">
        <v>64</v>
      </c>
      <c r="BQ339" s="15">
        <v>47</v>
      </c>
      <c r="BR339" s="15">
        <v>38</v>
      </c>
      <c r="BS339" s="15">
        <v>5</v>
      </c>
      <c r="BT339" s="15">
        <v>36</v>
      </c>
      <c r="BU339" s="15">
        <v>62</v>
      </c>
      <c r="BV339" s="15">
        <v>26</v>
      </c>
      <c r="BW339" s="15">
        <v>46</v>
      </c>
    </row>
    <row r="340" spans="4:79" s="15" customFormat="1">
      <c r="E340" s="475" t="s">
        <v>313</v>
      </c>
      <c r="F340" s="15">
        <v>58</v>
      </c>
      <c r="G340" s="15">
        <v>64</v>
      </c>
      <c r="H340" s="15">
        <v>49</v>
      </c>
      <c r="I340" s="15">
        <v>3</v>
      </c>
      <c r="J340" s="15">
        <v>28</v>
      </c>
      <c r="K340" s="15">
        <v>34</v>
      </c>
      <c r="L340" s="15">
        <v>63</v>
      </c>
      <c r="M340" s="15">
        <v>41</v>
      </c>
      <c r="N340" s="15">
        <v>2</v>
      </c>
      <c r="O340" s="15">
        <v>21</v>
      </c>
      <c r="P340" s="15">
        <v>54</v>
      </c>
      <c r="Q340" s="15">
        <v>4</v>
      </c>
      <c r="R340" s="15">
        <v>42</v>
      </c>
      <c r="S340" s="15">
        <v>22</v>
      </c>
      <c r="T340" s="15">
        <v>12</v>
      </c>
      <c r="U340" s="15">
        <v>24</v>
      </c>
      <c r="V340" s="15">
        <v>31</v>
      </c>
      <c r="W340" s="15">
        <v>15</v>
      </c>
      <c r="X340" s="15">
        <v>1</v>
      </c>
      <c r="Y340" s="15">
        <v>19</v>
      </c>
      <c r="Z340" s="15">
        <v>44</v>
      </c>
      <c r="AA340" s="15">
        <v>33</v>
      </c>
      <c r="AB340" s="15">
        <v>46</v>
      </c>
      <c r="AC340" s="15">
        <v>16</v>
      </c>
      <c r="AD340" s="15">
        <v>27</v>
      </c>
      <c r="AE340" s="15">
        <v>23</v>
      </c>
      <c r="AF340" s="15">
        <v>13</v>
      </c>
      <c r="AG340" s="15">
        <v>6</v>
      </c>
      <c r="AH340" s="15">
        <v>53</v>
      </c>
      <c r="AI340" s="15">
        <v>56</v>
      </c>
      <c r="AJ340" s="15">
        <v>45</v>
      </c>
      <c r="AK340" s="15">
        <v>65</v>
      </c>
      <c r="AL340" s="15">
        <v>32</v>
      </c>
      <c r="AM340" s="15">
        <v>66</v>
      </c>
      <c r="AN340" s="15">
        <v>36</v>
      </c>
      <c r="AO340" s="15">
        <v>40</v>
      </c>
      <c r="AP340" s="15">
        <v>14</v>
      </c>
      <c r="AQ340" s="15">
        <v>47</v>
      </c>
      <c r="AR340" s="15">
        <v>7</v>
      </c>
      <c r="AS340" s="15">
        <v>26</v>
      </c>
      <c r="AT340" s="15">
        <v>38</v>
      </c>
      <c r="AU340" s="15">
        <v>25</v>
      </c>
      <c r="AV340" s="15">
        <v>55</v>
      </c>
      <c r="AW340" s="15">
        <v>68</v>
      </c>
      <c r="AX340" s="15">
        <v>48</v>
      </c>
      <c r="AY340" s="15">
        <v>9</v>
      </c>
      <c r="AZ340" s="15">
        <v>20</v>
      </c>
      <c r="BA340" s="15">
        <v>30</v>
      </c>
      <c r="BB340" s="15">
        <v>5</v>
      </c>
      <c r="BC340" s="15">
        <v>61</v>
      </c>
      <c r="BD340" s="15">
        <v>39</v>
      </c>
      <c r="BE340" s="15">
        <v>8</v>
      </c>
      <c r="BF340" s="15">
        <v>67</v>
      </c>
      <c r="BG340" s="15">
        <v>57</v>
      </c>
      <c r="BH340" s="15">
        <v>29</v>
      </c>
      <c r="BI340" s="15">
        <v>69</v>
      </c>
      <c r="BJ340" s="15">
        <v>35</v>
      </c>
      <c r="BK340" s="15">
        <v>50</v>
      </c>
      <c r="BL340" s="15">
        <v>11</v>
      </c>
      <c r="BM340" s="15">
        <v>59</v>
      </c>
      <c r="BN340" s="15">
        <v>18</v>
      </c>
      <c r="BO340" s="15">
        <v>70</v>
      </c>
      <c r="BP340" s="15">
        <v>51</v>
      </c>
      <c r="BQ340" s="15">
        <v>60</v>
      </c>
      <c r="BR340" s="15">
        <v>37</v>
      </c>
      <c r="BS340" s="15">
        <v>10</v>
      </c>
      <c r="BT340" s="15">
        <v>43</v>
      </c>
      <c r="BU340" s="15">
        <v>52</v>
      </c>
      <c r="BV340" s="15">
        <v>17</v>
      </c>
      <c r="BW340" s="15">
        <v>62</v>
      </c>
    </row>
    <row r="341" spans="4:79" s="15" customFormat="1"/>
    <row r="342" spans="4:79" s="15" customFormat="1">
      <c r="D342" s="479">
        <v>71</v>
      </c>
      <c r="E342" s="40" t="s">
        <v>338</v>
      </c>
    </row>
    <row r="343" spans="4:79" s="15" customFormat="1">
      <c r="E343" s="475" t="s">
        <v>283</v>
      </c>
      <c r="F343" s="15">
        <v>1</v>
      </c>
      <c r="G343" s="15">
        <v>2</v>
      </c>
      <c r="H343" s="15">
        <v>3</v>
      </c>
      <c r="I343" s="15">
        <v>4</v>
      </c>
      <c r="J343" s="15">
        <v>5</v>
      </c>
      <c r="K343" s="15">
        <v>6</v>
      </c>
      <c r="L343" s="15">
        <v>7</v>
      </c>
      <c r="M343" s="15">
        <v>8</v>
      </c>
      <c r="N343" s="15">
        <v>9</v>
      </c>
      <c r="O343" s="15">
        <v>10</v>
      </c>
      <c r="P343" s="15">
        <v>11</v>
      </c>
      <c r="Q343" s="15">
        <v>12</v>
      </c>
      <c r="R343" s="15">
        <v>13</v>
      </c>
      <c r="S343" s="15">
        <v>14</v>
      </c>
      <c r="T343" s="15">
        <v>15</v>
      </c>
      <c r="U343" s="15">
        <v>16</v>
      </c>
      <c r="V343" s="15">
        <v>17</v>
      </c>
      <c r="W343" s="15">
        <v>18</v>
      </c>
      <c r="X343" s="15">
        <v>19</v>
      </c>
      <c r="Y343" s="15">
        <v>20</v>
      </c>
      <c r="Z343" s="15">
        <v>21</v>
      </c>
      <c r="AA343" s="15">
        <v>22</v>
      </c>
      <c r="AB343" s="15">
        <v>23</v>
      </c>
      <c r="AC343" s="15">
        <v>24</v>
      </c>
      <c r="AD343" s="15">
        <v>25</v>
      </c>
      <c r="AE343" s="15">
        <v>26</v>
      </c>
      <c r="AF343" s="15">
        <v>27</v>
      </c>
      <c r="AG343" s="15">
        <v>28</v>
      </c>
      <c r="AH343" s="15">
        <v>29</v>
      </c>
      <c r="AI343" s="15">
        <v>30</v>
      </c>
      <c r="AJ343" s="15">
        <v>31</v>
      </c>
      <c r="AK343" s="15">
        <v>32</v>
      </c>
      <c r="AL343" s="15">
        <v>33</v>
      </c>
      <c r="AM343" s="15">
        <v>34</v>
      </c>
      <c r="AN343" s="15">
        <v>35</v>
      </c>
      <c r="AO343" s="15">
        <v>36</v>
      </c>
      <c r="AP343" s="15">
        <v>37</v>
      </c>
      <c r="AQ343" s="15">
        <v>38</v>
      </c>
      <c r="AR343" s="15">
        <v>39</v>
      </c>
      <c r="AS343" s="15">
        <v>40</v>
      </c>
      <c r="AT343" s="15">
        <v>41</v>
      </c>
      <c r="AU343" s="15">
        <v>42</v>
      </c>
      <c r="AV343" s="15">
        <v>43</v>
      </c>
      <c r="AW343" s="15">
        <v>44</v>
      </c>
      <c r="AX343" s="15">
        <v>45</v>
      </c>
      <c r="AY343" s="15">
        <v>46</v>
      </c>
      <c r="AZ343" s="15">
        <v>47</v>
      </c>
      <c r="BA343" s="15">
        <v>48</v>
      </c>
      <c r="BB343" s="15">
        <v>49</v>
      </c>
      <c r="BC343" s="15">
        <v>50</v>
      </c>
      <c r="BD343" s="15">
        <v>51</v>
      </c>
      <c r="BE343" s="15">
        <v>52</v>
      </c>
      <c r="BF343" s="15">
        <v>53</v>
      </c>
      <c r="BG343" s="15">
        <v>54</v>
      </c>
      <c r="BH343" s="15">
        <v>55</v>
      </c>
      <c r="BI343" s="15">
        <v>56</v>
      </c>
      <c r="BJ343" s="15">
        <v>57</v>
      </c>
      <c r="BK343" s="15">
        <v>58</v>
      </c>
      <c r="BL343" s="15">
        <v>59</v>
      </c>
      <c r="BN343" s="15">
        <v>60</v>
      </c>
      <c r="BO343" s="15">
        <v>61</v>
      </c>
      <c r="BP343" s="15">
        <v>62</v>
      </c>
      <c r="BQ343" s="15">
        <v>63</v>
      </c>
      <c r="BS343" s="15">
        <v>64</v>
      </c>
      <c r="BT343" s="15">
        <v>65</v>
      </c>
      <c r="BU343" s="15">
        <v>66</v>
      </c>
      <c r="BV343" s="15">
        <v>67</v>
      </c>
      <c r="BX343" s="15">
        <v>68</v>
      </c>
      <c r="BY343" s="15">
        <v>69</v>
      </c>
      <c r="BZ343" s="15">
        <v>70</v>
      </c>
      <c r="CA343" s="15">
        <v>71</v>
      </c>
    </row>
    <row r="344" spans="4:79" s="15" customFormat="1">
      <c r="E344" s="475" t="s">
        <v>311</v>
      </c>
      <c r="F344" s="15">
        <v>15</v>
      </c>
      <c r="G344" s="15">
        <v>6</v>
      </c>
      <c r="H344" s="15">
        <v>2</v>
      </c>
      <c r="I344" s="15">
        <v>58</v>
      </c>
      <c r="J344" s="15">
        <v>71</v>
      </c>
      <c r="K344" s="15">
        <v>70</v>
      </c>
      <c r="L344" s="15">
        <v>40</v>
      </c>
      <c r="M344" s="15">
        <v>17</v>
      </c>
      <c r="N344" s="15">
        <v>48</v>
      </c>
      <c r="O344" s="15">
        <v>52</v>
      </c>
      <c r="P344" s="15">
        <v>63</v>
      </c>
      <c r="Q344" s="15">
        <v>1</v>
      </c>
      <c r="R344" s="15">
        <v>19</v>
      </c>
      <c r="S344" s="15">
        <v>28</v>
      </c>
      <c r="T344" s="15">
        <v>68</v>
      </c>
      <c r="U344" s="15">
        <v>53</v>
      </c>
      <c r="V344" s="15">
        <v>59</v>
      </c>
      <c r="W344" s="15">
        <v>47</v>
      </c>
      <c r="X344" s="15">
        <v>65</v>
      </c>
      <c r="Y344" s="15">
        <v>60</v>
      </c>
      <c r="Z344" s="15">
        <v>67</v>
      </c>
      <c r="AA344" s="15">
        <v>26</v>
      </c>
      <c r="AB344" s="15">
        <v>4</v>
      </c>
      <c r="AC344" s="15">
        <v>22</v>
      </c>
      <c r="AD344" s="15">
        <v>33</v>
      </c>
      <c r="AE344" s="15">
        <v>62</v>
      </c>
      <c r="AF344" s="15">
        <v>23</v>
      </c>
      <c r="AG344" s="15">
        <v>56</v>
      </c>
      <c r="AH344" s="15">
        <v>32</v>
      </c>
      <c r="AI344" s="15">
        <v>36</v>
      </c>
      <c r="AJ344" s="15">
        <v>38</v>
      </c>
      <c r="AK344" s="15">
        <v>16</v>
      </c>
      <c r="AL344" s="15">
        <v>25</v>
      </c>
      <c r="AM344" s="15">
        <v>8</v>
      </c>
      <c r="AN344" s="15">
        <v>12</v>
      </c>
      <c r="AO344" s="15">
        <v>34</v>
      </c>
      <c r="AP344" s="15">
        <v>14</v>
      </c>
      <c r="AQ344" s="15">
        <v>5</v>
      </c>
      <c r="AR344" s="15">
        <v>57</v>
      </c>
      <c r="AS344" s="15">
        <v>7</v>
      </c>
      <c r="AT344" s="15">
        <v>29</v>
      </c>
      <c r="AU344" s="15">
        <v>50</v>
      </c>
      <c r="AV344" s="15">
        <v>61</v>
      </c>
      <c r="AW344" s="15">
        <v>21</v>
      </c>
      <c r="AX344" s="15">
        <v>42</v>
      </c>
      <c r="AY344" s="15">
        <v>9</v>
      </c>
      <c r="AZ344" s="15">
        <v>24</v>
      </c>
      <c r="BA344" s="15">
        <v>64</v>
      </c>
      <c r="BB344" s="15">
        <v>55</v>
      </c>
      <c r="BC344" s="15">
        <v>27</v>
      </c>
      <c r="BD344" s="15">
        <v>66</v>
      </c>
      <c r="BE344" s="15">
        <v>31</v>
      </c>
      <c r="BF344" s="15">
        <v>20</v>
      </c>
      <c r="BG344" s="15">
        <v>37</v>
      </c>
      <c r="BH344" s="15">
        <v>69</v>
      </c>
      <c r="BI344" s="15">
        <v>30</v>
      </c>
      <c r="BJ344" s="15">
        <v>3</v>
      </c>
      <c r="BK344" s="15">
        <v>49</v>
      </c>
      <c r="BL344" s="15">
        <v>45</v>
      </c>
      <c r="BN344" s="15">
        <v>39</v>
      </c>
      <c r="BO344" s="15">
        <v>43</v>
      </c>
      <c r="BP344" s="15">
        <v>10</v>
      </c>
      <c r="BQ344" s="15">
        <v>18</v>
      </c>
      <c r="BS344" s="15">
        <v>54</v>
      </c>
      <c r="BT344" s="15">
        <v>13</v>
      </c>
      <c r="BU344" s="15">
        <v>46</v>
      </c>
      <c r="BV344" s="15">
        <v>41</v>
      </c>
      <c r="BX344" s="15">
        <v>44</v>
      </c>
      <c r="BY344" s="15">
        <v>51</v>
      </c>
      <c r="BZ344" s="15">
        <v>35</v>
      </c>
      <c r="CA344" s="15">
        <v>11</v>
      </c>
    </row>
    <row r="345" spans="4:79" s="15" customFormat="1">
      <c r="E345" s="475" t="s">
        <v>313</v>
      </c>
      <c r="F345" s="15">
        <v>45</v>
      </c>
      <c r="G345" s="15">
        <v>4</v>
      </c>
      <c r="H345" s="15">
        <v>69</v>
      </c>
      <c r="I345" s="15">
        <v>13</v>
      </c>
      <c r="J345" s="15">
        <v>56</v>
      </c>
      <c r="K345" s="15">
        <v>32</v>
      </c>
      <c r="L345" s="15">
        <v>30</v>
      </c>
      <c r="M345" s="15">
        <v>60</v>
      </c>
      <c r="N345" s="15">
        <v>16</v>
      </c>
      <c r="O345" s="15">
        <v>39</v>
      </c>
      <c r="P345" s="15">
        <v>25</v>
      </c>
      <c r="Q345" s="15">
        <v>33</v>
      </c>
      <c r="R345" s="15">
        <v>50</v>
      </c>
      <c r="S345" s="15">
        <v>68</v>
      </c>
      <c r="T345" s="15">
        <v>6</v>
      </c>
      <c r="U345" s="15">
        <v>8</v>
      </c>
      <c r="V345" s="15">
        <v>5</v>
      </c>
      <c r="W345" s="15">
        <v>24</v>
      </c>
      <c r="X345" s="15">
        <v>26</v>
      </c>
      <c r="Y345" s="15">
        <v>66</v>
      </c>
      <c r="Z345" s="15">
        <v>12</v>
      </c>
      <c r="AA345" s="15">
        <v>21</v>
      </c>
      <c r="AB345" s="15">
        <v>54</v>
      </c>
      <c r="AC345" s="15">
        <v>64</v>
      </c>
      <c r="AD345" s="15">
        <v>3</v>
      </c>
      <c r="AE345" s="15">
        <v>22</v>
      </c>
      <c r="AF345" s="15">
        <v>41</v>
      </c>
      <c r="AG345" s="15">
        <v>40</v>
      </c>
      <c r="AH345" s="15">
        <v>61</v>
      </c>
      <c r="AI345" s="15">
        <v>11</v>
      </c>
      <c r="AJ345" s="15">
        <v>65</v>
      </c>
      <c r="AK345" s="15">
        <v>15</v>
      </c>
      <c r="AL345" s="15">
        <v>44</v>
      </c>
      <c r="AM345" s="15">
        <v>46</v>
      </c>
      <c r="AN345" s="15">
        <v>34</v>
      </c>
      <c r="AO345" s="15">
        <v>58</v>
      </c>
      <c r="AP345" s="15">
        <v>49</v>
      </c>
      <c r="AQ345" s="15">
        <v>63</v>
      </c>
      <c r="AR345" s="15">
        <v>43</v>
      </c>
      <c r="AS345" s="15">
        <v>51</v>
      </c>
      <c r="AT345" s="15">
        <v>57</v>
      </c>
      <c r="AU345" s="15">
        <v>20</v>
      </c>
      <c r="AV345" s="15">
        <v>27</v>
      </c>
      <c r="AW345" s="15">
        <v>47</v>
      </c>
      <c r="AX345" s="15">
        <v>62</v>
      </c>
      <c r="AY345" s="15">
        <v>71</v>
      </c>
      <c r="AZ345" s="15">
        <v>10</v>
      </c>
      <c r="BA345" s="15">
        <v>59</v>
      </c>
      <c r="BB345" s="15">
        <v>17</v>
      </c>
      <c r="BC345" s="15">
        <v>38</v>
      </c>
      <c r="BD345" s="15">
        <v>18</v>
      </c>
      <c r="BE345" s="15">
        <v>35</v>
      </c>
      <c r="BF345" s="15">
        <v>67</v>
      </c>
      <c r="BG345" s="15">
        <v>70</v>
      </c>
      <c r="BH345" s="15">
        <v>1</v>
      </c>
      <c r="BI345" s="15">
        <v>7</v>
      </c>
      <c r="BJ345" s="15">
        <v>19</v>
      </c>
      <c r="BK345" s="15">
        <v>36</v>
      </c>
      <c r="BL345" s="15">
        <v>31</v>
      </c>
      <c r="BN345" s="15">
        <v>37</v>
      </c>
      <c r="BO345" s="15">
        <v>29</v>
      </c>
      <c r="BP345" s="15">
        <v>52</v>
      </c>
      <c r="BQ345" s="15">
        <v>2</v>
      </c>
      <c r="BS345" s="15">
        <v>55</v>
      </c>
      <c r="BT345" s="15">
        <v>48</v>
      </c>
      <c r="BU345" s="15">
        <v>42</v>
      </c>
      <c r="BV345" s="15">
        <v>23</v>
      </c>
      <c r="BX345" s="15">
        <v>14</v>
      </c>
      <c r="BY345" s="15">
        <v>28</v>
      </c>
      <c r="BZ345" s="15">
        <v>9</v>
      </c>
      <c r="CA345" s="15">
        <v>53</v>
      </c>
    </row>
    <row r="346" spans="4:79" s="15" customFormat="1"/>
    <row r="347" spans="4:79" s="15" customFormat="1">
      <c r="D347" s="479">
        <v>72</v>
      </c>
      <c r="E347" s="40" t="s">
        <v>338</v>
      </c>
    </row>
    <row r="348" spans="4:79" s="15" customFormat="1">
      <c r="E348" s="475" t="s">
        <v>283</v>
      </c>
      <c r="F348" s="15">
        <v>1</v>
      </c>
      <c r="G348" s="15">
        <v>2</v>
      </c>
      <c r="H348" s="15">
        <v>3</v>
      </c>
      <c r="I348" s="15">
        <v>4</v>
      </c>
      <c r="J348" s="15">
        <v>5</v>
      </c>
      <c r="K348" s="15">
        <v>6</v>
      </c>
      <c r="L348" s="15">
        <v>7</v>
      </c>
      <c r="M348" s="15">
        <v>8</v>
      </c>
      <c r="N348" s="15">
        <v>9</v>
      </c>
      <c r="O348" s="15">
        <v>10</v>
      </c>
      <c r="P348" s="15">
        <v>11</v>
      </c>
      <c r="Q348" s="15">
        <v>12</v>
      </c>
      <c r="R348" s="15">
        <v>13</v>
      </c>
      <c r="S348" s="15">
        <v>14</v>
      </c>
      <c r="T348" s="15">
        <v>15</v>
      </c>
      <c r="U348" s="15">
        <v>16</v>
      </c>
      <c r="V348" s="15">
        <v>17</v>
      </c>
      <c r="W348" s="15">
        <v>18</v>
      </c>
      <c r="X348" s="15">
        <v>19</v>
      </c>
      <c r="Y348" s="15">
        <v>20</v>
      </c>
      <c r="Z348" s="15">
        <v>21</v>
      </c>
      <c r="AA348" s="15">
        <v>22</v>
      </c>
      <c r="AB348" s="15">
        <v>23</v>
      </c>
      <c r="AC348" s="15">
        <v>24</v>
      </c>
      <c r="AD348" s="15">
        <v>25</v>
      </c>
      <c r="AE348" s="15">
        <v>26</v>
      </c>
      <c r="AF348" s="15">
        <v>27</v>
      </c>
      <c r="AG348" s="15">
        <v>28</v>
      </c>
      <c r="AH348" s="15">
        <v>29</v>
      </c>
      <c r="AI348" s="15">
        <v>30</v>
      </c>
      <c r="AJ348" s="15">
        <v>31</v>
      </c>
      <c r="AK348" s="15">
        <v>32</v>
      </c>
      <c r="AL348" s="15">
        <v>33</v>
      </c>
      <c r="AM348" s="15">
        <v>34</v>
      </c>
      <c r="AN348" s="15">
        <v>35</v>
      </c>
      <c r="AO348" s="15">
        <v>36</v>
      </c>
      <c r="AP348" s="15">
        <v>37</v>
      </c>
      <c r="AQ348" s="15">
        <v>38</v>
      </c>
      <c r="AR348" s="15">
        <v>39</v>
      </c>
      <c r="AS348" s="15">
        <v>40</v>
      </c>
      <c r="AT348" s="15">
        <v>41</v>
      </c>
      <c r="AU348" s="15">
        <v>42</v>
      </c>
      <c r="AV348" s="15">
        <v>43</v>
      </c>
      <c r="AW348" s="15">
        <v>44</v>
      </c>
      <c r="AX348" s="15">
        <v>45</v>
      </c>
      <c r="AY348" s="15">
        <v>46</v>
      </c>
      <c r="AZ348" s="15">
        <v>47</v>
      </c>
      <c r="BA348" s="15">
        <v>48</v>
      </c>
      <c r="BB348" s="15">
        <v>49</v>
      </c>
      <c r="BC348" s="15">
        <v>50</v>
      </c>
      <c r="BD348" s="15">
        <v>51</v>
      </c>
      <c r="BE348" s="15">
        <v>52</v>
      </c>
      <c r="BF348" s="15">
        <v>53</v>
      </c>
      <c r="BG348" s="15">
        <v>54</v>
      </c>
      <c r="BH348" s="15">
        <v>55</v>
      </c>
      <c r="BI348" s="15">
        <v>56</v>
      </c>
      <c r="BJ348" s="15">
        <v>57</v>
      </c>
      <c r="BK348" s="15">
        <v>58</v>
      </c>
      <c r="BL348" s="15">
        <v>59</v>
      </c>
      <c r="BM348" s="15">
        <v>60</v>
      </c>
      <c r="BN348" s="15">
        <v>61</v>
      </c>
      <c r="BO348" s="15">
        <v>62</v>
      </c>
      <c r="BP348" s="15">
        <v>63</v>
      </c>
      <c r="BQ348" s="15">
        <v>64</v>
      </c>
      <c r="BS348" s="15">
        <v>65</v>
      </c>
      <c r="BT348" s="15">
        <v>66</v>
      </c>
      <c r="BU348" s="15">
        <v>67</v>
      </c>
      <c r="BV348" s="15">
        <v>68</v>
      </c>
      <c r="BX348" s="15">
        <v>69</v>
      </c>
      <c r="BY348" s="15">
        <v>70</v>
      </c>
      <c r="BZ348" s="15">
        <v>71</v>
      </c>
      <c r="CA348" s="15">
        <v>72</v>
      </c>
    </row>
    <row r="349" spans="4:79" s="15" customFormat="1">
      <c r="E349" s="475" t="s">
        <v>311</v>
      </c>
      <c r="F349" s="15">
        <v>60</v>
      </c>
      <c r="G349" s="15">
        <v>51</v>
      </c>
      <c r="H349" s="15">
        <v>21</v>
      </c>
      <c r="I349" s="15">
        <v>69</v>
      </c>
      <c r="J349" s="15">
        <v>16</v>
      </c>
      <c r="K349" s="15">
        <v>40</v>
      </c>
      <c r="L349" s="15">
        <v>50</v>
      </c>
      <c r="M349" s="15">
        <v>17</v>
      </c>
      <c r="N349" s="15">
        <v>67</v>
      </c>
      <c r="O349" s="15">
        <v>61</v>
      </c>
      <c r="P349" s="15">
        <v>35</v>
      </c>
      <c r="Q349" s="15">
        <v>55</v>
      </c>
      <c r="R349" s="15">
        <v>22</v>
      </c>
      <c r="S349" s="15">
        <v>13</v>
      </c>
      <c r="T349" s="15">
        <v>64</v>
      </c>
      <c r="U349" s="15">
        <v>54</v>
      </c>
      <c r="V349" s="15">
        <v>31</v>
      </c>
      <c r="W349" s="15">
        <v>49</v>
      </c>
      <c r="X349" s="15">
        <v>43</v>
      </c>
      <c r="Y349" s="15">
        <v>66</v>
      </c>
      <c r="Z349" s="15">
        <v>20</v>
      </c>
      <c r="AA349" s="15">
        <v>23</v>
      </c>
      <c r="AB349" s="15">
        <v>1</v>
      </c>
      <c r="AC349" s="15">
        <v>7</v>
      </c>
      <c r="AD349" s="15">
        <v>46</v>
      </c>
      <c r="AE349" s="15">
        <v>39</v>
      </c>
      <c r="AF349" s="15">
        <v>41</v>
      </c>
      <c r="AG349" s="15">
        <v>65</v>
      </c>
      <c r="AH349" s="15">
        <v>57</v>
      </c>
      <c r="AI349" s="15">
        <v>2</v>
      </c>
      <c r="AJ349" s="15">
        <v>38</v>
      </c>
      <c r="AK349" s="15">
        <v>9</v>
      </c>
      <c r="AL349" s="15">
        <v>29</v>
      </c>
      <c r="AM349" s="15">
        <v>63</v>
      </c>
      <c r="AN349" s="15">
        <v>11</v>
      </c>
      <c r="AO349" s="15">
        <v>52</v>
      </c>
      <c r="AP349" s="15">
        <v>58</v>
      </c>
      <c r="AQ349" s="15">
        <v>5</v>
      </c>
      <c r="AR349" s="15">
        <v>48</v>
      </c>
      <c r="AS349" s="15">
        <v>70</v>
      </c>
      <c r="AT349" s="15">
        <v>3</v>
      </c>
      <c r="AU349" s="15">
        <v>24</v>
      </c>
      <c r="AV349" s="15">
        <v>59</v>
      </c>
      <c r="AW349" s="15">
        <v>37</v>
      </c>
      <c r="AX349" s="15">
        <v>72</v>
      </c>
      <c r="AY349" s="15">
        <v>4</v>
      </c>
      <c r="AZ349" s="15">
        <v>68</v>
      </c>
      <c r="BA349" s="15">
        <v>34</v>
      </c>
      <c r="BB349" s="15">
        <v>8</v>
      </c>
      <c r="BC349" s="15">
        <v>28</v>
      </c>
      <c r="BD349" s="15">
        <v>45</v>
      </c>
      <c r="BE349" s="15">
        <v>33</v>
      </c>
      <c r="BF349" s="15">
        <v>56</v>
      </c>
      <c r="BG349" s="15">
        <v>12</v>
      </c>
      <c r="BH349" s="15">
        <v>71</v>
      </c>
      <c r="BI349" s="15">
        <v>25</v>
      </c>
      <c r="BJ349" s="15">
        <v>36</v>
      </c>
      <c r="BK349" s="15">
        <v>42</v>
      </c>
      <c r="BL349" s="15">
        <v>62</v>
      </c>
      <c r="BM349" s="15">
        <v>26</v>
      </c>
      <c r="BN349" s="15">
        <v>32</v>
      </c>
      <c r="BO349" s="15">
        <v>44</v>
      </c>
      <c r="BP349" s="15">
        <v>15</v>
      </c>
      <c r="BQ349" s="15">
        <v>6</v>
      </c>
      <c r="BS349" s="15">
        <v>18</v>
      </c>
      <c r="BT349" s="15">
        <v>14</v>
      </c>
      <c r="BU349" s="15">
        <v>27</v>
      </c>
      <c r="BV349" s="15">
        <v>47</v>
      </c>
      <c r="BX349" s="15">
        <v>30</v>
      </c>
      <c r="BY349" s="15">
        <v>19</v>
      </c>
      <c r="BZ349" s="15">
        <v>10</v>
      </c>
      <c r="CA349" s="15">
        <v>53</v>
      </c>
    </row>
    <row r="350" spans="4:79" s="15" customFormat="1">
      <c r="E350" s="475" t="s">
        <v>313</v>
      </c>
      <c r="F350" s="15">
        <v>64</v>
      </c>
      <c r="G350" s="15">
        <v>71</v>
      </c>
      <c r="H350" s="15">
        <v>9</v>
      </c>
      <c r="I350" s="15">
        <v>21</v>
      </c>
      <c r="J350" s="15">
        <v>32</v>
      </c>
      <c r="K350" s="15">
        <v>34</v>
      </c>
      <c r="L350" s="15">
        <v>53</v>
      </c>
      <c r="M350" s="15">
        <v>70</v>
      </c>
      <c r="N350" s="15">
        <v>3</v>
      </c>
      <c r="O350" s="15">
        <v>18</v>
      </c>
      <c r="P350" s="15">
        <v>7</v>
      </c>
      <c r="Q350" s="15">
        <v>48</v>
      </c>
      <c r="R350" s="15">
        <v>14</v>
      </c>
      <c r="S350" s="15">
        <v>38</v>
      </c>
      <c r="T350" s="15">
        <v>17</v>
      </c>
      <c r="U350" s="15">
        <v>8</v>
      </c>
      <c r="V350" s="15">
        <v>25</v>
      </c>
      <c r="W350" s="15">
        <v>47</v>
      </c>
      <c r="X350" s="15">
        <v>16</v>
      </c>
      <c r="Y350" s="15">
        <v>31</v>
      </c>
      <c r="Z350" s="15">
        <v>62</v>
      </c>
      <c r="AA350" s="15">
        <v>67</v>
      </c>
      <c r="AB350" s="15">
        <v>4</v>
      </c>
      <c r="AC350" s="15">
        <v>56</v>
      </c>
      <c r="AD350" s="15">
        <v>6</v>
      </c>
      <c r="AE350" s="15">
        <v>72</v>
      </c>
      <c r="AF350" s="15">
        <v>54</v>
      </c>
      <c r="AG350" s="15">
        <v>20</v>
      </c>
      <c r="AH350" s="15">
        <v>22</v>
      </c>
      <c r="AI350" s="15">
        <v>41</v>
      </c>
      <c r="AJ350" s="15">
        <v>55</v>
      </c>
      <c r="AK350" s="15">
        <v>40</v>
      </c>
      <c r="AL350" s="15">
        <v>66</v>
      </c>
      <c r="AM350" s="15">
        <v>33</v>
      </c>
      <c r="AN350" s="15">
        <v>58</v>
      </c>
      <c r="AO350" s="15">
        <v>13</v>
      </c>
      <c r="AP350" s="15">
        <v>49</v>
      </c>
      <c r="AQ350" s="15">
        <v>19</v>
      </c>
      <c r="AR350" s="15">
        <v>42</v>
      </c>
      <c r="AS350" s="15">
        <v>39</v>
      </c>
      <c r="AT350" s="15">
        <v>28</v>
      </c>
      <c r="AU350" s="15">
        <v>10</v>
      </c>
      <c r="AV350" s="15">
        <v>46</v>
      </c>
      <c r="AW350" s="15">
        <v>60</v>
      </c>
      <c r="AX350" s="15">
        <v>65</v>
      </c>
      <c r="AY350" s="15">
        <v>15</v>
      </c>
      <c r="AZ350" s="15">
        <v>61</v>
      </c>
      <c r="BA350" s="15">
        <v>69</v>
      </c>
      <c r="BB350" s="15">
        <v>45</v>
      </c>
      <c r="BC350" s="15">
        <v>23</v>
      </c>
      <c r="BD350" s="15">
        <v>63</v>
      </c>
      <c r="BE350" s="15">
        <v>59</v>
      </c>
      <c r="BF350" s="15">
        <v>68</v>
      </c>
      <c r="BG350" s="15">
        <v>30</v>
      </c>
      <c r="BH350" s="15">
        <v>1</v>
      </c>
      <c r="BI350" s="15">
        <v>24</v>
      </c>
      <c r="BJ350" s="15">
        <v>11</v>
      </c>
      <c r="BK350" s="15">
        <v>44</v>
      </c>
      <c r="BL350" s="15">
        <v>27</v>
      </c>
      <c r="BM350" s="15">
        <v>51</v>
      </c>
      <c r="BN350" s="15">
        <v>29</v>
      </c>
      <c r="BO350" s="15">
        <v>43</v>
      </c>
      <c r="BP350" s="15">
        <v>2</v>
      </c>
      <c r="BQ350" s="15">
        <v>36</v>
      </c>
      <c r="BS350" s="15">
        <v>50</v>
      </c>
      <c r="BT350" s="15">
        <v>5</v>
      </c>
      <c r="BU350" s="15">
        <v>57</v>
      </c>
      <c r="BV350" s="15">
        <v>26</v>
      </c>
      <c r="BX350" s="15">
        <v>37</v>
      </c>
      <c r="BY350" s="15">
        <v>35</v>
      </c>
      <c r="BZ350" s="15">
        <v>12</v>
      </c>
      <c r="CA350" s="15">
        <v>52</v>
      </c>
    </row>
    <row r="351" spans="4:79" s="15" customFormat="1"/>
    <row r="352" spans="4:79" s="15" customFormat="1">
      <c r="D352" s="479">
        <v>73</v>
      </c>
      <c r="E352" s="40" t="s">
        <v>338</v>
      </c>
    </row>
    <row r="353" spans="4:84" s="15" customFormat="1">
      <c r="E353" s="475" t="s">
        <v>283</v>
      </c>
      <c r="F353" s="15">
        <v>1</v>
      </c>
      <c r="G353" s="15">
        <v>2</v>
      </c>
      <c r="H353" s="15">
        <v>3</v>
      </c>
      <c r="I353" s="15">
        <v>4</v>
      </c>
      <c r="J353" s="15">
        <v>5</v>
      </c>
      <c r="K353" s="15">
        <v>6</v>
      </c>
      <c r="L353" s="15">
        <v>7</v>
      </c>
      <c r="M353" s="15">
        <v>8</v>
      </c>
      <c r="N353" s="15">
        <v>9</v>
      </c>
      <c r="O353" s="15">
        <v>10</v>
      </c>
      <c r="P353" s="15">
        <v>11</v>
      </c>
      <c r="Q353" s="15">
        <v>12</v>
      </c>
      <c r="R353" s="15">
        <v>13</v>
      </c>
      <c r="S353" s="15">
        <v>14</v>
      </c>
      <c r="T353" s="15">
        <v>15</v>
      </c>
      <c r="U353" s="15">
        <v>16</v>
      </c>
      <c r="V353" s="15">
        <v>17</v>
      </c>
      <c r="W353" s="15">
        <v>18</v>
      </c>
      <c r="X353" s="15">
        <v>19</v>
      </c>
      <c r="Y353" s="15">
        <v>20</v>
      </c>
      <c r="Z353" s="15">
        <v>21</v>
      </c>
      <c r="AA353" s="15">
        <v>22</v>
      </c>
      <c r="AB353" s="15">
        <v>23</v>
      </c>
      <c r="AC353" s="15">
        <v>24</v>
      </c>
      <c r="AD353" s="15">
        <v>25</v>
      </c>
      <c r="AE353" s="15">
        <v>26</v>
      </c>
      <c r="AF353" s="15">
        <v>27</v>
      </c>
      <c r="AG353" s="15">
        <v>28</v>
      </c>
      <c r="AH353" s="15">
        <v>29</v>
      </c>
      <c r="AI353" s="15">
        <v>30</v>
      </c>
      <c r="AJ353" s="15">
        <v>31</v>
      </c>
      <c r="AK353" s="15">
        <v>32</v>
      </c>
      <c r="AL353" s="15">
        <v>33</v>
      </c>
      <c r="AM353" s="15">
        <v>34</v>
      </c>
      <c r="AN353" s="15">
        <v>35</v>
      </c>
      <c r="AO353" s="15">
        <v>36</v>
      </c>
      <c r="AP353" s="15">
        <v>37</v>
      </c>
      <c r="AQ353" s="15">
        <v>38</v>
      </c>
      <c r="AR353" s="15">
        <v>39</v>
      </c>
      <c r="AS353" s="15">
        <v>40</v>
      </c>
      <c r="AT353" s="15">
        <v>41</v>
      </c>
      <c r="AU353" s="15">
        <v>42</v>
      </c>
      <c r="AV353" s="15">
        <v>43</v>
      </c>
      <c r="AW353" s="15">
        <v>44</v>
      </c>
      <c r="AX353" s="15">
        <v>45</v>
      </c>
      <c r="AY353" s="15">
        <v>46</v>
      </c>
      <c r="AZ353" s="15">
        <v>47</v>
      </c>
      <c r="BA353" s="15">
        <v>48</v>
      </c>
      <c r="BB353" s="15">
        <v>49</v>
      </c>
      <c r="BC353" s="15">
        <v>50</v>
      </c>
      <c r="BD353" s="15">
        <v>51</v>
      </c>
      <c r="BE353" s="15">
        <v>52</v>
      </c>
      <c r="BF353" s="15">
        <v>53</v>
      </c>
      <c r="BG353" s="15">
        <v>54</v>
      </c>
      <c r="BH353" s="15">
        <v>55</v>
      </c>
      <c r="BI353" s="15">
        <v>56</v>
      </c>
      <c r="BJ353" s="15">
        <v>57</v>
      </c>
      <c r="BK353" s="15">
        <v>58</v>
      </c>
      <c r="BL353" s="15">
        <v>59</v>
      </c>
      <c r="BM353" s="15">
        <v>60</v>
      </c>
      <c r="BN353" s="15">
        <v>61</v>
      </c>
      <c r="BO353" s="15">
        <v>62</v>
      </c>
      <c r="BP353" s="15">
        <v>63</v>
      </c>
      <c r="BQ353" s="15">
        <v>64</v>
      </c>
      <c r="BR353" s="15">
        <v>65</v>
      </c>
      <c r="BS353" s="15">
        <v>66</v>
      </c>
      <c r="BT353" s="15">
        <v>67</v>
      </c>
      <c r="BU353" s="15">
        <v>68</v>
      </c>
      <c r="BV353" s="15">
        <v>69</v>
      </c>
      <c r="BX353" s="15">
        <v>70</v>
      </c>
      <c r="BY353" s="15">
        <v>71</v>
      </c>
      <c r="BZ353" s="15">
        <v>72</v>
      </c>
      <c r="CA353" s="15">
        <v>73</v>
      </c>
    </row>
    <row r="354" spans="4:84" s="15" customFormat="1">
      <c r="E354" s="475" t="s">
        <v>311</v>
      </c>
      <c r="F354" s="15">
        <v>14</v>
      </c>
      <c r="G354" s="15">
        <v>28</v>
      </c>
      <c r="H354" s="15">
        <v>24</v>
      </c>
      <c r="I354" s="15">
        <v>71</v>
      </c>
      <c r="J354" s="15">
        <v>8</v>
      </c>
      <c r="K354" s="15">
        <v>73</v>
      </c>
      <c r="L354" s="15">
        <v>43</v>
      </c>
      <c r="M354" s="15">
        <v>5</v>
      </c>
      <c r="N354" s="15">
        <v>37</v>
      </c>
      <c r="O354" s="15">
        <v>12</v>
      </c>
      <c r="P354" s="15">
        <v>38</v>
      </c>
      <c r="Q354" s="15">
        <v>59</v>
      </c>
      <c r="R354" s="15">
        <v>65</v>
      </c>
      <c r="S354" s="15">
        <v>70</v>
      </c>
      <c r="T354" s="15">
        <v>9</v>
      </c>
      <c r="U354" s="15">
        <v>2</v>
      </c>
      <c r="V354" s="15">
        <v>68</v>
      </c>
      <c r="W354" s="15">
        <v>25</v>
      </c>
      <c r="X354" s="15">
        <v>50</v>
      </c>
      <c r="Y354" s="15">
        <v>64</v>
      </c>
      <c r="Z354" s="15">
        <v>67</v>
      </c>
      <c r="AA354" s="15">
        <v>45</v>
      </c>
      <c r="AB354" s="15">
        <v>34</v>
      </c>
      <c r="AC354" s="15">
        <v>3</v>
      </c>
      <c r="AD354" s="15">
        <v>11</v>
      </c>
      <c r="AE354" s="15">
        <v>48</v>
      </c>
      <c r="AF354" s="15">
        <v>36</v>
      </c>
      <c r="AG354" s="15">
        <v>29</v>
      </c>
      <c r="AH354" s="15">
        <v>16</v>
      </c>
      <c r="AI354" s="15">
        <v>7</v>
      </c>
      <c r="AJ354" s="15">
        <v>22</v>
      </c>
      <c r="AK354" s="15">
        <v>20</v>
      </c>
      <c r="AL354" s="15">
        <v>54</v>
      </c>
      <c r="AM354" s="15">
        <v>60</v>
      </c>
      <c r="AN354" s="15">
        <v>27</v>
      </c>
      <c r="AO354" s="15">
        <v>4</v>
      </c>
      <c r="AP354" s="15">
        <v>30</v>
      </c>
      <c r="AQ354" s="15">
        <v>55</v>
      </c>
      <c r="AR354" s="15">
        <v>35</v>
      </c>
      <c r="AS354" s="15">
        <v>66</v>
      </c>
      <c r="AT354" s="15">
        <v>57</v>
      </c>
      <c r="AU354" s="15">
        <v>31</v>
      </c>
      <c r="AV354" s="15">
        <v>6</v>
      </c>
      <c r="AW354" s="15">
        <v>51</v>
      </c>
      <c r="AX354" s="15">
        <v>46</v>
      </c>
      <c r="AY354" s="15">
        <v>63</v>
      </c>
      <c r="AZ354" s="15">
        <v>69</v>
      </c>
      <c r="BA354" s="15">
        <v>40</v>
      </c>
      <c r="BB354" s="15">
        <v>42</v>
      </c>
      <c r="BC354" s="15">
        <v>21</v>
      </c>
      <c r="BD354" s="15">
        <v>39</v>
      </c>
      <c r="BE354" s="15">
        <v>10</v>
      </c>
      <c r="BF354" s="15">
        <v>1</v>
      </c>
      <c r="BG354" s="15">
        <v>33</v>
      </c>
      <c r="BH354" s="15">
        <v>44</v>
      </c>
      <c r="BI354" s="15">
        <v>18</v>
      </c>
      <c r="BJ354" s="15">
        <v>41</v>
      </c>
      <c r="BK354" s="15">
        <v>47</v>
      </c>
      <c r="BL354" s="15">
        <v>13</v>
      </c>
      <c r="BM354" s="15">
        <v>23</v>
      </c>
      <c r="BN354" s="15">
        <v>49</v>
      </c>
      <c r="BO354" s="15">
        <v>19</v>
      </c>
      <c r="BP354" s="15">
        <v>62</v>
      </c>
      <c r="BQ354" s="15">
        <v>72</v>
      </c>
      <c r="BR354" s="15">
        <v>32</v>
      </c>
      <c r="BS354" s="15">
        <v>53</v>
      </c>
      <c r="BT354" s="15">
        <v>26</v>
      </c>
      <c r="BU354" s="15">
        <v>17</v>
      </c>
      <c r="BV354" s="15">
        <v>58</v>
      </c>
      <c r="BX354" s="15">
        <v>15</v>
      </c>
      <c r="BY354" s="15">
        <v>56</v>
      </c>
      <c r="BZ354" s="15">
        <v>52</v>
      </c>
      <c r="CA354" s="15">
        <v>61</v>
      </c>
    </row>
    <row r="355" spans="4:84" s="15" customFormat="1">
      <c r="E355" s="475" t="s">
        <v>313</v>
      </c>
      <c r="F355" s="15">
        <v>72</v>
      </c>
      <c r="G355" s="15">
        <v>58</v>
      </c>
      <c r="H355" s="15">
        <v>7</v>
      </c>
      <c r="I355" s="15">
        <v>22</v>
      </c>
      <c r="J355" s="15">
        <v>43</v>
      </c>
      <c r="K355" s="15">
        <v>44</v>
      </c>
      <c r="L355" s="15">
        <v>3</v>
      </c>
      <c r="M355" s="15">
        <v>37</v>
      </c>
      <c r="N355" s="15">
        <v>15</v>
      </c>
      <c r="O355" s="15">
        <v>31</v>
      </c>
      <c r="P355" s="15">
        <v>25</v>
      </c>
      <c r="Q355" s="15">
        <v>54</v>
      </c>
      <c r="R355" s="15">
        <v>19</v>
      </c>
      <c r="S355" s="15">
        <v>57</v>
      </c>
      <c r="T355" s="15">
        <v>73</v>
      </c>
      <c r="U355" s="15">
        <v>20</v>
      </c>
      <c r="V355" s="15">
        <v>8</v>
      </c>
      <c r="W355" s="15">
        <v>21</v>
      </c>
      <c r="X355" s="15">
        <v>11</v>
      </c>
      <c r="Y355" s="15">
        <v>38</v>
      </c>
      <c r="Z355" s="15">
        <v>65</v>
      </c>
      <c r="AA355" s="15">
        <v>33</v>
      </c>
      <c r="AB355" s="15">
        <v>51</v>
      </c>
      <c r="AC355" s="15">
        <v>26</v>
      </c>
      <c r="AD355" s="15">
        <v>48</v>
      </c>
      <c r="AE355" s="15">
        <v>42</v>
      </c>
      <c r="AF355" s="15">
        <v>46</v>
      </c>
      <c r="AG355" s="15">
        <v>12</v>
      </c>
      <c r="AH355" s="15">
        <v>56</v>
      </c>
      <c r="AI355" s="15">
        <v>18</v>
      </c>
      <c r="AJ355" s="15">
        <v>35</v>
      </c>
      <c r="AK355" s="15">
        <v>39</v>
      </c>
      <c r="AL355" s="15">
        <v>59</v>
      </c>
      <c r="AM355" s="15">
        <v>2</v>
      </c>
      <c r="AN355" s="15">
        <v>17</v>
      </c>
      <c r="AO355" s="15">
        <v>64</v>
      </c>
      <c r="AP355" s="15">
        <v>4</v>
      </c>
      <c r="AQ355" s="15">
        <v>16</v>
      </c>
      <c r="AR355" s="15">
        <v>28</v>
      </c>
      <c r="AS355" s="15">
        <v>41</v>
      </c>
      <c r="AT355" s="15">
        <v>60</v>
      </c>
      <c r="AU355" s="15">
        <v>34</v>
      </c>
      <c r="AV355" s="15">
        <v>66</v>
      </c>
      <c r="AW355" s="15">
        <v>52</v>
      </c>
      <c r="AX355" s="15">
        <v>49</v>
      </c>
      <c r="AY355" s="15">
        <v>13</v>
      </c>
      <c r="AZ355" s="15">
        <v>29</v>
      </c>
      <c r="BA355" s="15">
        <v>70</v>
      </c>
      <c r="BB355" s="15">
        <v>1</v>
      </c>
      <c r="BC355" s="15">
        <v>61</v>
      </c>
      <c r="BD355" s="15">
        <v>23</v>
      </c>
      <c r="BE355" s="15">
        <v>55</v>
      </c>
      <c r="BF355" s="15">
        <v>71</v>
      </c>
      <c r="BG355" s="15">
        <v>67</v>
      </c>
      <c r="BH355" s="15">
        <v>6</v>
      </c>
      <c r="BI355" s="15">
        <v>10</v>
      </c>
      <c r="BJ355" s="15">
        <v>40</v>
      </c>
      <c r="BK355" s="15">
        <v>30</v>
      </c>
      <c r="BL355" s="15">
        <v>68</v>
      </c>
      <c r="BM355" s="15">
        <v>47</v>
      </c>
      <c r="BN355" s="15">
        <v>32</v>
      </c>
      <c r="BO355" s="15">
        <v>24</v>
      </c>
      <c r="BP355" s="15">
        <v>69</v>
      </c>
      <c r="BQ355" s="15">
        <v>36</v>
      </c>
      <c r="BR355" s="15">
        <v>53</v>
      </c>
      <c r="BS355" s="15">
        <v>9</v>
      </c>
      <c r="BT355" s="15">
        <v>5</v>
      </c>
      <c r="BU355" s="15">
        <v>45</v>
      </c>
      <c r="BV355" s="15">
        <v>63</v>
      </c>
      <c r="BX355" s="15">
        <v>50</v>
      </c>
      <c r="BY355" s="15">
        <v>14</v>
      </c>
      <c r="BZ355" s="15">
        <v>27</v>
      </c>
      <c r="CA355" s="15">
        <v>62</v>
      </c>
    </row>
    <row r="356" spans="4:84" s="15" customFormat="1"/>
    <row r="357" spans="4:84" s="15" customFormat="1">
      <c r="D357" s="479">
        <v>74</v>
      </c>
      <c r="E357" s="40" t="s">
        <v>338</v>
      </c>
    </row>
    <row r="358" spans="4:84" s="15" customFormat="1">
      <c r="E358" s="475" t="s">
        <v>283</v>
      </c>
      <c r="F358" s="15">
        <v>1</v>
      </c>
      <c r="G358" s="15">
        <v>2</v>
      </c>
      <c r="H358" s="15">
        <v>3</v>
      </c>
      <c r="I358" s="15">
        <v>4</v>
      </c>
      <c r="J358" s="15">
        <v>5</v>
      </c>
      <c r="K358" s="15">
        <v>6</v>
      </c>
      <c r="L358" s="15">
        <v>7</v>
      </c>
      <c r="M358" s="15">
        <v>8</v>
      </c>
      <c r="N358" s="15">
        <v>9</v>
      </c>
      <c r="O358" s="15">
        <v>10</v>
      </c>
      <c r="P358" s="15">
        <v>11</v>
      </c>
      <c r="Q358" s="15">
        <v>12</v>
      </c>
      <c r="R358" s="15">
        <v>13</v>
      </c>
      <c r="S358" s="15">
        <v>14</v>
      </c>
      <c r="T358" s="15">
        <v>15</v>
      </c>
      <c r="U358" s="15">
        <v>16</v>
      </c>
      <c r="V358" s="15">
        <v>17</v>
      </c>
      <c r="W358" s="15">
        <v>18</v>
      </c>
      <c r="X358" s="15">
        <v>19</v>
      </c>
      <c r="Y358" s="15">
        <v>20</v>
      </c>
      <c r="Z358" s="15">
        <v>21</v>
      </c>
      <c r="AA358" s="15">
        <v>22</v>
      </c>
      <c r="AB358" s="15">
        <v>23</v>
      </c>
      <c r="AC358" s="15">
        <v>24</v>
      </c>
      <c r="AD358" s="15">
        <v>25</v>
      </c>
      <c r="AE358" s="15">
        <v>26</v>
      </c>
      <c r="AF358" s="15">
        <v>27</v>
      </c>
      <c r="AG358" s="15">
        <v>28</v>
      </c>
      <c r="AH358" s="15">
        <v>29</v>
      </c>
      <c r="AI358" s="15">
        <v>30</v>
      </c>
      <c r="AJ358" s="15">
        <v>31</v>
      </c>
      <c r="AK358" s="15">
        <v>32</v>
      </c>
      <c r="AL358" s="15">
        <v>33</v>
      </c>
      <c r="AM358" s="15">
        <v>34</v>
      </c>
      <c r="AN358" s="15">
        <v>35</v>
      </c>
      <c r="AO358" s="15">
        <v>36</v>
      </c>
      <c r="AP358" s="15">
        <v>37</v>
      </c>
      <c r="AQ358" s="15">
        <v>38</v>
      </c>
      <c r="AR358" s="15">
        <v>39</v>
      </c>
      <c r="AS358" s="15">
        <v>40</v>
      </c>
      <c r="AT358" s="15">
        <v>41</v>
      </c>
      <c r="AU358" s="15">
        <v>42</v>
      </c>
      <c r="AV358" s="15">
        <v>43</v>
      </c>
      <c r="AW358" s="15">
        <v>44</v>
      </c>
      <c r="AX358" s="15">
        <v>45</v>
      </c>
      <c r="AY358" s="15">
        <v>46</v>
      </c>
      <c r="AZ358" s="15">
        <v>47</v>
      </c>
      <c r="BA358" s="15">
        <v>48</v>
      </c>
      <c r="BB358" s="15">
        <v>49</v>
      </c>
      <c r="BC358" s="15">
        <v>50</v>
      </c>
      <c r="BD358" s="15">
        <v>51</v>
      </c>
      <c r="BE358" s="15">
        <v>52</v>
      </c>
      <c r="BF358" s="15">
        <v>53</v>
      </c>
      <c r="BG358" s="15">
        <v>54</v>
      </c>
      <c r="BH358" s="15">
        <v>55</v>
      </c>
      <c r="BI358" s="15">
        <v>56</v>
      </c>
      <c r="BJ358" s="15">
        <v>57</v>
      </c>
      <c r="BK358" s="15">
        <v>58</v>
      </c>
      <c r="BL358" s="15">
        <v>59</v>
      </c>
      <c r="BM358" s="15">
        <v>60</v>
      </c>
      <c r="BN358" s="15">
        <v>61</v>
      </c>
      <c r="BO358" s="15">
        <v>62</v>
      </c>
      <c r="BP358" s="15">
        <v>63</v>
      </c>
      <c r="BQ358" s="15">
        <v>64</v>
      </c>
      <c r="BR358" s="15">
        <v>65</v>
      </c>
      <c r="BS358" s="15">
        <v>66</v>
      </c>
      <c r="BT358" s="15">
        <v>67</v>
      </c>
      <c r="BU358" s="15">
        <v>68</v>
      </c>
      <c r="BV358" s="15">
        <v>69</v>
      </c>
      <c r="BW358" s="15">
        <v>70</v>
      </c>
      <c r="BX358" s="15">
        <v>71</v>
      </c>
      <c r="BY358" s="15">
        <v>72</v>
      </c>
      <c r="BZ358" s="15">
        <v>73</v>
      </c>
      <c r="CA358" s="15">
        <v>74</v>
      </c>
    </row>
    <row r="359" spans="4:84" s="15" customFormat="1">
      <c r="E359" s="475" t="s">
        <v>311</v>
      </c>
      <c r="F359" s="15">
        <v>50</v>
      </c>
      <c r="G359" s="15">
        <v>25</v>
      </c>
      <c r="H359" s="15">
        <v>74</v>
      </c>
      <c r="I359" s="15">
        <v>65</v>
      </c>
      <c r="J359" s="15">
        <v>32</v>
      </c>
      <c r="K359" s="15">
        <v>43</v>
      </c>
      <c r="L359" s="15">
        <v>73</v>
      </c>
      <c r="M359" s="15">
        <v>17</v>
      </c>
      <c r="N359" s="15">
        <v>60</v>
      </c>
      <c r="O359" s="15">
        <v>48</v>
      </c>
      <c r="P359" s="15">
        <v>30</v>
      </c>
      <c r="Q359" s="15">
        <v>10</v>
      </c>
      <c r="R359" s="15">
        <v>12</v>
      </c>
      <c r="S359" s="15">
        <v>47</v>
      </c>
      <c r="T359" s="15">
        <v>62</v>
      </c>
      <c r="U359" s="15">
        <v>28</v>
      </c>
      <c r="V359" s="15">
        <v>8</v>
      </c>
      <c r="W359" s="15">
        <v>5</v>
      </c>
      <c r="X359" s="15">
        <v>22</v>
      </c>
      <c r="Y359" s="15">
        <v>33</v>
      </c>
      <c r="Z359" s="15">
        <v>14</v>
      </c>
      <c r="AA359" s="15">
        <v>51</v>
      </c>
      <c r="AB359" s="15">
        <v>35</v>
      </c>
      <c r="AC359" s="15">
        <v>18</v>
      </c>
      <c r="AD359" s="15">
        <v>3</v>
      </c>
      <c r="AE359" s="15">
        <v>69</v>
      </c>
      <c r="AF359" s="15">
        <v>38</v>
      </c>
      <c r="AG359" s="15">
        <v>7</v>
      </c>
      <c r="AH359" s="15">
        <v>56</v>
      </c>
      <c r="AI359" s="15">
        <v>11</v>
      </c>
      <c r="AJ359" s="15">
        <v>24</v>
      </c>
      <c r="AK359" s="15">
        <v>61</v>
      </c>
      <c r="AL359" s="15">
        <v>20</v>
      </c>
      <c r="AM359" s="15">
        <v>2</v>
      </c>
      <c r="AN359" s="15">
        <v>37</v>
      </c>
      <c r="AO359" s="15">
        <v>40</v>
      </c>
      <c r="AP359" s="15">
        <v>34</v>
      </c>
      <c r="AQ359" s="15">
        <v>27</v>
      </c>
      <c r="AR359" s="15">
        <v>46</v>
      </c>
      <c r="AS359" s="15">
        <v>52</v>
      </c>
      <c r="AT359" s="15">
        <v>44</v>
      </c>
      <c r="AU359" s="15">
        <v>13</v>
      </c>
      <c r="AV359" s="15">
        <v>29</v>
      </c>
      <c r="AW359" s="15">
        <v>16</v>
      </c>
      <c r="AX359" s="15">
        <v>71</v>
      </c>
      <c r="AY359" s="15">
        <v>39</v>
      </c>
      <c r="AZ359" s="15">
        <v>6</v>
      </c>
      <c r="BA359" s="15">
        <v>26</v>
      </c>
      <c r="BB359" s="15">
        <v>42</v>
      </c>
      <c r="BC359" s="15">
        <v>67</v>
      </c>
      <c r="BD359" s="15">
        <v>19</v>
      </c>
      <c r="BE359" s="15">
        <v>58</v>
      </c>
      <c r="BF359" s="15">
        <v>64</v>
      </c>
      <c r="BG359" s="15">
        <v>68</v>
      </c>
      <c r="BH359" s="15">
        <v>53</v>
      </c>
      <c r="BI359" s="15">
        <v>9</v>
      </c>
      <c r="BJ359" s="15">
        <v>41</v>
      </c>
      <c r="BK359" s="15">
        <v>70</v>
      </c>
      <c r="BL359" s="15">
        <v>31</v>
      </c>
      <c r="BM359" s="15">
        <v>49</v>
      </c>
      <c r="BN359" s="15">
        <v>4</v>
      </c>
      <c r="BO359" s="15">
        <v>54</v>
      </c>
      <c r="BP359" s="15">
        <v>21</v>
      </c>
      <c r="BQ359" s="15">
        <v>72</v>
      </c>
      <c r="BR359" s="15">
        <v>66</v>
      </c>
      <c r="BS359" s="15">
        <v>55</v>
      </c>
      <c r="BT359" s="15">
        <v>1</v>
      </c>
      <c r="BU359" s="15">
        <v>59</v>
      </c>
      <c r="BV359" s="15">
        <v>45</v>
      </c>
      <c r="BW359" s="15">
        <v>23</v>
      </c>
      <c r="BX359" s="15">
        <v>57</v>
      </c>
      <c r="BY359" s="15">
        <v>63</v>
      </c>
      <c r="BZ359" s="15">
        <v>15</v>
      </c>
      <c r="CA359" s="15">
        <v>36</v>
      </c>
    </row>
    <row r="360" spans="4:84" s="15" customFormat="1">
      <c r="E360" s="475" t="s">
        <v>313</v>
      </c>
      <c r="F360" s="15">
        <v>70</v>
      </c>
      <c r="G360" s="15">
        <v>53</v>
      </c>
      <c r="H360" s="15">
        <v>32</v>
      </c>
      <c r="I360" s="15">
        <v>38</v>
      </c>
      <c r="J360" s="15">
        <v>16</v>
      </c>
      <c r="K360" s="15">
        <v>42</v>
      </c>
      <c r="L360" s="15">
        <v>5</v>
      </c>
      <c r="M360" s="15">
        <v>31</v>
      </c>
      <c r="N360" s="15">
        <v>51</v>
      </c>
      <c r="O360" s="15">
        <v>21</v>
      </c>
      <c r="P360" s="15">
        <v>29</v>
      </c>
      <c r="Q360" s="15">
        <v>74</v>
      </c>
      <c r="R360" s="15">
        <v>22</v>
      </c>
      <c r="S360" s="15">
        <v>58</v>
      </c>
      <c r="T360" s="15">
        <v>7</v>
      </c>
      <c r="U360" s="15">
        <v>35</v>
      </c>
      <c r="V360" s="15">
        <v>23</v>
      </c>
      <c r="W360" s="15">
        <v>62</v>
      </c>
      <c r="X360" s="15">
        <v>40</v>
      </c>
      <c r="Y360" s="15">
        <v>28</v>
      </c>
      <c r="Z360" s="15">
        <v>72</v>
      </c>
      <c r="AA360" s="15">
        <v>46</v>
      </c>
      <c r="AB360" s="15">
        <v>69</v>
      </c>
      <c r="AC360" s="15">
        <v>17</v>
      </c>
      <c r="AD360" s="15">
        <v>12</v>
      </c>
      <c r="AE360" s="15">
        <v>33</v>
      </c>
      <c r="AF360" s="15">
        <v>48</v>
      </c>
      <c r="AG360" s="15">
        <v>14</v>
      </c>
      <c r="AH360" s="15">
        <v>55</v>
      </c>
      <c r="AI360" s="15">
        <v>41</v>
      </c>
      <c r="AJ360" s="15">
        <v>45</v>
      </c>
      <c r="AK360" s="15">
        <v>11</v>
      </c>
      <c r="AL360" s="15">
        <v>9</v>
      </c>
      <c r="AM360" s="15">
        <v>50</v>
      </c>
      <c r="AN360" s="15">
        <v>57</v>
      </c>
      <c r="AO360" s="15">
        <v>60</v>
      </c>
      <c r="AP360" s="15">
        <v>68</v>
      </c>
      <c r="AQ360" s="15">
        <v>4</v>
      </c>
      <c r="AR360" s="15">
        <v>71</v>
      </c>
      <c r="AS360" s="15">
        <v>27</v>
      </c>
      <c r="AT360" s="15">
        <v>65</v>
      </c>
      <c r="AU360" s="15">
        <v>30</v>
      </c>
      <c r="AV360" s="15">
        <v>2</v>
      </c>
      <c r="AW360" s="15">
        <v>6</v>
      </c>
      <c r="AX360" s="15">
        <v>56</v>
      </c>
      <c r="AY360" s="15">
        <v>3</v>
      </c>
      <c r="AZ360" s="15">
        <v>20</v>
      </c>
      <c r="BA360" s="15">
        <v>10</v>
      </c>
      <c r="BB360" s="15">
        <v>13</v>
      </c>
      <c r="BC360" s="15">
        <v>36</v>
      </c>
      <c r="BD360" s="15">
        <v>18</v>
      </c>
      <c r="BE360" s="15">
        <v>15</v>
      </c>
      <c r="BF360" s="15">
        <v>24</v>
      </c>
      <c r="BG360" s="15">
        <v>66</v>
      </c>
      <c r="BH360" s="15">
        <v>73</v>
      </c>
      <c r="BI360" s="15">
        <v>34</v>
      </c>
      <c r="BJ360" s="15">
        <v>44</v>
      </c>
      <c r="BK360" s="15">
        <v>25</v>
      </c>
      <c r="BL360" s="15">
        <v>63</v>
      </c>
      <c r="BM360" s="15">
        <v>39</v>
      </c>
      <c r="BN360" s="15">
        <v>49</v>
      </c>
      <c r="BO360" s="15">
        <v>64</v>
      </c>
      <c r="BP360" s="15">
        <v>54</v>
      </c>
      <c r="BQ360" s="15">
        <v>1</v>
      </c>
      <c r="BR360" s="15">
        <v>26</v>
      </c>
      <c r="BS360" s="15">
        <v>37</v>
      </c>
      <c r="BT360" s="15">
        <v>59</v>
      </c>
      <c r="BU360" s="15">
        <v>67</v>
      </c>
      <c r="BV360" s="15">
        <v>43</v>
      </c>
      <c r="BW360" s="15">
        <v>8</v>
      </c>
      <c r="BX360" s="15">
        <v>47</v>
      </c>
      <c r="BY360" s="15">
        <v>19</v>
      </c>
      <c r="BZ360" s="15">
        <v>52</v>
      </c>
      <c r="CA360" s="15">
        <v>61</v>
      </c>
    </row>
    <row r="361" spans="4:84" s="15" customFormat="1"/>
    <row r="362" spans="4:84" s="15" customFormat="1">
      <c r="D362" s="479">
        <v>75</v>
      </c>
      <c r="E362" s="40" t="s">
        <v>338</v>
      </c>
    </row>
    <row r="363" spans="4:84" s="15" customFormat="1">
      <c r="E363" s="475" t="s">
        <v>283</v>
      </c>
      <c r="F363" s="15">
        <v>1</v>
      </c>
      <c r="G363" s="15">
        <v>2</v>
      </c>
      <c r="H363" s="15">
        <v>3</v>
      </c>
      <c r="I363" s="15">
        <v>4</v>
      </c>
      <c r="J363" s="15">
        <v>5</v>
      </c>
      <c r="K363" s="15">
        <v>6</v>
      </c>
      <c r="L363" s="15">
        <v>7</v>
      </c>
      <c r="M363" s="15">
        <v>8</v>
      </c>
      <c r="N363" s="15">
        <v>9</v>
      </c>
      <c r="O363" s="15">
        <v>10</v>
      </c>
      <c r="P363" s="15">
        <v>11</v>
      </c>
      <c r="Q363" s="15">
        <v>12</v>
      </c>
      <c r="R363" s="15">
        <v>13</v>
      </c>
      <c r="S363" s="15">
        <v>14</v>
      </c>
      <c r="T363" s="15">
        <v>15</v>
      </c>
      <c r="U363" s="15">
        <v>16</v>
      </c>
      <c r="V363" s="15">
        <v>17</v>
      </c>
      <c r="W363" s="15">
        <v>18</v>
      </c>
      <c r="X363" s="15">
        <v>19</v>
      </c>
      <c r="Y363" s="15">
        <v>20</v>
      </c>
      <c r="Z363" s="15">
        <v>21</v>
      </c>
      <c r="AA363" s="15">
        <v>22</v>
      </c>
      <c r="AB363" s="15">
        <v>23</v>
      </c>
      <c r="AC363" s="15">
        <v>24</v>
      </c>
      <c r="AD363" s="15">
        <v>25</v>
      </c>
      <c r="AE363" s="15">
        <v>26</v>
      </c>
      <c r="AF363" s="15">
        <v>27</v>
      </c>
      <c r="AG363" s="15">
        <v>28</v>
      </c>
      <c r="AH363" s="15">
        <v>29</v>
      </c>
      <c r="AI363" s="15">
        <v>30</v>
      </c>
      <c r="AJ363" s="15">
        <v>31</v>
      </c>
      <c r="AK363" s="15">
        <v>32</v>
      </c>
      <c r="AL363" s="15">
        <v>33</v>
      </c>
      <c r="AM363" s="15">
        <v>34</v>
      </c>
      <c r="AN363" s="15">
        <v>35</v>
      </c>
      <c r="AO363" s="15">
        <v>36</v>
      </c>
      <c r="AP363" s="15">
        <v>37</v>
      </c>
      <c r="AQ363" s="15">
        <v>38</v>
      </c>
      <c r="AR363" s="15">
        <v>39</v>
      </c>
      <c r="AS363" s="15">
        <v>40</v>
      </c>
      <c r="AT363" s="15">
        <v>41</v>
      </c>
      <c r="AU363" s="15">
        <v>42</v>
      </c>
      <c r="AV363" s="15">
        <v>43</v>
      </c>
      <c r="AW363" s="15">
        <v>44</v>
      </c>
      <c r="AX363" s="15">
        <v>45</v>
      </c>
      <c r="AY363" s="15">
        <v>46</v>
      </c>
      <c r="AZ363" s="15">
        <v>47</v>
      </c>
      <c r="BA363" s="15">
        <v>48</v>
      </c>
      <c r="BB363" s="15">
        <v>49</v>
      </c>
      <c r="BC363" s="15">
        <v>50</v>
      </c>
      <c r="BD363" s="15">
        <v>51</v>
      </c>
      <c r="BE363" s="15">
        <v>52</v>
      </c>
      <c r="BF363" s="15">
        <v>53</v>
      </c>
      <c r="BG363" s="15">
        <v>54</v>
      </c>
      <c r="BH363" s="15">
        <v>55</v>
      </c>
      <c r="BI363" s="15">
        <v>56</v>
      </c>
      <c r="BJ363" s="15">
        <v>57</v>
      </c>
      <c r="BK363" s="15">
        <v>58</v>
      </c>
      <c r="BL363" s="15">
        <v>59</v>
      </c>
      <c r="BM363" s="15">
        <v>60</v>
      </c>
      <c r="BN363" s="15">
        <v>61</v>
      </c>
      <c r="BO363" s="15">
        <v>62</v>
      </c>
      <c r="BP363" s="15">
        <v>63</v>
      </c>
      <c r="BQ363" s="15">
        <v>64</v>
      </c>
      <c r="BR363" s="15">
        <v>65</v>
      </c>
      <c r="BS363" s="15">
        <v>66</v>
      </c>
      <c r="BT363" s="15">
        <v>67</v>
      </c>
      <c r="BU363" s="15">
        <v>68</v>
      </c>
      <c r="BV363" s="15">
        <v>69</v>
      </c>
      <c r="BW363" s="15">
        <v>70</v>
      </c>
      <c r="BX363" s="15">
        <v>71</v>
      </c>
      <c r="BY363" s="15">
        <v>72</v>
      </c>
      <c r="BZ363" s="15">
        <v>73</v>
      </c>
      <c r="CA363" s="15">
        <v>74</v>
      </c>
      <c r="CB363" s="15">
        <v>75</v>
      </c>
    </row>
    <row r="364" spans="4:84" s="15" customFormat="1">
      <c r="E364" s="475" t="s">
        <v>311</v>
      </c>
      <c r="F364" s="15">
        <v>37</v>
      </c>
      <c r="G364" s="15">
        <v>65</v>
      </c>
      <c r="H364" s="15">
        <v>25</v>
      </c>
      <c r="I364" s="15">
        <v>26</v>
      </c>
      <c r="J364" s="15">
        <v>18</v>
      </c>
      <c r="K364" s="15">
        <v>23</v>
      </c>
      <c r="L364" s="15">
        <v>30</v>
      </c>
      <c r="M364" s="15">
        <v>2</v>
      </c>
      <c r="N364" s="15">
        <v>42</v>
      </c>
      <c r="O364" s="15">
        <v>11</v>
      </c>
      <c r="P364" s="15">
        <v>54</v>
      </c>
      <c r="Q364" s="15">
        <v>71</v>
      </c>
      <c r="R364" s="15">
        <v>20</v>
      </c>
      <c r="S364" s="15">
        <v>6</v>
      </c>
      <c r="T364" s="15">
        <v>66</v>
      </c>
      <c r="U364" s="15">
        <v>38</v>
      </c>
      <c r="V364" s="15">
        <v>43</v>
      </c>
      <c r="W364" s="15">
        <v>60</v>
      </c>
      <c r="X364" s="15">
        <v>31</v>
      </c>
      <c r="Y364" s="15">
        <v>67</v>
      </c>
      <c r="Z364" s="15">
        <v>33</v>
      </c>
      <c r="AA364" s="15">
        <v>48</v>
      </c>
      <c r="AB364" s="15">
        <v>45</v>
      </c>
      <c r="AC364" s="15">
        <v>51</v>
      </c>
      <c r="AD364" s="15">
        <v>74</v>
      </c>
      <c r="AE364" s="15">
        <v>34</v>
      </c>
      <c r="AF364" s="15">
        <v>59</v>
      </c>
      <c r="AG364" s="15">
        <v>10</v>
      </c>
      <c r="AH364" s="15">
        <v>62</v>
      </c>
      <c r="AI364" s="15">
        <v>19</v>
      </c>
      <c r="AJ364" s="15">
        <v>32</v>
      </c>
      <c r="AK364" s="15">
        <v>53</v>
      </c>
      <c r="AL364" s="15">
        <v>22</v>
      </c>
      <c r="AM364" s="15">
        <v>36</v>
      </c>
      <c r="AN364" s="15">
        <v>27</v>
      </c>
      <c r="AO364" s="15">
        <v>13</v>
      </c>
      <c r="AP364" s="15">
        <v>1</v>
      </c>
      <c r="AQ364" s="15">
        <v>44</v>
      </c>
      <c r="AR364" s="15">
        <v>73</v>
      </c>
      <c r="AS364" s="15">
        <v>29</v>
      </c>
      <c r="AT364" s="15">
        <v>50</v>
      </c>
      <c r="AU364" s="15">
        <v>9</v>
      </c>
      <c r="AV364" s="15">
        <v>4</v>
      </c>
      <c r="AW364" s="15">
        <v>75</v>
      </c>
      <c r="AX364" s="15">
        <v>64</v>
      </c>
      <c r="AY364" s="15">
        <v>35</v>
      </c>
      <c r="AZ364" s="15">
        <v>55</v>
      </c>
      <c r="BA364" s="15">
        <v>49</v>
      </c>
      <c r="BB364" s="15">
        <v>12</v>
      </c>
      <c r="BC364" s="15">
        <v>69</v>
      </c>
      <c r="BD364" s="15">
        <v>24</v>
      </c>
      <c r="BE364" s="15">
        <v>14</v>
      </c>
      <c r="BF364" s="15">
        <v>72</v>
      </c>
      <c r="BG364" s="15">
        <v>56</v>
      </c>
      <c r="BH364" s="15">
        <v>17</v>
      </c>
      <c r="BI364" s="15">
        <v>5</v>
      </c>
      <c r="BJ364" s="15">
        <v>70</v>
      </c>
      <c r="BK364" s="15">
        <v>7</v>
      </c>
      <c r="BL364" s="15">
        <v>41</v>
      </c>
      <c r="BM364" s="15">
        <v>46</v>
      </c>
      <c r="BN364" s="15">
        <v>40</v>
      </c>
      <c r="BO364" s="15">
        <v>68</v>
      </c>
      <c r="BP364" s="15">
        <v>16</v>
      </c>
      <c r="BQ364" s="15">
        <v>57</v>
      </c>
      <c r="BR364" s="15">
        <v>8</v>
      </c>
      <c r="BS364" s="15">
        <v>3</v>
      </c>
      <c r="BT364" s="15">
        <v>61</v>
      </c>
      <c r="BU364" s="15">
        <v>47</v>
      </c>
      <c r="BV364" s="15">
        <v>58</v>
      </c>
      <c r="BW364" s="15">
        <v>28</v>
      </c>
      <c r="BX364" s="15">
        <v>15</v>
      </c>
      <c r="BY364" s="15">
        <v>39</v>
      </c>
      <c r="BZ364" s="15">
        <v>21</v>
      </c>
      <c r="CA364" s="15">
        <v>52</v>
      </c>
      <c r="CB364" s="15">
        <v>63</v>
      </c>
    </row>
    <row r="365" spans="4:84" s="15" customFormat="1">
      <c r="E365" s="475" t="s">
        <v>313</v>
      </c>
      <c r="F365" s="15">
        <v>62</v>
      </c>
      <c r="G365" s="15">
        <v>4</v>
      </c>
      <c r="H365" s="15">
        <v>30</v>
      </c>
      <c r="I365" s="15">
        <v>71</v>
      </c>
      <c r="J365" s="15">
        <v>13</v>
      </c>
      <c r="K365" s="15">
        <v>57</v>
      </c>
      <c r="L365" s="15">
        <v>28</v>
      </c>
      <c r="M365" s="15">
        <v>24</v>
      </c>
      <c r="N365" s="15">
        <v>53</v>
      </c>
      <c r="O365" s="15">
        <v>2</v>
      </c>
      <c r="P365" s="15">
        <v>29</v>
      </c>
      <c r="Q365" s="15">
        <v>51</v>
      </c>
      <c r="R365" s="15">
        <v>14</v>
      </c>
      <c r="S365" s="15">
        <v>66</v>
      </c>
      <c r="T365" s="15">
        <v>34</v>
      </c>
      <c r="U365" s="15">
        <v>18</v>
      </c>
      <c r="V365" s="15">
        <v>73</v>
      </c>
      <c r="W365" s="15">
        <v>46</v>
      </c>
      <c r="X365" s="15">
        <v>40</v>
      </c>
      <c r="Y365" s="15">
        <v>56</v>
      </c>
      <c r="Z365" s="15">
        <v>67</v>
      </c>
      <c r="AA365" s="15">
        <v>63</v>
      </c>
      <c r="AB365" s="15">
        <v>9</v>
      </c>
      <c r="AC365" s="15">
        <v>32</v>
      </c>
      <c r="AD365" s="15">
        <v>23</v>
      </c>
      <c r="AE365" s="15">
        <v>60</v>
      </c>
      <c r="AF365" s="15">
        <v>25</v>
      </c>
      <c r="AG365" s="15">
        <v>42</v>
      </c>
      <c r="AH365" s="15">
        <v>3</v>
      </c>
      <c r="AI365" s="15">
        <v>7</v>
      </c>
      <c r="AJ365" s="15">
        <v>64</v>
      </c>
      <c r="AK365" s="15">
        <v>8</v>
      </c>
      <c r="AL365" s="15">
        <v>26</v>
      </c>
      <c r="AM365" s="15">
        <v>35</v>
      </c>
      <c r="AN365" s="15">
        <v>22</v>
      </c>
      <c r="AO365" s="15">
        <v>75</v>
      </c>
      <c r="AP365" s="15">
        <v>5</v>
      </c>
      <c r="AQ365" s="15">
        <v>6</v>
      </c>
      <c r="AR365" s="15">
        <v>48</v>
      </c>
      <c r="AS365" s="15">
        <v>61</v>
      </c>
      <c r="AT365" s="15">
        <v>70</v>
      </c>
      <c r="AU365" s="15">
        <v>36</v>
      </c>
      <c r="AV365" s="15">
        <v>52</v>
      </c>
      <c r="AW365" s="15">
        <v>50</v>
      </c>
      <c r="AX365" s="15">
        <v>33</v>
      </c>
      <c r="AY365" s="15">
        <v>69</v>
      </c>
      <c r="AZ365" s="15">
        <v>10</v>
      </c>
      <c r="BA365" s="15">
        <v>39</v>
      </c>
      <c r="BB365" s="15">
        <v>16</v>
      </c>
      <c r="BC365" s="15">
        <v>1</v>
      </c>
      <c r="BD365" s="15">
        <v>12</v>
      </c>
      <c r="BE365" s="15">
        <v>20</v>
      </c>
      <c r="BF365" s="15">
        <v>27</v>
      </c>
      <c r="BG365" s="15">
        <v>43</v>
      </c>
      <c r="BH365" s="15">
        <v>47</v>
      </c>
      <c r="BI365" s="15">
        <v>58</v>
      </c>
      <c r="BJ365" s="15">
        <v>45</v>
      </c>
      <c r="BK365" s="15">
        <v>55</v>
      </c>
      <c r="BL365" s="15">
        <v>72</v>
      </c>
      <c r="BM365" s="15">
        <v>38</v>
      </c>
      <c r="BN365" s="15">
        <v>74</v>
      </c>
      <c r="BO365" s="15">
        <v>15</v>
      </c>
      <c r="BP365" s="15">
        <v>59</v>
      </c>
      <c r="BQ365" s="15">
        <v>37</v>
      </c>
      <c r="BR365" s="15">
        <v>54</v>
      </c>
      <c r="BS365" s="15">
        <v>19</v>
      </c>
      <c r="BT365" s="15">
        <v>44</v>
      </c>
      <c r="BU365" s="15">
        <v>65</v>
      </c>
      <c r="BV365" s="15">
        <v>21</v>
      </c>
      <c r="BW365" s="15">
        <v>68</v>
      </c>
      <c r="BX365" s="15">
        <v>17</v>
      </c>
      <c r="BY365" s="15">
        <v>49</v>
      </c>
      <c r="BZ365" s="15">
        <v>31</v>
      </c>
      <c r="CA365" s="15">
        <v>11</v>
      </c>
      <c r="CB365" s="15">
        <v>41</v>
      </c>
    </row>
    <row r="366" spans="4:84" s="15" customFormat="1"/>
    <row r="367" spans="4:84" s="15" customFormat="1">
      <c r="D367" s="479">
        <v>76</v>
      </c>
      <c r="E367" s="40" t="s">
        <v>338</v>
      </c>
    </row>
    <row r="368" spans="4:84" s="15" customFormat="1">
      <c r="E368" s="475" t="s">
        <v>283</v>
      </c>
      <c r="F368" s="15">
        <v>1</v>
      </c>
      <c r="G368" s="15">
        <v>2</v>
      </c>
      <c r="H368" s="15">
        <v>3</v>
      </c>
      <c r="I368" s="15">
        <v>4</v>
      </c>
      <c r="J368" s="15">
        <v>5</v>
      </c>
      <c r="K368" s="15">
        <v>6</v>
      </c>
      <c r="L368" s="15">
        <v>7</v>
      </c>
      <c r="M368" s="15">
        <v>8</v>
      </c>
      <c r="N368" s="15">
        <v>9</v>
      </c>
      <c r="O368" s="15">
        <v>10</v>
      </c>
      <c r="P368" s="15">
        <v>11</v>
      </c>
      <c r="Q368" s="15">
        <v>12</v>
      </c>
      <c r="R368" s="15">
        <v>13</v>
      </c>
      <c r="S368" s="15">
        <v>14</v>
      </c>
      <c r="T368" s="15">
        <v>15</v>
      </c>
      <c r="U368" s="15">
        <v>16</v>
      </c>
      <c r="V368" s="15">
        <v>17</v>
      </c>
      <c r="W368" s="15">
        <v>18</v>
      </c>
      <c r="X368" s="15">
        <v>19</v>
      </c>
      <c r="Y368" s="15">
        <v>20</v>
      </c>
      <c r="Z368" s="15">
        <v>21</v>
      </c>
      <c r="AA368" s="15">
        <v>22</v>
      </c>
      <c r="AB368" s="15">
        <v>23</v>
      </c>
      <c r="AC368" s="15">
        <v>24</v>
      </c>
      <c r="AD368" s="15">
        <v>25</v>
      </c>
      <c r="AE368" s="15">
        <v>26</v>
      </c>
      <c r="AF368" s="15">
        <v>27</v>
      </c>
      <c r="AG368" s="15">
        <v>28</v>
      </c>
      <c r="AH368" s="15">
        <v>29</v>
      </c>
      <c r="AI368" s="15">
        <v>30</v>
      </c>
      <c r="AJ368" s="15">
        <v>31</v>
      </c>
      <c r="AK368" s="15">
        <v>32</v>
      </c>
      <c r="AL368" s="15">
        <v>33</v>
      </c>
      <c r="AM368" s="15">
        <v>34</v>
      </c>
      <c r="AN368" s="15">
        <v>35</v>
      </c>
      <c r="AO368" s="15">
        <v>36</v>
      </c>
      <c r="AP368" s="15">
        <v>37</v>
      </c>
      <c r="AQ368" s="15">
        <v>38</v>
      </c>
      <c r="AR368" s="15">
        <v>39</v>
      </c>
      <c r="AS368" s="15">
        <v>40</v>
      </c>
      <c r="AT368" s="15">
        <v>41</v>
      </c>
      <c r="AU368" s="15">
        <v>42</v>
      </c>
      <c r="AV368" s="15">
        <v>43</v>
      </c>
      <c r="AW368" s="15">
        <v>44</v>
      </c>
      <c r="AX368" s="15">
        <v>45</v>
      </c>
      <c r="AY368" s="15">
        <v>46</v>
      </c>
      <c r="AZ368" s="15">
        <v>47</v>
      </c>
      <c r="BA368" s="15">
        <v>48</v>
      </c>
      <c r="BB368" s="15">
        <v>49</v>
      </c>
      <c r="BC368" s="15">
        <v>50</v>
      </c>
      <c r="BD368" s="15">
        <v>51</v>
      </c>
      <c r="BE368" s="15">
        <v>52</v>
      </c>
      <c r="BF368" s="15">
        <v>53</v>
      </c>
      <c r="BG368" s="15">
        <v>54</v>
      </c>
      <c r="BH368" s="15">
        <v>55</v>
      </c>
      <c r="BI368" s="15">
        <v>56</v>
      </c>
      <c r="BJ368" s="15">
        <v>57</v>
      </c>
      <c r="BK368" s="15">
        <v>58</v>
      </c>
      <c r="BL368" s="15">
        <v>59</v>
      </c>
      <c r="BM368" s="15">
        <v>60</v>
      </c>
      <c r="BN368" s="15">
        <v>61</v>
      </c>
      <c r="BO368" s="15">
        <v>62</v>
      </c>
      <c r="BP368" s="15">
        <v>63</v>
      </c>
      <c r="BQ368" s="15">
        <v>64</v>
      </c>
      <c r="BS368" s="15">
        <v>65</v>
      </c>
      <c r="BT368" s="15">
        <v>66</v>
      </c>
      <c r="BU368" s="15">
        <v>67</v>
      </c>
      <c r="BV368" s="15">
        <v>68</v>
      </c>
      <c r="BX368" s="15">
        <v>69</v>
      </c>
      <c r="BY368" s="15">
        <v>70</v>
      </c>
      <c r="BZ368" s="15">
        <v>71</v>
      </c>
      <c r="CA368" s="15">
        <v>72</v>
      </c>
      <c r="CC368" s="15">
        <v>73</v>
      </c>
      <c r="CD368" s="15">
        <v>74</v>
      </c>
      <c r="CE368" s="15">
        <v>75</v>
      </c>
      <c r="CF368" s="15">
        <v>76</v>
      </c>
    </row>
    <row r="369" spans="4:84" s="15" customFormat="1">
      <c r="E369" s="475" t="s">
        <v>311</v>
      </c>
      <c r="F369" s="15">
        <v>48</v>
      </c>
      <c r="G369" s="15">
        <v>69</v>
      </c>
      <c r="H369" s="15">
        <v>26</v>
      </c>
      <c r="I369" s="15">
        <v>3</v>
      </c>
      <c r="J369" s="15">
        <v>23</v>
      </c>
      <c r="K369" s="15">
        <v>20</v>
      </c>
      <c r="L369" s="15">
        <v>30</v>
      </c>
      <c r="M369" s="15">
        <v>14</v>
      </c>
      <c r="N369" s="15">
        <v>61</v>
      </c>
      <c r="O369" s="15">
        <v>73</v>
      </c>
      <c r="P369" s="15">
        <v>35</v>
      </c>
      <c r="Q369" s="15">
        <v>72</v>
      </c>
      <c r="R369" s="15">
        <v>21</v>
      </c>
      <c r="S369" s="15">
        <v>46</v>
      </c>
      <c r="T369" s="15">
        <v>56</v>
      </c>
      <c r="U369" s="15">
        <v>15</v>
      </c>
      <c r="V369" s="15">
        <v>28</v>
      </c>
      <c r="W369" s="15">
        <v>5</v>
      </c>
      <c r="X369" s="15">
        <v>57</v>
      </c>
      <c r="Y369" s="15">
        <v>70</v>
      </c>
      <c r="Z369" s="15">
        <v>76</v>
      </c>
      <c r="AA369" s="15">
        <v>38</v>
      </c>
      <c r="AB369" s="15">
        <v>44</v>
      </c>
      <c r="AC369" s="15">
        <v>31</v>
      </c>
      <c r="AD369" s="15">
        <v>66</v>
      </c>
      <c r="AE369" s="15">
        <v>63</v>
      </c>
      <c r="AF369" s="15">
        <v>4</v>
      </c>
      <c r="AG369" s="15">
        <v>39</v>
      </c>
      <c r="AH369" s="15">
        <v>51</v>
      </c>
      <c r="AI369" s="15">
        <v>27</v>
      </c>
      <c r="AJ369" s="15">
        <v>12</v>
      </c>
      <c r="AK369" s="15">
        <v>6</v>
      </c>
      <c r="AL369" s="15">
        <v>50</v>
      </c>
      <c r="AM369" s="15">
        <v>65</v>
      </c>
      <c r="AN369" s="15">
        <v>41</v>
      </c>
      <c r="AO369" s="15">
        <v>62</v>
      </c>
      <c r="AP369" s="15">
        <v>54</v>
      </c>
      <c r="AQ369" s="15">
        <v>17</v>
      </c>
      <c r="AR369" s="15">
        <v>11</v>
      </c>
      <c r="AS369" s="15">
        <v>24</v>
      </c>
      <c r="AT369" s="15">
        <v>53</v>
      </c>
      <c r="AU369" s="15">
        <v>10</v>
      </c>
      <c r="AV369" s="15">
        <v>68</v>
      </c>
      <c r="AW369" s="15">
        <v>45</v>
      </c>
      <c r="AX369" s="15">
        <v>75</v>
      </c>
      <c r="AY369" s="15">
        <v>64</v>
      </c>
      <c r="AZ369" s="15">
        <v>60</v>
      </c>
      <c r="BA369" s="15">
        <v>40</v>
      </c>
      <c r="BB369" s="15">
        <v>52</v>
      </c>
      <c r="BC369" s="15">
        <v>47</v>
      </c>
      <c r="BD369" s="15">
        <v>32</v>
      </c>
      <c r="BE369" s="15">
        <v>19</v>
      </c>
      <c r="BF369" s="15">
        <v>42</v>
      </c>
      <c r="BG369" s="15">
        <v>13</v>
      </c>
      <c r="BH369" s="15">
        <v>71</v>
      </c>
      <c r="BI369" s="15">
        <v>37</v>
      </c>
      <c r="BJ369" s="15">
        <v>16</v>
      </c>
      <c r="BK369" s="15">
        <v>74</v>
      </c>
      <c r="BL369" s="15">
        <v>67</v>
      </c>
      <c r="BM369" s="15">
        <v>1</v>
      </c>
      <c r="BN369" s="15">
        <v>34</v>
      </c>
      <c r="BO369" s="15">
        <v>43</v>
      </c>
      <c r="BP369" s="15">
        <v>36</v>
      </c>
      <c r="BQ369" s="15">
        <v>8</v>
      </c>
      <c r="BS369" s="15">
        <v>9</v>
      </c>
      <c r="BT369" s="15">
        <v>58</v>
      </c>
      <c r="BU369" s="15">
        <v>49</v>
      </c>
      <c r="BV369" s="15">
        <v>25</v>
      </c>
      <c r="BX369" s="15">
        <v>2</v>
      </c>
      <c r="BY369" s="15">
        <v>29</v>
      </c>
      <c r="BZ369" s="15">
        <v>55</v>
      </c>
      <c r="CA369" s="15">
        <v>7</v>
      </c>
      <c r="CC369" s="15">
        <v>22</v>
      </c>
      <c r="CD369" s="15">
        <v>18</v>
      </c>
      <c r="CE369" s="15">
        <v>59</v>
      </c>
      <c r="CF369" s="15">
        <v>33</v>
      </c>
    </row>
    <row r="370" spans="4:84" s="15" customFormat="1">
      <c r="E370" s="475" t="s">
        <v>313</v>
      </c>
      <c r="F370" s="15">
        <v>60</v>
      </c>
      <c r="G370" s="15">
        <v>50</v>
      </c>
      <c r="H370" s="15">
        <v>70</v>
      </c>
      <c r="I370" s="15">
        <v>18</v>
      </c>
      <c r="J370" s="15">
        <v>43</v>
      </c>
      <c r="K370" s="15">
        <v>14</v>
      </c>
      <c r="L370" s="15">
        <v>9</v>
      </c>
      <c r="M370" s="15">
        <v>35</v>
      </c>
      <c r="N370" s="15">
        <v>62</v>
      </c>
      <c r="O370" s="15">
        <v>42</v>
      </c>
      <c r="P370" s="15">
        <v>45</v>
      </c>
      <c r="Q370" s="15">
        <v>33</v>
      </c>
      <c r="R370" s="15">
        <v>11</v>
      </c>
      <c r="S370" s="15">
        <v>63</v>
      </c>
      <c r="T370" s="15">
        <v>76</v>
      </c>
      <c r="U370" s="15">
        <v>49</v>
      </c>
      <c r="V370" s="15">
        <v>51</v>
      </c>
      <c r="W370" s="15">
        <v>20</v>
      </c>
      <c r="X370" s="15">
        <v>36</v>
      </c>
      <c r="Y370" s="15">
        <v>65</v>
      </c>
      <c r="Z370" s="15">
        <v>25</v>
      </c>
      <c r="AA370" s="15">
        <v>59</v>
      </c>
      <c r="AB370" s="15">
        <v>19</v>
      </c>
      <c r="AC370" s="15">
        <v>53</v>
      </c>
      <c r="AD370" s="15">
        <v>34</v>
      </c>
      <c r="AE370" s="15">
        <v>71</v>
      </c>
      <c r="AF370" s="15">
        <v>67</v>
      </c>
      <c r="AG370" s="15">
        <v>64</v>
      </c>
      <c r="AH370" s="15">
        <v>2</v>
      </c>
      <c r="AI370" s="15">
        <v>22</v>
      </c>
      <c r="AJ370" s="15">
        <v>66</v>
      </c>
      <c r="AK370" s="15">
        <v>5</v>
      </c>
      <c r="AL370" s="15">
        <v>10</v>
      </c>
      <c r="AM370" s="15">
        <v>32</v>
      </c>
      <c r="AN370" s="15">
        <v>74</v>
      </c>
      <c r="AO370" s="15">
        <v>4</v>
      </c>
      <c r="AP370" s="15">
        <v>40</v>
      </c>
      <c r="AQ370" s="15">
        <v>61</v>
      </c>
      <c r="AR370" s="15">
        <v>56</v>
      </c>
      <c r="AS370" s="15">
        <v>12</v>
      </c>
      <c r="AT370" s="15">
        <v>55</v>
      </c>
      <c r="AU370" s="15">
        <v>75</v>
      </c>
      <c r="AV370" s="15">
        <v>46</v>
      </c>
      <c r="AW370" s="15">
        <v>41</v>
      </c>
      <c r="AX370" s="15">
        <v>69</v>
      </c>
      <c r="AY370" s="15">
        <v>72</v>
      </c>
      <c r="AZ370" s="15">
        <v>13</v>
      </c>
      <c r="BA370" s="15">
        <v>7</v>
      </c>
      <c r="BB370" s="15">
        <v>37</v>
      </c>
      <c r="BC370" s="15">
        <v>28</v>
      </c>
      <c r="BD370" s="15">
        <v>24</v>
      </c>
      <c r="BE370" s="15">
        <v>68</v>
      </c>
      <c r="BF370" s="15">
        <v>29</v>
      </c>
      <c r="BG370" s="15">
        <v>58</v>
      </c>
      <c r="BH370" s="15">
        <v>16</v>
      </c>
      <c r="BI370" s="15">
        <v>8</v>
      </c>
      <c r="BJ370" s="15">
        <v>73</v>
      </c>
      <c r="BK370" s="15">
        <v>57</v>
      </c>
      <c r="BL370" s="15">
        <v>48</v>
      </c>
      <c r="BM370" s="15">
        <v>38</v>
      </c>
      <c r="BN370" s="15">
        <v>52</v>
      </c>
      <c r="BO370" s="15">
        <v>31</v>
      </c>
      <c r="BP370" s="15">
        <v>15</v>
      </c>
      <c r="BQ370" s="15">
        <v>26</v>
      </c>
      <c r="BS370" s="15">
        <v>44</v>
      </c>
      <c r="BT370" s="15">
        <v>23</v>
      </c>
      <c r="BU370" s="15">
        <v>27</v>
      </c>
      <c r="BV370" s="15">
        <v>17</v>
      </c>
      <c r="BX370" s="15">
        <v>47</v>
      </c>
      <c r="BY370" s="15">
        <v>3</v>
      </c>
      <c r="BZ370" s="15">
        <v>54</v>
      </c>
      <c r="CA370" s="15">
        <v>21</v>
      </c>
      <c r="CC370" s="15">
        <v>39</v>
      </c>
      <c r="CD370" s="15">
        <v>1</v>
      </c>
      <c r="CE370" s="15">
        <v>30</v>
      </c>
      <c r="CF370" s="15">
        <v>6</v>
      </c>
    </row>
    <row r="371" spans="4:84" s="15" customFormat="1"/>
    <row r="372" spans="4:84" s="15" customFormat="1">
      <c r="D372" s="479">
        <v>77</v>
      </c>
      <c r="E372" s="40" t="s">
        <v>338</v>
      </c>
    </row>
    <row r="373" spans="4:84" s="15" customFormat="1">
      <c r="E373" s="475" t="s">
        <v>283</v>
      </c>
      <c r="F373" s="15">
        <v>1</v>
      </c>
      <c r="G373" s="15">
        <v>2</v>
      </c>
      <c r="H373" s="15">
        <v>3</v>
      </c>
      <c r="I373" s="15">
        <v>4</v>
      </c>
      <c r="J373" s="15">
        <v>5</v>
      </c>
      <c r="K373" s="15">
        <v>6</v>
      </c>
      <c r="L373" s="15">
        <v>7</v>
      </c>
      <c r="M373" s="15">
        <v>8</v>
      </c>
      <c r="N373" s="15">
        <v>9</v>
      </c>
      <c r="O373" s="15">
        <v>10</v>
      </c>
      <c r="P373" s="15">
        <v>11</v>
      </c>
      <c r="Q373" s="15">
        <v>12</v>
      </c>
      <c r="R373" s="15">
        <v>13</v>
      </c>
      <c r="S373" s="15">
        <v>14</v>
      </c>
      <c r="T373" s="15">
        <v>15</v>
      </c>
      <c r="U373" s="15">
        <v>16</v>
      </c>
      <c r="V373" s="15">
        <v>17</v>
      </c>
      <c r="W373" s="15">
        <v>18</v>
      </c>
      <c r="X373" s="15">
        <v>19</v>
      </c>
      <c r="Y373" s="15">
        <v>20</v>
      </c>
      <c r="Z373" s="15">
        <v>21</v>
      </c>
      <c r="AA373" s="15">
        <v>22</v>
      </c>
      <c r="AB373" s="15">
        <v>23</v>
      </c>
      <c r="AC373" s="15">
        <v>24</v>
      </c>
      <c r="AD373" s="15">
        <v>25</v>
      </c>
      <c r="AE373" s="15">
        <v>26</v>
      </c>
      <c r="AF373" s="15">
        <v>27</v>
      </c>
      <c r="AG373" s="15">
        <v>28</v>
      </c>
      <c r="AH373" s="15">
        <v>29</v>
      </c>
      <c r="AI373" s="15">
        <v>30</v>
      </c>
      <c r="AJ373" s="15">
        <v>31</v>
      </c>
      <c r="AK373" s="15">
        <v>32</v>
      </c>
      <c r="AL373" s="15">
        <v>33</v>
      </c>
      <c r="AM373" s="15">
        <v>34</v>
      </c>
      <c r="AN373" s="15">
        <v>35</v>
      </c>
      <c r="AO373" s="15">
        <v>36</v>
      </c>
      <c r="AP373" s="15">
        <v>37</v>
      </c>
      <c r="AQ373" s="15">
        <v>38</v>
      </c>
      <c r="AR373" s="15">
        <v>39</v>
      </c>
      <c r="AS373" s="15">
        <v>40</v>
      </c>
      <c r="AT373" s="15">
        <v>41</v>
      </c>
      <c r="AU373" s="15">
        <v>42</v>
      </c>
      <c r="AV373" s="15">
        <v>43</v>
      </c>
      <c r="AW373" s="15">
        <v>44</v>
      </c>
      <c r="AX373" s="15">
        <v>45</v>
      </c>
      <c r="AY373" s="15">
        <v>46</v>
      </c>
      <c r="AZ373" s="15">
        <v>47</v>
      </c>
      <c r="BA373" s="15">
        <v>48</v>
      </c>
      <c r="BB373" s="15">
        <v>49</v>
      </c>
      <c r="BC373" s="15">
        <v>50</v>
      </c>
      <c r="BD373" s="15">
        <v>51</v>
      </c>
      <c r="BE373" s="15">
        <v>52</v>
      </c>
      <c r="BF373" s="15">
        <v>53</v>
      </c>
      <c r="BG373" s="15">
        <v>54</v>
      </c>
      <c r="BH373" s="15">
        <v>55</v>
      </c>
      <c r="BI373" s="15">
        <v>56</v>
      </c>
      <c r="BJ373" s="15">
        <v>57</v>
      </c>
      <c r="BK373" s="15">
        <v>58</v>
      </c>
      <c r="BL373" s="15">
        <v>59</v>
      </c>
      <c r="BM373" s="15">
        <v>60</v>
      </c>
      <c r="BN373" s="15">
        <v>61</v>
      </c>
      <c r="BO373" s="15">
        <v>62</v>
      </c>
      <c r="BP373" s="15">
        <v>63</v>
      </c>
      <c r="BQ373" s="15">
        <v>64</v>
      </c>
      <c r="BR373" s="15">
        <v>65</v>
      </c>
      <c r="BS373" s="15">
        <v>66</v>
      </c>
      <c r="BT373" s="15">
        <v>67</v>
      </c>
      <c r="BU373" s="15">
        <v>68</v>
      </c>
      <c r="BV373" s="15">
        <v>69</v>
      </c>
      <c r="BX373" s="15">
        <v>70</v>
      </c>
      <c r="BY373" s="15">
        <v>71</v>
      </c>
      <c r="BZ373" s="15">
        <v>72</v>
      </c>
      <c r="CA373" s="15">
        <v>73</v>
      </c>
      <c r="CC373" s="15">
        <v>74</v>
      </c>
      <c r="CD373" s="15">
        <v>75</v>
      </c>
      <c r="CE373" s="15">
        <v>76</v>
      </c>
      <c r="CF373" s="15">
        <v>77</v>
      </c>
    </row>
    <row r="374" spans="4:84" s="15" customFormat="1">
      <c r="E374" s="475" t="s">
        <v>311</v>
      </c>
      <c r="F374" s="15">
        <v>75</v>
      </c>
      <c r="G374" s="15">
        <v>23</v>
      </c>
      <c r="H374" s="15">
        <v>70</v>
      </c>
      <c r="I374" s="15">
        <v>26</v>
      </c>
      <c r="J374" s="15">
        <v>47</v>
      </c>
      <c r="K374" s="15">
        <v>24</v>
      </c>
      <c r="L374" s="15">
        <v>51</v>
      </c>
      <c r="M374" s="15">
        <v>39</v>
      </c>
      <c r="N374" s="15">
        <v>3</v>
      </c>
      <c r="O374" s="15">
        <v>77</v>
      </c>
      <c r="P374" s="15">
        <v>30</v>
      </c>
      <c r="Q374" s="15">
        <v>72</v>
      </c>
      <c r="R374" s="15">
        <v>67</v>
      </c>
      <c r="S374" s="15">
        <v>58</v>
      </c>
      <c r="T374" s="15">
        <v>13</v>
      </c>
      <c r="U374" s="15">
        <v>73</v>
      </c>
      <c r="V374" s="15">
        <v>54</v>
      </c>
      <c r="W374" s="15">
        <v>62</v>
      </c>
      <c r="X374" s="15">
        <v>74</v>
      </c>
      <c r="Y374" s="15">
        <v>66</v>
      </c>
      <c r="Z374" s="15">
        <v>65</v>
      </c>
      <c r="AA374" s="15">
        <v>50</v>
      </c>
      <c r="AB374" s="15">
        <v>15</v>
      </c>
      <c r="AC374" s="15">
        <v>41</v>
      </c>
      <c r="AD374" s="15">
        <v>57</v>
      </c>
      <c r="AE374" s="15">
        <v>43</v>
      </c>
      <c r="AF374" s="15">
        <v>55</v>
      </c>
      <c r="AG374" s="15">
        <v>29</v>
      </c>
      <c r="AH374" s="15">
        <v>63</v>
      </c>
      <c r="AI374" s="15">
        <v>12</v>
      </c>
      <c r="AJ374" s="15">
        <v>20</v>
      </c>
      <c r="AK374" s="15">
        <v>1</v>
      </c>
      <c r="AL374" s="15">
        <v>35</v>
      </c>
      <c r="AM374" s="15">
        <v>40</v>
      </c>
      <c r="AN374" s="15">
        <v>22</v>
      </c>
      <c r="AO374" s="15">
        <v>48</v>
      </c>
      <c r="AP374" s="15">
        <v>56</v>
      </c>
      <c r="AQ374" s="15">
        <v>42</v>
      </c>
      <c r="AR374" s="15">
        <v>76</v>
      </c>
      <c r="AS374" s="15">
        <v>34</v>
      </c>
      <c r="AT374" s="15">
        <v>2</v>
      </c>
      <c r="AU374" s="15">
        <v>69</v>
      </c>
      <c r="AV374" s="15">
        <v>14</v>
      </c>
      <c r="AW374" s="15">
        <v>16</v>
      </c>
      <c r="AX374" s="15">
        <v>8</v>
      </c>
      <c r="AY374" s="15">
        <v>59</v>
      </c>
      <c r="AZ374" s="15">
        <v>9</v>
      </c>
      <c r="BA374" s="15">
        <v>27</v>
      </c>
      <c r="BB374" s="15">
        <v>18</v>
      </c>
      <c r="BC374" s="15">
        <v>37</v>
      </c>
      <c r="BD374" s="15">
        <v>45</v>
      </c>
      <c r="BE374" s="15">
        <v>68</v>
      </c>
      <c r="BF374" s="15">
        <v>32</v>
      </c>
      <c r="BG374" s="15">
        <v>5</v>
      </c>
      <c r="BH374" s="15">
        <v>71</v>
      </c>
      <c r="BI374" s="15">
        <v>38</v>
      </c>
      <c r="BJ374" s="15">
        <v>25</v>
      </c>
      <c r="BK374" s="15">
        <v>10</v>
      </c>
      <c r="BL374" s="15">
        <v>46</v>
      </c>
      <c r="BM374" s="15">
        <v>61</v>
      </c>
      <c r="BN374" s="15">
        <v>60</v>
      </c>
      <c r="BO374" s="15">
        <v>64</v>
      </c>
      <c r="BP374" s="15">
        <v>31</v>
      </c>
      <c r="BQ374" s="15">
        <v>52</v>
      </c>
      <c r="BR374" s="15">
        <v>21</v>
      </c>
      <c r="BS374" s="15">
        <v>28</v>
      </c>
      <c r="BT374" s="15">
        <v>6</v>
      </c>
      <c r="BU374" s="15">
        <v>49</v>
      </c>
      <c r="BV374" s="15">
        <v>17</v>
      </c>
      <c r="BX374" s="15">
        <v>33</v>
      </c>
      <c r="BY374" s="15">
        <v>4</v>
      </c>
      <c r="BZ374" s="15">
        <v>36</v>
      </c>
      <c r="CA374" s="15">
        <v>7</v>
      </c>
      <c r="CC374" s="15">
        <v>19</v>
      </c>
      <c r="CD374" s="15">
        <v>53</v>
      </c>
      <c r="CE374" s="15">
        <v>44</v>
      </c>
      <c r="CF374" s="15">
        <v>11</v>
      </c>
    </row>
    <row r="375" spans="4:84" s="15" customFormat="1">
      <c r="E375" s="475" t="s">
        <v>313</v>
      </c>
      <c r="F375" s="15">
        <v>52</v>
      </c>
      <c r="G375" s="15">
        <v>20</v>
      </c>
      <c r="H375" s="15">
        <v>41</v>
      </c>
      <c r="I375" s="15">
        <v>32</v>
      </c>
      <c r="J375" s="15">
        <v>11</v>
      </c>
      <c r="K375" s="15">
        <v>49</v>
      </c>
      <c r="L375" s="15">
        <v>66</v>
      </c>
      <c r="M375" s="15">
        <v>64</v>
      </c>
      <c r="N375" s="15">
        <v>1</v>
      </c>
      <c r="O375" s="15">
        <v>24</v>
      </c>
      <c r="P375" s="15">
        <v>44</v>
      </c>
      <c r="Q375" s="15">
        <v>39</v>
      </c>
      <c r="R375" s="15">
        <v>21</v>
      </c>
      <c r="S375" s="15">
        <v>28</v>
      </c>
      <c r="T375" s="15">
        <v>2</v>
      </c>
      <c r="U375" s="15">
        <v>76</v>
      </c>
      <c r="V375" s="15">
        <v>14</v>
      </c>
      <c r="W375" s="15">
        <v>4</v>
      </c>
      <c r="X375" s="15">
        <v>27</v>
      </c>
      <c r="Y375" s="15">
        <v>67</v>
      </c>
      <c r="Z375" s="15">
        <v>34</v>
      </c>
      <c r="AA375" s="15">
        <v>59</v>
      </c>
      <c r="AB375" s="15">
        <v>22</v>
      </c>
      <c r="AC375" s="15">
        <v>38</v>
      </c>
      <c r="AD375" s="15">
        <v>6</v>
      </c>
      <c r="AE375" s="15">
        <v>47</v>
      </c>
      <c r="AF375" s="15">
        <v>18</v>
      </c>
      <c r="AG375" s="15">
        <v>7</v>
      </c>
      <c r="AH375" s="15">
        <v>68</v>
      </c>
      <c r="AI375" s="15">
        <v>42</v>
      </c>
      <c r="AJ375" s="15">
        <v>17</v>
      </c>
      <c r="AK375" s="15">
        <v>26</v>
      </c>
      <c r="AL375" s="15">
        <v>71</v>
      </c>
      <c r="AM375" s="15">
        <v>62</v>
      </c>
      <c r="AN375" s="15">
        <v>56</v>
      </c>
      <c r="AO375" s="15">
        <v>15</v>
      </c>
      <c r="AP375" s="15">
        <v>19</v>
      </c>
      <c r="AQ375" s="15">
        <v>74</v>
      </c>
      <c r="AR375" s="15">
        <v>45</v>
      </c>
      <c r="AS375" s="15">
        <v>51</v>
      </c>
      <c r="AT375" s="15">
        <v>5</v>
      </c>
      <c r="AU375" s="15">
        <v>8</v>
      </c>
      <c r="AV375" s="15">
        <v>73</v>
      </c>
      <c r="AW375" s="15">
        <v>65</v>
      </c>
      <c r="AX375" s="15">
        <v>23</v>
      </c>
      <c r="AY375" s="15">
        <v>77</v>
      </c>
      <c r="AZ375" s="15">
        <v>46</v>
      </c>
      <c r="BA375" s="15">
        <v>55</v>
      </c>
      <c r="BB375" s="15">
        <v>36</v>
      </c>
      <c r="BC375" s="15">
        <v>72</v>
      </c>
      <c r="BD375" s="15">
        <v>40</v>
      </c>
      <c r="BE375" s="15">
        <v>63</v>
      </c>
      <c r="BF375" s="15">
        <v>9</v>
      </c>
      <c r="BG375" s="15">
        <v>33</v>
      </c>
      <c r="BH375" s="15">
        <v>53</v>
      </c>
      <c r="BI375" s="15">
        <v>10</v>
      </c>
      <c r="BJ375" s="15">
        <v>13</v>
      </c>
      <c r="BK375" s="15">
        <v>69</v>
      </c>
      <c r="BL375" s="15">
        <v>31</v>
      </c>
      <c r="BM375" s="15">
        <v>75</v>
      </c>
      <c r="BN375" s="15">
        <v>54</v>
      </c>
      <c r="BO375" s="15">
        <v>29</v>
      </c>
      <c r="BP375" s="15">
        <v>25</v>
      </c>
      <c r="BQ375" s="15">
        <v>60</v>
      </c>
      <c r="BR375" s="15">
        <v>70</v>
      </c>
      <c r="BS375" s="15">
        <v>57</v>
      </c>
      <c r="BT375" s="15">
        <v>3</v>
      </c>
      <c r="BU375" s="15">
        <v>37</v>
      </c>
      <c r="BV375" s="15">
        <v>30</v>
      </c>
      <c r="BX375" s="15">
        <v>35</v>
      </c>
      <c r="BY375" s="15">
        <v>61</v>
      </c>
      <c r="BZ375" s="15">
        <v>50</v>
      </c>
      <c r="CA375" s="15">
        <v>43</v>
      </c>
      <c r="CC375" s="15">
        <v>58</v>
      </c>
      <c r="CD375" s="15">
        <v>16</v>
      </c>
      <c r="CE375" s="15">
        <v>12</v>
      </c>
      <c r="CF375" s="15">
        <v>48</v>
      </c>
    </row>
    <row r="376" spans="4:84" s="15" customFormat="1"/>
    <row r="377" spans="4:84" s="15" customFormat="1">
      <c r="D377" s="479">
        <v>78</v>
      </c>
      <c r="E377" s="40" t="s">
        <v>338</v>
      </c>
    </row>
    <row r="378" spans="4:84" s="15" customFormat="1">
      <c r="E378" s="475" t="s">
        <v>283</v>
      </c>
      <c r="F378" s="15">
        <v>1</v>
      </c>
      <c r="G378" s="15">
        <v>2</v>
      </c>
      <c r="H378" s="15">
        <v>3</v>
      </c>
      <c r="I378" s="15">
        <v>4</v>
      </c>
      <c r="J378" s="15">
        <v>5</v>
      </c>
      <c r="K378" s="15">
        <v>6</v>
      </c>
      <c r="L378" s="15">
        <v>7</v>
      </c>
      <c r="M378" s="15">
        <v>8</v>
      </c>
      <c r="N378" s="15">
        <v>9</v>
      </c>
      <c r="O378" s="15">
        <v>10</v>
      </c>
      <c r="P378" s="15">
        <v>11</v>
      </c>
      <c r="Q378" s="15">
        <v>12</v>
      </c>
      <c r="R378" s="15">
        <v>13</v>
      </c>
      <c r="S378" s="15">
        <v>14</v>
      </c>
      <c r="T378" s="15">
        <v>15</v>
      </c>
      <c r="U378" s="15">
        <v>16</v>
      </c>
      <c r="V378" s="15">
        <v>17</v>
      </c>
      <c r="W378" s="15">
        <v>18</v>
      </c>
      <c r="X378" s="15">
        <v>19</v>
      </c>
      <c r="Y378" s="15">
        <v>20</v>
      </c>
      <c r="Z378" s="15">
        <v>21</v>
      </c>
      <c r="AA378" s="15">
        <v>22</v>
      </c>
      <c r="AB378" s="15">
        <v>23</v>
      </c>
      <c r="AC378" s="15">
        <v>24</v>
      </c>
      <c r="AD378" s="15">
        <v>25</v>
      </c>
      <c r="AE378" s="15">
        <v>26</v>
      </c>
      <c r="AF378" s="15">
        <v>27</v>
      </c>
      <c r="AG378" s="15">
        <v>28</v>
      </c>
      <c r="AH378" s="15">
        <v>29</v>
      </c>
      <c r="AI378" s="15">
        <v>30</v>
      </c>
      <c r="AJ378" s="15">
        <v>31</v>
      </c>
      <c r="AK378" s="15">
        <v>32</v>
      </c>
      <c r="AL378" s="15">
        <v>33</v>
      </c>
      <c r="AM378" s="15">
        <v>34</v>
      </c>
      <c r="AN378" s="15">
        <v>35</v>
      </c>
      <c r="AO378" s="15">
        <v>36</v>
      </c>
      <c r="AP378" s="15">
        <v>37</v>
      </c>
      <c r="AQ378" s="15">
        <v>38</v>
      </c>
      <c r="AR378" s="15">
        <v>39</v>
      </c>
      <c r="AS378" s="15">
        <v>40</v>
      </c>
      <c r="AT378" s="15">
        <v>41</v>
      </c>
      <c r="AU378" s="15">
        <v>42</v>
      </c>
      <c r="AV378" s="15">
        <v>43</v>
      </c>
      <c r="AW378" s="15">
        <v>44</v>
      </c>
      <c r="AX378" s="15">
        <v>45</v>
      </c>
      <c r="AY378" s="15">
        <v>46</v>
      </c>
      <c r="AZ378" s="15">
        <v>47</v>
      </c>
      <c r="BA378" s="15">
        <v>48</v>
      </c>
      <c r="BB378" s="15">
        <v>49</v>
      </c>
      <c r="BC378" s="15">
        <v>50</v>
      </c>
      <c r="BD378" s="15">
        <v>51</v>
      </c>
      <c r="BE378" s="15">
        <v>52</v>
      </c>
      <c r="BF378" s="15">
        <v>53</v>
      </c>
      <c r="BG378" s="15">
        <v>54</v>
      </c>
      <c r="BH378" s="15">
        <v>55</v>
      </c>
      <c r="BI378" s="15">
        <v>56</v>
      </c>
      <c r="BJ378" s="15">
        <v>57</v>
      </c>
      <c r="BK378" s="15">
        <v>58</v>
      </c>
      <c r="BL378" s="15">
        <v>59</v>
      </c>
      <c r="BM378" s="15">
        <v>60</v>
      </c>
      <c r="BN378" s="15">
        <v>61</v>
      </c>
      <c r="BO378" s="15">
        <v>62</v>
      </c>
      <c r="BP378" s="15">
        <v>63</v>
      </c>
      <c r="BQ378" s="15">
        <v>64</v>
      </c>
      <c r="BR378" s="15">
        <v>65</v>
      </c>
      <c r="BS378" s="15">
        <v>66</v>
      </c>
      <c r="BT378" s="15">
        <v>67</v>
      </c>
      <c r="BU378" s="15">
        <v>68</v>
      </c>
      <c r="BV378" s="15">
        <v>69</v>
      </c>
      <c r="BW378" s="15">
        <v>70</v>
      </c>
      <c r="BX378" s="15">
        <v>71</v>
      </c>
      <c r="BY378" s="15">
        <v>72</v>
      </c>
      <c r="BZ378" s="15">
        <v>73</v>
      </c>
      <c r="CA378" s="15">
        <v>74</v>
      </c>
      <c r="CC378" s="15">
        <v>75</v>
      </c>
      <c r="CD378" s="15">
        <v>76</v>
      </c>
      <c r="CE378" s="15">
        <v>77</v>
      </c>
      <c r="CF378" s="15">
        <v>78</v>
      </c>
    </row>
    <row r="379" spans="4:84" s="15" customFormat="1">
      <c r="E379" s="475" t="s">
        <v>311</v>
      </c>
      <c r="F379" s="15">
        <v>28</v>
      </c>
      <c r="G379" s="15">
        <v>40</v>
      </c>
      <c r="H379" s="15">
        <v>12</v>
      </c>
      <c r="I379" s="15">
        <v>25</v>
      </c>
      <c r="J379" s="15">
        <v>17</v>
      </c>
      <c r="K379" s="15">
        <v>50</v>
      </c>
      <c r="L379" s="15">
        <v>8</v>
      </c>
      <c r="M379" s="15">
        <v>26</v>
      </c>
      <c r="N379" s="15">
        <v>63</v>
      </c>
      <c r="O379" s="15">
        <v>69</v>
      </c>
      <c r="P379" s="15">
        <v>3</v>
      </c>
      <c r="Q379" s="15">
        <v>30</v>
      </c>
      <c r="R379" s="15">
        <v>72</v>
      </c>
      <c r="S379" s="15">
        <v>75</v>
      </c>
      <c r="T379" s="15">
        <v>31</v>
      </c>
      <c r="U379" s="15">
        <v>43</v>
      </c>
      <c r="V379" s="15">
        <v>71</v>
      </c>
      <c r="W379" s="15">
        <v>9</v>
      </c>
      <c r="X379" s="15">
        <v>51</v>
      </c>
      <c r="Y379" s="15">
        <v>66</v>
      </c>
      <c r="Z379" s="15">
        <v>20</v>
      </c>
      <c r="AA379" s="15">
        <v>24</v>
      </c>
      <c r="AB379" s="15">
        <v>56</v>
      </c>
      <c r="AC379" s="15">
        <v>36</v>
      </c>
      <c r="AD379" s="15">
        <v>77</v>
      </c>
      <c r="AE379" s="15">
        <v>49</v>
      </c>
      <c r="AF379" s="15">
        <v>23</v>
      </c>
      <c r="AG379" s="15">
        <v>74</v>
      </c>
      <c r="AH379" s="15">
        <v>1</v>
      </c>
      <c r="AI379" s="15">
        <v>42</v>
      </c>
      <c r="AJ379" s="15">
        <v>5</v>
      </c>
      <c r="AK379" s="15">
        <v>78</v>
      </c>
      <c r="AL379" s="15">
        <v>60</v>
      </c>
      <c r="AM379" s="15">
        <v>32</v>
      </c>
      <c r="AN379" s="15">
        <v>61</v>
      </c>
      <c r="AO379" s="15">
        <v>15</v>
      </c>
      <c r="AP379" s="15">
        <v>21</v>
      </c>
      <c r="AQ379" s="15">
        <v>62</v>
      </c>
      <c r="AR379" s="15">
        <v>52</v>
      </c>
      <c r="AS379" s="15">
        <v>7</v>
      </c>
      <c r="AT379" s="15">
        <v>35</v>
      </c>
      <c r="AU379" s="15">
        <v>46</v>
      </c>
      <c r="AV379" s="15">
        <v>44</v>
      </c>
      <c r="AW379" s="15">
        <v>13</v>
      </c>
      <c r="AX379" s="15">
        <v>18</v>
      </c>
      <c r="AY379" s="15">
        <v>55</v>
      </c>
      <c r="AZ379" s="15">
        <v>59</v>
      </c>
      <c r="BA379" s="15">
        <v>11</v>
      </c>
      <c r="BB379" s="15">
        <v>73</v>
      </c>
      <c r="BC379" s="15">
        <v>29</v>
      </c>
      <c r="BD379" s="15">
        <v>19</v>
      </c>
      <c r="BE379" s="15">
        <v>38</v>
      </c>
      <c r="BF379" s="15">
        <v>2</v>
      </c>
      <c r="BG379" s="15">
        <v>48</v>
      </c>
      <c r="BH379" s="15">
        <v>27</v>
      </c>
      <c r="BI379" s="15">
        <v>14</v>
      </c>
      <c r="BJ379" s="15">
        <v>10</v>
      </c>
      <c r="BK379" s="15">
        <v>57</v>
      </c>
      <c r="BL379" s="15">
        <v>37</v>
      </c>
      <c r="BM379" s="15">
        <v>16</v>
      </c>
      <c r="BN379" s="15">
        <v>34</v>
      </c>
      <c r="BO379" s="15">
        <v>53</v>
      </c>
      <c r="BP379" s="15">
        <v>45</v>
      </c>
      <c r="BQ379" s="15">
        <v>67</v>
      </c>
      <c r="BR379" s="15">
        <v>22</v>
      </c>
      <c r="BS379" s="15">
        <v>39</v>
      </c>
      <c r="BT379" s="15">
        <v>64</v>
      </c>
      <c r="BU379" s="15">
        <v>76</v>
      </c>
      <c r="BV379" s="15">
        <v>70</v>
      </c>
      <c r="BW379" s="15">
        <v>58</v>
      </c>
      <c r="BX379" s="15">
        <v>65</v>
      </c>
      <c r="BY379" s="15">
        <v>54</v>
      </c>
      <c r="BZ379" s="15">
        <v>41</v>
      </c>
      <c r="CA379" s="15">
        <v>6</v>
      </c>
      <c r="CC379" s="15">
        <v>47</v>
      </c>
      <c r="CD379" s="15">
        <v>68</v>
      </c>
      <c r="CE379" s="15">
        <v>4</v>
      </c>
      <c r="CF379" s="15">
        <v>33</v>
      </c>
    </row>
    <row r="380" spans="4:84" s="15" customFormat="1">
      <c r="E380" s="475" t="s">
        <v>313</v>
      </c>
      <c r="F380" s="15">
        <v>24</v>
      </c>
      <c r="G380" s="15">
        <v>73</v>
      </c>
      <c r="H380" s="15">
        <v>54</v>
      </c>
      <c r="I380" s="15">
        <v>61</v>
      </c>
      <c r="J380" s="15">
        <v>38</v>
      </c>
      <c r="K380" s="15">
        <v>70</v>
      </c>
      <c r="L380" s="15">
        <v>16</v>
      </c>
      <c r="M380" s="15">
        <v>59</v>
      </c>
      <c r="N380" s="15">
        <v>12</v>
      </c>
      <c r="O380" s="15">
        <v>26</v>
      </c>
      <c r="P380" s="15">
        <v>58</v>
      </c>
      <c r="Q380" s="15">
        <v>50</v>
      </c>
      <c r="R380" s="15">
        <v>52</v>
      </c>
      <c r="S380" s="15">
        <v>28</v>
      </c>
      <c r="T380" s="15">
        <v>43</v>
      </c>
      <c r="U380" s="15">
        <v>69</v>
      </c>
      <c r="V380" s="15">
        <v>5</v>
      </c>
      <c r="W380" s="15">
        <v>75</v>
      </c>
      <c r="X380" s="15">
        <v>56</v>
      </c>
      <c r="Y380" s="15">
        <v>46</v>
      </c>
      <c r="Z380" s="15">
        <v>63</v>
      </c>
      <c r="AA380" s="15">
        <v>18</v>
      </c>
      <c r="AB380" s="15">
        <v>30</v>
      </c>
      <c r="AC380" s="15">
        <v>47</v>
      </c>
      <c r="AD380" s="15">
        <v>76</v>
      </c>
      <c r="AE380" s="15">
        <v>64</v>
      </c>
      <c r="AF380" s="15">
        <v>33</v>
      </c>
      <c r="AG380" s="15">
        <v>6</v>
      </c>
      <c r="AH380" s="15">
        <v>23</v>
      </c>
      <c r="AI380" s="15">
        <v>57</v>
      </c>
      <c r="AJ380" s="15">
        <v>27</v>
      </c>
      <c r="AK380" s="15">
        <v>1</v>
      </c>
      <c r="AL380" s="15">
        <v>51</v>
      </c>
      <c r="AM380" s="15">
        <v>35</v>
      </c>
      <c r="AN380" s="15">
        <v>21</v>
      </c>
      <c r="AO380" s="15">
        <v>67</v>
      </c>
      <c r="AP380" s="15">
        <v>60</v>
      </c>
      <c r="AQ380" s="15">
        <v>17</v>
      </c>
      <c r="AR380" s="15">
        <v>31</v>
      </c>
      <c r="AS380" s="15">
        <v>41</v>
      </c>
      <c r="AT380" s="15">
        <v>42</v>
      </c>
      <c r="AU380" s="15">
        <v>20</v>
      </c>
      <c r="AV380" s="15">
        <v>7</v>
      </c>
      <c r="AW380" s="15">
        <v>65</v>
      </c>
      <c r="AX380" s="15">
        <v>72</v>
      </c>
      <c r="AY380" s="15">
        <v>37</v>
      </c>
      <c r="AZ380" s="15">
        <v>74</v>
      </c>
      <c r="BA380" s="15">
        <v>78</v>
      </c>
      <c r="BB380" s="15">
        <v>66</v>
      </c>
      <c r="BC380" s="15">
        <v>34</v>
      </c>
      <c r="BD380" s="15">
        <v>25</v>
      </c>
      <c r="BE380" s="15">
        <v>13</v>
      </c>
      <c r="BF380" s="15">
        <v>10</v>
      </c>
      <c r="BG380" s="15">
        <v>3</v>
      </c>
      <c r="BH380" s="15">
        <v>68</v>
      </c>
      <c r="BI380" s="15">
        <v>32</v>
      </c>
      <c r="BJ380" s="15">
        <v>77</v>
      </c>
      <c r="BK380" s="15">
        <v>40</v>
      </c>
      <c r="BL380" s="15">
        <v>62</v>
      </c>
      <c r="BM380" s="15">
        <v>49</v>
      </c>
      <c r="BN380" s="15">
        <v>4</v>
      </c>
      <c r="BO380" s="15">
        <v>44</v>
      </c>
      <c r="BP380" s="15">
        <v>36</v>
      </c>
      <c r="BQ380" s="15">
        <v>53</v>
      </c>
      <c r="BR380" s="15">
        <v>8</v>
      </c>
      <c r="BS380" s="15">
        <v>48</v>
      </c>
      <c r="BT380" s="15">
        <v>55</v>
      </c>
      <c r="BU380" s="15">
        <v>22</v>
      </c>
      <c r="BV380" s="15">
        <v>15</v>
      </c>
      <c r="BW380" s="15">
        <v>71</v>
      </c>
      <c r="BX380" s="15">
        <v>45</v>
      </c>
      <c r="BY380" s="15">
        <v>39</v>
      </c>
      <c r="BZ380" s="15">
        <v>19</v>
      </c>
      <c r="CA380" s="15">
        <v>11</v>
      </c>
      <c r="CC380" s="15">
        <v>29</v>
      </c>
      <c r="CD380" s="15">
        <v>9</v>
      </c>
      <c r="CE380" s="15">
        <v>14</v>
      </c>
      <c r="CF380" s="15">
        <v>2</v>
      </c>
    </row>
    <row r="381" spans="4:84" s="15" customFormat="1"/>
    <row r="382" spans="4:84" s="15" customFormat="1">
      <c r="D382" s="479">
        <v>79</v>
      </c>
      <c r="E382" s="40" t="s">
        <v>338</v>
      </c>
    </row>
    <row r="383" spans="4:84" s="15" customFormat="1">
      <c r="E383" s="475" t="s">
        <v>283</v>
      </c>
      <c r="F383" s="15">
        <v>1</v>
      </c>
      <c r="G383" s="15">
        <v>2</v>
      </c>
      <c r="H383" s="15">
        <v>3</v>
      </c>
      <c r="I383" s="15">
        <v>4</v>
      </c>
      <c r="J383" s="15">
        <v>5</v>
      </c>
      <c r="K383" s="15">
        <v>6</v>
      </c>
      <c r="L383" s="15">
        <v>7</v>
      </c>
      <c r="M383" s="15">
        <v>8</v>
      </c>
      <c r="N383" s="15">
        <v>9</v>
      </c>
      <c r="O383" s="15">
        <v>10</v>
      </c>
      <c r="P383" s="15">
        <v>11</v>
      </c>
      <c r="Q383" s="15">
        <v>12</v>
      </c>
      <c r="R383" s="15">
        <v>13</v>
      </c>
      <c r="S383" s="15">
        <v>14</v>
      </c>
      <c r="T383" s="15">
        <v>15</v>
      </c>
      <c r="U383" s="15">
        <v>16</v>
      </c>
      <c r="V383" s="15">
        <v>17</v>
      </c>
      <c r="W383" s="15">
        <v>18</v>
      </c>
      <c r="X383" s="15">
        <v>19</v>
      </c>
      <c r="Y383" s="15">
        <v>20</v>
      </c>
      <c r="Z383" s="15">
        <v>21</v>
      </c>
      <c r="AA383" s="15">
        <v>22</v>
      </c>
      <c r="AB383" s="15">
        <v>23</v>
      </c>
      <c r="AC383" s="15">
        <v>24</v>
      </c>
      <c r="AD383" s="15">
        <v>25</v>
      </c>
      <c r="AE383" s="15">
        <v>26</v>
      </c>
      <c r="AF383" s="15">
        <v>27</v>
      </c>
      <c r="AG383" s="15">
        <v>28</v>
      </c>
      <c r="AH383" s="15">
        <v>29</v>
      </c>
      <c r="AI383" s="15">
        <v>30</v>
      </c>
      <c r="AJ383" s="15">
        <v>31</v>
      </c>
      <c r="AK383" s="15">
        <v>32</v>
      </c>
      <c r="AL383" s="15">
        <v>33</v>
      </c>
      <c r="AM383" s="15">
        <v>34</v>
      </c>
      <c r="AN383" s="15">
        <v>35</v>
      </c>
      <c r="AO383" s="15">
        <v>36</v>
      </c>
      <c r="AP383" s="15">
        <v>37</v>
      </c>
      <c r="AQ383" s="15">
        <v>38</v>
      </c>
      <c r="AR383" s="15">
        <v>39</v>
      </c>
      <c r="AS383" s="15">
        <v>40</v>
      </c>
      <c r="AT383" s="15">
        <v>41</v>
      </c>
      <c r="AU383" s="15">
        <v>42</v>
      </c>
      <c r="AV383" s="15">
        <v>43</v>
      </c>
      <c r="AW383" s="15">
        <v>44</v>
      </c>
      <c r="AX383" s="15">
        <v>45</v>
      </c>
      <c r="AY383" s="15">
        <v>46</v>
      </c>
      <c r="AZ383" s="15">
        <v>47</v>
      </c>
      <c r="BA383" s="15">
        <v>48</v>
      </c>
      <c r="BB383" s="15">
        <v>49</v>
      </c>
      <c r="BC383" s="15">
        <v>50</v>
      </c>
      <c r="BD383" s="15">
        <v>51</v>
      </c>
      <c r="BE383" s="15">
        <v>52</v>
      </c>
      <c r="BF383" s="15">
        <v>53</v>
      </c>
      <c r="BG383" s="15">
        <v>54</v>
      </c>
      <c r="BH383" s="15">
        <v>55</v>
      </c>
      <c r="BI383" s="15">
        <v>56</v>
      </c>
      <c r="BJ383" s="15">
        <v>57</v>
      </c>
      <c r="BK383" s="15">
        <v>58</v>
      </c>
      <c r="BL383" s="15">
        <v>59</v>
      </c>
      <c r="BM383" s="15">
        <v>60</v>
      </c>
      <c r="BN383" s="15">
        <v>61</v>
      </c>
      <c r="BO383" s="15">
        <v>62</v>
      </c>
      <c r="BP383" s="15">
        <v>63</v>
      </c>
      <c r="BQ383" s="15">
        <v>64</v>
      </c>
      <c r="BR383" s="15">
        <v>65</v>
      </c>
      <c r="BS383" s="15">
        <v>66</v>
      </c>
      <c r="BT383" s="15">
        <v>67</v>
      </c>
      <c r="BU383" s="15">
        <v>68</v>
      </c>
      <c r="BV383" s="15">
        <v>69</v>
      </c>
      <c r="BW383" s="15">
        <v>70</v>
      </c>
      <c r="BX383" s="15">
        <v>71</v>
      </c>
      <c r="BY383" s="15">
        <v>72</v>
      </c>
      <c r="BZ383" s="15">
        <v>73</v>
      </c>
      <c r="CA383" s="15">
        <v>74</v>
      </c>
      <c r="CB383" s="15">
        <v>75</v>
      </c>
      <c r="CC383" s="15">
        <v>76</v>
      </c>
      <c r="CD383" s="15">
        <v>77</v>
      </c>
      <c r="CE383" s="15">
        <v>78</v>
      </c>
      <c r="CF383" s="15">
        <v>79</v>
      </c>
    </row>
    <row r="384" spans="4:84" s="15" customFormat="1">
      <c r="E384" s="475" t="s">
        <v>311</v>
      </c>
      <c r="F384" s="15">
        <v>48</v>
      </c>
      <c r="G384" s="15">
        <v>71</v>
      </c>
      <c r="H384" s="15">
        <v>9</v>
      </c>
      <c r="I384" s="15">
        <v>16</v>
      </c>
      <c r="J384" s="15">
        <v>78</v>
      </c>
      <c r="K384" s="15">
        <v>5</v>
      </c>
      <c r="L384" s="15">
        <v>65</v>
      </c>
      <c r="M384" s="15">
        <v>57</v>
      </c>
      <c r="N384" s="15">
        <v>11</v>
      </c>
      <c r="O384" s="15">
        <v>51</v>
      </c>
      <c r="P384" s="15">
        <v>32</v>
      </c>
      <c r="Q384" s="15">
        <v>58</v>
      </c>
      <c r="R384" s="15">
        <v>79</v>
      </c>
      <c r="S384" s="15">
        <v>21</v>
      </c>
      <c r="T384" s="15">
        <v>47</v>
      </c>
      <c r="U384" s="15">
        <v>25</v>
      </c>
      <c r="V384" s="15">
        <v>44</v>
      </c>
      <c r="W384" s="15">
        <v>35</v>
      </c>
      <c r="X384" s="15">
        <v>60</v>
      </c>
      <c r="Y384" s="15">
        <v>74</v>
      </c>
      <c r="Z384" s="15">
        <v>64</v>
      </c>
      <c r="AA384" s="15">
        <v>10</v>
      </c>
      <c r="AB384" s="15">
        <v>37</v>
      </c>
      <c r="AC384" s="15">
        <v>3</v>
      </c>
      <c r="AD384" s="15">
        <v>17</v>
      </c>
      <c r="AE384" s="15">
        <v>19</v>
      </c>
      <c r="AF384" s="15">
        <v>56</v>
      </c>
      <c r="AG384" s="15">
        <v>76</v>
      </c>
      <c r="AH384" s="15">
        <v>33</v>
      </c>
      <c r="AI384" s="15">
        <v>43</v>
      </c>
      <c r="AJ384" s="15">
        <v>59</v>
      </c>
      <c r="AK384" s="15">
        <v>66</v>
      </c>
      <c r="AL384" s="15">
        <v>61</v>
      </c>
      <c r="AM384" s="15">
        <v>41</v>
      </c>
      <c r="AN384" s="15">
        <v>34</v>
      </c>
      <c r="AO384" s="15">
        <v>2</v>
      </c>
      <c r="AP384" s="15">
        <v>55</v>
      </c>
      <c r="AQ384" s="15">
        <v>27</v>
      </c>
      <c r="AR384" s="15">
        <v>67</v>
      </c>
      <c r="AS384" s="15">
        <v>36</v>
      </c>
      <c r="AT384" s="15">
        <v>69</v>
      </c>
      <c r="AU384" s="15">
        <v>29</v>
      </c>
      <c r="AV384" s="15">
        <v>14</v>
      </c>
      <c r="AW384" s="15">
        <v>7</v>
      </c>
      <c r="AX384" s="15">
        <v>18</v>
      </c>
      <c r="AY384" s="15">
        <v>42</v>
      </c>
      <c r="AZ384" s="15">
        <v>15</v>
      </c>
      <c r="BA384" s="15">
        <v>1</v>
      </c>
      <c r="BB384" s="15">
        <v>63</v>
      </c>
      <c r="BC384" s="15">
        <v>6</v>
      </c>
      <c r="BD384" s="15">
        <v>49</v>
      </c>
      <c r="BE384" s="15">
        <v>40</v>
      </c>
      <c r="BF384" s="15">
        <v>24</v>
      </c>
      <c r="BG384" s="15">
        <v>77</v>
      </c>
      <c r="BH384" s="15">
        <v>73</v>
      </c>
      <c r="BI384" s="15">
        <v>53</v>
      </c>
      <c r="BJ384" s="15">
        <v>8</v>
      </c>
      <c r="BK384" s="15">
        <v>12</v>
      </c>
      <c r="BL384" s="15">
        <v>75</v>
      </c>
      <c r="BM384" s="15">
        <v>26</v>
      </c>
      <c r="BN384" s="15">
        <v>23</v>
      </c>
      <c r="BO384" s="15">
        <v>4</v>
      </c>
      <c r="BP384" s="15">
        <v>45</v>
      </c>
      <c r="BQ384" s="15">
        <v>13</v>
      </c>
      <c r="BR384" s="15">
        <v>54</v>
      </c>
      <c r="BS384" s="15">
        <v>52</v>
      </c>
      <c r="BT384" s="15">
        <v>39</v>
      </c>
      <c r="BU384" s="15">
        <v>30</v>
      </c>
      <c r="BV384" s="15">
        <v>46</v>
      </c>
      <c r="BW384" s="15">
        <v>72</v>
      </c>
      <c r="BX384" s="15">
        <v>38</v>
      </c>
      <c r="BY384" s="15">
        <v>70</v>
      </c>
      <c r="BZ384" s="15">
        <v>62</v>
      </c>
      <c r="CA384" s="15">
        <v>20</v>
      </c>
      <c r="CB384" s="15">
        <v>31</v>
      </c>
      <c r="CC384" s="15">
        <v>28</v>
      </c>
      <c r="CD384" s="15">
        <v>68</v>
      </c>
      <c r="CE384" s="15">
        <v>50</v>
      </c>
      <c r="CF384" s="15">
        <v>22</v>
      </c>
    </row>
    <row r="385" spans="4:89" s="15" customFormat="1">
      <c r="E385" s="475" t="s">
        <v>313</v>
      </c>
      <c r="F385" s="15">
        <v>50</v>
      </c>
      <c r="G385" s="15">
        <v>6</v>
      </c>
      <c r="H385" s="15">
        <v>40</v>
      </c>
      <c r="I385" s="15">
        <v>51</v>
      </c>
      <c r="J385" s="15">
        <v>59</v>
      </c>
      <c r="K385" s="15">
        <v>7</v>
      </c>
      <c r="L385" s="15">
        <v>78</v>
      </c>
      <c r="M385" s="15">
        <v>44</v>
      </c>
      <c r="N385" s="15">
        <v>12</v>
      </c>
      <c r="O385" s="15">
        <v>19</v>
      </c>
      <c r="P385" s="15">
        <v>33</v>
      </c>
      <c r="Q385" s="15">
        <v>9</v>
      </c>
      <c r="R385" s="15">
        <v>72</v>
      </c>
      <c r="S385" s="15">
        <v>1</v>
      </c>
      <c r="T385" s="15">
        <v>49</v>
      </c>
      <c r="U385" s="15">
        <v>10</v>
      </c>
      <c r="V385" s="15">
        <v>16</v>
      </c>
      <c r="W385" s="15">
        <v>77</v>
      </c>
      <c r="X385" s="15">
        <v>61</v>
      </c>
      <c r="Y385" s="15">
        <v>53</v>
      </c>
      <c r="Z385" s="15">
        <v>43</v>
      </c>
      <c r="AA385" s="15">
        <v>35</v>
      </c>
      <c r="AB385" s="15">
        <v>46</v>
      </c>
      <c r="AC385" s="15">
        <v>71</v>
      </c>
      <c r="AD385" s="15">
        <v>62</v>
      </c>
      <c r="AE385" s="15">
        <v>54</v>
      </c>
      <c r="AF385" s="15">
        <v>3</v>
      </c>
      <c r="AG385" s="15">
        <v>25</v>
      </c>
      <c r="AH385" s="15">
        <v>8</v>
      </c>
      <c r="AI385" s="15">
        <v>38</v>
      </c>
      <c r="AJ385" s="15">
        <v>39</v>
      </c>
      <c r="AK385" s="15">
        <v>79</v>
      </c>
      <c r="AL385" s="15">
        <v>29</v>
      </c>
      <c r="AM385" s="15">
        <v>57</v>
      </c>
      <c r="AN385" s="15">
        <v>2</v>
      </c>
      <c r="AO385" s="15">
        <v>17</v>
      </c>
      <c r="AP385" s="15">
        <v>45</v>
      </c>
      <c r="AQ385" s="15">
        <v>22</v>
      </c>
      <c r="AR385" s="15">
        <v>31</v>
      </c>
      <c r="AS385" s="15">
        <v>66</v>
      </c>
      <c r="AT385" s="15">
        <v>20</v>
      </c>
      <c r="AU385" s="15">
        <v>24</v>
      </c>
      <c r="AV385" s="15">
        <v>15</v>
      </c>
      <c r="AW385" s="15">
        <v>76</v>
      </c>
      <c r="AX385" s="15">
        <v>37</v>
      </c>
      <c r="AY385" s="15">
        <v>4</v>
      </c>
      <c r="AZ385" s="15">
        <v>26</v>
      </c>
      <c r="BA385" s="15">
        <v>55</v>
      </c>
      <c r="BB385" s="15">
        <v>48</v>
      </c>
      <c r="BC385" s="15">
        <v>42</v>
      </c>
      <c r="BD385" s="15">
        <v>75</v>
      </c>
      <c r="BE385" s="15">
        <v>64</v>
      </c>
      <c r="BF385" s="15">
        <v>41</v>
      </c>
      <c r="BG385" s="15">
        <v>36</v>
      </c>
      <c r="BH385" s="15">
        <v>11</v>
      </c>
      <c r="BI385" s="15">
        <v>74</v>
      </c>
      <c r="BJ385" s="15">
        <v>30</v>
      </c>
      <c r="BK385" s="15">
        <v>47</v>
      </c>
      <c r="BL385" s="15">
        <v>5</v>
      </c>
      <c r="BM385" s="15">
        <v>23</v>
      </c>
      <c r="BN385" s="15">
        <v>73</v>
      </c>
      <c r="BO385" s="15">
        <v>14</v>
      </c>
      <c r="BP385" s="15">
        <v>67</v>
      </c>
      <c r="BQ385" s="15">
        <v>32</v>
      </c>
      <c r="BR385" s="15">
        <v>28</v>
      </c>
      <c r="BS385" s="15">
        <v>60</v>
      </c>
      <c r="BT385" s="15">
        <v>63</v>
      </c>
      <c r="BU385" s="15">
        <v>69</v>
      </c>
      <c r="BV385" s="15">
        <v>52</v>
      </c>
      <c r="BW385" s="15">
        <v>27</v>
      </c>
      <c r="BX385" s="15">
        <v>34</v>
      </c>
      <c r="BY385" s="15">
        <v>13</v>
      </c>
      <c r="BZ385" s="15">
        <v>21</v>
      </c>
      <c r="CA385" s="15">
        <v>56</v>
      </c>
      <c r="CB385" s="15">
        <v>68</v>
      </c>
      <c r="CC385" s="15">
        <v>70</v>
      </c>
      <c r="CD385" s="15">
        <v>18</v>
      </c>
      <c r="CE385" s="15">
        <v>65</v>
      </c>
      <c r="CF385" s="15">
        <v>58</v>
      </c>
    </row>
    <row r="386" spans="4:89" s="15" customFormat="1"/>
    <row r="387" spans="4:89" s="15" customFormat="1">
      <c r="D387" s="479">
        <v>80</v>
      </c>
      <c r="E387" s="40" t="s">
        <v>338</v>
      </c>
    </row>
    <row r="388" spans="4:89" s="15" customFormat="1">
      <c r="E388" s="475" t="s">
        <v>283</v>
      </c>
      <c r="F388" s="15">
        <v>1</v>
      </c>
      <c r="G388" s="15">
        <v>2</v>
      </c>
      <c r="H388" s="15">
        <v>3</v>
      </c>
      <c r="I388" s="15">
        <v>4</v>
      </c>
      <c r="J388" s="15">
        <v>5</v>
      </c>
      <c r="K388" s="15">
        <v>6</v>
      </c>
      <c r="L388" s="15">
        <v>7</v>
      </c>
      <c r="M388" s="15">
        <v>8</v>
      </c>
      <c r="N388" s="15">
        <v>9</v>
      </c>
      <c r="O388" s="15">
        <v>10</v>
      </c>
      <c r="P388" s="15">
        <v>11</v>
      </c>
      <c r="Q388" s="15">
        <v>12</v>
      </c>
      <c r="R388" s="15">
        <v>13</v>
      </c>
      <c r="S388" s="15">
        <v>14</v>
      </c>
      <c r="T388" s="15">
        <v>15</v>
      </c>
      <c r="U388" s="15">
        <v>16</v>
      </c>
      <c r="V388" s="15">
        <v>17</v>
      </c>
      <c r="W388" s="15">
        <v>18</v>
      </c>
      <c r="X388" s="15">
        <v>19</v>
      </c>
      <c r="Y388" s="15">
        <v>20</v>
      </c>
      <c r="Z388" s="15">
        <v>21</v>
      </c>
      <c r="AA388" s="15">
        <v>22</v>
      </c>
      <c r="AB388" s="15">
        <v>23</v>
      </c>
      <c r="AC388" s="15">
        <v>24</v>
      </c>
      <c r="AD388" s="15">
        <v>25</v>
      </c>
      <c r="AE388" s="15">
        <v>26</v>
      </c>
      <c r="AF388" s="15">
        <v>27</v>
      </c>
      <c r="AG388" s="15">
        <v>28</v>
      </c>
      <c r="AH388" s="15">
        <v>29</v>
      </c>
      <c r="AI388" s="15">
        <v>30</v>
      </c>
      <c r="AJ388" s="15">
        <v>31</v>
      </c>
      <c r="AK388" s="15">
        <v>32</v>
      </c>
      <c r="AL388" s="15">
        <v>33</v>
      </c>
      <c r="AM388" s="15">
        <v>34</v>
      </c>
      <c r="AN388" s="15">
        <v>35</v>
      </c>
      <c r="AO388" s="15">
        <v>36</v>
      </c>
      <c r="AP388" s="15">
        <v>37</v>
      </c>
      <c r="AQ388" s="15">
        <v>38</v>
      </c>
      <c r="AR388" s="15">
        <v>39</v>
      </c>
      <c r="AS388" s="15">
        <v>40</v>
      </c>
      <c r="AT388" s="15">
        <v>41</v>
      </c>
      <c r="AU388" s="15">
        <v>42</v>
      </c>
      <c r="AV388" s="15">
        <v>43</v>
      </c>
      <c r="AW388" s="15">
        <v>44</v>
      </c>
      <c r="AX388" s="15">
        <v>45</v>
      </c>
      <c r="AY388" s="15">
        <v>46</v>
      </c>
      <c r="AZ388" s="15">
        <v>47</v>
      </c>
      <c r="BA388" s="15">
        <v>48</v>
      </c>
      <c r="BB388" s="15">
        <v>49</v>
      </c>
      <c r="BC388" s="15">
        <v>50</v>
      </c>
      <c r="BD388" s="15">
        <v>51</v>
      </c>
      <c r="BE388" s="15">
        <v>52</v>
      </c>
      <c r="BF388" s="15">
        <v>53</v>
      </c>
      <c r="BG388" s="15">
        <v>54</v>
      </c>
      <c r="BH388" s="15">
        <v>55</v>
      </c>
      <c r="BI388" s="15">
        <v>56</v>
      </c>
      <c r="BJ388" s="15">
        <v>57</v>
      </c>
      <c r="BK388" s="15">
        <v>58</v>
      </c>
      <c r="BL388" s="15">
        <v>59</v>
      </c>
      <c r="BM388" s="15">
        <v>60</v>
      </c>
      <c r="BN388" s="15">
        <v>61</v>
      </c>
      <c r="BO388" s="15">
        <v>62</v>
      </c>
      <c r="BP388" s="15">
        <v>63</v>
      </c>
      <c r="BQ388" s="15">
        <v>64</v>
      </c>
      <c r="BR388" s="15">
        <v>65</v>
      </c>
      <c r="BS388" s="15">
        <v>66</v>
      </c>
      <c r="BT388" s="15">
        <v>67</v>
      </c>
      <c r="BU388" s="15">
        <v>68</v>
      </c>
      <c r="BV388" s="15">
        <v>69</v>
      </c>
      <c r="BW388" s="15">
        <v>70</v>
      </c>
      <c r="BX388" s="15">
        <v>71</v>
      </c>
      <c r="BY388" s="15">
        <v>72</v>
      </c>
      <c r="BZ388" s="15">
        <v>73</v>
      </c>
      <c r="CA388" s="15">
        <v>74</v>
      </c>
      <c r="CB388" s="15">
        <v>75</v>
      </c>
      <c r="CC388" s="15">
        <v>76</v>
      </c>
      <c r="CD388" s="15">
        <v>77</v>
      </c>
      <c r="CE388" s="15">
        <v>78</v>
      </c>
      <c r="CF388" s="15">
        <v>79</v>
      </c>
      <c r="CG388" s="15">
        <v>80</v>
      </c>
    </row>
    <row r="389" spans="4:89" s="15" customFormat="1">
      <c r="E389" s="475" t="s">
        <v>311</v>
      </c>
      <c r="F389" s="15">
        <v>25</v>
      </c>
      <c r="G389" s="15">
        <v>58</v>
      </c>
      <c r="H389" s="15">
        <v>49</v>
      </c>
      <c r="I389" s="15">
        <v>33</v>
      </c>
      <c r="J389" s="15">
        <v>54</v>
      </c>
      <c r="K389" s="15">
        <v>69</v>
      </c>
      <c r="L389" s="15">
        <v>36</v>
      </c>
      <c r="M389" s="15">
        <v>55</v>
      </c>
      <c r="N389" s="15">
        <v>41</v>
      </c>
      <c r="O389" s="15">
        <v>76</v>
      </c>
      <c r="P389" s="15">
        <v>22</v>
      </c>
      <c r="Q389" s="15">
        <v>34</v>
      </c>
      <c r="R389" s="15">
        <v>30</v>
      </c>
      <c r="S389" s="15">
        <v>65</v>
      </c>
      <c r="T389" s="15">
        <v>73</v>
      </c>
      <c r="U389" s="15">
        <v>5</v>
      </c>
      <c r="V389" s="15">
        <v>24</v>
      </c>
      <c r="W389" s="15">
        <v>61</v>
      </c>
      <c r="X389" s="15">
        <v>46</v>
      </c>
      <c r="Y389" s="15">
        <v>26</v>
      </c>
      <c r="Z389" s="15">
        <v>70</v>
      </c>
      <c r="AA389" s="15">
        <v>28</v>
      </c>
      <c r="AB389" s="15">
        <v>39</v>
      </c>
      <c r="AC389" s="15">
        <v>16</v>
      </c>
      <c r="AD389" s="15">
        <v>43</v>
      </c>
      <c r="AE389" s="15">
        <v>20</v>
      </c>
      <c r="AF389" s="15">
        <v>59</v>
      </c>
      <c r="AG389" s="15">
        <v>66</v>
      </c>
      <c r="AH389" s="15">
        <v>50</v>
      </c>
      <c r="AI389" s="15">
        <v>79</v>
      </c>
      <c r="AJ389" s="15">
        <v>53</v>
      </c>
      <c r="AK389" s="15">
        <v>45</v>
      </c>
      <c r="AL389" s="15">
        <v>4</v>
      </c>
      <c r="AM389" s="15">
        <v>13</v>
      </c>
      <c r="AN389" s="15">
        <v>17</v>
      </c>
      <c r="AO389" s="15">
        <v>74</v>
      </c>
      <c r="AP389" s="15">
        <v>38</v>
      </c>
      <c r="AQ389" s="15">
        <v>27</v>
      </c>
      <c r="AR389" s="15">
        <v>42</v>
      </c>
      <c r="AS389" s="15">
        <v>18</v>
      </c>
      <c r="AT389" s="15">
        <v>37</v>
      </c>
      <c r="AU389" s="15">
        <v>63</v>
      </c>
      <c r="AV389" s="15">
        <v>32</v>
      </c>
      <c r="AW389" s="15">
        <v>51</v>
      </c>
      <c r="AX389" s="15">
        <v>6</v>
      </c>
      <c r="AY389" s="15">
        <v>19</v>
      </c>
      <c r="AZ389" s="15">
        <v>44</v>
      </c>
      <c r="BA389" s="15">
        <v>60</v>
      </c>
      <c r="BB389" s="15">
        <v>8</v>
      </c>
      <c r="BC389" s="15">
        <v>29</v>
      </c>
      <c r="BD389" s="15">
        <v>15</v>
      </c>
      <c r="BE389" s="15">
        <v>40</v>
      </c>
      <c r="BF389" s="15">
        <v>47</v>
      </c>
      <c r="BG389" s="15">
        <v>7</v>
      </c>
      <c r="BH389" s="15">
        <v>78</v>
      </c>
      <c r="BI389" s="15">
        <v>9</v>
      </c>
      <c r="BJ389" s="15">
        <v>80</v>
      </c>
      <c r="BK389" s="15">
        <v>21</v>
      </c>
      <c r="BL389" s="15">
        <v>57</v>
      </c>
      <c r="BM389" s="15">
        <v>48</v>
      </c>
      <c r="BN389" s="15">
        <v>64</v>
      </c>
      <c r="BO389" s="15">
        <v>10</v>
      </c>
      <c r="BP389" s="15">
        <v>67</v>
      </c>
      <c r="BQ389" s="15">
        <v>56</v>
      </c>
      <c r="BR389" s="15">
        <v>11</v>
      </c>
      <c r="BS389" s="15">
        <v>52</v>
      </c>
      <c r="BT389" s="15">
        <v>75</v>
      </c>
      <c r="BU389" s="15">
        <v>2</v>
      </c>
      <c r="BV389" s="15">
        <v>35</v>
      </c>
      <c r="BW389" s="15">
        <v>23</v>
      </c>
      <c r="BX389" s="15">
        <v>62</v>
      </c>
      <c r="BY389" s="15">
        <v>31</v>
      </c>
      <c r="BZ389" s="15">
        <v>72</v>
      </c>
      <c r="CA389" s="15">
        <v>1</v>
      </c>
      <c r="CB389" s="15">
        <v>14</v>
      </c>
      <c r="CC389" s="15">
        <v>77</v>
      </c>
      <c r="CD389" s="15">
        <v>3</v>
      </c>
      <c r="CE389" s="15">
        <v>12</v>
      </c>
      <c r="CF389" s="15">
        <v>71</v>
      </c>
      <c r="CG389" s="15">
        <v>68</v>
      </c>
    </row>
    <row r="390" spans="4:89" s="15" customFormat="1">
      <c r="E390" s="475" t="s">
        <v>313</v>
      </c>
      <c r="F390" s="15">
        <v>33</v>
      </c>
      <c r="G390" s="15">
        <v>78</v>
      </c>
      <c r="H390" s="15">
        <v>71</v>
      </c>
      <c r="I390" s="15">
        <v>62</v>
      </c>
      <c r="J390" s="15">
        <v>36</v>
      </c>
      <c r="K390" s="15">
        <v>79</v>
      </c>
      <c r="L390" s="15">
        <v>15</v>
      </c>
      <c r="M390" s="15">
        <v>9</v>
      </c>
      <c r="N390" s="15">
        <v>3</v>
      </c>
      <c r="O390" s="15">
        <v>52</v>
      </c>
      <c r="P390" s="15">
        <v>54</v>
      </c>
      <c r="Q390" s="15">
        <v>19</v>
      </c>
      <c r="R390" s="15">
        <v>6</v>
      </c>
      <c r="S390" s="15">
        <v>27</v>
      </c>
      <c r="T390" s="15">
        <v>64</v>
      </c>
      <c r="U390" s="15">
        <v>73</v>
      </c>
      <c r="V390" s="15">
        <v>26</v>
      </c>
      <c r="W390" s="15">
        <v>42</v>
      </c>
      <c r="X390" s="15">
        <v>21</v>
      </c>
      <c r="Y390" s="15">
        <v>53</v>
      </c>
      <c r="Z390" s="15">
        <v>43</v>
      </c>
      <c r="AA390" s="15">
        <v>30</v>
      </c>
      <c r="AB390" s="15">
        <v>80</v>
      </c>
      <c r="AC390" s="15">
        <v>2</v>
      </c>
      <c r="AD390" s="15">
        <v>47</v>
      </c>
      <c r="AE390" s="15">
        <v>75</v>
      </c>
      <c r="AF390" s="15">
        <v>48</v>
      </c>
      <c r="AG390" s="15">
        <v>10</v>
      </c>
      <c r="AH390" s="15">
        <v>66</v>
      </c>
      <c r="AI390" s="15">
        <v>22</v>
      </c>
      <c r="AJ390" s="15">
        <v>65</v>
      </c>
      <c r="AK390" s="15">
        <v>49</v>
      </c>
      <c r="AL390" s="15">
        <v>74</v>
      </c>
      <c r="AM390" s="15">
        <v>37</v>
      </c>
      <c r="AN390" s="15">
        <v>41</v>
      </c>
      <c r="AO390" s="15">
        <v>40</v>
      </c>
      <c r="AP390" s="15">
        <v>60</v>
      </c>
      <c r="AQ390" s="15">
        <v>45</v>
      </c>
      <c r="AR390" s="15">
        <v>25</v>
      </c>
      <c r="AS390" s="15">
        <v>69</v>
      </c>
      <c r="AT390" s="15">
        <v>14</v>
      </c>
      <c r="AU390" s="15">
        <v>76</v>
      </c>
      <c r="AV390" s="15">
        <v>59</v>
      </c>
      <c r="AW390" s="15">
        <v>5</v>
      </c>
      <c r="AX390" s="15">
        <v>38</v>
      </c>
      <c r="AY390" s="15">
        <v>57</v>
      </c>
      <c r="AZ390" s="15">
        <v>23</v>
      </c>
      <c r="BA390" s="15">
        <v>7</v>
      </c>
      <c r="BB390" s="15">
        <v>63</v>
      </c>
      <c r="BC390" s="15">
        <v>31</v>
      </c>
      <c r="BD390" s="15">
        <v>44</v>
      </c>
      <c r="BE390" s="15">
        <v>39</v>
      </c>
      <c r="BF390" s="15">
        <v>17</v>
      </c>
      <c r="BG390" s="15">
        <v>67</v>
      </c>
      <c r="BH390" s="15">
        <v>12</v>
      </c>
      <c r="BI390" s="15">
        <v>55</v>
      </c>
      <c r="BJ390" s="15">
        <v>46</v>
      </c>
      <c r="BK390" s="15">
        <v>34</v>
      </c>
      <c r="BL390" s="15">
        <v>28</v>
      </c>
      <c r="BM390" s="15">
        <v>58</v>
      </c>
      <c r="BN390" s="15">
        <v>50</v>
      </c>
      <c r="BO390" s="15">
        <v>4</v>
      </c>
      <c r="BP390" s="15">
        <v>24</v>
      </c>
      <c r="BQ390" s="15">
        <v>77</v>
      </c>
      <c r="BR390" s="15">
        <v>72</v>
      </c>
      <c r="BS390" s="15">
        <v>35</v>
      </c>
      <c r="BT390" s="15">
        <v>18</v>
      </c>
      <c r="BU390" s="15">
        <v>11</v>
      </c>
      <c r="BV390" s="15">
        <v>70</v>
      </c>
      <c r="BW390" s="15">
        <v>51</v>
      </c>
      <c r="BX390" s="15">
        <v>8</v>
      </c>
      <c r="BY390" s="15">
        <v>68</v>
      </c>
      <c r="BZ390" s="15">
        <v>16</v>
      </c>
      <c r="CA390" s="15">
        <v>32</v>
      </c>
      <c r="CB390" s="15">
        <v>1</v>
      </c>
      <c r="CC390" s="15">
        <v>29</v>
      </c>
      <c r="CD390" s="15">
        <v>13</v>
      </c>
      <c r="CE390" s="15">
        <v>20</v>
      </c>
      <c r="CF390" s="15">
        <v>61</v>
      </c>
      <c r="CG390" s="15">
        <v>56</v>
      </c>
    </row>
    <row r="391" spans="4:89" s="15" customFormat="1"/>
    <row r="392" spans="4:89" s="15" customFormat="1">
      <c r="D392" s="479">
        <v>81</v>
      </c>
      <c r="E392" s="40" t="s">
        <v>338</v>
      </c>
    </row>
    <row r="393" spans="4:89" s="15" customFormat="1">
      <c r="E393" s="475" t="s">
        <v>283</v>
      </c>
      <c r="F393" s="15">
        <v>1</v>
      </c>
      <c r="G393" s="15">
        <v>2</v>
      </c>
      <c r="H393" s="15">
        <v>3</v>
      </c>
      <c r="I393" s="15">
        <v>4</v>
      </c>
      <c r="J393" s="15">
        <v>5</v>
      </c>
      <c r="K393" s="15">
        <v>6</v>
      </c>
      <c r="L393" s="15">
        <v>7</v>
      </c>
      <c r="M393" s="15">
        <v>8</v>
      </c>
      <c r="N393" s="15">
        <v>9</v>
      </c>
      <c r="O393" s="15">
        <v>10</v>
      </c>
      <c r="P393" s="15">
        <v>11</v>
      </c>
      <c r="Q393" s="15">
        <v>12</v>
      </c>
      <c r="R393" s="15">
        <v>13</v>
      </c>
      <c r="S393" s="15">
        <v>14</v>
      </c>
      <c r="T393" s="15">
        <v>15</v>
      </c>
      <c r="U393" s="15">
        <v>16</v>
      </c>
      <c r="V393" s="15">
        <v>17</v>
      </c>
      <c r="W393" s="15">
        <v>18</v>
      </c>
      <c r="X393" s="15">
        <v>19</v>
      </c>
      <c r="Y393" s="15">
        <v>20</v>
      </c>
      <c r="Z393" s="15">
        <v>21</v>
      </c>
      <c r="AA393" s="15">
        <v>22</v>
      </c>
      <c r="AB393" s="15">
        <v>23</v>
      </c>
      <c r="AC393" s="15">
        <v>24</v>
      </c>
      <c r="AD393" s="15">
        <v>25</v>
      </c>
      <c r="AE393" s="15">
        <v>26</v>
      </c>
      <c r="AF393" s="15">
        <v>27</v>
      </c>
      <c r="AG393" s="15">
        <v>28</v>
      </c>
      <c r="AH393" s="15">
        <v>29</v>
      </c>
      <c r="AI393" s="15">
        <v>30</v>
      </c>
      <c r="AJ393" s="15">
        <v>31</v>
      </c>
      <c r="AK393" s="15">
        <v>32</v>
      </c>
      <c r="AL393" s="15">
        <v>33</v>
      </c>
      <c r="AM393" s="15">
        <v>34</v>
      </c>
      <c r="AN393" s="15">
        <v>35</v>
      </c>
      <c r="AO393" s="15">
        <v>36</v>
      </c>
      <c r="AP393" s="15">
        <v>37</v>
      </c>
      <c r="AQ393" s="15">
        <v>38</v>
      </c>
      <c r="AR393" s="15">
        <v>39</v>
      </c>
      <c r="AS393" s="15">
        <v>40</v>
      </c>
      <c r="AT393" s="15">
        <v>41</v>
      </c>
      <c r="AU393" s="15">
        <v>42</v>
      </c>
      <c r="AV393" s="15">
        <v>43</v>
      </c>
      <c r="AW393" s="15">
        <v>44</v>
      </c>
      <c r="AX393" s="15">
        <v>45</v>
      </c>
      <c r="AY393" s="15">
        <v>46</v>
      </c>
      <c r="AZ393" s="15">
        <v>47</v>
      </c>
      <c r="BA393" s="15">
        <v>48</v>
      </c>
      <c r="BB393" s="15">
        <v>49</v>
      </c>
      <c r="BC393" s="15">
        <v>50</v>
      </c>
      <c r="BD393" s="15">
        <v>51</v>
      </c>
      <c r="BE393" s="15">
        <v>52</v>
      </c>
      <c r="BF393" s="15">
        <v>53</v>
      </c>
      <c r="BG393" s="15">
        <v>54</v>
      </c>
      <c r="BH393" s="15">
        <v>55</v>
      </c>
      <c r="BI393" s="15">
        <v>56</v>
      </c>
      <c r="BJ393" s="15">
        <v>57</v>
      </c>
      <c r="BK393" s="15">
        <v>58</v>
      </c>
      <c r="BL393" s="15">
        <v>59</v>
      </c>
      <c r="BM393" s="15">
        <v>60</v>
      </c>
      <c r="BN393" s="15">
        <v>61</v>
      </c>
      <c r="BO393" s="15">
        <v>62</v>
      </c>
      <c r="BP393" s="15">
        <v>63</v>
      </c>
      <c r="BQ393" s="15">
        <v>64</v>
      </c>
      <c r="BR393" s="15">
        <v>65</v>
      </c>
      <c r="BS393" s="15">
        <v>66</v>
      </c>
      <c r="BT393" s="15">
        <v>67</v>
      </c>
      <c r="BU393" s="15">
        <v>68</v>
      </c>
      <c r="BV393" s="15">
        <v>69</v>
      </c>
      <c r="BX393" s="15">
        <v>70</v>
      </c>
      <c r="BY393" s="15">
        <v>71</v>
      </c>
      <c r="BZ393" s="15">
        <v>72</v>
      </c>
      <c r="CA393" s="15">
        <v>73</v>
      </c>
      <c r="CC393" s="15">
        <v>74</v>
      </c>
      <c r="CD393" s="15">
        <v>75</v>
      </c>
      <c r="CE393" s="15">
        <v>76</v>
      </c>
      <c r="CF393" s="15">
        <v>77</v>
      </c>
      <c r="CH393" s="15">
        <v>78</v>
      </c>
      <c r="CI393" s="15">
        <v>79</v>
      </c>
      <c r="CJ393" s="15">
        <v>80</v>
      </c>
      <c r="CK393" s="15">
        <v>81</v>
      </c>
    </row>
    <row r="394" spans="4:89" s="15" customFormat="1">
      <c r="E394" s="475" t="s">
        <v>311</v>
      </c>
      <c r="F394" s="15">
        <v>25</v>
      </c>
      <c r="G394" s="15">
        <v>10</v>
      </c>
      <c r="H394" s="15">
        <v>52</v>
      </c>
      <c r="I394" s="15">
        <v>27</v>
      </c>
      <c r="J394" s="15">
        <v>72</v>
      </c>
      <c r="K394" s="15">
        <v>77</v>
      </c>
      <c r="L394" s="15">
        <v>63</v>
      </c>
      <c r="M394" s="15">
        <v>69</v>
      </c>
      <c r="N394" s="15">
        <v>60</v>
      </c>
      <c r="O394" s="15">
        <v>37</v>
      </c>
      <c r="P394" s="15">
        <v>22</v>
      </c>
      <c r="Q394" s="15">
        <v>20</v>
      </c>
      <c r="R394" s="15">
        <v>66</v>
      </c>
      <c r="S394" s="15">
        <v>7</v>
      </c>
      <c r="T394" s="15">
        <v>12</v>
      </c>
      <c r="U394" s="15">
        <v>53</v>
      </c>
      <c r="V394" s="15">
        <v>36</v>
      </c>
      <c r="W394" s="15">
        <v>35</v>
      </c>
      <c r="X394" s="15">
        <v>2</v>
      </c>
      <c r="Y394" s="15">
        <v>68</v>
      </c>
      <c r="Z394" s="15">
        <v>34</v>
      </c>
      <c r="AA394" s="15">
        <v>11</v>
      </c>
      <c r="AB394" s="15">
        <v>74</v>
      </c>
      <c r="AC394" s="15">
        <v>80</v>
      </c>
      <c r="AD394" s="15">
        <v>58</v>
      </c>
      <c r="AE394" s="15">
        <v>45</v>
      </c>
      <c r="AF394" s="15">
        <v>31</v>
      </c>
      <c r="AG394" s="15">
        <v>5</v>
      </c>
      <c r="AH394" s="15">
        <v>79</v>
      </c>
      <c r="AI394" s="15">
        <v>75</v>
      </c>
      <c r="AJ394" s="15">
        <v>55</v>
      </c>
      <c r="AK394" s="15">
        <v>41</v>
      </c>
      <c r="AL394" s="15">
        <v>24</v>
      </c>
      <c r="AM394" s="15">
        <v>62</v>
      </c>
      <c r="AN394" s="15">
        <v>18</v>
      </c>
      <c r="AO394" s="15">
        <v>38</v>
      </c>
      <c r="AP394" s="15">
        <v>13</v>
      </c>
      <c r="AQ394" s="15">
        <v>73</v>
      </c>
      <c r="AR394" s="15">
        <v>46</v>
      </c>
      <c r="AS394" s="15">
        <v>3</v>
      </c>
      <c r="AT394" s="15">
        <v>42</v>
      </c>
      <c r="AU394" s="15">
        <v>15</v>
      </c>
      <c r="AV394" s="15">
        <v>70</v>
      </c>
      <c r="AW394" s="15">
        <v>28</v>
      </c>
      <c r="AX394" s="15">
        <v>76</v>
      </c>
      <c r="AY394" s="15">
        <v>71</v>
      </c>
      <c r="AZ394" s="15">
        <v>40</v>
      </c>
      <c r="BA394" s="15">
        <v>57</v>
      </c>
      <c r="BB394" s="15">
        <v>61</v>
      </c>
      <c r="BC394" s="15">
        <v>23</v>
      </c>
      <c r="BD394" s="15">
        <v>44</v>
      </c>
      <c r="BE394" s="15">
        <v>39</v>
      </c>
      <c r="BF394" s="15">
        <v>67</v>
      </c>
      <c r="BG394" s="15">
        <v>51</v>
      </c>
      <c r="BH394" s="15">
        <v>78</v>
      </c>
      <c r="BI394" s="15">
        <v>64</v>
      </c>
      <c r="BJ394" s="15">
        <v>48</v>
      </c>
      <c r="BK394" s="15">
        <v>59</v>
      </c>
      <c r="BL394" s="15">
        <v>43</v>
      </c>
      <c r="BM394" s="15">
        <v>8</v>
      </c>
      <c r="BN394" s="15">
        <v>19</v>
      </c>
      <c r="BO394" s="15">
        <v>30</v>
      </c>
      <c r="BP394" s="15">
        <v>81</v>
      </c>
      <c r="BQ394" s="15">
        <v>21</v>
      </c>
      <c r="BR394" s="15">
        <v>56</v>
      </c>
      <c r="BS394" s="15">
        <v>9</v>
      </c>
      <c r="BT394" s="15">
        <v>26</v>
      </c>
      <c r="BU394" s="15">
        <v>32</v>
      </c>
      <c r="BV394" s="15">
        <v>47</v>
      </c>
      <c r="BX394" s="15">
        <v>29</v>
      </c>
      <c r="BY394" s="15">
        <v>54</v>
      </c>
      <c r="BZ394" s="15">
        <v>6</v>
      </c>
      <c r="CA394" s="15">
        <v>33</v>
      </c>
      <c r="CC394" s="15">
        <v>4</v>
      </c>
      <c r="CD394" s="15">
        <v>14</v>
      </c>
      <c r="CE394" s="15">
        <v>50</v>
      </c>
      <c r="CF394" s="15">
        <v>17</v>
      </c>
      <c r="CH394" s="15">
        <v>49</v>
      </c>
      <c r="CI394" s="15">
        <v>65</v>
      </c>
      <c r="CJ394" s="15">
        <v>1</v>
      </c>
      <c r="CK394" s="15">
        <v>16</v>
      </c>
    </row>
    <row r="395" spans="4:89" s="15" customFormat="1">
      <c r="E395" s="475" t="s">
        <v>313</v>
      </c>
      <c r="F395" s="15">
        <v>68</v>
      </c>
      <c r="G395" s="15">
        <v>21</v>
      </c>
      <c r="H395" s="15">
        <v>10</v>
      </c>
      <c r="I395" s="15">
        <v>48</v>
      </c>
      <c r="J395" s="15">
        <v>71</v>
      </c>
      <c r="K395" s="15">
        <v>39</v>
      </c>
      <c r="L395" s="15">
        <v>69</v>
      </c>
      <c r="M395" s="15">
        <v>16</v>
      </c>
      <c r="N395" s="15">
        <v>11</v>
      </c>
      <c r="O395" s="15">
        <v>64</v>
      </c>
      <c r="P395" s="15">
        <v>80</v>
      </c>
      <c r="Q395" s="15">
        <v>33</v>
      </c>
      <c r="R395" s="15">
        <v>2</v>
      </c>
      <c r="S395" s="15">
        <v>70</v>
      </c>
      <c r="T395" s="15">
        <v>44</v>
      </c>
      <c r="U395" s="15">
        <v>72</v>
      </c>
      <c r="V395" s="15">
        <v>78</v>
      </c>
      <c r="W395" s="15">
        <v>49</v>
      </c>
      <c r="X395" s="15">
        <v>26</v>
      </c>
      <c r="Y395" s="15">
        <v>66</v>
      </c>
      <c r="Z395" s="15">
        <v>24</v>
      </c>
      <c r="AA395" s="15">
        <v>3</v>
      </c>
      <c r="AB395" s="15">
        <v>51</v>
      </c>
      <c r="AC395" s="15">
        <v>42</v>
      </c>
      <c r="AD395" s="15">
        <v>9</v>
      </c>
      <c r="AE395" s="15">
        <v>81</v>
      </c>
      <c r="AF395" s="15">
        <v>73</v>
      </c>
      <c r="AG395" s="15">
        <v>62</v>
      </c>
      <c r="AH395" s="15">
        <v>32</v>
      </c>
      <c r="AI395" s="15">
        <v>57</v>
      </c>
      <c r="AJ395" s="15">
        <v>75</v>
      </c>
      <c r="AK395" s="15">
        <v>50</v>
      </c>
      <c r="AL395" s="15">
        <v>12</v>
      </c>
      <c r="AM395" s="15">
        <v>53</v>
      </c>
      <c r="AN395" s="15">
        <v>19</v>
      </c>
      <c r="AO395" s="15">
        <v>30</v>
      </c>
      <c r="AP395" s="15">
        <v>58</v>
      </c>
      <c r="AQ395" s="15">
        <v>15</v>
      </c>
      <c r="AR395" s="15">
        <v>52</v>
      </c>
      <c r="AS395" s="15">
        <v>41</v>
      </c>
      <c r="AT395" s="15">
        <v>14</v>
      </c>
      <c r="AU395" s="15">
        <v>77</v>
      </c>
      <c r="AV395" s="15">
        <v>79</v>
      </c>
      <c r="AW395" s="15">
        <v>1</v>
      </c>
      <c r="AX395" s="15">
        <v>6</v>
      </c>
      <c r="AY395" s="15">
        <v>8</v>
      </c>
      <c r="AZ395" s="15">
        <v>76</v>
      </c>
      <c r="BA395" s="15">
        <v>4</v>
      </c>
      <c r="BB395" s="15">
        <v>38</v>
      </c>
      <c r="BC395" s="15">
        <v>29</v>
      </c>
      <c r="BD395" s="15">
        <v>23</v>
      </c>
      <c r="BE395" s="15">
        <v>34</v>
      </c>
      <c r="BF395" s="15">
        <v>47</v>
      </c>
      <c r="BG395" s="15">
        <v>63</v>
      </c>
      <c r="BH395" s="15">
        <v>36</v>
      </c>
      <c r="BI395" s="15">
        <v>18</v>
      </c>
      <c r="BJ395" s="15">
        <v>25</v>
      </c>
      <c r="BK395" s="15">
        <v>65</v>
      </c>
      <c r="BL395" s="15">
        <v>67</v>
      </c>
      <c r="BM395" s="15">
        <v>13</v>
      </c>
      <c r="BN395" s="15">
        <v>17</v>
      </c>
      <c r="BO395" s="15">
        <v>46</v>
      </c>
      <c r="BP395" s="15">
        <v>54</v>
      </c>
      <c r="BQ395" s="15">
        <v>22</v>
      </c>
      <c r="BR395" s="15">
        <v>74</v>
      </c>
      <c r="BS395" s="15">
        <v>20</v>
      </c>
      <c r="BT395" s="15">
        <v>59</v>
      </c>
      <c r="BU395" s="15">
        <v>27</v>
      </c>
      <c r="BV395" s="15">
        <v>37</v>
      </c>
      <c r="BX395" s="15">
        <v>60</v>
      </c>
      <c r="BY395" s="15">
        <v>5</v>
      </c>
      <c r="BZ395" s="15">
        <v>40</v>
      </c>
      <c r="CA395" s="15">
        <v>55</v>
      </c>
      <c r="CC395" s="15">
        <v>35</v>
      </c>
      <c r="CD395" s="15">
        <v>61</v>
      </c>
      <c r="CE395" s="15">
        <v>7</v>
      </c>
      <c r="CF395" s="15">
        <v>45</v>
      </c>
      <c r="CH395" s="15">
        <v>43</v>
      </c>
      <c r="CI395" s="15">
        <v>28</v>
      </c>
      <c r="CJ395" s="15">
        <v>56</v>
      </c>
      <c r="CK395" s="15">
        <v>31</v>
      </c>
    </row>
    <row r="396" spans="4:89" s="15" customFormat="1"/>
    <row r="397" spans="4:89" s="15" customFormat="1">
      <c r="D397" s="479">
        <v>82</v>
      </c>
      <c r="E397" s="40" t="s">
        <v>338</v>
      </c>
    </row>
    <row r="398" spans="4:89" s="15" customFormat="1">
      <c r="E398" s="475" t="s">
        <v>283</v>
      </c>
      <c r="F398" s="15">
        <v>1</v>
      </c>
      <c r="G398" s="15">
        <v>2</v>
      </c>
      <c r="H398" s="15">
        <v>3</v>
      </c>
      <c r="I398" s="15">
        <v>4</v>
      </c>
      <c r="J398" s="15">
        <v>5</v>
      </c>
      <c r="K398" s="15">
        <v>6</v>
      </c>
      <c r="L398" s="15">
        <v>7</v>
      </c>
      <c r="M398" s="15">
        <v>8</v>
      </c>
      <c r="N398" s="15">
        <v>9</v>
      </c>
      <c r="O398" s="15">
        <v>10</v>
      </c>
      <c r="P398" s="15">
        <v>11</v>
      </c>
      <c r="Q398" s="15">
        <v>12</v>
      </c>
      <c r="R398" s="15">
        <v>13</v>
      </c>
      <c r="S398" s="15">
        <v>14</v>
      </c>
      <c r="T398" s="15">
        <v>15</v>
      </c>
      <c r="U398" s="15">
        <v>16</v>
      </c>
      <c r="V398" s="15">
        <v>17</v>
      </c>
      <c r="W398" s="15">
        <v>18</v>
      </c>
      <c r="X398" s="15">
        <v>19</v>
      </c>
      <c r="Y398" s="15">
        <v>20</v>
      </c>
      <c r="Z398" s="15">
        <v>21</v>
      </c>
      <c r="AA398" s="15">
        <v>22</v>
      </c>
      <c r="AB398" s="15">
        <v>23</v>
      </c>
      <c r="AC398" s="15">
        <v>24</v>
      </c>
      <c r="AD398" s="15">
        <v>25</v>
      </c>
      <c r="AE398" s="15">
        <v>26</v>
      </c>
      <c r="AF398" s="15">
        <v>27</v>
      </c>
      <c r="AG398" s="15">
        <v>28</v>
      </c>
      <c r="AH398" s="15">
        <v>29</v>
      </c>
      <c r="AI398" s="15">
        <v>30</v>
      </c>
      <c r="AJ398" s="15">
        <v>31</v>
      </c>
      <c r="AK398" s="15">
        <v>32</v>
      </c>
      <c r="AL398" s="15">
        <v>33</v>
      </c>
      <c r="AM398" s="15">
        <v>34</v>
      </c>
      <c r="AN398" s="15">
        <v>35</v>
      </c>
      <c r="AO398" s="15">
        <v>36</v>
      </c>
      <c r="AP398" s="15">
        <v>37</v>
      </c>
      <c r="AQ398" s="15">
        <v>38</v>
      </c>
      <c r="AR398" s="15">
        <v>39</v>
      </c>
      <c r="AS398" s="15">
        <v>40</v>
      </c>
      <c r="AT398" s="15">
        <v>41</v>
      </c>
      <c r="AU398" s="15">
        <v>42</v>
      </c>
      <c r="AV398" s="15">
        <v>43</v>
      </c>
      <c r="AW398" s="15">
        <v>44</v>
      </c>
      <c r="AX398" s="15">
        <v>45</v>
      </c>
      <c r="AY398" s="15">
        <v>46</v>
      </c>
      <c r="AZ398" s="15">
        <v>47</v>
      </c>
      <c r="BA398" s="15">
        <v>48</v>
      </c>
      <c r="BB398" s="15">
        <v>49</v>
      </c>
      <c r="BC398" s="15">
        <v>50</v>
      </c>
      <c r="BD398" s="15">
        <v>51</v>
      </c>
      <c r="BE398" s="15">
        <v>52</v>
      </c>
      <c r="BF398" s="15">
        <v>53</v>
      </c>
      <c r="BG398" s="15">
        <v>54</v>
      </c>
      <c r="BH398" s="15">
        <v>55</v>
      </c>
      <c r="BI398" s="15">
        <v>56</v>
      </c>
      <c r="BJ398" s="15">
        <v>57</v>
      </c>
      <c r="BK398" s="15">
        <v>58</v>
      </c>
      <c r="BL398" s="15">
        <v>59</v>
      </c>
      <c r="BM398" s="15">
        <v>60</v>
      </c>
      <c r="BN398" s="15">
        <v>61</v>
      </c>
      <c r="BO398" s="15">
        <v>62</v>
      </c>
      <c r="BP398" s="15">
        <v>63</v>
      </c>
      <c r="BQ398" s="15">
        <v>64</v>
      </c>
      <c r="BR398" s="15">
        <v>65</v>
      </c>
      <c r="BS398" s="15">
        <v>66</v>
      </c>
      <c r="BT398" s="15">
        <v>67</v>
      </c>
      <c r="BU398" s="15">
        <v>68</v>
      </c>
      <c r="BV398" s="15">
        <v>69</v>
      </c>
      <c r="BW398" s="15">
        <v>70</v>
      </c>
      <c r="BX398" s="15">
        <v>71</v>
      </c>
      <c r="BY398" s="15">
        <v>72</v>
      </c>
      <c r="BZ398" s="15">
        <v>73</v>
      </c>
      <c r="CA398" s="15">
        <v>74</v>
      </c>
      <c r="CC398" s="15">
        <v>75</v>
      </c>
      <c r="CD398" s="15">
        <v>76</v>
      </c>
      <c r="CE398" s="15">
        <v>77</v>
      </c>
      <c r="CF398" s="15">
        <v>78</v>
      </c>
      <c r="CH398" s="15">
        <v>79</v>
      </c>
      <c r="CI398" s="15">
        <v>80</v>
      </c>
      <c r="CJ398" s="15">
        <v>81</v>
      </c>
      <c r="CK398" s="15">
        <v>82</v>
      </c>
    </row>
    <row r="399" spans="4:89" s="15" customFormat="1">
      <c r="E399" s="475" t="s">
        <v>311</v>
      </c>
      <c r="F399" s="15">
        <v>50</v>
      </c>
      <c r="G399" s="15">
        <v>73</v>
      </c>
      <c r="H399" s="15">
        <v>21</v>
      </c>
      <c r="I399" s="15">
        <v>2</v>
      </c>
      <c r="J399" s="15">
        <v>11</v>
      </c>
      <c r="K399" s="15">
        <v>69</v>
      </c>
      <c r="L399" s="15">
        <v>49</v>
      </c>
      <c r="M399" s="15">
        <v>30</v>
      </c>
      <c r="N399" s="15">
        <v>18</v>
      </c>
      <c r="O399" s="15">
        <v>32</v>
      </c>
      <c r="P399" s="15">
        <v>5</v>
      </c>
      <c r="Q399" s="15">
        <v>82</v>
      </c>
      <c r="R399" s="15">
        <v>70</v>
      </c>
      <c r="S399" s="15">
        <v>48</v>
      </c>
      <c r="T399" s="15">
        <v>63</v>
      </c>
      <c r="U399" s="15">
        <v>40</v>
      </c>
      <c r="V399" s="15">
        <v>9</v>
      </c>
      <c r="W399" s="15">
        <v>12</v>
      </c>
      <c r="X399" s="15">
        <v>77</v>
      </c>
      <c r="Y399" s="15">
        <v>26</v>
      </c>
      <c r="Z399" s="15">
        <v>19</v>
      </c>
      <c r="AA399" s="15">
        <v>55</v>
      </c>
      <c r="AB399" s="15">
        <v>65</v>
      </c>
      <c r="AC399" s="15">
        <v>15</v>
      </c>
      <c r="AD399" s="15">
        <v>38</v>
      </c>
      <c r="AE399" s="15">
        <v>52</v>
      </c>
      <c r="AF399" s="15">
        <v>71</v>
      </c>
      <c r="AG399" s="15">
        <v>34</v>
      </c>
      <c r="AH399" s="15">
        <v>81</v>
      </c>
      <c r="AI399" s="15">
        <v>8</v>
      </c>
      <c r="AJ399" s="15">
        <v>45</v>
      </c>
      <c r="AK399" s="15">
        <v>61</v>
      </c>
      <c r="AL399" s="15">
        <v>72</v>
      </c>
      <c r="AM399" s="15">
        <v>57</v>
      </c>
      <c r="AN399" s="15">
        <v>7</v>
      </c>
      <c r="AO399" s="15">
        <v>54</v>
      </c>
      <c r="AP399" s="15">
        <v>36</v>
      </c>
      <c r="AQ399" s="15">
        <v>22</v>
      </c>
      <c r="AR399" s="15">
        <v>13</v>
      </c>
      <c r="AS399" s="15">
        <v>78</v>
      </c>
      <c r="AT399" s="15">
        <v>44</v>
      </c>
      <c r="AU399" s="15">
        <v>6</v>
      </c>
      <c r="AV399" s="15">
        <v>74</v>
      </c>
      <c r="AW399" s="15">
        <v>67</v>
      </c>
      <c r="AX399" s="15">
        <v>31</v>
      </c>
      <c r="AY399" s="15">
        <v>25</v>
      </c>
      <c r="AZ399" s="15">
        <v>68</v>
      </c>
      <c r="BA399" s="15">
        <v>60</v>
      </c>
      <c r="BB399" s="15">
        <v>53</v>
      </c>
      <c r="BC399" s="15">
        <v>3</v>
      </c>
      <c r="BD399" s="15">
        <v>64</v>
      </c>
      <c r="BE399" s="15">
        <v>1</v>
      </c>
      <c r="BF399" s="15">
        <v>20</v>
      </c>
      <c r="BG399" s="15">
        <v>47</v>
      </c>
      <c r="BH399" s="15">
        <v>14</v>
      </c>
      <c r="BI399" s="15">
        <v>27</v>
      </c>
      <c r="BJ399" s="15">
        <v>4</v>
      </c>
      <c r="BK399" s="15">
        <v>16</v>
      </c>
      <c r="BL399" s="15">
        <v>76</v>
      </c>
      <c r="BM399" s="15">
        <v>24</v>
      </c>
      <c r="BN399" s="15">
        <v>80</v>
      </c>
      <c r="BO399" s="15">
        <v>23</v>
      </c>
      <c r="BP399" s="15">
        <v>75</v>
      </c>
      <c r="BQ399" s="15">
        <v>33</v>
      </c>
      <c r="BR399" s="15">
        <v>37</v>
      </c>
      <c r="BS399" s="15">
        <v>39</v>
      </c>
      <c r="BT399" s="15">
        <v>46</v>
      </c>
      <c r="BU399" s="15">
        <v>62</v>
      </c>
      <c r="BV399" s="15">
        <v>58</v>
      </c>
      <c r="BW399" s="15">
        <v>79</v>
      </c>
      <c r="BX399" s="15">
        <v>29</v>
      </c>
      <c r="BY399" s="15">
        <v>56</v>
      </c>
      <c r="BZ399" s="15">
        <v>66</v>
      </c>
      <c r="CA399" s="15">
        <v>43</v>
      </c>
      <c r="CC399" s="15">
        <v>28</v>
      </c>
      <c r="CD399" s="15">
        <v>41</v>
      </c>
      <c r="CE399" s="15">
        <v>35</v>
      </c>
      <c r="CF399" s="15">
        <v>51</v>
      </c>
      <c r="CH399" s="15">
        <v>10</v>
      </c>
      <c r="CI399" s="15">
        <v>59</v>
      </c>
      <c r="CJ399" s="15">
        <v>42</v>
      </c>
      <c r="CK399" s="15">
        <v>17</v>
      </c>
    </row>
    <row r="400" spans="4:89" s="15" customFormat="1">
      <c r="E400" s="475" t="s">
        <v>313</v>
      </c>
      <c r="F400" s="15">
        <v>65</v>
      </c>
      <c r="G400" s="15">
        <v>30</v>
      </c>
      <c r="H400" s="15">
        <v>50</v>
      </c>
      <c r="I400" s="15">
        <v>79</v>
      </c>
      <c r="J400" s="15">
        <v>71</v>
      </c>
      <c r="K400" s="15">
        <v>9</v>
      </c>
      <c r="L400" s="15">
        <v>70</v>
      </c>
      <c r="M400" s="15">
        <v>57</v>
      </c>
      <c r="N400" s="15">
        <v>16</v>
      </c>
      <c r="O400" s="15">
        <v>1</v>
      </c>
      <c r="P400" s="15">
        <v>24</v>
      </c>
      <c r="Q400" s="15">
        <v>34</v>
      </c>
      <c r="R400" s="15">
        <v>37</v>
      </c>
      <c r="S400" s="15">
        <v>5</v>
      </c>
      <c r="T400" s="15">
        <v>61</v>
      </c>
      <c r="U400" s="15">
        <v>81</v>
      </c>
      <c r="V400" s="15">
        <v>13</v>
      </c>
      <c r="W400" s="15">
        <v>49</v>
      </c>
      <c r="X400" s="15">
        <v>27</v>
      </c>
      <c r="Y400" s="15">
        <v>72</v>
      </c>
      <c r="Z400" s="15">
        <v>15</v>
      </c>
      <c r="AA400" s="15">
        <v>60</v>
      </c>
      <c r="AB400" s="15">
        <v>45</v>
      </c>
      <c r="AC400" s="15">
        <v>22</v>
      </c>
      <c r="AD400" s="15">
        <v>75</v>
      </c>
      <c r="AE400" s="15">
        <v>77</v>
      </c>
      <c r="AF400" s="15">
        <v>63</v>
      </c>
      <c r="AG400" s="15">
        <v>59</v>
      </c>
      <c r="AH400" s="15">
        <v>21</v>
      </c>
      <c r="AI400" s="15">
        <v>39</v>
      </c>
      <c r="AJ400" s="15">
        <v>8</v>
      </c>
      <c r="AK400" s="15">
        <v>58</v>
      </c>
      <c r="AL400" s="15">
        <v>76</v>
      </c>
      <c r="AM400" s="15">
        <v>23</v>
      </c>
      <c r="AN400" s="15">
        <v>12</v>
      </c>
      <c r="AO400" s="15">
        <v>2</v>
      </c>
      <c r="AP400" s="15">
        <v>40</v>
      </c>
      <c r="AQ400" s="15">
        <v>51</v>
      </c>
      <c r="AR400" s="15">
        <v>10</v>
      </c>
      <c r="AS400" s="15">
        <v>80</v>
      </c>
      <c r="AT400" s="15">
        <v>7</v>
      </c>
      <c r="AU400" s="15">
        <v>33</v>
      </c>
      <c r="AV400" s="15">
        <v>54</v>
      </c>
      <c r="AW400" s="15">
        <v>11</v>
      </c>
      <c r="AX400" s="15">
        <v>41</v>
      </c>
      <c r="AY400" s="15">
        <v>18</v>
      </c>
      <c r="AZ400" s="15">
        <v>35</v>
      </c>
      <c r="BA400" s="15">
        <v>67</v>
      </c>
      <c r="BB400" s="15">
        <v>46</v>
      </c>
      <c r="BC400" s="15">
        <v>56</v>
      </c>
      <c r="BD400" s="15">
        <v>53</v>
      </c>
      <c r="BE400" s="15">
        <v>74</v>
      </c>
      <c r="BF400" s="15">
        <v>82</v>
      </c>
      <c r="BG400" s="15">
        <v>42</v>
      </c>
      <c r="BH400" s="15">
        <v>69</v>
      </c>
      <c r="BI400" s="15">
        <v>78</v>
      </c>
      <c r="BJ400" s="15">
        <v>31</v>
      </c>
      <c r="BK400" s="15">
        <v>55</v>
      </c>
      <c r="BL400" s="15">
        <v>28</v>
      </c>
      <c r="BM400" s="15">
        <v>66</v>
      </c>
      <c r="BN400" s="15">
        <v>17</v>
      </c>
      <c r="BO400" s="15">
        <v>64</v>
      </c>
      <c r="BP400" s="15">
        <v>29</v>
      </c>
      <c r="BQ400" s="15">
        <v>73</v>
      </c>
      <c r="BR400" s="15">
        <v>6</v>
      </c>
      <c r="BS400" s="15">
        <v>43</v>
      </c>
      <c r="BT400" s="15">
        <v>48</v>
      </c>
      <c r="BU400" s="15">
        <v>4</v>
      </c>
      <c r="BV400" s="15">
        <v>68</v>
      </c>
      <c r="BW400" s="15">
        <v>19</v>
      </c>
      <c r="BX400" s="15">
        <v>32</v>
      </c>
      <c r="BY400" s="15">
        <v>26</v>
      </c>
      <c r="BZ400" s="15">
        <v>47</v>
      </c>
      <c r="CA400" s="15">
        <v>52</v>
      </c>
      <c r="CC400" s="15">
        <v>3</v>
      </c>
      <c r="CD400" s="15">
        <v>20</v>
      </c>
      <c r="CE400" s="15">
        <v>44</v>
      </c>
      <c r="CF400" s="15">
        <v>36</v>
      </c>
      <c r="CH400" s="15">
        <v>14</v>
      </c>
      <c r="CI400" s="15">
        <v>38</v>
      </c>
      <c r="CJ400" s="15">
        <v>25</v>
      </c>
      <c r="CK400" s="15">
        <v>62</v>
      </c>
    </row>
    <row r="401" spans="4:90" s="15" customFormat="1"/>
    <row r="402" spans="4:90" s="15" customFormat="1">
      <c r="D402" s="479">
        <v>83</v>
      </c>
      <c r="E402" s="40" t="s">
        <v>338</v>
      </c>
    </row>
    <row r="403" spans="4:90" s="15" customFormat="1">
      <c r="E403" s="475" t="s">
        <v>283</v>
      </c>
      <c r="F403" s="15">
        <v>1</v>
      </c>
      <c r="G403" s="15">
        <v>2</v>
      </c>
      <c r="H403" s="15">
        <v>3</v>
      </c>
      <c r="I403" s="15">
        <v>4</v>
      </c>
      <c r="J403" s="15">
        <v>5</v>
      </c>
      <c r="K403" s="15">
        <v>6</v>
      </c>
      <c r="L403" s="15">
        <v>7</v>
      </c>
      <c r="M403" s="15">
        <v>8</v>
      </c>
      <c r="N403" s="15">
        <v>9</v>
      </c>
      <c r="O403" s="15">
        <v>10</v>
      </c>
      <c r="P403" s="15">
        <v>11</v>
      </c>
      <c r="Q403" s="15">
        <v>12</v>
      </c>
      <c r="R403" s="15">
        <v>13</v>
      </c>
      <c r="S403" s="15">
        <v>14</v>
      </c>
      <c r="T403" s="15">
        <v>15</v>
      </c>
      <c r="U403" s="15">
        <v>16</v>
      </c>
      <c r="V403" s="15">
        <v>17</v>
      </c>
      <c r="W403" s="15">
        <v>18</v>
      </c>
      <c r="X403" s="15">
        <v>19</v>
      </c>
      <c r="Y403" s="15">
        <v>20</v>
      </c>
      <c r="Z403" s="15">
        <v>21</v>
      </c>
      <c r="AA403" s="15">
        <v>22</v>
      </c>
      <c r="AB403" s="15">
        <v>23</v>
      </c>
      <c r="AC403" s="15">
        <v>24</v>
      </c>
      <c r="AD403" s="15">
        <v>25</v>
      </c>
      <c r="AE403" s="15">
        <v>26</v>
      </c>
      <c r="AF403" s="15">
        <v>27</v>
      </c>
      <c r="AG403" s="15">
        <v>28</v>
      </c>
      <c r="AH403" s="15">
        <v>29</v>
      </c>
      <c r="AI403" s="15">
        <v>30</v>
      </c>
      <c r="AJ403" s="15">
        <v>31</v>
      </c>
      <c r="AK403" s="15">
        <v>32</v>
      </c>
      <c r="AL403" s="15">
        <v>33</v>
      </c>
      <c r="AM403" s="15">
        <v>34</v>
      </c>
      <c r="AN403" s="15">
        <v>35</v>
      </c>
      <c r="AO403" s="15">
        <v>36</v>
      </c>
      <c r="AP403" s="15">
        <v>37</v>
      </c>
      <c r="AQ403" s="15">
        <v>38</v>
      </c>
      <c r="AR403" s="15">
        <v>39</v>
      </c>
      <c r="AS403" s="15">
        <v>40</v>
      </c>
      <c r="AT403" s="15">
        <v>41</v>
      </c>
      <c r="AU403" s="15">
        <v>42</v>
      </c>
      <c r="AV403" s="15">
        <v>43</v>
      </c>
      <c r="AW403" s="15">
        <v>44</v>
      </c>
      <c r="AX403" s="15">
        <v>45</v>
      </c>
      <c r="AY403" s="15">
        <v>46</v>
      </c>
      <c r="AZ403" s="15">
        <v>47</v>
      </c>
      <c r="BA403" s="15">
        <v>48</v>
      </c>
      <c r="BB403" s="15">
        <v>49</v>
      </c>
      <c r="BC403" s="15">
        <v>50</v>
      </c>
      <c r="BD403" s="15">
        <v>51</v>
      </c>
      <c r="BE403" s="15">
        <v>52</v>
      </c>
      <c r="BF403" s="15">
        <v>53</v>
      </c>
      <c r="BG403" s="15">
        <v>54</v>
      </c>
      <c r="BH403" s="15">
        <v>55</v>
      </c>
      <c r="BI403" s="15">
        <v>56</v>
      </c>
      <c r="BJ403" s="15">
        <v>57</v>
      </c>
      <c r="BK403" s="15">
        <v>58</v>
      </c>
      <c r="BL403" s="15">
        <v>59</v>
      </c>
      <c r="BM403" s="15">
        <v>60</v>
      </c>
      <c r="BN403" s="15">
        <v>61</v>
      </c>
      <c r="BO403" s="15">
        <v>62</v>
      </c>
      <c r="BP403" s="15">
        <v>63</v>
      </c>
      <c r="BQ403" s="15">
        <v>64</v>
      </c>
      <c r="BR403" s="15">
        <v>65</v>
      </c>
      <c r="BS403" s="15">
        <v>66</v>
      </c>
      <c r="BT403" s="15">
        <v>67</v>
      </c>
      <c r="BU403" s="15">
        <v>68</v>
      </c>
      <c r="BV403" s="15">
        <v>69</v>
      </c>
      <c r="BW403" s="15">
        <v>70</v>
      </c>
      <c r="BX403" s="15">
        <v>71</v>
      </c>
      <c r="BY403" s="15">
        <v>72</v>
      </c>
      <c r="BZ403" s="15">
        <v>73</v>
      </c>
      <c r="CA403" s="15">
        <v>74</v>
      </c>
      <c r="CB403" s="15">
        <v>75</v>
      </c>
      <c r="CC403" s="15">
        <v>76</v>
      </c>
      <c r="CD403" s="15">
        <v>77</v>
      </c>
      <c r="CE403" s="15">
        <v>78</v>
      </c>
      <c r="CF403" s="15">
        <v>79</v>
      </c>
      <c r="CH403" s="15">
        <v>80</v>
      </c>
      <c r="CI403" s="15">
        <v>81</v>
      </c>
      <c r="CJ403" s="15">
        <v>82</v>
      </c>
      <c r="CK403" s="15">
        <v>83</v>
      </c>
    </row>
    <row r="404" spans="4:90" s="15" customFormat="1">
      <c r="E404" s="475" t="s">
        <v>311</v>
      </c>
      <c r="F404" s="15">
        <v>65</v>
      </c>
      <c r="G404" s="15">
        <v>20</v>
      </c>
      <c r="H404" s="15">
        <v>60</v>
      </c>
      <c r="I404" s="15">
        <v>72</v>
      </c>
      <c r="J404" s="15">
        <v>52</v>
      </c>
      <c r="K404" s="15">
        <v>30</v>
      </c>
      <c r="L404" s="15">
        <v>36</v>
      </c>
      <c r="M404" s="15">
        <v>9</v>
      </c>
      <c r="N404" s="15">
        <v>71</v>
      </c>
      <c r="O404" s="15">
        <v>82</v>
      </c>
      <c r="P404" s="15">
        <v>27</v>
      </c>
      <c r="Q404" s="15">
        <v>41</v>
      </c>
      <c r="R404" s="15">
        <v>5</v>
      </c>
      <c r="S404" s="15">
        <v>46</v>
      </c>
      <c r="T404" s="15">
        <v>78</v>
      </c>
      <c r="U404" s="15">
        <v>68</v>
      </c>
      <c r="V404" s="15">
        <v>13</v>
      </c>
      <c r="W404" s="15">
        <v>76</v>
      </c>
      <c r="X404" s="15">
        <v>58</v>
      </c>
      <c r="Y404" s="15">
        <v>22</v>
      </c>
      <c r="Z404" s="15">
        <v>12</v>
      </c>
      <c r="AA404" s="15">
        <v>56</v>
      </c>
      <c r="AB404" s="15">
        <v>32</v>
      </c>
      <c r="AC404" s="15">
        <v>23</v>
      </c>
      <c r="AD404" s="15">
        <v>77</v>
      </c>
      <c r="AE404" s="15">
        <v>70</v>
      </c>
      <c r="AF404" s="15">
        <v>50</v>
      </c>
      <c r="AG404" s="15">
        <v>45</v>
      </c>
      <c r="AH404" s="15">
        <v>31</v>
      </c>
      <c r="AI404" s="15">
        <v>1</v>
      </c>
      <c r="AJ404" s="15">
        <v>29</v>
      </c>
      <c r="AK404" s="15">
        <v>64</v>
      </c>
      <c r="AL404" s="15">
        <v>69</v>
      </c>
      <c r="AM404" s="15">
        <v>11</v>
      </c>
      <c r="AN404" s="15">
        <v>80</v>
      </c>
      <c r="AO404" s="15">
        <v>42</v>
      </c>
      <c r="AP404" s="15">
        <v>18</v>
      </c>
      <c r="AQ404" s="15">
        <v>81</v>
      </c>
      <c r="AR404" s="15">
        <v>6</v>
      </c>
      <c r="AS404" s="15">
        <v>79</v>
      </c>
      <c r="AT404" s="15">
        <v>47</v>
      </c>
      <c r="AU404" s="15">
        <v>54</v>
      </c>
      <c r="AV404" s="15">
        <v>83</v>
      </c>
      <c r="AW404" s="15">
        <v>63</v>
      </c>
      <c r="AX404" s="15">
        <v>28</v>
      </c>
      <c r="AY404" s="15">
        <v>34</v>
      </c>
      <c r="AZ404" s="15">
        <v>4</v>
      </c>
      <c r="BA404" s="15">
        <v>37</v>
      </c>
      <c r="BB404" s="15">
        <v>21</v>
      </c>
      <c r="BC404" s="15">
        <v>49</v>
      </c>
      <c r="BD404" s="15">
        <v>75</v>
      </c>
      <c r="BE404" s="15">
        <v>33</v>
      </c>
      <c r="BF404" s="15">
        <v>19</v>
      </c>
      <c r="BG404" s="15">
        <v>3</v>
      </c>
      <c r="BH404" s="15">
        <v>14</v>
      </c>
      <c r="BI404" s="15">
        <v>39</v>
      </c>
      <c r="BJ404" s="15">
        <v>35</v>
      </c>
      <c r="BK404" s="15">
        <v>62</v>
      </c>
      <c r="BL404" s="15">
        <v>57</v>
      </c>
      <c r="BM404" s="15">
        <v>66</v>
      </c>
      <c r="BN404" s="15">
        <v>17</v>
      </c>
      <c r="BO404" s="15">
        <v>53</v>
      </c>
      <c r="BP404" s="15">
        <v>44</v>
      </c>
      <c r="BQ404" s="15">
        <v>7</v>
      </c>
      <c r="BR404" s="15">
        <v>67</v>
      </c>
      <c r="BS404" s="15">
        <v>74</v>
      </c>
      <c r="BT404" s="15">
        <v>59</v>
      </c>
      <c r="BU404" s="15">
        <v>25</v>
      </c>
      <c r="BV404" s="15">
        <v>16</v>
      </c>
      <c r="BW404" s="15">
        <v>26</v>
      </c>
      <c r="BX404" s="15">
        <v>24</v>
      </c>
      <c r="BY404" s="15">
        <v>43</v>
      </c>
      <c r="BZ404" s="15">
        <v>55</v>
      </c>
      <c r="CA404" s="15">
        <v>10</v>
      </c>
      <c r="CB404" s="15">
        <v>73</v>
      </c>
      <c r="CC404" s="15">
        <v>48</v>
      </c>
      <c r="CD404" s="15">
        <v>8</v>
      </c>
      <c r="CE404" s="15">
        <v>15</v>
      </c>
      <c r="CF404" s="15">
        <v>40</v>
      </c>
      <c r="CH404" s="15">
        <v>2</v>
      </c>
      <c r="CI404" s="15">
        <v>38</v>
      </c>
      <c r="CJ404" s="15">
        <v>51</v>
      </c>
      <c r="CK404" s="15">
        <v>61</v>
      </c>
    </row>
    <row r="405" spans="4:90" s="15" customFormat="1">
      <c r="E405" s="475" t="s">
        <v>313</v>
      </c>
      <c r="F405" s="15">
        <v>10</v>
      </c>
      <c r="G405" s="15">
        <v>78</v>
      </c>
      <c r="H405" s="15">
        <v>74</v>
      </c>
      <c r="I405" s="15">
        <v>2</v>
      </c>
      <c r="J405" s="15">
        <v>48</v>
      </c>
      <c r="K405" s="15">
        <v>54</v>
      </c>
      <c r="L405" s="15">
        <v>73</v>
      </c>
      <c r="M405" s="15">
        <v>80</v>
      </c>
      <c r="N405" s="15">
        <v>1</v>
      </c>
      <c r="O405" s="15">
        <v>32</v>
      </c>
      <c r="P405" s="15">
        <v>25</v>
      </c>
      <c r="Q405" s="15">
        <v>69</v>
      </c>
      <c r="R405" s="15">
        <v>77</v>
      </c>
      <c r="S405" s="15">
        <v>8</v>
      </c>
      <c r="T405" s="15">
        <v>46</v>
      </c>
      <c r="U405" s="15">
        <v>82</v>
      </c>
      <c r="V405" s="15">
        <v>15</v>
      </c>
      <c r="W405" s="15">
        <v>22</v>
      </c>
      <c r="X405" s="15">
        <v>38</v>
      </c>
      <c r="Y405" s="15">
        <v>27</v>
      </c>
      <c r="Z405" s="15">
        <v>49</v>
      </c>
      <c r="AA405" s="15">
        <v>3</v>
      </c>
      <c r="AB405" s="15">
        <v>31</v>
      </c>
      <c r="AC405" s="15">
        <v>36</v>
      </c>
      <c r="AD405" s="15">
        <v>16</v>
      </c>
      <c r="AE405" s="15">
        <v>40</v>
      </c>
      <c r="AF405" s="15">
        <v>44</v>
      </c>
      <c r="AG405" s="15">
        <v>61</v>
      </c>
      <c r="AH405" s="15">
        <v>47</v>
      </c>
      <c r="AI405" s="15">
        <v>18</v>
      </c>
      <c r="AJ405" s="15">
        <v>19</v>
      </c>
      <c r="AK405" s="15">
        <v>9</v>
      </c>
      <c r="AL405" s="15">
        <v>35</v>
      </c>
      <c r="AM405" s="15">
        <v>41</v>
      </c>
      <c r="AN405" s="15">
        <v>68</v>
      </c>
      <c r="AO405" s="15">
        <v>67</v>
      </c>
      <c r="AP405" s="15">
        <v>6</v>
      </c>
      <c r="AQ405" s="15">
        <v>71</v>
      </c>
      <c r="AR405" s="15">
        <v>33</v>
      </c>
      <c r="AS405" s="15">
        <v>37</v>
      </c>
      <c r="AT405" s="15">
        <v>23</v>
      </c>
      <c r="AU405" s="15">
        <v>60</v>
      </c>
      <c r="AV405" s="15">
        <v>4</v>
      </c>
      <c r="AW405" s="15">
        <v>26</v>
      </c>
      <c r="AX405" s="15">
        <v>81</v>
      </c>
      <c r="AY405" s="15">
        <v>83</v>
      </c>
      <c r="AZ405" s="15">
        <v>29</v>
      </c>
      <c r="BA405" s="15">
        <v>21</v>
      </c>
      <c r="BB405" s="15">
        <v>13</v>
      </c>
      <c r="BC405" s="15">
        <v>51</v>
      </c>
      <c r="BD405" s="15">
        <v>14</v>
      </c>
      <c r="BE405" s="15">
        <v>34</v>
      </c>
      <c r="BF405" s="15">
        <v>64</v>
      </c>
      <c r="BG405" s="15">
        <v>53</v>
      </c>
      <c r="BH405" s="15">
        <v>24</v>
      </c>
      <c r="BI405" s="15">
        <v>57</v>
      </c>
      <c r="BJ405" s="15">
        <v>70</v>
      </c>
      <c r="BK405" s="15">
        <v>20</v>
      </c>
      <c r="BL405" s="15">
        <v>30</v>
      </c>
      <c r="BM405" s="15">
        <v>42</v>
      </c>
      <c r="BN405" s="15">
        <v>58</v>
      </c>
      <c r="BO405" s="15">
        <v>63</v>
      </c>
      <c r="BP405" s="15">
        <v>72</v>
      </c>
      <c r="BQ405" s="15">
        <v>17</v>
      </c>
      <c r="BR405" s="15">
        <v>12</v>
      </c>
      <c r="BS405" s="15">
        <v>79</v>
      </c>
      <c r="BT405" s="15">
        <v>55</v>
      </c>
      <c r="BU405" s="15">
        <v>39</v>
      </c>
      <c r="BV405" s="15">
        <v>65</v>
      </c>
      <c r="BW405" s="15">
        <v>56</v>
      </c>
      <c r="BX405" s="15">
        <v>50</v>
      </c>
      <c r="BY405" s="15">
        <v>28</v>
      </c>
      <c r="BZ405" s="15">
        <v>75</v>
      </c>
      <c r="CA405" s="15">
        <v>76</v>
      </c>
      <c r="CB405" s="15">
        <v>43</v>
      </c>
      <c r="CC405" s="15">
        <v>52</v>
      </c>
      <c r="CD405" s="15">
        <v>5</v>
      </c>
      <c r="CE405" s="15">
        <v>11</v>
      </c>
      <c r="CF405" s="15">
        <v>62</v>
      </c>
      <c r="CH405" s="15">
        <v>7</v>
      </c>
      <c r="CI405" s="15">
        <v>45</v>
      </c>
      <c r="CJ405" s="15">
        <v>59</v>
      </c>
      <c r="CK405" s="15">
        <v>66</v>
      </c>
    </row>
    <row r="406" spans="4:90" s="15" customFormat="1"/>
    <row r="407" spans="4:90" s="15" customFormat="1">
      <c r="D407" s="479">
        <v>84</v>
      </c>
      <c r="E407" s="40" t="s">
        <v>338</v>
      </c>
    </row>
    <row r="408" spans="4:90" s="15" customFormat="1">
      <c r="E408" s="475" t="s">
        <v>283</v>
      </c>
      <c r="F408" s="15">
        <v>1</v>
      </c>
      <c r="G408" s="15">
        <v>2</v>
      </c>
      <c r="H408" s="15">
        <v>3</v>
      </c>
      <c r="I408" s="15">
        <v>4</v>
      </c>
      <c r="J408" s="15">
        <v>5</v>
      </c>
      <c r="K408" s="15">
        <v>6</v>
      </c>
      <c r="L408" s="15">
        <v>7</v>
      </c>
      <c r="M408" s="15">
        <v>8</v>
      </c>
      <c r="N408" s="15">
        <v>9</v>
      </c>
      <c r="O408" s="15">
        <v>10</v>
      </c>
      <c r="P408" s="15">
        <v>11</v>
      </c>
      <c r="Q408" s="15">
        <v>12</v>
      </c>
      <c r="R408" s="15">
        <v>13</v>
      </c>
      <c r="S408" s="15">
        <v>14</v>
      </c>
      <c r="T408" s="15">
        <v>15</v>
      </c>
      <c r="U408" s="15">
        <v>16</v>
      </c>
      <c r="V408" s="15">
        <v>17</v>
      </c>
      <c r="W408" s="15">
        <v>18</v>
      </c>
      <c r="X408" s="15">
        <v>19</v>
      </c>
      <c r="Y408" s="15">
        <v>20</v>
      </c>
      <c r="Z408" s="15">
        <v>21</v>
      </c>
      <c r="AA408" s="15">
        <v>22</v>
      </c>
      <c r="AB408" s="15">
        <v>23</v>
      </c>
      <c r="AC408" s="15">
        <v>24</v>
      </c>
      <c r="AD408" s="15">
        <v>25</v>
      </c>
      <c r="AE408" s="15">
        <v>26</v>
      </c>
      <c r="AF408" s="15">
        <v>27</v>
      </c>
      <c r="AG408" s="15">
        <v>28</v>
      </c>
      <c r="AH408" s="15">
        <v>29</v>
      </c>
      <c r="AI408" s="15">
        <v>30</v>
      </c>
      <c r="AJ408" s="15">
        <v>31</v>
      </c>
      <c r="AK408" s="15">
        <v>32</v>
      </c>
      <c r="AL408" s="15">
        <v>33</v>
      </c>
      <c r="AM408" s="15">
        <v>34</v>
      </c>
      <c r="AN408" s="15">
        <v>35</v>
      </c>
      <c r="AO408" s="15">
        <v>36</v>
      </c>
      <c r="AP408" s="15">
        <v>37</v>
      </c>
      <c r="AQ408" s="15">
        <v>38</v>
      </c>
      <c r="AR408" s="15">
        <v>39</v>
      </c>
      <c r="AS408" s="15">
        <v>40</v>
      </c>
      <c r="AT408" s="15">
        <v>41</v>
      </c>
      <c r="AU408" s="15">
        <v>42</v>
      </c>
      <c r="AV408" s="15">
        <v>43</v>
      </c>
      <c r="AW408" s="15">
        <v>44</v>
      </c>
      <c r="AX408" s="15">
        <v>45</v>
      </c>
      <c r="AY408" s="15">
        <v>46</v>
      </c>
      <c r="AZ408" s="15">
        <v>47</v>
      </c>
      <c r="BA408" s="15">
        <v>48</v>
      </c>
      <c r="BB408" s="15">
        <v>49</v>
      </c>
      <c r="BC408" s="15">
        <v>50</v>
      </c>
      <c r="BD408" s="15">
        <v>51</v>
      </c>
      <c r="BE408" s="15">
        <v>52</v>
      </c>
      <c r="BF408" s="15">
        <v>53</v>
      </c>
      <c r="BG408" s="15">
        <v>54</v>
      </c>
      <c r="BH408" s="15">
        <v>55</v>
      </c>
      <c r="BI408" s="15">
        <v>56</v>
      </c>
      <c r="BJ408" s="15">
        <v>57</v>
      </c>
      <c r="BK408" s="15">
        <v>58</v>
      </c>
      <c r="BL408" s="15">
        <v>59</v>
      </c>
      <c r="BM408" s="15">
        <v>60</v>
      </c>
      <c r="BN408" s="15">
        <v>61</v>
      </c>
      <c r="BO408" s="15">
        <v>62</v>
      </c>
      <c r="BP408" s="15">
        <v>63</v>
      </c>
      <c r="BQ408" s="15">
        <v>64</v>
      </c>
      <c r="BR408" s="15">
        <v>65</v>
      </c>
      <c r="BS408" s="15">
        <v>66</v>
      </c>
      <c r="BT408" s="15">
        <v>67</v>
      </c>
      <c r="BU408" s="15">
        <v>68</v>
      </c>
      <c r="BV408" s="15">
        <v>69</v>
      </c>
      <c r="BW408" s="15">
        <v>70</v>
      </c>
      <c r="BX408" s="15">
        <v>71</v>
      </c>
      <c r="BY408" s="15">
        <v>72</v>
      </c>
      <c r="BZ408" s="15">
        <v>73</v>
      </c>
      <c r="CA408" s="15">
        <v>74</v>
      </c>
      <c r="CB408" s="15">
        <v>75</v>
      </c>
      <c r="CC408" s="15">
        <v>76</v>
      </c>
      <c r="CD408" s="15">
        <v>77</v>
      </c>
      <c r="CE408" s="15">
        <v>78</v>
      </c>
      <c r="CF408" s="15">
        <v>79</v>
      </c>
      <c r="CG408" s="15">
        <v>80</v>
      </c>
      <c r="CH408" s="15">
        <v>81</v>
      </c>
      <c r="CI408" s="15">
        <v>82</v>
      </c>
      <c r="CJ408" s="15">
        <v>83</v>
      </c>
      <c r="CK408" s="15">
        <v>84</v>
      </c>
    </row>
    <row r="409" spans="4:90" s="15" customFormat="1">
      <c r="E409" s="475" t="s">
        <v>311</v>
      </c>
      <c r="F409" s="15">
        <v>19</v>
      </c>
      <c r="G409" s="15">
        <v>3</v>
      </c>
      <c r="H409" s="15">
        <v>14</v>
      </c>
      <c r="I409" s="15">
        <v>66</v>
      </c>
      <c r="J409" s="15">
        <v>61</v>
      </c>
      <c r="K409" s="15">
        <v>84</v>
      </c>
      <c r="L409" s="15">
        <v>28</v>
      </c>
      <c r="M409" s="15">
        <v>56</v>
      </c>
      <c r="N409" s="15">
        <v>2</v>
      </c>
      <c r="O409" s="15">
        <v>23</v>
      </c>
      <c r="P409" s="15">
        <v>75</v>
      </c>
      <c r="Q409" s="15">
        <v>44</v>
      </c>
      <c r="R409" s="15">
        <v>9</v>
      </c>
      <c r="S409" s="15">
        <v>65</v>
      </c>
      <c r="T409" s="15">
        <v>52</v>
      </c>
      <c r="U409" s="15">
        <v>79</v>
      </c>
      <c r="V409" s="15">
        <v>53</v>
      </c>
      <c r="W409" s="15">
        <v>69</v>
      </c>
      <c r="X409" s="15">
        <v>58</v>
      </c>
      <c r="Y409" s="15">
        <v>12</v>
      </c>
      <c r="Z409" s="15">
        <v>74</v>
      </c>
      <c r="AA409" s="15">
        <v>48</v>
      </c>
      <c r="AB409" s="15">
        <v>22</v>
      </c>
      <c r="AC409" s="15">
        <v>62</v>
      </c>
      <c r="AD409" s="15">
        <v>39</v>
      </c>
      <c r="AE409" s="15">
        <v>55</v>
      </c>
      <c r="AF409" s="15">
        <v>43</v>
      </c>
      <c r="AG409" s="15">
        <v>82</v>
      </c>
      <c r="AH409" s="15">
        <v>68</v>
      </c>
      <c r="AI409" s="15">
        <v>63</v>
      </c>
      <c r="AJ409" s="15">
        <v>13</v>
      </c>
      <c r="AK409" s="15">
        <v>18</v>
      </c>
      <c r="AL409" s="15">
        <v>45</v>
      </c>
      <c r="AM409" s="15">
        <v>77</v>
      </c>
      <c r="AN409" s="15">
        <v>71</v>
      </c>
      <c r="AO409" s="15">
        <v>83</v>
      </c>
      <c r="AP409" s="15">
        <v>11</v>
      </c>
      <c r="AQ409" s="15">
        <v>54</v>
      </c>
      <c r="AR409" s="15">
        <v>16</v>
      </c>
      <c r="AS409" s="15">
        <v>21</v>
      </c>
      <c r="AT409" s="15">
        <v>24</v>
      </c>
      <c r="AU409" s="15">
        <v>33</v>
      </c>
      <c r="AV409" s="15">
        <v>1</v>
      </c>
      <c r="AW409" s="15">
        <v>51</v>
      </c>
      <c r="AX409" s="15">
        <v>8</v>
      </c>
      <c r="AY409" s="15">
        <v>20</v>
      </c>
      <c r="AZ409" s="15">
        <v>15</v>
      </c>
      <c r="BA409" s="15">
        <v>10</v>
      </c>
      <c r="BB409" s="15">
        <v>40</v>
      </c>
      <c r="BC409" s="15">
        <v>41</v>
      </c>
      <c r="BD409" s="15">
        <v>80</v>
      </c>
      <c r="BE409" s="15">
        <v>59</v>
      </c>
      <c r="BF409" s="15">
        <v>17</v>
      </c>
      <c r="BG409" s="15">
        <v>73</v>
      </c>
      <c r="BH409" s="15">
        <v>26</v>
      </c>
      <c r="BI409" s="15">
        <v>27</v>
      </c>
      <c r="BJ409" s="15">
        <v>64</v>
      </c>
      <c r="BK409" s="15">
        <v>70</v>
      </c>
      <c r="BL409" s="15">
        <v>38</v>
      </c>
      <c r="BM409" s="15">
        <v>6</v>
      </c>
      <c r="BN409" s="15">
        <v>5</v>
      </c>
      <c r="BO409" s="15">
        <v>50</v>
      </c>
      <c r="BP409" s="15">
        <v>37</v>
      </c>
      <c r="BQ409" s="15">
        <v>57</v>
      </c>
      <c r="BR409" s="15">
        <v>78</v>
      </c>
      <c r="BS409" s="15">
        <v>60</v>
      </c>
      <c r="BT409" s="15">
        <v>34</v>
      </c>
      <c r="BU409" s="15">
        <v>42</v>
      </c>
      <c r="BV409" s="15">
        <v>67</v>
      </c>
      <c r="BW409" s="15">
        <v>46</v>
      </c>
      <c r="BX409" s="15">
        <v>30</v>
      </c>
      <c r="BY409" s="15">
        <v>76</v>
      </c>
      <c r="BZ409" s="15">
        <v>7</v>
      </c>
      <c r="CA409" s="15">
        <v>32</v>
      </c>
      <c r="CB409" s="15">
        <v>47</v>
      </c>
      <c r="CC409" s="15">
        <v>72</v>
      </c>
      <c r="CD409" s="15">
        <v>25</v>
      </c>
      <c r="CE409" s="15">
        <v>35</v>
      </c>
      <c r="CF409" s="15">
        <v>36</v>
      </c>
      <c r="CG409" s="15">
        <v>81</v>
      </c>
      <c r="CH409" s="15">
        <v>29</v>
      </c>
      <c r="CI409" s="15">
        <v>49</v>
      </c>
      <c r="CJ409" s="15">
        <v>4</v>
      </c>
      <c r="CK409" s="15">
        <v>31</v>
      </c>
    </row>
    <row r="410" spans="4:90" s="15" customFormat="1">
      <c r="E410" s="475" t="s">
        <v>313</v>
      </c>
      <c r="F410" s="15">
        <v>25</v>
      </c>
      <c r="G410" s="15">
        <v>69</v>
      </c>
      <c r="H410" s="15">
        <v>59</v>
      </c>
      <c r="I410" s="15">
        <v>83</v>
      </c>
      <c r="J410" s="15">
        <v>28</v>
      </c>
      <c r="K410" s="15">
        <v>39</v>
      </c>
      <c r="L410" s="15">
        <v>9</v>
      </c>
      <c r="M410" s="15">
        <v>19</v>
      </c>
      <c r="N410" s="15">
        <v>1</v>
      </c>
      <c r="O410" s="15">
        <v>29</v>
      </c>
      <c r="P410" s="15">
        <v>49</v>
      </c>
      <c r="Q410" s="15">
        <v>58</v>
      </c>
      <c r="R410" s="15">
        <v>74</v>
      </c>
      <c r="S410" s="15">
        <v>17</v>
      </c>
      <c r="T410" s="15">
        <v>11</v>
      </c>
      <c r="U410" s="15">
        <v>63</v>
      </c>
      <c r="V410" s="15">
        <v>71</v>
      </c>
      <c r="W410" s="15">
        <v>2</v>
      </c>
      <c r="X410" s="15">
        <v>60</v>
      </c>
      <c r="Y410" s="15">
        <v>76</v>
      </c>
      <c r="Z410" s="15">
        <v>50</v>
      </c>
      <c r="AA410" s="15">
        <v>20</v>
      </c>
      <c r="AB410" s="15">
        <v>66</v>
      </c>
      <c r="AC410" s="15">
        <v>6</v>
      </c>
      <c r="AD410" s="15">
        <v>72</v>
      </c>
      <c r="AE410" s="15">
        <v>65</v>
      </c>
      <c r="AF410" s="15">
        <v>10</v>
      </c>
      <c r="AG410" s="15">
        <v>21</v>
      </c>
      <c r="AH410" s="15">
        <v>37</v>
      </c>
      <c r="AI410" s="15">
        <v>18</v>
      </c>
      <c r="AJ410" s="15">
        <v>47</v>
      </c>
      <c r="AK410" s="15">
        <v>38</v>
      </c>
      <c r="AL410" s="15">
        <v>75</v>
      </c>
      <c r="AM410" s="15">
        <v>13</v>
      </c>
      <c r="AN410" s="15">
        <v>22</v>
      </c>
      <c r="AO410" s="15">
        <v>14</v>
      </c>
      <c r="AP410" s="15">
        <v>45</v>
      </c>
      <c r="AQ410" s="15">
        <v>32</v>
      </c>
      <c r="AR410" s="15">
        <v>82</v>
      </c>
      <c r="AS410" s="15">
        <v>56</v>
      </c>
      <c r="AT410" s="15">
        <v>64</v>
      </c>
      <c r="AU410" s="15">
        <v>68</v>
      </c>
      <c r="AV410" s="15">
        <v>57</v>
      </c>
      <c r="AW410" s="15">
        <v>81</v>
      </c>
      <c r="AX410" s="15">
        <v>79</v>
      </c>
      <c r="AY410" s="15">
        <v>78</v>
      </c>
      <c r="AZ410" s="15">
        <v>54</v>
      </c>
      <c r="BA410" s="15">
        <v>34</v>
      </c>
      <c r="BB410" s="15">
        <v>3</v>
      </c>
      <c r="BC410" s="15">
        <v>7</v>
      </c>
      <c r="BD410" s="15">
        <v>15</v>
      </c>
      <c r="BE410" s="15">
        <v>23</v>
      </c>
      <c r="BF410" s="15">
        <v>80</v>
      </c>
      <c r="BG410" s="15">
        <v>33</v>
      </c>
      <c r="BH410" s="15">
        <v>43</v>
      </c>
      <c r="BI410" s="15">
        <v>40</v>
      </c>
      <c r="BJ410" s="15">
        <v>5</v>
      </c>
      <c r="BK410" s="15">
        <v>12</v>
      </c>
      <c r="BL410" s="15">
        <v>55</v>
      </c>
      <c r="BM410" s="15">
        <v>31</v>
      </c>
      <c r="BN410" s="15">
        <v>4</v>
      </c>
      <c r="BO410" s="15">
        <v>73</v>
      </c>
      <c r="BP410" s="15">
        <v>46</v>
      </c>
      <c r="BQ410" s="15">
        <v>41</v>
      </c>
      <c r="BR410" s="15">
        <v>51</v>
      </c>
      <c r="BS410" s="15">
        <v>62</v>
      </c>
      <c r="BT410" s="15">
        <v>36</v>
      </c>
      <c r="BU410" s="15">
        <v>67</v>
      </c>
      <c r="BV410" s="15">
        <v>26</v>
      </c>
      <c r="BW410" s="15">
        <v>84</v>
      </c>
      <c r="BX410" s="15">
        <v>35</v>
      </c>
      <c r="BY410" s="15">
        <v>70</v>
      </c>
      <c r="BZ410" s="15">
        <v>52</v>
      </c>
      <c r="CA410" s="15">
        <v>42</v>
      </c>
      <c r="CB410" s="15">
        <v>48</v>
      </c>
      <c r="CC410" s="15">
        <v>44</v>
      </c>
      <c r="CD410" s="15">
        <v>24</v>
      </c>
      <c r="CE410" s="15">
        <v>77</v>
      </c>
      <c r="CF410" s="15">
        <v>27</v>
      </c>
      <c r="CG410" s="15">
        <v>53</v>
      </c>
      <c r="CH410" s="15">
        <v>8</v>
      </c>
      <c r="CI410" s="15">
        <v>16</v>
      </c>
      <c r="CJ410" s="15">
        <v>61</v>
      </c>
      <c r="CK410" s="15">
        <v>30</v>
      </c>
    </row>
    <row r="411" spans="4:90" s="15" customFormat="1"/>
    <row r="412" spans="4:90" s="15" customFormat="1">
      <c r="D412" s="479">
        <v>85</v>
      </c>
      <c r="E412" s="40" t="s">
        <v>338</v>
      </c>
    </row>
    <row r="413" spans="4:90" s="15" customFormat="1">
      <c r="E413" s="475" t="s">
        <v>283</v>
      </c>
      <c r="F413" s="15">
        <v>1</v>
      </c>
      <c r="G413" s="15">
        <v>2</v>
      </c>
      <c r="H413" s="15">
        <v>3</v>
      </c>
      <c r="I413" s="15">
        <v>4</v>
      </c>
      <c r="J413" s="15">
        <v>5</v>
      </c>
      <c r="K413" s="15">
        <v>6</v>
      </c>
      <c r="L413" s="15">
        <v>7</v>
      </c>
      <c r="M413" s="15">
        <v>8</v>
      </c>
      <c r="N413" s="15">
        <v>9</v>
      </c>
      <c r="O413" s="15">
        <v>10</v>
      </c>
      <c r="P413" s="15">
        <v>11</v>
      </c>
      <c r="Q413" s="15">
        <v>12</v>
      </c>
      <c r="R413" s="15">
        <v>13</v>
      </c>
      <c r="S413" s="15">
        <v>14</v>
      </c>
      <c r="T413" s="15">
        <v>15</v>
      </c>
      <c r="U413" s="15">
        <v>16</v>
      </c>
      <c r="V413" s="15">
        <v>17</v>
      </c>
      <c r="W413" s="15">
        <v>18</v>
      </c>
      <c r="X413" s="15">
        <v>19</v>
      </c>
      <c r="Y413" s="15">
        <v>20</v>
      </c>
      <c r="Z413" s="15">
        <v>21</v>
      </c>
      <c r="AA413" s="15">
        <v>22</v>
      </c>
      <c r="AB413" s="15">
        <v>23</v>
      </c>
      <c r="AC413" s="15">
        <v>24</v>
      </c>
      <c r="AD413" s="15">
        <v>25</v>
      </c>
      <c r="AE413" s="15">
        <v>26</v>
      </c>
      <c r="AF413" s="15">
        <v>27</v>
      </c>
      <c r="AG413" s="15">
        <v>28</v>
      </c>
      <c r="AH413" s="15">
        <v>29</v>
      </c>
      <c r="AI413" s="15">
        <v>30</v>
      </c>
      <c r="AJ413" s="15">
        <v>31</v>
      </c>
      <c r="AK413" s="15">
        <v>32</v>
      </c>
      <c r="AL413" s="15">
        <v>33</v>
      </c>
      <c r="AM413" s="15">
        <v>34</v>
      </c>
      <c r="AN413" s="15">
        <v>35</v>
      </c>
      <c r="AO413" s="15">
        <v>36</v>
      </c>
      <c r="AP413" s="15">
        <v>37</v>
      </c>
      <c r="AQ413" s="15">
        <v>38</v>
      </c>
      <c r="AR413" s="15">
        <v>39</v>
      </c>
      <c r="AS413" s="15">
        <v>40</v>
      </c>
      <c r="AT413" s="15">
        <v>41</v>
      </c>
      <c r="AU413" s="15">
        <v>42</v>
      </c>
      <c r="AV413" s="15">
        <v>43</v>
      </c>
      <c r="AW413" s="15">
        <v>44</v>
      </c>
      <c r="AX413" s="15">
        <v>45</v>
      </c>
      <c r="AY413" s="15">
        <v>46</v>
      </c>
      <c r="AZ413" s="15">
        <v>47</v>
      </c>
      <c r="BA413" s="15">
        <v>48</v>
      </c>
      <c r="BB413" s="15">
        <v>49</v>
      </c>
      <c r="BC413" s="15">
        <v>50</v>
      </c>
      <c r="BD413" s="15">
        <v>51</v>
      </c>
      <c r="BE413" s="15">
        <v>52</v>
      </c>
      <c r="BF413" s="15">
        <v>53</v>
      </c>
      <c r="BG413" s="15">
        <v>54</v>
      </c>
      <c r="BH413" s="15">
        <v>55</v>
      </c>
      <c r="BI413" s="15">
        <v>56</v>
      </c>
      <c r="BJ413" s="15">
        <v>57</v>
      </c>
      <c r="BK413" s="15">
        <v>58</v>
      </c>
      <c r="BL413" s="15">
        <v>59</v>
      </c>
      <c r="BM413" s="15">
        <v>60</v>
      </c>
      <c r="BN413" s="15">
        <v>61</v>
      </c>
      <c r="BO413" s="15">
        <v>62</v>
      </c>
      <c r="BP413" s="15">
        <v>63</v>
      </c>
      <c r="BQ413" s="15">
        <v>64</v>
      </c>
      <c r="BR413" s="15">
        <v>65</v>
      </c>
      <c r="BS413" s="15">
        <v>66</v>
      </c>
      <c r="BT413" s="15">
        <v>67</v>
      </c>
      <c r="BU413" s="15">
        <v>68</v>
      </c>
      <c r="BV413" s="15">
        <v>69</v>
      </c>
      <c r="BW413" s="15">
        <v>70</v>
      </c>
      <c r="BX413" s="15">
        <v>71</v>
      </c>
      <c r="BY413" s="15">
        <v>72</v>
      </c>
      <c r="BZ413" s="15">
        <v>73</v>
      </c>
      <c r="CA413" s="15">
        <v>74</v>
      </c>
      <c r="CB413" s="15">
        <v>75</v>
      </c>
      <c r="CC413" s="15">
        <v>76</v>
      </c>
      <c r="CD413" s="15">
        <v>77</v>
      </c>
      <c r="CE413" s="15">
        <v>78</v>
      </c>
      <c r="CF413" s="15">
        <v>79</v>
      </c>
      <c r="CG413" s="15">
        <v>80</v>
      </c>
      <c r="CH413" s="15">
        <v>81</v>
      </c>
      <c r="CI413" s="15">
        <v>82</v>
      </c>
      <c r="CJ413" s="15">
        <v>83</v>
      </c>
      <c r="CK413" s="15">
        <v>84</v>
      </c>
      <c r="CL413" s="15">
        <v>85</v>
      </c>
    </row>
    <row r="414" spans="4:90" s="15" customFormat="1">
      <c r="E414" s="475" t="s">
        <v>311</v>
      </c>
      <c r="F414" s="15">
        <v>42</v>
      </c>
      <c r="G414" s="15">
        <v>40</v>
      </c>
      <c r="H414" s="15">
        <v>15</v>
      </c>
      <c r="I414" s="15">
        <v>27</v>
      </c>
      <c r="J414" s="15">
        <v>81</v>
      </c>
      <c r="K414" s="15">
        <v>44</v>
      </c>
      <c r="L414" s="15">
        <v>13</v>
      </c>
      <c r="M414" s="15">
        <v>20</v>
      </c>
      <c r="N414" s="15">
        <v>22</v>
      </c>
      <c r="O414" s="15">
        <v>38</v>
      </c>
      <c r="P414" s="15">
        <v>4</v>
      </c>
      <c r="Q414" s="15">
        <v>46</v>
      </c>
      <c r="R414" s="15">
        <v>82</v>
      </c>
      <c r="S414" s="15">
        <v>61</v>
      </c>
      <c r="T414" s="15">
        <v>29</v>
      </c>
      <c r="U414" s="15">
        <v>77</v>
      </c>
      <c r="V414" s="15">
        <v>68</v>
      </c>
      <c r="W414" s="15">
        <v>21</v>
      </c>
      <c r="X414" s="15">
        <v>72</v>
      </c>
      <c r="Y414" s="15">
        <v>12</v>
      </c>
      <c r="Z414" s="15">
        <v>55</v>
      </c>
      <c r="AA414" s="15">
        <v>43</v>
      </c>
      <c r="AB414" s="15">
        <v>75</v>
      </c>
      <c r="AC414" s="15">
        <v>63</v>
      </c>
      <c r="AD414" s="15">
        <v>18</v>
      </c>
      <c r="AE414" s="15">
        <v>84</v>
      </c>
      <c r="AF414" s="15">
        <v>24</v>
      </c>
      <c r="AG414" s="15">
        <v>52</v>
      </c>
      <c r="AH414" s="15">
        <v>31</v>
      </c>
      <c r="AI414" s="15">
        <v>19</v>
      </c>
      <c r="AJ414" s="15">
        <v>62</v>
      </c>
      <c r="AK414" s="15">
        <v>16</v>
      </c>
      <c r="AL414" s="15">
        <v>7</v>
      </c>
      <c r="AM414" s="15">
        <v>47</v>
      </c>
      <c r="AN414" s="15">
        <v>28</v>
      </c>
      <c r="AO414" s="15">
        <v>70</v>
      </c>
      <c r="AP414" s="15">
        <v>48</v>
      </c>
      <c r="AQ414" s="15">
        <v>10</v>
      </c>
      <c r="AR414" s="15">
        <v>1</v>
      </c>
      <c r="AS414" s="15">
        <v>76</v>
      </c>
      <c r="AT414" s="15">
        <v>32</v>
      </c>
      <c r="AU414" s="15">
        <v>23</v>
      </c>
      <c r="AV414" s="15">
        <v>69</v>
      </c>
      <c r="AW414" s="15">
        <v>3</v>
      </c>
      <c r="AX414" s="15">
        <v>53</v>
      </c>
      <c r="AY414" s="15">
        <v>39</v>
      </c>
      <c r="AZ414" s="15">
        <v>33</v>
      </c>
      <c r="BA414" s="15">
        <v>85</v>
      </c>
      <c r="BB414" s="15">
        <v>51</v>
      </c>
      <c r="BC414" s="15">
        <v>8</v>
      </c>
      <c r="BD414" s="15">
        <v>57</v>
      </c>
      <c r="BE414" s="15">
        <v>74</v>
      </c>
      <c r="BF414" s="15">
        <v>25</v>
      </c>
      <c r="BG414" s="15">
        <v>78</v>
      </c>
      <c r="BH414" s="15">
        <v>14</v>
      </c>
      <c r="BI414" s="15">
        <v>79</v>
      </c>
      <c r="BJ414" s="15">
        <v>34</v>
      </c>
      <c r="BK414" s="15">
        <v>67</v>
      </c>
      <c r="BL414" s="15">
        <v>60</v>
      </c>
      <c r="BM414" s="15">
        <v>71</v>
      </c>
      <c r="BN414" s="15">
        <v>37</v>
      </c>
      <c r="BO414" s="15">
        <v>41</v>
      </c>
      <c r="BP414" s="15">
        <v>49</v>
      </c>
      <c r="BQ414" s="15">
        <v>2</v>
      </c>
      <c r="BR414" s="15">
        <v>17</v>
      </c>
      <c r="BS414" s="15">
        <v>80</v>
      </c>
      <c r="BT414" s="15">
        <v>58</v>
      </c>
      <c r="BU414" s="15">
        <v>65</v>
      </c>
      <c r="BV414" s="15">
        <v>50</v>
      </c>
      <c r="BW414" s="15">
        <v>66</v>
      </c>
      <c r="BX414" s="15">
        <v>59</v>
      </c>
      <c r="BY414" s="15">
        <v>73</v>
      </c>
      <c r="BZ414" s="15">
        <v>30</v>
      </c>
      <c r="CA414" s="15">
        <v>35</v>
      </c>
      <c r="CB414" s="15">
        <v>6</v>
      </c>
      <c r="CC414" s="15">
        <v>45</v>
      </c>
      <c r="CD414" s="15">
        <v>36</v>
      </c>
      <c r="CE414" s="15">
        <v>54</v>
      </c>
      <c r="CF414" s="15">
        <v>56</v>
      </c>
      <c r="CG414" s="15">
        <v>83</v>
      </c>
      <c r="CH414" s="15">
        <v>5</v>
      </c>
      <c r="CI414" s="15">
        <v>9</v>
      </c>
      <c r="CJ414" s="15">
        <v>64</v>
      </c>
      <c r="CK414" s="15">
        <v>26</v>
      </c>
      <c r="CL414" s="15">
        <v>11</v>
      </c>
    </row>
    <row r="415" spans="4:90" s="15" customFormat="1">
      <c r="E415" s="475" t="s">
        <v>313</v>
      </c>
      <c r="F415" s="15">
        <v>29</v>
      </c>
      <c r="G415" s="15">
        <v>71</v>
      </c>
      <c r="H415" s="15">
        <v>22</v>
      </c>
      <c r="I415" s="15">
        <v>16</v>
      </c>
      <c r="J415" s="15">
        <v>77</v>
      </c>
      <c r="K415" s="15">
        <v>8</v>
      </c>
      <c r="L415" s="15">
        <v>45</v>
      </c>
      <c r="M415" s="15">
        <v>34</v>
      </c>
      <c r="N415" s="15">
        <v>68</v>
      </c>
      <c r="O415" s="15">
        <v>37</v>
      </c>
      <c r="P415" s="15">
        <v>65</v>
      </c>
      <c r="Q415" s="15">
        <v>20</v>
      </c>
      <c r="R415" s="15">
        <v>24</v>
      </c>
      <c r="S415" s="15">
        <v>36</v>
      </c>
      <c r="T415" s="15">
        <v>46</v>
      </c>
      <c r="U415" s="15">
        <v>38</v>
      </c>
      <c r="V415" s="15">
        <v>49</v>
      </c>
      <c r="W415" s="15">
        <v>84</v>
      </c>
      <c r="X415" s="15">
        <v>43</v>
      </c>
      <c r="Y415" s="15">
        <v>59</v>
      </c>
      <c r="Z415" s="15">
        <v>85</v>
      </c>
      <c r="AA415" s="15">
        <v>3</v>
      </c>
      <c r="AB415" s="15">
        <v>27</v>
      </c>
      <c r="AC415" s="15">
        <v>11</v>
      </c>
      <c r="AD415" s="15">
        <v>31</v>
      </c>
      <c r="AE415" s="15">
        <v>35</v>
      </c>
      <c r="AF415" s="15">
        <v>63</v>
      </c>
      <c r="AG415" s="15">
        <v>17</v>
      </c>
      <c r="AH415" s="15">
        <v>80</v>
      </c>
      <c r="AI415" s="15">
        <v>39</v>
      </c>
      <c r="AJ415" s="15">
        <v>83</v>
      </c>
      <c r="AK415" s="15">
        <v>30</v>
      </c>
      <c r="AL415" s="15">
        <v>70</v>
      </c>
      <c r="AM415" s="15">
        <v>52</v>
      </c>
      <c r="AN415" s="15">
        <v>61</v>
      </c>
      <c r="AO415" s="15">
        <v>18</v>
      </c>
      <c r="AP415" s="15">
        <v>10</v>
      </c>
      <c r="AQ415" s="15">
        <v>81</v>
      </c>
      <c r="AR415" s="15">
        <v>33</v>
      </c>
      <c r="AS415" s="15">
        <v>67</v>
      </c>
      <c r="AT415" s="15">
        <v>15</v>
      </c>
      <c r="AU415" s="15">
        <v>55</v>
      </c>
      <c r="AV415" s="15">
        <v>47</v>
      </c>
      <c r="AW415" s="15">
        <v>23</v>
      </c>
      <c r="AX415" s="15">
        <v>79</v>
      </c>
      <c r="AY415" s="15">
        <v>19</v>
      </c>
      <c r="AZ415" s="15">
        <v>78</v>
      </c>
      <c r="BA415" s="15">
        <v>56</v>
      </c>
      <c r="BB415" s="15">
        <v>82</v>
      </c>
      <c r="BC415" s="15">
        <v>42</v>
      </c>
      <c r="BD415" s="15">
        <v>72</v>
      </c>
      <c r="BE415" s="15">
        <v>25</v>
      </c>
      <c r="BF415" s="15">
        <v>51</v>
      </c>
      <c r="BG415" s="15">
        <v>58</v>
      </c>
      <c r="BH415" s="15">
        <v>44</v>
      </c>
      <c r="BI415" s="15">
        <v>75</v>
      </c>
      <c r="BJ415" s="15">
        <v>69</v>
      </c>
      <c r="BK415" s="15">
        <v>40</v>
      </c>
      <c r="BL415" s="15">
        <v>62</v>
      </c>
      <c r="BM415" s="15">
        <v>26</v>
      </c>
      <c r="BN415" s="15">
        <v>53</v>
      </c>
      <c r="BO415" s="15">
        <v>4</v>
      </c>
      <c r="BP415" s="15">
        <v>12</v>
      </c>
      <c r="BQ415" s="15">
        <v>73</v>
      </c>
      <c r="BR415" s="15">
        <v>41</v>
      </c>
      <c r="BS415" s="15">
        <v>64</v>
      </c>
      <c r="BT415" s="15">
        <v>66</v>
      </c>
      <c r="BU415" s="15">
        <v>2</v>
      </c>
      <c r="BV415" s="15">
        <v>57</v>
      </c>
      <c r="BW415" s="15">
        <v>48</v>
      </c>
      <c r="BX415" s="15">
        <v>50</v>
      </c>
      <c r="BY415" s="15">
        <v>5</v>
      </c>
      <c r="BZ415" s="15">
        <v>74</v>
      </c>
      <c r="CA415" s="15">
        <v>13</v>
      </c>
      <c r="CB415" s="15">
        <v>7</v>
      </c>
      <c r="CC415" s="15">
        <v>60</v>
      </c>
      <c r="CD415" s="15">
        <v>54</v>
      </c>
      <c r="CE415" s="15">
        <v>9</v>
      </c>
      <c r="CF415" s="15">
        <v>32</v>
      </c>
      <c r="CG415" s="15">
        <v>1</v>
      </c>
      <c r="CH415" s="15">
        <v>14</v>
      </c>
      <c r="CI415" s="15">
        <v>28</v>
      </c>
      <c r="CJ415" s="15">
        <v>6</v>
      </c>
      <c r="CK415" s="15">
        <v>76</v>
      </c>
      <c r="CL415" s="15">
        <v>21</v>
      </c>
    </row>
    <row r="416" spans="4:90" s="15" customFormat="1"/>
    <row r="417" spans="4:94" s="15" customFormat="1">
      <c r="D417" s="479">
        <v>86</v>
      </c>
      <c r="E417" s="40" t="s">
        <v>338</v>
      </c>
    </row>
    <row r="418" spans="4:94" s="15" customFormat="1">
      <c r="E418" s="475" t="s">
        <v>283</v>
      </c>
      <c r="F418" s="15">
        <v>1</v>
      </c>
      <c r="G418" s="15">
        <v>2</v>
      </c>
      <c r="H418" s="15">
        <v>3</v>
      </c>
      <c r="I418" s="15">
        <v>4</v>
      </c>
      <c r="J418" s="15">
        <v>5</v>
      </c>
      <c r="K418" s="15">
        <v>6</v>
      </c>
      <c r="L418" s="15">
        <v>7</v>
      </c>
      <c r="M418" s="15">
        <v>8</v>
      </c>
      <c r="N418" s="15">
        <v>9</v>
      </c>
      <c r="O418" s="15">
        <v>10</v>
      </c>
      <c r="P418" s="15">
        <v>11</v>
      </c>
      <c r="Q418" s="15">
        <v>12</v>
      </c>
      <c r="R418" s="15">
        <v>13</v>
      </c>
      <c r="S418" s="15">
        <v>14</v>
      </c>
      <c r="T418" s="15">
        <v>15</v>
      </c>
      <c r="U418" s="15">
        <v>16</v>
      </c>
      <c r="V418" s="15">
        <v>17</v>
      </c>
      <c r="W418" s="15">
        <v>18</v>
      </c>
      <c r="X418" s="15">
        <v>19</v>
      </c>
      <c r="Y418" s="15">
        <v>20</v>
      </c>
      <c r="Z418" s="15">
        <v>21</v>
      </c>
      <c r="AA418" s="15">
        <v>22</v>
      </c>
      <c r="AB418" s="15">
        <v>23</v>
      </c>
      <c r="AC418" s="15">
        <v>24</v>
      </c>
      <c r="AD418" s="15">
        <v>25</v>
      </c>
      <c r="AE418" s="15">
        <v>26</v>
      </c>
      <c r="AF418" s="15">
        <v>27</v>
      </c>
      <c r="AG418" s="15">
        <v>28</v>
      </c>
      <c r="AH418" s="15">
        <v>29</v>
      </c>
      <c r="AI418" s="15">
        <v>30</v>
      </c>
      <c r="AJ418" s="15">
        <v>31</v>
      </c>
      <c r="AK418" s="15">
        <v>32</v>
      </c>
      <c r="AL418" s="15">
        <v>33</v>
      </c>
      <c r="AM418" s="15">
        <v>34</v>
      </c>
      <c r="AN418" s="15">
        <v>35</v>
      </c>
      <c r="AO418" s="15">
        <v>36</v>
      </c>
      <c r="AP418" s="15">
        <v>37</v>
      </c>
      <c r="AQ418" s="15">
        <v>38</v>
      </c>
      <c r="AR418" s="15">
        <v>39</v>
      </c>
      <c r="AS418" s="15">
        <v>40</v>
      </c>
      <c r="AT418" s="15">
        <v>41</v>
      </c>
      <c r="AU418" s="15">
        <v>42</v>
      </c>
      <c r="AV418" s="15">
        <v>43</v>
      </c>
      <c r="AW418" s="15">
        <v>44</v>
      </c>
      <c r="AX418" s="15">
        <v>45</v>
      </c>
      <c r="AY418" s="15">
        <v>46</v>
      </c>
      <c r="AZ418" s="15">
        <v>47</v>
      </c>
      <c r="BA418" s="15">
        <v>48</v>
      </c>
      <c r="BB418" s="15">
        <v>49</v>
      </c>
      <c r="BC418" s="15">
        <v>50</v>
      </c>
      <c r="BD418" s="15">
        <v>51</v>
      </c>
      <c r="BE418" s="15">
        <v>52</v>
      </c>
      <c r="BF418" s="15">
        <v>53</v>
      </c>
      <c r="BG418" s="15">
        <v>54</v>
      </c>
      <c r="BH418" s="15">
        <v>55</v>
      </c>
      <c r="BI418" s="15">
        <v>56</v>
      </c>
      <c r="BJ418" s="15">
        <v>57</v>
      </c>
      <c r="BK418" s="15">
        <v>58</v>
      </c>
      <c r="BL418" s="15">
        <v>59</v>
      </c>
      <c r="BM418" s="15">
        <v>60</v>
      </c>
      <c r="BN418" s="15">
        <v>61</v>
      </c>
      <c r="BO418" s="15">
        <v>62</v>
      </c>
      <c r="BP418" s="15">
        <v>63</v>
      </c>
      <c r="BQ418" s="15">
        <v>64</v>
      </c>
      <c r="BR418" s="15">
        <v>65</v>
      </c>
      <c r="BS418" s="15">
        <v>66</v>
      </c>
      <c r="BT418" s="15">
        <v>67</v>
      </c>
      <c r="BU418" s="15">
        <v>68</v>
      </c>
      <c r="BV418" s="15">
        <v>69</v>
      </c>
      <c r="BW418" s="15">
        <v>70</v>
      </c>
      <c r="BX418" s="15">
        <v>71</v>
      </c>
      <c r="BY418" s="15">
        <v>72</v>
      </c>
      <c r="BZ418" s="15">
        <v>73</v>
      </c>
      <c r="CA418" s="15">
        <v>74</v>
      </c>
      <c r="CC418" s="15">
        <v>75</v>
      </c>
      <c r="CD418" s="15">
        <v>76</v>
      </c>
      <c r="CE418" s="15">
        <v>77</v>
      </c>
      <c r="CF418" s="15">
        <v>78</v>
      </c>
      <c r="CH418" s="15">
        <v>79</v>
      </c>
      <c r="CI418" s="15">
        <v>80</v>
      </c>
      <c r="CJ418" s="15">
        <v>81</v>
      </c>
      <c r="CK418" s="15">
        <v>82</v>
      </c>
      <c r="CM418" s="15">
        <v>83</v>
      </c>
      <c r="CN418" s="15">
        <v>84</v>
      </c>
      <c r="CO418" s="15">
        <v>85</v>
      </c>
      <c r="CP418" s="15">
        <v>86</v>
      </c>
    </row>
    <row r="419" spans="4:94" s="15" customFormat="1">
      <c r="E419" s="475" t="s">
        <v>311</v>
      </c>
      <c r="F419" s="15">
        <v>85</v>
      </c>
      <c r="G419" s="15">
        <v>33</v>
      </c>
      <c r="H419" s="15">
        <v>11</v>
      </c>
      <c r="I419" s="15">
        <v>23</v>
      </c>
      <c r="J419" s="15">
        <v>42</v>
      </c>
      <c r="K419" s="15">
        <v>18</v>
      </c>
      <c r="L419" s="15">
        <v>30</v>
      </c>
      <c r="M419" s="15">
        <v>74</v>
      </c>
      <c r="N419" s="15">
        <v>31</v>
      </c>
      <c r="O419" s="15">
        <v>13</v>
      </c>
      <c r="P419" s="15">
        <v>82</v>
      </c>
      <c r="Q419" s="15">
        <v>50</v>
      </c>
      <c r="R419" s="15">
        <v>36</v>
      </c>
      <c r="S419" s="15">
        <v>45</v>
      </c>
      <c r="T419" s="15">
        <v>9</v>
      </c>
      <c r="U419" s="15">
        <v>40</v>
      </c>
      <c r="V419" s="15">
        <v>20</v>
      </c>
      <c r="W419" s="15">
        <v>71</v>
      </c>
      <c r="X419" s="15">
        <v>66</v>
      </c>
      <c r="Y419" s="15">
        <v>75</v>
      </c>
      <c r="Z419" s="15">
        <v>62</v>
      </c>
      <c r="AA419" s="15">
        <v>73</v>
      </c>
      <c r="AB419" s="15">
        <v>7</v>
      </c>
      <c r="AC419" s="15">
        <v>38</v>
      </c>
      <c r="AD419" s="15">
        <v>1</v>
      </c>
      <c r="AE419" s="15">
        <v>5</v>
      </c>
      <c r="AF419" s="15">
        <v>35</v>
      </c>
      <c r="AG419" s="15">
        <v>78</v>
      </c>
      <c r="AH419" s="15">
        <v>83</v>
      </c>
      <c r="AI419" s="15">
        <v>47</v>
      </c>
      <c r="AJ419" s="15">
        <v>27</v>
      </c>
      <c r="AK419" s="15">
        <v>24</v>
      </c>
      <c r="AL419" s="15">
        <v>57</v>
      </c>
      <c r="AM419" s="15">
        <v>61</v>
      </c>
      <c r="AN419" s="15">
        <v>17</v>
      </c>
      <c r="AO419" s="15">
        <v>52</v>
      </c>
      <c r="AP419" s="15">
        <v>86</v>
      </c>
      <c r="AQ419" s="15">
        <v>25</v>
      </c>
      <c r="AR419" s="15">
        <v>77</v>
      </c>
      <c r="AS419" s="15">
        <v>28</v>
      </c>
      <c r="AT419" s="15">
        <v>15</v>
      </c>
      <c r="AU419" s="15">
        <v>44</v>
      </c>
      <c r="AV419" s="15">
        <v>49</v>
      </c>
      <c r="AW419" s="15">
        <v>3</v>
      </c>
      <c r="AX419" s="15">
        <v>16</v>
      </c>
      <c r="AY419" s="15">
        <v>54</v>
      </c>
      <c r="AZ419" s="15">
        <v>10</v>
      </c>
      <c r="BA419" s="15">
        <v>84</v>
      </c>
      <c r="BB419" s="15">
        <v>43</v>
      </c>
      <c r="BC419" s="15">
        <v>12</v>
      </c>
      <c r="BD419" s="15">
        <v>2</v>
      </c>
      <c r="BE419" s="15">
        <v>6</v>
      </c>
      <c r="BF419" s="15">
        <v>76</v>
      </c>
      <c r="BG419" s="15">
        <v>65</v>
      </c>
      <c r="BH419" s="15">
        <v>81</v>
      </c>
      <c r="BI419" s="15">
        <v>72</v>
      </c>
      <c r="BJ419" s="15">
        <v>63</v>
      </c>
      <c r="BK419" s="15">
        <v>69</v>
      </c>
      <c r="BL419" s="15">
        <v>60</v>
      </c>
      <c r="BM419" s="15">
        <v>26</v>
      </c>
      <c r="BN419" s="15">
        <v>39</v>
      </c>
      <c r="BO419" s="15">
        <v>21</v>
      </c>
      <c r="BP419" s="15">
        <v>34</v>
      </c>
      <c r="BQ419" s="15">
        <v>79</v>
      </c>
      <c r="BR419" s="15">
        <v>51</v>
      </c>
      <c r="BS419" s="15">
        <v>4</v>
      </c>
      <c r="BT419" s="15">
        <v>41</v>
      </c>
      <c r="BU419" s="15">
        <v>29</v>
      </c>
      <c r="BV419" s="15">
        <v>80</v>
      </c>
      <c r="BW419" s="15">
        <v>67</v>
      </c>
      <c r="BX419" s="15">
        <v>59</v>
      </c>
      <c r="BY419" s="15">
        <v>55</v>
      </c>
      <c r="BZ419" s="15">
        <v>22</v>
      </c>
      <c r="CA419" s="15">
        <v>8</v>
      </c>
      <c r="CC419" s="15">
        <v>68</v>
      </c>
      <c r="CD419" s="15">
        <v>53</v>
      </c>
      <c r="CE419" s="15">
        <v>19</v>
      </c>
      <c r="CF419" s="15">
        <v>56</v>
      </c>
      <c r="CH419" s="15">
        <v>64</v>
      </c>
      <c r="CI419" s="15">
        <v>14</v>
      </c>
      <c r="CJ419" s="15">
        <v>70</v>
      </c>
      <c r="CK419" s="15">
        <v>46</v>
      </c>
      <c r="CM419" s="15">
        <v>58</v>
      </c>
      <c r="CN419" s="15">
        <v>48</v>
      </c>
      <c r="CO419" s="15">
        <v>37</v>
      </c>
      <c r="CP419" s="15">
        <v>32</v>
      </c>
    </row>
    <row r="420" spans="4:94" s="15" customFormat="1">
      <c r="E420" s="475" t="s">
        <v>313</v>
      </c>
      <c r="F420" s="15">
        <v>42</v>
      </c>
      <c r="G420" s="15">
        <v>69</v>
      </c>
      <c r="H420" s="15">
        <v>30</v>
      </c>
      <c r="I420" s="15">
        <v>22</v>
      </c>
      <c r="J420" s="15">
        <v>83</v>
      </c>
      <c r="K420" s="15">
        <v>12</v>
      </c>
      <c r="L420" s="15">
        <v>40</v>
      </c>
      <c r="M420" s="15">
        <v>86</v>
      </c>
      <c r="N420" s="15">
        <v>58</v>
      </c>
      <c r="O420" s="15">
        <v>73</v>
      </c>
      <c r="P420" s="15">
        <v>17</v>
      </c>
      <c r="Q420" s="15">
        <v>56</v>
      </c>
      <c r="R420" s="15">
        <v>26</v>
      </c>
      <c r="S420" s="15">
        <v>84</v>
      </c>
      <c r="T420" s="15">
        <v>37</v>
      </c>
      <c r="U420" s="15">
        <v>14</v>
      </c>
      <c r="V420" s="15">
        <v>8</v>
      </c>
      <c r="W420" s="15">
        <v>4</v>
      </c>
      <c r="X420" s="15">
        <v>27</v>
      </c>
      <c r="Y420" s="15">
        <v>21</v>
      </c>
      <c r="Z420" s="15">
        <v>81</v>
      </c>
      <c r="AA420" s="15">
        <v>77</v>
      </c>
      <c r="AB420" s="15">
        <v>32</v>
      </c>
      <c r="AC420" s="15">
        <v>63</v>
      </c>
      <c r="AD420" s="15">
        <v>36</v>
      </c>
      <c r="AE420" s="15">
        <v>23</v>
      </c>
      <c r="AF420" s="15">
        <v>19</v>
      </c>
      <c r="AG420" s="15">
        <v>75</v>
      </c>
      <c r="AH420" s="15">
        <v>2</v>
      </c>
      <c r="AI420" s="15">
        <v>82</v>
      </c>
      <c r="AJ420" s="15">
        <v>3</v>
      </c>
      <c r="AK420" s="15">
        <v>78</v>
      </c>
      <c r="AL420" s="15">
        <v>54</v>
      </c>
      <c r="AM420" s="15">
        <v>33</v>
      </c>
      <c r="AN420" s="15">
        <v>39</v>
      </c>
      <c r="AO420" s="15">
        <v>28</v>
      </c>
      <c r="AP420" s="15">
        <v>74</v>
      </c>
      <c r="AQ420" s="15">
        <v>47</v>
      </c>
      <c r="AR420" s="15">
        <v>51</v>
      </c>
      <c r="AS420" s="15">
        <v>59</v>
      </c>
      <c r="AT420" s="15">
        <v>38</v>
      </c>
      <c r="AU420" s="15">
        <v>70</v>
      </c>
      <c r="AV420" s="15">
        <v>24</v>
      </c>
      <c r="AW420" s="15">
        <v>48</v>
      </c>
      <c r="AX420" s="15">
        <v>71</v>
      </c>
      <c r="AY420" s="15">
        <v>25</v>
      </c>
      <c r="AZ420" s="15">
        <v>29</v>
      </c>
      <c r="BA420" s="15">
        <v>46</v>
      </c>
      <c r="BB420" s="15">
        <v>57</v>
      </c>
      <c r="BC420" s="15">
        <v>72</v>
      </c>
      <c r="BD420" s="15">
        <v>60</v>
      </c>
      <c r="BE420" s="15">
        <v>64</v>
      </c>
      <c r="BF420" s="15">
        <v>44</v>
      </c>
      <c r="BG420" s="15">
        <v>53</v>
      </c>
      <c r="BH420" s="15">
        <v>76</v>
      </c>
      <c r="BI420" s="15">
        <v>65</v>
      </c>
      <c r="BJ420" s="15">
        <v>49</v>
      </c>
      <c r="BK420" s="15">
        <v>55</v>
      </c>
      <c r="BL420" s="15">
        <v>11</v>
      </c>
      <c r="BM420" s="15">
        <v>41</v>
      </c>
      <c r="BN420" s="15">
        <v>45</v>
      </c>
      <c r="BO420" s="15">
        <v>13</v>
      </c>
      <c r="BP420" s="15">
        <v>80</v>
      </c>
      <c r="BQ420" s="15">
        <v>68</v>
      </c>
      <c r="BR420" s="15">
        <v>6</v>
      </c>
      <c r="BS420" s="15">
        <v>50</v>
      </c>
      <c r="BT420" s="15">
        <v>79</v>
      </c>
      <c r="BU420" s="15">
        <v>31</v>
      </c>
      <c r="BV420" s="15">
        <v>15</v>
      </c>
      <c r="BW420" s="15">
        <v>85</v>
      </c>
      <c r="BX420" s="15">
        <v>34</v>
      </c>
      <c r="BY420" s="15">
        <v>1</v>
      </c>
      <c r="BZ420" s="15">
        <v>10</v>
      </c>
      <c r="CA420" s="15">
        <v>18</v>
      </c>
      <c r="CC420" s="15">
        <v>43</v>
      </c>
      <c r="CD420" s="15">
        <v>16</v>
      </c>
      <c r="CE420" s="15">
        <v>61</v>
      </c>
      <c r="CF420" s="15">
        <v>7</v>
      </c>
      <c r="CH420" s="15">
        <v>67</v>
      </c>
      <c r="CI420" s="15">
        <v>5</v>
      </c>
      <c r="CJ420" s="15">
        <v>20</v>
      </c>
      <c r="CK420" s="15">
        <v>52</v>
      </c>
      <c r="CM420" s="15">
        <v>9</v>
      </c>
      <c r="CN420" s="15">
        <v>66</v>
      </c>
      <c r="CO420" s="15">
        <v>35</v>
      </c>
      <c r="CP420" s="15">
        <v>62</v>
      </c>
    </row>
    <row r="421" spans="4:94" s="15" customFormat="1"/>
    <row r="422" spans="4:94" s="15" customFormat="1">
      <c r="D422" s="479">
        <v>87</v>
      </c>
      <c r="E422" s="40" t="s">
        <v>338</v>
      </c>
    </row>
    <row r="423" spans="4:94" s="15" customFormat="1">
      <c r="E423" s="475" t="s">
        <v>283</v>
      </c>
      <c r="F423" s="15">
        <v>1</v>
      </c>
      <c r="G423" s="15">
        <v>2</v>
      </c>
      <c r="H423" s="15">
        <v>3</v>
      </c>
      <c r="I423" s="15">
        <v>4</v>
      </c>
      <c r="J423" s="15">
        <v>5</v>
      </c>
      <c r="K423" s="15">
        <v>6</v>
      </c>
      <c r="L423" s="15">
        <v>7</v>
      </c>
      <c r="M423" s="15">
        <v>8</v>
      </c>
      <c r="N423" s="15">
        <v>9</v>
      </c>
      <c r="O423" s="15">
        <v>10</v>
      </c>
      <c r="P423" s="15">
        <v>11</v>
      </c>
      <c r="Q423" s="15">
        <v>12</v>
      </c>
      <c r="R423" s="15">
        <v>13</v>
      </c>
      <c r="S423" s="15">
        <v>14</v>
      </c>
      <c r="T423" s="15">
        <v>15</v>
      </c>
      <c r="U423" s="15">
        <v>16</v>
      </c>
      <c r="V423" s="15">
        <v>17</v>
      </c>
      <c r="W423" s="15">
        <v>18</v>
      </c>
      <c r="X423" s="15">
        <v>19</v>
      </c>
      <c r="Y423" s="15">
        <v>20</v>
      </c>
      <c r="Z423" s="15">
        <v>21</v>
      </c>
      <c r="AA423" s="15">
        <v>22</v>
      </c>
      <c r="AB423" s="15">
        <v>23</v>
      </c>
      <c r="AC423" s="15">
        <v>24</v>
      </c>
      <c r="AD423" s="15">
        <v>25</v>
      </c>
      <c r="AE423" s="15">
        <v>26</v>
      </c>
      <c r="AF423" s="15">
        <v>27</v>
      </c>
      <c r="AG423" s="15">
        <v>28</v>
      </c>
      <c r="AH423" s="15">
        <v>29</v>
      </c>
      <c r="AI423" s="15">
        <v>30</v>
      </c>
      <c r="AJ423" s="15">
        <v>31</v>
      </c>
      <c r="AK423" s="15">
        <v>32</v>
      </c>
      <c r="AL423" s="15">
        <v>33</v>
      </c>
      <c r="AM423" s="15">
        <v>34</v>
      </c>
      <c r="AN423" s="15">
        <v>35</v>
      </c>
      <c r="AO423" s="15">
        <v>36</v>
      </c>
      <c r="AP423" s="15">
        <v>37</v>
      </c>
      <c r="AQ423" s="15">
        <v>38</v>
      </c>
      <c r="AR423" s="15">
        <v>39</v>
      </c>
      <c r="AS423" s="15">
        <v>40</v>
      </c>
      <c r="AT423" s="15">
        <v>41</v>
      </c>
      <c r="AU423" s="15">
        <v>42</v>
      </c>
      <c r="AV423" s="15">
        <v>43</v>
      </c>
      <c r="AW423" s="15">
        <v>44</v>
      </c>
      <c r="AX423" s="15">
        <v>45</v>
      </c>
      <c r="AY423" s="15">
        <v>46</v>
      </c>
      <c r="AZ423" s="15">
        <v>47</v>
      </c>
      <c r="BA423" s="15">
        <v>48</v>
      </c>
      <c r="BB423" s="15">
        <v>49</v>
      </c>
      <c r="BC423" s="15">
        <v>50</v>
      </c>
      <c r="BD423" s="15">
        <v>51</v>
      </c>
      <c r="BE423" s="15">
        <v>52</v>
      </c>
      <c r="BF423" s="15">
        <v>53</v>
      </c>
      <c r="BG423" s="15">
        <v>54</v>
      </c>
      <c r="BH423" s="15">
        <v>55</v>
      </c>
      <c r="BI423" s="15">
        <v>56</v>
      </c>
      <c r="BJ423" s="15">
        <v>57</v>
      </c>
      <c r="BK423" s="15">
        <v>58</v>
      </c>
      <c r="BL423" s="15">
        <v>59</v>
      </c>
      <c r="BM423" s="15">
        <v>60</v>
      </c>
      <c r="BN423" s="15">
        <v>61</v>
      </c>
      <c r="BO423" s="15">
        <v>62</v>
      </c>
      <c r="BP423" s="15">
        <v>63</v>
      </c>
      <c r="BQ423" s="15">
        <v>64</v>
      </c>
      <c r="BR423" s="15">
        <v>65</v>
      </c>
      <c r="BS423" s="15">
        <v>66</v>
      </c>
      <c r="BT423" s="15">
        <v>67</v>
      </c>
      <c r="BU423" s="15">
        <v>68</v>
      </c>
      <c r="BV423" s="15">
        <v>69</v>
      </c>
      <c r="BW423" s="15">
        <v>70</v>
      </c>
      <c r="BX423" s="15">
        <v>71</v>
      </c>
      <c r="BY423" s="15">
        <v>72</v>
      </c>
      <c r="BZ423" s="15">
        <v>73</v>
      </c>
      <c r="CA423" s="15">
        <v>74</v>
      </c>
      <c r="CB423" s="15">
        <v>75</v>
      </c>
      <c r="CC423" s="15">
        <v>76</v>
      </c>
      <c r="CD423" s="15">
        <v>77</v>
      </c>
      <c r="CE423" s="15">
        <v>78</v>
      </c>
      <c r="CF423" s="15">
        <v>79</v>
      </c>
      <c r="CH423" s="15">
        <v>80</v>
      </c>
      <c r="CI423" s="15">
        <v>81</v>
      </c>
      <c r="CJ423" s="15">
        <v>82</v>
      </c>
      <c r="CK423" s="15">
        <v>83</v>
      </c>
      <c r="CM423" s="15">
        <v>84</v>
      </c>
      <c r="CN423" s="15">
        <v>85</v>
      </c>
      <c r="CO423" s="15">
        <v>86</v>
      </c>
      <c r="CP423" s="15">
        <v>87</v>
      </c>
    </row>
    <row r="424" spans="4:94" s="15" customFormat="1">
      <c r="E424" s="475" t="s">
        <v>311</v>
      </c>
      <c r="F424" s="15">
        <v>23</v>
      </c>
      <c r="G424" s="15">
        <v>50</v>
      </c>
      <c r="H424" s="15">
        <v>40</v>
      </c>
      <c r="I424" s="15">
        <v>61</v>
      </c>
      <c r="J424" s="15">
        <v>79</v>
      </c>
      <c r="K424" s="15">
        <v>3</v>
      </c>
      <c r="L424" s="15">
        <v>64</v>
      </c>
      <c r="M424" s="15">
        <v>66</v>
      </c>
      <c r="N424" s="15">
        <v>58</v>
      </c>
      <c r="O424" s="15">
        <v>6</v>
      </c>
      <c r="P424" s="15">
        <v>34</v>
      </c>
      <c r="Q424" s="15">
        <v>25</v>
      </c>
      <c r="R424" s="15">
        <v>1</v>
      </c>
      <c r="S424" s="15">
        <v>56</v>
      </c>
      <c r="T424" s="15">
        <v>27</v>
      </c>
      <c r="U424" s="15">
        <v>87</v>
      </c>
      <c r="V424" s="15">
        <v>54</v>
      </c>
      <c r="W424" s="15">
        <v>42</v>
      </c>
      <c r="X424" s="15">
        <v>2</v>
      </c>
      <c r="Y424" s="15">
        <v>14</v>
      </c>
      <c r="Z424" s="15">
        <v>18</v>
      </c>
      <c r="AA424" s="15">
        <v>60</v>
      </c>
      <c r="AB424" s="15">
        <v>85</v>
      </c>
      <c r="AC424" s="15">
        <v>43</v>
      </c>
      <c r="AD424" s="15">
        <v>13</v>
      </c>
      <c r="AE424" s="15">
        <v>39</v>
      </c>
      <c r="AF424" s="15">
        <v>48</v>
      </c>
      <c r="AG424" s="15">
        <v>83</v>
      </c>
      <c r="AH424" s="15">
        <v>63</v>
      </c>
      <c r="AI424" s="15">
        <v>19</v>
      </c>
      <c r="AJ424" s="15">
        <v>38</v>
      </c>
      <c r="AK424" s="15">
        <v>51</v>
      </c>
      <c r="AL424" s="15">
        <v>12</v>
      </c>
      <c r="AM424" s="15">
        <v>72</v>
      </c>
      <c r="AN424" s="15">
        <v>26</v>
      </c>
      <c r="AO424" s="15">
        <v>57</v>
      </c>
      <c r="AP424" s="15">
        <v>24</v>
      </c>
      <c r="AQ424" s="15">
        <v>81</v>
      </c>
      <c r="AR424" s="15">
        <v>86</v>
      </c>
      <c r="AS424" s="15">
        <v>71</v>
      </c>
      <c r="AT424" s="15">
        <v>74</v>
      </c>
      <c r="AU424" s="15">
        <v>49</v>
      </c>
      <c r="AV424" s="15">
        <v>16</v>
      </c>
      <c r="AW424" s="15">
        <v>76</v>
      </c>
      <c r="AX424" s="15">
        <v>62</v>
      </c>
      <c r="AY424" s="15">
        <v>59</v>
      </c>
      <c r="AZ424" s="15">
        <v>78</v>
      </c>
      <c r="BA424" s="15">
        <v>35</v>
      </c>
      <c r="BB424" s="15">
        <v>80</v>
      </c>
      <c r="BC424" s="15">
        <v>21</v>
      </c>
      <c r="BD424" s="15">
        <v>73</v>
      </c>
      <c r="BE424" s="15">
        <v>28</v>
      </c>
      <c r="BF424" s="15">
        <v>22</v>
      </c>
      <c r="BG424" s="15">
        <v>10</v>
      </c>
      <c r="BH424" s="15">
        <v>11</v>
      </c>
      <c r="BI424" s="15">
        <v>44</v>
      </c>
      <c r="BJ424" s="15">
        <v>36</v>
      </c>
      <c r="BK424" s="15">
        <v>9</v>
      </c>
      <c r="BL424" s="15">
        <v>46</v>
      </c>
      <c r="BM424" s="15">
        <v>32</v>
      </c>
      <c r="BN424" s="15">
        <v>33</v>
      </c>
      <c r="BO424" s="15">
        <v>4</v>
      </c>
      <c r="BP424" s="15">
        <v>55</v>
      </c>
      <c r="BQ424" s="15">
        <v>67</v>
      </c>
      <c r="BR424" s="15">
        <v>37</v>
      </c>
      <c r="BS424" s="15">
        <v>20</v>
      </c>
      <c r="BT424" s="15">
        <v>8</v>
      </c>
      <c r="BU424" s="15">
        <v>84</v>
      </c>
      <c r="BV424" s="15">
        <v>82</v>
      </c>
      <c r="BW424" s="15">
        <v>77</v>
      </c>
      <c r="BX424" s="15">
        <v>52</v>
      </c>
      <c r="BY424" s="15">
        <v>75</v>
      </c>
      <c r="BZ424" s="15">
        <v>7</v>
      </c>
      <c r="CA424" s="15">
        <v>45</v>
      </c>
      <c r="CB424" s="15">
        <v>31</v>
      </c>
      <c r="CC424" s="15">
        <v>65</v>
      </c>
      <c r="CD424" s="15">
        <v>15</v>
      </c>
      <c r="CE424" s="15">
        <v>41</v>
      </c>
      <c r="CF424" s="15">
        <v>70</v>
      </c>
      <c r="CH424" s="15">
        <v>5</v>
      </c>
      <c r="CI424" s="15">
        <v>29</v>
      </c>
      <c r="CJ424" s="15">
        <v>69</v>
      </c>
      <c r="CK424" s="15">
        <v>17</v>
      </c>
      <c r="CM424" s="15">
        <v>68</v>
      </c>
      <c r="CN424" s="15">
        <v>53</v>
      </c>
      <c r="CO424" s="15">
        <v>30</v>
      </c>
      <c r="CP424" s="15">
        <v>47</v>
      </c>
    </row>
    <row r="425" spans="4:94" s="15" customFormat="1">
      <c r="E425" s="475" t="s">
        <v>313</v>
      </c>
      <c r="F425" s="15">
        <v>86</v>
      </c>
      <c r="G425" s="15">
        <v>58</v>
      </c>
      <c r="H425" s="15">
        <v>2</v>
      </c>
      <c r="I425" s="15">
        <v>22</v>
      </c>
      <c r="J425" s="15">
        <v>12</v>
      </c>
      <c r="K425" s="15">
        <v>79</v>
      </c>
      <c r="L425" s="15">
        <v>21</v>
      </c>
      <c r="M425" s="15">
        <v>4</v>
      </c>
      <c r="N425" s="15">
        <v>36</v>
      </c>
      <c r="O425" s="15">
        <v>84</v>
      </c>
      <c r="P425" s="15">
        <v>19</v>
      </c>
      <c r="Q425" s="15">
        <v>82</v>
      </c>
      <c r="R425" s="15">
        <v>5</v>
      </c>
      <c r="S425" s="15">
        <v>7</v>
      </c>
      <c r="T425" s="15">
        <v>33</v>
      </c>
      <c r="U425" s="15">
        <v>17</v>
      </c>
      <c r="V425" s="15">
        <v>40</v>
      </c>
      <c r="W425" s="15">
        <v>34</v>
      </c>
      <c r="X425" s="15">
        <v>71</v>
      </c>
      <c r="Y425" s="15">
        <v>51</v>
      </c>
      <c r="Z425" s="15">
        <v>14</v>
      </c>
      <c r="AA425" s="15">
        <v>39</v>
      </c>
      <c r="AB425" s="15">
        <v>75</v>
      </c>
      <c r="AC425" s="15">
        <v>65</v>
      </c>
      <c r="AD425" s="15">
        <v>28</v>
      </c>
      <c r="AE425" s="15">
        <v>10</v>
      </c>
      <c r="AF425" s="15">
        <v>43</v>
      </c>
      <c r="AG425" s="15">
        <v>27</v>
      </c>
      <c r="AH425" s="15">
        <v>57</v>
      </c>
      <c r="AI425" s="15">
        <v>53</v>
      </c>
      <c r="AJ425" s="15">
        <v>49</v>
      </c>
      <c r="AK425" s="15">
        <v>87</v>
      </c>
      <c r="AL425" s="15">
        <v>59</v>
      </c>
      <c r="AM425" s="15">
        <v>52</v>
      </c>
      <c r="AN425" s="15">
        <v>41</v>
      </c>
      <c r="AO425" s="15">
        <v>70</v>
      </c>
      <c r="AP425" s="15">
        <v>76</v>
      </c>
      <c r="AQ425" s="15">
        <v>50</v>
      </c>
      <c r="AR425" s="15">
        <v>73</v>
      </c>
      <c r="AS425" s="15">
        <v>42</v>
      </c>
      <c r="AT425" s="15">
        <v>62</v>
      </c>
      <c r="AU425" s="15">
        <v>30</v>
      </c>
      <c r="AV425" s="15">
        <v>32</v>
      </c>
      <c r="AW425" s="15">
        <v>18</v>
      </c>
      <c r="AX425" s="15">
        <v>1</v>
      </c>
      <c r="AY425" s="15">
        <v>29</v>
      </c>
      <c r="AZ425" s="15">
        <v>80</v>
      </c>
      <c r="BA425" s="15">
        <v>24</v>
      </c>
      <c r="BB425" s="15">
        <v>66</v>
      </c>
      <c r="BC425" s="15">
        <v>38</v>
      </c>
      <c r="BD425" s="15">
        <v>45</v>
      </c>
      <c r="BE425" s="15">
        <v>63</v>
      </c>
      <c r="BF425" s="15">
        <v>25</v>
      </c>
      <c r="BG425" s="15">
        <v>16</v>
      </c>
      <c r="BH425" s="15">
        <v>78</v>
      </c>
      <c r="BI425" s="15">
        <v>67</v>
      </c>
      <c r="BJ425" s="15">
        <v>83</v>
      </c>
      <c r="BK425" s="15">
        <v>15</v>
      </c>
      <c r="BL425" s="15">
        <v>3</v>
      </c>
      <c r="BM425" s="15">
        <v>85</v>
      </c>
      <c r="BN425" s="15">
        <v>77</v>
      </c>
      <c r="BO425" s="15">
        <v>35</v>
      </c>
      <c r="BP425" s="15">
        <v>64</v>
      </c>
      <c r="BQ425" s="15">
        <v>68</v>
      </c>
      <c r="BR425" s="15">
        <v>74</v>
      </c>
      <c r="BS425" s="15">
        <v>60</v>
      </c>
      <c r="BT425" s="15">
        <v>44</v>
      </c>
      <c r="BU425" s="15">
        <v>47</v>
      </c>
      <c r="BV425" s="15">
        <v>81</v>
      </c>
      <c r="BW425" s="15">
        <v>8</v>
      </c>
      <c r="BX425" s="15">
        <v>69</v>
      </c>
      <c r="BY425" s="15">
        <v>55</v>
      </c>
      <c r="BZ425" s="15">
        <v>26</v>
      </c>
      <c r="CA425" s="15">
        <v>20</v>
      </c>
      <c r="CB425" s="15">
        <v>48</v>
      </c>
      <c r="CC425" s="15">
        <v>13</v>
      </c>
      <c r="CD425" s="15">
        <v>61</v>
      </c>
      <c r="CE425" s="15">
        <v>72</v>
      </c>
      <c r="CF425" s="15">
        <v>6</v>
      </c>
      <c r="CH425" s="15">
        <v>9</v>
      </c>
      <c r="CI425" s="15">
        <v>56</v>
      </c>
      <c r="CJ425" s="15">
        <v>54</v>
      </c>
      <c r="CK425" s="15">
        <v>11</v>
      </c>
      <c r="CM425" s="15">
        <v>37</v>
      </c>
      <c r="CN425" s="15">
        <v>31</v>
      </c>
      <c r="CO425" s="15">
        <v>46</v>
      </c>
      <c r="CP425" s="15">
        <v>23</v>
      </c>
    </row>
    <row r="426" spans="4:94" s="15" customFormat="1"/>
    <row r="427" spans="4:94" s="15" customFormat="1">
      <c r="D427" s="479">
        <v>88</v>
      </c>
      <c r="E427" s="40" t="s">
        <v>338</v>
      </c>
    </row>
    <row r="428" spans="4:94" s="15" customFormat="1">
      <c r="E428" s="475" t="s">
        <v>283</v>
      </c>
      <c r="F428" s="15">
        <v>1</v>
      </c>
      <c r="G428" s="15">
        <v>2</v>
      </c>
      <c r="H428" s="15">
        <v>3</v>
      </c>
      <c r="I428" s="15">
        <v>4</v>
      </c>
      <c r="J428" s="15">
        <v>5</v>
      </c>
      <c r="K428" s="15">
        <v>6</v>
      </c>
      <c r="L428" s="15">
        <v>7</v>
      </c>
      <c r="M428" s="15">
        <v>8</v>
      </c>
      <c r="N428" s="15">
        <v>9</v>
      </c>
      <c r="O428" s="15">
        <v>10</v>
      </c>
      <c r="P428" s="15">
        <v>11</v>
      </c>
      <c r="Q428" s="15">
        <v>12</v>
      </c>
      <c r="R428" s="15">
        <v>13</v>
      </c>
      <c r="S428" s="15">
        <v>14</v>
      </c>
      <c r="T428" s="15">
        <v>15</v>
      </c>
      <c r="U428" s="15">
        <v>16</v>
      </c>
      <c r="V428" s="15">
        <v>17</v>
      </c>
      <c r="W428" s="15">
        <v>18</v>
      </c>
      <c r="X428" s="15">
        <v>19</v>
      </c>
      <c r="Y428" s="15">
        <v>20</v>
      </c>
      <c r="Z428" s="15">
        <v>21</v>
      </c>
      <c r="AA428" s="15">
        <v>22</v>
      </c>
      <c r="AB428" s="15">
        <v>23</v>
      </c>
      <c r="AC428" s="15">
        <v>24</v>
      </c>
      <c r="AD428" s="15">
        <v>25</v>
      </c>
      <c r="AE428" s="15">
        <v>26</v>
      </c>
      <c r="AF428" s="15">
        <v>27</v>
      </c>
      <c r="AG428" s="15">
        <v>28</v>
      </c>
      <c r="AH428" s="15">
        <v>29</v>
      </c>
      <c r="AI428" s="15">
        <v>30</v>
      </c>
      <c r="AJ428" s="15">
        <v>31</v>
      </c>
      <c r="AK428" s="15">
        <v>32</v>
      </c>
      <c r="AL428" s="15">
        <v>33</v>
      </c>
      <c r="AM428" s="15">
        <v>34</v>
      </c>
      <c r="AN428" s="15">
        <v>35</v>
      </c>
      <c r="AO428" s="15">
        <v>36</v>
      </c>
      <c r="AP428" s="15">
        <v>37</v>
      </c>
      <c r="AQ428" s="15">
        <v>38</v>
      </c>
      <c r="AR428" s="15">
        <v>39</v>
      </c>
      <c r="AS428" s="15">
        <v>40</v>
      </c>
      <c r="AT428" s="15">
        <v>41</v>
      </c>
      <c r="AU428" s="15">
        <v>42</v>
      </c>
      <c r="AV428" s="15">
        <v>43</v>
      </c>
      <c r="AW428" s="15">
        <v>44</v>
      </c>
      <c r="AX428" s="15">
        <v>45</v>
      </c>
      <c r="AY428" s="15">
        <v>46</v>
      </c>
      <c r="AZ428" s="15">
        <v>47</v>
      </c>
      <c r="BA428" s="15">
        <v>48</v>
      </c>
      <c r="BB428" s="15">
        <v>49</v>
      </c>
      <c r="BC428" s="15">
        <v>50</v>
      </c>
      <c r="BD428" s="15">
        <v>51</v>
      </c>
      <c r="BE428" s="15">
        <v>52</v>
      </c>
      <c r="BF428" s="15">
        <v>53</v>
      </c>
      <c r="BG428" s="15">
        <v>54</v>
      </c>
      <c r="BH428" s="15">
        <v>55</v>
      </c>
      <c r="BI428" s="15">
        <v>56</v>
      </c>
      <c r="BJ428" s="15">
        <v>57</v>
      </c>
      <c r="BK428" s="15">
        <v>58</v>
      </c>
      <c r="BL428" s="15">
        <v>59</v>
      </c>
      <c r="BM428" s="15">
        <v>60</v>
      </c>
      <c r="BN428" s="15">
        <v>61</v>
      </c>
      <c r="BO428" s="15">
        <v>62</v>
      </c>
      <c r="BP428" s="15">
        <v>63</v>
      </c>
      <c r="BQ428" s="15">
        <v>64</v>
      </c>
      <c r="BR428" s="15">
        <v>65</v>
      </c>
      <c r="BS428" s="15">
        <v>66</v>
      </c>
      <c r="BT428" s="15">
        <v>67</v>
      </c>
      <c r="BU428" s="15">
        <v>68</v>
      </c>
      <c r="BV428" s="15">
        <v>69</v>
      </c>
      <c r="BW428" s="15">
        <v>70</v>
      </c>
      <c r="BX428" s="15">
        <v>71</v>
      </c>
      <c r="BY428" s="15">
        <v>72</v>
      </c>
      <c r="BZ428" s="15">
        <v>73</v>
      </c>
      <c r="CA428" s="15">
        <v>74</v>
      </c>
      <c r="CB428" s="15">
        <v>75</v>
      </c>
      <c r="CC428" s="15">
        <v>76</v>
      </c>
      <c r="CD428" s="15">
        <v>77</v>
      </c>
      <c r="CE428" s="15">
        <v>78</v>
      </c>
      <c r="CF428" s="15">
        <v>79</v>
      </c>
      <c r="CG428" s="15">
        <v>80</v>
      </c>
      <c r="CH428" s="15">
        <v>81</v>
      </c>
      <c r="CI428" s="15">
        <v>82</v>
      </c>
      <c r="CJ428" s="15">
        <v>83</v>
      </c>
      <c r="CK428" s="15">
        <v>84</v>
      </c>
      <c r="CM428" s="15">
        <v>85</v>
      </c>
      <c r="CN428" s="15">
        <v>86</v>
      </c>
      <c r="CO428" s="15">
        <v>87</v>
      </c>
      <c r="CP428" s="15">
        <v>88</v>
      </c>
    </row>
    <row r="429" spans="4:94" s="15" customFormat="1">
      <c r="E429" s="475" t="s">
        <v>311</v>
      </c>
      <c r="F429" s="15">
        <v>74</v>
      </c>
      <c r="G429" s="15">
        <v>85</v>
      </c>
      <c r="H429" s="15">
        <v>52</v>
      </c>
      <c r="I429" s="15">
        <v>2</v>
      </c>
      <c r="J429" s="15">
        <v>22</v>
      </c>
      <c r="K429" s="15">
        <v>19</v>
      </c>
      <c r="L429" s="15">
        <v>69</v>
      </c>
      <c r="M429" s="15">
        <v>42</v>
      </c>
      <c r="N429" s="15">
        <v>71</v>
      </c>
      <c r="O429" s="15">
        <v>13</v>
      </c>
      <c r="P429" s="15">
        <v>44</v>
      </c>
      <c r="Q429" s="15">
        <v>58</v>
      </c>
      <c r="R429" s="15">
        <v>66</v>
      </c>
      <c r="S429" s="15">
        <v>38</v>
      </c>
      <c r="T429" s="15">
        <v>26</v>
      </c>
      <c r="U429" s="15">
        <v>75</v>
      </c>
      <c r="V429" s="15">
        <v>50</v>
      </c>
      <c r="W429" s="15">
        <v>11</v>
      </c>
      <c r="X429" s="15">
        <v>1</v>
      </c>
      <c r="Y429" s="15">
        <v>77</v>
      </c>
      <c r="Z429" s="15">
        <v>30</v>
      </c>
      <c r="AA429" s="15">
        <v>83</v>
      </c>
      <c r="AB429" s="15">
        <v>54</v>
      </c>
      <c r="AC429" s="15">
        <v>40</v>
      </c>
      <c r="AD429" s="15">
        <v>41</v>
      </c>
      <c r="AE429" s="15">
        <v>12</v>
      </c>
      <c r="AF429" s="15">
        <v>88</v>
      </c>
      <c r="AG429" s="15">
        <v>72</v>
      </c>
      <c r="AH429" s="15">
        <v>56</v>
      </c>
      <c r="AI429" s="15">
        <v>62</v>
      </c>
      <c r="AJ429" s="15">
        <v>34</v>
      </c>
      <c r="AK429" s="15">
        <v>8</v>
      </c>
      <c r="AL429" s="15">
        <v>20</v>
      </c>
      <c r="AM429" s="15">
        <v>47</v>
      </c>
      <c r="AN429" s="15">
        <v>36</v>
      </c>
      <c r="AO429" s="15">
        <v>65</v>
      </c>
      <c r="AP429" s="15">
        <v>51</v>
      </c>
      <c r="AQ429" s="15">
        <v>57</v>
      </c>
      <c r="AR429" s="15">
        <v>82</v>
      </c>
      <c r="AS429" s="15">
        <v>17</v>
      </c>
      <c r="AT429" s="15">
        <v>48</v>
      </c>
      <c r="AU429" s="15">
        <v>10</v>
      </c>
      <c r="AV429" s="15">
        <v>45</v>
      </c>
      <c r="AW429" s="15">
        <v>87</v>
      </c>
      <c r="AX429" s="15">
        <v>31</v>
      </c>
      <c r="AY429" s="15">
        <v>35</v>
      </c>
      <c r="AZ429" s="15">
        <v>73</v>
      </c>
      <c r="BA429" s="15">
        <v>7</v>
      </c>
      <c r="BB429" s="15">
        <v>70</v>
      </c>
      <c r="BC429" s="15">
        <v>78</v>
      </c>
      <c r="BD429" s="15">
        <v>68</v>
      </c>
      <c r="BE429" s="15">
        <v>3</v>
      </c>
      <c r="BF429" s="15">
        <v>81</v>
      </c>
      <c r="BG429" s="15">
        <v>63</v>
      </c>
      <c r="BH429" s="15">
        <v>21</v>
      </c>
      <c r="BI429" s="15">
        <v>29</v>
      </c>
      <c r="BJ429" s="15">
        <v>43</v>
      </c>
      <c r="BK429" s="15">
        <v>60</v>
      </c>
      <c r="BL429" s="15">
        <v>5</v>
      </c>
      <c r="BM429" s="15">
        <v>16</v>
      </c>
      <c r="BN429" s="15">
        <v>55</v>
      </c>
      <c r="BO429" s="15">
        <v>39</v>
      </c>
      <c r="BP429" s="15">
        <v>64</v>
      </c>
      <c r="BQ429" s="15">
        <v>32</v>
      </c>
      <c r="BR429" s="15">
        <v>76</v>
      </c>
      <c r="BS429" s="15">
        <v>18</v>
      </c>
      <c r="BT429" s="15">
        <v>15</v>
      </c>
      <c r="BU429" s="15">
        <v>84</v>
      </c>
      <c r="BV429" s="15">
        <v>23</v>
      </c>
      <c r="BW429" s="15">
        <v>53</v>
      </c>
      <c r="BX429" s="15">
        <v>9</v>
      </c>
      <c r="BY429" s="15">
        <v>59</v>
      </c>
      <c r="BZ429" s="15">
        <v>25</v>
      </c>
      <c r="CA429" s="15">
        <v>37</v>
      </c>
      <c r="CB429" s="15">
        <v>79</v>
      </c>
      <c r="CC429" s="15">
        <v>24</v>
      </c>
      <c r="CD429" s="15">
        <v>33</v>
      </c>
      <c r="CE429" s="15">
        <v>86</v>
      </c>
      <c r="CF429" s="15">
        <v>28</v>
      </c>
      <c r="CG429" s="15">
        <v>6</v>
      </c>
      <c r="CH429" s="15">
        <v>49</v>
      </c>
      <c r="CI429" s="15">
        <v>14</v>
      </c>
      <c r="CJ429" s="15">
        <v>61</v>
      </c>
      <c r="CK429" s="15">
        <v>67</v>
      </c>
      <c r="CM429" s="15">
        <v>80</v>
      </c>
      <c r="CN429" s="15">
        <v>4</v>
      </c>
      <c r="CO429" s="15">
        <v>46</v>
      </c>
      <c r="CP429" s="15">
        <v>27</v>
      </c>
    </row>
    <row r="430" spans="4:94" s="15" customFormat="1">
      <c r="E430" s="475" t="s">
        <v>313</v>
      </c>
      <c r="F430" s="15">
        <v>22</v>
      </c>
      <c r="G430" s="15">
        <v>20</v>
      </c>
      <c r="H430" s="15">
        <v>31</v>
      </c>
      <c r="I430" s="15">
        <v>68</v>
      </c>
      <c r="J430" s="15">
        <v>71</v>
      </c>
      <c r="K430" s="15">
        <v>4</v>
      </c>
      <c r="L430" s="15">
        <v>53</v>
      </c>
      <c r="M430" s="15">
        <v>47</v>
      </c>
      <c r="N430" s="15">
        <v>12</v>
      </c>
      <c r="O430" s="15">
        <v>9</v>
      </c>
      <c r="P430" s="15">
        <v>38</v>
      </c>
      <c r="Q430" s="15">
        <v>56</v>
      </c>
      <c r="R430" s="15">
        <v>32</v>
      </c>
      <c r="S430" s="15">
        <v>7</v>
      </c>
      <c r="T430" s="15">
        <v>81</v>
      </c>
      <c r="U430" s="15">
        <v>87</v>
      </c>
      <c r="V430" s="15">
        <v>19</v>
      </c>
      <c r="W430" s="15">
        <v>77</v>
      </c>
      <c r="X430" s="15">
        <v>65</v>
      </c>
      <c r="Y430" s="15">
        <v>74</v>
      </c>
      <c r="Z430" s="15">
        <v>17</v>
      </c>
      <c r="AA430" s="15">
        <v>1</v>
      </c>
      <c r="AB430" s="15">
        <v>14</v>
      </c>
      <c r="AC430" s="15">
        <v>86</v>
      </c>
      <c r="AD430" s="15">
        <v>29</v>
      </c>
      <c r="AE430" s="15">
        <v>23</v>
      </c>
      <c r="AF430" s="15">
        <v>44</v>
      </c>
      <c r="AG430" s="15">
        <v>88</v>
      </c>
      <c r="AH430" s="15">
        <v>30</v>
      </c>
      <c r="AI430" s="15">
        <v>73</v>
      </c>
      <c r="AJ430" s="15">
        <v>5</v>
      </c>
      <c r="AK430" s="15">
        <v>45</v>
      </c>
      <c r="AL430" s="15">
        <v>82</v>
      </c>
      <c r="AM430" s="15">
        <v>35</v>
      </c>
      <c r="AN430" s="15">
        <v>66</v>
      </c>
      <c r="AO430" s="15">
        <v>67</v>
      </c>
      <c r="AP430" s="15">
        <v>60</v>
      </c>
      <c r="AQ430" s="15">
        <v>27</v>
      </c>
      <c r="AR430" s="15">
        <v>55</v>
      </c>
      <c r="AS430" s="15">
        <v>18</v>
      </c>
      <c r="AT430" s="15">
        <v>84</v>
      </c>
      <c r="AU430" s="15">
        <v>25</v>
      </c>
      <c r="AV430" s="15">
        <v>26</v>
      </c>
      <c r="AW430" s="15">
        <v>8</v>
      </c>
      <c r="AX430" s="15">
        <v>33</v>
      </c>
      <c r="AY430" s="15">
        <v>59</v>
      </c>
      <c r="AZ430" s="15">
        <v>54</v>
      </c>
      <c r="BA430" s="15">
        <v>2</v>
      </c>
      <c r="BB430" s="15">
        <v>11</v>
      </c>
      <c r="BC430" s="15">
        <v>61</v>
      </c>
      <c r="BD430" s="15">
        <v>79</v>
      </c>
      <c r="BE430" s="15">
        <v>63</v>
      </c>
      <c r="BF430" s="15">
        <v>39</v>
      </c>
      <c r="BG430" s="15">
        <v>42</v>
      </c>
      <c r="BH430" s="15">
        <v>57</v>
      </c>
      <c r="BI430" s="15">
        <v>15</v>
      </c>
      <c r="BJ430" s="15">
        <v>6</v>
      </c>
      <c r="BK430" s="15">
        <v>21</v>
      </c>
      <c r="BL430" s="15">
        <v>46</v>
      </c>
      <c r="BM430" s="15">
        <v>58</v>
      </c>
      <c r="BN430" s="15">
        <v>69</v>
      </c>
      <c r="BO430" s="15">
        <v>16</v>
      </c>
      <c r="BP430" s="15">
        <v>50</v>
      </c>
      <c r="BQ430" s="15">
        <v>41</v>
      </c>
      <c r="BR430" s="15">
        <v>52</v>
      </c>
      <c r="BS430" s="15">
        <v>70</v>
      </c>
      <c r="BT430" s="15">
        <v>36</v>
      </c>
      <c r="BU430" s="15">
        <v>62</v>
      </c>
      <c r="BV430" s="15">
        <v>43</v>
      </c>
      <c r="BW430" s="15">
        <v>83</v>
      </c>
      <c r="BX430" s="15">
        <v>13</v>
      </c>
      <c r="BY430" s="15">
        <v>80</v>
      </c>
      <c r="BZ430" s="15">
        <v>24</v>
      </c>
      <c r="CA430" s="15">
        <v>75</v>
      </c>
      <c r="CB430" s="15">
        <v>85</v>
      </c>
      <c r="CC430" s="15">
        <v>40</v>
      </c>
      <c r="CD430" s="15">
        <v>49</v>
      </c>
      <c r="CE430" s="15">
        <v>76</v>
      </c>
      <c r="CF430" s="15">
        <v>51</v>
      </c>
      <c r="CG430" s="15">
        <v>72</v>
      </c>
      <c r="CH430" s="15">
        <v>37</v>
      </c>
      <c r="CI430" s="15">
        <v>28</v>
      </c>
      <c r="CJ430" s="15">
        <v>34</v>
      </c>
      <c r="CK430" s="15">
        <v>48</v>
      </c>
      <c r="CM430" s="15">
        <v>78</v>
      </c>
      <c r="CN430" s="15">
        <v>64</v>
      </c>
      <c r="CO430" s="15">
        <v>10</v>
      </c>
      <c r="CP430" s="15">
        <v>3</v>
      </c>
    </row>
    <row r="431" spans="4:94" s="15" customFormat="1"/>
    <row r="432" spans="4:94" s="15" customFormat="1">
      <c r="D432" s="479">
        <v>89</v>
      </c>
      <c r="E432" s="40" t="s">
        <v>338</v>
      </c>
    </row>
    <row r="433" spans="4:99" s="15" customFormat="1">
      <c r="E433" s="475" t="s">
        <v>283</v>
      </c>
      <c r="F433" s="15">
        <v>1</v>
      </c>
      <c r="G433" s="15">
        <v>2</v>
      </c>
      <c r="H433" s="15">
        <v>3</v>
      </c>
      <c r="I433" s="15">
        <v>4</v>
      </c>
      <c r="J433" s="15">
        <v>5</v>
      </c>
      <c r="K433" s="15">
        <v>6</v>
      </c>
      <c r="L433" s="15">
        <v>7</v>
      </c>
      <c r="M433" s="15">
        <v>8</v>
      </c>
      <c r="N433" s="15">
        <v>9</v>
      </c>
      <c r="O433" s="15">
        <v>10</v>
      </c>
      <c r="P433" s="15">
        <v>11</v>
      </c>
      <c r="Q433" s="15">
        <v>12</v>
      </c>
      <c r="R433" s="15">
        <v>13</v>
      </c>
      <c r="S433" s="15">
        <v>14</v>
      </c>
      <c r="T433" s="15">
        <v>15</v>
      </c>
      <c r="U433" s="15">
        <v>16</v>
      </c>
      <c r="V433" s="15">
        <v>17</v>
      </c>
      <c r="W433" s="15">
        <v>18</v>
      </c>
      <c r="X433" s="15">
        <v>19</v>
      </c>
      <c r="Y433" s="15">
        <v>20</v>
      </c>
      <c r="Z433" s="15">
        <v>21</v>
      </c>
      <c r="AA433" s="15">
        <v>22</v>
      </c>
      <c r="AB433" s="15">
        <v>23</v>
      </c>
      <c r="AC433" s="15">
        <v>24</v>
      </c>
      <c r="AD433" s="15">
        <v>25</v>
      </c>
      <c r="AE433" s="15">
        <v>26</v>
      </c>
      <c r="AF433" s="15">
        <v>27</v>
      </c>
      <c r="AG433" s="15">
        <v>28</v>
      </c>
      <c r="AH433" s="15">
        <v>29</v>
      </c>
      <c r="AI433" s="15">
        <v>30</v>
      </c>
      <c r="AJ433" s="15">
        <v>31</v>
      </c>
      <c r="AK433" s="15">
        <v>32</v>
      </c>
      <c r="AL433" s="15">
        <v>33</v>
      </c>
      <c r="AM433" s="15">
        <v>34</v>
      </c>
      <c r="AN433" s="15">
        <v>35</v>
      </c>
      <c r="AO433" s="15">
        <v>36</v>
      </c>
      <c r="AP433" s="15">
        <v>37</v>
      </c>
      <c r="AQ433" s="15">
        <v>38</v>
      </c>
      <c r="AR433" s="15">
        <v>39</v>
      </c>
      <c r="AS433" s="15">
        <v>40</v>
      </c>
      <c r="AT433" s="15">
        <v>41</v>
      </c>
      <c r="AU433" s="15">
        <v>42</v>
      </c>
      <c r="AV433" s="15">
        <v>43</v>
      </c>
      <c r="AW433" s="15">
        <v>44</v>
      </c>
      <c r="AX433" s="15">
        <v>45</v>
      </c>
      <c r="AY433" s="15">
        <v>46</v>
      </c>
      <c r="AZ433" s="15">
        <v>47</v>
      </c>
      <c r="BA433" s="15">
        <v>48</v>
      </c>
      <c r="BB433" s="15">
        <v>49</v>
      </c>
      <c r="BC433" s="15">
        <v>50</v>
      </c>
      <c r="BD433" s="15">
        <v>51</v>
      </c>
      <c r="BE433" s="15">
        <v>52</v>
      </c>
      <c r="BF433" s="15">
        <v>53</v>
      </c>
      <c r="BG433" s="15">
        <v>54</v>
      </c>
      <c r="BH433" s="15">
        <v>55</v>
      </c>
      <c r="BI433" s="15">
        <v>56</v>
      </c>
      <c r="BJ433" s="15">
        <v>57</v>
      </c>
      <c r="BK433" s="15">
        <v>58</v>
      </c>
      <c r="BL433" s="15">
        <v>59</v>
      </c>
      <c r="BM433" s="15">
        <v>60</v>
      </c>
      <c r="BN433" s="15">
        <v>61</v>
      </c>
      <c r="BO433" s="15">
        <v>62</v>
      </c>
      <c r="BP433" s="15">
        <v>63</v>
      </c>
      <c r="BQ433" s="15">
        <v>64</v>
      </c>
      <c r="BR433" s="15">
        <v>65</v>
      </c>
      <c r="BS433" s="15">
        <v>66</v>
      </c>
      <c r="BT433" s="15">
        <v>67</v>
      </c>
      <c r="BU433" s="15">
        <v>68</v>
      </c>
      <c r="BV433" s="15">
        <v>69</v>
      </c>
      <c r="BW433" s="15">
        <v>70</v>
      </c>
      <c r="BX433" s="15">
        <v>71</v>
      </c>
      <c r="BY433" s="15">
        <v>72</v>
      </c>
      <c r="BZ433" s="15">
        <v>73</v>
      </c>
      <c r="CA433" s="15">
        <v>74</v>
      </c>
      <c r="CB433" s="15">
        <v>75</v>
      </c>
      <c r="CC433" s="15">
        <v>76</v>
      </c>
      <c r="CD433" s="15">
        <v>77</v>
      </c>
      <c r="CE433" s="15">
        <v>78</v>
      </c>
      <c r="CF433" s="15">
        <v>79</v>
      </c>
      <c r="CG433" s="15">
        <v>80</v>
      </c>
      <c r="CH433" s="15">
        <v>81</v>
      </c>
      <c r="CI433" s="15">
        <v>82</v>
      </c>
      <c r="CJ433" s="15">
        <v>83</v>
      </c>
      <c r="CK433" s="15">
        <v>84</v>
      </c>
      <c r="CL433" s="15">
        <v>85</v>
      </c>
      <c r="CM433" s="15">
        <v>86</v>
      </c>
      <c r="CN433" s="15">
        <v>87</v>
      </c>
      <c r="CO433" s="15">
        <v>88</v>
      </c>
      <c r="CP433" s="15">
        <v>89</v>
      </c>
    </row>
    <row r="434" spans="4:99" s="15" customFormat="1">
      <c r="E434" s="475" t="s">
        <v>311</v>
      </c>
      <c r="F434" s="15">
        <v>30</v>
      </c>
      <c r="G434" s="15">
        <v>3</v>
      </c>
      <c r="H434" s="15">
        <v>44</v>
      </c>
      <c r="I434" s="15">
        <v>65</v>
      </c>
      <c r="J434" s="15">
        <v>46</v>
      </c>
      <c r="K434" s="15">
        <v>33</v>
      </c>
      <c r="L434" s="15">
        <v>50</v>
      </c>
      <c r="M434" s="15">
        <v>74</v>
      </c>
      <c r="N434" s="15">
        <v>57</v>
      </c>
      <c r="O434" s="15">
        <v>68</v>
      </c>
      <c r="P434" s="15">
        <v>73</v>
      </c>
      <c r="Q434" s="15">
        <v>11</v>
      </c>
      <c r="R434" s="15">
        <v>27</v>
      </c>
      <c r="S434" s="15">
        <v>53</v>
      </c>
      <c r="T434" s="15">
        <v>67</v>
      </c>
      <c r="U434" s="15">
        <v>20</v>
      </c>
      <c r="V434" s="15">
        <v>15</v>
      </c>
      <c r="W434" s="15">
        <v>62</v>
      </c>
      <c r="X434" s="15">
        <v>76</v>
      </c>
      <c r="Y434" s="15">
        <v>66</v>
      </c>
      <c r="Z434" s="15">
        <v>89</v>
      </c>
      <c r="AA434" s="15">
        <v>69</v>
      </c>
      <c r="AB434" s="15">
        <v>64</v>
      </c>
      <c r="AC434" s="15">
        <v>71</v>
      </c>
      <c r="AD434" s="15">
        <v>42</v>
      </c>
      <c r="AE434" s="15">
        <v>37</v>
      </c>
      <c r="AF434" s="15">
        <v>49</v>
      </c>
      <c r="AG434" s="15">
        <v>51</v>
      </c>
      <c r="AH434" s="15">
        <v>31</v>
      </c>
      <c r="AI434" s="15">
        <v>87</v>
      </c>
      <c r="AJ434" s="15">
        <v>84</v>
      </c>
      <c r="AK434" s="15">
        <v>38</v>
      </c>
      <c r="AL434" s="15">
        <v>6</v>
      </c>
      <c r="AM434" s="15">
        <v>75</v>
      </c>
      <c r="AN434" s="15">
        <v>23</v>
      </c>
      <c r="AO434" s="15">
        <v>14</v>
      </c>
      <c r="AP434" s="15">
        <v>59</v>
      </c>
      <c r="AQ434" s="15">
        <v>45</v>
      </c>
      <c r="AR434" s="15">
        <v>16</v>
      </c>
      <c r="AS434" s="15">
        <v>54</v>
      </c>
      <c r="AT434" s="15">
        <v>25</v>
      </c>
      <c r="AU434" s="15">
        <v>43</v>
      </c>
      <c r="AV434" s="15">
        <v>86</v>
      </c>
      <c r="AW434" s="15">
        <v>58</v>
      </c>
      <c r="AX434" s="15">
        <v>32</v>
      </c>
      <c r="AY434" s="15">
        <v>79</v>
      </c>
      <c r="AZ434" s="15">
        <v>24</v>
      </c>
      <c r="BA434" s="15">
        <v>82</v>
      </c>
      <c r="BB434" s="15">
        <v>18</v>
      </c>
      <c r="BC434" s="15">
        <v>41</v>
      </c>
      <c r="BD434" s="15">
        <v>85</v>
      </c>
      <c r="BE434" s="15">
        <v>39</v>
      </c>
      <c r="BF434" s="15">
        <v>29</v>
      </c>
      <c r="BG434" s="15">
        <v>48</v>
      </c>
      <c r="BH434" s="15">
        <v>56</v>
      </c>
      <c r="BI434" s="15">
        <v>5</v>
      </c>
      <c r="BJ434" s="15">
        <v>26</v>
      </c>
      <c r="BK434" s="15">
        <v>47</v>
      </c>
      <c r="BL434" s="15">
        <v>13</v>
      </c>
      <c r="BM434" s="15">
        <v>36</v>
      </c>
      <c r="BN434" s="15">
        <v>17</v>
      </c>
      <c r="BO434" s="15">
        <v>21</v>
      </c>
      <c r="BP434" s="15">
        <v>10</v>
      </c>
      <c r="BQ434" s="15">
        <v>78</v>
      </c>
      <c r="BR434" s="15">
        <v>28</v>
      </c>
      <c r="BS434" s="15">
        <v>35</v>
      </c>
      <c r="BT434" s="15">
        <v>63</v>
      </c>
      <c r="BU434" s="15">
        <v>4</v>
      </c>
      <c r="BV434" s="15">
        <v>22</v>
      </c>
      <c r="BW434" s="15">
        <v>7</v>
      </c>
      <c r="BX434" s="15">
        <v>83</v>
      </c>
      <c r="BY434" s="15">
        <v>88</v>
      </c>
      <c r="BZ434" s="15">
        <v>12</v>
      </c>
      <c r="CA434" s="15">
        <v>2</v>
      </c>
      <c r="CB434" s="15">
        <v>34</v>
      </c>
      <c r="CC434" s="15">
        <v>60</v>
      </c>
      <c r="CD434" s="15">
        <v>70</v>
      </c>
      <c r="CE434" s="15">
        <v>61</v>
      </c>
      <c r="CF434" s="15">
        <v>72</v>
      </c>
      <c r="CG434" s="15">
        <v>8</v>
      </c>
      <c r="CH434" s="15">
        <v>52</v>
      </c>
      <c r="CI434" s="15">
        <v>9</v>
      </c>
      <c r="CJ434" s="15">
        <v>81</v>
      </c>
      <c r="CK434" s="15">
        <v>1</v>
      </c>
      <c r="CL434" s="15">
        <v>77</v>
      </c>
      <c r="CM434" s="15">
        <v>80</v>
      </c>
      <c r="CN434" s="15">
        <v>19</v>
      </c>
      <c r="CO434" s="15">
        <v>55</v>
      </c>
      <c r="CP434" s="15">
        <v>40</v>
      </c>
    </row>
    <row r="435" spans="4:99" s="15" customFormat="1">
      <c r="E435" s="475" t="s">
        <v>313</v>
      </c>
      <c r="F435" s="15">
        <v>78</v>
      </c>
      <c r="G435" s="15">
        <v>31</v>
      </c>
      <c r="H435" s="15">
        <v>70</v>
      </c>
      <c r="I435" s="15">
        <v>25</v>
      </c>
      <c r="J435" s="15">
        <v>88</v>
      </c>
      <c r="K435" s="15">
        <v>7</v>
      </c>
      <c r="L435" s="15">
        <v>80</v>
      </c>
      <c r="M435" s="15">
        <v>72</v>
      </c>
      <c r="N435" s="15">
        <v>51</v>
      </c>
      <c r="O435" s="15">
        <v>26</v>
      </c>
      <c r="P435" s="15">
        <v>75</v>
      </c>
      <c r="Q435" s="15">
        <v>29</v>
      </c>
      <c r="R435" s="15">
        <v>24</v>
      </c>
      <c r="S435" s="15">
        <v>86</v>
      </c>
      <c r="T435" s="15">
        <v>63</v>
      </c>
      <c r="U435" s="15">
        <v>65</v>
      </c>
      <c r="V435" s="15">
        <v>48</v>
      </c>
      <c r="W435" s="15">
        <v>42</v>
      </c>
      <c r="X435" s="15">
        <v>5</v>
      </c>
      <c r="Y435" s="15">
        <v>37</v>
      </c>
      <c r="Z435" s="15">
        <v>19</v>
      </c>
      <c r="AA435" s="15">
        <v>4</v>
      </c>
      <c r="AB435" s="15">
        <v>67</v>
      </c>
      <c r="AC435" s="15">
        <v>43</v>
      </c>
      <c r="AD435" s="15">
        <v>52</v>
      </c>
      <c r="AE435" s="15">
        <v>55</v>
      </c>
      <c r="AF435" s="15">
        <v>18</v>
      </c>
      <c r="AG435" s="15">
        <v>49</v>
      </c>
      <c r="AH435" s="15">
        <v>62</v>
      </c>
      <c r="AI435" s="15">
        <v>73</v>
      </c>
      <c r="AJ435" s="15">
        <v>87</v>
      </c>
      <c r="AK435" s="15">
        <v>8</v>
      </c>
      <c r="AL435" s="15">
        <v>84</v>
      </c>
      <c r="AM435" s="15">
        <v>56</v>
      </c>
      <c r="AN435" s="15">
        <v>14</v>
      </c>
      <c r="AO435" s="15">
        <v>45</v>
      </c>
      <c r="AP435" s="15">
        <v>20</v>
      </c>
      <c r="AQ435" s="15">
        <v>69</v>
      </c>
      <c r="AR435" s="15">
        <v>35</v>
      </c>
      <c r="AS435" s="15">
        <v>21</v>
      </c>
      <c r="AT435" s="15">
        <v>15</v>
      </c>
      <c r="AU435" s="15">
        <v>58</v>
      </c>
      <c r="AV435" s="15">
        <v>9</v>
      </c>
      <c r="AW435" s="15">
        <v>30</v>
      </c>
      <c r="AX435" s="15">
        <v>82</v>
      </c>
      <c r="AY435" s="15">
        <v>34</v>
      </c>
      <c r="AZ435" s="15">
        <v>23</v>
      </c>
      <c r="BA435" s="15">
        <v>59</v>
      </c>
      <c r="BB435" s="15">
        <v>81</v>
      </c>
      <c r="BC435" s="15">
        <v>76</v>
      </c>
      <c r="BD435" s="15">
        <v>13</v>
      </c>
      <c r="BE435" s="15">
        <v>41</v>
      </c>
      <c r="BF435" s="15">
        <v>1</v>
      </c>
      <c r="BG435" s="15">
        <v>6</v>
      </c>
      <c r="BH435" s="15">
        <v>83</v>
      </c>
      <c r="BI435" s="15">
        <v>74</v>
      </c>
      <c r="BJ435" s="15">
        <v>66</v>
      </c>
      <c r="BK435" s="15">
        <v>32</v>
      </c>
      <c r="BL435" s="15">
        <v>11</v>
      </c>
      <c r="BM435" s="15">
        <v>89</v>
      </c>
      <c r="BN435" s="15">
        <v>40</v>
      </c>
      <c r="BO435" s="15">
        <v>44</v>
      </c>
      <c r="BP435" s="15">
        <v>22</v>
      </c>
      <c r="BQ435" s="15">
        <v>33</v>
      </c>
      <c r="BR435" s="15">
        <v>47</v>
      </c>
      <c r="BS435" s="15">
        <v>57</v>
      </c>
      <c r="BT435" s="15">
        <v>28</v>
      </c>
      <c r="BU435" s="15">
        <v>36</v>
      </c>
      <c r="BV435" s="15">
        <v>85</v>
      </c>
      <c r="BW435" s="15">
        <v>3</v>
      </c>
      <c r="BX435" s="15">
        <v>77</v>
      </c>
      <c r="BY435" s="15">
        <v>16</v>
      </c>
      <c r="BZ435" s="15">
        <v>50</v>
      </c>
      <c r="CA435" s="15">
        <v>12</v>
      </c>
      <c r="CB435" s="15">
        <v>27</v>
      </c>
      <c r="CC435" s="15">
        <v>10</v>
      </c>
      <c r="CD435" s="15">
        <v>46</v>
      </c>
      <c r="CE435" s="15">
        <v>79</v>
      </c>
      <c r="CF435" s="15">
        <v>61</v>
      </c>
      <c r="CG435" s="15">
        <v>71</v>
      </c>
      <c r="CH435" s="15">
        <v>53</v>
      </c>
      <c r="CI435" s="15">
        <v>68</v>
      </c>
      <c r="CJ435" s="15">
        <v>2</v>
      </c>
      <c r="CK435" s="15">
        <v>17</v>
      </c>
      <c r="CL435" s="15">
        <v>38</v>
      </c>
      <c r="CM435" s="15">
        <v>54</v>
      </c>
      <c r="CN435" s="15">
        <v>64</v>
      </c>
      <c r="CO435" s="15">
        <v>39</v>
      </c>
      <c r="CP435" s="15">
        <v>60</v>
      </c>
    </row>
    <row r="436" spans="4:99" s="15" customFormat="1"/>
    <row r="437" spans="4:99" s="15" customFormat="1">
      <c r="D437" s="479">
        <v>90</v>
      </c>
      <c r="E437" s="40" t="s">
        <v>338</v>
      </c>
    </row>
    <row r="438" spans="4:99" s="15" customFormat="1">
      <c r="E438" s="475" t="s">
        <v>283</v>
      </c>
      <c r="F438" s="15">
        <v>1</v>
      </c>
      <c r="G438" s="15">
        <v>2</v>
      </c>
      <c r="H438" s="15">
        <v>3</v>
      </c>
      <c r="I438" s="15">
        <v>4</v>
      </c>
      <c r="J438" s="15">
        <v>5</v>
      </c>
      <c r="K438" s="15">
        <v>6</v>
      </c>
      <c r="L438" s="15">
        <v>7</v>
      </c>
      <c r="M438" s="15">
        <v>8</v>
      </c>
      <c r="N438" s="15">
        <v>9</v>
      </c>
      <c r="O438" s="15">
        <v>10</v>
      </c>
      <c r="P438" s="15">
        <v>11</v>
      </c>
      <c r="Q438" s="15">
        <v>12</v>
      </c>
      <c r="R438" s="15">
        <v>13</v>
      </c>
      <c r="S438" s="15">
        <v>14</v>
      </c>
      <c r="T438" s="15">
        <v>15</v>
      </c>
      <c r="U438" s="15">
        <v>16</v>
      </c>
      <c r="V438" s="15">
        <v>17</v>
      </c>
      <c r="W438" s="15">
        <v>18</v>
      </c>
      <c r="X438" s="15">
        <v>19</v>
      </c>
      <c r="Y438" s="15">
        <v>20</v>
      </c>
      <c r="Z438" s="15">
        <v>21</v>
      </c>
      <c r="AA438" s="15">
        <v>22</v>
      </c>
      <c r="AB438" s="15">
        <v>23</v>
      </c>
      <c r="AC438" s="15">
        <v>24</v>
      </c>
      <c r="AD438" s="15">
        <v>25</v>
      </c>
      <c r="AE438" s="15">
        <v>26</v>
      </c>
      <c r="AF438" s="15">
        <v>27</v>
      </c>
      <c r="AG438" s="15">
        <v>28</v>
      </c>
      <c r="AH438" s="15">
        <v>29</v>
      </c>
      <c r="AI438" s="15">
        <v>30</v>
      </c>
      <c r="AJ438" s="15">
        <v>31</v>
      </c>
      <c r="AK438" s="15">
        <v>32</v>
      </c>
      <c r="AL438" s="15">
        <v>33</v>
      </c>
      <c r="AM438" s="15">
        <v>34</v>
      </c>
      <c r="AN438" s="15">
        <v>35</v>
      </c>
      <c r="AO438" s="15">
        <v>36</v>
      </c>
      <c r="AP438" s="15">
        <v>37</v>
      </c>
      <c r="AQ438" s="15">
        <v>38</v>
      </c>
      <c r="AR438" s="15">
        <v>39</v>
      </c>
      <c r="AS438" s="15">
        <v>40</v>
      </c>
      <c r="AT438" s="15">
        <v>41</v>
      </c>
      <c r="AU438" s="15">
        <v>42</v>
      </c>
      <c r="AV438" s="15">
        <v>43</v>
      </c>
      <c r="AW438" s="15">
        <v>44</v>
      </c>
      <c r="AX438" s="15">
        <v>45</v>
      </c>
      <c r="AY438" s="15">
        <v>46</v>
      </c>
      <c r="AZ438" s="15">
        <v>47</v>
      </c>
      <c r="BA438" s="15">
        <v>48</v>
      </c>
      <c r="BB438" s="15">
        <v>49</v>
      </c>
      <c r="BC438" s="15">
        <v>50</v>
      </c>
      <c r="BD438" s="15">
        <v>51</v>
      </c>
      <c r="BE438" s="15">
        <v>52</v>
      </c>
      <c r="BF438" s="15">
        <v>53</v>
      </c>
      <c r="BG438" s="15">
        <v>54</v>
      </c>
      <c r="BH438" s="15">
        <v>55</v>
      </c>
      <c r="BI438" s="15">
        <v>56</v>
      </c>
      <c r="BJ438" s="15">
        <v>57</v>
      </c>
      <c r="BK438" s="15">
        <v>58</v>
      </c>
      <c r="BL438" s="15">
        <v>59</v>
      </c>
      <c r="BM438" s="15">
        <v>60</v>
      </c>
      <c r="BN438" s="15">
        <v>61</v>
      </c>
      <c r="BO438" s="15">
        <v>62</v>
      </c>
      <c r="BP438" s="15">
        <v>63</v>
      </c>
      <c r="BQ438" s="15">
        <v>64</v>
      </c>
      <c r="BR438" s="15">
        <v>65</v>
      </c>
      <c r="BS438" s="15">
        <v>66</v>
      </c>
      <c r="BT438" s="15">
        <v>67</v>
      </c>
      <c r="BU438" s="15">
        <v>68</v>
      </c>
      <c r="BV438" s="15">
        <v>69</v>
      </c>
      <c r="BW438" s="15">
        <v>70</v>
      </c>
      <c r="BX438" s="15">
        <v>71</v>
      </c>
      <c r="BY438" s="15">
        <v>72</v>
      </c>
      <c r="BZ438" s="15">
        <v>73</v>
      </c>
      <c r="CA438" s="15">
        <v>74</v>
      </c>
      <c r="CB438" s="15">
        <v>75</v>
      </c>
      <c r="CC438" s="15">
        <v>76</v>
      </c>
      <c r="CD438" s="15">
        <v>77</v>
      </c>
      <c r="CE438" s="15">
        <v>78</v>
      </c>
      <c r="CF438" s="15">
        <v>79</v>
      </c>
      <c r="CG438" s="15">
        <v>80</v>
      </c>
      <c r="CH438" s="15">
        <v>81</v>
      </c>
      <c r="CI438" s="15">
        <v>82</v>
      </c>
      <c r="CJ438" s="15">
        <v>83</v>
      </c>
      <c r="CK438" s="15">
        <v>84</v>
      </c>
      <c r="CL438" s="15">
        <v>85</v>
      </c>
      <c r="CM438" s="15">
        <v>86</v>
      </c>
      <c r="CN438" s="15">
        <v>87</v>
      </c>
      <c r="CO438" s="15">
        <v>88</v>
      </c>
      <c r="CP438" s="15">
        <v>89</v>
      </c>
      <c r="CQ438" s="15">
        <v>90</v>
      </c>
    </row>
    <row r="439" spans="4:99" s="15" customFormat="1">
      <c r="E439" s="475" t="s">
        <v>311</v>
      </c>
      <c r="F439" s="15">
        <v>89</v>
      </c>
      <c r="G439" s="15">
        <v>39</v>
      </c>
      <c r="H439" s="15">
        <v>42</v>
      </c>
      <c r="I439" s="15">
        <v>57</v>
      </c>
      <c r="J439" s="15">
        <v>21</v>
      </c>
      <c r="K439" s="15">
        <v>44</v>
      </c>
      <c r="L439" s="15">
        <v>19</v>
      </c>
      <c r="M439" s="15">
        <v>67</v>
      </c>
      <c r="N439" s="15">
        <v>78</v>
      </c>
      <c r="O439" s="15">
        <v>6</v>
      </c>
      <c r="P439" s="15">
        <v>72</v>
      </c>
      <c r="Q439" s="15">
        <v>8</v>
      </c>
      <c r="R439" s="15">
        <v>12</v>
      </c>
      <c r="S439" s="15">
        <v>51</v>
      </c>
      <c r="T439" s="15">
        <v>81</v>
      </c>
      <c r="U439" s="15">
        <v>9</v>
      </c>
      <c r="V439" s="15">
        <v>34</v>
      </c>
      <c r="W439" s="15">
        <v>46</v>
      </c>
      <c r="X439" s="15">
        <v>27</v>
      </c>
      <c r="Y439" s="15">
        <v>88</v>
      </c>
      <c r="Z439" s="15">
        <v>68</v>
      </c>
      <c r="AA439" s="15">
        <v>43</v>
      </c>
      <c r="AB439" s="15">
        <v>24</v>
      </c>
      <c r="AC439" s="15">
        <v>1</v>
      </c>
      <c r="AD439" s="15">
        <v>52</v>
      </c>
      <c r="AE439" s="15">
        <v>77</v>
      </c>
      <c r="AF439" s="15">
        <v>3</v>
      </c>
      <c r="AG439" s="15">
        <v>90</v>
      </c>
      <c r="AH439" s="15">
        <v>22</v>
      </c>
      <c r="AI439" s="15">
        <v>28</v>
      </c>
      <c r="AJ439" s="15">
        <v>55</v>
      </c>
      <c r="AK439" s="15">
        <v>63</v>
      </c>
      <c r="AL439" s="15">
        <v>25</v>
      </c>
      <c r="AM439" s="15">
        <v>32</v>
      </c>
      <c r="AN439" s="15">
        <v>71</v>
      </c>
      <c r="AO439" s="15">
        <v>84</v>
      </c>
      <c r="AP439" s="15">
        <v>76</v>
      </c>
      <c r="AQ439" s="15">
        <v>2</v>
      </c>
      <c r="AR439" s="15">
        <v>10</v>
      </c>
      <c r="AS439" s="15">
        <v>61</v>
      </c>
      <c r="AT439" s="15">
        <v>69</v>
      </c>
      <c r="AU439" s="15">
        <v>30</v>
      </c>
      <c r="AV439" s="15">
        <v>56</v>
      </c>
      <c r="AW439" s="15">
        <v>41</v>
      </c>
      <c r="AX439" s="15">
        <v>31</v>
      </c>
      <c r="AY439" s="15">
        <v>60</v>
      </c>
      <c r="AZ439" s="15">
        <v>40</v>
      </c>
      <c r="BA439" s="15">
        <v>5</v>
      </c>
      <c r="BB439" s="15">
        <v>45</v>
      </c>
      <c r="BC439" s="15">
        <v>79</v>
      </c>
      <c r="BD439" s="15">
        <v>47</v>
      </c>
      <c r="BE439" s="15">
        <v>58</v>
      </c>
      <c r="BF439" s="15">
        <v>65</v>
      </c>
      <c r="BG439" s="15">
        <v>15</v>
      </c>
      <c r="BH439" s="15">
        <v>23</v>
      </c>
      <c r="BI439" s="15">
        <v>53</v>
      </c>
      <c r="BJ439" s="15">
        <v>16</v>
      </c>
      <c r="BK439" s="15">
        <v>7</v>
      </c>
      <c r="BL439" s="15">
        <v>82</v>
      </c>
      <c r="BM439" s="15">
        <v>66</v>
      </c>
      <c r="BN439" s="15">
        <v>62</v>
      </c>
      <c r="BO439" s="15">
        <v>48</v>
      </c>
      <c r="BP439" s="15">
        <v>26</v>
      </c>
      <c r="BQ439" s="15">
        <v>83</v>
      </c>
      <c r="BR439" s="15">
        <v>36</v>
      </c>
      <c r="BS439" s="15">
        <v>75</v>
      </c>
      <c r="BT439" s="15">
        <v>33</v>
      </c>
      <c r="BU439" s="15">
        <v>37</v>
      </c>
      <c r="BV439" s="15">
        <v>18</v>
      </c>
      <c r="BW439" s="15">
        <v>49</v>
      </c>
      <c r="BX439" s="15">
        <v>54</v>
      </c>
      <c r="BY439" s="15">
        <v>11</v>
      </c>
      <c r="BZ439" s="15">
        <v>70</v>
      </c>
      <c r="CA439" s="15">
        <v>38</v>
      </c>
      <c r="CB439" s="15">
        <v>74</v>
      </c>
      <c r="CC439" s="15">
        <v>14</v>
      </c>
      <c r="CD439" s="15">
        <v>80</v>
      </c>
      <c r="CE439" s="15">
        <v>29</v>
      </c>
      <c r="CF439" s="15">
        <v>87</v>
      </c>
      <c r="CG439" s="15">
        <v>73</v>
      </c>
      <c r="CH439" s="15">
        <v>35</v>
      </c>
      <c r="CI439" s="15">
        <v>59</v>
      </c>
      <c r="CJ439" s="15">
        <v>64</v>
      </c>
      <c r="CK439" s="15">
        <v>17</v>
      </c>
      <c r="CL439" s="15">
        <v>13</v>
      </c>
      <c r="CM439" s="15">
        <v>85</v>
      </c>
      <c r="CN439" s="15">
        <v>50</v>
      </c>
      <c r="CO439" s="15">
        <v>4</v>
      </c>
      <c r="CP439" s="15">
        <v>20</v>
      </c>
      <c r="CQ439" s="15">
        <v>86</v>
      </c>
    </row>
    <row r="440" spans="4:99" s="15" customFormat="1">
      <c r="E440" s="475" t="s">
        <v>313</v>
      </c>
      <c r="F440" s="15">
        <v>88</v>
      </c>
      <c r="G440" s="15">
        <v>54</v>
      </c>
      <c r="H440" s="15">
        <v>80</v>
      </c>
      <c r="I440" s="15">
        <v>7</v>
      </c>
      <c r="J440" s="15">
        <v>72</v>
      </c>
      <c r="K440" s="15">
        <v>29</v>
      </c>
      <c r="L440" s="15">
        <v>36</v>
      </c>
      <c r="M440" s="15">
        <v>57</v>
      </c>
      <c r="N440" s="15">
        <v>86</v>
      </c>
      <c r="O440" s="15">
        <v>69</v>
      </c>
      <c r="P440" s="15">
        <v>52</v>
      </c>
      <c r="Q440" s="15">
        <v>61</v>
      </c>
      <c r="R440" s="15">
        <v>40</v>
      </c>
      <c r="S440" s="15">
        <v>42</v>
      </c>
      <c r="T440" s="15">
        <v>26</v>
      </c>
      <c r="U440" s="15">
        <v>79</v>
      </c>
      <c r="V440" s="15">
        <v>31</v>
      </c>
      <c r="W440" s="15">
        <v>17</v>
      </c>
      <c r="X440" s="15">
        <v>62</v>
      </c>
      <c r="Y440" s="15">
        <v>37</v>
      </c>
      <c r="Z440" s="15">
        <v>73</v>
      </c>
      <c r="AA440" s="15">
        <v>9</v>
      </c>
      <c r="AB440" s="15">
        <v>32</v>
      </c>
      <c r="AC440" s="15">
        <v>47</v>
      </c>
      <c r="AD440" s="15">
        <v>43</v>
      </c>
      <c r="AE440" s="15">
        <v>83</v>
      </c>
      <c r="AF440" s="15">
        <v>5</v>
      </c>
      <c r="AG440" s="15">
        <v>66</v>
      </c>
      <c r="AH440" s="15">
        <v>56</v>
      </c>
      <c r="AI440" s="15">
        <v>14</v>
      </c>
      <c r="AJ440" s="15">
        <v>18</v>
      </c>
      <c r="AK440" s="15">
        <v>51</v>
      </c>
      <c r="AL440" s="15">
        <v>34</v>
      </c>
      <c r="AM440" s="15">
        <v>11</v>
      </c>
      <c r="AN440" s="15">
        <v>68</v>
      </c>
      <c r="AO440" s="15">
        <v>78</v>
      </c>
      <c r="AP440" s="15">
        <v>4</v>
      </c>
      <c r="AQ440" s="15">
        <v>22</v>
      </c>
      <c r="AR440" s="15">
        <v>35</v>
      </c>
      <c r="AS440" s="15">
        <v>58</v>
      </c>
      <c r="AT440" s="15">
        <v>15</v>
      </c>
      <c r="AU440" s="15">
        <v>25</v>
      </c>
      <c r="AV440" s="15">
        <v>60</v>
      </c>
      <c r="AW440" s="15">
        <v>6</v>
      </c>
      <c r="AX440" s="15">
        <v>46</v>
      </c>
      <c r="AY440" s="15">
        <v>10</v>
      </c>
      <c r="AZ440" s="15">
        <v>28</v>
      </c>
      <c r="BA440" s="15">
        <v>19</v>
      </c>
      <c r="BB440" s="15">
        <v>81</v>
      </c>
      <c r="BC440" s="15">
        <v>89</v>
      </c>
      <c r="BD440" s="15">
        <v>74</v>
      </c>
      <c r="BE440" s="15">
        <v>64</v>
      </c>
      <c r="BF440" s="15">
        <v>39</v>
      </c>
      <c r="BG440" s="15">
        <v>2</v>
      </c>
      <c r="BH440" s="15">
        <v>77</v>
      </c>
      <c r="BI440" s="15">
        <v>49</v>
      </c>
      <c r="BJ440" s="15">
        <v>13</v>
      </c>
      <c r="BK440" s="15">
        <v>82</v>
      </c>
      <c r="BL440" s="15">
        <v>63</v>
      </c>
      <c r="BM440" s="15">
        <v>8</v>
      </c>
      <c r="BN440" s="15">
        <v>87</v>
      </c>
      <c r="BO440" s="15">
        <v>23</v>
      </c>
      <c r="BP440" s="15">
        <v>85</v>
      </c>
      <c r="BQ440" s="15">
        <v>16</v>
      </c>
      <c r="BR440" s="15">
        <v>1</v>
      </c>
      <c r="BS440" s="15">
        <v>38</v>
      </c>
      <c r="BT440" s="15">
        <v>24</v>
      </c>
      <c r="BU440" s="15">
        <v>44</v>
      </c>
      <c r="BV440" s="15">
        <v>71</v>
      </c>
      <c r="BW440" s="15">
        <v>33</v>
      </c>
      <c r="BX440" s="15">
        <v>45</v>
      </c>
      <c r="BY440" s="15">
        <v>21</v>
      </c>
      <c r="BZ440" s="15">
        <v>30</v>
      </c>
      <c r="CA440" s="15">
        <v>48</v>
      </c>
      <c r="CB440" s="15">
        <v>84</v>
      </c>
      <c r="CC440" s="15">
        <v>20</v>
      </c>
      <c r="CD440" s="15">
        <v>55</v>
      </c>
      <c r="CE440" s="15">
        <v>27</v>
      </c>
      <c r="CF440" s="15">
        <v>76</v>
      </c>
      <c r="CG440" s="15">
        <v>3</v>
      </c>
      <c r="CH440" s="15">
        <v>90</v>
      </c>
      <c r="CI440" s="15">
        <v>41</v>
      </c>
      <c r="CJ440" s="15">
        <v>50</v>
      </c>
      <c r="CK440" s="15">
        <v>75</v>
      </c>
      <c r="CL440" s="15">
        <v>67</v>
      </c>
      <c r="CM440" s="15">
        <v>65</v>
      </c>
      <c r="CN440" s="15">
        <v>70</v>
      </c>
      <c r="CO440" s="15">
        <v>59</v>
      </c>
      <c r="CP440" s="15">
        <v>53</v>
      </c>
      <c r="CQ440" s="15">
        <v>12</v>
      </c>
    </row>
    <row r="441" spans="4:99" s="15" customFormat="1"/>
    <row r="442" spans="4:99" s="15" customFormat="1">
      <c r="D442" s="479">
        <v>91</v>
      </c>
      <c r="E442" s="40" t="s">
        <v>338</v>
      </c>
    </row>
    <row r="443" spans="4:99" s="15" customFormat="1">
      <c r="E443" s="475" t="s">
        <v>283</v>
      </c>
      <c r="F443" s="15">
        <v>1</v>
      </c>
      <c r="G443" s="15">
        <v>2</v>
      </c>
      <c r="H443" s="15">
        <v>3</v>
      </c>
      <c r="I443" s="15">
        <v>4</v>
      </c>
      <c r="J443" s="15">
        <v>5</v>
      </c>
      <c r="K443" s="15">
        <v>6</v>
      </c>
      <c r="L443" s="15">
        <v>7</v>
      </c>
      <c r="M443" s="15">
        <v>8</v>
      </c>
      <c r="N443" s="15">
        <v>9</v>
      </c>
      <c r="O443" s="15">
        <v>10</v>
      </c>
      <c r="P443" s="15">
        <v>11</v>
      </c>
      <c r="Q443" s="15">
        <v>12</v>
      </c>
      <c r="R443" s="15">
        <v>13</v>
      </c>
      <c r="S443" s="15">
        <v>14</v>
      </c>
      <c r="T443" s="15">
        <v>15</v>
      </c>
      <c r="U443" s="15">
        <v>16</v>
      </c>
      <c r="V443" s="15">
        <v>17</v>
      </c>
      <c r="W443" s="15">
        <v>18</v>
      </c>
      <c r="X443" s="15">
        <v>19</v>
      </c>
      <c r="Y443" s="15">
        <v>20</v>
      </c>
      <c r="Z443" s="15">
        <v>21</v>
      </c>
      <c r="AA443" s="15">
        <v>22</v>
      </c>
      <c r="AB443" s="15">
        <v>23</v>
      </c>
      <c r="AC443" s="15">
        <v>24</v>
      </c>
      <c r="AD443" s="15">
        <v>25</v>
      </c>
      <c r="AE443" s="15">
        <v>26</v>
      </c>
      <c r="AF443" s="15">
        <v>27</v>
      </c>
      <c r="AG443" s="15">
        <v>28</v>
      </c>
      <c r="AH443" s="15">
        <v>29</v>
      </c>
      <c r="AI443" s="15">
        <v>30</v>
      </c>
      <c r="AJ443" s="15">
        <v>31</v>
      </c>
      <c r="AK443" s="15">
        <v>32</v>
      </c>
      <c r="AL443" s="15">
        <v>33</v>
      </c>
      <c r="AM443" s="15">
        <v>34</v>
      </c>
      <c r="AN443" s="15">
        <v>35</v>
      </c>
      <c r="AO443" s="15">
        <v>36</v>
      </c>
      <c r="AP443" s="15">
        <v>37</v>
      </c>
      <c r="AQ443" s="15">
        <v>38</v>
      </c>
      <c r="AR443" s="15">
        <v>39</v>
      </c>
      <c r="AS443" s="15">
        <v>40</v>
      </c>
      <c r="AT443" s="15">
        <v>41</v>
      </c>
      <c r="AU443" s="15">
        <v>42</v>
      </c>
      <c r="AV443" s="15">
        <v>43</v>
      </c>
      <c r="AW443" s="15">
        <v>44</v>
      </c>
      <c r="AX443" s="15">
        <v>45</v>
      </c>
      <c r="AY443" s="15">
        <v>46</v>
      </c>
      <c r="AZ443" s="15">
        <v>47</v>
      </c>
      <c r="BA443" s="15">
        <v>48</v>
      </c>
      <c r="BB443" s="15">
        <v>49</v>
      </c>
      <c r="BC443" s="15">
        <v>50</v>
      </c>
      <c r="BD443" s="15">
        <v>51</v>
      </c>
      <c r="BE443" s="15">
        <v>52</v>
      </c>
      <c r="BF443" s="15">
        <v>53</v>
      </c>
      <c r="BG443" s="15">
        <v>54</v>
      </c>
      <c r="BH443" s="15">
        <v>55</v>
      </c>
      <c r="BI443" s="15">
        <v>56</v>
      </c>
      <c r="BJ443" s="15">
        <v>57</v>
      </c>
      <c r="BK443" s="15">
        <v>58</v>
      </c>
      <c r="BL443" s="15">
        <v>59</v>
      </c>
      <c r="BM443" s="15">
        <v>60</v>
      </c>
      <c r="BN443" s="15">
        <v>61</v>
      </c>
      <c r="BO443" s="15">
        <v>62</v>
      </c>
      <c r="BP443" s="15">
        <v>63</v>
      </c>
      <c r="BQ443" s="15">
        <v>64</v>
      </c>
      <c r="BR443" s="15">
        <v>65</v>
      </c>
      <c r="BS443" s="15">
        <v>66</v>
      </c>
      <c r="BT443" s="15">
        <v>67</v>
      </c>
      <c r="BU443" s="15">
        <v>68</v>
      </c>
      <c r="BV443" s="15">
        <v>69</v>
      </c>
      <c r="BW443" s="15">
        <v>70</v>
      </c>
      <c r="BX443" s="15">
        <v>71</v>
      </c>
      <c r="BY443" s="15">
        <v>72</v>
      </c>
      <c r="BZ443" s="15">
        <v>73</v>
      </c>
      <c r="CA443" s="15">
        <v>74</v>
      </c>
      <c r="CB443" s="15">
        <v>75</v>
      </c>
      <c r="CC443" s="15">
        <v>76</v>
      </c>
      <c r="CD443" s="15">
        <v>77</v>
      </c>
      <c r="CE443" s="15">
        <v>78</v>
      </c>
      <c r="CF443" s="15">
        <v>79</v>
      </c>
      <c r="CH443" s="15">
        <v>80</v>
      </c>
      <c r="CI443" s="15">
        <v>81</v>
      </c>
      <c r="CJ443" s="15">
        <v>82</v>
      </c>
      <c r="CK443" s="15">
        <v>83</v>
      </c>
      <c r="CM443" s="15">
        <v>84</v>
      </c>
      <c r="CN443" s="15">
        <v>85</v>
      </c>
      <c r="CO443" s="15">
        <v>86</v>
      </c>
      <c r="CP443" s="15">
        <v>87</v>
      </c>
      <c r="CR443" s="15">
        <v>88</v>
      </c>
      <c r="CS443" s="15">
        <v>89</v>
      </c>
      <c r="CT443" s="15">
        <v>90</v>
      </c>
      <c r="CU443" s="15">
        <v>91</v>
      </c>
    </row>
    <row r="444" spans="4:99" s="15" customFormat="1">
      <c r="E444" s="475" t="s">
        <v>311</v>
      </c>
      <c r="F444" s="15">
        <v>44</v>
      </c>
      <c r="G444" s="15">
        <v>61</v>
      </c>
      <c r="H444" s="15">
        <v>67</v>
      </c>
      <c r="I444" s="15">
        <v>76</v>
      </c>
      <c r="J444" s="15">
        <v>72</v>
      </c>
      <c r="K444" s="15">
        <v>64</v>
      </c>
      <c r="L444" s="15">
        <v>48</v>
      </c>
      <c r="M444" s="15">
        <v>54</v>
      </c>
      <c r="N444" s="15">
        <v>22</v>
      </c>
      <c r="O444" s="15">
        <v>57</v>
      </c>
      <c r="P444" s="15">
        <v>47</v>
      </c>
      <c r="Q444" s="15">
        <v>71</v>
      </c>
      <c r="R444" s="15">
        <v>40</v>
      </c>
      <c r="S444" s="15">
        <v>70</v>
      </c>
      <c r="T444" s="15">
        <v>1</v>
      </c>
      <c r="U444" s="15">
        <v>34</v>
      </c>
      <c r="V444" s="15">
        <v>84</v>
      </c>
      <c r="W444" s="15">
        <v>69</v>
      </c>
      <c r="X444" s="15">
        <v>80</v>
      </c>
      <c r="Y444" s="15">
        <v>26</v>
      </c>
      <c r="Z444" s="15">
        <v>87</v>
      </c>
      <c r="AA444" s="15">
        <v>43</v>
      </c>
      <c r="AB444" s="15">
        <v>19</v>
      </c>
      <c r="AC444" s="15">
        <v>52</v>
      </c>
      <c r="AD444" s="15">
        <v>31</v>
      </c>
      <c r="AE444" s="15">
        <v>20</v>
      </c>
      <c r="AF444" s="15">
        <v>78</v>
      </c>
      <c r="AG444" s="15">
        <v>35</v>
      </c>
      <c r="AH444" s="15">
        <v>41</v>
      </c>
      <c r="AI444" s="15">
        <v>21</v>
      </c>
      <c r="AJ444" s="15">
        <v>60</v>
      </c>
      <c r="AK444" s="15">
        <v>23</v>
      </c>
      <c r="AL444" s="15">
        <v>89</v>
      </c>
      <c r="AM444" s="15">
        <v>65</v>
      </c>
      <c r="AN444" s="15">
        <v>32</v>
      </c>
      <c r="AO444" s="15">
        <v>77</v>
      </c>
      <c r="AP444" s="15">
        <v>59</v>
      </c>
      <c r="AQ444" s="15">
        <v>7</v>
      </c>
      <c r="AR444" s="15">
        <v>85</v>
      </c>
      <c r="AS444" s="15">
        <v>42</v>
      </c>
      <c r="AT444" s="15">
        <v>29</v>
      </c>
      <c r="AU444" s="15">
        <v>55</v>
      </c>
      <c r="AV444" s="15">
        <v>83</v>
      </c>
      <c r="AW444" s="15">
        <v>63</v>
      </c>
      <c r="AX444" s="15">
        <v>88</v>
      </c>
      <c r="AY444" s="15">
        <v>74</v>
      </c>
      <c r="AZ444" s="15">
        <v>53</v>
      </c>
      <c r="BA444" s="15">
        <v>56</v>
      </c>
      <c r="BB444" s="15">
        <v>28</v>
      </c>
      <c r="BC444" s="15">
        <v>4</v>
      </c>
      <c r="BD444" s="15">
        <v>75</v>
      </c>
      <c r="BE444" s="15">
        <v>24</v>
      </c>
      <c r="BF444" s="15">
        <v>46</v>
      </c>
      <c r="BG444" s="15">
        <v>66</v>
      </c>
      <c r="BH444" s="15">
        <v>90</v>
      </c>
      <c r="BI444" s="15">
        <v>10</v>
      </c>
      <c r="BJ444" s="15">
        <v>16</v>
      </c>
      <c r="BK444" s="15">
        <v>45</v>
      </c>
      <c r="BL444" s="15">
        <v>58</v>
      </c>
      <c r="BM444" s="15">
        <v>68</v>
      </c>
      <c r="BN444" s="15">
        <v>91</v>
      </c>
      <c r="BO444" s="15">
        <v>5</v>
      </c>
      <c r="BP444" s="15">
        <v>49</v>
      </c>
      <c r="BQ444" s="15">
        <v>82</v>
      </c>
      <c r="BR444" s="15">
        <v>13</v>
      </c>
      <c r="BS444" s="15">
        <v>8</v>
      </c>
      <c r="BT444" s="15">
        <v>15</v>
      </c>
      <c r="BU444" s="15">
        <v>51</v>
      </c>
      <c r="BV444" s="15">
        <v>81</v>
      </c>
      <c r="BW444" s="15">
        <v>73</v>
      </c>
      <c r="BX444" s="15">
        <v>86</v>
      </c>
      <c r="BY444" s="15">
        <v>79</v>
      </c>
      <c r="BZ444" s="15">
        <v>14</v>
      </c>
      <c r="CA444" s="15">
        <v>17</v>
      </c>
      <c r="CB444" s="15">
        <v>9</v>
      </c>
      <c r="CC444" s="15">
        <v>39</v>
      </c>
      <c r="CD444" s="15">
        <v>3</v>
      </c>
      <c r="CE444" s="15">
        <v>11</v>
      </c>
      <c r="CF444" s="15">
        <v>62</v>
      </c>
      <c r="CH444" s="15">
        <v>50</v>
      </c>
      <c r="CI444" s="15">
        <v>6</v>
      </c>
      <c r="CJ444" s="15">
        <v>25</v>
      </c>
      <c r="CK444" s="15">
        <v>36</v>
      </c>
      <c r="CM444" s="15">
        <v>12</v>
      </c>
      <c r="CN444" s="15">
        <v>38</v>
      </c>
      <c r="CO444" s="15">
        <v>30</v>
      </c>
      <c r="CP444" s="15">
        <v>18</v>
      </c>
      <c r="CR444" s="15">
        <v>2</v>
      </c>
      <c r="CS444" s="15">
        <v>33</v>
      </c>
      <c r="CT444" s="15">
        <v>27</v>
      </c>
      <c r="CU444" s="15">
        <v>37</v>
      </c>
    </row>
    <row r="445" spans="4:99" s="15" customFormat="1">
      <c r="E445" s="475" t="s">
        <v>313</v>
      </c>
      <c r="F445" s="15">
        <v>4</v>
      </c>
      <c r="G445" s="15">
        <v>83</v>
      </c>
      <c r="H445" s="15">
        <v>62</v>
      </c>
      <c r="I445" s="15">
        <v>47</v>
      </c>
      <c r="J445" s="15">
        <v>7</v>
      </c>
      <c r="K445" s="15">
        <v>32</v>
      </c>
      <c r="L445" s="15">
        <v>30</v>
      </c>
      <c r="M445" s="15">
        <v>81</v>
      </c>
      <c r="N445" s="15">
        <v>11</v>
      </c>
      <c r="O445" s="15">
        <v>2</v>
      </c>
      <c r="P445" s="15">
        <v>49</v>
      </c>
      <c r="Q445" s="15">
        <v>69</v>
      </c>
      <c r="R445" s="15">
        <v>55</v>
      </c>
      <c r="S445" s="15">
        <v>10</v>
      </c>
      <c r="T445" s="15">
        <v>78</v>
      </c>
      <c r="U445" s="15">
        <v>65</v>
      </c>
      <c r="V445" s="15">
        <v>66</v>
      </c>
      <c r="W445" s="15">
        <v>44</v>
      </c>
      <c r="X445" s="15">
        <v>84</v>
      </c>
      <c r="Y445" s="15">
        <v>27</v>
      </c>
      <c r="Z445" s="15">
        <v>90</v>
      </c>
      <c r="AA445" s="15">
        <v>58</v>
      </c>
      <c r="AB445" s="15">
        <v>34</v>
      </c>
      <c r="AC445" s="15">
        <v>51</v>
      </c>
      <c r="AD445" s="15">
        <v>74</v>
      </c>
      <c r="AE445" s="15">
        <v>82</v>
      </c>
      <c r="AF445" s="15">
        <v>76</v>
      </c>
      <c r="AG445" s="15">
        <v>64</v>
      </c>
      <c r="AH445" s="15">
        <v>3</v>
      </c>
      <c r="AI445" s="15">
        <v>6</v>
      </c>
      <c r="AJ445" s="15">
        <v>54</v>
      </c>
      <c r="AK445" s="15">
        <v>63</v>
      </c>
      <c r="AL445" s="15">
        <v>85</v>
      </c>
      <c r="AM445" s="15">
        <v>12</v>
      </c>
      <c r="AN445" s="15">
        <v>91</v>
      </c>
      <c r="AO445" s="15">
        <v>70</v>
      </c>
      <c r="AP445" s="15">
        <v>31</v>
      </c>
      <c r="AQ445" s="15">
        <v>24</v>
      </c>
      <c r="AR445" s="15">
        <v>38</v>
      </c>
      <c r="AS445" s="15">
        <v>77</v>
      </c>
      <c r="AT445" s="15">
        <v>72</v>
      </c>
      <c r="AU445" s="15">
        <v>25</v>
      </c>
      <c r="AV445" s="15">
        <v>79</v>
      </c>
      <c r="AW445" s="15">
        <v>43</v>
      </c>
      <c r="AX445" s="15">
        <v>53</v>
      </c>
      <c r="AY445" s="15">
        <v>9</v>
      </c>
      <c r="AZ445" s="15">
        <v>39</v>
      </c>
      <c r="BA445" s="15">
        <v>22</v>
      </c>
      <c r="BB445" s="15">
        <v>71</v>
      </c>
      <c r="BC445" s="15">
        <v>56</v>
      </c>
      <c r="BD445" s="15">
        <v>52</v>
      </c>
      <c r="BE445" s="15">
        <v>73</v>
      </c>
      <c r="BF445" s="15">
        <v>88</v>
      </c>
      <c r="BG445" s="15">
        <v>50</v>
      </c>
      <c r="BH445" s="15">
        <v>86</v>
      </c>
      <c r="BI445" s="15">
        <v>68</v>
      </c>
      <c r="BJ445" s="15">
        <v>87</v>
      </c>
      <c r="BK445" s="15">
        <v>80</v>
      </c>
      <c r="BL445" s="15">
        <v>1</v>
      </c>
      <c r="BM445" s="15">
        <v>89</v>
      </c>
      <c r="BN445" s="15">
        <v>28</v>
      </c>
      <c r="BO445" s="15">
        <v>35</v>
      </c>
      <c r="BP445" s="15">
        <v>5</v>
      </c>
      <c r="BQ445" s="15">
        <v>8</v>
      </c>
      <c r="BR445" s="15">
        <v>16</v>
      </c>
      <c r="BS445" s="15">
        <v>13</v>
      </c>
      <c r="BT445" s="15">
        <v>20</v>
      </c>
      <c r="BU445" s="15">
        <v>37</v>
      </c>
      <c r="BV445" s="15">
        <v>46</v>
      </c>
      <c r="BW445" s="15">
        <v>61</v>
      </c>
      <c r="BX445" s="15">
        <v>18</v>
      </c>
      <c r="BY445" s="15">
        <v>41</v>
      </c>
      <c r="BZ445" s="15">
        <v>36</v>
      </c>
      <c r="CA445" s="15">
        <v>48</v>
      </c>
      <c r="CB445" s="15">
        <v>33</v>
      </c>
      <c r="CC445" s="15">
        <v>14</v>
      </c>
      <c r="CD445" s="15">
        <v>45</v>
      </c>
      <c r="CE445" s="15">
        <v>57</v>
      </c>
      <c r="CF445" s="15">
        <v>23</v>
      </c>
      <c r="CH445" s="15">
        <v>42</v>
      </c>
      <c r="CI445" s="15">
        <v>40</v>
      </c>
      <c r="CJ445" s="15">
        <v>15</v>
      </c>
      <c r="CK445" s="15">
        <v>75</v>
      </c>
      <c r="CM445" s="15">
        <v>59</v>
      </c>
      <c r="CN445" s="15">
        <v>29</v>
      </c>
      <c r="CO445" s="15">
        <v>17</v>
      </c>
      <c r="CP445" s="15">
        <v>67</v>
      </c>
      <c r="CR445" s="15">
        <v>19</v>
      </c>
      <c r="CS445" s="15">
        <v>60</v>
      </c>
      <c r="CT445" s="15">
        <v>21</v>
      </c>
      <c r="CU445" s="15">
        <v>26</v>
      </c>
    </row>
    <row r="446" spans="4:99" s="15" customFormat="1"/>
    <row r="447" spans="4:99" s="15" customFormat="1">
      <c r="D447" s="479">
        <v>92</v>
      </c>
      <c r="E447" s="40" t="s">
        <v>338</v>
      </c>
    </row>
    <row r="448" spans="4:99" s="15" customFormat="1">
      <c r="E448" s="475" t="s">
        <v>283</v>
      </c>
      <c r="F448" s="15">
        <v>1</v>
      </c>
      <c r="G448" s="15">
        <v>2</v>
      </c>
      <c r="H448" s="15">
        <v>3</v>
      </c>
      <c r="I448" s="15">
        <v>4</v>
      </c>
      <c r="J448" s="15">
        <v>5</v>
      </c>
      <c r="K448" s="15">
        <v>6</v>
      </c>
      <c r="L448" s="15">
        <v>7</v>
      </c>
      <c r="M448" s="15">
        <v>8</v>
      </c>
      <c r="N448" s="15">
        <v>9</v>
      </c>
      <c r="O448" s="15">
        <v>10</v>
      </c>
      <c r="P448" s="15">
        <v>11</v>
      </c>
      <c r="Q448" s="15">
        <v>12</v>
      </c>
      <c r="R448" s="15">
        <v>13</v>
      </c>
      <c r="S448" s="15">
        <v>14</v>
      </c>
      <c r="T448" s="15">
        <v>15</v>
      </c>
      <c r="U448" s="15">
        <v>16</v>
      </c>
      <c r="V448" s="15">
        <v>17</v>
      </c>
      <c r="W448" s="15">
        <v>18</v>
      </c>
      <c r="X448" s="15">
        <v>19</v>
      </c>
      <c r="Y448" s="15">
        <v>20</v>
      </c>
      <c r="Z448" s="15">
        <v>21</v>
      </c>
      <c r="AA448" s="15">
        <v>22</v>
      </c>
      <c r="AB448" s="15">
        <v>23</v>
      </c>
      <c r="AC448" s="15">
        <v>24</v>
      </c>
      <c r="AD448" s="15">
        <v>25</v>
      </c>
      <c r="AE448" s="15">
        <v>26</v>
      </c>
      <c r="AF448" s="15">
        <v>27</v>
      </c>
      <c r="AG448" s="15">
        <v>28</v>
      </c>
      <c r="AH448" s="15">
        <v>29</v>
      </c>
      <c r="AI448" s="15">
        <v>30</v>
      </c>
      <c r="AJ448" s="15">
        <v>31</v>
      </c>
      <c r="AK448" s="15">
        <v>32</v>
      </c>
      <c r="AL448" s="15">
        <v>33</v>
      </c>
      <c r="AM448" s="15">
        <v>34</v>
      </c>
      <c r="AN448" s="15">
        <v>35</v>
      </c>
      <c r="AO448" s="15">
        <v>36</v>
      </c>
      <c r="AP448" s="15">
        <v>37</v>
      </c>
      <c r="AQ448" s="15">
        <v>38</v>
      </c>
      <c r="AR448" s="15">
        <v>39</v>
      </c>
      <c r="AS448" s="15">
        <v>40</v>
      </c>
      <c r="AT448" s="15">
        <v>41</v>
      </c>
      <c r="AU448" s="15">
        <v>42</v>
      </c>
      <c r="AV448" s="15">
        <v>43</v>
      </c>
      <c r="AW448" s="15">
        <v>44</v>
      </c>
      <c r="AX448" s="15">
        <v>45</v>
      </c>
      <c r="AY448" s="15">
        <v>46</v>
      </c>
      <c r="AZ448" s="15">
        <v>47</v>
      </c>
      <c r="BA448" s="15">
        <v>48</v>
      </c>
      <c r="BB448" s="15">
        <v>49</v>
      </c>
      <c r="BC448" s="15">
        <v>50</v>
      </c>
      <c r="BD448" s="15">
        <v>51</v>
      </c>
      <c r="BE448" s="15">
        <v>52</v>
      </c>
      <c r="BF448" s="15">
        <v>53</v>
      </c>
      <c r="BG448" s="15">
        <v>54</v>
      </c>
      <c r="BH448" s="15">
        <v>55</v>
      </c>
      <c r="BI448" s="15">
        <v>56</v>
      </c>
      <c r="BJ448" s="15">
        <v>57</v>
      </c>
      <c r="BK448" s="15">
        <v>58</v>
      </c>
      <c r="BL448" s="15">
        <v>59</v>
      </c>
      <c r="BM448" s="15">
        <v>60</v>
      </c>
      <c r="BN448" s="15">
        <v>61</v>
      </c>
      <c r="BO448" s="15">
        <v>62</v>
      </c>
      <c r="BP448" s="15">
        <v>63</v>
      </c>
      <c r="BQ448" s="15">
        <v>64</v>
      </c>
      <c r="BR448" s="15">
        <v>65</v>
      </c>
      <c r="BS448" s="15">
        <v>66</v>
      </c>
      <c r="BT448" s="15">
        <v>67</v>
      </c>
      <c r="BU448" s="15">
        <v>68</v>
      </c>
      <c r="BV448" s="15">
        <v>69</v>
      </c>
      <c r="BW448" s="15">
        <v>70</v>
      </c>
      <c r="BX448" s="15">
        <v>71</v>
      </c>
      <c r="BY448" s="15">
        <v>72</v>
      </c>
      <c r="BZ448" s="15">
        <v>73</v>
      </c>
      <c r="CA448" s="15">
        <v>74</v>
      </c>
      <c r="CB448" s="15">
        <v>75</v>
      </c>
      <c r="CC448" s="15">
        <v>76</v>
      </c>
      <c r="CD448" s="15">
        <v>77</v>
      </c>
      <c r="CE448" s="15">
        <v>78</v>
      </c>
      <c r="CF448" s="15">
        <v>79</v>
      </c>
      <c r="CG448" s="15">
        <v>80</v>
      </c>
      <c r="CH448" s="15">
        <v>81</v>
      </c>
      <c r="CI448" s="15">
        <v>82</v>
      </c>
      <c r="CJ448" s="15">
        <v>83</v>
      </c>
      <c r="CK448" s="15">
        <v>84</v>
      </c>
      <c r="CM448" s="15">
        <v>85</v>
      </c>
      <c r="CN448" s="15">
        <v>86</v>
      </c>
      <c r="CO448" s="15">
        <v>87</v>
      </c>
      <c r="CP448" s="15">
        <v>88</v>
      </c>
      <c r="CR448" s="15">
        <v>89</v>
      </c>
      <c r="CS448" s="15">
        <v>90</v>
      </c>
      <c r="CT448" s="15">
        <v>91</v>
      </c>
      <c r="CU448" s="15">
        <v>92</v>
      </c>
    </row>
    <row r="449" spans="4:100" s="15" customFormat="1">
      <c r="E449" s="475" t="s">
        <v>311</v>
      </c>
      <c r="F449" s="15">
        <v>25</v>
      </c>
      <c r="G449" s="15">
        <v>79</v>
      </c>
      <c r="H449" s="15">
        <v>92</v>
      </c>
      <c r="I449" s="15">
        <v>12</v>
      </c>
      <c r="J449" s="15">
        <v>58</v>
      </c>
      <c r="K449" s="15">
        <v>39</v>
      </c>
      <c r="L449" s="15">
        <v>9</v>
      </c>
      <c r="M449" s="15">
        <v>88</v>
      </c>
      <c r="N449" s="15">
        <v>2</v>
      </c>
      <c r="O449" s="15">
        <v>83</v>
      </c>
      <c r="P449" s="15">
        <v>64</v>
      </c>
      <c r="Q449" s="15">
        <v>33</v>
      </c>
      <c r="R449" s="15">
        <v>51</v>
      </c>
      <c r="S449" s="15">
        <v>21</v>
      </c>
      <c r="T449" s="15">
        <v>81</v>
      </c>
      <c r="U449" s="15">
        <v>74</v>
      </c>
      <c r="V449" s="15">
        <v>45</v>
      </c>
      <c r="W449" s="15">
        <v>56</v>
      </c>
      <c r="X449" s="15">
        <v>67</v>
      </c>
      <c r="Y449" s="15">
        <v>90</v>
      </c>
      <c r="Z449" s="15">
        <v>70</v>
      </c>
      <c r="AA449" s="15">
        <v>35</v>
      </c>
      <c r="AB449" s="15">
        <v>60</v>
      </c>
      <c r="AC449" s="15">
        <v>38</v>
      </c>
      <c r="AD449" s="15">
        <v>26</v>
      </c>
      <c r="AE449" s="15">
        <v>42</v>
      </c>
      <c r="AF449" s="15">
        <v>76</v>
      </c>
      <c r="AG449" s="15">
        <v>7</v>
      </c>
      <c r="AH449" s="15">
        <v>22</v>
      </c>
      <c r="AI449" s="15">
        <v>84</v>
      </c>
      <c r="AJ449" s="15">
        <v>27</v>
      </c>
      <c r="AK449" s="15">
        <v>73</v>
      </c>
      <c r="AL449" s="15">
        <v>17</v>
      </c>
      <c r="AM449" s="15">
        <v>47</v>
      </c>
      <c r="AN449" s="15">
        <v>11</v>
      </c>
      <c r="AO449" s="15">
        <v>20</v>
      </c>
      <c r="AP449" s="15">
        <v>55</v>
      </c>
      <c r="AQ449" s="15">
        <v>80</v>
      </c>
      <c r="AR449" s="15">
        <v>36</v>
      </c>
      <c r="AS449" s="15">
        <v>59</v>
      </c>
      <c r="AT449" s="15">
        <v>14</v>
      </c>
      <c r="AU449" s="15">
        <v>1</v>
      </c>
      <c r="AV449" s="15">
        <v>71</v>
      </c>
      <c r="AW449" s="15">
        <v>68</v>
      </c>
      <c r="AX449" s="15">
        <v>78</v>
      </c>
      <c r="AY449" s="15">
        <v>91</v>
      </c>
      <c r="AZ449" s="15">
        <v>29</v>
      </c>
      <c r="BA449" s="15">
        <v>86</v>
      </c>
      <c r="BB449" s="15">
        <v>16</v>
      </c>
      <c r="BC449" s="15">
        <v>3</v>
      </c>
      <c r="BD449" s="15">
        <v>75</v>
      </c>
      <c r="BE449" s="15">
        <v>49</v>
      </c>
      <c r="BF449" s="15">
        <v>62</v>
      </c>
      <c r="BG449" s="15">
        <v>8</v>
      </c>
      <c r="BH449" s="15">
        <v>41</v>
      </c>
      <c r="BI449" s="15">
        <v>40</v>
      </c>
      <c r="BJ449" s="15">
        <v>44</v>
      </c>
      <c r="BK449" s="15">
        <v>54</v>
      </c>
      <c r="BL449" s="15">
        <v>66</v>
      </c>
      <c r="BM449" s="15">
        <v>31</v>
      </c>
      <c r="BN449" s="15">
        <v>13</v>
      </c>
      <c r="BO449" s="15">
        <v>53</v>
      </c>
      <c r="BP449" s="15">
        <v>89</v>
      </c>
      <c r="BQ449" s="15">
        <v>48</v>
      </c>
      <c r="BR449" s="15">
        <v>61</v>
      </c>
      <c r="BS449" s="15">
        <v>43</v>
      </c>
      <c r="BT449" s="15">
        <v>19</v>
      </c>
      <c r="BU449" s="15">
        <v>65</v>
      </c>
      <c r="BV449" s="15">
        <v>37</v>
      </c>
      <c r="BW449" s="15">
        <v>87</v>
      </c>
      <c r="BX449" s="15">
        <v>77</v>
      </c>
      <c r="BY449" s="15">
        <v>18</v>
      </c>
      <c r="BZ449" s="15">
        <v>50</v>
      </c>
      <c r="CA449" s="15">
        <v>82</v>
      </c>
      <c r="CB449" s="15">
        <v>52</v>
      </c>
      <c r="CC449" s="15">
        <v>5</v>
      </c>
      <c r="CD449" s="15">
        <v>85</v>
      </c>
      <c r="CE449" s="15">
        <v>6</v>
      </c>
      <c r="CF449" s="15">
        <v>23</v>
      </c>
      <c r="CG449" s="15">
        <v>72</v>
      </c>
      <c r="CH449" s="15">
        <v>30</v>
      </c>
      <c r="CI449" s="15">
        <v>24</v>
      </c>
      <c r="CJ449" s="15">
        <v>34</v>
      </c>
      <c r="CK449" s="15">
        <v>46</v>
      </c>
      <c r="CM449" s="15">
        <v>4</v>
      </c>
      <c r="CN449" s="15">
        <v>69</v>
      </c>
      <c r="CO449" s="15">
        <v>15</v>
      </c>
      <c r="CP449" s="15">
        <v>57</v>
      </c>
      <c r="CR449" s="15">
        <v>63</v>
      </c>
      <c r="CS449" s="15">
        <v>28</v>
      </c>
      <c r="CT449" s="15">
        <v>10</v>
      </c>
      <c r="CU449" s="15">
        <v>32</v>
      </c>
    </row>
    <row r="450" spans="4:100" s="15" customFormat="1">
      <c r="E450" s="475" t="s">
        <v>313</v>
      </c>
      <c r="F450" s="15">
        <v>83</v>
      </c>
      <c r="G450" s="15">
        <v>54</v>
      </c>
      <c r="H450" s="15">
        <v>5</v>
      </c>
      <c r="I450" s="15">
        <v>11</v>
      </c>
      <c r="J450" s="15">
        <v>76</v>
      </c>
      <c r="K450" s="15">
        <v>48</v>
      </c>
      <c r="L450" s="15">
        <v>14</v>
      </c>
      <c r="M450" s="15">
        <v>20</v>
      </c>
      <c r="N450" s="15">
        <v>6</v>
      </c>
      <c r="O450" s="15">
        <v>33</v>
      </c>
      <c r="P450" s="15">
        <v>34</v>
      </c>
      <c r="Q450" s="15">
        <v>78</v>
      </c>
      <c r="R450" s="15">
        <v>4</v>
      </c>
      <c r="S450" s="15">
        <v>7</v>
      </c>
      <c r="T450" s="15">
        <v>64</v>
      </c>
      <c r="U450" s="15">
        <v>90</v>
      </c>
      <c r="V450" s="15">
        <v>15</v>
      </c>
      <c r="W450" s="15">
        <v>52</v>
      </c>
      <c r="X450" s="15">
        <v>70</v>
      </c>
      <c r="Y450" s="15">
        <v>16</v>
      </c>
      <c r="Z450" s="15">
        <v>87</v>
      </c>
      <c r="AA450" s="15">
        <v>58</v>
      </c>
      <c r="AB450" s="15">
        <v>29</v>
      </c>
      <c r="AC450" s="15">
        <v>42</v>
      </c>
      <c r="AD450" s="15">
        <v>13</v>
      </c>
      <c r="AE450" s="15">
        <v>37</v>
      </c>
      <c r="AF450" s="15">
        <v>23</v>
      </c>
      <c r="AG450" s="15">
        <v>47</v>
      </c>
      <c r="AH450" s="15">
        <v>75</v>
      </c>
      <c r="AI450" s="15">
        <v>63</v>
      </c>
      <c r="AJ450" s="15">
        <v>69</v>
      </c>
      <c r="AK450" s="15">
        <v>38</v>
      </c>
      <c r="AL450" s="15">
        <v>2</v>
      </c>
      <c r="AM450" s="15">
        <v>77</v>
      </c>
      <c r="AN450" s="15">
        <v>17</v>
      </c>
      <c r="AO450" s="15">
        <v>68</v>
      </c>
      <c r="AP450" s="15">
        <v>92</v>
      </c>
      <c r="AQ450" s="15">
        <v>32</v>
      </c>
      <c r="AR450" s="15">
        <v>81</v>
      </c>
      <c r="AS450" s="15">
        <v>43</v>
      </c>
      <c r="AT450" s="15">
        <v>72</v>
      </c>
      <c r="AU450" s="15">
        <v>88</v>
      </c>
      <c r="AV450" s="15">
        <v>45</v>
      </c>
      <c r="AW450" s="15">
        <v>53</v>
      </c>
      <c r="AX450" s="15">
        <v>91</v>
      </c>
      <c r="AY450" s="15">
        <v>57</v>
      </c>
      <c r="AZ450" s="15">
        <v>3</v>
      </c>
      <c r="BA450" s="15">
        <v>24</v>
      </c>
      <c r="BB450" s="15">
        <v>28</v>
      </c>
      <c r="BC450" s="15">
        <v>89</v>
      </c>
      <c r="BD450" s="15">
        <v>59</v>
      </c>
      <c r="BE450" s="15">
        <v>46</v>
      </c>
      <c r="BF450" s="15">
        <v>44</v>
      </c>
      <c r="BG450" s="15">
        <v>62</v>
      </c>
      <c r="BH450" s="15">
        <v>86</v>
      </c>
      <c r="BI450" s="15">
        <v>65</v>
      </c>
      <c r="BJ450" s="15">
        <v>39</v>
      </c>
      <c r="BK450" s="15">
        <v>66</v>
      </c>
      <c r="BL450" s="15">
        <v>25</v>
      </c>
      <c r="BM450" s="15">
        <v>71</v>
      </c>
      <c r="BN450" s="15">
        <v>82</v>
      </c>
      <c r="BO450" s="15">
        <v>26</v>
      </c>
      <c r="BP450" s="15">
        <v>55</v>
      </c>
      <c r="BQ450" s="15">
        <v>41</v>
      </c>
      <c r="BR450" s="15">
        <v>56</v>
      </c>
      <c r="BS450" s="15">
        <v>10</v>
      </c>
      <c r="BT450" s="15">
        <v>50</v>
      </c>
      <c r="BU450" s="15">
        <v>30</v>
      </c>
      <c r="BV450" s="15">
        <v>85</v>
      </c>
      <c r="BW450" s="15">
        <v>73</v>
      </c>
      <c r="BX450" s="15">
        <v>22</v>
      </c>
      <c r="BY450" s="15">
        <v>31</v>
      </c>
      <c r="BZ450" s="15">
        <v>79</v>
      </c>
      <c r="CA450" s="15">
        <v>61</v>
      </c>
      <c r="CB450" s="15">
        <v>27</v>
      </c>
      <c r="CC450" s="15">
        <v>84</v>
      </c>
      <c r="CD450" s="15">
        <v>60</v>
      </c>
      <c r="CE450" s="15">
        <v>9</v>
      </c>
      <c r="CF450" s="15">
        <v>18</v>
      </c>
      <c r="CG450" s="15">
        <v>36</v>
      </c>
      <c r="CH450" s="15">
        <v>49</v>
      </c>
      <c r="CI450" s="15">
        <v>74</v>
      </c>
      <c r="CJ450" s="15">
        <v>35</v>
      </c>
      <c r="CK450" s="15">
        <v>1</v>
      </c>
      <c r="CM450" s="15">
        <v>19</v>
      </c>
      <c r="CN450" s="15">
        <v>80</v>
      </c>
      <c r="CO450" s="15">
        <v>21</v>
      </c>
      <c r="CP450" s="15">
        <v>40</v>
      </c>
      <c r="CR450" s="15">
        <v>67</v>
      </c>
      <c r="CS450" s="15">
        <v>8</v>
      </c>
      <c r="CT450" s="15">
        <v>12</v>
      </c>
      <c r="CU450" s="15">
        <v>51</v>
      </c>
    </row>
    <row r="451" spans="4:100" s="15" customFormat="1"/>
    <row r="452" spans="4:100" s="15" customFormat="1">
      <c r="D452" s="479">
        <v>93</v>
      </c>
      <c r="E452" s="40" t="s">
        <v>338</v>
      </c>
    </row>
    <row r="453" spans="4:100" s="15" customFormat="1">
      <c r="E453" s="475" t="s">
        <v>283</v>
      </c>
      <c r="F453" s="15">
        <v>1</v>
      </c>
      <c r="G453" s="15">
        <v>2</v>
      </c>
      <c r="H453" s="15">
        <v>3</v>
      </c>
      <c r="I453" s="15">
        <v>4</v>
      </c>
      <c r="J453" s="15">
        <v>5</v>
      </c>
      <c r="K453" s="15">
        <v>6</v>
      </c>
      <c r="L453" s="15">
        <v>7</v>
      </c>
      <c r="M453" s="15">
        <v>8</v>
      </c>
      <c r="N453" s="15">
        <v>9</v>
      </c>
      <c r="O453" s="15">
        <v>10</v>
      </c>
      <c r="P453" s="15">
        <v>11</v>
      </c>
      <c r="Q453" s="15">
        <v>12</v>
      </c>
      <c r="R453" s="15">
        <v>13</v>
      </c>
      <c r="S453" s="15">
        <v>14</v>
      </c>
      <c r="T453" s="15">
        <v>15</v>
      </c>
      <c r="U453" s="15">
        <v>16</v>
      </c>
      <c r="V453" s="15">
        <v>17</v>
      </c>
      <c r="W453" s="15">
        <v>18</v>
      </c>
      <c r="X453" s="15">
        <v>19</v>
      </c>
      <c r="Y453" s="15">
        <v>20</v>
      </c>
      <c r="Z453" s="15">
        <v>21</v>
      </c>
      <c r="AA453" s="15">
        <v>22</v>
      </c>
      <c r="AB453" s="15">
        <v>23</v>
      </c>
      <c r="AC453" s="15">
        <v>24</v>
      </c>
      <c r="AD453" s="15">
        <v>25</v>
      </c>
      <c r="AE453" s="15">
        <v>26</v>
      </c>
      <c r="AF453" s="15">
        <v>27</v>
      </c>
      <c r="AG453" s="15">
        <v>28</v>
      </c>
      <c r="AH453" s="15">
        <v>29</v>
      </c>
      <c r="AI453" s="15">
        <v>30</v>
      </c>
      <c r="AJ453" s="15">
        <v>31</v>
      </c>
      <c r="AK453" s="15">
        <v>32</v>
      </c>
      <c r="AL453" s="15">
        <v>33</v>
      </c>
      <c r="AM453" s="15">
        <v>34</v>
      </c>
      <c r="AN453" s="15">
        <v>35</v>
      </c>
      <c r="AO453" s="15">
        <v>36</v>
      </c>
      <c r="AP453" s="15">
        <v>37</v>
      </c>
      <c r="AQ453" s="15">
        <v>38</v>
      </c>
      <c r="AR453" s="15">
        <v>39</v>
      </c>
      <c r="AS453" s="15">
        <v>40</v>
      </c>
      <c r="AT453" s="15">
        <v>41</v>
      </c>
      <c r="AU453" s="15">
        <v>42</v>
      </c>
      <c r="AV453" s="15">
        <v>43</v>
      </c>
      <c r="AW453" s="15">
        <v>44</v>
      </c>
      <c r="AX453" s="15">
        <v>45</v>
      </c>
      <c r="AY453" s="15">
        <v>46</v>
      </c>
      <c r="AZ453" s="15">
        <v>47</v>
      </c>
      <c r="BA453" s="15">
        <v>48</v>
      </c>
      <c r="BB453" s="15">
        <v>49</v>
      </c>
      <c r="BC453" s="15">
        <v>50</v>
      </c>
      <c r="BD453" s="15">
        <v>51</v>
      </c>
      <c r="BE453" s="15">
        <v>52</v>
      </c>
      <c r="BF453" s="15">
        <v>53</v>
      </c>
      <c r="BG453" s="15">
        <v>54</v>
      </c>
      <c r="BH453" s="15">
        <v>55</v>
      </c>
      <c r="BI453" s="15">
        <v>56</v>
      </c>
      <c r="BJ453" s="15">
        <v>57</v>
      </c>
      <c r="BK453" s="15">
        <v>58</v>
      </c>
      <c r="BL453" s="15">
        <v>59</v>
      </c>
      <c r="BM453" s="15">
        <v>60</v>
      </c>
      <c r="BN453" s="15">
        <v>61</v>
      </c>
      <c r="BO453" s="15">
        <v>62</v>
      </c>
      <c r="BP453" s="15">
        <v>63</v>
      </c>
      <c r="BQ453" s="15">
        <v>64</v>
      </c>
      <c r="BR453" s="15">
        <v>65</v>
      </c>
      <c r="BS453" s="15">
        <v>66</v>
      </c>
      <c r="BT453" s="15">
        <v>67</v>
      </c>
      <c r="BU453" s="15">
        <v>68</v>
      </c>
      <c r="BV453" s="15">
        <v>69</v>
      </c>
      <c r="BW453" s="15">
        <v>70</v>
      </c>
      <c r="BX453" s="15">
        <v>71</v>
      </c>
      <c r="BY453" s="15">
        <v>72</v>
      </c>
      <c r="BZ453" s="15">
        <v>73</v>
      </c>
      <c r="CA453" s="15">
        <v>74</v>
      </c>
      <c r="CB453" s="15">
        <v>75</v>
      </c>
      <c r="CC453" s="15">
        <v>76</v>
      </c>
      <c r="CD453" s="15">
        <v>77</v>
      </c>
      <c r="CE453" s="15">
        <v>78</v>
      </c>
      <c r="CF453" s="15">
        <v>79</v>
      </c>
      <c r="CG453" s="15">
        <v>80</v>
      </c>
      <c r="CH453" s="15">
        <v>81</v>
      </c>
      <c r="CI453" s="15">
        <v>82</v>
      </c>
      <c r="CJ453" s="15">
        <v>83</v>
      </c>
      <c r="CK453" s="15">
        <v>84</v>
      </c>
      <c r="CL453" s="15">
        <v>85</v>
      </c>
      <c r="CM453" s="15">
        <v>86</v>
      </c>
      <c r="CN453" s="15">
        <v>87</v>
      </c>
      <c r="CO453" s="15">
        <v>88</v>
      </c>
      <c r="CP453" s="15">
        <v>89</v>
      </c>
      <c r="CR453" s="15">
        <v>90</v>
      </c>
      <c r="CS453" s="15">
        <v>91</v>
      </c>
      <c r="CT453" s="15">
        <v>92</v>
      </c>
      <c r="CU453" s="15">
        <v>93</v>
      </c>
    </row>
    <row r="454" spans="4:100" s="15" customFormat="1">
      <c r="E454" s="475" t="s">
        <v>311</v>
      </c>
      <c r="F454" s="15">
        <v>87</v>
      </c>
      <c r="G454" s="15">
        <v>78</v>
      </c>
      <c r="H454" s="15">
        <v>17</v>
      </c>
      <c r="I454" s="15">
        <v>26</v>
      </c>
      <c r="J454" s="15">
        <v>61</v>
      </c>
      <c r="K454" s="15">
        <v>7</v>
      </c>
      <c r="L454" s="15">
        <v>3</v>
      </c>
      <c r="M454" s="15">
        <v>19</v>
      </c>
      <c r="N454" s="15">
        <v>48</v>
      </c>
      <c r="O454" s="15">
        <v>12</v>
      </c>
      <c r="P454" s="15">
        <v>57</v>
      </c>
      <c r="Q454" s="15">
        <v>13</v>
      </c>
      <c r="R454" s="15">
        <v>42</v>
      </c>
      <c r="S454" s="15">
        <v>8</v>
      </c>
      <c r="T454" s="15">
        <v>49</v>
      </c>
      <c r="U454" s="15">
        <v>34</v>
      </c>
      <c r="V454" s="15">
        <v>60</v>
      </c>
      <c r="W454" s="15">
        <v>46</v>
      </c>
      <c r="X454" s="15">
        <v>51</v>
      </c>
      <c r="Y454" s="15">
        <v>38</v>
      </c>
      <c r="Z454" s="15">
        <v>92</v>
      </c>
      <c r="AA454" s="15">
        <v>73</v>
      </c>
      <c r="AB454" s="15">
        <v>27</v>
      </c>
      <c r="AC454" s="15">
        <v>81</v>
      </c>
      <c r="AD454" s="15">
        <v>54</v>
      </c>
      <c r="AE454" s="15">
        <v>50</v>
      </c>
      <c r="AF454" s="15">
        <v>55</v>
      </c>
      <c r="AG454" s="15">
        <v>2</v>
      </c>
      <c r="AH454" s="15">
        <v>62</v>
      </c>
      <c r="AI454" s="15">
        <v>91</v>
      </c>
      <c r="AJ454" s="15">
        <v>30</v>
      </c>
      <c r="AK454" s="15">
        <v>63</v>
      </c>
      <c r="AL454" s="15">
        <v>80</v>
      </c>
      <c r="AM454" s="15">
        <v>16</v>
      </c>
      <c r="AN454" s="15">
        <v>56</v>
      </c>
      <c r="AO454" s="15">
        <v>35</v>
      </c>
      <c r="AP454" s="15">
        <v>15</v>
      </c>
      <c r="AQ454" s="15">
        <v>25</v>
      </c>
      <c r="AR454" s="15">
        <v>36</v>
      </c>
      <c r="AS454" s="15">
        <v>66</v>
      </c>
      <c r="AT454" s="15">
        <v>22</v>
      </c>
      <c r="AU454" s="15">
        <v>9</v>
      </c>
      <c r="AV454" s="15">
        <v>84</v>
      </c>
      <c r="AW454" s="15">
        <v>90</v>
      </c>
      <c r="AX454" s="15">
        <v>32</v>
      </c>
      <c r="AY454" s="15">
        <v>68</v>
      </c>
      <c r="AZ454" s="15">
        <v>39</v>
      </c>
      <c r="BA454" s="15">
        <v>24</v>
      </c>
      <c r="BB454" s="15">
        <v>88</v>
      </c>
      <c r="BC454" s="15">
        <v>52</v>
      </c>
      <c r="BD454" s="15">
        <v>18</v>
      </c>
      <c r="BE454" s="15">
        <v>23</v>
      </c>
      <c r="BF454" s="15">
        <v>59</v>
      </c>
      <c r="BG454" s="15">
        <v>6</v>
      </c>
      <c r="BH454" s="15">
        <v>31</v>
      </c>
      <c r="BI454" s="15">
        <v>72</v>
      </c>
      <c r="BJ454" s="15">
        <v>20</v>
      </c>
      <c r="BK454" s="15">
        <v>79</v>
      </c>
      <c r="BL454" s="15">
        <v>43</v>
      </c>
      <c r="BM454" s="15">
        <v>86</v>
      </c>
      <c r="BN454" s="15">
        <v>5</v>
      </c>
      <c r="BO454" s="15">
        <v>28</v>
      </c>
      <c r="BP454" s="15">
        <v>45</v>
      </c>
      <c r="BQ454" s="15">
        <v>40</v>
      </c>
      <c r="BR454" s="15">
        <v>11</v>
      </c>
      <c r="BS454" s="15">
        <v>4</v>
      </c>
      <c r="BT454" s="15">
        <v>89</v>
      </c>
      <c r="BU454" s="15">
        <v>65</v>
      </c>
      <c r="BV454" s="15">
        <v>58</v>
      </c>
      <c r="BW454" s="15">
        <v>67</v>
      </c>
      <c r="BX454" s="15">
        <v>70</v>
      </c>
      <c r="BY454" s="15">
        <v>29</v>
      </c>
      <c r="BZ454" s="15">
        <v>44</v>
      </c>
      <c r="CA454" s="15">
        <v>33</v>
      </c>
      <c r="CB454" s="15">
        <v>76</v>
      </c>
      <c r="CC454" s="15">
        <v>64</v>
      </c>
      <c r="CD454" s="15">
        <v>41</v>
      </c>
      <c r="CE454" s="15">
        <v>21</v>
      </c>
      <c r="CF454" s="15">
        <v>85</v>
      </c>
      <c r="CG454" s="15">
        <v>37</v>
      </c>
      <c r="CH454" s="15">
        <v>75</v>
      </c>
      <c r="CI454" s="15">
        <v>14</v>
      </c>
      <c r="CJ454" s="15">
        <v>93</v>
      </c>
      <c r="CK454" s="15">
        <v>47</v>
      </c>
      <c r="CL454" s="15">
        <v>69</v>
      </c>
      <c r="CM454" s="15">
        <v>53</v>
      </c>
      <c r="CN454" s="15">
        <v>1</v>
      </c>
      <c r="CO454" s="15">
        <v>82</v>
      </c>
      <c r="CP454" s="15">
        <v>71</v>
      </c>
      <c r="CR454" s="15">
        <v>74</v>
      </c>
      <c r="CS454" s="15">
        <v>10</v>
      </c>
      <c r="CT454" s="15">
        <v>77</v>
      </c>
      <c r="CU454" s="15">
        <v>83</v>
      </c>
    </row>
    <row r="455" spans="4:100" s="15" customFormat="1">
      <c r="E455" s="475" t="s">
        <v>313</v>
      </c>
      <c r="F455" s="15">
        <v>40</v>
      </c>
      <c r="G455" s="15">
        <v>30</v>
      </c>
      <c r="H455" s="15">
        <v>47</v>
      </c>
      <c r="I455" s="15">
        <v>86</v>
      </c>
      <c r="J455" s="15">
        <v>82</v>
      </c>
      <c r="K455" s="15">
        <v>9</v>
      </c>
      <c r="L455" s="15">
        <v>51</v>
      </c>
      <c r="M455" s="15">
        <v>14</v>
      </c>
      <c r="N455" s="15">
        <v>17</v>
      </c>
      <c r="O455" s="15">
        <v>27</v>
      </c>
      <c r="P455" s="15">
        <v>33</v>
      </c>
      <c r="Q455" s="15">
        <v>81</v>
      </c>
      <c r="R455" s="15">
        <v>90</v>
      </c>
      <c r="S455" s="15">
        <v>77</v>
      </c>
      <c r="T455" s="15">
        <v>68</v>
      </c>
      <c r="U455" s="15">
        <v>85</v>
      </c>
      <c r="V455" s="15">
        <v>6</v>
      </c>
      <c r="W455" s="15">
        <v>60</v>
      </c>
      <c r="X455" s="15">
        <v>92</v>
      </c>
      <c r="Y455" s="15">
        <v>63</v>
      </c>
      <c r="Z455" s="15">
        <v>48</v>
      </c>
      <c r="AA455" s="15">
        <v>4</v>
      </c>
      <c r="AB455" s="15">
        <v>64</v>
      </c>
      <c r="AC455" s="15">
        <v>23</v>
      </c>
      <c r="AD455" s="15">
        <v>36</v>
      </c>
      <c r="AE455" s="15">
        <v>67</v>
      </c>
      <c r="AF455" s="15">
        <v>45</v>
      </c>
      <c r="AG455" s="15">
        <v>32</v>
      </c>
      <c r="AH455" s="15">
        <v>53</v>
      </c>
      <c r="AI455" s="15">
        <v>2</v>
      </c>
      <c r="AJ455" s="15">
        <v>20</v>
      </c>
      <c r="AK455" s="15">
        <v>59</v>
      </c>
      <c r="AL455" s="15">
        <v>15</v>
      </c>
      <c r="AM455" s="15">
        <v>78</v>
      </c>
      <c r="AN455" s="15">
        <v>1</v>
      </c>
      <c r="AO455" s="15">
        <v>89</v>
      </c>
      <c r="AP455" s="15">
        <v>75</v>
      </c>
      <c r="AQ455" s="15">
        <v>31</v>
      </c>
      <c r="AR455" s="15">
        <v>57</v>
      </c>
      <c r="AS455" s="15">
        <v>7</v>
      </c>
      <c r="AT455" s="15">
        <v>69</v>
      </c>
      <c r="AU455" s="15">
        <v>35</v>
      </c>
      <c r="AV455" s="15">
        <v>37</v>
      </c>
      <c r="AW455" s="15">
        <v>56</v>
      </c>
      <c r="AX455" s="15">
        <v>3</v>
      </c>
      <c r="AY455" s="15">
        <v>93</v>
      </c>
      <c r="AZ455" s="15">
        <v>65</v>
      </c>
      <c r="BA455" s="15">
        <v>10</v>
      </c>
      <c r="BB455" s="15">
        <v>66</v>
      </c>
      <c r="BC455" s="15">
        <v>73</v>
      </c>
      <c r="BD455" s="15">
        <v>49</v>
      </c>
      <c r="BE455" s="15">
        <v>79</v>
      </c>
      <c r="BF455" s="15">
        <v>29</v>
      </c>
      <c r="BG455" s="15">
        <v>61</v>
      </c>
      <c r="BH455" s="15">
        <v>21</v>
      </c>
      <c r="BI455" s="15">
        <v>52</v>
      </c>
      <c r="BJ455" s="15">
        <v>80</v>
      </c>
      <c r="BK455" s="15">
        <v>70</v>
      </c>
      <c r="BL455" s="15">
        <v>50</v>
      </c>
      <c r="BM455" s="15">
        <v>22</v>
      </c>
      <c r="BN455" s="15">
        <v>62</v>
      </c>
      <c r="BO455" s="15">
        <v>83</v>
      </c>
      <c r="BP455" s="15">
        <v>39</v>
      </c>
      <c r="BQ455" s="15">
        <v>42</v>
      </c>
      <c r="BR455" s="15">
        <v>46</v>
      </c>
      <c r="BS455" s="15">
        <v>24</v>
      </c>
      <c r="BT455" s="15">
        <v>26</v>
      </c>
      <c r="BU455" s="15">
        <v>12</v>
      </c>
      <c r="BV455" s="15">
        <v>41</v>
      </c>
      <c r="BW455" s="15">
        <v>74</v>
      </c>
      <c r="BX455" s="15">
        <v>84</v>
      </c>
      <c r="BY455" s="15">
        <v>88</v>
      </c>
      <c r="BZ455" s="15">
        <v>91</v>
      </c>
      <c r="CA455" s="15">
        <v>13</v>
      </c>
      <c r="CB455" s="15">
        <v>18</v>
      </c>
      <c r="CC455" s="15">
        <v>54</v>
      </c>
      <c r="CD455" s="15">
        <v>58</v>
      </c>
      <c r="CE455" s="15">
        <v>34</v>
      </c>
      <c r="CF455" s="15">
        <v>72</v>
      </c>
      <c r="CG455" s="15">
        <v>87</v>
      </c>
      <c r="CH455" s="15">
        <v>43</v>
      </c>
      <c r="CI455" s="15">
        <v>38</v>
      </c>
      <c r="CJ455" s="15">
        <v>71</v>
      </c>
      <c r="CK455" s="15">
        <v>11</v>
      </c>
      <c r="CL455" s="15">
        <v>16</v>
      </c>
      <c r="CM455" s="15">
        <v>44</v>
      </c>
      <c r="CN455" s="15">
        <v>19</v>
      </c>
      <c r="CO455" s="15">
        <v>55</v>
      </c>
      <c r="CP455" s="15">
        <v>5</v>
      </c>
      <c r="CR455" s="15">
        <v>25</v>
      </c>
      <c r="CS455" s="15">
        <v>8</v>
      </c>
      <c r="CT455" s="15">
        <v>76</v>
      </c>
      <c r="CU455" s="15">
        <v>28</v>
      </c>
    </row>
    <row r="456" spans="4:100" s="15" customFormat="1"/>
    <row r="457" spans="4:100" s="15" customFormat="1">
      <c r="D457" s="479">
        <v>94</v>
      </c>
      <c r="E457" s="40" t="s">
        <v>338</v>
      </c>
    </row>
    <row r="458" spans="4:100" s="15" customFormat="1">
      <c r="E458" s="475" t="s">
        <v>283</v>
      </c>
      <c r="F458" s="15">
        <v>1</v>
      </c>
      <c r="G458" s="15">
        <v>2</v>
      </c>
      <c r="H458" s="15">
        <v>3</v>
      </c>
      <c r="I458" s="15">
        <v>4</v>
      </c>
      <c r="J458" s="15">
        <v>5</v>
      </c>
      <c r="K458" s="15">
        <v>6</v>
      </c>
      <c r="L458" s="15">
        <v>7</v>
      </c>
      <c r="M458" s="15">
        <v>8</v>
      </c>
      <c r="N458" s="15">
        <v>9</v>
      </c>
      <c r="O458" s="15">
        <v>10</v>
      </c>
      <c r="P458" s="15">
        <v>11</v>
      </c>
      <c r="Q458" s="15">
        <v>12</v>
      </c>
      <c r="R458" s="15">
        <v>13</v>
      </c>
      <c r="S458" s="15">
        <v>14</v>
      </c>
      <c r="T458" s="15">
        <v>15</v>
      </c>
      <c r="U458" s="15">
        <v>16</v>
      </c>
      <c r="V458" s="15">
        <v>17</v>
      </c>
      <c r="W458" s="15">
        <v>18</v>
      </c>
      <c r="X458" s="15">
        <v>19</v>
      </c>
      <c r="Y458" s="15">
        <v>20</v>
      </c>
      <c r="Z458" s="15">
        <v>21</v>
      </c>
      <c r="AA458" s="15">
        <v>22</v>
      </c>
      <c r="AB458" s="15">
        <v>23</v>
      </c>
      <c r="AC458" s="15">
        <v>24</v>
      </c>
      <c r="AD458" s="15">
        <v>25</v>
      </c>
      <c r="AE458" s="15">
        <v>26</v>
      </c>
      <c r="AF458" s="15">
        <v>27</v>
      </c>
      <c r="AG458" s="15">
        <v>28</v>
      </c>
      <c r="AH458" s="15">
        <v>29</v>
      </c>
      <c r="AI458" s="15">
        <v>30</v>
      </c>
      <c r="AJ458" s="15">
        <v>31</v>
      </c>
      <c r="AK458" s="15">
        <v>32</v>
      </c>
      <c r="AL458" s="15">
        <v>33</v>
      </c>
      <c r="AM458" s="15">
        <v>34</v>
      </c>
      <c r="AN458" s="15">
        <v>35</v>
      </c>
      <c r="AO458" s="15">
        <v>36</v>
      </c>
      <c r="AP458" s="15">
        <v>37</v>
      </c>
      <c r="AQ458" s="15">
        <v>38</v>
      </c>
      <c r="AR458" s="15">
        <v>39</v>
      </c>
      <c r="AS458" s="15">
        <v>40</v>
      </c>
      <c r="AT458" s="15">
        <v>41</v>
      </c>
      <c r="AU458" s="15">
        <v>42</v>
      </c>
      <c r="AV458" s="15">
        <v>43</v>
      </c>
      <c r="AW458" s="15">
        <v>44</v>
      </c>
      <c r="AX458" s="15">
        <v>45</v>
      </c>
      <c r="AY458" s="15">
        <v>46</v>
      </c>
      <c r="AZ458" s="15">
        <v>47</v>
      </c>
      <c r="BA458" s="15">
        <v>48</v>
      </c>
      <c r="BB458" s="15">
        <v>49</v>
      </c>
      <c r="BC458" s="15">
        <v>50</v>
      </c>
      <c r="BD458" s="15">
        <v>51</v>
      </c>
      <c r="BE458" s="15">
        <v>52</v>
      </c>
      <c r="BF458" s="15">
        <v>53</v>
      </c>
      <c r="BG458" s="15">
        <v>54</v>
      </c>
      <c r="BH458" s="15">
        <v>55</v>
      </c>
      <c r="BI458" s="15">
        <v>56</v>
      </c>
      <c r="BJ458" s="15">
        <v>57</v>
      </c>
      <c r="BK458" s="15">
        <v>58</v>
      </c>
      <c r="BL458" s="15">
        <v>59</v>
      </c>
      <c r="BM458" s="15">
        <v>60</v>
      </c>
      <c r="BN458" s="15">
        <v>61</v>
      </c>
      <c r="BO458" s="15">
        <v>62</v>
      </c>
      <c r="BP458" s="15">
        <v>63</v>
      </c>
      <c r="BQ458" s="15">
        <v>64</v>
      </c>
      <c r="BR458" s="15">
        <v>65</v>
      </c>
      <c r="BS458" s="15">
        <v>66</v>
      </c>
      <c r="BT458" s="15">
        <v>67</v>
      </c>
      <c r="BU458" s="15">
        <v>68</v>
      </c>
      <c r="BV458" s="15">
        <v>69</v>
      </c>
      <c r="BW458" s="15">
        <v>70</v>
      </c>
      <c r="BX458" s="15">
        <v>71</v>
      </c>
      <c r="BY458" s="15">
        <v>72</v>
      </c>
      <c r="BZ458" s="15">
        <v>73</v>
      </c>
      <c r="CA458" s="15">
        <v>74</v>
      </c>
      <c r="CB458" s="15">
        <v>75</v>
      </c>
      <c r="CC458" s="15">
        <v>76</v>
      </c>
      <c r="CD458" s="15">
        <v>77</v>
      </c>
      <c r="CE458" s="15">
        <v>78</v>
      </c>
      <c r="CF458" s="15">
        <v>79</v>
      </c>
      <c r="CG458" s="15">
        <v>80</v>
      </c>
      <c r="CH458" s="15">
        <v>81</v>
      </c>
      <c r="CI458" s="15">
        <v>82</v>
      </c>
      <c r="CJ458" s="15">
        <v>83</v>
      </c>
      <c r="CK458" s="15">
        <v>84</v>
      </c>
      <c r="CL458" s="15">
        <v>85</v>
      </c>
      <c r="CM458" s="15">
        <v>86</v>
      </c>
      <c r="CN458" s="15">
        <v>87</v>
      </c>
      <c r="CO458" s="15">
        <v>88</v>
      </c>
      <c r="CP458" s="15">
        <v>89</v>
      </c>
      <c r="CQ458" s="15">
        <v>90</v>
      </c>
      <c r="CR458" s="15">
        <v>91</v>
      </c>
      <c r="CS458" s="15">
        <v>92</v>
      </c>
      <c r="CT458" s="15">
        <v>93</v>
      </c>
      <c r="CU458" s="15">
        <v>94</v>
      </c>
    </row>
    <row r="459" spans="4:100" s="15" customFormat="1">
      <c r="E459" s="475" t="s">
        <v>311</v>
      </c>
      <c r="F459" s="15">
        <v>19</v>
      </c>
      <c r="G459" s="15">
        <v>26</v>
      </c>
      <c r="H459" s="15">
        <v>67</v>
      </c>
      <c r="I459" s="15">
        <v>25</v>
      </c>
      <c r="J459" s="15">
        <v>73</v>
      </c>
      <c r="K459" s="15">
        <v>69</v>
      </c>
      <c r="L459" s="15">
        <v>10</v>
      </c>
      <c r="M459" s="15">
        <v>30</v>
      </c>
      <c r="N459" s="15">
        <v>93</v>
      </c>
      <c r="O459" s="15">
        <v>13</v>
      </c>
      <c r="P459" s="15">
        <v>47</v>
      </c>
      <c r="Q459" s="15">
        <v>61</v>
      </c>
      <c r="R459" s="15">
        <v>72</v>
      </c>
      <c r="S459" s="15">
        <v>66</v>
      </c>
      <c r="T459" s="15">
        <v>76</v>
      </c>
      <c r="U459" s="15">
        <v>84</v>
      </c>
      <c r="V459" s="15">
        <v>80</v>
      </c>
      <c r="W459" s="15">
        <v>64</v>
      </c>
      <c r="X459" s="15">
        <v>90</v>
      </c>
      <c r="Y459" s="15">
        <v>16</v>
      </c>
      <c r="Z459" s="15">
        <v>40</v>
      </c>
      <c r="AA459" s="15">
        <v>28</v>
      </c>
      <c r="AB459" s="15">
        <v>45</v>
      </c>
      <c r="AC459" s="15">
        <v>63</v>
      </c>
      <c r="AD459" s="15">
        <v>8</v>
      </c>
      <c r="AE459" s="15">
        <v>78</v>
      </c>
      <c r="AF459" s="15">
        <v>11</v>
      </c>
      <c r="AG459" s="15">
        <v>17</v>
      </c>
      <c r="AH459" s="15">
        <v>71</v>
      </c>
      <c r="AI459" s="15">
        <v>58</v>
      </c>
      <c r="AJ459" s="15">
        <v>79</v>
      </c>
      <c r="AK459" s="15">
        <v>50</v>
      </c>
      <c r="AL459" s="15">
        <v>62</v>
      </c>
      <c r="AM459" s="15">
        <v>82</v>
      </c>
      <c r="AN459" s="15">
        <v>32</v>
      </c>
      <c r="AO459" s="15">
        <v>39</v>
      </c>
      <c r="AP459" s="15">
        <v>35</v>
      </c>
      <c r="AQ459" s="15">
        <v>51</v>
      </c>
      <c r="AR459" s="15">
        <v>41</v>
      </c>
      <c r="AS459" s="15">
        <v>3</v>
      </c>
      <c r="AT459" s="15">
        <v>88</v>
      </c>
      <c r="AU459" s="15">
        <v>68</v>
      </c>
      <c r="AV459" s="15">
        <v>57</v>
      </c>
      <c r="AW459" s="15">
        <v>48</v>
      </c>
      <c r="AX459" s="15">
        <v>23</v>
      </c>
      <c r="AY459" s="15">
        <v>34</v>
      </c>
      <c r="AZ459" s="15">
        <v>74</v>
      </c>
      <c r="BA459" s="15">
        <v>92</v>
      </c>
      <c r="BB459" s="15">
        <v>86</v>
      </c>
      <c r="BC459" s="15">
        <v>4</v>
      </c>
      <c r="BD459" s="15">
        <v>94</v>
      </c>
      <c r="BE459" s="15">
        <v>75</v>
      </c>
      <c r="BF459" s="15">
        <v>14</v>
      </c>
      <c r="BG459" s="15">
        <v>46</v>
      </c>
      <c r="BH459" s="15">
        <v>24</v>
      </c>
      <c r="BI459" s="15">
        <v>29</v>
      </c>
      <c r="BJ459" s="15">
        <v>43</v>
      </c>
      <c r="BK459" s="15">
        <v>12</v>
      </c>
      <c r="BL459" s="15">
        <v>60</v>
      </c>
      <c r="BM459" s="15">
        <v>87</v>
      </c>
      <c r="BN459" s="15">
        <v>27</v>
      </c>
      <c r="BO459" s="15">
        <v>53</v>
      </c>
      <c r="BP459" s="15">
        <v>81</v>
      </c>
      <c r="BQ459" s="15">
        <v>33</v>
      </c>
      <c r="BR459" s="15">
        <v>56</v>
      </c>
      <c r="BS459" s="15">
        <v>59</v>
      </c>
      <c r="BT459" s="15">
        <v>36</v>
      </c>
      <c r="BU459" s="15">
        <v>65</v>
      </c>
      <c r="BV459" s="15">
        <v>7</v>
      </c>
      <c r="BW459" s="15">
        <v>22</v>
      </c>
      <c r="BX459" s="15">
        <v>42</v>
      </c>
      <c r="BY459" s="15">
        <v>18</v>
      </c>
      <c r="BZ459" s="15">
        <v>91</v>
      </c>
      <c r="CA459" s="15">
        <v>83</v>
      </c>
      <c r="CB459" s="15">
        <v>52</v>
      </c>
      <c r="CC459" s="15">
        <v>37</v>
      </c>
      <c r="CD459" s="15">
        <v>31</v>
      </c>
      <c r="CE459" s="15">
        <v>89</v>
      </c>
      <c r="CF459" s="15">
        <v>85</v>
      </c>
      <c r="CG459" s="15">
        <v>49</v>
      </c>
      <c r="CH459" s="15">
        <v>15</v>
      </c>
      <c r="CI459" s="15">
        <v>54</v>
      </c>
      <c r="CJ459" s="15">
        <v>5</v>
      </c>
      <c r="CK459" s="15">
        <v>20</v>
      </c>
      <c r="CL459" s="15">
        <v>77</v>
      </c>
      <c r="CM459" s="15">
        <v>38</v>
      </c>
      <c r="CN459" s="15">
        <v>6</v>
      </c>
      <c r="CO459" s="15">
        <v>44</v>
      </c>
      <c r="CP459" s="15">
        <v>2</v>
      </c>
      <c r="CQ459" s="15">
        <v>21</v>
      </c>
      <c r="CR459" s="15">
        <v>70</v>
      </c>
      <c r="CS459" s="15">
        <v>55</v>
      </c>
      <c r="CT459" s="15">
        <v>9</v>
      </c>
      <c r="CU459" s="15">
        <v>1</v>
      </c>
    </row>
    <row r="460" spans="4:100" s="15" customFormat="1">
      <c r="E460" s="475" t="s">
        <v>313</v>
      </c>
      <c r="F460" s="15">
        <v>25</v>
      </c>
      <c r="G460" s="15">
        <v>89</v>
      </c>
      <c r="H460" s="15">
        <v>7</v>
      </c>
      <c r="I460" s="15">
        <v>42</v>
      </c>
      <c r="J460" s="15">
        <v>72</v>
      </c>
      <c r="K460" s="15">
        <v>14</v>
      </c>
      <c r="L460" s="15">
        <v>48</v>
      </c>
      <c r="M460" s="15">
        <v>35</v>
      </c>
      <c r="N460" s="15">
        <v>18</v>
      </c>
      <c r="O460" s="15">
        <v>67</v>
      </c>
      <c r="P460" s="15">
        <v>60</v>
      </c>
      <c r="Q460" s="15">
        <v>76</v>
      </c>
      <c r="R460" s="15">
        <v>82</v>
      </c>
      <c r="S460" s="15">
        <v>16</v>
      </c>
      <c r="T460" s="15">
        <v>36</v>
      </c>
      <c r="U460" s="15">
        <v>8</v>
      </c>
      <c r="V460" s="15">
        <v>84</v>
      </c>
      <c r="W460" s="15">
        <v>59</v>
      </c>
      <c r="X460" s="15">
        <v>88</v>
      </c>
      <c r="Y460" s="15">
        <v>92</v>
      </c>
      <c r="Z460" s="15">
        <v>64</v>
      </c>
      <c r="AA460" s="15">
        <v>83</v>
      </c>
      <c r="AB460" s="15">
        <v>50</v>
      </c>
      <c r="AC460" s="15">
        <v>78</v>
      </c>
      <c r="AD460" s="15">
        <v>31</v>
      </c>
      <c r="AE460" s="15">
        <v>20</v>
      </c>
      <c r="AF460" s="15">
        <v>34</v>
      </c>
      <c r="AG460" s="15">
        <v>71</v>
      </c>
      <c r="AH460" s="15">
        <v>57</v>
      </c>
      <c r="AI460" s="15">
        <v>53</v>
      </c>
      <c r="AJ460" s="15">
        <v>9</v>
      </c>
      <c r="AK460" s="15">
        <v>41</v>
      </c>
      <c r="AL460" s="15">
        <v>2</v>
      </c>
      <c r="AM460" s="15">
        <v>27</v>
      </c>
      <c r="AN460" s="15">
        <v>19</v>
      </c>
      <c r="AO460" s="15">
        <v>58</v>
      </c>
      <c r="AP460" s="15">
        <v>73</v>
      </c>
      <c r="AQ460" s="15">
        <v>21</v>
      </c>
      <c r="AR460" s="15">
        <v>70</v>
      </c>
      <c r="AS460" s="15">
        <v>86</v>
      </c>
      <c r="AT460" s="15">
        <v>52</v>
      </c>
      <c r="AU460" s="15">
        <v>93</v>
      </c>
      <c r="AV460" s="15">
        <v>74</v>
      </c>
      <c r="AW460" s="15">
        <v>61</v>
      </c>
      <c r="AX460" s="15">
        <v>12</v>
      </c>
      <c r="AY460" s="15">
        <v>24</v>
      </c>
      <c r="AZ460" s="15">
        <v>3</v>
      </c>
      <c r="BA460" s="15">
        <v>54</v>
      </c>
      <c r="BB460" s="15">
        <v>6</v>
      </c>
      <c r="BC460" s="15">
        <v>11</v>
      </c>
      <c r="BD460" s="15">
        <v>49</v>
      </c>
      <c r="BE460" s="15">
        <v>44</v>
      </c>
      <c r="BF460" s="15">
        <v>10</v>
      </c>
      <c r="BG460" s="15">
        <v>62</v>
      </c>
      <c r="BH460" s="15">
        <v>28</v>
      </c>
      <c r="BI460" s="15">
        <v>33</v>
      </c>
      <c r="BJ460" s="15">
        <v>1</v>
      </c>
      <c r="BK460" s="15">
        <v>15</v>
      </c>
      <c r="BL460" s="15">
        <v>47</v>
      </c>
      <c r="BM460" s="15">
        <v>79</v>
      </c>
      <c r="BN460" s="15">
        <v>90</v>
      </c>
      <c r="BO460" s="15">
        <v>66</v>
      </c>
      <c r="BP460" s="15">
        <v>77</v>
      </c>
      <c r="BQ460" s="15">
        <v>40</v>
      </c>
      <c r="BR460" s="15">
        <v>81</v>
      </c>
      <c r="BS460" s="15">
        <v>4</v>
      </c>
      <c r="BT460" s="15">
        <v>13</v>
      </c>
      <c r="BU460" s="15">
        <v>75</v>
      </c>
      <c r="BV460" s="15">
        <v>26</v>
      </c>
      <c r="BW460" s="15">
        <v>37</v>
      </c>
      <c r="BX460" s="15">
        <v>80</v>
      </c>
      <c r="BY460" s="15">
        <v>29</v>
      </c>
      <c r="BZ460" s="15">
        <v>55</v>
      </c>
      <c r="CA460" s="15">
        <v>68</v>
      </c>
      <c r="CB460" s="15">
        <v>91</v>
      </c>
      <c r="CC460" s="15">
        <v>45</v>
      </c>
      <c r="CD460" s="15">
        <v>65</v>
      </c>
      <c r="CE460" s="15">
        <v>46</v>
      </c>
      <c r="CF460" s="15">
        <v>51</v>
      </c>
      <c r="CG460" s="15">
        <v>38</v>
      </c>
      <c r="CH460" s="15">
        <v>32</v>
      </c>
      <c r="CI460" s="15">
        <v>5</v>
      </c>
      <c r="CJ460" s="15">
        <v>22</v>
      </c>
      <c r="CK460" s="15">
        <v>17</v>
      </c>
      <c r="CL460" s="15">
        <v>39</v>
      </c>
      <c r="CM460" s="15">
        <v>30</v>
      </c>
      <c r="CN460" s="15">
        <v>23</v>
      </c>
      <c r="CO460" s="15">
        <v>87</v>
      </c>
      <c r="CP460" s="15">
        <v>56</v>
      </c>
      <c r="CQ460" s="15">
        <v>94</v>
      </c>
      <c r="CR460" s="15">
        <v>85</v>
      </c>
      <c r="CS460" s="15">
        <v>63</v>
      </c>
      <c r="CT460" s="15">
        <v>69</v>
      </c>
      <c r="CU460" s="15">
        <v>43</v>
      </c>
    </row>
    <row r="461" spans="4:100" s="15" customFormat="1"/>
    <row r="462" spans="4:100" s="15" customFormat="1">
      <c r="D462" s="479">
        <v>95</v>
      </c>
      <c r="E462" s="40" t="s">
        <v>338</v>
      </c>
    </row>
    <row r="463" spans="4:100" s="15" customFormat="1">
      <c r="E463" s="475" t="s">
        <v>283</v>
      </c>
      <c r="F463" s="15">
        <v>1</v>
      </c>
      <c r="G463" s="15">
        <v>2</v>
      </c>
      <c r="H463" s="15">
        <v>3</v>
      </c>
      <c r="I463" s="15">
        <v>4</v>
      </c>
      <c r="J463" s="15">
        <v>5</v>
      </c>
      <c r="K463" s="15">
        <v>6</v>
      </c>
      <c r="L463" s="15">
        <v>7</v>
      </c>
      <c r="M463" s="15">
        <v>8</v>
      </c>
      <c r="N463" s="15">
        <v>9</v>
      </c>
      <c r="O463" s="15">
        <v>10</v>
      </c>
      <c r="P463" s="15">
        <v>11</v>
      </c>
      <c r="Q463" s="15">
        <v>12</v>
      </c>
      <c r="R463" s="15">
        <v>13</v>
      </c>
      <c r="S463" s="15">
        <v>14</v>
      </c>
      <c r="T463" s="15">
        <v>15</v>
      </c>
      <c r="U463" s="15">
        <v>16</v>
      </c>
      <c r="V463" s="15">
        <v>17</v>
      </c>
      <c r="W463" s="15">
        <v>18</v>
      </c>
      <c r="X463" s="15">
        <v>19</v>
      </c>
      <c r="Y463" s="15">
        <v>20</v>
      </c>
      <c r="Z463" s="15">
        <v>21</v>
      </c>
      <c r="AA463" s="15">
        <v>22</v>
      </c>
      <c r="AB463" s="15">
        <v>23</v>
      </c>
      <c r="AC463" s="15">
        <v>24</v>
      </c>
      <c r="AD463" s="15">
        <v>25</v>
      </c>
      <c r="AE463" s="15">
        <v>26</v>
      </c>
      <c r="AF463" s="15">
        <v>27</v>
      </c>
      <c r="AG463" s="15">
        <v>28</v>
      </c>
      <c r="AH463" s="15">
        <v>29</v>
      </c>
      <c r="AI463" s="15">
        <v>30</v>
      </c>
      <c r="AJ463" s="15">
        <v>31</v>
      </c>
      <c r="AK463" s="15">
        <v>32</v>
      </c>
      <c r="AL463" s="15">
        <v>33</v>
      </c>
      <c r="AM463" s="15">
        <v>34</v>
      </c>
      <c r="AN463" s="15">
        <v>35</v>
      </c>
      <c r="AO463" s="15">
        <v>36</v>
      </c>
      <c r="AP463" s="15">
        <v>37</v>
      </c>
      <c r="AQ463" s="15">
        <v>38</v>
      </c>
      <c r="AR463" s="15">
        <v>39</v>
      </c>
      <c r="AS463" s="15">
        <v>40</v>
      </c>
      <c r="AT463" s="15">
        <v>41</v>
      </c>
      <c r="AU463" s="15">
        <v>42</v>
      </c>
      <c r="AV463" s="15">
        <v>43</v>
      </c>
      <c r="AW463" s="15">
        <v>44</v>
      </c>
      <c r="AX463" s="15">
        <v>45</v>
      </c>
      <c r="AY463" s="15">
        <v>46</v>
      </c>
      <c r="AZ463" s="15">
        <v>47</v>
      </c>
      <c r="BA463" s="15">
        <v>48</v>
      </c>
      <c r="BB463" s="15">
        <v>49</v>
      </c>
      <c r="BC463" s="15">
        <v>50</v>
      </c>
      <c r="BD463" s="15">
        <v>51</v>
      </c>
      <c r="BE463" s="15">
        <v>52</v>
      </c>
      <c r="BF463" s="15">
        <v>53</v>
      </c>
      <c r="BG463" s="15">
        <v>54</v>
      </c>
      <c r="BH463" s="15">
        <v>55</v>
      </c>
      <c r="BI463" s="15">
        <v>56</v>
      </c>
      <c r="BJ463" s="15">
        <v>57</v>
      </c>
      <c r="BK463" s="15">
        <v>58</v>
      </c>
      <c r="BL463" s="15">
        <v>59</v>
      </c>
      <c r="BM463" s="15">
        <v>60</v>
      </c>
      <c r="BN463" s="15">
        <v>61</v>
      </c>
      <c r="BO463" s="15">
        <v>62</v>
      </c>
      <c r="BP463" s="15">
        <v>63</v>
      </c>
      <c r="BQ463" s="15">
        <v>64</v>
      </c>
      <c r="BR463" s="15">
        <v>65</v>
      </c>
      <c r="BS463" s="15">
        <v>66</v>
      </c>
      <c r="BT463" s="15">
        <v>67</v>
      </c>
      <c r="BU463" s="15">
        <v>68</v>
      </c>
      <c r="BV463" s="15">
        <v>69</v>
      </c>
      <c r="BW463" s="15">
        <v>70</v>
      </c>
      <c r="BX463" s="15">
        <v>71</v>
      </c>
      <c r="BY463" s="15">
        <v>72</v>
      </c>
      <c r="BZ463" s="15">
        <v>73</v>
      </c>
      <c r="CA463" s="15">
        <v>74</v>
      </c>
      <c r="CB463" s="15">
        <v>75</v>
      </c>
      <c r="CC463" s="15">
        <v>76</v>
      </c>
      <c r="CD463" s="15">
        <v>77</v>
      </c>
      <c r="CE463" s="15">
        <v>78</v>
      </c>
      <c r="CF463" s="15">
        <v>79</v>
      </c>
      <c r="CG463" s="15">
        <v>80</v>
      </c>
      <c r="CH463" s="15">
        <v>81</v>
      </c>
      <c r="CI463" s="15">
        <v>82</v>
      </c>
      <c r="CJ463" s="15">
        <v>83</v>
      </c>
      <c r="CK463" s="15">
        <v>84</v>
      </c>
      <c r="CL463" s="15">
        <v>85</v>
      </c>
      <c r="CM463" s="15">
        <v>86</v>
      </c>
      <c r="CN463" s="15">
        <v>87</v>
      </c>
      <c r="CO463" s="15">
        <v>88</v>
      </c>
      <c r="CP463" s="15">
        <v>89</v>
      </c>
      <c r="CQ463" s="15">
        <v>90</v>
      </c>
      <c r="CR463" s="15">
        <v>91</v>
      </c>
      <c r="CS463" s="15">
        <v>92</v>
      </c>
      <c r="CT463" s="15">
        <v>93</v>
      </c>
      <c r="CU463" s="15">
        <v>94</v>
      </c>
      <c r="CV463" s="15">
        <v>95</v>
      </c>
    </row>
    <row r="464" spans="4:100" s="15" customFormat="1">
      <c r="E464" s="475" t="s">
        <v>311</v>
      </c>
      <c r="F464" s="15">
        <v>73</v>
      </c>
      <c r="G464" s="15">
        <v>65</v>
      </c>
      <c r="H464" s="15">
        <v>95</v>
      </c>
      <c r="I464" s="15">
        <v>46</v>
      </c>
      <c r="J464" s="15">
        <v>68</v>
      </c>
      <c r="K464" s="15">
        <v>14</v>
      </c>
      <c r="L464" s="15">
        <v>79</v>
      </c>
      <c r="M464" s="15">
        <v>9</v>
      </c>
      <c r="N464" s="15">
        <v>52</v>
      </c>
      <c r="O464" s="15">
        <v>39</v>
      </c>
      <c r="P464" s="15">
        <v>82</v>
      </c>
      <c r="Q464" s="15">
        <v>54</v>
      </c>
      <c r="R464" s="15">
        <v>45</v>
      </c>
      <c r="S464" s="15">
        <v>22</v>
      </c>
      <c r="T464" s="15">
        <v>37</v>
      </c>
      <c r="U464" s="15">
        <v>40</v>
      </c>
      <c r="V464" s="15">
        <v>13</v>
      </c>
      <c r="W464" s="15">
        <v>66</v>
      </c>
      <c r="X464" s="15">
        <v>33</v>
      </c>
      <c r="Y464" s="15">
        <v>42</v>
      </c>
      <c r="Z464" s="15">
        <v>80</v>
      </c>
      <c r="AA464" s="15">
        <v>59</v>
      </c>
      <c r="AB464" s="15">
        <v>2</v>
      </c>
      <c r="AC464" s="15">
        <v>72</v>
      </c>
      <c r="AD464" s="15">
        <v>17</v>
      </c>
      <c r="AE464" s="15">
        <v>12</v>
      </c>
      <c r="AF464" s="15">
        <v>16</v>
      </c>
      <c r="AG464" s="15">
        <v>85</v>
      </c>
      <c r="AH464" s="15">
        <v>21</v>
      </c>
      <c r="AI464" s="15">
        <v>29</v>
      </c>
      <c r="AJ464" s="15">
        <v>75</v>
      </c>
      <c r="AK464" s="15">
        <v>43</v>
      </c>
      <c r="AL464" s="15">
        <v>70</v>
      </c>
      <c r="AM464" s="15">
        <v>61</v>
      </c>
      <c r="AN464" s="15">
        <v>38</v>
      </c>
      <c r="AO464" s="15">
        <v>25</v>
      </c>
      <c r="AP464" s="15">
        <v>48</v>
      </c>
      <c r="AQ464" s="15">
        <v>5</v>
      </c>
      <c r="AR464" s="15">
        <v>93</v>
      </c>
      <c r="AS464" s="15">
        <v>8</v>
      </c>
      <c r="AT464" s="15">
        <v>83</v>
      </c>
      <c r="AU464" s="15">
        <v>58</v>
      </c>
      <c r="AV464" s="15">
        <v>62</v>
      </c>
      <c r="AW464" s="15">
        <v>91</v>
      </c>
      <c r="AX464" s="15">
        <v>87</v>
      </c>
      <c r="AY464" s="15">
        <v>60</v>
      </c>
      <c r="AZ464" s="15">
        <v>23</v>
      </c>
      <c r="BA464" s="15">
        <v>71</v>
      </c>
      <c r="BB464" s="15">
        <v>76</v>
      </c>
      <c r="BC464" s="15">
        <v>67</v>
      </c>
      <c r="BD464" s="15">
        <v>77</v>
      </c>
      <c r="BE464" s="15">
        <v>50</v>
      </c>
      <c r="BF464" s="15">
        <v>34</v>
      </c>
      <c r="BG464" s="15">
        <v>26</v>
      </c>
      <c r="BH464" s="15">
        <v>7</v>
      </c>
      <c r="BI464" s="15">
        <v>55</v>
      </c>
      <c r="BJ464" s="15">
        <v>6</v>
      </c>
      <c r="BK464" s="15">
        <v>27</v>
      </c>
      <c r="BL464" s="15">
        <v>31</v>
      </c>
      <c r="BM464" s="15">
        <v>69</v>
      </c>
      <c r="BN464" s="15">
        <v>4</v>
      </c>
      <c r="BO464" s="15">
        <v>90</v>
      </c>
      <c r="BP464" s="15">
        <v>94</v>
      </c>
      <c r="BQ464" s="15">
        <v>32</v>
      </c>
      <c r="BR464" s="15">
        <v>84</v>
      </c>
      <c r="BS464" s="15">
        <v>88</v>
      </c>
      <c r="BT464" s="15">
        <v>44</v>
      </c>
      <c r="BU464" s="15">
        <v>51</v>
      </c>
      <c r="BV464" s="15">
        <v>47</v>
      </c>
      <c r="BW464" s="15">
        <v>11</v>
      </c>
      <c r="BX464" s="15">
        <v>30</v>
      </c>
      <c r="BY464" s="15">
        <v>74</v>
      </c>
      <c r="BZ464" s="15">
        <v>24</v>
      </c>
      <c r="CA464" s="15">
        <v>18</v>
      </c>
      <c r="CB464" s="15">
        <v>63</v>
      </c>
      <c r="CC464" s="15">
        <v>49</v>
      </c>
      <c r="CD464" s="15">
        <v>3</v>
      </c>
      <c r="CE464" s="15">
        <v>56</v>
      </c>
      <c r="CF464" s="15">
        <v>78</v>
      </c>
      <c r="CG464" s="15">
        <v>81</v>
      </c>
      <c r="CH464" s="15">
        <v>20</v>
      </c>
      <c r="CI464" s="15">
        <v>35</v>
      </c>
      <c r="CJ464" s="15">
        <v>89</v>
      </c>
      <c r="CK464" s="15">
        <v>36</v>
      </c>
      <c r="CL464" s="15">
        <v>41</v>
      </c>
      <c r="CM464" s="15">
        <v>92</v>
      </c>
      <c r="CN464" s="15">
        <v>53</v>
      </c>
      <c r="CO464" s="15">
        <v>15</v>
      </c>
      <c r="CP464" s="15">
        <v>57</v>
      </c>
      <c r="CQ464" s="15">
        <v>86</v>
      </c>
      <c r="CR464" s="15">
        <v>64</v>
      </c>
      <c r="CS464" s="15">
        <v>28</v>
      </c>
      <c r="CT464" s="15">
        <v>10</v>
      </c>
      <c r="CU464" s="15">
        <v>1</v>
      </c>
      <c r="CV464" s="15">
        <v>19</v>
      </c>
    </row>
    <row r="465" spans="4:104" s="15" customFormat="1">
      <c r="E465" s="475" t="s">
        <v>313</v>
      </c>
      <c r="F465" s="15">
        <v>84</v>
      </c>
      <c r="G465" s="15">
        <v>46</v>
      </c>
      <c r="H465" s="15">
        <v>44</v>
      </c>
      <c r="I465" s="15">
        <v>30</v>
      </c>
      <c r="J465" s="15">
        <v>6</v>
      </c>
      <c r="K465" s="15">
        <v>68</v>
      </c>
      <c r="L465" s="15">
        <v>94</v>
      </c>
      <c r="M465" s="15">
        <v>87</v>
      </c>
      <c r="N465" s="15">
        <v>71</v>
      </c>
      <c r="O465" s="15">
        <v>53</v>
      </c>
      <c r="P465" s="15">
        <v>19</v>
      </c>
      <c r="Q465" s="15">
        <v>15</v>
      </c>
      <c r="R465" s="15">
        <v>26</v>
      </c>
      <c r="S465" s="15">
        <v>43</v>
      </c>
      <c r="T465" s="15">
        <v>56</v>
      </c>
      <c r="U465" s="15">
        <v>85</v>
      </c>
      <c r="V465" s="15">
        <v>8</v>
      </c>
      <c r="W465" s="15">
        <v>90</v>
      </c>
      <c r="X465" s="15">
        <v>11</v>
      </c>
      <c r="Y465" s="15">
        <v>49</v>
      </c>
      <c r="Z465" s="15">
        <v>93</v>
      </c>
      <c r="AA465" s="15">
        <v>61</v>
      </c>
      <c r="AB465" s="15">
        <v>86</v>
      </c>
      <c r="AC465" s="15">
        <v>81</v>
      </c>
      <c r="AD465" s="15">
        <v>77</v>
      </c>
      <c r="AE465" s="15">
        <v>34</v>
      </c>
      <c r="AF465" s="15">
        <v>76</v>
      </c>
      <c r="AG465" s="15">
        <v>42</v>
      </c>
      <c r="AH465" s="15">
        <v>83</v>
      </c>
      <c r="AI465" s="15">
        <v>4</v>
      </c>
      <c r="AJ465" s="15">
        <v>29</v>
      </c>
      <c r="AK465" s="15">
        <v>95</v>
      </c>
      <c r="AL465" s="15">
        <v>22</v>
      </c>
      <c r="AM465" s="15">
        <v>62</v>
      </c>
      <c r="AN465" s="15">
        <v>13</v>
      </c>
      <c r="AO465" s="15">
        <v>18</v>
      </c>
      <c r="AP465" s="15">
        <v>33</v>
      </c>
      <c r="AQ465" s="15">
        <v>65</v>
      </c>
      <c r="AR465" s="15">
        <v>28</v>
      </c>
      <c r="AS465" s="15">
        <v>21</v>
      </c>
      <c r="AT465" s="15">
        <v>50</v>
      </c>
      <c r="AU465" s="15">
        <v>63</v>
      </c>
      <c r="AV465" s="15">
        <v>55</v>
      </c>
      <c r="AW465" s="15">
        <v>16</v>
      </c>
      <c r="AX465" s="15">
        <v>82</v>
      </c>
      <c r="AY465" s="15">
        <v>47</v>
      </c>
      <c r="AZ465" s="15">
        <v>78</v>
      </c>
      <c r="BA465" s="15">
        <v>60</v>
      </c>
      <c r="BB465" s="15">
        <v>20</v>
      </c>
      <c r="BC465" s="15">
        <v>2</v>
      </c>
      <c r="BD465" s="15">
        <v>69</v>
      </c>
      <c r="BE465" s="15">
        <v>41</v>
      </c>
      <c r="BF465" s="15">
        <v>59</v>
      </c>
      <c r="BG465" s="15">
        <v>3</v>
      </c>
      <c r="BH465" s="15">
        <v>88</v>
      </c>
      <c r="BI465" s="15">
        <v>52</v>
      </c>
      <c r="BJ465" s="15">
        <v>5</v>
      </c>
      <c r="BK465" s="15">
        <v>74</v>
      </c>
      <c r="BL465" s="15">
        <v>66</v>
      </c>
      <c r="BM465" s="15">
        <v>36</v>
      </c>
      <c r="BN465" s="15">
        <v>9</v>
      </c>
      <c r="BO465" s="15">
        <v>1</v>
      </c>
      <c r="BP465" s="15">
        <v>67</v>
      </c>
      <c r="BQ465" s="15">
        <v>80</v>
      </c>
      <c r="BR465" s="15">
        <v>91</v>
      </c>
      <c r="BS465" s="15">
        <v>39</v>
      </c>
      <c r="BT465" s="15">
        <v>45</v>
      </c>
      <c r="BU465" s="15">
        <v>72</v>
      </c>
      <c r="BV465" s="15">
        <v>48</v>
      </c>
      <c r="BW465" s="15">
        <v>58</v>
      </c>
      <c r="BX465" s="15">
        <v>54</v>
      </c>
      <c r="BY465" s="15">
        <v>25</v>
      </c>
      <c r="BZ465" s="15">
        <v>57</v>
      </c>
      <c r="CA465" s="15">
        <v>40</v>
      </c>
      <c r="CB465" s="15">
        <v>64</v>
      </c>
      <c r="CC465" s="15">
        <v>37</v>
      </c>
      <c r="CD465" s="15">
        <v>24</v>
      </c>
      <c r="CE465" s="15">
        <v>79</v>
      </c>
      <c r="CF465" s="15">
        <v>12</v>
      </c>
      <c r="CG465" s="15">
        <v>31</v>
      </c>
      <c r="CH465" s="15">
        <v>70</v>
      </c>
      <c r="CI465" s="15">
        <v>10</v>
      </c>
      <c r="CJ465" s="15">
        <v>35</v>
      </c>
      <c r="CK465" s="15">
        <v>27</v>
      </c>
      <c r="CL465" s="15">
        <v>92</v>
      </c>
      <c r="CM465" s="15">
        <v>89</v>
      </c>
      <c r="CN465" s="15">
        <v>75</v>
      </c>
      <c r="CO465" s="15">
        <v>32</v>
      </c>
      <c r="CP465" s="15">
        <v>51</v>
      </c>
      <c r="CQ465" s="15">
        <v>23</v>
      </c>
      <c r="CR465" s="15">
        <v>17</v>
      </c>
      <c r="CS465" s="15">
        <v>38</v>
      </c>
      <c r="CT465" s="15">
        <v>7</v>
      </c>
      <c r="CU465" s="15">
        <v>73</v>
      </c>
      <c r="CV465" s="15">
        <v>14</v>
      </c>
    </row>
    <row r="466" spans="4:104" s="15" customFormat="1"/>
    <row r="467" spans="4:104" s="15" customFormat="1">
      <c r="D467" s="479">
        <v>96</v>
      </c>
      <c r="E467" s="40" t="s">
        <v>338</v>
      </c>
    </row>
    <row r="468" spans="4:104" s="15" customFormat="1">
      <c r="E468" s="475" t="s">
        <v>283</v>
      </c>
      <c r="F468" s="15">
        <v>1</v>
      </c>
      <c r="G468" s="15">
        <v>2</v>
      </c>
      <c r="H468" s="15">
        <v>3</v>
      </c>
      <c r="I468" s="15">
        <v>4</v>
      </c>
      <c r="J468" s="15">
        <v>5</v>
      </c>
      <c r="K468" s="15">
        <v>6</v>
      </c>
      <c r="L468" s="15">
        <v>7</v>
      </c>
      <c r="M468" s="15">
        <v>8</v>
      </c>
      <c r="N468" s="15">
        <v>9</v>
      </c>
      <c r="O468" s="15">
        <v>10</v>
      </c>
      <c r="P468" s="15">
        <v>11</v>
      </c>
      <c r="Q468" s="15">
        <v>12</v>
      </c>
      <c r="R468" s="15">
        <v>13</v>
      </c>
      <c r="S468" s="15">
        <v>14</v>
      </c>
      <c r="T468" s="15">
        <v>15</v>
      </c>
      <c r="U468" s="15">
        <v>16</v>
      </c>
      <c r="V468" s="15">
        <v>17</v>
      </c>
      <c r="W468" s="15">
        <v>18</v>
      </c>
      <c r="X468" s="15">
        <v>19</v>
      </c>
      <c r="Y468" s="15">
        <v>20</v>
      </c>
      <c r="Z468" s="15">
        <v>21</v>
      </c>
      <c r="AA468" s="15">
        <v>22</v>
      </c>
      <c r="AB468" s="15">
        <v>23</v>
      </c>
      <c r="AC468" s="15">
        <v>24</v>
      </c>
      <c r="AD468" s="15">
        <v>25</v>
      </c>
      <c r="AE468" s="15">
        <v>26</v>
      </c>
      <c r="AF468" s="15">
        <v>27</v>
      </c>
      <c r="AG468" s="15">
        <v>28</v>
      </c>
      <c r="AH468" s="15">
        <v>29</v>
      </c>
      <c r="AI468" s="15">
        <v>30</v>
      </c>
      <c r="AJ468" s="15">
        <v>31</v>
      </c>
      <c r="AK468" s="15">
        <v>32</v>
      </c>
      <c r="AL468" s="15">
        <v>33</v>
      </c>
      <c r="AM468" s="15">
        <v>34</v>
      </c>
      <c r="AN468" s="15">
        <v>35</v>
      </c>
      <c r="AO468" s="15">
        <v>36</v>
      </c>
      <c r="AP468" s="15">
        <v>37</v>
      </c>
      <c r="AQ468" s="15">
        <v>38</v>
      </c>
      <c r="AR468" s="15">
        <v>39</v>
      </c>
      <c r="AS468" s="15">
        <v>40</v>
      </c>
      <c r="AT468" s="15">
        <v>41</v>
      </c>
      <c r="AU468" s="15">
        <v>42</v>
      </c>
      <c r="AV468" s="15">
        <v>43</v>
      </c>
      <c r="AW468" s="15">
        <v>44</v>
      </c>
      <c r="AX468" s="15">
        <v>45</v>
      </c>
      <c r="AY468" s="15">
        <v>46</v>
      </c>
      <c r="AZ468" s="15">
        <v>47</v>
      </c>
      <c r="BA468" s="15">
        <v>48</v>
      </c>
      <c r="BB468" s="15">
        <v>49</v>
      </c>
      <c r="BC468" s="15">
        <v>50</v>
      </c>
      <c r="BD468" s="15">
        <v>51</v>
      </c>
      <c r="BE468" s="15">
        <v>52</v>
      </c>
      <c r="BF468" s="15">
        <v>53</v>
      </c>
      <c r="BG468" s="15">
        <v>54</v>
      </c>
      <c r="BH468" s="15">
        <v>55</v>
      </c>
      <c r="BI468" s="15">
        <v>56</v>
      </c>
      <c r="BJ468" s="15">
        <v>57</v>
      </c>
      <c r="BK468" s="15">
        <v>58</v>
      </c>
      <c r="BL468" s="15">
        <v>59</v>
      </c>
      <c r="BM468" s="15">
        <v>60</v>
      </c>
      <c r="BN468" s="15">
        <v>61</v>
      </c>
      <c r="BO468" s="15">
        <v>62</v>
      </c>
      <c r="BP468" s="15">
        <v>63</v>
      </c>
      <c r="BQ468" s="15">
        <v>64</v>
      </c>
      <c r="BR468" s="15">
        <v>65</v>
      </c>
      <c r="BS468" s="15">
        <v>66</v>
      </c>
      <c r="BT468" s="15">
        <v>67</v>
      </c>
      <c r="BU468" s="15">
        <v>68</v>
      </c>
      <c r="BV468" s="15">
        <v>69</v>
      </c>
      <c r="BW468" s="15">
        <v>70</v>
      </c>
      <c r="BX468" s="15">
        <v>71</v>
      </c>
      <c r="BY468" s="15">
        <v>72</v>
      </c>
      <c r="BZ468" s="15">
        <v>73</v>
      </c>
      <c r="CA468" s="15">
        <v>74</v>
      </c>
      <c r="CB468" s="15">
        <v>75</v>
      </c>
      <c r="CC468" s="15">
        <v>76</v>
      </c>
      <c r="CD468" s="15">
        <v>77</v>
      </c>
      <c r="CE468" s="15">
        <v>78</v>
      </c>
      <c r="CF468" s="15">
        <v>79</v>
      </c>
      <c r="CG468" s="15">
        <v>80</v>
      </c>
      <c r="CH468" s="15">
        <v>81</v>
      </c>
      <c r="CI468" s="15">
        <v>82</v>
      </c>
      <c r="CJ468" s="15">
        <v>83</v>
      </c>
      <c r="CK468" s="15">
        <v>84</v>
      </c>
      <c r="CM468" s="15">
        <v>85</v>
      </c>
      <c r="CN468" s="15">
        <v>86</v>
      </c>
      <c r="CO468" s="15">
        <v>87</v>
      </c>
      <c r="CP468" s="15">
        <v>88</v>
      </c>
      <c r="CR468" s="15">
        <v>89</v>
      </c>
      <c r="CS468" s="15">
        <v>90</v>
      </c>
      <c r="CT468" s="15">
        <v>91</v>
      </c>
      <c r="CU468" s="15">
        <v>92</v>
      </c>
      <c r="CW468" s="15">
        <v>93</v>
      </c>
      <c r="CX468" s="15">
        <v>94</v>
      </c>
      <c r="CY468" s="15">
        <v>95</v>
      </c>
      <c r="CZ468" s="15">
        <v>96</v>
      </c>
    </row>
    <row r="469" spans="4:104" s="15" customFormat="1">
      <c r="E469" s="475" t="s">
        <v>311</v>
      </c>
      <c r="F469" s="15">
        <v>20</v>
      </c>
      <c r="G469" s="15">
        <v>87</v>
      </c>
      <c r="H469" s="15">
        <v>50</v>
      </c>
      <c r="I469" s="15">
        <v>40</v>
      </c>
      <c r="J469" s="15">
        <v>73</v>
      </c>
      <c r="K469" s="15">
        <v>69</v>
      </c>
      <c r="L469" s="15">
        <v>56</v>
      </c>
      <c r="M469" s="15">
        <v>89</v>
      </c>
      <c r="N469" s="15">
        <v>12</v>
      </c>
      <c r="O469" s="15">
        <v>47</v>
      </c>
      <c r="P469" s="15">
        <v>43</v>
      </c>
      <c r="Q469" s="15">
        <v>34</v>
      </c>
      <c r="R469" s="15">
        <v>71</v>
      </c>
      <c r="S469" s="15">
        <v>82</v>
      </c>
      <c r="T469" s="15">
        <v>38</v>
      </c>
      <c r="U469" s="15">
        <v>4</v>
      </c>
      <c r="V469" s="15">
        <v>14</v>
      </c>
      <c r="W469" s="15">
        <v>75</v>
      </c>
      <c r="X469" s="15">
        <v>53</v>
      </c>
      <c r="Y469" s="15">
        <v>95</v>
      </c>
      <c r="Z469" s="15">
        <v>88</v>
      </c>
      <c r="AA469" s="15">
        <v>18</v>
      </c>
      <c r="AB469" s="15">
        <v>84</v>
      </c>
      <c r="AC469" s="15">
        <v>8</v>
      </c>
      <c r="AD469" s="15">
        <v>42</v>
      </c>
      <c r="AE469" s="15">
        <v>45</v>
      </c>
      <c r="AF469" s="15">
        <v>83</v>
      </c>
      <c r="AG469" s="15">
        <v>90</v>
      </c>
      <c r="AH469" s="15">
        <v>80</v>
      </c>
      <c r="AI469" s="15">
        <v>96</v>
      </c>
      <c r="AJ469" s="15">
        <v>91</v>
      </c>
      <c r="AK469" s="15">
        <v>39</v>
      </c>
      <c r="AL469" s="15">
        <v>77</v>
      </c>
      <c r="AM469" s="15">
        <v>11</v>
      </c>
      <c r="AN469" s="15">
        <v>81</v>
      </c>
      <c r="AO469" s="15">
        <v>74</v>
      </c>
      <c r="AP469" s="15">
        <v>9</v>
      </c>
      <c r="AQ469" s="15">
        <v>44</v>
      </c>
      <c r="AR469" s="15">
        <v>32</v>
      </c>
      <c r="AS469" s="15">
        <v>93</v>
      </c>
      <c r="AT469" s="15">
        <v>49</v>
      </c>
      <c r="AU469" s="15">
        <v>25</v>
      </c>
      <c r="AV469" s="15">
        <v>72</v>
      </c>
      <c r="AW469" s="15">
        <v>68</v>
      </c>
      <c r="AX469" s="15">
        <v>6</v>
      </c>
      <c r="AY469" s="15">
        <v>78</v>
      </c>
      <c r="AZ469" s="15">
        <v>28</v>
      </c>
      <c r="BA469" s="15">
        <v>66</v>
      </c>
      <c r="BB469" s="15">
        <v>65</v>
      </c>
      <c r="BC469" s="15">
        <v>41</v>
      </c>
      <c r="BD469" s="15">
        <v>54</v>
      </c>
      <c r="BE469" s="15">
        <v>58</v>
      </c>
      <c r="BF469" s="15">
        <v>19</v>
      </c>
      <c r="BG469" s="15">
        <v>85</v>
      </c>
      <c r="BH469" s="15">
        <v>13</v>
      </c>
      <c r="BI469" s="15">
        <v>64</v>
      </c>
      <c r="BJ469" s="15">
        <v>21</v>
      </c>
      <c r="BK469" s="15">
        <v>30</v>
      </c>
      <c r="BL469" s="15">
        <v>86</v>
      </c>
      <c r="BM469" s="15">
        <v>46</v>
      </c>
      <c r="BN469" s="15">
        <v>35</v>
      </c>
      <c r="BO469" s="15">
        <v>23</v>
      </c>
      <c r="BP469" s="15">
        <v>94</v>
      </c>
      <c r="BQ469" s="15">
        <v>7</v>
      </c>
      <c r="BR469" s="15">
        <v>79</v>
      </c>
      <c r="BS469" s="15">
        <v>55</v>
      </c>
      <c r="BT469" s="15">
        <v>16</v>
      </c>
      <c r="BU469" s="15">
        <v>2</v>
      </c>
      <c r="BV469" s="15">
        <v>31</v>
      </c>
      <c r="BW469" s="15">
        <v>57</v>
      </c>
      <c r="BX469" s="15">
        <v>59</v>
      </c>
      <c r="BY469" s="15">
        <v>15</v>
      </c>
      <c r="BZ469" s="15">
        <v>67</v>
      </c>
      <c r="CA469" s="15">
        <v>3</v>
      </c>
      <c r="CB469" s="15">
        <v>92</v>
      </c>
      <c r="CC469" s="15">
        <v>5</v>
      </c>
      <c r="CD469" s="15">
        <v>33</v>
      </c>
      <c r="CE469" s="15">
        <v>62</v>
      </c>
      <c r="CF469" s="15">
        <v>36</v>
      </c>
      <c r="CG469" s="15">
        <v>29</v>
      </c>
      <c r="CH469" s="15">
        <v>63</v>
      </c>
      <c r="CI469" s="15">
        <v>60</v>
      </c>
      <c r="CJ469" s="15">
        <v>27</v>
      </c>
      <c r="CK469" s="15">
        <v>22</v>
      </c>
      <c r="CM469" s="15">
        <v>52</v>
      </c>
      <c r="CN469" s="15">
        <v>48</v>
      </c>
      <c r="CO469" s="15">
        <v>1</v>
      </c>
      <c r="CP469" s="15">
        <v>26</v>
      </c>
      <c r="CR469" s="15">
        <v>24</v>
      </c>
      <c r="CS469" s="15">
        <v>10</v>
      </c>
      <c r="CT469" s="15">
        <v>70</v>
      </c>
      <c r="CU469" s="15">
        <v>76</v>
      </c>
      <c r="CW469" s="15">
        <v>37</v>
      </c>
      <c r="CX469" s="15">
        <v>51</v>
      </c>
      <c r="CY469" s="15">
        <v>61</v>
      </c>
      <c r="CZ469" s="15">
        <v>17</v>
      </c>
    </row>
    <row r="470" spans="4:104" s="15" customFormat="1">
      <c r="E470" s="475" t="s">
        <v>313</v>
      </c>
      <c r="F470" s="15">
        <v>68</v>
      </c>
      <c r="G470" s="15">
        <v>54</v>
      </c>
      <c r="H470" s="15">
        <v>5</v>
      </c>
      <c r="I470" s="15">
        <v>21</v>
      </c>
      <c r="J470" s="15">
        <v>63</v>
      </c>
      <c r="K470" s="15">
        <v>47</v>
      </c>
      <c r="L470" s="15">
        <v>45</v>
      </c>
      <c r="M470" s="15">
        <v>81</v>
      </c>
      <c r="N470" s="15">
        <v>71</v>
      </c>
      <c r="O470" s="15">
        <v>28</v>
      </c>
      <c r="P470" s="15">
        <v>65</v>
      </c>
      <c r="Q470" s="15">
        <v>75</v>
      </c>
      <c r="R470" s="15">
        <v>59</v>
      </c>
      <c r="S470" s="15">
        <v>6</v>
      </c>
      <c r="T470" s="15">
        <v>27</v>
      </c>
      <c r="U470" s="15">
        <v>13</v>
      </c>
      <c r="V470" s="15">
        <v>70</v>
      </c>
      <c r="W470" s="15">
        <v>9</v>
      </c>
      <c r="X470" s="15">
        <v>23</v>
      </c>
      <c r="Y470" s="15">
        <v>26</v>
      </c>
      <c r="Z470" s="15">
        <v>79</v>
      </c>
      <c r="AA470" s="15">
        <v>95</v>
      </c>
      <c r="AB470" s="15">
        <v>11</v>
      </c>
      <c r="AC470" s="15">
        <v>56</v>
      </c>
      <c r="AD470" s="15">
        <v>48</v>
      </c>
      <c r="AE470" s="15">
        <v>92</v>
      </c>
      <c r="AF470" s="15">
        <v>74</v>
      </c>
      <c r="AG470" s="15">
        <v>85</v>
      </c>
      <c r="AH470" s="15">
        <v>94</v>
      </c>
      <c r="AI470" s="15">
        <v>37</v>
      </c>
      <c r="AJ470" s="15">
        <v>34</v>
      </c>
      <c r="AK470" s="15">
        <v>88</v>
      </c>
      <c r="AL470" s="15">
        <v>10</v>
      </c>
      <c r="AM470" s="15">
        <v>90</v>
      </c>
      <c r="AN470" s="15">
        <v>49</v>
      </c>
      <c r="AO470" s="15">
        <v>57</v>
      </c>
      <c r="AP470" s="15">
        <v>30</v>
      </c>
      <c r="AQ470" s="15">
        <v>15</v>
      </c>
      <c r="AR470" s="15">
        <v>87</v>
      </c>
      <c r="AS470" s="15">
        <v>91</v>
      </c>
      <c r="AT470" s="15">
        <v>14</v>
      </c>
      <c r="AU470" s="15">
        <v>76</v>
      </c>
      <c r="AV470" s="15">
        <v>17</v>
      </c>
      <c r="AW470" s="15">
        <v>72</v>
      </c>
      <c r="AX470" s="15">
        <v>2</v>
      </c>
      <c r="AY470" s="15">
        <v>82</v>
      </c>
      <c r="AZ470" s="15">
        <v>31</v>
      </c>
      <c r="BA470" s="15">
        <v>93</v>
      </c>
      <c r="BB470" s="15">
        <v>18</v>
      </c>
      <c r="BC470" s="15">
        <v>51</v>
      </c>
      <c r="BD470" s="15">
        <v>60</v>
      </c>
      <c r="BE470" s="15">
        <v>24</v>
      </c>
      <c r="BF470" s="15">
        <v>4</v>
      </c>
      <c r="BG470" s="15">
        <v>83</v>
      </c>
      <c r="BH470" s="15">
        <v>61</v>
      </c>
      <c r="BI470" s="15">
        <v>96</v>
      </c>
      <c r="BJ470" s="15">
        <v>36</v>
      </c>
      <c r="BK470" s="15">
        <v>46</v>
      </c>
      <c r="BL470" s="15">
        <v>16</v>
      </c>
      <c r="BM470" s="15">
        <v>67</v>
      </c>
      <c r="BN470" s="15">
        <v>44</v>
      </c>
      <c r="BO470" s="15">
        <v>8</v>
      </c>
      <c r="BP470" s="15">
        <v>86</v>
      </c>
      <c r="BQ470" s="15">
        <v>77</v>
      </c>
      <c r="BR470" s="15">
        <v>58</v>
      </c>
      <c r="BS470" s="15">
        <v>73</v>
      </c>
      <c r="BT470" s="15">
        <v>3</v>
      </c>
      <c r="BU470" s="15">
        <v>12</v>
      </c>
      <c r="BV470" s="15">
        <v>66</v>
      </c>
      <c r="BW470" s="15">
        <v>52</v>
      </c>
      <c r="BX470" s="15">
        <v>22</v>
      </c>
      <c r="BY470" s="15">
        <v>84</v>
      </c>
      <c r="BZ470" s="15">
        <v>69</v>
      </c>
      <c r="CA470" s="15">
        <v>1</v>
      </c>
      <c r="CB470" s="15">
        <v>78</v>
      </c>
      <c r="CC470" s="15">
        <v>7</v>
      </c>
      <c r="CD470" s="15">
        <v>19</v>
      </c>
      <c r="CE470" s="15">
        <v>42</v>
      </c>
      <c r="CF470" s="15">
        <v>33</v>
      </c>
      <c r="CG470" s="15">
        <v>89</v>
      </c>
      <c r="CH470" s="15">
        <v>29</v>
      </c>
      <c r="CI470" s="15">
        <v>41</v>
      </c>
      <c r="CJ470" s="15">
        <v>64</v>
      </c>
      <c r="CK470" s="15">
        <v>20</v>
      </c>
      <c r="CM470" s="15">
        <v>80</v>
      </c>
      <c r="CN470" s="15">
        <v>55</v>
      </c>
      <c r="CO470" s="15">
        <v>39</v>
      </c>
      <c r="CP470" s="15">
        <v>43</v>
      </c>
      <c r="CR470" s="15">
        <v>38</v>
      </c>
      <c r="CS470" s="15">
        <v>50</v>
      </c>
      <c r="CT470" s="15">
        <v>25</v>
      </c>
      <c r="CU470" s="15">
        <v>35</v>
      </c>
      <c r="CW470" s="15">
        <v>40</v>
      </c>
      <c r="CX470" s="15">
        <v>53</v>
      </c>
      <c r="CY470" s="15">
        <v>32</v>
      </c>
      <c r="CZ470" s="15">
        <v>62</v>
      </c>
    </row>
    <row r="471" spans="4:104" s="15" customFormat="1"/>
    <row r="472" spans="4:104" s="15" customFormat="1">
      <c r="D472" s="479">
        <v>97</v>
      </c>
      <c r="E472" s="40" t="s">
        <v>338</v>
      </c>
    </row>
    <row r="473" spans="4:104" s="15" customFormat="1">
      <c r="E473" s="475" t="s">
        <v>283</v>
      </c>
      <c r="F473" s="15">
        <v>1</v>
      </c>
      <c r="G473" s="15">
        <v>2</v>
      </c>
      <c r="H473" s="15">
        <v>3</v>
      </c>
      <c r="I473" s="15">
        <v>4</v>
      </c>
      <c r="J473" s="15">
        <v>5</v>
      </c>
      <c r="K473" s="15">
        <v>6</v>
      </c>
      <c r="L473" s="15">
        <v>7</v>
      </c>
      <c r="M473" s="15">
        <v>8</v>
      </c>
      <c r="N473" s="15">
        <v>9</v>
      </c>
      <c r="O473" s="15">
        <v>10</v>
      </c>
      <c r="P473" s="15">
        <v>11</v>
      </c>
      <c r="Q473" s="15">
        <v>12</v>
      </c>
      <c r="R473" s="15">
        <v>13</v>
      </c>
      <c r="S473" s="15">
        <v>14</v>
      </c>
      <c r="T473" s="15">
        <v>15</v>
      </c>
      <c r="U473" s="15">
        <v>16</v>
      </c>
      <c r="V473" s="15">
        <v>17</v>
      </c>
      <c r="W473" s="15">
        <v>18</v>
      </c>
      <c r="X473" s="15">
        <v>19</v>
      </c>
      <c r="Y473" s="15">
        <v>20</v>
      </c>
      <c r="Z473" s="15">
        <v>21</v>
      </c>
      <c r="AA473" s="15">
        <v>22</v>
      </c>
      <c r="AB473" s="15">
        <v>23</v>
      </c>
      <c r="AC473" s="15">
        <v>24</v>
      </c>
      <c r="AD473" s="15">
        <v>25</v>
      </c>
      <c r="AE473" s="15">
        <v>26</v>
      </c>
      <c r="AF473" s="15">
        <v>27</v>
      </c>
      <c r="AG473" s="15">
        <v>28</v>
      </c>
      <c r="AH473" s="15">
        <v>29</v>
      </c>
      <c r="AI473" s="15">
        <v>30</v>
      </c>
      <c r="AJ473" s="15">
        <v>31</v>
      </c>
      <c r="AK473" s="15">
        <v>32</v>
      </c>
      <c r="AL473" s="15">
        <v>33</v>
      </c>
      <c r="AM473" s="15">
        <v>34</v>
      </c>
      <c r="AN473" s="15">
        <v>35</v>
      </c>
      <c r="AO473" s="15">
        <v>36</v>
      </c>
      <c r="AP473" s="15">
        <v>37</v>
      </c>
      <c r="AQ473" s="15">
        <v>38</v>
      </c>
      <c r="AR473" s="15">
        <v>39</v>
      </c>
      <c r="AS473" s="15">
        <v>40</v>
      </c>
      <c r="AT473" s="15">
        <v>41</v>
      </c>
      <c r="AU473" s="15">
        <v>42</v>
      </c>
      <c r="AV473" s="15">
        <v>43</v>
      </c>
      <c r="AW473" s="15">
        <v>44</v>
      </c>
      <c r="AX473" s="15">
        <v>45</v>
      </c>
      <c r="AY473" s="15">
        <v>46</v>
      </c>
      <c r="AZ473" s="15">
        <v>47</v>
      </c>
      <c r="BA473" s="15">
        <v>48</v>
      </c>
      <c r="BB473" s="15">
        <v>49</v>
      </c>
      <c r="BC473" s="15">
        <v>50</v>
      </c>
      <c r="BD473" s="15">
        <v>51</v>
      </c>
      <c r="BE473" s="15">
        <v>52</v>
      </c>
      <c r="BF473" s="15">
        <v>53</v>
      </c>
      <c r="BG473" s="15">
        <v>54</v>
      </c>
      <c r="BH473" s="15">
        <v>55</v>
      </c>
      <c r="BI473" s="15">
        <v>56</v>
      </c>
      <c r="BJ473" s="15">
        <v>57</v>
      </c>
      <c r="BK473" s="15">
        <v>58</v>
      </c>
      <c r="BL473" s="15">
        <v>59</v>
      </c>
      <c r="BM473" s="15">
        <v>60</v>
      </c>
      <c r="BN473" s="15">
        <v>61</v>
      </c>
      <c r="BO473" s="15">
        <v>62</v>
      </c>
      <c r="BP473" s="15">
        <v>63</v>
      </c>
      <c r="BQ473" s="15">
        <v>64</v>
      </c>
      <c r="BR473" s="15">
        <v>65</v>
      </c>
      <c r="BS473" s="15">
        <v>66</v>
      </c>
      <c r="BT473" s="15">
        <v>67</v>
      </c>
      <c r="BU473" s="15">
        <v>68</v>
      </c>
      <c r="BV473" s="15">
        <v>69</v>
      </c>
      <c r="BW473" s="15">
        <v>70</v>
      </c>
      <c r="BX473" s="15">
        <v>71</v>
      </c>
      <c r="BY473" s="15">
        <v>72</v>
      </c>
      <c r="BZ473" s="15">
        <v>73</v>
      </c>
      <c r="CA473" s="15">
        <v>74</v>
      </c>
      <c r="CB473" s="15">
        <v>75</v>
      </c>
      <c r="CC473" s="15">
        <v>76</v>
      </c>
      <c r="CD473" s="15">
        <v>77</v>
      </c>
      <c r="CE473" s="15">
        <v>78</v>
      </c>
      <c r="CF473" s="15">
        <v>79</v>
      </c>
      <c r="CG473" s="15">
        <v>80</v>
      </c>
      <c r="CH473" s="15">
        <v>81</v>
      </c>
      <c r="CI473" s="15">
        <v>82</v>
      </c>
      <c r="CJ473" s="15">
        <v>83</v>
      </c>
      <c r="CK473" s="15">
        <v>84</v>
      </c>
      <c r="CL473" s="15">
        <v>85</v>
      </c>
      <c r="CM473" s="15">
        <v>86</v>
      </c>
      <c r="CN473" s="15">
        <v>87</v>
      </c>
      <c r="CO473" s="15">
        <v>88</v>
      </c>
      <c r="CP473" s="15">
        <v>89</v>
      </c>
      <c r="CR473" s="15">
        <v>90</v>
      </c>
      <c r="CS473" s="15">
        <v>91</v>
      </c>
      <c r="CT473" s="15">
        <v>92</v>
      </c>
      <c r="CU473" s="15">
        <v>93</v>
      </c>
      <c r="CW473" s="15">
        <v>94</v>
      </c>
      <c r="CX473" s="15">
        <v>95</v>
      </c>
      <c r="CY473" s="15">
        <v>96</v>
      </c>
      <c r="CZ473" s="15">
        <v>97</v>
      </c>
    </row>
    <row r="474" spans="4:104" s="15" customFormat="1">
      <c r="E474" s="475" t="s">
        <v>311</v>
      </c>
      <c r="F474" s="15">
        <v>65</v>
      </c>
      <c r="G474" s="15">
        <v>76</v>
      </c>
      <c r="H474" s="15">
        <v>32</v>
      </c>
      <c r="I474" s="15">
        <v>83</v>
      </c>
      <c r="J474" s="15">
        <v>94</v>
      </c>
      <c r="K474" s="15">
        <v>79</v>
      </c>
      <c r="L474" s="15">
        <v>44</v>
      </c>
      <c r="M474" s="15">
        <v>12</v>
      </c>
      <c r="N474" s="15">
        <v>47</v>
      </c>
      <c r="O474" s="15">
        <v>73</v>
      </c>
      <c r="P474" s="15">
        <v>63</v>
      </c>
      <c r="Q474" s="15">
        <v>25</v>
      </c>
      <c r="R474" s="15">
        <v>69</v>
      </c>
      <c r="S474" s="15">
        <v>6</v>
      </c>
      <c r="T474" s="15">
        <v>27</v>
      </c>
      <c r="U474" s="15">
        <v>38</v>
      </c>
      <c r="V474" s="15">
        <v>50</v>
      </c>
      <c r="W474" s="15">
        <v>89</v>
      </c>
      <c r="X474" s="15">
        <v>45</v>
      </c>
      <c r="Y474" s="15">
        <v>22</v>
      </c>
      <c r="Z474" s="15">
        <v>80</v>
      </c>
      <c r="AA474" s="15">
        <v>4</v>
      </c>
      <c r="AB474" s="15">
        <v>34</v>
      </c>
      <c r="AC474" s="15">
        <v>48</v>
      </c>
      <c r="AD474" s="15">
        <v>95</v>
      </c>
      <c r="AE474" s="15">
        <v>64</v>
      </c>
      <c r="AF474" s="15">
        <v>33</v>
      </c>
      <c r="AG474" s="15">
        <v>72</v>
      </c>
      <c r="AH474" s="15">
        <v>68</v>
      </c>
      <c r="AI474" s="15">
        <v>1</v>
      </c>
      <c r="AJ474" s="15">
        <v>18</v>
      </c>
      <c r="AK474" s="15">
        <v>26</v>
      </c>
      <c r="AL474" s="15">
        <v>87</v>
      </c>
      <c r="AM474" s="15">
        <v>66</v>
      </c>
      <c r="AN474" s="15">
        <v>39</v>
      </c>
      <c r="AO474" s="15">
        <v>84</v>
      </c>
      <c r="AP474" s="15">
        <v>14</v>
      </c>
      <c r="AQ474" s="15">
        <v>74</v>
      </c>
      <c r="AR474" s="15">
        <v>61</v>
      </c>
      <c r="AS474" s="15">
        <v>86</v>
      </c>
      <c r="AT474" s="15">
        <v>9</v>
      </c>
      <c r="AU474" s="15">
        <v>23</v>
      </c>
      <c r="AV474" s="15">
        <v>91</v>
      </c>
      <c r="AW474" s="15">
        <v>52</v>
      </c>
      <c r="AX474" s="15">
        <v>88</v>
      </c>
      <c r="AY474" s="15">
        <v>78</v>
      </c>
      <c r="AZ474" s="15">
        <v>75</v>
      </c>
      <c r="BA474" s="15">
        <v>36</v>
      </c>
      <c r="BB474" s="15">
        <v>7</v>
      </c>
      <c r="BC474" s="15">
        <v>67</v>
      </c>
      <c r="BD474" s="15">
        <v>5</v>
      </c>
      <c r="BE474" s="15">
        <v>35</v>
      </c>
      <c r="BF474" s="15">
        <v>54</v>
      </c>
      <c r="BG474" s="15">
        <v>82</v>
      </c>
      <c r="BH474" s="15">
        <v>58</v>
      </c>
      <c r="BI474" s="15">
        <v>97</v>
      </c>
      <c r="BJ474" s="15">
        <v>92</v>
      </c>
      <c r="BK474" s="15">
        <v>17</v>
      </c>
      <c r="BL474" s="15">
        <v>11</v>
      </c>
      <c r="BM474" s="15">
        <v>8</v>
      </c>
      <c r="BN474" s="15">
        <v>28</v>
      </c>
      <c r="BO474" s="15">
        <v>43</v>
      </c>
      <c r="BP474" s="15">
        <v>57</v>
      </c>
      <c r="BQ474" s="15">
        <v>96</v>
      </c>
      <c r="BR474" s="15">
        <v>62</v>
      </c>
      <c r="BS474" s="15">
        <v>93</v>
      </c>
      <c r="BT474" s="15">
        <v>30</v>
      </c>
      <c r="BU474" s="15">
        <v>70</v>
      </c>
      <c r="BV474" s="15">
        <v>13</v>
      </c>
      <c r="BW474" s="15">
        <v>16</v>
      </c>
      <c r="BX474" s="15">
        <v>40</v>
      </c>
      <c r="BY474" s="15">
        <v>90</v>
      </c>
      <c r="BZ474" s="15">
        <v>10</v>
      </c>
      <c r="CA474" s="15">
        <v>77</v>
      </c>
      <c r="CB474" s="15">
        <v>21</v>
      </c>
      <c r="CC474" s="15">
        <v>2</v>
      </c>
      <c r="CD474" s="15">
        <v>24</v>
      </c>
      <c r="CE474" s="15">
        <v>85</v>
      </c>
      <c r="CF474" s="15">
        <v>51</v>
      </c>
      <c r="CG474" s="15">
        <v>46</v>
      </c>
      <c r="CH474" s="15">
        <v>3</v>
      </c>
      <c r="CI474" s="15">
        <v>53</v>
      </c>
      <c r="CJ474" s="15">
        <v>71</v>
      </c>
      <c r="CK474" s="15">
        <v>81</v>
      </c>
      <c r="CL474" s="15">
        <v>49</v>
      </c>
      <c r="CM474" s="15">
        <v>59</v>
      </c>
      <c r="CN474" s="15">
        <v>19</v>
      </c>
      <c r="CO474" s="15">
        <v>31</v>
      </c>
      <c r="CP474" s="15">
        <v>55</v>
      </c>
      <c r="CR474" s="15">
        <v>60</v>
      </c>
      <c r="CS474" s="15">
        <v>20</v>
      </c>
      <c r="CT474" s="15">
        <v>15</v>
      </c>
      <c r="CU474" s="15">
        <v>42</v>
      </c>
      <c r="CW474" s="15">
        <v>37</v>
      </c>
      <c r="CX474" s="15">
        <v>29</v>
      </c>
      <c r="CY474" s="15">
        <v>41</v>
      </c>
      <c r="CZ474" s="15">
        <v>56</v>
      </c>
    </row>
    <row r="475" spans="4:104" s="15" customFormat="1">
      <c r="E475" s="475" t="s">
        <v>313</v>
      </c>
      <c r="F475" s="15">
        <v>95</v>
      </c>
      <c r="G475" s="15">
        <v>85</v>
      </c>
      <c r="H475" s="15">
        <v>19</v>
      </c>
      <c r="I475" s="15">
        <v>28</v>
      </c>
      <c r="J475" s="15">
        <v>63</v>
      </c>
      <c r="K475" s="15">
        <v>44</v>
      </c>
      <c r="L475" s="15">
        <v>70</v>
      </c>
      <c r="M475" s="15">
        <v>24</v>
      </c>
      <c r="N475" s="15">
        <v>53</v>
      </c>
      <c r="O475" s="15">
        <v>87</v>
      </c>
      <c r="P475" s="15">
        <v>75</v>
      </c>
      <c r="Q475" s="15">
        <v>40</v>
      </c>
      <c r="R475" s="15">
        <v>30</v>
      </c>
      <c r="S475" s="15">
        <v>31</v>
      </c>
      <c r="T475" s="15">
        <v>51</v>
      </c>
      <c r="U475" s="15">
        <v>88</v>
      </c>
      <c r="V475" s="15">
        <v>74</v>
      </c>
      <c r="W475" s="15">
        <v>81</v>
      </c>
      <c r="X475" s="15">
        <v>43</v>
      </c>
      <c r="Y475" s="15">
        <v>37</v>
      </c>
      <c r="Z475" s="15">
        <v>50</v>
      </c>
      <c r="AA475" s="15">
        <v>96</v>
      </c>
      <c r="AB475" s="15">
        <v>66</v>
      </c>
      <c r="AC475" s="15">
        <v>78</v>
      </c>
      <c r="AD475" s="15">
        <v>3</v>
      </c>
      <c r="AE475" s="15">
        <v>20</v>
      </c>
      <c r="AF475" s="15">
        <v>34</v>
      </c>
      <c r="AG475" s="15">
        <v>67</v>
      </c>
      <c r="AH475" s="15">
        <v>92</v>
      </c>
      <c r="AI475" s="15">
        <v>56</v>
      </c>
      <c r="AJ475" s="15">
        <v>55</v>
      </c>
      <c r="AK475" s="15">
        <v>61</v>
      </c>
      <c r="AL475" s="15">
        <v>7</v>
      </c>
      <c r="AM475" s="15">
        <v>71</v>
      </c>
      <c r="AN475" s="15">
        <v>79</v>
      </c>
      <c r="AO475" s="15">
        <v>62</v>
      </c>
      <c r="AP475" s="15">
        <v>9</v>
      </c>
      <c r="AQ475" s="15">
        <v>35</v>
      </c>
      <c r="AR475" s="15">
        <v>90</v>
      </c>
      <c r="AS475" s="15">
        <v>26</v>
      </c>
      <c r="AT475" s="15">
        <v>10</v>
      </c>
      <c r="AU475" s="15">
        <v>5</v>
      </c>
      <c r="AV475" s="15">
        <v>27</v>
      </c>
      <c r="AW475" s="15">
        <v>32</v>
      </c>
      <c r="AX475" s="15">
        <v>41</v>
      </c>
      <c r="AY475" s="15">
        <v>4</v>
      </c>
      <c r="AZ475" s="15">
        <v>69</v>
      </c>
      <c r="BA475" s="15">
        <v>82</v>
      </c>
      <c r="BB475" s="15">
        <v>46</v>
      </c>
      <c r="BC475" s="15">
        <v>12</v>
      </c>
      <c r="BD475" s="15">
        <v>54</v>
      </c>
      <c r="BE475" s="15">
        <v>6</v>
      </c>
      <c r="BF475" s="15">
        <v>21</v>
      </c>
      <c r="BG475" s="15">
        <v>94</v>
      </c>
      <c r="BH475" s="15">
        <v>36</v>
      </c>
      <c r="BI475" s="15">
        <v>73</v>
      </c>
      <c r="BJ475" s="15">
        <v>93</v>
      </c>
      <c r="BK475" s="15">
        <v>52</v>
      </c>
      <c r="BL475" s="15">
        <v>60</v>
      </c>
      <c r="BM475" s="15">
        <v>97</v>
      </c>
      <c r="BN475" s="15">
        <v>25</v>
      </c>
      <c r="BO475" s="15">
        <v>59</v>
      </c>
      <c r="BP475" s="15">
        <v>64</v>
      </c>
      <c r="BQ475" s="15">
        <v>86</v>
      </c>
      <c r="BR475" s="15">
        <v>17</v>
      </c>
      <c r="BS475" s="15">
        <v>42</v>
      </c>
      <c r="BT475" s="15">
        <v>58</v>
      </c>
      <c r="BU475" s="15">
        <v>47</v>
      </c>
      <c r="BV475" s="15">
        <v>18</v>
      </c>
      <c r="BW475" s="15">
        <v>33</v>
      </c>
      <c r="BX475" s="15">
        <v>68</v>
      </c>
      <c r="BY475" s="15">
        <v>48</v>
      </c>
      <c r="BZ475" s="15">
        <v>29</v>
      </c>
      <c r="CA475" s="15">
        <v>57</v>
      </c>
      <c r="CB475" s="15">
        <v>11</v>
      </c>
      <c r="CC475" s="15">
        <v>89</v>
      </c>
      <c r="CD475" s="15">
        <v>15</v>
      </c>
      <c r="CE475" s="15">
        <v>84</v>
      </c>
      <c r="CF475" s="15">
        <v>91</v>
      </c>
      <c r="CG475" s="15">
        <v>76</v>
      </c>
      <c r="CH475" s="15">
        <v>49</v>
      </c>
      <c r="CI475" s="15">
        <v>80</v>
      </c>
      <c r="CJ475" s="15">
        <v>14</v>
      </c>
      <c r="CK475" s="15">
        <v>23</v>
      </c>
      <c r="CL475" s="15">
        <v>2</v>
      </c>
      <c r="CM475" s="15">
        <v>45</v>
      </c>
      <c r="CN475" s="15">
        <v>8</v>
      </c>
      <c r="CO475" s="15">
        <v>16</v>
      </c>
      <c r="CP475" s="15">
        <v>65</v>
      </c>
      <c r="CR475" s="15">
        <v>39</v>
      </c>
      <c r="CS475" s="15">
        <v>13</v>
      </c>
      <c r="CT475" s="15">
        <v>22</v>
      </c>
      <c r="CU475" s="15">
        <v>72</v>
      </c>
      <c r="CW475" s="15">
        <v>83</v>
      </c>
      <c r="CX475" s="15">
        <v>1</v>
      </c>
      <c r="CY475" s="15">
        <v>77</v>
      </c>
      <c r="CZ475" s="15">
        <v>38</v>
      </c>
    </row>
    <row r="476" spans="4:104" s="15" customFormat="1"/>
    <row r="477" spans="4:104" s="15" customFormat="1">
      <c r="D477" s="479">
        <v>98</v>
      </c>
      <c r="E477" s="40" t="s">
        <v>338</v>
      </c>
    </row>
    <row r="478" spans="4:104" s="15" customFormat="1">
      <c r="E478" s="475" t="s">
        <v>283</v>
      </c>
      <c r="F478" s="15">
        <v>1</v>
      </c>
      <c r="G478" s="15">
        <v>2</v>
      </c>
      <c r="H478" s="15">
        <v>3</v>
      </c>
      <c r="I478" s="15">
        <v>4</v>
      </c>
      <c r="J478" s="15">
        <v>5</v>
      </c>
      <c r="K478" s="15">
        <v>6</v>
      </c>
      <c r="L478" s="15">
        <v>7</v>
      </c>
      <c r="M478" s="15">
        <v>8</v>
      </c>
      <c r="N478" s="15">
        <v>9</v>
      </c>
      <c r="O478" s="15">
        <v>10</v>
      </c>
      <c r="P478" s="15">
        <v>11</v>
      </c>
      <c r="Q478" s="15">
        <v>12</v>
      </c>
      <c r="R478" s="15">
        <v>13</v>
      </c>
      <c r="S478" s="15">
        <v>14</v>
      </c>
      <c r="T478" s="15">
        <v>15</v>
      </c>
      <c r="U478" s="15">
        <v>16</v>
      </c>
      <c r="V478" s="15">
        <v>17</v>
      </c>
      <c r="W478" s="15">
        <v>18</v>
      </c>
      <c r="X478" s="15">
        <v>19</v>
      </c>
      <c r="Y478" s="15">
        <v>20</v>
      </c>
      <c r="Z478" s="15">
        <v>21</v>
      </c>
      <c r="AA478" s="15">
        <v>22</v>
      </c>
      <c r="AB478" s="15">
        <v>23</v>
      </c>
      <c r="AC478" s="15">
        <v>24</v>
      </c>
      <c r="AD478" s="15">
        <v>25</v>
      </c>
      <c r="AE478" s="15">
        <v>26</v>
      </c>
      <c r="AF478" s="15">
        <v>27</v>
      </c>
      <c r="AG478" s="15">
        <v>28</v>
      </c>
      <c r="AH478" s="15">
        <v>29</v>
      </c>
      <c r="AI478" s="15">
        <v>30</v>
      </c>
      <c r="AJ478" s="15">
        <v>31</v>
      </c>
      <c r="AK478" s="15">
        <v>32</v>
      </c>
      <c r="AL478" s="15">
        <v>33</v>
      </c>
      <c r="AM478" s="15">
        <v>34</v>
      </c>
      <c r="AN478" s="15">
        <v>35</v>
      </c>
      <c r="AO478" s="15">
        <v>36</v>
      </c>
      <c r="AP478" s="15">
        <v>37</v>
      </c>
      <c r="AQ478" s="15">
        <v>38</v>
      </c>
      <c r="AR478" s="15">
        <v>39</v>
      </c>
      <c r="AS478" s="15">
        <v>40</v>
      </c>
      <c r="AT478" s="15">
        <v>41</v>
      </c>
      <c r="AU478" s="15">
        <v>42</v>
      </c>
      <c r="AV478" s="15">
        <v>43</v>
      </c>
      <c r="AW478" s="15">
        <v>44</v>
      </c>
      <c r="AX478" s="15">
        <v>45</v>
      </c>
      <c r="AY478" s="15">
        <v>46</v>
      </c>
      <c r="AZ478" s="15">
        <v>47</v>
      </c>
      <c r="BA478" s="15">
        <v>48</v>
      </c>
      <c r="BB478" s="15">
        <v>49</v>
      </c>
      <c r="BC478" s="15">
        <v>50</v>
      </c>
      <c r="BD478" s="15">
        <v>51</v>
      </c>
      <c r="BE478" s="15">
        <v>52</v>
      </c>
      <c r="BF478" s="15">
        <v>53</v>
      </c>
      <c r="BG478" s="15">
        <v>54</v>
      </c>
      <c r="BH478" s="15">
        <v>55</v>
      </c>
      <c r="BI478" s="15">
        <v>56</v>
      </c>
      <c r="BJ478" s="15">
        <v>57</v>
      </c>
      <c r="BK478" s="15">
        <v>58</v>
      </c>
      <c r="BL478" s="15">
        <v>59</v>
      </c>
      <c r="BM478" s="15">
        <v>60</v>
      </c>
      <c r="BN478" s="15">
        <v>61</v>
      </c>
      <c r="BO478" s="15">
        <v>62</v>
      </c>
      <c r="BP478" s="15">
        <v>63</v>
      </c>
      <c r="BQ478" s="15">
        <v>64</v>
      </c>
      <c r="BR478" s="15">
        <v>65</v>
      </c>
      <c r="BS478" s="15">
        <v>66</v>
      </c>
      <c r="BT478" s="15">
        <v>67</v>
      </c>
      <c r="BU478" s="15">
        <v>68</v>
      </c>
      <c r="BV478" s="15">
        <v>69</v>
      </c>
      <c r="BW478" s="15">
        <v>70</v>
      </c>
      <c r="BX478" s="15">
        <v>71</v>
      </c>
      <c r="BY478" s="15">
        <v>72</v>
      </c>
      <c r="BZ478" s="15">
        <v>73</v>
      </c>
      <c r="CA478" s="15">
        <v>74</v>
      </c>
      <c r="CB478" s="15">
        <v>75</v>
      </c>
      <c r="CC478" s="15">
        <v>76</v>
      </c>
      <c r="CD478" s="15">
        <v>77</v>
      </c>
      <c r="CE478" s="15">
        <v>78</v>
      </c>
      <c r="CF478" s="15">
        <v>79</v>
      </c>
      <c r="CG478" s="15">
        <v>80</v>
      </c>
      <c r="CH478" s="15">
        <v>81</v>
      </c>
      <c r="CI478" s="15">
        <v>82</v>
      </c>
      <c r="CJ478" s="15">
        <v>83</v>
      </c>
      <c r="CK478" s="15">
        <v>84</v>
      </c>
      <c r="CL478" s="15">
        <v>85</v>
      </c>
      <c r="CM478" s="15">
        <v>86</v>
      </c>
      <c r="CN478" s="15">
        <v>87</v>
      </c>
      <c r="CO478" s="15">
        <v>88</v>
      </c>
      <c r="CP478" s="15">
        <v>89</v>
      </c>
      <c r="CQ478" s="15">
        <v>90</v>
      </c>
      <c r="CR478" s="15">
        <v>91</v>
      </c>
      <c r="CS478" s="15">
        <v>92</v>
      </c>
      <c r="CT478" s="15">
        <v>93</v>
      </c>
      <c r="CU478" s="15">
        <v>94</v>
      </c>
      <c r="CW478" s="15">
        <v>95</v>
      </c>
      <c r="CX478" s="15">
        <v>96</v>
      </c>
      <c r="CY478" s="15">
        <v>97</v>
      </c>
      <c r="CZ478" s="15">
        <v>98</v>
      </c>
    </row>
    <row r="479" spans="4:104" s="15" customFormat="1">
      <c r="E479" s="475" t="s">
        <v>311</v>
      </c>
      <c r="F479" s="15">
        <v>19</v>
      </c>
      <c r="G479" s="15">
        <v>65</v>
      </c>
      <c r="H479" s="15">
        <v>9</v>
      </c>
      <c r="I479" s="15">
        <v>2</v>
      </c>
      <c r="J479" s="15">
        <v>71</v>
      </c>
      <c r="K479" s="15">
        <v>93</v>
      </c>
      <c r="L479" s="15">
        <v>49</v>
      </c>
      <c r="M479" s="15">
        <v>75</v>
      </c>
      <c r="N479" s="15">
        <v>5</v>
      </c>
      <c r="O479" s="15">
        <v>22</v>
      </c>
      <c r="P479" s="15">
        <v>25</v>
      </c>
      <c r="Q479" s="15">
        <v>74</v>
      </c>
      <c r="R479" s="15">
        <v>17</v>
      </c>
      <c r="S479" s="15">
        <v>86</v>
      </c>
      <c r="T479" s="15">
        <v>28</v>
      </c>
      <c r="U479" s="15">
        <v>79</v>
      </c>
      <c r="V479" s="15">
        <v>45</v>
      </c>
      <c r="W479" s="15">
        <v>70</v>
      </c>
      <c r="X479" s="15">
        <v>47</v>
      </c>
      <c r="Y479" s="15">
        <v>73</v>
      </c>
      <c r="Z479" s="15">
        <v>58</v>
      </c>
      <c r="AA479" s="15">
        <v>53</v>
      </c>
      <c r="AB479" s="15">
        <v>40</v>
      </c>
      <c r="AC479" s="15">
        <v>7</v>
      </c>
      <c r="AD479" s="15">
        <v>76</v>
      </c>
      <c r="AE479" s="15">
        <v>37</v>
      </c>
      <c r="AF479" s="15">
        <v>60</v>
      </c>
      <c r="AG479" s="15">
        <v>21</v>
      </c>
      <c r="AH479" s="15">
        <v>41</v>
      </c>
      <c r="AI479" s="15">
        <v>61</v>
      </c>
      <c r="AJ479" s="15">
        <v>23</v>
      </c>
      <c r="AK479" s="15">
        <v>13</v>
      </c>
      <c r="AL479" s="15">
        <v>96</v>
      </c>
      <c r="AM479" s="15">
        <v>46</v>
      </c>
      <c r="AN479" s="15">
        <v>83</v>
      </c>
      <c r="AO479" s="15">
        <v>27</v>
      </c>
      <c r="AP479" s="15">
        <v>91</v>
      </c>
      <c r="AQ479" s="15">
        <v>87</v>
      </c>
      <c r="AR479" s="15">
        <v>51</v>
      </c>
      <c r="AS479" s="15">
        <v>12</v>
      </c>
      <c r="AT479" s="15">
        <v>29</v>
      </c>
      <c r="AU479" s="15">
        <v>18</v>
      </c>
      <c r="AV479" s="15">
        <v>34</v>
      </c>
      <c r="AW479" s="15">
        <v>38</v>
      </c>
      <c r="AX479" s="15">
        <v>77</v>
      </c>
      <c r="AY479" s="15">
        <v>33</v>
      </c>
      <c r="AZ479" s="15">
        <v>1</v>
      </c>
      <c r="BA479" s="15">
        <v>42</v>
      </c>
      <c r="BB479" s="15">
        <v>68</v>
      </c>
      <c r="BC479" s="15">
        <v>36</v>
      </c>
      <c r="BD479" s="15">
        <v>39</v>
      </c>
      <c r="BE479" s="15">
        <v>43</v>
      </c>
      <c r="BF479" s="15">
        <v>81</v>
      </c>
      <c r="BG479" s="15">
        <v>92</v>
      </c>
      <c r="BH479" s="15">
        <v>78</v>
      </c>
      <c r="BI479" s="15">
        <v>80</v>
      </c>
      <c r="BJ479" s="15">
        <v>48</v>
      </c>
      <c r="BK479" s="15">
        <v>82</v>
      </c>
      <c r="BL479" s="15">
        <v>16</v>
      </c>
      <c r="BM479" s="15">
        <v>52</v>
      </c>
      <c r="BN479" s="15">
        <v>67</v>
      </c>
      <c r="BO479" s="15">
        <v>88</v>
      </c>
      <c r="BP479" s="15">
        <v>98</v>
      </c>
      <c r="BQ479" s="15">
        <v>26</v>
      </c>
      <c r="BR479" s="15">
        <v>11</v>
      </c>
      <c r="BS479" s="15">
        <v>69</v>
      </c>
      <c r="BT479" s="15">
        <v>3</v>
      </c>
      <c r="BU479" s="15">
        <v>84</v>
      </c>
      <c r="BV479" s="15">
        <v>31</v>
      </c>
      <c r="BW479" s="15">
        <v>57</v>
      </c>
      <c r="BX479" s="15">
        <v>59</v>
      </c>
      <c r="BY479" s="15">
        <v>6</v>
      </c>
      <c r="BZ479" s="15">
        <v>20</v>
      </c>
      <c r="CA479" s="15">
        <v>66</v>
      </c>
      <c r="CB479" s="15">
        <v>44</v>
      </c>
      <c r="CC479" s="15">
        <v>15</v>
      </c>
      <c r="CD479" s="15">
        <v>63</v>
      </c>
      <c r="CE479" s="15">
        <v>55</v>
      </c>
      <c r="CF479" s="15">
        <v>95</v>
      </c>
      <c r="CG479" s="15">
        <v>8</v>
      </c>
      <c r="CH479" s="15">
        <v>97</v>
      </c>
      <c r="CI479" s="15">
        <v>56</v>
      </c>
      <c r="CJ479" s="15">
        <v>35</v>
      </c>
      <c r="CK479" s="15">
        <v>30</v>
      </c>
      <c r="CL479" s="15">
        <v>64</v>
      </c>
      <c r="CM479" s="15">
        <v>14</v>
      </c>
      <c r="CN479" s="15">
        <v>4</v>
      </c>
      <c r="CO479" s="15">
        <v>94</v>
      </c>
      <c r="CP479" s="15">
        <v>90</v>
      </c>
      <c r="CQ479" s="15">
        <v>32</v>
      </c>
      <c r="CR479" s="15">
        <v>85</v>
      </c>
      <c r="CS479" s="15">
        <v>54</v>
      </c>
      <c r="CT479" s="15">
        <v>50</v>
      </c>
      <c r="CU479" s="15">
        <v>62</v>
      </c>
      <c r="CW479" s="15">
        <v>89</v>
      </c>
      <c r="CX479" s="15">
        <v>24</v>
      </c>
      <c r="CY479" s="15">
        <v>10</v>
      </c>
      <c r="CZ479" s="15">
        <v>72</v>
      </c>
    </row>
    <row r="480" spans="4:104" s="15" customFormat="1">
      <c r="E480" s="475" t="s">
        <v>313</v>
      </c>
      <c r="F480" s="15">
        <v>34</v>
      </c>
      <c r="G480" s="15">
        <v>95</v>
      </c>
      <c r="H480" s="15">
        <v>92</v>
      </c>
      <c r="I480" s="15">
        <v>82</v>
      </c>
      <c r="J480" s="15">
        <v>37</v>
      </c>
      <c r="K480" s="15">
        <v>83</v>
      </c>
      <c r="L480" s="15">
        <v>79</v>
      </c>
      <c r="M480" s="15">
        <v>49</v>
      </c>
      <c r="N480" s="15">
        <v>87</v>
      </c>
      <c r="O480" s="15">
        <v>67</v>
      </c>
      <c r="P480" s="15">
        <v>90</v>
      </c>
      <c r="Q480" s="15">
        <v>38</v>
      </c>
      <c r="R480" s="15">
        <v>22</v>
      </c>
      <c r="S480" s="15">
        <v>6</v>
      </c>
      <c r="T480" s="15">
        <v>96</v>
      </c>
      <c r="U480" s="15">
        <v>28</v>
      </c>
      <c r="V480" s="15">
        <v>8</v>
      </c>
      <c r="W480" s="15">
        <v>72</v>
      </c>
      <c r="X480" s="15">
        <v>58</v>
      </c>
      <c r="Y480" s="15">
        <v>42</v>
      </c>
      <c r="Z480" s="15">
        <v>73</v>
      </c>
      <c r="AA480" s="15">
        <v>35</v>
      </c>
      <c r="AB480" s="15">
        <v>36</v>
      </c>
      <c r="AC480" s="15">
        <v>53</v>
      </c>
      <c r="AD480" s="15">
        <v>89</v>
      </c>
      <c r="AE480" s="15">
        <v>77</v>
      </c>
      <c r="AF480" s="15">
        <v>50</v>
      </c>
      <c r="AG480" s="15">
        <v>16</v>
      </c>
      <c r="AH480" s="15">
        <v>93</v>
      </c>
      <c r="AI480" s="15">
        <v>69</v>
      </c>
      <c r="AJ480" s="15">
        <v>64</v>
      </c>
      <c r="AK480" s="15">
        <v>9</v>
      </c>
      <c r="AL480" s="15">
        <v>14</v>
      </c>
      <c r="AM480" s="15">
        <v>3</v>
      </c>
      <c r="AN480" s="15">
        <v>41</v>
      </c>
      <c r="AO480" s="15">
        <v>55</v>
      </c>
      <c r="AP480" s="15">
        <v>68</v>
      </c>
      <c r="AQ480" s="15">
        <v>86</v>
      </c>
      <c r="AR480" s="15">
        <v>91</v>
      </c>
      <c r="AS480" s="15">
        <v>18</v>
      </c>
      <c r="AT480" s="15">
        <v>32</v>
      </c>
      <c r="AU480" s="15">
        <v>78</v>
      </c>
      <c r="AV480" s="15">
        <v>7</v>
      </c>
      <c r="AW480" s="15">
        <v>17</v>
      </c>
      <c r="AX480" s="15">
        <v>48</v>
      </c>
      <c r="AY480" s="15">
        <v>44</v>
      </c>
      <c r="AZ480" s="15">
        <v>71</v>
      </c>
      <c r="BA480" s="15">
        <v>47</v>
      </c>
      <c r="BB480" s="15">
        <v>85</v>
      </c>
      <c r="BC480" s="15">
        <v>97</v>
      </c>
      <c r="BD480" s="15">
        <v>57</v>
      </c>
      <c r="BE480" s="15">
        <v>15</v>
      </c>
      <c r="BF480" s="15">
        <v>24</v>
      </c>
      <c r="BG480" s="15">
        <v>88</v>
      </c>
      <c r="BH480" s="15">
        <v>39</v>
      </c>
      <c r="BI480" s="15">
        <v>60</v>
      </c>
      <c r="BJ480" s="15">
        <v>51</v>
      </c>
      <c r="BK480" s="15">
        <v>19</v>
      </c>
      <c r="BL480" s="15">
        <v>1</v>
      </c>
      <c r="BM480" s="15">
        <v>31</v>
      </c>
      <c r="BN480" s="15">
        <v>94</v>
      </c>
      <c r="BO480" s="15">
        <v>75</v>
      </c>
      <c r="BP480" s="15">
        <v>11</v>
      </c>
      <c r="BQ480" s="15">
        <v>56</v>
      </c>
      <c r="BR480" s="15">
        <v>23</v>
      </c>
      <c r="BS480" s="15">
        <v>30</v>
      </c>
      <c r="BT480" s="15">
        <v>10</v>
      </c>
      <c r="BU480" s="15">
        <v>52</v>
      </c>
      <c r="BV480" s="15">
        <v>61</v>
      </c>
      <c r="BW480" s="15">
        <v>46</v>
      </c>
      <c r="BX480" s="15">
        <v>20</v>
      </c>
      <c r="BY480" s="15">
        <v>98</v>
      </c>
      <c r="BZ480" s="15">
        <v>54</v>
      </c>
      <c r="CA480" s="15">
        <v>27</v>
      </c>
      <c r="CB480" s="15">
        <v>21</v>
      </c>
      <c r="CC480" s="15">
        <v>4</v>
      </c>
      <c r="CD480" s="15">
        <v>26</v>
      </c>
      <c r="CE480" s="15">
        <v>59</v>
      </c>
      <c r="CF480" s="15">
        <v>81</v>
      </c>
      <c r="CG480" s="15">
        <v>63</v>
      </c>
      <c r="CH480" s="15">
        <v>5</v>
      </c>
      <c r="CI480" s="15">
        <v>84</v>
      </c>
      <c r="CJ480" s="15">
        <v>62</v>
      </c>
      <c r="CK480" s="15">
        <v>76</v>
      </c>
      <c r="CL480" s="15">
        <v>13</v>
      </c>
      <c r="CM480" s="15">
        <v>12</v>
      </c>
      <c r="CN480" s="15">
        <v>40</v>
      </c>
      <c r="CO480" s="15">
        <v>45</v>
      </c>
      <c r="CP480" s="15">
        <v>25</v>
      </c>
      <c r="CQ480" s="15">
        <v>66</v>
      </c>
      <c r="CR480" s="15">
        <v>65</v>
      </c>
      <c r="CS480" s="15">
        <v>80</v>
      </c>
      <c r="CT480" s="15">
        <v>74</v>
      </c>
      <c r="CU480" s="15">
        <v>33</v>
      </c>
      <c r="CW480" s="15">
        <v>2</v>
      </c>
      <c r="CX480" s="15">
        <v>70</v>
      </c>
      <c r="CY480" s="15">
        <v>29</v>
      </c>
      <c r="CZ480" s="15">
        <v>43</v>
      </c>
    </row>
    <row r="481" spans="4:109" s="15" customFormat="1"/>
    <row r="482" spans="4:109" s="15" customFormat="1">
      <c r="D482" s="479">
        <v>99</v>
      </c>
      <c r="E482" s="40" t="s">
        <v>338</v>
      </c>
    </row>
    <row r="483" spans="4:109" s="15" customFormat="1">
      <c r="E483" s="475" t="s">
        <v>283</v>
      </c>
      <c r="F483" s="15">
        <v>1</v>
      </c>
      <c r="G483" s="15">
        <v>2</v>
      </c>
      <c r="H483" s="15">
        <v>3</v>
      </c>
      <c r="I483" s="15">
        <v>4</v>
      </c>
      <c r="J483" s="15">
        <v>5</v>
      </c>
      <c r="K483" s="15">
        <v>6</v>
      </c>
      <c r="L483" s="15">
        <v>7</v>
      </c>
      <c r="M483" s="15">
        <v>8</v>
      </c>
      <c r="N483" s="15">
        <v>9</v>
      </c>
      <c r="O483" s="15">
        <v>10</v>
      </c>
      <c r="P483" s="15">
        <v>11</v>
      </c>
      <c r="Q483" s="15">
        <v>12</v>
      </c>
      <c r="R483" s="15">
        <v>13</v>
      </c>
      <c r="S483" s="15">
        <v>14</v>
      </c>
      <c r="T483" s="15">
        <v>15</v>
      </c>
      <c r="U483" s="15">
        <v>16</v>
      </c>
      <c r="V483" s="15">
        <v>17</v>
      </c>
      <c r="W483" s="15">
        <v>18</v>
      </c>
      <c r="X483" s="15">
        <v>19</v>
      </c>
      <c r="Y483" s="15">
        <v>20</v>
      </c>
      <c r="Z483" s="15">
        <v>21</v>
      </c>
      <c r="AA483" s="15">
        <v>22</v>
      </c>
      <c r="AB483" s="15">
        <v>23</v>
      </c>
      <c r="AC483" s="15">
        <v>24</v>
      </c>
      <c r="AD483" s="15">
        <v>25</v>
      </c>
      <c r="AE483" s="15">
        <v>26</v>
      </c>
      <c r="AF483" s="15">
        <v>27</v>
      </c>
      <c r="AG483" s="15">
        <v>28</v>
      </c>
      <c r="AH483" s="15">
        <v>29</v>
      </c>
      <c r="AI483" s="15">
        <v>30</v>
      </c>
      <c r="AJ483" s="15">
        <v>31</v>
      </c>
      <c r="AK483" s="15">
        <v>32</v>
      </c>
      <c r="AL483" s="15">
        <v>33</v>
      </c>
      <c r="AM483" s="15">
        <v>34</v>
      </c>
      <c r="AN483" s="15">
        <v>35</v>
      </c>
      <c r="AO483" s="15">
        <v>36</v>
      </c>
      <c r="AP483" s="15">
        <v>37</v>
      </c>
      <c r="AQ483" s="15">
        <v>38</v>
      </c>
      <c r="AR483" s="15">
        <v>39</v>
      </c>
      <c r="AS483" s="15">
        <v>40</v>
      </c>
      <c r="AT483" s="15">
        <v>41</v>
      </c>
      <c r="AU483" s="15">
        <v>42</v>
      </c>
      <c r="AV483" s="15">
        <v>43</v>
      </c>
      <c r="AW483" s="15">
        <v>44</v>
      </c>
      <c r="AX483" s="15">
        <v>45</v>
      </c>
      <c r="AY483" s="15">
        <v>46</v>
      </c>
      <c r="AZ483" s="15">
        <v>47</v>
      </c>
      <c r="BA483" s="15">
        <v>48</v>
      </c>
      <c r="BB483" s="15">
        <v>49</v>
      </c>
      <c r="BC483" s="15">
        <v>50</v>
      </c>
      <c r="BD483" s="15">
        <v>51</v>
      </c>
      <c r="BE483" s="15">
        <v>52</v>
      </c>
      <c r="BF483" s="15">
        <v>53</v>
      </c>
      <c r="BG483" s="15">
        <v>54</v>
      </c>
      <c r="BH483" s="15">
        <v>55</v>
      </c>
      <c r="BI483" s="15">
        <v>56</v>
      </c>
      <c r="BJ483" s="15">
        <v>57</v>
      </c>
      <c r="BK483" s="15">
        <v>58</v>
      </c>
      <c r="BL483" s="15">
        <v>59</v>
      </c>
      <c r="BM483" s="15">
        <v>60</v>
      </c>
      <c r="BN483" s="15">
        <v>61</v>
      </c>
      <c r="BO483" s="15">
        <v>62</v>
      </c>
      <c r="BP483" s="15">
        <v>63</v>
      </c>
      <c r="BQ483" s="15">
        <v>64</v>
      </c>
      <c r="BR483" s="15">
        <v>65</v>
      </c>
      <c r="BS483" s="15">
        <v>66</v>
      </c>
      <c r="BT483" s="15">
        <v>67</v>
      </c>
      <c r="BU483" s="15">
        <v>68</v>
      </c>
      <c r="BV483" s="15">
        <v>69</v>
      </c>
      <c r="BW483" s="15">
        <v>70</v>
      </c>
      <c r="BX483" s="15">
        <v>71</v>
      </c>
      <c r="BY483" s="15">
        <v>72</v>
      </c>
      <c r="BZ483" s="15">
        <v>73</v>
      </c>
      <c r="CA483" s="15">
        <v>74</v>
      </c>
      <c r="CB483" s="15">
        <v>75</v>
      </c>
      <c r="CC483" s="15">
        <v>76</v>
      </c>
      <c r="CD483" s="15">
        <v>77</v>
      </c>
      <c r="CE483" s="15">
        <v>78</v>
      </c>
      <c r="CF483" s="15">
        <v>79</v>
      </c>
      <c r="CG483" s="15">
        <v>80</v>
      </c>
      <c r="CH483" s="15">
        <v>81</v>
      </c>
      <c r="CI483" s="15">
        <v>82</v>
      </c>
      <c r="CJ483" s="15">
        <v>83</v>
      </c>
      <c r="CK483" s="15">
        <v>84</v>
      </c>
      <c r="CL483" s="15">
        <v>85</v>
      </c>
      <c r="CM483" s="15">
        <v>86</v>
      </c>
      <c r="CN483" s="15">
        <v>87</v>
      </c>
      <c r="CO483" s="15">
        <v>88</v>
      </c>
      <c r="CP483" s="15">
        <v>89</v>
      </c>
      <c r="CQ483" s="15">
        <v>90</v>
      </c>
      <c r="CR483" s="15">
        <v>91</v>
      </c>
      <c r="CS483" s="15">
        <v>92</v>
      </c>
      <c r="CT483" s="15">
        <v>93</v>
      </c>
      <c r="CU483" s="15">
        <v>94</v>
      </c>
      <c r="CV483" s="15">
        <v>95</v>
      </c>
      <c r="CW483" s="15">
        <v>96</v>
      </c>
      <c r="CX483" s="15">
        <v>97</v>
      </c>
      <c r="CY483" s="15">
        <v>98</v>
      </c>
      <c r="CZ483" s="15">
        <v>99</v>
      </c>
    </row>
    <row r="484" spans="4:109" s="15" customFormat="1">
      <c r="E484" s="475" t="s">
        <v>311</v>
      </c>
      <c r="F484" s="15">
        <v>97</v>
      </c>
      <c r="G484" s="15">
        <v>34</v>
      </c>
      <c r="H484" s="15">
        <v>94</v>
      </c>
      <c r="I484" s="15">
        <v>47</v>
      </c>
      <c r="J484" s="15">
        <v>28</v>
      </c>
      <c r="K484" s="15">
        <v>20</v>
      </c>
      <c r="L484" s="15">
        <v>85</v>
      </c>
      <c r="M484" s="15">
        <v>29</v>
      </c>
      <c r="N484" s="15">
        <v>73</v>
      </c>
      <c r="O484" s="15">
        <v>11</v>
      </c>
      <c r="P484" s="15">
        <v>87</v>
      </c>
      <c r="Q484" s="15">
        <v>71</v>
      </c>
      <c r="R484" s="15">
        <v>96</v>
      </c>
      <c r="S484" s="15">
        <v>40</v>
      </c>
      <c r="T484" s="15">
        <v>18</v>
      </c>
      <c r="U484" s="15">
        <v>50</v>
      </c>
      <c r="V484" s="15">
        <v>10</v>
      </c>
      <c r="W484" s="15">
        <v>64</v>
      </c>
      <c r="X484" s="15">
        <v>98</v>
      </c>
      <c r="Y484" s="15">
        <v>12</v>
      </c>
      <c r="Z484" s="15">
        <v>14</v>
      </c>
      <c r="AA484" s="15">
        <v>68</v>
      </c>
      <c r="AB484" s="15">
        <v>82</v>
      </c>
      <c r="AC484" s="15">
        <v>52</v>
      </c>
      <c r="AD484" s="15">
        <v>59</v>
      </c>
      <c r="AE484" s="15">
        <v>38</v>
      </c>
      <c r="AF484" s="15">
        <v>83</v>
      </c>
      <c r="AG484" s="15">
        <v>67</v>
      </c>
      <c r="AH484" s="15">
        <v>8</v>
      </c>
      <c r="AI484" s="15">
        <v>63</v>
      </c>
      <c r="AJ484" s="15">
        <v>30</v>
      </c>
      <c r="AK484" s="15">
        <v>24</v>
      </c>
      <c r="AL484" s="15">
        <v>57</v>
      </c>
      <c r="AM484" s="15">
        <v>1</v>
      </c>
      <c r="AN484" s="15">
        <v>42</v>
      </c>
      <c r="AO484" s="15">
        <v>79</v>
      </c>
      <c r="AP484" s="15">
        <v>66</v>
      </c>
      <c r="AQ484" s="15">
        <v>26</v>
      </c>
      <c r="AR484" s="15">
        <v>56</v>
      </c>
      <c r="AS484" s="15">
        <v>6</v>
      </c>
      <c r="AT484" s="15">
        <v>5</v>
      </c>
      <c r="AU484" s="15">
        <v>35</v>
      </c>
      <c r="AV484" s="15">
        <v>61</v>
      </c>
      <c r="AW484" s="15">
        <v>95</v>
      </c>
      <c r="AX484" s="15">
        <v>22</v>
      </c>
      <c r="AY484" s="15">
        <v>74</v>
      </c>
      <c r="AZ484" s="15">
        <v>65</v>
      </c>
      <c r="BA484" s="15">
        <v>45</v>
      </c>
      <c r="BB484" s="15">
        <v>46</v>
      </c>
      <c r="BC484" s="15">
        <v>84</v>
      </c>
      <c r="BD484" s="15">
        <v>2</v>
      </c>
      <c r="BE484" s="15">
        <v>48</v>
      </c>
      <c r="BF484" s="15">
        <v>17</v>
      </c>
      <c r="BG484" s="15">
        <v>90</v>
      </c>
      <c r="BH484" s="15">
        <v>51</v>
      </c>
      <c r="BI484" s="15">
        <v>80</v>
      </c>
      <c r="BJ484" s="15">
        <v>23</v>
      </c>
      <c r="BK484" s="15">
        <v>62</v>
      </c>
      <c r="BL484" s="15">
        <v>72</v>
      </c>
      <c r="BM484" s="15">
        <v>69</v>
      </c>
      <c r="BN484" s="15">
        <v>25</v>
      </c>
      <c r="BO484" s="15">
        <v>58</v>
      </c>
      <c r="BP484" s="15">
        <v>54</v>
      </c>
      <c r="BQ484" s="15">
        <v>76</v>
      </c>
      <c r="BR484" s="15">
        <v>3</v>
      </c>
      <c r="BS484" s="15">
        <v>37</v>
      </c>
      <c r="BT484" s="15">
        <v>44</v>
      </c>
      <c r="BU484" s="15">
        <v>19</v>
      </c>
      <c r="BV484" s="15">
        <v>78</v>
      </c>
      <c r="BW484" s="15">
        <v>88</v>
      </c>
      <c r="BX484" s="15">
        <v>92</v>
      </c>
      <c r="BY484" s="15">
        <v>49</v>
      </c>
      <c r="BZ484" s="15">
        <v>55</v>
      </c>
      <c r="CA484" s="15">
        <v>60</v>
      </c>
      <c r="CB484" s="15">
        <v>81</v>
      </c>
      <c r="CC484" s="15">
        <v>15</v>
      </c>
      <c r="CD484" s="15">
        <v>4</v>
      </c>
      <c r="CE484" s="15">
        <v>77</v>
      </c>
      <c r="CF484" s="15">
        <v>93</v>
      </c>
      <c r="CG484" s="15">
        <v>43</v>
      </c>
      <c r="CH484" s="15">
        <v>9</v>
      </c>
      <c r="CI484" s="15">
        <v>39</v>
      </c>
      <c r="CJ484" s="15">
        <v>75</v>
      </c>
      <c r="CK484" s="15">
        <v>16</v>
      </c>
      <c r="CL484" s="15">
        <v>86</v>
      </c>
      <c r="CM484" s="15">
        <v>70</v>
      </c>
      <c r="CN484" s="15">
        <v>99</v>
      </c>
      <c r="CO484" s="15">
        <v>91</v>
      </c>
      <c r="CP484" s="15">
        <v>32</v>
      </c>
      <c r="CQ484" s="15">
        <v>27</v>
      </c>
      <c r="CR484" s="15">
        <v>53</v>
      </c>
      <c r="CS484" s="15">
        <v>89</v>
      </c>
      <c r="CT484" s="15">
        <v>36</v>
      </c>
      <c r="CU484" s="15">
        <v>41</v>
      </c>
      <c r="CV484" s="15">
        <v>31</v>
      </c>
      <c r="CW484" s="15">
        <v>13</v>
      </c>
      <c r="CX484" s="15">
        <v>33</v>
      </c>
      <c r="CY484" s="15">
        <v>7</v>
      </c>
      <c r="CZ484" s="15">
        <v>21</v>
      </c>
    </row>
    <row r="485" spans="4:109" s="15" customFormat="1">
      <c r="E485" s="475" t="s">
        <v>313</v>
      </c>
      <c r="F485" s="15">
        <v>95</v>
      </c>
      <c r="G485" s="15">
        <v>19</v>
      </c>
      <c r="H485" s="15">
        <v>52</v>
      </c>
      <c r="I485" s="15">
        <v>71</v>
      </c>
      <c r="J485" s="15">
        <v>2</v>
      </c>
      <c r="K485" s="15">
        <v>85</v>
      </c>
      <c r="L485" s="15">
        <v>78</v>
      </c>
      <c r="M485" s="15">
        <v>24</v>
      </c>
      <c r="N485" s="15">
        <v>7</v>
      </c>
      <c r="O485" s="15">
        <v>87</v>
      </c>
      <c r="P485" s="15">
        <v>43</v>
      </c>
      <c r="Q485" s="15">
        <v>6</v>
      </c>
      <c r="R485" s="15">
        <v>89</v>
      </c>
      <c r="S485" s="15">
        <v>30</v>
      </c>
      <c r="T485" s="15">
        <v>23</v>
      </c>
      <c r="U485" s="15">
        <v>65</v>
      </c>
      <c r="V485" s="15">
        <v>94</v>
      </c>
      <c r="W485" s="15">
        <v>79</v>
      </c>
      <c r="X485" s="15">
        <v>53</v>
      </c>
      <c r="Y485" s="15">
        <v>83</v>
      </c>
      <c r="Z485" s="15">
        <v>75</v>
      </c>
      <c r="AA485" s="15">
        <v>28</v>
      </c>
      <c r="AB485" s="15">
        <v>15</v>
      </c>
      <c r="AC485" s="15">
        <v>58</v>
      </c>
      <c r="AD485" s="15">
        <v>61</v>
      </c>
      <c r="AE485" s="15">
        <v>44</v>
      </c>
      <c r="AF485" s="15">
        <v>16</v>
      </c>
      <c r="AG485" s="15">
        <v>46</v>
      </c>
      <c r="AH485" s="15">
        <v>31</v>
      </c>
      <c r="AI485" s="15">
        <v>14</v>
      </c>
      <c r="AJ485" s="15">
        <v>8</v>
      </c>
      <c r="AK485" s="15">
        <v>88</v>
      </c>
      <c r="AL485" s="15">
        <v>49</v>
      </c>
      <c r="AM485" s="15">
        <v>96</v>
      </c>
      <c r="AN485" s="15">
        <v>41</v>
      </c>
      <c r="AO485" s="15">
        <v>99</v>
      </c>
      <c r="AP485" s="15">
        <v>29</v>
      </c>
      <c r="AQ485" s="15">
        <v>22</v>
      </c>
      <c r="AR485" s="15">
        <v>80</v>
      </c>
      <c r="AS485" s="15">
        <v>1</v>
      </c>
      <c r="AT485" s="15">
        <v>35</v>
      </c>
      <c r="AU485" s="15">
        <v>3</v>
      </c>
      <c r="AV485" s="15">
        <v>86</v>
      </c>
      <c r="AW485" s="15">
        <v>62</v>
      </c>
      <c r="AX485" s="15">
        <v>92</v>
      </c>
      <c r="AY485" s="15">
        <v>84</v>
      </c>
      <c r="AZ485" s="15">
        <v>20</v>
      </c>
      <c r="BA485" s="15">
        <v>10</v>
      </c>
      <c r="BB485" s="15">
        <v>33</v>
      </c>
      <c r="BC485" s="15">
        <v>57</v>
      </c>
      <c r="BD485" s="15">
        <v>40</v>
      </c>
      <c r="BE485" s="15">
        <v>54</v>
      </c>
      <c r="BF485" s="15">
        <v>34</v>
      </c>
      <c r="BG485" s="15">
        <v>66</v>
      </c>
      <c r="BH485" s="15">
        <v>13</v>
      </c>
      <c r="BI485" s="15">
        <v>73</v>
      </c>
      <c r="BJ485" s="15">
        <v>50</v>
      </c>
      <c r="BK485" s="15">
        <v>4</v>
      </c>
      <c r="BL485" s="15">
        <v>91</v>
      </c>
      <c r="BM485" s="15">
        <v>97</v>
      </c>
      <c r="BN485" s="15">
        <v>59</v>
      </c>
      <c r="BO485" s="15">
        <v>11</v>
      </c>
      <c r="BP485" s="15">
        <v>39</v>
      </c>
      <c r="BQ485" s="15">
        <v>77</v>
      </c>
      <c r="BR485" s="15">
        <v>67</v>
      </c>
      <c r="BS485" s="15">
        <v>12</v>
      </c>
      <c r="BT485" s="15">
        <v>51</v>
      </c>
      <c r="BU485" s="15">
        <v>72</v>
      </c>
      <c r="BV485" s="15">
        <v>70</v>
      </c>
      <c r="BW485" s="15">
        <v>37</v>
      </c>
      <c r="BX485" s="15">
        <v>90</v>
      </c>
      <c r="BY485" s="15">
        <v>63</v>
      </c>
      <c r="BZ485" s="15">
        <v>81</v>
      </c>
      <c r="CA485" s="15">
        <v>25</v>
      </c>
      <c r="CB485" s="15">
        <v>9</v>
      </c>
      <c r="CC485" s="15">
        <v>60</v>
      </c>
      <c r="CD485" s="15">
        <v>64</v>
      </c>
      <c r="CE485" s="15">
        <v>21</v>
      </c>
      <c r="CF485" s="15">
        <v>82</v>
      </c>
      <c r="CG485" s="15">
        <v>26</v>
      </c>
      <c r="CH485" s="15">
        <v>42</v>
      </c>
      <c r="CI485" s="15">
        <v>98</v>
      </c>
      <c r="CJ485" s="15">
        <v>32</v>
      </c>
      <c r="CK485" s="15">
        <v>5</v>
      </c>
      <c r="CL485" s="15">
        <v>74</v>
      </c>
      <c r="CM485" s="15">
        <v>69</v>
      </c>
      <c r="CN485" s="15">
        <v>45</v>
      </c>
      <c r="CO485" s="15">
        <v>47</v>
      </c>
      <c r="CP485" s="15">
        <v>36</v>
      </c>
      <c r="CQ485" s="15">
        <v>17</v>
      </c>
      <c r="CR485" s="15">
        <v>18</v>
      </c>
      <c r="CS485" s="15">
        <v>56</v>
      </c>
      <c r="CT485" s="15">
        <v>76</v>
      </c>
      <c r="CU485" s="15">
        <v>48</v>
      </c>
      <c r="CV485" s="15">
        <v>68</v>
      </c>
      <c r="CW485" s="15">
        <v>55</v>
      </c>
      <c r="CX485" s="15">
        <v>93</v>
      </c>
      <c r="CY485" s="15">
        <v>27</v>
      </c>
      <c r="CZ485" s="15">
        <v>38</v>
      </c>
    </row>
    <row r="486" spans="4:109" s="15" customFormat="1"/>
    <row r="487" spans="4:109" s="15" customFormat="1">
      <c r="D487" s="479">
        <v>100</v>
      </c>
      <c r="E487" s="40" t="s">
        <v>338</v>
      </c>
    </row>
    <row r="488" spans="4:109" s="15" customFormat="1">
      <c r="E488" s="475" t="s">
        <v>283</v>
      </c>
      <c r="F488" s="15">
        <v>1</v>
      </c>
      <c r="G488" s="15">
        <v>2</v>
      </c>
      <c r="H488" s="15">
        <v>3</v>
      </c>
      <c r="I488" s="15">
        <v>4</v>
      </c>
      <c r="J488" s="15">
        <v>5</v>
      </c>
      <c r="K488" s="15">
        <v>6</v>
      </c>
      <c r="L488" s="15">
        <v>7</v>
      </c>
      <c r="M488" s="15">
        <v>8</v>
      </c>
      <c r="N488" s="15">
        <v>9</v>
      </c>
      <c r="O488" s="15">
        <v>10</v>
      </c>
      <c r="P488" s="15">
        <v>11</v>
      </c>
      <c r="Q488" s="15">
        <v>12</v>
      </c>
      <c r="R488" s="15">
        <v>13</v>
      </c>
      <c r="S488" s="15">
        <v>14</v>
      </c>
      <c r="T488" s="15">
        <v>15</v>
      </c>
      <c r="U488" s="15">
        <v>16</v>
      </c>
      <c r="V488" s="15">
        <v>17</v>
      </c>
      <c r="W488" s="15">
        <v>18</v>
      </c>
      <c r="X488" s="15">
        <v>19</v>
      </c>
      <c r="Y488" s="15">
        <v>20</v>
      </c>
      <c r="Z488" s="15">
        <v>21</v>
      </c>
      <c r="AA488" s="15">
        <v>22</v>
      </c>
      <c r="AB488" s="15">
        <v>23</v>
      </c>
      <c r="AC488" s="15">
        <v>24</v>
      </c>
      <c r="AD488" s="15">
        <v>25</v>
      </c>
      <c r="AE488" s="15">
        <v>26</v>
      </c>
      <c r="AF488" s="15">
        <v>27</v>
      </c>
      <c r="AG488" s="15">
        <v>28</v>
      </c>
      <c r="AH488" s="15">
        <v>29</v>
      </c>
      <c r="AI488" s="15">
        <v>30</v>
      </c>
      <c r="AJ488" s="15">
        <v>31</v>
      </c>
      <c r="AK488" s="15">
        <v>32</v>
      </c>
      <c r="AL488" s="15">
        <v>33</v>
      </c>
      <c r="AM488" s="15">
        <v>34</v>
      </c>
      <c r="AN488" s="15">
        <v>35</v>
      </c>
      <c r="AO488" s="15">
        <v>36</v>
      </c>
      <c r="AP488" s="15">
        <v>37</v>
      </c>
      <c r="AQ488" s="15">
        <v>38</v>
      </c>
      <c r="AR488" s="15">
        <v>39</v>
      </c>
      <c r="AS488" s="15">
        <v>40</v>
      </c>
      <c r="AT488" s="15">
        <v>41</v>
      </c>
      <c r="AU488" s="15">
        <v>42</v>
      </c>
      <c r="AV488" s="15">
        <v>43</v>
      </c>
      <c r="AW488" s="15">
        <v>44</v>
      </c>
      <c r="AX488" s="15">
        <v>45</v>
      </c>
      <c r="AY488" s="15">
        <v>46</v>
      </c>
      <c r="AZ488" s="15">
        <v>47</v>
      </c>
      <c r="BA488" s="15">
        <v>48</v>
      </c>
      <c r="BB488" s="15">
        <v>49</v>
      </c>
      <c r="BC488" s="15">
        <v>50</v>
      </c>
      <c r="BD488" s="15">
        <v>51</v>
      </c>
      <c r="BE488" s="15">
        <v>52</v>
      </c>
      <c r="BF488" s="15">
        <v>53</v>
      </c>
      <c r="BG488" s="15">
        <v>54</v>
      </c>
      <c r="BH488" s="15">
        <v>55</v>
      </c>
      <c r="BI488" s="15">
        <v>56</v>
      </c>
      <c r="BJ488" s="15">
        <v>57</v>
      </c>
      <c r="BK488" s="15">
        <v>58</v>
      </c>
      <c r="BL488" s="15">
        <v>59</v>
      </c>
      <c r="BM488" s="15">
        <v>60</v>
      </c>
      <c r="BN488" s="15">
        <v>61</v>
      </c>
      <c r="BO488" s="15">
        <v>62</v>
      </c>
      <c r="BP488" s="15">
        <v>63</v>
      </c>
      <c r="BQ488" s="15">
        <v>64</v>
      </c>
      <c r="BR488" s="15">
        <v>65</v>
      </c>
      <c r="BS488" s="15">
        <v>66</v>
      </c>
      <c r="BT488" s="15">
        <v>67</v>
      </c>
      <c r="BU488" s="15">
        <v>68</v>
      </c>
      <c r="BV488" s="15">
        <v>69</v>
      </c>
      <c r="BW488" s="15">
        <v>70</v>
      </c>
      <c r="BX488" s="15">
        <v>71</v>
      </c>
      <c r="BY488" s="15">
        <v>72</v>
      </c>
      <c r="BZ488" s="15">
        <v>73</v>
      </c>
      <c r="CA488" s="15">
        <v>74</v>
      </c>
      <c r="CB488" s="15">
        <v>75</v>
      </c>
      <c r="CC488" s="15">
        <v>76</v>
      </c>
      <c r="CD488" s="15">
        <v>77</v>
      </c>
      <c r="CE488" s="15">
        <v>78</v>
      </c>
      <c r="CF488" s="15">
        <v>79</v>
      </c>
      <c r="CG488" s="15">
        <v>80</v>
      </c>
      <c r="CH488" s="15">
        <v>81</v>
      </c>
      <c r="CI488" s="15">
        <v>82</v>
      </c>
      <c r="CJ488" s="15">
        <v>83</v>
      </c>
      <c r="CK488" s="15">
        <v>84</v>
      </c>
      <c r="CL488" s="15">
        <v>85</v>
      </c>
      <c r="CM488" s="15">
        <v>86</v>
      </c>
      <c r="CN488" s="15">
        <v>87</v>
      </c>
      <c r="CO488" s="15">
        <v>88</v>
      </c>
      <c r="CP488" s="15">
        <v>89</v>
      </c>
      <c r="CQ488" s="15">
        <v>90</v>
      </c>
      <c r="CR488" s="15">
        <v>91</v>
      </c>
      <c r="CS488" s="15">
        <v>92</v>
      </c>
      <c r="CT488" s="15">
        <v>93</v>
      </c>
      <c r="CU488" s="15">
        <v>94</v>
      </c>
      <c r="CV488" s="15">
        <v>95</v>
      </c>
      <c r="CW488" s="15">
        <v>96</v>
      </c>
      <c r="CX488" s="15">
        <v>97</v>
      </c>
      <c r="CY488" s="15">
        <v>98</v>
      </c>
      <c r="CZ488" s="15">
        <v>99</v>
      </c>
      <c r="DA488" s="15">
        <v>100</v>
      </c>
    </row>
    <row r="489" spans="4:109" s="15" customFormat="1">
      <c r="E489" s="475" t="s">
        <v>311</v>
      </c>
      <c r="F489" s="15">
        <v>14</v>
      </c>
      <c r="G489" s="15">
        <v>10</v>
      </c>
      <c r="H489" s="15">
        <v>1</v>
      </c>
      <c r="I489" s="15">
        <v>22</v>
      </c>
      <c r="J489" s="15">
        <v>18</v>
      </c>
      <c r="K489" s="15">
        <v>19</v>
      </c>
      <c r="L489" s="15">
        <v>15</v>
      </c>
      <c r="M489" s="15">
        <v>6</v>
      </c>
      <c r="N489" s="15">
        <v>2</v>
      </c>
      <c r="O489" s="15">
        <v>23</v>
      </c>
      <c r="P489" s="15">
        <v>24</v>
      </c>
      <c r="Q489" s="15">
        <v>20</v>
      </c>
      <c r="R489" s="15">
        <v>11</v>
      </c>
      <c r="S489" s="15">
        <v>7</v>
      </c>
      <c r="T489" s="15">
        <v>3</v>
      </c>
      <c r="U489" s="15">
        <v>4</v>
      </c>
      <c r="V489" s="15">
        <v>25</v>
      </c>
      <c r="W489" s="15">
        <v>16</v>
      </c>
      <c r="X489" s="15">
        <v>12</v>
      </c>
      <c r="Y489" s="15">
        <v>8</v>
      </c>
      <c r="Z489" s="15">
        <v>9</v>
      </c>
      <c r="AA489" s="15">
        <v>5</v>
      </c>
      <c r="AB489" s="15">
        <v>21</v>
      </c>
      <c r="AC489" s="15">
        <v>17</v>
      </c>
      <c r="AD489" s="15">
        <v>13</v>
      </c>
      <c r="AE489" s="15">
        <v>39</v>
      </c>
      <c r="AF489" s="15">
        <v>35</v>
      </c>
      <c r="AG489" s="15">
        <v>26</v>
      </c>
      <c r="AH489" s="15">
        <v>47</v>
      </c>
      <c r="AI489" s="15">
        <v>43</v>
      </c>
      <c r="AJ489" s="15">
        <v>44</v>
      </c>
      <c r="AK489" s="15">
        <v>40</v>
      </c>
      <c r="AL489" s="15">
        <v>31</v>
      </c>
      <c r="AM489" s="15">
        <v>27</v>
      </c>
      <c r="AN489" s="15">
        <v>48</v>
      </c>
      <c r="AO489" s="15">
        <v>49</v>
      </c>
      <c r="AP489" s="15">
        <v>45</v>
      </c>
      <c r="AQ489" s="15">
        <v>36</v>
      </c>
      <c r="AR489" s="15">
        <v>32</v>
      </c>
      <c r="AS489" s="15">
        <v>28</v>
      </c>
      <c r="AT489" s="15">
        <v>29</v>
      </c>
      <c r="AU489" s="15">
        <v>50</v>
      </c>
      <c r="AV489" s="15">
        <v>41</v>
      </c>
      <c r="AW489" s="15">
        <v>37</v>
      </c>
      <c r="AX489" s="15">
        <v>33</v>
      </c>
      <c r="AY489" s="15">
        <v>34</v>
      </c>
      <c r="AZ489" s="15">
        <v>30</v>
      </c>
      <c r="BA489" s="15">
        <v>46</v>
      </c>
      <c r="BB489" s="15">
        <v>42</v>
      </c>
      <c r="BC489" s="15">
        <v>38</v>
      </c>
      <c r="BD489" s="15">
        <v>64</v>
      </c>
      <c r="BE489" s="15">
        <v>60</v>
      </c>
      <c r="BF489" s="15">
        <v>51</v>
      </c>
      <c r="BG489" s="15">
        <v>72</v>
      </c>
      <c r="BH489" s="15">
        <v>68</v>
      </c>
      <c r="BI489" s="15">
        <v>69</v>
      </c>
      <c r="BJ489" s="15">
        <v>65</v>
      </c>
      <c r="BK489" s="15">
        <v>56</v>
      </c>
      <c r="BL489" s="15">
        <v>52</v>
      </c>
      <c r="BM489" s="15">
        <v>73</v>
      </c>
      <c r="BN489" s="15">
        <v>74</v>
      </c>
      <c r="BO489" s="15">
        <v>70</v>
      </c>
      <c r="BP489" s="15">
        <v>61</v>
      </c>
      <c r="BQ489" s="15">
        <v>57</v>
      </c>
      <c r="BR489" s="15">
        <v>53</v>
      </c>
      <c r="BS489" s="15">
        <v>54</v>
      </c>
      <c r="BT489" s="15">
        <v>75</v>
      </c>
      <c r="BU489" s="15">
        <v>66</v>
      </c>
      <c r="BV489" s="15">
        <v>62</v>
      </c>
      <c r="BW489" s="15">
        <v>58</v>
      </c>
      <c r="BX489" s="15">
        <v>59</v>
      </c>
      <c r="BY489" s="15">
        <v>55</v>
      </c>
      <c r="BZ489" s="15">
        <v>71</v>
      </c>
      <c r="CA489" s="15">
        <v>67</v>
      </c>
      <c r="CB489" s="15">
        <v>63</v>
      </c>
      <c r="CC489" s="15">
        <v>89</v>
      </c>
      <c r="CD489" s="15">
        <v>85</v>
      </c>
      <c r="CE489" s="15">
        <v>76</v>
      </c>
      <c r="CF489" s="15">
        <v>97</v>
      </c>
      <c r="CG489" s="15">
        <v>93</v>
      </c>
      <c r="CH489" s="15">
        <v>94</v>
      </c>
      <c r="CI489" s="15">
        <v>90</v>
      </c>
      <c r="CJ489" s="15">
        <v>81</v>
      </c>
      <c r="CK489" s="15">
        <v>77</v>
      </c>
      <c r="CL489" s="15">
        <v>98</v>
      </c>
      <c r="CM489" s="15">
        <v>99</v>
      </c>
      <c r="CN489" s="15">
        <v>95</v>
      </c>
      <c r="CO489" s="15">
        <v>86</v>
      </c>
      <c r="CP489" s="15">
        <v>82</v>
      </c>
      <c r="CQ489" s="15">
        <v>78</v>
      </c>
      <c r="CR489" s="15">
        <v>79</v>
      </c>
      <c r="CS489" s="15">
        <v>100</v>
      </c>
      <c r="CT489" s="15">
        <v>91</v>
      </c>
      <c r="CU489" s="15">
        <v>87</v>
      </c>
      <c r="CV489" s="15">
        <v>83</v>
      </c>
      <c r="CW489" s="15">
        <v>84</v>
      </c>
      <c r="CX489" s="15">
        <v>80</v>
      </c>
      <c r="CY489" s="15">
        <v>96</v>
      </c>
      <c r="CZ489" s="15">
        <v>92</v>
      </c>
      <c r="DA489" s="15">
        <v>88</v>
      </c>
    </row>
    <row r="490" spans="4:109" s="15" customFormat="1">
      <c r="E490" s="475" t="s">
        <v>313</v>
      </c>
      <c r="F490" s="15">
        <v>12</v>
      </c>
      <c r="G490" s="15">
        <v>23</v>
      </c>
      <c r="H490" s="15">
        <v>9</v>
      </c>
      <c r="I490" s="15">
        <v>20</v>
      </c>
      <c r="J490" s="15">
        <v>1</v>
      </c>
      <c r="K490" s="15">
        <v>13</v>
      </c>
      <c r="L490" s="15">
        <v>24</v>
      </c>
      <c r="M490" s="15">
        <v>10</v>
      </c>
      <c r="N490" s="15">
        <v>16</v>
      </c>
      <c r="O490" s="15">
        <v>2</v>
      </c>
      <c r="P490" s="15">
        <v>17</v>
      </c>
      <c r="Q490" s="15">
        <v>3</v>
      </c>
      <c r="R490" s="15">
        <v>14</v>
      </c>
      <c r="S490" s="15">
        <v>25</v>
      </c>
      <c r="T490" s="15">
        <v>6</v>
      </c>
      <c r="U490" s="15">
        <v>7</v>
      </c>
      <c r="V490" s="15">
        <v>18</v>
      </c>
      <c r="W490" s="15">
        <v>4</v>
      </c>
      <c r="X490" s="15">
        <v>15</v>
      </c>
      <c r="Y490" s="15">
        <v>21</v>
      </c>
      <c r="Z490" s="15">
        <v>22</v>
      </c>
      <c r="AA490" s="15">
        <v>8</v>
      </c>
      <c r="AB490" s="15">
        <v>19</v>
      </c>
      <c r="AC490" s="15">
        <v>5</v>
      </c>
      <c r="AD490" s="15">
        <v>11</v>
      </c>
      <c r="AE490" s="15">
        <v>37</v>
      </c>
      <c r="AF490" s="15">
        <v>48</v>
      </c>
      <c r="AG490" s="15">
        <v>34</v>
      </c>
      <c r="AH490" s="15">
        <v>45</v>
      </c>
      <c r="AI490" s="15">
        <v>26</v>
      </c>
      <c r="AJ490" s="15">
        <v>38</v>
      </c>
      <c r="AK490" s="15">
        <v>49</v>
      </c>
      <c r="AL490" s="15">
        <v>35</v>
      </c>
      <c r="AM490" s="15">
        <v>41</v>
      </c>
      <c r="AN490" s="15">
        <v>27</v>
      </c>
      <c r="AO490" s="15">
        <v>42</v>
      </c>
      <c r="AP490" s="15">
        <v>28</v>
      </c>
      <c r="AQ490" s="15">
        <v>39</v>
      </c>
      <c r="AR490" s="15">
        <v>50</v>
      </c>
      <c r="AS490" s="15">
        <v>31</v>
      </c>
      <c r="AT490" s="15">
        <v>32</v>
      </c>
      <c r="AU490" s="15">
        <v>43</v>
      </c>
      <c r="AV490" s="15">
        <v>29</v>
      </c>
      <c r="AW490" s="15">
        <v>40</v>
      </c>
      <c r="AX490" s="15">
        <v>46</v>
      </c>
      <c r="AY490" s="15">
        <v>47</v>
      </c>
      <c r="AZ490" s="15">
        <v>33</v>
      </c>
      <c r="BA490" s="15">
        <v>44</v>
      </c>
      <c r="BB490" s="15">
        <v>30</v>
      </c>
      <c r="BC490" s="15">
        <v>36</v>
      </c>
      <c r="BD490" s="15">
        <v>62</v>
      </c>
      <c r="BE490" s="15">
        <v>73</v>
      </c>
      <c r="BF490" s="15">
        <v>59</v>
      </c>
      <c r="BG490" s="15">
        <v>70</v>
      </c>
      <c r="BH490" s="15">
        <v>51</v>
      </c>
      <c r="BI490" s="15">
        <v>63</v>
      </c>
      <c r="BJ490" s="15">
        <v>74</v>
      </c>
      <c r="BK490" s="15">
        <v>60</v>
      </c>
      <c r="BL490" s="15">
        <v>66</v>
      </c>
      <c r="BM490" s="15">
        <v>52</v>
      </c>
      <c r="BN490" s="15">
        <v>67</v>
      </c>
      <c r="BO490" s="15">
        <v>53</v>
      </c>
      <c r="BP490" s="15">
        <v>64</v>
      </c>
      <c r="BQ490" s="15">
        <v>75</v>
      </c>
      <c r="BR490" s="15">
        <v>56</v>
      </c>
      <c r="BS490" s="15">
        <v>57</v>
      </c>
      <c r="BT490" s="15">
        <v>68</v>
      </c>
      <c r="BU490" s="15">
        <v>54</v>
      </c>
      <c r="BV490" s="15">
        <v>65</v>
      </c>
      <c r="BW490" s="15">
        <v>71</v>
      </c>
      <c r="BX490" s="15">
        <v>72</v>
      </c>
      <c r="BY490" s="15">
        <v>58</v>
      </c>
      <c r="BZ490" s="15">
        <v>69</v>
      </c>
      <c r="CA490" s="15">
        <v>55</v>
      </c>
      <c r="CB490" s="15">
        <v>61</v>
      </c>
      <c r="CC490" s="15">
        <v>87</v>
      </c>
      <c r="CD490" s="15">
        <v>98</v>
      </c>
      <c r="CE490" s="15">
        <v>84</v>
      </c>
      <c r="CF490" s="15">
        <v>95</v>
      </c>
      <c r="CG490" s="15">
        <v>76</v>
      </c>
      <c r="CH490" s="15">
        <v>88</v>
      </c>
      <c r="CI490" s="15">
        <v>99</v>
      </c>
      <c r="CJ490" s="15">
        <v>85</v>
      </c>
      <c r="CK490" s="15">
        <v>91</v>
      </c>
      <c r="CL490" s="15">
        <v>77</v>
      </c>
      <c r="CM490" s="15">
        <v>92</v>
      </c>
      <c r="CN490" s="15">
        <v>78</v>
      </c>
      <c r="CO490" s="15">
        <v>89</v>
      </c>
      <c r="CP490" s="15">
        <v>100</v>
      </c>
      <c r="CQ490" s="15">
        <v>81</v>
      </c>
      <c r="CR490" s="15">
        <v>82</v>
      </c>
      <c r="CS490" s="15">
        <v>93</v>
      </c>
      <c r="CT490" s="15">
        <v>79</v>
      </c>
      <c r="CU490" s="15">
        <v>90</v>
      </c>
      <c r="CV490" s="15">
        <v>96</v>
      </c>
      <c r="CW490" s="15">
        <v>97</v>
      </c>
      <c r="CX490" s="15">
        <v>83</v>
      </c>
      <c r="CY490" s="15">
        <v>94</v>
      </c>
      <c r="CZ490" s="15">
        <v>80</v>
      </c>
      <c r="DA490" s="15">
        <v>86</v>
      </c>
    </row>
    <row r="491" spans="4:109" s="15" customFormat="1"/>
    <row r="492" spans="4:109" s="15" customFormat="1">
      <c r="D492" s="479">
        <v>101</v>
      </c>
      <c r="E492" s="40" t="s">
        <v>338</v>
      </c>
    </row>
    <row r="493" spans="4:109" s="15" customFormat="1">
      <c r="E493" s="475" t="s">
        <v>283</v>
      </c>
      <c r="F493" s="15">
        <v>1</v>
      </c>
      <c r="G493" s="15">
        <v>2</v>
      </c>
      <c r="H493" s="15">
        <v>3</v>
      </c>
      <c r="I493" s="15">
        <v>4</v>
      </c>
      <c r="J493" s="15">
        <v>5</v>
      </c>
      <c r="K493" s="15">
        <v>6</v>
      </c>
      <c r="L493" s="15">
        <v>7</v>
      </c>
      <c r="M493" s="15">
        <v>8</v>
      </c>
      <c r="N493" s="15">
        <v>9</v>
      </c>
      <c r="O493" s="15">
        <v>10</v>
      </c>
      <c r="P493" s="15">
        <v>11</v>
      </c>
      <c r="Q493" s="15">
        <v>12</v>
      </c>
      <c r="R493" s="15">
        <v>13</v>
      </c>
      <c r="S493" s="15">
        <v>14</v>
      </c>
      <c r="T493" s="15">
        <v>15</v>
      </c>
      <c r="U493" s="15">
        <v>16</v>
      </c>
      <c r="V493" s="15">
        <v>17</v>
      </c>
      <c r="W493" s="15">
        <v>18</v>
      </c>
      <c r="X493" s="15">
        <v>19</v>
      </c>
      <c r="Y493" s="15">
        <v>20</v>
      </c>
      <c r="Z493" s="15">
        <v>21</v>
      </c>
      <c r="AA493" s="15">
        <v>22</v>
      </c>
      <c r="AB493" s="15">
        <v>23</v>
      </c>
      <c r="AC493" s="15">
        <v>24</v>
      </c>
      <c r="AD493" s="15">
        <v>25</v>
      </c>
      <c r="AE493" s="15">
        <v>26</v>
      </c>
      <c r="AF493" s="15">
        <v>27</v>
      </c>
      <c r="AG493" s="15">
        <v>28</v>
      </c>
      <c r="AH493" s="15">
        <v>29</v>
      </c>
      <c r="AI493" s="15">
        <v>30</v>
      </c>
      <c r="AJ493" s="15">
        <v>31</v>
      </c>
      <c r="AK493" s="15">
        <v>32</v>
      </c>
      <c r="AL493" s="15">
        <v>33</v>
      </c>
      <c r="AM493" s="15">
        <v>34</v>
      </c>
      <c r="AN493" s="15">
        <v>35</v>
      </c>
      <c r="AO493" s="15">
        <v>36</v>
      </c>
      <c r="AP493" s="15">
        <v>37</v>
      </c>
      <c r="AQ493" s="15">
        <v>38</v>
      </c>
      <c r="AR493" s="15">
        <v>39</v>
      </c>
      <c r="AS493" s="15">
        <v>40</v>
      </c>
      <c r="AT493" s="15">
        <v>41</v>
      </c>
      <c r="AU493" s="15">
        <v>42</v>
      </c>
      <c r="AV493" s="15">
        <v>43</v>
      </c>
      <c r="AW493" s="15">
        <v>44</v>
      </c>
      <c r="AX493" s="15">
        <v>45</v>
      </c>
      <c r="AY493" s="15">
        <v>46</v>
      </c>
      <c r="AZ493" s="15">
        <v>47</v>
      </c>
      <c r="BA493" s="15">
        <v>48</v>
      </c>
      <c r="BB493" s="15">
        <v>49</v>
      </c>
      <c r="BC493" s="15">
        <v>50</v>
      </c>
      <c r="BD493" s="15">
        <v>51</v>
      </c>
      <c r="BE493" s="15">
        <v>52</v>
      </c>
      <c r="BF493" s="15">
        <v>53</v>
      </c>
      <c r="BG493" s="15">
        <v>54</v>
      </c>
      <c r="BH493" s="15">
        <v>55</v>
      </c>
      <c r="BI493" s="15">
        <v>56</v>
      </c>
      <c r="BJ493" s="15">
        <v>57</v>
      </c>
      <c r="BK493" s="15">
        <v>58</v>
      </c>
      <c r="BL493" s="15">
        <v>59</v>
      </c>
      <c r="BM493" s="15">
        <v>60</v>
      </c>
      <c r="BN493" s="15">
        <v>61</v>
      </c>
      <c r="BO493" s="15">
        <v>62</v>
      </c>
      <c r="BP493" s="15">
        <v>63</v>
      </c>
      <c r="BQ493" s="15">
        <v>64</v>
      </c>
      <c r="BR493" s="15">
        <v>65</v>
      </c>
      <c r="BS493" s="15">
        <v>66</v>
      </c>
      <c r="BT493" s="15">
        <v>67</v>
      </c>
      <c r="BU493" s="15">
        <v>68</v>
      </c>
      <c r="BV493" s="15">
        <v>69</v>
      </c>
      <c r="BW493" s="15">
        <v>70</v>
      </c>
      <c r="BX493" s="15">
        <v>71</v>
      </c>
      <c r="BY493" s="15">
        <v>72</v>
      </c>
      <c r="BZ493" s="15">
        <v>73</v>
      </c>
      <c r="CA493" s="15">
        <v>74</v>
      </c>
      <c r="CB493" s="15">
        <v>75</v>
      </c>
      <c r="CC493" s="15">
        <v>76</v>
      </c>
      <c r="CD493" s="15">
        <v>77</v>
      </c>
      <c r="CE493" s="15">
        <v>78</v>
      </c>
      <c r="CF493" s="15">
        <v>79</v>
      </c>
      <c r="CG493" s="15">
        <v>80</v>
      </c>
      <c r="CH493" s="15">
        <v>81</v>
      </c>
      <c r="CI493" s="15">
        <v>82</v>
      </c>
      <c r="CJ493" s="15">
        <v>83</v>
      </c>
      <c r="CK493" s="15">
        <v>84</v>
      </c>
      <c r="CL493" s="15">
        <v>85</v>
      </c>
      <c r="CM493" s="15">
        <v>86</v>
      </c>
      <c r="CN493" s="15">
        <v>87</v>
      </c>
      <c r="CO493" s="15">
        <v>88</v>
      </c>
      <c r="CP493" s="15">
        <v>89</v>
      </c>
      <c r="CR493" s="15">
        <v>90</v>
      </c>
      <c r="CS493" s="15">
        <v>91</v>
      </c>
      <c r="CT493" s="15">
        <v>92</v>
      </c>
      <c r="CU493" s="15">
        <v>93</v>
      </c>
      <c r="CW493" s="15">
        <v>94</v>
      </c>
      <c r="CX493" s="15">
        <v>95</v>
      </c>
      <c r="CY493" s="15">
        <v>96</v>
      </c>
      <c r="CZ493" s="15">
        <v>97</v>
      </c>
      <c r="DB493" s="15">
        <v>98</v>
      </c>
      <c r="DC493" s="15">
        <v>99</v>
      </c>
      <c r="DD493" s="15">
        <v>100</v>
      </c>
      <c r="DE493" s="15">
        <v>101</v>
      </c>
    </row>
    <row r="494" spans="4:109" s="15" customFormat="1">
      <c r="E494" s="475" t="s">
        <v>311</v>
      </c>
      <c r="F494" s="15">
        <v>93</v>
      </c>
      <c r="G494" s="15">
        <v>33</v>
      </c>
      <c r="H494" s="15">
        <v>19</v>
      </c>
      <c r="I494" s="15">
        <v>72</v>
      </c>
      <c r="J494" s="15">
        <v>56</v>
      </c>
      <c r="K494" s="15">
        <v>87</v>
      </c>
      <c r="L494" s="15">
        <v>78</v>
      </c>
      <c r="M494" s="15">
        <v>47</v>
      </c>
      <c r="N494" s="15">
        <v>42</v>
      </c>
      <c r="O494" s="15">
        <v>29</v>
      </c>
      <c r="P494" s="15">
        <v>89</v>
      </c>
      <c r="Q494" s="15">
        <v>90</v>
      </c>
      <c r="R494" s="15">
        <v>4</v>
      </c>
      <c r="S494" s="15">
        <v>71</v>
      </c>
      <c r="T494" s="15">
        <v>16</v>
      </c>
      <c r="U494" s="15">
        <v>7</v>
      </c>
      <c r="V494" s="15">
        <v>40</v>
      </c>
      <c r="W494" s="15">
        <v>101</v>
      </c>
      <c r="X494" s="15">
        <v>23</v>
      </c>
      <c r="Y494" s="15">
        <v>31</v>
      </c>
      <c r="Z494" s="15">
        <v>28</v>
      </c>
      <c r="AA494" s="15">
        <v>85</v>
      </c>
      <c r="AB494" s="15">
        <v>66</v>
      </c>
      <c r="AC494" s="15">
        <v>94</v>
      </c>
      <c r="AD494" s="15">
        <v>57</v>
      </c>
      <c r="AE494" s="15">
        <v>100</v>
      </c>
      <c r="AF494" s="15">
        <v>79</v>
      </c>
      <c r="AG494" s="15">
        <v>81</v>
      </c>
      <c r="AH494" s="15">
        <v>63</v>
      </c>
      <c r="AI494" s="15">
        <v>41</v>
      </c>
      <c r="AJ494" s="15">
        <v>20</v>
      </c>
      <c r="AK494" s="15">
        <v>73</v>
      </c>
      <c r="AL494" s="15">
        <v>54</v>
      </c>
      <c r="AM494" s="15">
        <v>35</v>
      </c>
      <c r="AN494" s="15">
        <v>96</v>
      </c>
      <c r="AO494" s="15">
        <v>99</v>
      </c>
      <c r="AP494" s="15">
        <v>36</v>
      </c>
      <c r="AQ494" s="15">
        <v>26</v>
      </c>
      <c r="AR494" s="15">
        <v>25</v>
      </c>
      <c r="AS494" s="15">
        <v>17</v>
      </c>
      <c r="AT494" s="15">
        <v>5</v>
      </c>
      <c r="AU494" s="15">
        <v>58</v>
      </c>
      <c r="AV494" s="15">
        <v>50</v>
      </c>
      <c r="AW494" s="15">
        <v>76</v>
      </c>
      <c r="AX494" s="15">
        <v>12</v>
      </c>
      <c r="AY494" s="15">
        <v>39</v>
      </c>
      <c r="AZ494" s="15">
        <v>34</v>
      </c>
      <c r="BA494" s="15">
        <v>80</v>
      </c>
      <c r="BB494" s="15">
        <v>86</v>
      </c>
      <c r="BC494" s="15">
        <v>1</v>
      </c>
      <c r="BD494" s="15">
        <v>30</v>
      </c>
      <c r="BE494" s="15">
        <v>55</v>
      </c>
      <c r="BF494" s="15">
        <v>65</v>
      </c>
      <c r="BG494" s="15">
        <v>8</v>
      </c>
      <c r="BH494" s="15">
        <v>84</v>
      </c>
      <c r="BI494" s="15">
        <v>97</v>
      </c>
      <c r="BJ494" s="15">
        <v>11</v>
      </c>
      <c r="BK494" s="15">
        <v>9</v>
      </c>
      <c r="BL494" s="15">
        <v>18</v>
      </c>
      <c r="BM494" s="15">
        <v>21</v>
      </c>
      <c r="BN494" s="15">
        <v>38</v>
      </c>
      <c r="BO494" s="15">
        <v>88</v>
      </c>
      <c r="BP494" s="15">
        <v>44</v>
      </c>
      <c r="BQ494" s="15">
        <v>92</v>
      </c>
      <c r="BR494" s="15">
        <v>13</v>
      </c>
      <c r="BS494" s="15">
        <v>37</v>
      </c>
      <c r="BT494" s="15">
        <v>70</v>
      </c>
      <c r="BU494" s="15">
        <v>59</v>
      </c>
      <c r="BV494" s="15">
        <v>77</v>
      </c>
      <c r="BW494" s="15">
        <v>46</v>
      </c>
      <c r="BX494" s="15">
        <v>64</v>
      </c>
      <c r="BY494" s="15">
        <v>14</v>
      </c>
      <c r="BZ494" s="15">
        <v>52</v>
      </c>
      <c r="CA494" s="15">
        <v>83</v>
      </c>
      <c r="CB494" s="15">
        <v>95</v>
      </c>
      <c r="CC494" s="15">
        <v>74</v>
      </c>
      <c r="CD494" s="15">
        <v>69</v>
      </c>
      <c r="CE494" s="15">
        <v>15</v>
      </c>
      <c r="CF494" s="15">
        <v>98</v>
      </c>
      <c r="CG494" s="15">
        <v>48</v>
      </c>
      <c r="CH494" s="15">
        <v>24</v>
      </c>
      <c r="CI494" s="15">
        <v>43</v>
      </c>
      <c r="CJ494" s="15">
        <v>82</v>
      </c>
      <c r="CK494" s="15">
        <v>62</v>
      </c>
      <c r="CL494" s="15">
        <v>91</v>
      </c>
      <c r="CM494" s="15">
        <v>53</v>
      </c>
      <c r="CN494" s="15">
        <v>61</v>
      </c>
      <c r="CO494" s="15">
        <v>22</v>
      </c>
      <c r="CP494" s="15">
        <v>27</v>
      </c>
      <c r="CR494" s="15">
        <v>75</v>
      </c>
      <c r="CS494" s="15">
        <v>49</v>
      </c>
      <c r="CT494" s="15">
        <v>32</v>
      </c>
      <c r="CU494" s="15">
        <v>2</v>
      </c>
      <c r="CW494" s="15">
        <v>10</v>
      </c>
      <c r="CX494" s="15">
        <v>68</v>
      </c>
      <c r="CY494" s="15">
        <v>60</v>
      </c>
      <c r="CZ494" s="15">
        <v>3</v>
      </c>
      <c r="DB494" s="15">
        <v>45</v>
      </c>
      <c r="DC494" s="15">
        <v>51</v>
      </c>
      <c r="DD494" s="15">
        <v>6</v>
      </c>
      <c r="DE494" s="15">
        <v>67</v>
      </c>
    </row>
    <row r="495" spans="4:109" s="15" customFormat="1">
      <c r="E495" s="475" t="s">
        <v>313</v>
      </c>
      <c r="F495" s="15">
        <v>2</v>
      </c>
      <c r="G495" s="15">
        <v>80</v>
      </c>
      <c r="H495" s="15">
        <v>57</v>
      </c>
      <c r="I495" s="15">
        <v>99</v>
      </c>
      <c r="J495" s="15">
        <v>24</v>
      </c>
      <c r="K495" s="15">
        <v>25</v>
      </c>
      <c r="L495" s="15">
        <v>60</v>
      </c>
      <c r="M495" s="15">
        <v>71</v>
      </c>
      <c r="N495" s="15">
        <v>46</v>
      </c>
      <c r="O495" s="15">
        <v>28</v>
      </c>
      <c r="P495" s="15">
        <v>77</v>
      </c>
      <c r="Q495" s="15">
        <v>97</v>
      </c>
      <c r="R495" s="15">
        <v>98</v>
      </c>
      <c r="S495" s="15">
        <v>73</v>
      </c>
      <c r="T495" s="15">
        <v>51</v>
      </c>
      <c r="U495" s="15">
        <v>67</v>
      </c>
      <c r="V495" s="15">
        <v>96</v>
      </c>
      <c r="W495" s="15">
        <v>62</v>
      </c>
      <c r="X495" s="15">
        <v>11</v>
      </c>
      <c r="Y495" s="15">
        <v>89</v>
      </c>
      <c r="Z495" s="15">
        <v>83</v>
      </c>
      <c r="AA495" s="15">
        <v>41</v>
      </c>
      <c r="AB495" s="15">
        <v>17</v>
      </c>
      <c r="AC495" s="15">
        <v>78</v>
      </c>
      <c r="AD495" s="15">
        <v>38</v>
      </c>
      <c r="AE495" s="15">
        <v>29</v>
      </c>
      <c r="AF495" s="15">
        <v>92</v>
      </c>
      <c r="AG495" s="15">
        <v>39</v>
      </c>
      <c r="AH495" s="15">
        <v>10</v>
      </c>
      <c r="AI495" s="15">
        <v>22</v>
      </c>
      <c r="AJ495" s="15">
        <v>72</v>
      </c>
      <c r="AK495" s="15">
        <v>45</v>
      </c>
      <c r="AL495" s="15">
        <v>20</v>
      </c>
      <c r="AM495" s="15">
        <v>66</v>
      </c>
      <c r="AN495" s="15">
        <v>90</v>
      </c>
      <c r="AO495" s="15">
        <v>3</v>
      </c>
      <c r="AP495" s="15">
        <v>8</v>
      </c>
      <c r="AQ495" s="15">
        <v>85</v>
      </c>
      <c r="AR495" s="15">
        <v>47</v>
      </c>
      <c r="AS495" s="15">
        <v>58</v>
      </c>
      <c r="AT495" s="15">
        <v>44</v>
      </c>
      <c r="AU495" s="15">
        <v>93</v>
      </c>
      <c r="AV495" s="15">
        <v>30</v>
      </c>
      <c r="AW495" s="15">
        <v>82</v>
      </c>
      <c r="AX495" s="15">
        <v>100</v>
      </c>
      <c r="AY495" s="15">
        <v>48</v>
      </c>
      <c r="AZ495" s="15">
        <v>21</v>
      </c>
      <c r="BA495" s="15">
        <v>40</v>
      </c>
      <c r="BB495" s="15">
        <v>87</v>
      </c>
      <c r="BC495" s="15">
        <v>81</v>
      </c>
      <c r="BD495" s="15">
        <v>42</v>
      </c>
      <c r="BE495" s="15">
        <v>31</v>
      </c>
      <c r="BF495" s="15">
        <v>95</v>
      </c>
      <c r="BG495" s="15">
        <v>53</v>
      </c>
      <c r="BH495" s="15">
        <v>68</v>
      </c>
      <c r="BI495" s="15">
        <v>9</v>
      </c>
      <c r="BJ495" s="15">
        <v>101</v>
      </c>
      <c r="BK495" s="15">
        <v>91</v>
      </c>
      <c r="BL495" s="15">
        <v>1</v>
      </c>
      <c r="BM495" s="15">
        <v>52</v>
      </c>
      <c r="BN495" s="15">
        <v>23</v>
      </c>
      <c r="BO495" s="15">
        <v>59</v>
      </c>
      <c r="BP495" s="15">
        <v>49</v>
      </c>
      <c r="BQ495" s="15">
        <v>6</v>
      </c>
      <c r="BR495" s="15">
        <v>74</v>
      </c>
      <c r="BS495" s="15">
        <v>65</v>
      </c>
      <c r="BT495" s="15">
        <v>5</v>
      </c>
      <c r="BU495" s="15">
        <v>86</v>
      </c>
      <c r="BV495" s="15">
        <v>75</v>
      </c>
      <c r="BW495" s="15">
        <v>33</v>
      </c>
      <c r="BX495" s="15">
        <v>79</v>
      </c>
      <c r="BY495" s="15">
        <v>19</v>
      </c>
      <c r="BZ495" s="15">
        <v>14</v>
      </c>
      <c r="CA495" s="15">
        <v>32</v>
      </c>
      <c r="CB495" s="15">
        <v>43</v>
      </c>
      <c r="CC495" s="15">
        <v>15</v>
      </c>
      <c r="CD495" s="15">
        <v>64</v>
      </c>
      <c r="CE495" s="15">
        <v>27</v>
      </c>
      <c r="CF495" s="15">
        <v>36</v>
      </c>
      <c r="CG495" s="15">
        <v>88</v>
      </c>
      <c r="CH495" s="15">
        <v>50</v>
      </c>
      <c r="CI495" s="15">
        <v>94</v>
      </c>
      <c r="CJ495" s="15">
        <v>55</v>
      </c>
      <c r="CK495" s="15">
        <v>61</v>
      </c>
      <c r="CL495" s="15">
        <v>7</v>
      </c>
      <c r="CM495" s="15">
        <v>12</v>
      </c>
      <c r="CN495" s="15">
        <v>18</v>
      </c>
      <c r="CO495" s="15">
        <v>69</v>
      </c>
      <c r="CP495" s="15">
        <v>56</v>
      </c>
      <c r="CR495" s="15">
        <v>84</v>
      </c>
      <c r="CS495" s="15">
        <v>54</v>
      </c>
      <c r="CT495" s="15">
        <v>76</v>
      </c>
      <c r="CU495" s="15">
        <v>26</v>
      </c>
      <c r="CW495" s="15">
        <v>35</v>
      </c>
      <c r="CX495" s="15">
        <v>63</v>
      </c>
      <c r="CY495" s="15">
        <v>70</v>
      </c>
      <c r="CZ495" s="15">
        <v>16</v>
      </c>
      <c r="DB495" s="15">
        <v>13</v>
      </c>
      <c r="DC495" s="15">
        <v>4</v>
      </c>
      <c r="DD495" s="15">
        <v>34</v>
      </c>
      <c r="DE495" s="15">
        <v>37</v>
      </c>
    </row>
    <row r="496" spans="4:109" s="15" customFormat="1"/>
    <row r="497" spans="4:109" s="15" customFormat="1">
      <c r="D497" s="479">
        <v>102</v>
      </c>
      <c r="E497" s="40" t="s">
        <v>338</v>
      </c>
    </row>
    <row r="498" spans="4:109" s="15" customFormat="1">
      <c r="E498" s="475" t="s">
        <v>283</v>
      </c>
      <c r="F498" s="15">
        <v>1</v>
      </c>
      <c r="G498" s="15">
        <v>2</v>
      </c>
      <c r="H498" s="15">
        <v>3</v>
      </c>
      <c r="I498" s="15">
        <v>4</v>
      </c>
      <c r="J498" s="15">
        <v>5</v>
      </c>
      <c r="K498" s="15">
        <v>6</v>
      </c>
      <c r="L498" s="15">
        <v>7</v>
      </c>
      <c r="M498" s="15">
        <v>8</v>
      </c>
      <c r="N498" s="15">
        <v>9</v>
      </c>
      <c r="O498" s="15">
        <v>10</v>
      </c>
      <c r="P498" s="15">
        <v>11</v>
      </c>
      <c r="Q498" s="15">
        <v>12</v>
      </c>
      <c r="R498" s="15">
        <v>13</v>
      </c>
      <c r="S498" s="15">
        <v>14</v>
      </c>
      <c r="T498" s="15">
        <v>15</v>
      </c>
      <c r="U498" s="15">
        <v>16</v>
      </c>
      <c r="V498" s="15">
        <v>17</v>
      </c>
      <c r="W498" s="15">
        <v>18</v>
      </c>
      <c r="X498" s="15">
        <v>19</v>
      </c>
      <c r="Y498" s="15">
        <v>20</v>
      </c>
      <c r="Z498" s="15">
        <v>21</v>
      </c>
      <c r="AA498" s="15">
        <v>22</v>
      </c>
      <c r="AB498" s="15">
        <v>23</v>
      </c>
      <c r="AC498" s="15">
        <v>24</v>
      </c>
      <c r="AD498" s="15">
        <v>25</v>
      </c>
      <c r="AE498" s="15">
        <v>26</v>
      </c>
      <c r="AF498" s="15">
        <v>27</v>
      </c>
      <c r="AG498" s="15">
        <v>28</v>
      </c>
      <c r="AH498" s="15">
        <v>29</v>
      </c>
      <c r="AI498" s="15">
        <v>30</v>
      </c>
      <c r="AJ498" s="15">
        <v>31</v>
      </c>
      <c r="AK498" s="15">
        <v>32</v>
      </c>
      <c r="AL498" s="15">
        <v>33</v>
      </c>
      <c r="AM498" s="15">
        <v>34</v>
      </c>
      <c r="AN498" s="15">
        <v>35</v>
      </c>
      <c r="AO498" s="15">
        <v>36</v>
      </c>
      <c r="AP498" s="15">
        <v>37</v>
      </c>
      <c r="AQ498" s="15">
        <v>38</v>
      </c>
      <c r="AR498" s="15">
        <v>39</v>
      </c>
      <c r="AS498" s="15">
        <v>40</v>
      </c>
      <c r="AT498" s="15">
        <v>41</v>
      </c>
      <c r="AU498" s="15">
        <v>42</v>
      </c>
      <c r="AV498" s="15">
        <v>43</v>
      </c>
      <c r="AW498" s="15">
        <v>44</v>
      </c>
      <c r="AX498" s="15">
        <v>45</v>
      </c>
      <c r="AY498" s="15">
        <v>46</v>
      </c>
      <c r="AZ498" s="15">
        <v>47</v>
      </c>
      <c r="BA498" s="15">
        <v>48</v>
      </c>
      <c r="BB498" s="15">
        <v>49</v>
      </c>
      <c r="BC498" s="15">
        <v>50</v>
      </c>
      <c r="BD498" s="15">
        <v>51</v>
      </c>
      <c r="BE498" s="15">
        <v>52</v>
      </c>
      <c r="BF498" s="15">
        <v>53</v>
      </c>
      <c r="BG498" s="15">
        <v>54</v>
      </c>
      <c r="BH498" s="15">
        <v>55</v>
      </c>
      <c r="BI498" s="15">
        <v>56</v>
      </c>
      <c r="BJ498" s="15">
        <v>57</v>
      </c>
      <c r="BK498" s="15">
        <v>58</v>
      </c>
      <c r="BL498" s="15">
        <v>59</v>
      </c>
      <c r="BM498" s="15">
        <v>60</v>
      </c>
      <c r="BN498" s="15">
        <v>61</v>
      </c>
      <c r="BO498" s="15">
        <v>62</v>
      </c>
      <c r="BP498" s="15">
        <v>63</v>
      </c>
      <c r="BQ498" s="15">
        <v>64</v>
      </c>
      <c r="BR498" s="15">
        <v>65</v>
      </c>
      <c r="BS498" s="15">
        <v>66</v>
      </c>
      <c r="BT498" s="15">
        <v>67</v>
      </c>
      <c r="BU498" s="15">
        <v>68</v>
      </c>
      <c r="BV498" s="15">
        <v>69</v>
      </c>
      <c r="BW498" s="15">
        <v>70</v>
      </c>
      <c r="BX498" s="15">
        <v>71</v>
      </c>
      <c r="BY498" s="15">
        <v>72</v>
      </c>
      <c r="BZ498" s="15">
        <v>73</v>
      </c>
      <c r="CA498" s="15">
        <v>74</v>
      </c>
      <c r="CB498" s="15">
        <v>75</v>
      </c>
      <c r="CC498" s="15">
        <v>76</v>
      </c>
      <c r="CD498" s="15">
        <v>77</v>
      </c>
      <c r="CE498" s="15">
        <v>78</v>
      </c>
      <c r="CF498" s="15">
        <v>79</v>
      </c>
      <c r="CG498" s="15">
        <v>80</v>
      </c>
      <c r="CH498" s="15">
        <v>81</v>
      </c>
      <c r="CI498" s="15">
        <v>82</v>
      </c>
      <c r="CJ498" s="15">
        <v>83</v>
      </c>
      <c r="CK498" s="15">
        <v>84</v>
      </c>
      <c r="CL498" s="15">
        <v>85</v>
      </c>
      <c r="CM498" s="15">
        <v>86</v>
      </c>
      <c r="CN498" s="15">
        <v>87</v>
      </c>
      <c r="CO498" s="15">
        <v>88</v>
      </c>
      <c r="CP498" s="15">
        <v>89</v>
      </c>
      <c r="CQ498" s="15">
        <v>90</v>
      </c>
      <c r="CR498" s="15">
        <v>91</v>
      </c>
      <c r="CS498" s="15">
        <v>92</v>
      </c>
      <c r="CT498" s="15">
        <v>93</v>
      </c>
      <c r="CU498" s="15">
        <v>94</v>
      </c>
      <c r="CW498" s="15">
        <v>95</v>
      </c>
      <c r="CX498" s="15">
        <v>96</v>
      </c>
      <c r="CY498" s="15">
        <v>97</v>
      </c>
      <c r="CZ498" s="15">
        <v>98</v>
      </c>
      <c r="DB498" s="15">
        <v>99</v>
      </c>
      <c r="DC498" s="15">
        <v>100</v>
      </c>
      <c r="DD498" s="15">
        <v>101</v>
      </c>
      <c r="DE498" s="15">
        <v>102</v>
      </c>
    </row>
    <row r="499" spans="4:109" s="15" customFormat="1">
      <c r="E499" s="475" t="s">
        <v>311</v>
      </c>
      <c r="F499" s="15">
        <v>48</v>
      </c>
      <c r="G499" s="15">
        <v>84</v>
      </c>
      <c r="H499" s="15">
        <v>5</v>
      </c>
      <c r="I499" s="15">
        <v>70</v>
      </c>
      <c r="J499" s="15">
        <v>18</v>
      </c>
      <c r="K499" s="15">
        <v>75</v>
      </c>
      <c r="L499" s="15">
        <v>79</v>
      </c>
      <c r="M499" s="15">
        <v>40</v>
      </c>
      <c r="N499" s="15">
        <v>63</v>
      </c>
      <c r="O499" s="15">
        <v>83</v>
      </c>
      <c r="P499" s="15">
        <v>72</v>
      </c>
      <c r="Q499" s="15">
        <v>64</v>
      </c>
      <c r="R499" s="15">
        <v>22</v>
      </c>
      <c r="S499" s="15">
        <v>8</v>
      </c>
      <c r="T499" s="15">
        <v>67</v>
      </c>
      <c r="U499" s="15">
        <v>45</v>
      </c>
      <c r="V499" s="15">
        <v>14</v>
      </c>
      <c r="W499" s="15">
        <v>9</v>
      </c>
      <c r="X499" s="15">
        <v>91</v>
      </c>
      <c r="Y499" s="15">
        <v>32</v>
      </c>
      <c r="Z499" s="15">
        <v>59</v>
      </c>
      <c r="AA499" s="15">
        <v>4</v>
      </c>
      <c r="AB499" s="15">
        <v>102</v>
      </c>
      <c r="AC499" s="15">
        <v>26</v>
      </c>
      <c r="AD499" s="15">
        <v>6</v>
      </c>
      <c r="AE499" s="15">
        <v>28</v>
      </c>
      <c r="AF499" s="15">
        <v>95</v>
      </c>
      <c r="AG499" s="15">
        <v>80</v>
      </c>
      <c r="AH499" s="15">
        <v>93</v>
      </c>
      <c r="AI499" s="15">
        <v>56</v>
      </c>
      <c r="AJ499" s="15">
        <v>53</v>
      </c>
      <c r="AK499" s="15">
        <v>19</v>
      </c>
      <c r="AL499" s="15">
        <v>87</v>
      </c>
      <c r="AM499" s="15">
        <v>78</v>
      </c>
      <c r="AN499" s="15">
        <v>43</v>
      </c>
      <c r="AO499" s="15">
        <v>58</v>
      </c>
      <c r="AP499" s="15">
        <v>49</v>
      </c>
      <c r="AQ499" s="15">
        <v>15</v>
      </c>
      <c r="AR499" s="15">
        <v>36</v>
      </c>
      <c r="AS499" s="15">
        <v>42</v>
      </c>
      <c r="AT499" s="15">
        <v>25</v>
      </c>
      <c r="AU499" s="15">
        <v>31</v>
      </c>
      <c r="AV499" s="15">
        <v>37</v>
      </c>
      <c r="AW499" s="15">
        <v>52</v>
      </c>
      <c r="AX499" s="15">
        <v>73</v>
      </c>
      <c r="AY499" s="15">
        <v>34</v>
      </c>
      <c r="AZ499" s="15">
        <v>101</v>
      </c>
      <c r="BA499" s="15">
        <v>92</v>
      </c>
      <c r="BB499" s="15">
        <v>81</v>
      </c>
      <c r="BC499" s="15">
        <v>76</v>
      </c>
      <c r="BD499" s="15">
        <v>54</v>
      </c>
      <c r="BE499" s="15">
        <v>88</v>
      </c>
      <c r="BF499" s="15">
        <v>47</v>
      </c>
      <c r="BG499" s="15">
        <v>71</v>
      </c>
      <c r="BH499" s="15">
        <v>29</v>
      </c>
      <c r="BI499" s="15">
        <v>27</v>
      </c>
      <c r="BJ499" s="15">
        <v>90</v>
      </c>
      <c r="BK499" s="15">
        <v>82</v>
      </c>
      <c r="BL499" s="15">
        <v>61</v>
      </c>
      <c r="BM499" s="15">
        <v>100</v>
      </c>
      <c r="BN499" s="15">
        <v>65</v>
      </c>
      <c r="BO499" s="15">
        <v>68</v>
      </c>
      <c r="BP499" s="15">
        <v>44</v>
      </c>
      <c r="BQ499" s="15">
        <v>21</v>
      </c>
      <c r="BR499" s="15">
        <v>74</v>
      </c>
      <c r="BS499" s="15">
        <v>39</v>
      </c>
      <c r="BT499" s="15">
        <v>97</v>
      </c>
      <c r="BU499" s="15">
        <v>62</v>
      </c>
      <c r="BV499" s="15">
        <v>17</v>
      </c>
      <c r="BW499" s="15">
        <v>94</v>
      </c>
      <c r="BX499" s="15">
        <v>98</v>
      </c>
      <c r="BY499" s="15">
        <v>33</v>
      </c>
      <c r="BZ499" s="15">
        <v>77</v>
      </c>
      <c r="CA499" s="15">
        <v>46</v>
      </c>
      <c r="CB499" s="15">
        <v>23</v>
      </c>
      <c r="CC499" s="15">
        <v>50</v>
      </c>
      <c r="CD499" s="15">
        <v>1</v>
      </c>
      <c r="CE499" s="15">
        <v>55</v>
      </c>
      <c r="CF499" s="15">
        <v>86</v>
      </c>
      <c r="CG499" s="15">
        <v>24</v>
      </c>
      <c r="CH499" s="15">
        <v>89</v>
      </c>
      <c r="CI499" s="15">
        <v>38</v>
      </c>
      <c r="CJ499" s="15">
        <v>96</v>
      </c>
      <c r="CK499" s="15">
        <v>35</v>
      </c>
      <c r="CL499" s="15">
        <v>51</v>
      </c>
      <c r="CM499" s="15">
        <v>30</v>
      </c>
      <c r="CN499" s="15">
        <v>99</v>
      </c>
      <c r="CO499" s="15">
        <v>60</v>
      </c>
      <c r="CP499" s="15">
        <v>12</v>
      </c>
      <c r="CQ499" s="15">
        <v>3</v>
      </c>
      <c r="CR499" s="15">
        <v>69</v>
      </c>
      <c r="CS499" s="15">
        <v>10</v>
      </c>
      <c r="CT499" s="15">
        <v>20</v>
      </c>
      <c r="CU499" s="15">
        <v>13</v>
      </c>
      <c r="CW499" s="15">
        <v>57</v>
      </c>
      <c r="CX499" s="15">
        <v>66</v>
      </c>
      <c r="CY499" s="15">
        <v>16</v>
      </c>
      <c r="CZ499" s="15">
        <v>41</v>
      </c>
      <c r="DB499" s="15">
        <v>85</v>
      </c>
      <c r="DC499" s="15">
        <v>11</v>
      </c>
      <c r="DD499" s="15">
        <v>2</v>
      </c>
      <c r="DE499" s="15">
        <v>7</v>
      </c>
    </row>
    <row r="500" spans="4:109" s="15" customFormat="1">
      <c r="E500" s="475" t="s">
        <v>313</v>
      </c>
      <c r="F500" s="15">
        <v>74</v>
      </c>
      <c r="G500" s="15">
        <v>15</v>
      </c>
      <c r="H500" s="15">
        <v>84</v>
      </c>
      <c r="I500" s="15">
        <v>99</v>
      </c>
      <c r="J500" s="15">
        <v>87</v>
      </c>
      <c r="K500" s="15">
        <v>23</v>
      </c>
      <c r="L500" s="15">
        <v>71</v>
      </c>
      <c r="M500" s="15">
        <v>91</v>
      </c>
      <c r="N500" s="15">
        <v>50</v>
      </c>
      <c r="O500" s="15">
        <v>28</v>
      </c>
      <c r="P500" s="15">
        <v>93</v>
      </c>
      <c r="Q500" s="15">
        <v>20</v>
      </c>
      <c r="R500" s="15">
        <v>81</v>
      </c>
      <c r="S500" s="15">
        <v>66</v>
      </c>
      <c r="T500" s="15">
        <v>37</v>
      </c>
      <c r="U500" s="15">
        <v>55</v>
      </c>
      <c r="V500" s="15">
        <v>78</v>
      </c>
      <c r="W500" s="15">
        <v>49</v>
      </c>
      <c r="X500" s="15">
        <v>62</v>
      </c>
      <c r="Y500" s="15">
        <v>96</v>
      </c>
      <c r="Z500" s="15">
        <v>12</v>
      </c>
      <c r="AA500" s="15">
        <v>73</v>
      </c>
      <c r="AB500" s="15">
        <v>17</v>
      </c>
      <c r="AC500" s="15">
        <v>53</v>
      </c>
      <c r="AD500" s="15">
        <v>34</v>
      </c>
      <c r="AE500" s="15">
        <v>67</v>
      </c>
      <c r="AF500" s="15">
        <v>44</v>
      </c>
      <c r="AG500" s="15">
        <v>25</v>
      </c>
      <c r="AH500" s="15">
        <v>47</v>
      </c>
      <c r="AI500" s="15">
        <v>77</v>
      </c>
      <c r="AJ500" s="15">
        <v>29</v>
      </c>
      <c r="AK500" s="15">
        <v>69</v>
      </c>
      <c r="AL500" s="15">
        <v>100</v>
      </c>
      <c r="AM500" s="15">
        <v>72</v>
      </c>
      <c r="AN500" s="15">
        <v>38</v>
      </c>
      <c r="AO500" s="15">
        <v>70</v>
      </c>
      <c r="AP500" s="15">
        <v>6</v>
      </c>
      <c r="AQ500" s="15">
        <v>36</v>
      </c>
      <c r="AR500" s="15">
        <v>57</v>
      </c>
      <c r="AS500" s="15">
        <v>31</v>
      </c>
      <c r="AT500" s="15">
        <v>4</v>
      </c>
      <c r="AU500" s="15">
        <v>13</v>
      </c>
      <c r="AV500" s="15">
        <v>7</v>
      </c>
      <c r="AW500" s="15">
        <v>16</v>
      </c>
      <c r="AX500" s="15">
        <v>95</v>
      </c>
      <c r="AY500" s="15">
        <v>60</v>
      </c>
      <c r="AZ500" s="15">
        <v>18</v>
      </c>
      <c r="BA500" s="15">
        <v>90</v>
      </c>
      <c r="BB500" s="15">
        <v>33</v>
      </c>
      <c r="BC500" s="15">
        <v>97</v>
      </c>
      <c r="BD500" s="15">
        <v>9</v>
      </c>
      <c r="BE500" s="15">
        <v>3</v>
      </c>
      <c r="BF500" s="15">
        <v>39</v>
      </c>
      <c r="BG500" s="15">
        <v>85</v>
      </c>
      <c r="BH500" s="15">
        <v>101</v>
      </c>
      <c r="BI500" s="15">
        <v>43</v>
      </c>
      <c r="BJ500" s="15">
        <v>54</v>
      </c>
      <c r="BK500" s="15">
        <v>10</v>
      </c>
      <c r="BL500" s="15">
        <v>75</v>
      </c>
      <c r="BM500" s="15">
        <v>22</v>
      </c>
      <c r="BN500" s="15">
        <v>83</v>
      </c>
      <c r="BO500" s="15">
        <v>61</v>
      </c>
      <c r="BP500" s="15">
        <v>42</v>
      </c>
      <c r="BQ500" s="15">
        <v>88</v>
      </c>
      <c r="BR500" s="15">
        <v>11</v>
      </c>
      <c r="BS500" s="15">
        <v>14</v>
      </c>
      <c r="BT500" s="15">
        <v>26</v>
      </c>
      <c r="BU500" s="15">
        <v>98</v>
      </c>
      <c r="BV500" s="15">
        <v>58</v>
      </c>
      <c r="BW500" s="15">
        <v>89</v>
      </c>
      <c r="BX500" s="15">
        <v>64</v>
      </c>
      <c r="BY500" s="15">
        <v>21</v>
      </c>
      <c r="BZ500" s="15">
        <v>79</v>
      </c>
      <c r="CA500" s="15">
        <v>1</v>
      </c>
      <c r="CB500" s="15">
        <v>59</v>
      </c>
      <c r="CC500" s="15">
        <v>94</v>
      </c>
      <c r="CD500" s="15">
        <v>41</v>
      </c>
      <c r="CE500" s="15">
        <v>19</v>
      </c>
      <c r="CF500" s="15">
        <v>2</v>
      </c>
      <c r="CG500" s="15">
        <v>86</v>
      </c>
      <c r="CH500" s="15">
        <v>35</v>
      </c>
      <c r="CI500" s="15">
        <v>102</v>
      </c>
      <c r="CJ500" s="15">
        <v>45</v>
      </c>
      <c r="CK500" s="15">
        <v>56</v>
      </c>
      <c r="CL500" s="15">
        <v>82</v>
      </c>
      <c r="CM500" s="15">
        <v>32</v>
      </c>
      <c r="CN500" s="15">
        <v>63</v>
      </c>
      <c r="CO500" s="15">
        <v>52</v>
      </c>
      <c r="CP500" s="15">
        <v>92</v>
      </c>
      <c r="CQ500" s="15">
        <v>48</v>
      </c>
      <c r="CR500" s="15">
        <v>8</v>
      </c>
      <c r="CS500" s="15">
        <v>40</v>
      </c>
      <c r="CT500" s="15">
        <v>65</v>
      </c>
      <c r="CU500" s="15">
        <v>27</v>
      </c>
      <c r="CW500" s="15">
        <v>24</v>
      </c>
      <c r="CX500" s="15">
        <v>5</v>
      </c>
      <c r="CY500" s="15">
        <v>76</v>
      </c>
      <c r="CZ500" s="15">
        <v>68</v>
      </c>
      <c r="DB500" s="15">
        <v>80</v>
      </c>
      <c r="DC500" s="15">
        <v>30</v>
      </c>
      <c r="DD500" s="15">
        <v>46</v>
      </c>
      <c r="DE500" s="15">
        <v>51</v>
      </c>
    </row>
    <row r="501" spans="4:109" s="15" customFormat="1"/>
    <row r="502" spans="4:109" s="15" customFormat="1">
      <c r="D502" s="479">
        <v>103</v>
      </c>
      <c r="E502" s="40" t="s">
        <v>338</v>
      </c>
    </row>
    <row r="503" spans="4:109" s="15" customFormat="1">
      <c r="E503" s="475" t="s">
        <v>283</v>
      </c>
      <c r="F503" s="15">
        <v>1</v>
      </c>
      <c r="G503" s="15">
        <v>2</v>
      </c>
      <c r="H503" s="15">
        <v>3</v>
      </c>
      <c r="I503" s="15">
        <v>4</v>
      </c>
      <c r="J503" s="15">
        <v>5</v>
      </c>
      <c r="K503" s="15">
        <v>6</v>
      </c>
      <c r="L503" s="15">
        <v>7</v>
      </c>
      <c r="M503" s="15">
        <v>8</v>
      </c>
      <c r="N503" s="15">
        <v>9</v>
      </c>
      <c r="O503" s="15">
        <v>10</v>
      </c>
      <c r="P503" s="15">
        <v>11</v>
      </c>
      <c r="Q503" s="15">
        <v>12</v>
      </c>
      <c r="R503" s="15">
        <v>13</v>
      </c>
      <c r="S503" s="15">
        <v>14</v>
      </c>
      <c r="T503" s="15">
        <v>15</v>
      </c>
      <c r="U503" s="15">
        <v>16</v>
      </c>
      <c r="V503" s="15">
        <v>17</v>
      </c>
      <c r="W503" s="15">
        <v>18</v>
      </c>
      <c r="X503" s="15">
        <v>19</v>
      </c>
      <c r="Y503" s="15">
        <v>20</v>
      </c>
      <c r="Z503" s="15">
        <v>21</v>
      </c>
      <c r="AA503" s="15">
        <v>22</v>
      </c>
      <c r="AB503" s="15">
        <v>23</v>
      </c>
      <c r="AC503" s="15">
        <v>24</v>
      </c>
      <c r="AD503" s="15">
        <v>25</v>
      </c>
      <c r="AE503" s="15">
        <v>26</v>
      </c>
      <c r="AF503" s="15">
        <v>27</v>
      </c>
      <c r="AG503" s="15">
        <v>28</v>
      </c>
      <c r="AH503" s="15">
        <v>29</v>
      </c>
      <c r="AI503" s="15">
        <v>30</v>
      </c>
      <c r="AJ503" s="15">
        <v>31</v>
      </c>
      <c r="AK503" s="15">
        <v>32</v>
      </c>
      <c r="AL503" s="15">
        <v>33</v>
      </c>
      <c r="AM503" s="15">
        <v>34</v>
      </c>
      <c r="AN503" s="15">
        <v>35</v>
      </c>
      <c r="AO503" s="15">
        <v>36</v>
      </c>
      <c r="AP503" s="15">
        <v>37</v>
      </c>
      <c r="AQ503" s="15">
        <v>38</v>
      </c>
      <c r="AR503" s="15">
        <v>39</v>
      </c>
      <c r="AS503" s="15">
        <v>40</v>
      </c>
      <c r="AT503" s="15">
        <v>41</v>
      </c>
      <c r="AU503" s="15">
        <v>42</v>
      </c>
      <c r="AV503" s="15">
        <v>43</v>
      </c>
      <c r="AW503" s="15">
        <v>44</v>
      </c>
      <c r="AX503" s="15">
        <v>45</v>
      </c>
      <c r="AY503" s="15">
        <v>46</v>
      </c>
      <c r="AZ503" s="15">
        <v>47</v>
      </c>
      <c r="BA503" s="15">
        <v>48</v>
      </c>
      <c r="BB503" s="15">
        <v>49</v>
      </c>
      <c r="BC503" s="15">
        <v>50</v>
      </c>
      <c r="BD503" s="15">
        <v>51</v>
      </c>
      <c r="BE503" s="15">
        <v>52</v>
      </c>
      <c r="BF503" s="15">
        <v>53</v>
      </c>
      <c r="BG503" s="15">
        <v>54</v>
      </c>
      <c r="BH503" s="15">
        <v>55</v>
      </c>
      <c r="BI503" s="15">
        <v>56</v>
      </c>
      <c r="BJ503" s="15">
        <v>57</v>
      </c>
      <c r="BK503" s="15">
        <v>58</v>
      </c>
      <c r="BL503" s="15">
        <v>59</v>
      </c>
      <c r="BM503" s="15">
        <v>60</v>
      </c>
      <c r="BN503" s="15">
        <v>61</v>
      </c>
      <c r="BO503" s="15">
        <v>62</v>
      </c>
      <c r="BP503" s="15">
        <v>63</v>
      </c>
      <c r="BQ503" s="15">
        <v>64</v>
      </c>
      <c r="BR503" s="15">
        <v>65</v>
      </c>
      <c r="BS503" s="15">
        <v>66</v>
      </c>
      <c r="BT503" s="15">
        <v>67</v>
      </c>
      <c r="BU503" s="15">
        <v>68</v>
      </c>
      <c r="BV503" s="15">
        <v>69</v>
      </c>
      <c r="BW503" s="15">
        <v>70</v>
      </c>
      <c r="BX503" s="15">
        <v>71</v>
      </c>
      <c r="BY503" s="15">
        <v>72</v>
      </c>
      <c r="BZ503" s="15">
        <v>73</v>
      </c>
      <c r="CA503" s="15">
        <v>74</v>
      </c>
      <c r="CB503" s="15">
        <v>75</v>
      </c>
      <c r="CC503" s="15">
        <v>76</v>
      </c>
      <c r="CD503" s="15">
        <v>77</v>
      </c>
      <c r="CE503" s="15">
        <v>78</v>
      </c>
      <c r="CF503" s="15">
        <v>79</v>
      </c>
      <c r="CG503" s="15">
        <v>80</v>
      </c>
      <c r="CH503" s="15">
        <v>81</v>
      </c>
      <c r="CI503" s="15">
        <v>82</v>
      </c>
      <c r="CJ503" s="15">
        <v>83</v>
      </c>
      <c r="CK503" s="15">
        <v>84</v>
      </c>
      <c r="CL503" s="15">
        <v>85</v>
      </c>
      <c r="CM503" s="15">
        <v>86</v>
      </c>
      <c r="CN503" s="15">
        <v>87</v>
      </c>
      <c r="CO503" s="15">
        <v>88</v>
      </c>
      <c r="CP503" s="15">
        <v>89</v>
      </c>
      <c r="CQ503" s="15">
        <v>90</v>
      </c>
      <c r="CR503" s="15">
        <v>91</v>
      </c>
      <c r="CS503" s="15">
        <v>92</v>
      </c>
      <c r="CT503" s="15">
        <v>93</v>
      </c>
      <c r="CU503" s="15">
        <v>94</v>
      </c>
      <c r="CV503" s="15">
        <v>95</v>
      </c>
      <c r="CW503" s="15">
        <v>96</v>
      </c>
      <c r="CX503" s="15">
        <v>97</v>
      </c>
      <c r="CY503" s="15">
        <v>98</v>
      </c>
      <c r="CZ503" s="15">
        <v>99</v>
      </c>
      <c r="DB503" s="15">
        <v>100</v>
      </c>
      <c r="DC503" s="15">
        <v>101</v>
      </c>
      <c r="DD503" s="15">
        <v>102</v>
      </c>
      <c r="DE503" s="15">
        <v>103</v>
      </c>
    </row>
    <row r="504" spans="4:109" s="15" customFormat="1">
      <c r="E504" s="475" t="s">
        <v>311</v>
      </c>
      <c r="F504" s="15">
        <v>25</v>
      </c>
      <c r="G504" s="15">
        <v>51</v>
      </c>
      <c r="H504" s="15">
        <v>103</v>
      </c>
      <c r="I504" s="15">
        <v>87</v>
      </c>
      <c r="J504" s="15">
        <v>58</v>
      </c>
      <c r="K504" s="15">
        <v>98</v>
      </c>
      <c r="L504" s="15">
        <v>35</v>
      </c>
      <c r="M504" s="15">
        <v>77</v>
      </c>
      <c r="N504" s="15">
        <v>61</v>
      </c>
      <c r="O504" s="15">
        <v>81</v>
      </c>
      <c r="P504" s="15">
        <v>30</v>
      </c>
      <c r="Q504" s="15">
        <v>74</v>
      </c>
      <c r="R504" s="15">
        <v>82</v>
      </c>
      <c r="S504" s="15">
        <v>22</v>
      </c>
      <c r="T504" s="15">
        <v>96</v>
      </c>
      <c r="U504" s="15">
        <v>63</v>
      </c>
      <c r="V504" s="15">
        <v>43</v>
      </c>
      <c r="W504" s="15">
        <v>7</v>
      </c>
      <c r="X504" s="15">
        <v>56</v>
      </c>
      <c r="Y504" s="15">
        <v>28</v>
      </c>
      <c r="Z504" s="15">
        <v>78</v>
      </c>
      <c r="AA504" s="15">
        <v>46</v>
      </c>
      <c r="AB504" s="15">
        <v>20</v>
      </c>
      <c r="AC504" s="15">
        <v>5</v>
      </c>
      <c r="AD504" s="15">
        <v>67</v>
      </c>
      <c r="AE504" s="15">
        <v>8</v>
      </c>
      <c r="AF504" s="15">
        <v>15</v>
      </c>
      <c r="AG504" s="15">
        <v>16</v>
      </c>
      <c r="AH504" s="15">
        <v>48</v>
      </c>
      <c r="AI504" s="15">
        <v>68</v>
      </c>
      <c r="AJ504" s="15">
        <v>99</v>
      </c>
      <c r="AK504" s="15">
        <v>53</v>
      </c>
      <c r="AL504" s="15">
        <v>11</v>
      </c>
      <c r="AM504" s="15">
        <v>80</v>
      </c>
      <c r="AN504" s="15">
        <v>17</v>
      </c>
      <c r="AO504" s="15">
        <v>34</v>
      </c>
      <c r="AP504" s="15">
        <v>86</v>
      </c>
      <c r="AQ504" s="15">
        <v>41</v>
      </c>
      <c r="AR504" s="15">
        <v>62</v>
      </c>
      <c r="AS504" s="15">
        <v>92</v>
      </c>
      <c r="AT504" s="15">
        <v>52</v>
      </c>
      <c r="AU504" s="15">
        <v>88</v>
      </c>
      <c r="AV504" s="15">
        <v>36</v>
      </c>
      <c r="AW504" s="15">
        <v>71</v>
      </c>
      <c r="AX504" s="15">
        <v>6</v>
      </c>
      <c r="AY504" s="15">
        <v>9</v>
      </c>
      <c r="AZ504" s="15">
        <v>91</v>
      </c>
      <c r="BA504" s="15">
        <v>1</v>
      </c>
      <c r="BB504" s="15">
        <v>100</v>
      </c>
      <c r="BC504" s="15">
        <v>21</v>
      </c>
      <c r="BD504" s="15">
        <v>69</v>
      </c>
      <c r="BE504" s="15">
        <v>31</v>
      </c>
      <c r="BF504" s="15">
        <v>39</v>
      </c>
      <c r="BG504" s="15">
        <v>75</v>
      </c>
      <c r="BH504" s="15">
        <v>27</v>
      </c>
      <c r="BI504" s="15">
        <v>54</v>
      </c>
      <c r="BJ504" s="15">
        <v>94</v>
      </c>
      <c r="BK504" s="15">
        <v>24</v>
      </c>
      <c r="BL504" s="15">
        <v>73</v>
      </c>
      <c r="BM504" s="15">
        <v>66</v>
      </c>
      <c r="BN504" s="15">
        <v>90</v>
      </c>
      <c r="BO504" s="15">
        <v>38</v>
      </c>
      <c r="BP504" s="15">
        <v>4</v>
      </c>
      <c r="BQ504" s="15">
        <v>18</v>
      </c>
      <c r="BR504" s="15">
        <v>76</v>
      </c>
      <c r="BS504" s="15">
        <v>79</v>
      </c>
      <c r="BT504" s="15">
        <v>102</v>
      </c>
      <c r="BU504" s="15">
        <v>12</v>
      </c>
      <c r="BV504" s="15">
        <v>83</v>
      </c>
      <c r="BW504" s="15">
        <v>44</v>
      </c>
      <c r="BX504" s="15">
        <v>97</v>
      </c>
      <c r="BY504" s="15">
        <v>85</v>
      </c>
      <c r="BZ504" s="15">
        <v>32</v>
      </c>
      <c r="CA504" s="15">
        <v>93</v>
      </c>
      <c r="CB504" s="15">
        <v>49</v>
      </c>
      <c r="CC504" s="15">
        <v>40</v>
      </c>
      <c r="CD504" s="15">
        <v>26</v>
      </c>
      <c r="CE504" s="15">
        <v>10</v>
      </c>
      <c r="CF504" s="15">
        <v>60</v>
      </c>
      <c r="CG504" s="15">
        <v>14</v>
      </c>
      <c r="CH504" s="15">
        <v>101</v>
      </c>
      <c r="CI504" s="15">
        <v>13</v>
      </c>
      <c r="CJ504" s="15">
        <v>50</v>
      </c>
      <c r="CK504" s="15">
        <v>55</v>
      </c>
      <c r="CL504" s="15">
        <v>29</v>
      </c>
      <c r="CM504" s="15">
        <v>37</v>
      </c>
      <c r="CN504" s="15">
        <v>23</v>
      </c>
      <c r="CO504" s="15">
        <v>42</v>
      </c>
      <c r="CP504" s="15">
        <v>47</v>
      </c>
      <c r="CQ504" s="15">
        <v>33</v>
      </c>
      <c r="CR504" s="15">
        <v>65</v>
      </c>
      <c r="CS504" s="15">
        <v>45</v>
      </c>
      <c r="CT504" s="15">
        <v>84</v>
      </c>
      <c r="CU504" s="15">
        <v>57</v>
      </c>
      <c r="CV504" s="15">
        <v>72</v>
      </c>
      <c r="CW504" s="15">
        <v>95</v>
      </c>
      <c r="CX504" s="15">
        <v>19</v>
      </c>
      <c r="CY504" s="15">
        <v>89</v>
      </c>
      <c r="CZ504" s="15">
        <v>2</v>
      </c>
      <c r="DB504" s="15">
        <v>59</v>
      </c>
      <c r="DC504" s="15">
        <v>64</v>
      </c>
      <c r="DD504" s="15">
        <v>70</v>
      </c>
      <c r="DE504" s="15">
        <v>3</v>
      </c>
    </row>
    <row r="505" spans="4:109" s="15" customFormat="1">
      <c r="E505" s="475" t="s">
        <v>313</v>
      </c>
      <c r="F505" s="15">
        <v>18</v>
      </c>
      <c r="G505" s="15">
        <v>59</v>
      </c>
      <c r="H505" s="15">
        <v>45</v>
      </c>
      <c r="I505" s="15">
        <v>88</v>
      </c>
      <c r="J505" s="15">
        <v>99</v>
      </c>
      <c r="K505" s="15">
        <v>5</v>
      </c>
      <c r="L505" s="15">
        <v>103</v>
      </c>
      <c r="M505" s="15">
        <v>47</v>
      </c>
      <c r="N505" s="15">
        <v>38</v>
      </c>
      <c r="O505" s="15">
        <v>34</v>
      </c>
      <c r="P505" s="15">
        <v>62</v>
      </c>
      <c r="Q505" s="15">
        <v>73</v>
      </c>
      <c r="R505" s="15">
        <v>85</v>
      </c>
      <c r="S505" s="15">
        <v>36</v>
      </c>
      <c r="T505" s="15">
        <v>7</v>
      </c>
      <c r="U505" s="15">
        <v>80</v>
      </c>
      <c r="V505" s="15">
        <v>4</v>
      </c>
      <c r="W505" s="15">
        <v>95</v>
      </c>
      <c r="X505" s="15">
        <v>13</v>
      </c>
      <c r="Y505" s="15">
        <v>51</v>
      </c>
      <c r="Z505" s="15">
        <v>17</v>
      </c>
      <c r="AA505" s="15">
        <v>61</v>
      </c>
      <c r="AB505" s="15">
        <v>2</v>
      </c>
      <c r="AC505" s="15">
        <v>52</v>
      </c>
      <c r="AD505" s="15">
        <v>86</v>
      </c>
      <c r="AE505" s="15">
        <v>49</v>
      </c>
      <c r="AF505" s="15">
        <v>84</v>
      </c>
      <c r="AG505" s="15">
        <v>92</v>
      </c>
      <c r="AH505" s="15">
        <v>16</v>
      </c>
      <c r="AI505" s="15">
        <v>26</v>
      </c>
      <c r="AJ505" s="15">
        <v>35</v>
      </c>
      <c r="AK505" s="15">
        <v>89</v>
      </c>
      <c r="AL505" s="15">
        <v>96</v>
      </c>
      <c r="AM505" s="15">
        <v>76</v>
      </c>
      <c r="AN505" s="15">
        <v>23</v>
      </c>
      <c r="AO505" s="15">
        <v>14</v>
      </c>
      <c r="AP505" s="15">
        <v>68</v>
      </c>
      <c r="AQ505" s="15">
        <v>57</v>
      </c>
      <c r="AR505" s="15">
        <v>37</v>
      </c>
      <c r="AS505" s="15">
        <v>79</v>
      </c>
      <c r="AT505" s="15">
        <v>93</v>
      </c>
      <c r="AU505" s="15">
        <v>70</v>
      </c>
      <c r="AV505" s="15">
        <v>81</v>
      </c>
      <c r="AW505" s="15">
        <v>46</v>
      </c>
      <c r="AX505" s="15">
        <v>63</v>
      </c>
      <c r="AY505" s="15">
        <v>55</v>
      </c>
      <c r="AZ505" s="15">
        <v>65</v>
      </c>
      <c r="BA505" s="15">
        <v>67</v>
      </c>
      <c r="BB505" s="15">
        <v>91</v>
      </c>
      <c r="BC505" s="15">
        <v>8</v>
      </c>
      <c r="BD505" s="15">
        <v>74</v>
      </c>
      <c r="BE505" s="15">
        <v>9</v>
      </c>
      <c r="BF505" s="15">
        <v>69</v>
      </c>
      <c r="BG505" s="15">
        <v>101</v>
      </c>
      <c r="BH505" s="15">
        <v>42</v>
      </c>
      <c r="BI505" s="15">
        <v>60</v>
      </c>
      <c r="BJ505" s="15">
        <v>50</v>
      </c>
      <c r="BK505" s="15">
        <v>15</v>
      </c>
      <c r="BL505" s="15">
        <v>82</v>
      </c>
      <c r="BM505" s="15">
        <v>54</v>
      </c>
      <c r="BN505" s="15">
        <v>33</v>
      </c>
      <c r="BO505" s="15">
        <v>25</v>
      </c>
      <c r="BP505" s="15">
        <v>30</v>
      </c>
      <c r="BQ505" s="15">
        <v>77</v>
      </c>
      <c r="BR505" s="15">
        <v>12</v>
      </c>
      <c r="BS505" s="15">
        <v>39</v>
      </c>
      <c r="BT505" s="15">
        <v>20</v>
      </c>
      <c r="BU505" s="15">
        <v>22</v>
      </c>
      <c r="BV505" s="15">
        <v>53</v>
      </c>
      <c r="BW505" s="15">
        <v>71</v>
      </c>
      <c r="BX505" s="15">
        <v>3</v>
      </c>
      <c r="BY505" s="15">
        <v>58</v>
      </c>
      <c r="BZ505" s="15">
        <v>21</v>
      </c>
      <c r="CA505" s="15">
        <v>32</v>
      </c>
      <c r="CB505" s="15">
        <v>41</v>
      </c>
      <c r="CC505" s="15">
        <v>83</v>
      </c>
      <c r="CD505" s="15">
        <v>10</v>
      </c>
      <c r="CE505" s="15">
        <v>100</v>
      </c>
      <c r="CF505" s="15">
        <v>43</v>
      </c>
      <c r="CG505" s="15">
        <v>31</v>
      </c>
      <c r="CH505" s="15">
        <v>75</v>
      </c>
      <c r="CI505" s="15">
        <v>90</v>
      </c>
      <c r="CJ505" s="15">
        <v>19</v>
      </c>
      <c r="CK505" s="15">
        <v>102</v>
      </c>
      <c r="CL505" s="15">
        <v>97</v>
      </c>
      <c r="CM505" s="15">
        <v>29</v>
      </c>
      <c r="CN505" s="15">
        <v>40</v>
      </c>
      <c r="CO505" s="15">
        <v>87</v>
      </c>
      <c r="CP505" s="15">
        <v>1</v>
      </c>
      <c r="CQ505" s="15">
        <v>11</v>
      </c>
      <c r="CR505" s="15">
        <v>24</v>
      </c>
      <c r="CS505" s="15">
        <v>28</v>
      </c>
      <c r="CT505" s="15">
        <v>64</v>
      </c>
      <c r="CU505" s="15">
        <v>98</v>
      </c>
      <c r="CV505" s="15">
        <v>78</v>
      </c>
      <c r="CW505" s="15">
        <v>94</v>
      </c>
      <c r="CX505" s="15">
        <v>48</v>
      </c>
      <c r="CY505" s="15">
        <v>72</v>
      </c>
      <c r="CZ505" s="15">
        <v>6</v>
      </c>
      <c r="DB505" s="15">
        <v>44</v>
      </c>
      <c r="DC505" s="15">
        <v>56</v>
      </c>
      <c r="DD505" s="15">
        <v>27</v>
      </c>
      <c r="DE505" s="15">
        <v>66</v>
      </c>
    </row>
    <row r="506" spans="4:109" s="15" customFormat="1"/>
    <row r="507" spans="4:109" s="15" customFormat="1">
      <c r="D507" s="479">
        <v>104</v>
      </c>
      <c r="E507" s="40" t="s">
        <v>338</v>
      </c>
    </row>
    <row r="508" spans="4:109" s="15" customFormat="1">
      <c r="E508" s="475" t="s">
        <v>283</v>
      </c>
      <c r="F508" s="15">
        <v>1</v>
      </c>
      <c r="G508" s="15">
        <v>2</v>
      </c>
      <c r="H508" s="15">
        <v>3</v>
      </c>
      <c r="I508" s="15">
        <v>4</v>
      </c>
      <c r="J508" s="15">
        <v>5</v>
      </c>
      <c r="K508" s="15">
        <v>6</v>
      </c>
      <c r="L508" s="15">
        <v>7</v>
      </c>
      <c r="M508" s="15">
        <v>8</v>
      </c>
      <c r="N508" s="15">
        <v>9</v>
      </c>
      <c r="O508" s="15">
        <v>10</v>
      </c>
      <c r="P508" s="15">
        <v>11</v>
      </c>
      <c r="Q508" s="15">
        <v>12</v>
      </c>
      <c r="R508" s="15">
        <v>13</v>
      </c>
      <c r="S508" s="15">
        <v>14</v>
      </c>
      <c r="T508" s="15">
        <v>15</v>
      </c>
      <c r="U508" s="15">
        <v>16</v>
      </c>
      <c r="V508" s="15">
        <v>17</v>
      </c>
      <c r="W508" s="15">
        <v>18</v>
      </c>
      <c r="X508" s="15">
        <v>19</v>
      </c>
      <c r="Y508" s="15">
        <v>20</v>
      </c>
      <c r="Z508" s="15">
        <v>21</v>
      </c>
      <c r="AA508" s="15">
        <v>22</v>
      </c>
      <c r="AB508" s="15">
        <v>23</v>
      </c>
      <c r="AC508" s="15">
        <v>24</v>
      </c>
      <c r="AD508" s="15">
        <v>25</v>
      </c>
      <c r="AE508" s="15">
        <v>26</v>
      </c>
      <c r="AF508" s="15">
        <v>27</v>
      </c>
      <c r="AG508" s="15">
        <v>28</v>
      </c>
      <c r="AH508" s="15">
        <v>29</v>
      </c>
      <c r="AI508" s="15">
        <v>30</v>
      </c>
      <c r="AJ508" s="15">
        <v>31</v>
      </c>
      <c r="AK508" s="15">
        <v>32</v>
      </c>
      <c r="AL508" s="15">
        <v>33</v>
      </c>
      <c r="AM508" s="15">
        <v>34</v>
      </c>
      <c r="AN508" s="15">
        <v>35</v>
      </c>
      <c r="AO508" s="15">
        <v>36</v>
      </c>
      <c r="AP508" s="15">
        <v>37</v>
      </c>
      <c r="AQ508" s="15">
        <v>38</v>
      </c>
      <c r="AR508" s="15">
        <v>39</v>
      </c>
      <c r="AS508" s="15">
        <v>40</v>
      </c>
      <c r="AT508" s="15">
        <v>41</v>
      </c>
      <c r="AU508" s="15">
        <v>42</v>
      </c>
      <c r="AV508" s="15">
        <v>43</v>
      </c>
      <c r="AW508" s="15">
        <v>44</v>
      </c>
      <c r="AX508" s="15">
        <v>45</v>
      </c>
      <c r="AY508" s="15">
        <v>46</v>
      </c>
      <c r="AZ508" s="15">
        <v>47</v>
      </c>
      <c r="BA508" s="15">
        <v>48</v>
      </c>
      <c r="BB508" s="15">
        <v>49</v>
      </c>
      <c r="BC508" s="15">
        <v>50</v>
      </c>
      <c r="BD508" s="15">
        <v>51</v>
      </c>
      <c r="BE508" s="15">
        <v>52</v>
      </c>
      <c r="BF508" s="15">
        <v>53</v>
      </c>
      <c r="BG508" s="15">
        <v>54</v>
      </c>
      <c r="BH508" s="15">
        <v>55</v>
      </c>
      <c r="BI508" s="15">
        <v>56</v>
      </c>
      <c r="BJ508" s="15">
        <v>57</v>
      </c>
      <c r="BK508" s="15">
        <v>58</v>
      </c>
      <c r="BL508" s="15">
        <v>59</v>
      </c>
      <c r="BM508" s="15">
        <v>60</v>
      </c>
      <c r="BN508" s="15">
        <v>61</v>
      </c>
      <c r="BO508" s="15">
        <v>62</v>
      </c>
      <c r="BP508" s="15">
        <v>63</v>
      </c>
      <c r="BQ508" s="15">
        <v>64</v>
      </c>
      <c r="BR508" s="15">
        <v>65</v>
      </c>
      <c r="BS508" s="15">
        <v>66</v>
      </c>
      <c r="BT508" s="15">
        <v>67</v>
      </c>
      <c r="BU508" s="15">
        <v>68</v>
      </c>
      <c r="BV508" s="15">
        <v>69</v>
      </c>
      <c r="BW508" s="15">
        <v>70</v>
      </c>
      <c r="BX508" s="15">
        <v>71</v>
      </c>
      <c r="BY508" s="15">
        <v>72</v>
      </c>
      <c r="BZ508" s="15">
        <v>73</v>
      </c>
      <c r="CA508" s="15">
        <v>74</v>
      </c>
      <c r="CB508" s="15">
        <v>75</v>
      </c>
      <c r="CC508" s="15">
        <v>76</v>
      </c>
      <c r="CD508" s="15">
        <v>77</v>
      </c>
      <c r="CE508" s="15">
        <v>78</v>
      </c>
      <c r="CF508" s="15">
        <v>79</v>
      </c>
      <c r="CG508" s="15">
        <v>80</v>
      </c>
      <c r="CH508" s="15">
        <v>81</v>
      </c>
      <c r="CI508" s="15">
        <v>82</v>
      </c>
      <c r="CJ508" s="15">
        <v>83</v>
      </c>
      <c r="CK508" s="15">
        <v>84</v>
      </c>
      <c r="CL508" s="15">
        <v>85</v>
      </c>
      <c r="CM508" s="15">
        <v>86</v>
      </c>
      <c r="CN508" s="15">
        <v>87</v>
      </c>
      <c r="CO508" s="15">
        <v>88</v>
      </c>
      <c r="CP508" s="15">
        <v>89</v>
      </c>
      <c r="CQ508" s="15">
        <v>90</v>
      </c>
      <c r="CR508" s="15">
        <v>91</v>
      </c>
      <c r="CS508" s="15">
        <v>92</v>
      </c>
      <c r="CT508" s="15">
        <v>93</v>
      </c>
      <c r="CU508" s="15">
        <v>94</v>
      </c>
      <c r="CV508" s="15">
        <v>95</v>
      </c>
      <c r="CW508" s="15">
        <v>96</v>
      </c>
      <c r="CX508" s="15">
        <v>97</v>
      </c>
      <c r="CY508" s="15">
        <v>98</v>
      </c>
      <c r="CZ508" s="15">
        <v>99</v>
      </c>
      <c r="DA508" s="15">
        <v>100</v>
      </c>
      <c r="DB508" s="15">
        <v>101</v>
      </c>
      <c r="DC508" s="15">
        <v>102</v>
      </c>
      <c r="DD508" s="15">
        <v>103</v>
      </c>
      <c r="DE508" s="15">
        <v>104</v>
      </c>
    </row>
    <row r="509" spans="4:109" s="15" customFormat="1">
      <c r="E509" s="475" t="s">
        <v>311</v>
      </c>
      <c r="F509" s="15">
        <v>82</v>
      </c>
      <c r="G509" s="15">
        <v>91</v>
      </c>
      <c r="H509" s="15">
        <v>59</v>
      </c>
      <c r="I509" s="15">
        <v>46</v>
      </c>
      <c r="J509" s="15">
        <v>27</v>
      </c>
      <c r="K509" s="15">
        <v>95</v>
      </c>
      <c r="L509" s="15">
        <v>23</v>
      </c>
      <c r="M509" s="15">
        <v>66</v>
      </c>
      <c r="N509" s="15">
        <v>1</v>
      </c>
      <c r="O509" s="15">
        <v>57</v>
      </c>
      <c r="P509" s="15">
        <v>97</v>
      </c>
      <c r="Q509" s="15">
        <v>103</v>
      </c>
      <c r="R509" s="15">
        <v>41</v>
      </c>
      <c r="S509" s="15">
        <v>72</v>
      </c>
      <c r="T509" s="15">
        <v>53</v>
      </c>
      <c r="U509" s="15">
        <v>43</v>
      </c>
      <c r="V509" s="15">
        <v>10</v>
      </c>
      <c r="W509" s="15">
        <v>74</v>
      </c>
      <c r="X509" s="15">
        <v>92</v>
      </c>
      <c r="Y509" s="15">
        <v>77</v>
      </c>
      <c r="Z509" s="15">
        <v>45</v>
      </c>
      <c r="AA509" s="15">
        <v>51</v>
      </c>
      <c r="AB509" s="15">
        <v>87</v>
      </c>
      <c r="AC509" s="15">
        <v>101</v>
      </c>
      <c r="AD509" s="15">
        <v>28</v>
      </c>
      <c r="AE509" s="15">
        <v>7</v>
      </c>
      <c r="AF509" s="15">
        <v>63</v>
      </c>
      <c r="AG509" s="15">
        <v>30</v>
      </c>
      <c r="AH509" s="15">
        <v>90</v>
      </c>
      <c r="AI509" s="15">
        <v>67</v>
      </c>
      <c r="AJ509" s="15">
        <v>78</v>
      </c>
      <c r="AK509" s="15">
        <v>68</v>
      </c>
      <c r="AL509" s="15">
        <v>52</v>
      </c>
      <c r="AM509" s="15">
        <v>83</v>
      </c>
      <c r="AN509" s="15">
        <v>31</v>
      </c>
      <c r="AO509" s="15">
        <v>32</v>
      </c>
      <c r="AP509" s="15">
        <v>19</v>
      </c>
      <c r="AQ509" s="15">
        <v>84</v>
      </c>
      <c r="AR509" s="15">
        <v>25</v>
      </c>
      <c r="AS509" s="15">
        <v>61</v>
      </c>
      <c r="AT509" s="15">
        <v>65</v>
      </c>
      <c r="AU509" s="15">
        <v>35</v>
      </c>
      <c r="AV509" s="15">
        <v>16</v>
      </c>
      <c r="AW509" s="15">
        <v>100</v>
      </c>
      <c r="AX509" s="15">
        <v>73</v>
      </c>
      <c r="AY509" s="15">
        <v>20</v>
      </c>
      <c r="AZ509" s="15">
        <v>85</v>
      </c>
      <c r="BA509" s="15">
        <v>29</v>
      </c>
      <c r="BB509" s="15">
        <v>76</v>
      </c>
      <c r="BC509" s="15">
        <v>11</v>
      </c>
      <c r="BD509" s="15">
        <v>79</v>
      </c>
      <c r="BE509" s="15">
        <v>4</v>
      </c>
      <c r="BF509" s="15">
        <v>15</v>
      </c>
      <c r="BG509" s="15">
        <v>17</v>
      </c>
      <c r="BH509" s="15">
        <v>8</v>
      </c>
      <c r="BI509" s="15">
        <v>5</v>
      </c>
      <c r="BJ509" s="15">
        <v>93</v>
      </c>
      <c r="BK509" s="15">
        <v>6</v>
      </c>
      <c r="BL509" s="15">
        <v>50</v>
      </c>
      <c r="BM509" s="15">
        <v>33</v>
      </c>
      <c r="BN509" s="15">
        <v>49</v>
      </c>
      <c r="BO509" s="15">
        <v>3</v>
      </c>
      <c r="BP509" s="15">
        <v>54</v>
      </c>
      <c r="BQ509" s="15">
        <v>21</v>
      </c>
      <c r="BR509" s="15">
        <v>98</v>
      </c>
      <c r="BS509" s="15">
        <v>88</v>
      </c>
      <c r="BT509" s="15">
        <v>75</v>
      </c>
      <c r="BU509" s="15">
        <v>104</v>
      </c>
      <c r="BV509" s="15">
        <v>22</v>
      </c>
      <c r="BW509" s="15">
        <v>9</v>
      </c>
      <c r="BX509" s="15">
        <v>14</v>
      </c>
      <c r="BY509" s="15">
        <v>71</v>
      </c>
      <c r="BZ509" s="15">
        <v>99</v>
      </c>
      <c r="CA509" s="15">
        <v>18</v>
      </c>
      <c r="CB509" s="15">
        <v>81</v>
      </c>
      <c r="CC509" s="15">
        <v>62</v>
      </c>
      <c r="CD509" s="15">
        <v>89</v>
      </c>
      <c r="CE509" s="15">
        <v>36</v>
      </c>
      <c r="CF509" s="15">
        <v>12</v>
      </c>
      <c r="CG509" s="15">
        <v>42</v>
      </c>
      <c r="CH509" s="15">
        <v>102</v>
      </c>
      <c r="CI509" s="15">
        <v>69</v>
      </c>
      <c r="CJ509" s="15">
        <v>34</v>
      </c>
      <c r="CK509" s="15">
        <v>38</v>
      </c>
      <c r="CL509" s="15">
        <v>48</v>
      </c>
      <c r="CM509" s="15">
        <v>64</v>
      </c>
      <c r="CN509" s="15">
        <v>39</v>
      </c>
      <c r="CO509" s="15">
        <v>47</v>
      </c>
      <c r="CP509" s="15">
        <v>86</v>
      </c>
      <c r="CQ509" s="15">
        <v>26</v>
      </c>
      <c r="CR509" s="15">
        <v>80</v>
      </c>
      <c r="CS509" s="15">
        <v>13</v>
      </c>
      <c r="CT509" s="15">
        <v>96</v>
      </c>
      <c r="CU509" s="15">
        <v>58</v>
      </c>
      <c r="CV509" s="15">
        <v>2</v>
      </c>
      <c r="CW509" s="15">
        <v>70</v>
      </c>
      <c r="CX509" s="15">
        <v>60</v>
      </c>
      <c r="CY509" s="15">
        <v>94</v>
      </c>
      <c r="CZ509" s="15">
        <v>40</v>
      </c>
      <c r="DA509" s="15">
        <v>44</v>
      </c>
      <c r="DB509" s="15">
        <v>24</v>
      </c>
      <c r="DC509" s="15">
        <v>55</v>
      </c>
      <c r="DD509" s="15">
        <v>37</v>
      </c>
      <c r="DE509" s="15">
        <v>56</v>
      </c>
    </row>
    <row r="510" spans="4:109" s="15" customFormat="1">
      <c r="E510" s="475" t="s">
        <v>313</v>
      </c>
      <c r="F510" s="15">
        <v>100</v>
      </c>
      <c r="G510" s="15">
        <v>28</v>
      </c>
      <c r="H510" s="15">
        <v>57</v>
      </c>
      <c r="I510" s="15">
        <v>103</v>
      </c>
      <c r="J510" s="15">
        <v>82</v>
      </c>
      <c r="K510" s="15">
        <v>73</v>
      </c>
      <c r="L510" s="15">
        <v>64</v>
      </c>
      <c r="M510" s="15">
        <v>85</v>
      </c>
      <c r="N510" s="15">
        <v>51</v>
      </c>
      <c r="O510" s="15">
        <v>93</v>
      </c>
      <c r="P510" s="15">
        <v>19</v>
      </c>
      <c r="Q510" s="15">
        <v>31</v>
      </c>
      <c r="R510" s="15">
        <v>77</v>
      </c>
      <c r="S510" s="15">
        <v>88</v>
      </c>
      <c r="T510" s="15">
        <v>24</v>
      </c>
      <c r="U510" s="15">
        <v>72</v>
      </c>
      <c r="V510" s="15">
        <v>83</v>
      </c>
      <c r="W510" s="15">
        <v>11</v>
      </c>
      <c r="X510" s="15">
        <v>32</v>
      </c>
      <c r="Y510" s="15">
        <v>62</v>
      </c>
      <c r="Z510" s="15">
        <v>90</v>
      </c>
      <c r="AA510" s="15">
        <v>74</v>
      </c>
      <c r="AB510" s="15">
        <v>42</v>
      </c>
      <c r="AC510" s="15">
        <v>95</v>
      </c>
      <c r="AD510" s="15">
        <v>102</v>
      </c>
      <c r="AE510" s="15">
        <v>25</v>
      </c>
      <c r="AF510" s="15">
        <v>99</v>
      </c>
      <c r="AG510" s="15">
        <v>17</v>
      </c>
      <c r="AH510" s="15">
        <v>87</v>
      </c>
      <c r="AI510" s="15">
        <v>66</v>
      </c>
      <c r="AJ510" s="15">
        <v>48</v>
      </c>
      <c r="AK510" s="15">
        <v>15</v>
      </c>
      <c r="AL510" s="15">
        <v>39</v>
      </c>
      <c r="AM510" s="15">
        <v>70</v>
      </c>
      <c r="AN510" s="15">
        <v>56</v>
      </c>
      <c r="AO510" s="15">
        <v>50</v>
      </c>
      <c r="AP510" s="15">
        <v>8</v>
      </c>
      <c r="AQ510" s="15">
        <v>81</v>
      </c>
      <c r="AR510" s="15">
        <v>80</v>
      </c>
      <c r="AS510" s="15">
        <v>86</v>
      </c>
      <c r="AT510" s="15">
        <v>40</v>
      </c>
      <c r="AU510" s="15">
        <v>1</v>
      </c>
      <c r="AV510" s="15">
        <v>22</v>
      </c>
      <c r="AW510" s="15">
        <v>6</v>
      </c>
      <c r="AX510" s="15">
        <v>97</v>
      </c>
      <c r="AY510" s="15">
        <v>27</v>
      </c>
      <c r="AZ510" s="15">
        <v>54</v>
      </c>
      <c r="BA510" s="15">
        <v>14</v>
      </c>
      <c r="BB510" s="15">
        <v>61</v>
      </c>
      <c r="BC510" s="15">
        <v>36</v>
      </c>
      <c r="BD510" s="15">
        <v>58</v>
      </c>
      <c r="BE510" s="15">
        <v>30</v>
      </c>
      <c r="BF510" s="15">
        <v>75</v>
      </c>
      <c r="BG510" s="15">
        <v>45</v>
      </c>
      <c r="BH510" s="15">
        <v>78</v>
      </c>
      <c r="BI510" s="15">
        <v>92</v>
      </c>
      <c r="BJ510" s="15">
        <v>59</v>
      </c>
      <c r="BK510" s="15">
        <v>26</v>
      </c>
      <c r="BL510" s="15">
        <v>3</v>
      </c>
      <c r="BM510" s="15">
        <v>41</v>
      </c>
      <c r="BN510" s="15">
        <v>60</v>
      </c>
      <c r="BO510" s="15">
        <v>84</v>
      </c>
      <c r="BP510" s="15">
        <v>2</v>
      </c>
      <c r="BQ510" s="15">
        <v>68</v>
      </c>
      <c r="BR510" s="15">
        <v>23</v>
      </c>
      <c r="BS510" s="15">
        <v>34</v>
      </c>
      <c r="BT510" s="15">
        <v>18</v>
      </c>
      <c r="BU510" s="15">
        <v>4</v>
      </c>
      <c r="BV510" s="15">
        <v>13</v>
      </c>
      <c r="BW510" s="15">
        <v>76</v>
      </c>
      <c r="BX510" s="15">
        <v>29</v>
      </c>
      <c r="BY510" s="15">
        <v>65</v>
      </c>
      <c r="BZ510" s="15">
        <v>101</v>
      </c>
      <c r="CA510" s="15">
        <v>43</v>
      </c>
      <c r="CB510" s="15">
        <v>52</v>
      </c>
      <c r="CC510" s="15">
        <v>53</v>
      </c>
      <c r="CD510" s="15">
        <v>38</v>
      </c>
      <c r="CE510" s="15">
        <v>49</v>
      </c>
      <c r="CF510" s="15">
        <v>63</v>
      </c>
      <c r="CG510" s="15">
        <v>79</v>
      </c>
      <c r="CH510" s="15">
        <v>69</v>
      </c>
      <c r="CI510" s="15">
        <v>5</v>
      </c>
      <c r="CJ510" s="15">
        <v>12</v>
      </c>
      <c r="CK510" s="15">
        <v>96</v>
      </c>
      <c r="CL510" s="15">
        <v>46</v>
      </c>
      <c r="CM510" s="15">
        <v>44</v>
      </c>
      <c r="CN510" s="15">
        <v>33</v>
      </c>
      <c r="CO510" s="15">
        <v>55</v>
      </c>
      <c r="CP510" s="15">
        <v>7</v>
      </c>
      <c r="CQ510" s="15">
        <v>21</v>
      </c>
      <c r="CR510" s="15">
        <v>104</v>
      </c>
      <c r="CS510" s="15">
        <v>94</v>
      </c>
      <c r="CT510" s="15">
        <v>10</v>
      </c>
      <c r="CU510" s="15">
        <v>47</v>
      </c>
      <c r="CV510" s="15">
        <v>16</v>
      </c>
      <c r="CW510" s="15">
        <v>67</v>
      </c>
      <c r="CX510" s="15">
        <v>20</v>
      </c>
      <c r="CY510" s="15">
        <v>89</v>
      </c>
      <c r="CZ510" s="15">
        <v>37</v>
      </c>
      <c r="DA510" s="15">
        <v>71</v>
      </c>
      <c r="DB510" s="15">
        <v>9</v>
      </c>
      <c r="DC510" s="15">
        <v>98</v>
      </c>
      <c r="DD510" s="15">
        <v>35</v>
      </c>
      <c r="DE510" s="15">
        <v>91</v>
      </c>
    </row>
    <row r="511" spans="4:109" s="15" customFormat="1"/>
    <row r="512" spans="4:109" s="15" customFormat="1">
      <c r="D512" s="479">
        <v>105</v>
      </c>
      <c r="E512" s="40" t="s">
        <v>338</v>
      </c>
    </row>
    <row r="513" spans="4:114" s="15" customFormat="1">
      <c r="E513" s="475" t="s">
        <v>283</v>
      </c>
      <c r="F513" s="15">
        <v>1</v>
      </c>
      <c r="G513" s="15">
        <v>2</v>
      </c>
      <c r="H513" s="15">
        <v>3</v>
      </c>
      <c r="I513" s="15">
        <v>4</v>
      </c>
      <c r="J513" s="15">
        <v>5</v>
      </c>
      <c r="K513" s="15">
        <v>6</v>
      </c>
      <c r="L513" s="15">
        <v>7</v>
      </c>
      <c r="M513" s="15">
        <v>8</v>
      </c>
      <c r="N513" s="15">
        <v>9</v>
      </c>
      <c r="O513" s="15">
        <v>10</v>
      </c>
      <c r="P513" s="15">
        <v>11</v>
      </c>
      <c r="Q513" s="15">
        <v>12</v>
      </c>
      <c r="R513" s="15">
        <v>13</v>
      </c>
      <c r="S513" s="15">
        <v>14</v>
      </c>
      <c r="T513" s="15">
        <v>15</v>
      </c>
      <c r="U513" s="15">
        <v>16</v>
      </c>
      <c r="V513" s="15">
        <v>17</v>
      </c>
      <c r="W513" s="15">
        <v>18</v>
      </c>
      <c r="X513" s="15">
        <v>19</v>
      </c>
      <c r="Y513" s="15">
        <v>20</v>
      </c>
      <c r="Z513" s="15">
        <v>21</v>
      </c>
      <c r="AA513" s="15">
        <v>22</v>
      </c>
      <c r="AB513" s="15">
        <v>23</v>
      </c>
      <c r="AC513" s="15">
        <v>24</v>
      </c>
      <c r="AD513" s="15">
        <v>25</v>
      </c>
      <c r="AE513" s="15">
        <v>26</v>
      </c>
      <c r="AF513" s="15">
        <v>27</v>
      </c>
      <c r="AG513" s="15">
        <v>28</v>
      </c>
      <c r="AH513" s="15">
        <v>29</v>
      </c>
      <c r="AI513" s="15">
        <v>30</v>
      </c>
      <c r="AJ513" s="15">
        <v>31</v>
      </c>
      <c r="AK513" s="15">
        <v>32</v>
      </c>
      <c r="AL513" s="15">
        <v>33</v>
      </c>
      <c r="AM513" s="15">
        <v>34</v>
      </c>
      <c r="AN513" s="15">
        <v>35</v>
      </c>
      <c r="AO513" s="15">
        <v>36</v>
      </c>
      <c r="AP513" s="15">
        <v>37</v>
      </c>
      <c r="AQ513" s="15">
        <v>38</v>
      </c>
      <c r="AR513" s="15">
        <v>39</v>
      </c>
      <c r="AS513" s="15">
        <v>40</v>
      </c>
      <c r="AT513" s="15">
        <v>41</v>
      </c>
      <c r="AU513" s="15">
        <v>42</v>
      </c>
      <c r="AV513" s="15">
        <v>43</v>
      </c>
      <c r="AW513" s="15">
        <v>44</v>
      </c>
      <c r="AX513" s="15">
        <v>45</v>
      </c>
      <c r="AY513" s="15">
        <v>46</v>
      </c>
      <c r="AZ513" s="15">
        <v>47</v>
      </c>
      <c r="BA513" s="15">
        <v>48</v>
      </c>
      <c r="BB513" s="15">
        <v>49</v>
      </c>
      <c r="BC513" s="15">
        <v>50</v>
      </c>
      <c r="BD513" s="15">
        <v>51</v>
      </c>
      <c r="BE513" s="15">
        <v>52</v>
      </c>
      <c r="BF513" s="15">
        <v>53</v>
      </c>
      <c r="BG513" s="15">
        <v>54</v>
      </c>
      <c r="BH513" s="15">
        <v>55</v>
      </c>
      <c r="BI513" s="15">
        <v>56</v>
      </c>
      <c r="BJ513" s="15">
        <v>57</v>
      </c>
      <c r="BK513" s="15">
        <v>58</v>
      </c>
      <c r="BL513" s="15">
        <v>59</v>
      </c>
      <c r="BM513" s="15">
        <v>60</v>
      </c>
      <c r="BN513" s="15">
        <v>61</v>
      </c>
      <c r="BO513" s="15">
        <v>62</v>
      </c>
      <c r="BP513" s="15">
        <v>63</v>
      </c>
      <c r="BQ513" s="15">
        <v>64</v>
      </c>
      <c r="BR513" s="15">
        <v>65</v>
      </c>
      <c r="BS513" s="15">
        <v>66</v>
      </c>
      <c r="BT513" s="15">
        <v>67</v>
      </c>
      <c r="BU513" s="15">
        <v>68</v>
      </c>
      <c r="BV513" s="15">
        <v>69</v>
      </c>
      <c r="BW513" s="15">
        <v>70</v>
      </c>
      <c r="BX513" s="15">
        <v>71</v>
      </c>
      <c r="BY513" s="15">
        <v>72</v>
      </c>
      <c r="BZ513" s="15">
        <v>73</v>
      </c>
      <c r="CA513" s="15">
        <v>74</v>
      </c>
      <c r="CB513" s="15">
        <v>75</v>
      </c>
      <c r="CC513" s="15">
        <v>76</v>
      </c>
      <c r="CD513" s="15">
        <v>77</v>
      </c>
      <c r="CE513" s="15">
        <v>78</v>
      </c>
      <c r="CF513" s="15">
        <v>79</v>
      </c>
      <c r="CG513" s="15">
        <v>80</v>
      </c>
      <c r="CH513" s="15">
        <v>81</v>
      </c>
      <c r="CI513" s="15">
        <v>82</v>
      </c>
      <c r="CJ513" s="15">
        <v>83</v>
      </c>
      <c r="CK513" s="15">
        <v>84</v>
      </c>
      <c r="CL513" s="15">
        <v>85</v>
      </c>
      <c r="CM513" s="15">
        <v>86</v>
      </c>
      <c r="CN513" s="15">
        <v>87</v>
      </c>
      <c r="CO513" s="15">
        <v>88</v>
      </c>
      <c r="CP513" s="15">
        <v>89</v>
      </c>
      <c r="CQ513" s="15">
        <v>90</v>
      </c>
      <c r="CR513" s="15">
        <v>91</v>
      </c>
      <c r="CS513" s="15">
        <v>92</v>
      </c>
      <c r="CT513" s="15">
        <v>93</v>
      </c>
      <c r="CU513" s="15">
        <v>94</v>
      </c>
      <c r="CV513" s="15">
        <v>95</v>
      </c>
      <c r="CW513" s="15">
        <v>96</v>
      </c>
      <c r="CX513" s="15">
        <v>97</v>
      </c>
      <c r="CY513" s="15">
        <v>98</v>
      </c>
      <c r="CZ513" s="15">
        <v>99</v>
      </c>
      <c r="DA513" s="15">
        <v>100</v>
      </c>
      <c r="DB513" s="15">
        <v>101</v>
      </c>
      <c r="DC513" s="15">
        <v>102</v>
      </c>
      <c r="DD513" s="15">
        <v>103</v>
      </c>
      <c r="DE513" s="15">
        <v>104</v>
      </c>
      <c r="DF513" s="15">
        <v>105</v>
      </c>
    </row>
    <row r="514" spans="4:114" s="15" customFormat="1">
      <c r="E514" s="475" t="s">
        <v>311</v>
      </c>
      <c r="F514" s="15">
        <v>55</v>
      </c>
      <c r="G514" s="15">
        <v>93</v>
      </c>
      <c r="H514" s="15">
        <v>22</v>
      </c>
      <c r="I514" s="15">
        <v>102</v>
      </c>
      <c r="J514" s="15">
        <v>84</v>
      </c>
      <c r="K514" s="15">
        <v>25</v>
      </c>
      <c r="L514" s="15">
        <v>91</v>
      </c>
      <c r="M514" s="15">
        <v>100</v>
      </c>
      <c r="N514" s="15">
        <v>88</v>
      </c>
      <c r="O514" s="15">
        <v>78</v>
      </c>
      <c r="P514" s="15">
        <v>65</v>
      </c>
      <c r="Q514" s="15">
        <v>80</v>
      </c>
      <c r="R514" s="15">
        <v>69</v>
      </c>
      <c r="S514" s="15">
        <v>51</v>
      </c>
      <c r="T514" s="15">
        <v>23</v>
      </c>
      <c r="U514" s="15">
        <v>45</v>
      </c>
      <c r="V514" s="15">
        <v>39</v>
      </c>
      <c r="W514" s="15">
        <v>50</v>
      </c>
      <c r="X514" s="15">
        <v>90</v>
      </c>
      <c r="Y514" s="15">
        <v>4</v>
      </c>
      <c r="Z514" s="15">
        <v>94</v>
      </c>
      <c r="AA514" s="15">
        <v>105</v>
      </c>
      <c r="AB514" s="15">
        <v>27</v>
      </c>
      <c r="AC514" s="15">
        <v>98</v>
      </c>
      <c r="AD514" s="15">
        <v>41</v>
      </c>
      <c r="AE514" s="15">
        <v>104</v>
      </c>
      <c r="AF514" s="15">
        <v>38</v>
      </c>
      <c r="AG514" s="15">
        <v>52</v>
      </c>
      <c r="AH514" s="15">
        <v>11</v>
      </c>
      <c r="AI514" s="15">
        <v>8</v>
      </c>
      <c r="AJ514" s="15">
        <v>35</v>
      </c>
      <c r="AK514" s="15">
        <v>86</v>
      </c>
      <c r="AL514" s="15">
        <v>92</v>
      </c>
      <c r="AM514" s="15">
        <v>71</v>
      </c>
      <c r="AN514" s="15">
        <v>53</v>
      </c>
      <c r="AO514" s="15">
        <v>63</v>
      </c>
      <c r="AP514" s="15">
        <v>99</v>
      </c>
      <c r="AQ514" s="15">
        <v>17</v>
      </c>
      <c r="AR514" s="15">
        <v>42</v>
      </c>
      <c r="AS514" s="15">
        <v>14</v>
      </c>
      <c r="AT514" s="15">
        <v>75</v>
      </c>
      <c r="AU514" s="15">
        <v>83</v>
      </c>
      <c r="AV514" s="15">
        <v>24</v>
      </c>
      <c r="AW514" s="15">
        <v>32</v>
      </c>
      <c r="AX514" s="15">
        <v>77</v>
      </c>
      <c r="AY514" s="15">
        <v>60</v>
      </c>
      <c r="AZ514" s="15">
        <v>103</v>
      </c>
      <c r="BA514" s="15">
        <v>10</v>
      </c>
      <c r="BB514" s="15">
        <v>61</v>
      </c>
      <c r="BC514" s="15">
        <v>76</v>
      </c>
      <c r="BD514" s="15">
        <v>30</v>
      </c>
      <c r="BE514" s="15">
        <v>15</v>
      </c>
      <c r="BF514" s="15">
        <v>40</v>
      </c>
      <c r="BG514" s="15">
        <v>58</v>
      </c>
      <c r="BH514" s="15">
        <v>1</v>
      </c>
      <c r="BI514" s="15">
        <v>64</v>
      </c>
      <c r="BJ514" s="15">
        <v>33</v>
      </c>
      <c r="BK514" s="15">
        <v>95</v>
      </c>
      <c r="BL514" s="15">
        <v>2</v>
      </c>
      <c r="BM514" s="15">
        <v>28</v>
      </c>
      <c r="BN514" s="15">
        <v>49</v>
      </c>
      <c r="BO514" s="15">
        <v>34</v>
      </c>
      <c r="BP514" s="15">
        <v>96</v>
      </c>
      <c r="BQ514" s="15">
        <v>16</v>
      </c>
      <c r="BR514" s="15">
        <v>36</v>
      </c>
      <c r="BS514" s="15">
        <v>13</v>
      </c>
      <c r="BT514" s="15">
        <v>44</v>
      </c>
      <c r="BU514" s="15">
        <v>74</v>
      </c>
      <c r="BV514" s="15">
        <v>101</v>
      </c>
      <c r="BW514" s="15">
        <v>68</v>
      </c>
      <c r="BX514" s="15">
        <v>20</v>
      </c>
      <c r="BY514" s="15">
        <v>59</v>
      </c>
      <c r="BZ514" s="15">
        <v>72</v>
      </c>
      <c r="CA514" s="15">
        <v>21</v>
      </c>
      <c r="CB514" s="15">
        <v>46</v>
      </c>
      <c r="CC514" s="15">
        <v>47</v>
      </c>
      <c r="CD514" s="15">
        <v>9</v>
      </c>
      <c r="CE514" s="15">
        <v>37</v>
      </c>
      <c r="CF514" s="15">
        <v>97</v>
      </c>
      <c r="CG514" s="15">
        <v>43</v>
      </c>
      <c r="CH514" s="15">
        <v>12</v>
      </c>
      <c r="CI514" s="15">
        <v>66</v>
      </c>
      <c r="CJ514" s="15">
        <v>62</v>
      </c>
      <c r="CK514" s="15">
        <v>81</v>
      </c>
      <c r="CL514" s="15">
        <v>48</v>
      </c>
      <c r="CM514" s="15">
        <v>57</v>
      </c>
      <c r="CN514" s="15">
        <v>54</v>
      </c>
      <c r="CO514" s="15">
        <v>6</v>
      </c>
      <c r="CP514" s="15">
        <v>67</v>
      </c>
      <c r="CQ514" s="15">
        <v>19</v>
      </c>
      <c r="CR514" s="15">
        <v>82</v>
      </c>
      <c r="CS514" s="15">
        <v>5</v>
      </c>
      <c r="CT514" s="15">
        <v>26</v>
      </c>
      <c r="CU514" s="15">
        <v>73</v>
      </c>
      <c r="CV514" s="15">
        <v>56</v>
      </c>
      <c r="CW514" s="15">
        <v>70</v>
      </c>
      <c r="CX514" s="15">
        <v>18</v>
      </c>
      <c r="CY514" s="15">
        <v>29</v>
      </c>
      <c r="CZ514" s="15">
        <v>31</v>
      </c>
      <c r="DA514" s="15">
        <v>87</v>
      </c>
      <c r="DB514" s="15">
        <v>89</v>
      </c>
      <c r="DC514" s="15">
        <v>79</v>
      </c>
      <c r="DD514" s="15">
        <v>7</v>
      </c>
      <c r="DE514" s="15">
        <v>85</v>
      </c>
      <c r="DF514" s="15">
        <v>3</v>
      </c>
    </row>
    <row r="515" spans="4:114" s="15" customFormat="1">
      <c r="E515" s="475" t="s">
        <v>313</v>
      </c>
      <c r="F515" s="15">
        <v>42</v>
      </c>
      <c r="G515" s="15">
        <v>51</v>
      </c>
      <c r="H515" s="15">
        <v>1</v>
      </c>
      <c r="I515" s="15">
        <v>83</v>
      </c>
      <c r="J515" s="15">
        <v>91</v>
      </c>
      <c r="K515" s="15">
        <v>90</v>
      </c>
      <c r="L515" s="15">
        <v>70</v>
      </c>
      <c r="M515" s="15">
        <v>56</v>
      </c>
      <c r="N515" s="15">
        <v>65</v>
      </c>
      <c r="O515" s="15">
        <v>104</v>
      </c>
      <c r="P515" s="15">
        <v>80</v>
      </c>
      <c r="Q515" s="15">
        <v>3</v>
      </c>
      <c r="R515" s="15">
        <v>102</v>
      </c>
      <c r="S515" s="15">
        <v>38</v>
      </c>
      <c r="T515" s="15">
        <v>64</v>
      </c>
      <c r="U515" s="15">
        <v>50</v>
      </c>
      <c r="V515" s="15">
        <v>78</v>
      </c>
      <c r="W515" s="15">
        <v>44</v>
      </c>
      <c r="X515" s="15">
        <v>82</v>
      </c>
      <c r="Y515" s="15">
        <v>37</v>
      </c>
      <c r="Z515" s="15">
        <v>39</v>
      </c>
      <c r="AA515" s="15">
        <v>16</v>
      </c>
      <c r="AB515" s="15">
        <v>15</v>
      </c>
      <c r="AC515" s="15">
        <v>33</v>
      </c>
      <c r="AD515" s="15">
        <v>7</v>
      </c>
      <c r="AE515" s="15">
        <v>85</v>
      </c>
      <c r="AF515" s="15">
        <v>28</v>
      </c>
      <c r="AG515" s="15">
        <v>55</v>
      </c>
      <c r="AH515" s="15">
        <v>63</v>
      </c>
      <c r="AI515" s="15">
        <v>11</v>
      </c>
      <c r="AJ515" s="15">
        <v>48</v>
      </c>
      <c r="AK515" s="15">
        <v>74</v>
      </c>
      <c r="AL515" s="15">
        <v>59</v>
      </c>
      <c r="AM515" s="15">
        <v>41</v>
      </c>
      <c r="AN515" s="15">
        <v>93</v>
      </c>
      <c r="AO515" s="15">
        <v>14</v>
      </c>
      <c r="AP515" s="15">
        <v>36</v>
      </c>
      <c r="AQ515" s="15">
        <v>9</v>
      </c>
      <c r="AR515" s="15">
        <v>52</v>
      </c>
      <c r="AS515" s="15">
        <v>31</v>
      </c>
      <c r="AT515" s="15">
        <v>88</v>
      </c>
      <c r="AU515" s="15">
        <v>71</v>
      </c>
      <c r="AV515" s="15">
        <v>32</v>
      </c>
      <c r="AW515" s="15">
        <v>22</v>
      </c>
      <c r="AX515" s="15">
        <v>62</v>
      </c>
      <c r="AY515" s="15">
        <v>84</v>
      </c>
      <c r="AZ515" s="15">
        <v>10</v>
      </c>
      <c r="BA515" s="15">
        <v>35</v>
      </c>
      <c r="BB515" s="15">
        <v>18</v>
      </c>
      <c r="BC515" s="15">
        <v>94</v>
      </c>
      <c r="BD515" s="15">
        <v>23</v>
      </c>
      <c r="BE515" s="15">
        <v>68</v>
      </c>
      <c r="BF515" s="15">
        <v>61</v>
      </c>
      <c r="BG515" s="15">
        <v>75</v>
      </c>
      <c r="BH515" s="15">
        <v>27</v>
      </c>
      <c r="BI515" s="15">
        <v>100</v>
      </c>
      <c r="BJ515" s="15">
        <v>8</v>
      </c>
      <c r="BK515" s="15">
        <v>77</v>
      </c>
      <c r="BL515" s="15">
        <v>86</v>
      </c>
      <c r="BM515" s="15">
        <v>13</v>
      </c>
      <c r="BN515" s="15">
        <v>53</v>
      </c>
      <c r="BO515" s="15">
        <v>76</v>
      </c>
      <c r="BP515" s="15">
        <v>34</v>
      </c>
      <c r="BQ515" s="15">
        <v>20</v>
      </c>
      <c r="BR515" s="15">
        <v>81</v>
      </c>
      <c r="BS515" s="15">
        <v>43</v>
      </c>
      <c r="BT515" s="15">
        <v>40</v>
      </c>
      <c r="BU515" s="15">
        <v>99</v>
      </c>
      <c r="BV515" s="15">
        <v>92</v>
      </c>
      <c r="BW515" s="15">
        <v>72</v>
      </c>
      <c r="BX515" s="15">
        <v>19</v>
      </c>
      <c r="BY515" s="15">
        <v>69</v>
      </c>
      <c r="BZ515" s="15">
        <v>105</v>
      </c>
      <c r="CA515" s="15">
        <v>26</v>
      </c>
      <c r="CB515" s="15">
        <v>21</v>
      </c>
      <c r="CC515" s="15">
        <v>67</v>
      </c>
      <c r="CD515" s="15">
        <v>58</v>
      </c>
      <c r="CE515" s="15">
        <v>49</v>
      </c>
      <c r="CF515" s="15">
        <v>12</v>
      </c>
      <c r="CG515" s="15">
        <v>89</v>
      </c>
      <c r="CH515" s="15">
        <v>5</v>
      </c>
      <c r="CI515" s="15">
        <v>29</v>
      </c>
      <c r="CJ515" s="15">
        <v>97</v>
      </c>
      <c r="CK515" s="15">
        <v>6</v>
      </c>
      <c r="CL515" s="15">
        <v>103</v>
      </c>
      <c r="CM515" s="15">
        <v>4</v>
      </c>
      <c r="CN515" s="15">
        <v>95</v>
      </c>
      <c r="CO515" s="15">
        <v>87</v>
      </c>
      <c r="CP515" s="15">
        <v>47</v>
      </c>
      <c r="CQ515" s="15">
        <v>66</v>
      </c>
      <c r="CR515" s="15">
        <v>98</v>
      </c>
      <c r="CS515" s="15">
        <v>24</v>
      </c>
      <c r="CT515" s="15">
        <v>54</v>
      </c>
      <c r="CU515" s="15">
        <v>45</v>
      </c>
      <c r="CV515" s="15">
        <v>17</v>
      </c>
      <c r="CW515" s="15">
        <v>73</v>
      </c>
      <c r="CX515" s="15">
        <v>101</v>
      </c>
      <c r="CY515" s="15">
        <v>25</v>
      </c>
      <c r="CZ515" s="15">
        <v>46</v>
      </c>
      <c r="DA515" s="15">
        <v>57</v>
      </c>
      <c r="DB515" s="15">
        <v>2</v>
      </c>
      <c r="DC515" s="15">
        <v>60</v>
      </c>
      <c r="DD515" s="15">
        <v>79</v>
      </c>
      <c r="DE515" s="15">
        <v>30</v>
      </c>
      <c r="DF515" s="15">
        <v>96</v>
      </c>
    </row>
    <row r="516" spans="4:114" s="15" customFormat="1"/>
    <row r="517" spans="4:114" s="15" customFormat="1">
      <c r="D517" s="479">
        <v>106</v>
      </c>
      <c r="E517" s="40" t="s">
        <v>338</v>
      </c>
    </row>
    <row r="518" spans="4:114" s="15" customFormat="1">
      <c r="E518" s="475" t="s">
        <v>283</v>
      </c>
      <c r="F518" s="15">
        <v>1</v>
      </c>
      <c r="G518" s="15">
        <v>2</v>
      </c>
      <c r="H518" s="15">
        <v>3</v>
      </c>
      <c r="I518" s="15">
        <v>4</v>
      </c>
      <c r="J518" s="15">
        <v>5</v>
      </c>
      <c r="K518" s="15">
        <v>6</v>
      </c>
      <c r="L518" s="15">
        <v>7</v>
      </c>
      <c r="M518" s="15">
        <v>8</v>
      </c>
      <c r="N518" s="15">
        <v>9</v>
      </c>
      <c r="O518" s="15">
        <v>10</v>
      </c>
      <c r="P518" s="15">
        <v>11</v>
      </c>
      <c r="Q518" s="15">
        <v>12</v>
      </c>
      <c r="R518" s="15">
        <v>13</v>
      </c>
      <c r="S518" s="15">
        <v>14</v>
      </c>
      <c r="T518" s="15">
        <v>15</v>
      </c>
      <c r="U518" s="15">
        <v>16</v>
      </c>
      <c r="V518" s="15">
        <v>17</v>
      </c>
      <c r="W518" s="15">
        <v>18</v>
      </c>
      <c r="X518" s="15">
        <v>19</v>
      </c>
      <c r="Y518" s="15">
        <v>20</v>
      </c>
      <c r="Z518" s="15">
        <v>21</v>
      </c>
      <c r="AA518" s="15">
        <v>22</v>
      </c>
      <c r="AB518" s="15">
        <v>23</v>
      </c>
      <c r="AC518" s="15">
        <v>24</v>
      </c>
      <c r="AD518" s="15">
        <v>25</v>
      </c>
      <c r="AE518" s="15">
        <v>26</v>
      </c>
      <c r="AF518" s="15">
        <v>27</v>
      </c>
      <c r="AG518" s="15">
        <v>28</v>
      </c>
      <c r="AH518" s="15">
        <v>29</v>
      </c>
      <c r="AI518" s="15">
        <v>30</v>
      </c>
      <c r="AJ518" s="15">
        <v>31</v>
      </c>
      <c r="AK518" s="15">
        <v>32</v>
      </c>
      <c r="AL518" s="15">
        <v>33</v>
      </c>
      <c r="AM518" s="15">
        <v>34</v>
      </c>
      <c r="AN518" s="15">
        <v>35</v>
      </c>
      <c r="AO518" s="15">
        <v>36</v>
      </c>
      <c r="AP518" s="15">
        <v>37</v>
      </c>
      <c r="AQ518" s="15">
        <v>38</v>
      </c>
      <c r="AR518" s="15">
        <v>39</v>
      </c>
      <c r="AS518" s="15">
        <v>40</v>
      </c>
      <c r="AT518" s="15">
        <v>41</v>
      </c>
      <c r="AU518" s="15">
        <v>42</v>
      </c>
      <c r="AV518" s="15">
        <v>43</v>
      </c>
      <c r="AW518" s="15">
        <v>44</v>
      </c>
      <c r="AX518" s="15">
        <v>45</v>
      </c>
      <c r="AY518" s="15">
        <v>46</v>
      </c>
      <c r="AZ518" s="15">
        <v>47</v>
      </c>
      <c r="BA518" s="15">
        <v>48</v>
      </c>
      <c r="BB518" s="15">
        <v>49</v>
      </c>
      <c r="BC518" s="15">
        <v>50</v>
      </c>
      <c r="BD518" s="15">
        <v>51</v>
      </c>
      <c r="BE518" s="15">
        <v>52</v>
      </c>
      <c r="BF518" s="15">
        <v>53</v>
      </c>
      <c r="BG518" s="15">
        <v>54</v>
      </c>
      <c r="BH518" s="15">
        <v>55</v>
      </c>
      <c r="BI518" s="15">
        <v>56</v>
      </c>
      <c r="BJ518" s="15">
        <v>57</v>
      </c>
      <c r="BK518" s="15">
        <v>58</v>
      </c>
      <c r="BL518" s="15">
        <v>59</v>
      </c>
      <c r="BM518" s="15">
        <v>60</v>
      </c>
      <c r="BN518" s="15">
        <v>61</v>
      </c>
      <c r="BO518" s="15">
        <v>62</v>
      </c>
      <c r="BP518" s="15">
        <v>63</v>
      </c>
      <c r="BQ518" s="15">
        <v>64</v>
      </c>
      <c r="BR518" s="15">
        <v>65</v>
      </c>
      <c r="BS518" s="15">
        <v>66</v>
      </c>
      <c r="BT518" s="15">
        <v>67</v>
      </c>
      <c r="BU518" s="15">
        <v>68</v>
      </c>
      <c r="BV518" s="15">
        <v>69</v>
      </c>
      <c r="BW518" s="15">
        <v>70</v>
      </c>
      <c r="BX518" s="15">
        <v>71</v>
      </c>
      <c r="BY518" s="15">
        <v>72</v>
      </c>
      <c r="BZ518" s="15">
        <v>73</v>
      </c>
      <c r="CA518" s="15">
        <v>74</v>
      </c>
      <c r="CB518" s="15">
        <v>75</v>
      </c>
      <c r="CC518" s="15">
        <v>76</v>
      </c>
      <c r="CD518" s="15">
        <v>77</v>
      </c>
      <c r="CE518" s="15">
        <v>78</v>
      </c>
      <c r="CF518" s="15">
        <v>79</v>
      </c>
      <c r="CG518" s="15">
        <v>80</v>
      </c>
      <c r="CH518" s="15">
        <v>81</v>
      </c>
      <c r="CI518" s="15">
        <v>82</v>
      </c>
      <c r="CJ518" s="15">
        <v>83</v>
      </c>
      <c r="CK518" s="15">
        <v>84</v>
      </c>
      <c r="CL518" s="15">
        <v>85</v>
      </c>
      <c r="CM518" s="15">
        <v>86</v>
      </c>
      <c r="CN518" s="15">
        <v>87</v>
      </c>
      <c r="CO518" s="15">
        <v>88</v>
      </c>
      <c r="CP518" s="15">
        <v>89</v>
      </c>
      <c r="CQ518" s="15">
        <v>90</v>
      </c>
      <c r="CR518" s="15">
        <v>91</v>
      </c>
      <c r="CS518" s="15">
        <v>92</v>
      </c>
      <c r="CT518" s="15">
        <v>93</v>
      </c>
      <c r="CU518" s="15">
        <v>94</v>
      </c>
      <c r="CW518" s="15">
        <v>95</v>
      </c>
      <c r="CX518" s="15">
        <v>96</v>
      </c>
      <c r="CY518" s="15">
        <v>97</v>
      </c>
      <c r="CZ518" s="15">
        <v>98</v>
      </c>
      <c r="DB518" s="15">
        <v>99</v>
      </c>
      <c r="DC518" s="15">
        <v>100</v>
      </c>
      <c r="DD518" s="15">
        <v>101</v>
      </c>
      <c r="DE518" s="15">
        <v>102</v>
      </c>
      <c r="DG518" s="15">
        <v>103</v>
      </c>
      <c r="DH518" s="15">
        <v>104</v>
      </c>
      <c r="DI518" s="15">
        <v>105</v>
      </c>
      <c r="DJ518" s="15">
        <v>106</v>
      </c>
    </row>
    <row r="519" spans="4:114" s="15" customFormat="1">
      <c r="E519" s="475" t="s">
        <v>311</v>
      </c>
      <c r="F519" s="15">
        <v>52</v>
      </c>
      <c r="G519" s="15">
        <v>43</v>
      </c>
      <c r="H519" s="15">
        <v>91</v>
      </c>
      <c r="I519" s="15">
        <v>8</v>
      </c>
      <c r="J519" s="15">
        <v>103</v>
      </c>
      <c r="K519" s="15">
        <v>20</v>
      </c>
      <c r="L519" s="15">
        <v>105</v>
      </c>
      <c r="M519" s="15">
        <v>4</v>
      </c>
      <c r="N519" s="15">
        <v>48</v>
      </c>
      <c r="O519" s="15">
        <v>23</v>
      </c>
      <c r="P519" s="15">
        <v>14</v>
      </c>
      <c r="Q519" s="15">
        <v>89</v>
      </c>
      <c r="R519" s="15">
        <v>7</v>
      </c>
      <c r="S519" s="15">
        <v>63</v>
      </c>
      <c r="T519" s="15">
        <v>92</v>
      </c>
      <c r="U519" s="15">
        <v>18</v>
      </c>
      <c r="V519" s="15">
        <v>54</v>
      </c>
      <c r="W519" s="15">
        <v>85</v>
      </c>
      <c r="X519" s="15">
        <v>21</v>
      </c>
      <c r="Y519" s="15">
        <v>95</v>
      </c>
      <c r="Z519" s="15">
        <v>74</v>
      </c>
      <c r="AA519" s="15">
        <v>102</v>
      </c>
      <c r="AB519" s="15">
        <v>41</v>
      </c>
      <c r="AC519" s="15">
        <v>3</v>
      </c>
      <c r="AD519" s="15">
        <v>61</v>
      </c>
      <c r="AE519" s="15">
        <v>67</v>
      </c>
      <c r="AF519" s="15">
        <v>53</v>
      </c>
      <c r="AG519" s="15">
        <v>75</v>
      </c>
      <c r="AH519" s="15">
        <v>28</v>
      </c>
      <c r="AI519" s="15">
        <v>32</v>
      </c>
      <c r="AJ519" s="15">
        <v>101</v>
      </c>
      <c r="AK519" s="15">
        <v>39</v>
      </c>
      <c r="AL519" s="15">
        <v>84</v>
      </c>
      <c r="AM519" s="15">
        <v>56</v>
      </c>
      <c r="AN519" s="15">
        <v>106</v>
      </c>
      <c r="AO519" s="15">
        <v>57</v>
      </c>
      <c r="AP519" s="15">
        <v>13</v>
      </c>
      <c r="AQ519" s="15">
        <v>104</v>
      </c>
      <c r="AR519" s="15">
        <v>81</v>
      </c>
      <c r="AS519" s="15">
        <v>38</v>
      </c>
      <c r="AT519" s="15">
        <v>55</v>
      </c>
      <c r="AU519" s="15">
        <v>97</v>
      </c>
      <c r="AV519" s="15">
        <v>87</v>
      </c>
      <c r="AW519" s="15">
        <v>1</v>
      </c>
      <c r="AX519" s="15">
        <v>76</v>
      </c>
      <c r="AY519" s="15">
        <v>10</v>
      </c>
      <c r="AZ519" s="15">
        <v>25</v>
      </c>
      <c r="BA519" s="15">
        <v>72</v>
      </c>
      <c r="BB519" s="15">
        <v>46</v>
      </c>
      <c r="BC519" s="15">
        <v>26</v>
      </c>
      <c r="BD519" s="15">
        <v>78</v>
      </c>
      <c r="BE519" s="15">
        <v>68</v>
      </c>
      <c r="BF519" s="15">
        <v>37</v>
      </c>
      <c r="BG519" s="15">
        <v>100</v>
      </c>
      <c r="BH519" s="15">
        <v>62</v>
      </c>
      <c r="BI519" s="15">
        <v>34</v>
      </c>
      <c r="BJ519" s="15">
        <v>73</v>
      </c>
      <c r="BK519" s="15">
        <v>2</v>
      </c>
      <c r="BL519" s="15">
        <v>96</v>
      </c>
      <c r="BM519" s="15">
        <v>69</v>
      </c>
      <c r="BN519" s="15">
        <v>29</v>
      </c>
      <c r="BO519" s="15">
        <v>40</v>
      </c>
      <c r="BP519" s="15">
        <v>86</v>
      </c>
      <c r="BQ519" s="15">
        <v>99</v>
      </c>
      <c r="BR519" s="15">
        <v>79</v>
      </c>
      <c r="BS519" s="15">
        <v>94</v>
      </c>
      <c r="BT519" s="15">
        <v>98</v>
      </c>
      <c r="BU519" s="15">
        <v>6</v>
      </c>
      <c r="BV519" s="15">
        <v>60</v>
      </c>
      <c r="BW519" s="15">
        <v>77</v>
      </c>
      <c r="BX519" s="15">
        <v>50</v>
      </c>
      <c r="BY519" s="15">
        <v>19</v>
      </c>
      <c r="BZ519" s="15">
        <v>64</v>
      </c>
      <c r="CA519" s="15">
        <v>45</v>
      </c>
      <c r="CB519" s="15">
        <v>93</v>
      </c>
      <c r="CC519" s="15">
        <v>70</v>
      </c>
      <c r="CD519" s="15">
        <v>83</v>
      </c>
      <c r="CE519" s="15">
        <v>22</v>
      </c>
      <c r="CF519" s="15">
        <v>30</v>
      </c>
      <c r="CG519" s="15">
        <v>11</v>
      </c>
      <c r="CH519" s="15">
        <v>80</v>
      </c>
      <c r="CI519" s="15">
        <v>90</v>
      </c>
      <c r="CJ519" s="15">
        <v>9</v>
      </c>
      <c r="CK519" s="15">
        <v>33</v>
      </c>
      <c r="CL519" s="15">
        <v>36</v>
      </c>
      <c r="CM519" s="15">
        <v>35</v>
      </c>
      <c r="CN519" s="15">
        <v>16</v>
      </c>
      <c r="CO519" s="15">
        <v>65</v>
      </c>
      <c r="CP519" s="15">
        <v>12</v>
      </c>
      <c r="CQ519" s="15">
        <v>58</v>
      </c>
      <c r="CR519" s="15">
        <v>49</v>
      </c>
      <c r="CS519" s="15">
        <v>31</v>
      </c>
      <c r="CT519" s="15">
        <v>82</v>
      </c>
      <c r="CU519" s="15">
        <v>66</v>
      </c>
      <c r="CW519" s="15">
        <v>5</v>
      </c>
      <c r="CX519" s="15">
        <v>59</v>
      </c>
      <c r="CY519" s="15">
        <v>42</v>
      </c>
      <c r="CZ519" s="15">
        <v>88</v>
      </c>
      <c r="DB519" s="15">
        <v>44</v>
      </c>
      <c r="DC519" s="15">
        <v>24</v>
      </c>
      <c r="DD519" s="15">
        <v>17</v>
      </c>
      <c r="DE519" s="15">
        <v>27</v>
      </c>
      <c r="DG519" s="15">
        <v>47</v>
      </c>
      <c r="DH519" s="15">
        <v>51</v>
      </c>
      <c r="DI519" s="15">
        <v>71</v>
      </c>
      <c r="DJ519" s="15">
        <v>15</v>
      </c>
    </row>
    <row r="520" spans="4:114" s="15" customFormat="1">
      <c r="E520" s="475" t="s">
        <v>313</v>
      </c>
      <c r="F520" s="15">
        <v>60</v>
      </c>
      <c r="G520" s="15">
        <v>65</v>
      </c>
      <c r="H520" s="15">
        <v>21</v>
      </c>
      <c r="I520" s="15">
        <v>97</v>
      </c>
      <c r="J520" s="15">
        <v>52</v>
      </c>
      <c r="K520" s="15">
        <v>8</v>
      </c>
      <c r="L520" s="15">
        <v>55</v>
      </c>
      <c r="M520" s="15">
        <v>25</v>
      </c>
      <c r="N520" s="15">
        <v>101</v>
      </c>
      <c r="O520" s="15">
        <v>47</v>
      </c>
      <c r="P520" s="15">
        <v>64</v>
      </c>
      <c r="Q520" s="15">
        <v>28</v>
      </c>
      <c r="R520" s="15">
        <v>100</v>
      </c>
      <c r="S520" s="15">
        <v>57</v>
      </c>
      <c r="T520" s="15">
        <v>49</v>
      </c>
      <c r="U520" s="15">
        <v>79</v>
      </c>
      <c r="V520" s="15">
        <v>46</v>
      </c>
      <c r="W520" s="15">
        <v>92</v>
      </c>
      <c r="X520" s="15">
        <v>11</v>
      </c>
      <c r="Y520" s="15">
        <v>37</v>
      </c>
      <c r="Z520" s="15">
        <v>19</v>
      </c>
      <c r="AA520" s="15">
        <v>88</v>
      </c>
      <c r="AB520" s="15">
        <v>29</v>
      </c>
      <c r="AC520" s="15">
        <v>72</v>
      </c>
      <c r="AD520" s="15">
        <v>14</v>
      </c>
      <c r="AE520" s="15">
        <v>45</v>
      </c>
      <c r="AF520" s="15">
        <v>66</v>
      </c>
      <c r="AG520" s="15">
        <v>96</v>
      </c>
      <c r="AH520" s="15">
        <v>5</v>
      </c>
      <c r="AI520" s="15">
        <v>17</v>
      </c>
      <c r="AJ520" s="15">
        <v>24</v>
      </c>
      <c r="AK520" s="15">
        <v>3</v>
      </c>
      <c r="AL520" s="15">
        <v>32</v>
      </c>
      <c r="AM520" s="15">
        <v>71</v>
      </c>
      <c r="AN520" s="15">
        <v>6</v>
      </c>
      <c r="AO520" s="15">
        <v>58</v>
      </c>
      <c r="AP520" s="15">
        <v>76</v>
      </c>
      <c r="AQ520" s="15">
        <v>40</v>
      </c>
      <c r="AR520" s="15">
        <v>41</v>
      </c>
      <c r="AS520" s="15">
        <v>91</v>
      </c>
      <c r="AT520" s="15">
        <v>69</v>
      </c>
      <c r="AU520" s="15">
        <v>9</v>
      </c>
      <c r="AV520" s="15">
        <v>103</v>
      </c>
      <c r="AW520" s="15">
        <v>82</v>
      </c>
      <c r="AX520" s="15">
        <v>74</v>
      </c>
      <c r="AY520" s="15">
        <v>30</v>
      </c>
      <c r="AZ520" s="15">
        <v>10</v>
      </c>
      <c r="BA520" s="15">
        <v>77</v>
      </c>
      <c r="BB520" s="15">
        <v>51</v>
      </c>
      <c r="BC520" s="15">
        <v>16</v>
      </c>
      <c r="BD520" s="15">
        <v>15</v>
      </c>
      <c r="BE520" s="15">
        <v>99</v>
      </c>
      <c r="BF520" s="15">
        <v>98</v>
      </c>
      <c r="BG520" s="15">
        <v>43</v>
      </c>
      <c r="BH520" s="15">
        <v>7</v>
      </c>
      <c r="BI520" s="15">
        <v>102</v>
      </c>
      <c r="BJ520" s="15">
        <v>48</v>
      </c>
      <c r="BK520" s="15">
        <v>56</v>
      </c>
      <c r="BL520" s="15">
        <v>31</v>
      </c>
      <c r="BM520" s="15">
        <v>42</v>
      </c>
      <c r="BN520" s="15">
        <v>93</v>
      </c>
      <c r="BO520" s="15">
        <v>23</v>
      </c>
      <c r="BP520" s="15">
        <v>70</v>
      </c>
      <c r="BQ520" s="15">
        <v>86</v>
      </c>
      <c r="BR520" s="15">
        <v>104</v>
      </c>
      <c r="BS520" s="15">
        <v>106</v>
      </c>
      <c r="BT520" s="15">
        <v>80</v>
      </c>
      <c r="BU520" s="15">
        <v>62</v>
      </c>
      <c r="BV520" s="15">
        <v>95</v>
      </c>
      <c r="BW520" s="15">
        <v>87</v>
      </c>
      <c r="BX520" s="15">
        <v>59</v>
      </c>
      <c r="BY520" s="15">
        <v>84</v>
      </c>
      <c r="BZ520" s="15">
        <v>90</v>
      </c>
      <c r="CA520" s="15">
        <v>50</v>
      </c>
      <c r="CB520" s="15">
        <v>68</v>
      </c>
      <c r="CC520" s="15">
        <v>39</v>
      </c>
      <c r="CD520" s="15">
        <v>94</v>
      </c>
      <c r="CE520" s="15">
        <v>27</v>
      </c>
      <c r="CF520" s="15">
        <v>83</v>
      </c>
      <c r="CG520" s="15">
        <v>2</v>
      </c>
      <c r="CH520" s="15">
        <v>12</v>
      </c>
      <c r="CI520" s="15">
        <v>44</v>
      </c>
      <c r="CJ520" s="15">
        <v>54</v>
      </c>
      <c r="CK520" s="15">
        <v>105</v>
      </c>
      <c r="CL520" s="15">
        <v>67</v>
      </c>
      <c r="CM520" s="15">
        <v>33</v>
      </c>
      <c r="CN520" s="15">
        <v>81</v>
      </c>
      <c r="CO520" s="15">
        <v>89</v>
      </c>
      <c r="CP520" s="15">
        <v>22</v>
      </c>
      <c r="CQ520" s="15">
        <v>78</v>
      </c>
      <c r="CR520" s="15">
        <v>38</v>
      </c>
      <c r="CS520" s="15">
        <v>35</v>
      </c>
      <c r="CT520" s="15">
        <v>1</v>
      </c>
      <c r="CU520" s="15">
        <v>18</v>
      </c>
      <c r="CW520" s="15">
        <v>85</v>
      </c>
      <c r="CX520" s="15">
        <v>36</v>
      </c>
      <c r="CY520" s="15">
        <v>20</v>
      </c>
      <c r="CZ520" s="15">
        <v>53</v>
      </c>
      <c r="DB520" s="15">
        <v>75</v>
      </c>
      <c r="DC520" s="15">
        <v>61</v>
      </c>
      <c r="DD520" s="15">
        <v>34</v>
      </c>
      <c r="DE520" s="15">
        <v>13</v>
      </c>
      <c r="DG520" s="15">
        <v>4</v>
      </c>
      <c r="DH520" s="15">
        <v>63</v>
      </c>
      <c r="DI520" s="15">
        <v>26</v>
      </c>
      <c r="DJ520" s="15">
        <v>73</v>
      </c>
    </row>
    <row r="521" spans="4:114" s="15" customFormat="1"/>
    <row r="522" spans="4:114" s="15" customFormat="1">
      <c r="D522" s="479">
        <v>107</v>
      </c>
      <c r="E522" s="40" t="s">
        <v>338</v>
      </c>
    </row>
    <row r="523" spans="4:114" s="15" customFormat="1">
      <c r="E523" s="475" t="s">
        <v>283</v>
      </c>
      <c r="F523" s="15">
        <v>1</v>
      </c>
      <c r="G523" s="15">
        <v>2</v>
      </c>
      <c r="H523" s="15">
        <v>3</v>
      </c>
      <c r="I523" s="15">
        <v>4</v>
      </c>
      <c r="J523" s="15">
        <v>5</v>
      </c>
      <c r="K523" s="15">
        <v>6</v>
      </c>
      <c r="L523" s="15">
        <v>7</v>
      </c>
      <c r="M523" s="15">
        <v>8</v>
      </c>
      <c r="N523" s="15">
        <v>9</v>
      </c>
      <c r="O523" s="15">
        <v>10</v>
      </c>
      <c r="P523" s="15">
        <v>11</v>
      </c>
      <c r="Q523" s="15">
        <v>12</v>
      </c>
      <c r="R523" s="15">
        <v>13</v>
      </c>
      <c r="S523" s="15">
        <v>14</v>
      </c>
      <c r="T523" s="15">
        <v>15</v>
      </c>
      <c r="U523" s="15">
        <v>16</v>
      </c>
      <c r="V523" s="15">
        <v>17</v>
      </c>
      <c r="W523" s="15">
        <v>18</v>
      </c>
      <c r="X523" s="15">
        <v>19</v>
      </c>
      <c r="Y523" s="15">
        <v>20</v>
      </c>
      <c r="Z523" s="15">
        <v>21</v>
      </c>
      <c r="AA523" s="15">
        <v>22</v>
      </c>
      <c r="AB523" s="15">
        <v>23</v>
      </c>
      <c r="AC523" s="15">
        <v>24</v>
      </c>
      <c r="AD523" s="15">
        <v>25</v>
      </c>
      <c r="AE523" s="15">
        <v>26</v>
      </c>
      <c r="AF523" s="15">
        <v>27</v>
      </c>
      <c r="AG523" s="15">
        <v>28</v>
      </c>
      <c r="AH523" s="15">
        <v>29</v>
      </c>
      <c r="AI523" s="15">
        <v>30</v>
      </c>
      <c r="AJ523" s="15">
        <v>31</v>
      </c>
      <c r="AK523" s="15">
        <v>32</v>
      </c>
      <c r="AL523" s="15">
        <v>33</v>
      </c>
      <c r="AM523" s="15">
        <v>34</v>
      </c>
      <c r="AN523" s="15">
        <v>35</v>
      </c>
      <c r="AO523" s="15">
        <v>36</v>
      </c>
      <c r="AP523" s="15">
        <v>37</v>
      </c>
      <c r="AQ523" s="15">
        <v>38</v>
      </c>
      <c r="AR523" s="15">
        <v>39</v>
      </c>
      <c r="AS523" s="15">
        <v>40</v>
      </c>
      <c r="AT523" s="15">
        <v>41</v>
      </c>
      <c r="AU523" s="15">
        <v>42</v>
      </c>
      <c r="AV523" s="15">
        <v>43</v>
      </c>
      <c r="AW523" s="15">
        <v>44</v>
      </c>
      <c r="AX523" s="15">
        <v>45</v>
      </c>
      <c r="AY523" s="15">
        <v>46</v>
      </c>
      <c r="AZ523" s="15">
        <v>47</v>
      </c>
      <c r="BA523" s="15">
        <v>48</v>
      </c>
      <c r="BB523" s="15">
        <v>49</v>
      </c>
      <c r="BC523" s="15">
        <v>50</v>
      </c>
      <c r="BD523" s="15">
        <v>51</v>
      </c>
      <c r="BE523" s="15">
        <v>52</v>
      </c>
      <c r="BF523" s="15">
        <v>53</v>
      </c>
      <c r="BG523" s="15">
        <v>54</v>
      </c>
      <c r="BH523" s="15">
        <v>55</v>
      </c>
      <c r="BI523" s="15">
        <v>56</v>
      </c>
      <c r="BJ523" s="15">
        <v>57</v>
      </c>
      <c r="BK523" s="15">
        <v>58</v>
      </c>
      <c r="BL523" s="15">
        <v>59</v>
      </c>
      <c r="BM523" s="15">
        <v>60</v>
      </c>
      <c r="BN523" s="15">
        <v>61</v>
      </c>
      <c r="BO523" s="15">
        <v>62</v>
      </c>
      <c r="BP523" s="15">
        <v>63</v>
      </c>
      <c r="BQ523" s="15">
        <v>64</v>
      </c>
      <c r="BR523" s="15">
        <v>65</v>
      </c>
      <c r="BS523" s="15">
        <v>66</v>
      </c>
      <c r="BT523" s="15">
        <v>67</v>
      </c>
      <c r="BU523" s="15">
        <v>68</v>
      </c>
      <c r="BV523" s="15">
        <v>69</v>
      </c>
      <c r="BW523" s="15">
        <v>70</v>
      </c>
      <c r="BX523" s="15">
        <v>71</v>
      </c>
      <c r="BY523" s="15">
        <v>72</v>
      </c>
      <c r="BZ523" s="15">
        <v>73</v>
      </c>
      <c r="CA523" s="15">
        <v>74</v>
      </c>
      <c r="CB523" s="15">
        <v>75</v>
      </c>
      <c r="CC523" s="15">
        <v>76</v>
      </c>
      <c r="CD523" s="15">
        <v>77</v>
      </c>
      <c r="CE523" s="15">
        <v>78</v>
      </c>
      <c r="CF523" s="15">
        <v>79</v>
      </c>
      <c r="CG523" s="15">
        <v>80</v>
      </c>
      <c r="CH523" s="15">
        <v>81</v>
      </c>
      <c r="CI523" s="15">
        <v>82</v>
      </c>
      <c r="CJ523" s="15">
        <v>83</v>
      </c>
      <c r="CK523" s="15">
        <v>84</v>
      </c>
      <c r="CL523" s="15">
        <v>85</v>
      </c>
      <c r="CM523" s="15">
        <v>86</v>
      </c>
      <c r="CN523" s="15">
        <v>87</v>
      </c>
      <c r="CO523" s="15">
        <v>88</v>
      </c>
      <c r="CP523" s="15">
        <v>89</v>
      </c>
      <c r="CQ523" s="15">
        <v>90</v>
      </c>
      <c r="CR523" s="15">
        <v>91</v>
      </c>
      <c r="CS523" s="15">
        <v>92</v>
      </c>
      <c r="CT523" s="15">
        <v>93</v>
      </c>
      <c r="CU523" s="15">
        <v>94</v>
      </c>
      <c r="CV523" s="15">
        <v>95</v>
      </c>
      <c r="CW523" s="15">
        <v>96</v>
      </c>
      <c r="CX523" s="15">
        <v>97</v>
      </c>
      <c r="CY523" s="15">
        <v>98</v>
      </c>
      <c r="CZ523" s="15">
        <v>99</v>
      </c>
      <c r="DB523" s="15">
        <v>100</v>
      </c>
      <c r="DC523" s="15">
        <v>101</v>
      </c>
      <c r="DD523" s="15">
        <v>102</v>
      </c>
      <c r="DE523" s="15">
        <v>103</v>
      </c>
      <c r="DG523" s="15">
        <v>104</v>
      </c>
      <c r="DH523" s="15">
        <v>105</v>
      </c>
      <c r="DI523" s="15">
        <v>106</v>
      </c>
      <c r="DJ523" s="15">
        <v>107</v>
      </c>
    </row>
    <row r="524" spans="4:114" s="15" customFormat="1">
      <c r="E524" s="475" t="s">
        <v>311</v>
      </c>
      <c r="F524" s="15">
        <v>48</v>
      </c>
      <c r="G524" s="15">
        <v>36</v>
      </c>
      <c r="H524" s="15">
        <v>96</v>
      </c>
      <c r="I524" s="15">
        <v>51</v>
      </c>
      <c r="J524" s="15">
        <v>17</v>
      </c>
      <c r="K524" s="15">
        <v>73</v>
      </c>
      <c r="L524" s="15">
        <v>55</v>
      </c>
      <c r="M524" s="15">
        <v>9</v>
      </c>
      <c r="N524" s="15">
        <v>18</v>
      </c>
      <c r="O524" s="15">
        <v>26</v>
      </c>
      <c r="P524" s="15">
        <v>45</v>
      </c>
      <c r="Q524" s="15">
        <v>56</v>
      </c>
      <c r="R524" s="15">
        <v>75</v>
      </c>
      <c r="S524" s="15">
        <v>7</v>
      </c>
      <c r="T524" s="15">
        <v>52</v>
      </c>
      <c r="U524" s="15">
        <v>99</v>
      </c>
      <c r="V524" s="15">
        <v>23</v>
      </c>
      <c r="W524" s="15">
        <v>14</v>
      </c>
      <c r="X524" s="15">
        <v>42</v>
      </c>
      <c r="Y524" s="15">
        <v>59</v>
      </c>
      <c r="Z524" s="15">
        <v>15</v>
      </c>
      <c r="AA524" s="15">
        <v>63</v>
      </c>
      <c r="AB524" s="15">
        <v>89</v>
      </c>
      <c r="AC524" s="15">
        <v>53</v>
      </c>
      <c r="AD524" s="15">
        <v>34</v>
      </c>
      <c r="AE524" s="15">
        <v>37</v>
      </c>
      <c r="AF524" s="15">
        <v>103</v>
      </c>
      <c r="AG524" s="15">
        <v>2</v>
      </c>
      <c r="AH524" s="15">
        <v>6</v>
      </c>
      <c r="AI524" s="15">
        <v>32</v>
      </c>
      <c r="AJ524" s="15">
        <v>24</v>
      </c>
      <c r="AK524" s="15">
        <v>49</v>
      </c>
      <c r="AL524" s="15">
        <v>39</v>
      </c>
      <c r="AM524" s="15">
        <v>31</v>
      </c>
      <c r="AN524" s="15">
        <v>72</v>
      </c>
      <c r="AO524" s="15">
        <v>5</v>
      </c>
      <c r="AP524" s="15">
        <v>60</v>
      </c>
      <c r="AQ524" s="15">
        <v>76</v>
      </c>
      <c r="AR524" s="15">
        <v>33</v>
      </c>
      <c r="AS524" s="15">
        <v>86</v>
      </c>
      <c r="AT524" s="15">
        <v>43</v>
      </c>
      <c r="AU524" s="15">
        <v>90</v>
      </c>
      <c r="AV524" s="15">
        <v>70</v>
      </c>
      <c r="AW524" s="15">
        <v>82</v>
      </c>
      <c r="AX524" s="15">
        <v>22</v>
      </c>
      <c r="AY524" s="15">
        <v>79</v>
      </c>
      <c r="AZ524" s="15">
        <v>107</v>
      </c>
      <c r="BA524" s="15">
        <v>66</v>
      </c>
      <c r="BB524" s="15">
        <v>30</v>
      </c>
      <c r="BC524" s="15">
        <v>1</v>
      </c>
      <c r="BD524" s="15">
        <v>93</v>
      </c>
      <c r="BE524" s="15">
        <v>46</v>
      </c>
      <c r="BF524" s="15">
        <v>54</v>
      </c>
      <c r="BG524" s="15">
        <v>25</v>
      </c>
      <c r="BH524" s="15">
        <v>81</v>
      </c>
      <c r="BI524" s="15">
        <v>64</v>
      </c>
      <c r="BJ524" s="15">
        <v>58</v>
      </c>
      <c r="BK524" s="15">
        <v>77</v>
      </c>
      <c r="BL524" s="15">
        <v>92</v>
      </c>
      <c r="BM524" s="15">
        <v>41</v>
      </c>
      <c r="BN524" s="15">
        <v>74</v>
      </c>
      <c r="BO524" s="15">
        <v>102</v>
      </c>
      <c r="BP524" s="15">
        <v>87</v>
      </c>
      <c r="BQ524" s="15">
        <v>104</v>
      </c>
      <c r="BR524" s="15">
        <v>11</v>
      </c>
      <c r="BS524" s="15">
        <v>40</v>
      </c>
      <c r="BT524" s="15">
        <v>98</v>
      </c>
      <c r="BU524" s="15">
        <v>94</v>
      </c>
      <c r="BV524" s="15">
        <v>35</v>
      </c>
      <c r="BW524" s="15">
        <v>13</v>
      </c>
      <c r="BX524" s="15">
        <v>62</v>
      </c>
      <c r="BY524" s="15">
        <v>88</v>
      </c>
      <c r="BZ524" s="15">
        <v>101</v>
      </c>
      <c r="CA524" s="15">
        <v>97</v>
      </c>
      <c r="CB524" s="15">
        <v>68</v>
      </c>
      <c r="CC524" s="15">
        <v>38</v>
      </c>
      <c r="CD524" s="15">
        <v>29</v>
      </c>
      <c r="CE524" s="15">
        <v>80</v>
      </c>
      <c r="CF524" s="15">
        <v>16</v>
      </c>
      <c r="CG524" s="15">
        <v>57</v>
      </c>
      <c r="CH524" s="15">
        <v>8</v>
      </c>
      <c r="CI524" s="15">
        <v>44</v>
      </c>
      <c r="CJ524" s="15">
        <v>12</v>
      </c>
      <c r="CK524" s="15">
        <v>100</v>
      </c>
      <c r="CL524" s="15">
        <v>4</v>
      </c>
      <c r="CM524" s="15">
        <v>10</v>
      </c>
      <c r="CN524" s="15">
        <v>19</v>
      </c>
      <c r="CO524" s="15">
        <v>84</v>
      </c>
      <c r="CP524" s="15">
        <v>78</v>
      </c>
      <c r="CQ524" s="15">
        <v>105</v>
      </c>
      <c r="CR524" s="15">
        <v>65</v>
      </c>
      <c r="CS524" s="15">
        <v>85</v>
      </c>
      <c r="CT524" s="15">
        <v>27</v>
      </c>
      <c r="CU524" s="15">
        <v>106</v>
      </c>
      <c r="CV524" s="15">
        <v>71</v>
      </c>
      <c r="CW524" s="15">
        <v>47</v>
      </c>
      <c r="CX524" s="15">
        <v>61</v>
      </c>
      <c r="CY524" s="15">
        <v>91</v>
      </c>
      <c r="CZ524" s="15">
        <v>83</v>
      </c>
      <c r="DB524" s="15">
        <v>28</v>
      </c>
      <c r="DC524" s="15">
        <v>20</v>
      </c>
      <c r="DD524" s="15">
        <v>67</v>
      </c>
      <c r="DE524" s="15">
        <v>21</v>
      </c>
      <c r="DG524" s="15">
        <v>69</v>
      </c>
      <c r="DH524" s="15">
        <v>95</v>
      </c>
      <c r="DI524" s="15">
        <v>50</v>
      </c>
      <c r="DJ524" s="15">
        <v>3</v>
      </c>
    </row>
    <row r="525" spans="4:114" s="15" customFormat="1">
      <c r="E525" s="475" t="s">
        <v>313</v>
      </c>
      <c r="F525" s="15">
        <v>52</v>
      </c>
      <c r="G525" s="15">
        <v>40</v>
      </c>
      <c r="H525" s="15">
        <v>82</v>
      </c>
      <c r="I525" s="15">
        <v>61</v>
      </c>
      <c r="J525" s="15">
        <v>6</v>
      </c>
      <c r="K525" s="15">
        <v>34</v>
      </c>
      <c r="L525" s="15">
        <v>106</v>
      </c>
      <c r="M525" s="15">
        <v>41</v>
      </c>
      <c r="N525" s="15">
        <v>11</v>
      </c>
      <c r="O525" s="15">
        <v>76</v>
      </c>
      <c r="P525" s="15">
        <v>55</v>
      </c>
      <c r="Q525" s="15">
        <v>80</v>
      </c>
      <c r="R525" s="15">
        <v>107</v>
      </c>
      <c r="S525" s="15">
        <v>56</v>
      </c>
      <c r="T525" s="15">
        <v>67</v>
      </c>
      <c r="U525" s="15">
        <v>50</v>
      </c>
      <c r="V525" s="15">
        <v>86</v>
      </c>
      <c r="W525" s="15">
        <v>32</v>
      </c>
      <c r="X525" s="15">
        <v>66</v>
      </c>
      <c r="Y525" s="15">
        <v>51</v>
      </c>
      <c r="Z525" s="15">
        <v>18</v>
      </c>
      <c r="AA525" s="15">
        <v>83</v>
      </c>
      <c r="AB525" s="15">
        <v>49</v>
      </c>
      <c r="AC525" s="15">
        <v>65</v>
      </c>
      <c r="AD525" s="15">
        <v>77</v>
      </c>
      <c r="AE525" s="15">
        <v>72</v>
      </c>
      <c r="AF525" s="15">
        <v>84</v>
      </c>
      <c r="AG525" s="15">
        <v>22</v>
      </c>
      <c r="AH525" s="15">
        <v>98</v>
      </c>
      <c r="AI525" s="15">
        <v>2</v>
      </c>
      <c r="AJ525" s="15">
        <v>103</v>
      </c>
      <c r="AK525" s="15">
        <v>21</v>
      </c>
      <c r="AL525" s="15">
        <v>69</v>
      </c>
      <c r="AM525" s="15">
        <v>62</v>
      </c>
      <c r="AN525" s="15">
        <v>46</v>
      </c>
      <c r="AO525" s="15">
        <v>30</v>
      </c>
      <c r="AP525" s="15">
        <v>94</v>
      </c>
      <c r="AQ525" s="15">
        <v>71</v>
      </c>
      <c r="AR525" s="15">
        <v>38</v>
      </c>
      <c r="AS525" s="15">
        <v>47</v>
      </c>
      <c r="AT525" s="15">
        <v>42</v>
      </c>
      <c r="AU525" s="15">
        <v>33</v>
      </c>
      <c r="AV525" s="15">
        <v>95</v>
      </c>
      <c r="AW525" s="15">
        <v>8</v>
      </c>
      <c r="AX525" s="15">
        <v>58</v>
      </c>
      <c r="AY525" s="15">
        <v>3</v>
      </c>
      <c r="AZ525" s="15">
        <v>78</v>
      </c>
      <c r="BA525" s="15">
        <v>81</v>
      </c>
      <c r="BB525" s="15">
        <v>15</v>
      </c>
      <c r="BC525" s="15">
        <v>100</v>
      </c>
      <c r="BD525" s="15">
        <v>20</v>
      </c>
      <c r="BE525" s="15">
        <v>1</v>
      </c>
      <c r="BF525" s="15">
        <v>92</v>
      </c>
      <c r="BG525" s="15">
        <v>37</v>
      </c>
      <c r="BH525" s="15">
        <v>23</v>
      </c>
      <c r="BI525" s="15">
        <v>57</v>
      </c>
      <c r="BJ525" s="15">
        <v>14</v>
      </c>
      <c r="BK525" s="15">
        <v>105</v>
      </c>
      <c r="BL525" s="15">
        <v>63</v>
      </c>
      <c r="BM525" s="15">
        <v>48</v>
      </c>
      <c r="BN525" s="15">
        <v>39</v>
      </c>
      <c r="BO525" s="15">
        <v>10</v>
      </c>
      <c r="BP525" s="15">
        <v>45</v>
      </c>
      <c r="BQ525" s="15">
        <v>102</v>
      </c>
      <c r="BR525" s="15">
        <v>28</v>
      </c>
      <c r="BS525" s="15">
        <v>19</v>
      </c>
      <c r="BT525" s="15">
        <v>89</v>
      </c>
      <c r="BU525" s="15">
        <v>97</v>
      </c>
      <c r="BV525" s="15">
        <v>36</v>
      </c>
      <c r="BW525" s="15">
        <v>43</v>
      </c>
      <c r="BX525" s="15">
        <v>9</v>
      </c>
      <c r="BY525" s="15">
        <v>54</v>
      </c>
      <c r="BZ525" s="15">
        <v>90</v>
      </c>
      <c r="CA525" s="15">
        <v>27</v>
      </c>
      <c r="CB525" s="15">
        <v>104</v>
      </c>
      <c r="CC525" s="15">
        <v>35</v>
      </c>
      <c r="CD525" s="15">
        <v>26</v>
      </c>
      <c r="CE525" s="15">
        <v>85</v>
      </c>
      <c r="CF525" s="15">
        <v>101</v>
      </c>
      <c r="CG525" s="15">
        <v>12</v>
      </c>
      <c r="CH525" s="15">
        <v>70</v>
      </c>
      <c r="CI525" s="15">
        <v>53</v>
      </c>
      <c r="CJ525" s="15">
        <v>24</v>
      </c>
      <c r="CK525" s="15">
        <v>5</v>
      </c>
      <c r="CL525" s="15">
        <v>99</v>
      </c>
      <c r="CM525" s="15">
        <v>59</v>
      </c>
      <c r="CN525" s="15">
        <v>74</v>
      </c>
      <c r="CO525" s="15">
        <v>44</v>
      </c>
      <c r="CP525" s="15">
        <v>96</v>
      </c>
      <c r="CQ525" s="15">
        <v>31</v>
      </c>
      <c r="CR525" s="15">
        <v>25</v>
      </c>
      <c r="CS525" s="15">
        <v>68</v>
      </c>
      <c r="CT525" s="15">
        <v>60</v>
      </c>
      <c r="CU525" s="15">
        <v>73</v>
      </c>
      <c r="CV525" s="15">
        <v>91</v>
      </c>
      <c r="CW525" s="15">
        <v>4</v>
      </c>
      <c r="CX525" s="15">
        <v>75</v>
      </c>
      <c r="CY525" s="15">
        <v>29</v>
      </c>
      <c r="CZ525" s="15">
        <v>88</v>
      </c>
      <c r="DB525" s="15">
        <v>17</v>
      </c>
      <c r="DC525" s="15">
        <v>79</v>
      </c>
      <c r="DD525" s="15">
        <v>64</v>
      </c>
      <c r="DE525" s="15">
        <v>87</v>
      </c>
      <c r="DG525" s="15">
        <v>13</v>
      </c>
      <c r="DH525" s="15">
        <v>16</v>
      </c>
      <c r="DI525" s="15">
        <v>7</v>
      </c>
      <c r="DJ525" s="15">
        <v>93</v>
      </c>
    </row>
    <row r="526" spans="4:114" s="15" customFormat="1"/>
    <row r="527" spans="4:114" s="15" customFormat="1">
      <c r="D527" s="479">
        <v>108</v>
      </c>
      <c r="E527" s="40" t="s">
        <v>338</v>
      </c>
    </row>
    <row r="528" spans="4:114" s="15" customFormat="1">
      <c r="E528" s="475" t="s">
        <v>283</v>
      </c>
      <c r="F528" s="15">
        <v>1</v>
      </c>
      <c r="G528" s="15">
        <v>2</v>
      </c>
      <c r="H528" s="15">
        <v>3</v>
      </c>
      <c r="I528" s="15">
        <v>4</v>
      </c>
      <c r="J528" s="15">
        <v>5</v>
      </c>
      <c r="K528" s="15">
        <v>6</v>
      </c>
      <c r="L528" s="15">
        <v>7</v>
      </c>
      <c r="M528" s="15">
        <v>8</v>
      </c>
      <c r="N528" s="15">
        <v>9</v>
      </c>
      <c r="O528" s="15">
        <v>10</v>
      </c>
      <c r="P528" s="15">
        <v>11</v>
      </c>
      <c r="Q528" s="15">
        <v>12</v>
      </c>
      <c r="R528" s="15">
        <v>13</v>
      </c>
      <c r="S528" s="15">
        <v>14</v>
      </c>
      <c r="T528" s="15">
        <v>15</v>
      </c>
      <c r="U528" s="15">
        <v>16</v>
      </c>
      <c r="V528" s="15">
        <v>17</v>
      </c>
      <c r="W528" s="15">
        <v>18</v>
      </c>
      <c r="X528" s="15">
        <v>19</v>
      </c>
      <c r="Y528" s="15">
        <v>20</v>
      </c>
      <c r="Z528" s="15">
        <v>21</v>
      </c>
      <c r="AA528" s="15">
        <v>22</v>
      </c>
      <c r="AB528" s="15">
        <v>23</v>
      </c>
      <c r="AC528" s="15">
        <v>24</v>
      </c>
      <c r="AD528" s="15">
        <v>25</v>
      </c>
      <c r="AE528" s="15">
        <v>26</v>
      </c>
      <c r="AF528" s="15">
        <v>27</v>
      </c>
      <c r="AG528" s="15">
        <v>28</v>
      </c>
      <c r="AH528" s="15">
        <v>29</v>
      </c>
      <c r="AI528" s="15">
        <v>30</v>
      </c>
      <c r="AJ528" s="15">
        <v>31</v>
      </c>
      <c r="AK528" s="15">
        <v>32</v>
      </c>
      <c r="AL528" s="15">
        <v>33</v>
      </c>
      <c r="AM528" s="15">
        <v>34</v>
      </c>
      <c r="AN528" s="15">
        <v>35</v>
      </c>
      <c r="AO528" s="15">
        <v>36</v>
      </c>
      <c r="AP528" s="15">
        <v>37</v>
      </c>
      <c r="AQ528" s="15">
        <v>38</v>
      </c>
      <c r="AR528" s="15">
        <v>39</v>
      </c>
      <c r="AS528" s="15">
        <v>40</v>
      </c>
      <c r="AT528" s="15">
        <v>41</v>
      </c>
      <c r="AU528" s="15">
        <v>42</v>
      </c>
      <c r="AV528" s="15">
        <v>43</v>
      </c>
      <c r="AW528" s="15">
        <v>44</v>
      </c>
      <c r="AX528" s="15">
        <v>45</v>
      </c>
      <c r="AY528" s="15">
        <v>46</v>
      </c>
      <c r="AZ528" s="15">
        <v>47</v>
      </c>
      <c r="BA528" s="15">
        <v>48</v>
      </c>
      <c r="BB528" s="15">
        <v>49</v>
      </c>
      <c r="BC528" s="15">
        <v>50</v>
      </c>
      <c r="BD528" s="15">
        <v>51</v>
      </c>
      <c r="BE528" s="15">
        <v>52</v>
      </c>
      <c r="BF528" s="15">
        <v>53</v>
      </c>
      <c r="BG528" s="15">
        <v>54</v>
      </c>
      <c r="BH528" s="15">
        <v>55</v>
      </c>
      <c r="BI528" s="15">
        <v>56</v>
      </c>
      <c r="BJ528" s="15">
        <v>57</v>
      </c>
      <c r="BK528" s="15">
        <v>58</v>
      </c>
      <c r="BL528" s="15">
        <v>59</v>
      </c>
      <c r="BM528" s="15">
        <v>60</v>
      </c>
      <c r="BN528" s="15">
        <v>61</v>
      </c>
      <c r="BO528" s="15">
        <v>62</v>
      </c>
      <c r="BP528" s="15">
        <v>63</v>
      </c>
      <c r="BQ528" s="15">
        <v>64</v>
      </c>
      <c r="BR528" s="15">
        <v>65</v>
      </c>
      <c r="BS528" s="15">
        <v>66</v>
      </c>
      <c r="BT528" s="15">
        <v>67</v>
      </c>
      <c r="BU528" s="15">
        <v>68</v>
      </c>
      <c r="BV528" s="15">
        <v>69</v>
      </c>
      <c r="BW528" s="15">
        <v>70</v>
      </c>
      <c r="BX528" s="15">
        <v>71</v>
      </c>
      <c r="BY528" s="15">
        <v>72</v>
      </c>
      <c r="BZ528" s="15">
        <v>73</v>
      </c>
      <c r="CA528" s="15">
        <v>74</v>
      </c>
      <c r="CB528" s="15">
        <v>75</v>
      </c>
      <c r="CC528" s="15">
        <v>76</v>
      </c>
      <c r="CD528" s="15">
        <v>77</v>
      </c>
      <c r="CE528" s="15">
        <v>78</v>
      </c>
      <c r="CF528" s="15">
        <v>79</v>
      </c>
      <c r="CG528" s="15">
        <v>80</v>
      </c>
      <c r="CH528" s="15">
        <v>81</v>
      </c>
      <c r="CI528" s="15">
        <v>82</v>
      </c>
      <c r="CJ528" s="15">
        <v>83</v>
      </c>
      <c r="CK528" s="15">
        <v>84</v>
      </c>
      <c r="CL528" s="15">
        <v>85</v>
      </c>
      <c r="CM528" s="15">
        <v>86</v>
      </c>
      <c r="CN528" s="15">
        <v>87</v>
      </c>
      <c r="CO528" s="15">
        <v>88</v>
      </c>
      <c r="CP528" s="15">
        <v>89</v>
      </c>
      <c r="CQ528" s="15">
        <v>90</v>
      </c>
      <c r="CR528" s="15">
        <v>91</v>
      </c>
      <c r="CS528" s="15">
        <v>92</v>
      </c>
      <c r="CT528" s="15">
        <v>93</v>
      </c>
      <c r="CU528" s="15">
        <v>94</v>
      </c>
      <c r="CV528" s="15">
        <v>95</v>
      </c>
      <c r="CW528" s="15">
        <v>96</v>
      </c>
      <c r="CX528" s="15">
        <v>97</v>
      </c>
      <c r="CY528" s="15">
        <v>98</v>
      </c>
      <c r="CZ528" s="15">
        <v>99</v>
      </c>
      <c r="DA528" s="15">
        <v>100</v>
      </c>
      <c r="DB528" s="15">
        <v>101</v>
      </c>
      <c r="DC528" s="15">
        <v>102</v>
      </c>
      <c r="DD528" s="15">
        <v>103</v>
      </c>
      <c r="DE528" s="15">
        <v>104</v>
      </c>
      <c r="DG528" s="15">
        <v>105</v>
      </c>
      <c r="DH528" s="15">
        <v>106</v>
      </c>
      <c r="DI528" s="15">
        <v>107</v>
      </c>
      <c r="DJ528" s="15">
        <v>108</v>
      </c>
    </row>
    <row r="529" spans="4:119" s="15" customFormat="1">
      <c r="E529" s="475" t="s">
        <v>311</v>
      </c>
      <c r="F529" s="15">
        <v>24</v>
      </c>
      <c r="G529" s="15">
        <v>1</v>
      </c>
      <c r="H529" s="15">
        <v>34</v>
      </c>
      <c r="I529" s="15">
        <v>95</v>
      </c>
      <c r="J529" s="15">
        <v>88</v>
      </c>
      <c r="K529" s="15">
        <v>106</v>
      </c>
      <c r="L529" s="15">
        <v>40</v>
      </c>
      <c r="M529" s="15">
        <v>99</v>
      </c>
      <c r="N529" s="15">
        <v>6</v>
      </c>
      <c r="O529" s="15">
        <v>101</v>
      </c>
      <c r="P529" s="15">
        <v>35</v>
      </c>
      <c r="Q529" s="15">
        <v>96</v>
      </c>
      <c r="R529" s="15">
        <v>51</v>
      </c>
      <c r="S529" s="15">
        <v>30</v>
      </c>
      <c r="T529" s="15">
        <v>91</v>
      </c>
      <c r="U529" s="15">
        <v>94</v>
      </c>
      <c r="V529" s="15">
        <v>78</v>
      </c>
      <c r="W529" s="15">
        <v>104</v>
      </c>
      <c r="X529" s="15">
        <v>48</v>
      </c>
      <c r="Y529" s="15">
        <v>66</v>
      </c>
      <c r="Z529" s="15">
        <v>69</v>
      </c>
      <c r="AA529" s="15">
        <v>80</v>
      </c>
      <c r="AB529" s="15">
        <v>62</v>
      </c>
      <c r="AC529" s="15">
        <v>81</v>
      </c>
      <c r="AD529" s="15">
        <v>26</v>
      </c>
      <c r="AE529" s="15">
        <v>84</v>
      </c>
      <c r="AF529" s="15">
        <v>49</v>
      </c>
      <c r="AG529" s="15">
        <v>90</v>
      </c>
      <c r="AH529" s="15">
        <v>45</v>
      </c>
      <c r="AI529" s="15">
        <v>97</v>
      </c>
      <c r="AJ529" s="15">
        <v>89</v>
      </c>
      <c r="AK529" s="15">
        <v>43</v>
      </c>
      <c r="AL529" s="15">
        <v>74</v>
      </c>
      <c r="AM529" s="15">
        <v>52</v>
      </c>
      <c r="AN529" s="15">
        <v>61</v>
      </c>
      <c r="AO529" s="15">
        <v>7</v>
      </c>
      <c r="AP529" s="15">
        <v>36</v>
      </c>
      <c r="AQ529" s="15">
        <v>20</v>
      </c>
      <c r="AR529" s="15">
        <v>5</v>
      </c>
      <c r="AS529" s="15">
        <v>22</v>
      </c>
      <c r="AT529" s="15">
        <v>75</v>
      </c>
      <c r="AU529" s="15">
        <v>39</v>
      </c>
      <c r="AV529" s="15">
        <v>14</v>
      </c>
      <c r="AW529" s="15">
        <v>46</v>
      </c>
      <c r="AX529" s="15">
        <v>29</v>
      </c>
      <c r="AY529" s="15">
        <v>83</v>
      </c>
      <c r="AZ529" s="15">
        <v>16</v>
      </c>
      <c r="BA529" s="15">
        <v>55</v>
      </c>
      <c r="BB529" s="15">
        <v>107</v>
      </c>
      <c r="BC529" s="15">
        <v>86</v>
      </c>
      <c r="BD529" s="15">
        <v>18</v>
      </c>
      <c r="BE529" s="15">
        <v>103</v>
      </c>
      <c r="BF529" s="15">
        <v>65</v>
      </c>
      <c r="BG529" s="15">
        <v>73</v>
      </c>
      <c r="BH529" s="15">
        <v>8</v>
      </c>
      <c r="BI529" s="15">
        <v>28</v>
      </c>
      <c r="BJ529" s="15">
        <v>76</v>
      </c>
      <c r="BK529" s="15">
        <v>11</v>
      </c>
      <c r="BL529" s="15">
        <v>32</v>
      </c>
      <c r="BM529" s="15">
        <v>105</v>
      </c>
      <c r="BN529" s="15">
        <v>92</v>
      </c>
      <c r="BO529" s="15">
        <v>108</v>
      </c>
      <c r="BP529" s="15">
        <v>56</v>
      </c>
      <c r="BQ529" s="15">
        <v>102</v>
      </c>
      <c r="BR529" s="15">
        <v>38</v>
      </c>
      <c r="BS529" s="15">
        <v>13</v>
      </c>
      <c r="BT529" s="15">
        <v>21</v>
      </c>
      <c r="BU529" s="15">
        <v>82</v>
      </c>
      <c r="BV529" s="15">
        <v>2</v>
      </c>
      <c r="BW529" s="15">
        <v>71</v>
      </c>
      <c r="BX529" s="15">
        <v>57</v>
      </c>
      <c r="BY529" s="15">
        <v>100</v>
      </c>
      <c r="BZ529" s="15">
        <v>15</v>
      </c>
      <c r="CA529" s="15">
        <v>33</v>
      </c>
      <c r="CB529" s="15">
        <v>42</v>
      </c>
      <c r="CC529" s="15">
        <v>85</v>
      </c>
      <c r="CD529" s="15">
        <v>53</v>
      </c>
      <c r="CE529" s="15">
        <v>17</v>
      </c>
      <c r="CF529" s="15">
        <v>50</v>
      </c>
      <c r="CG529" s="15">
        <v>93</v>
      </c>
      <c r="CH529" s="15">
        <v>4</v>
      </c>
      <c r="CI529" s="15">
        <v>44</v>
      </c>
      <c r="CJ529" s="15">
        <v>59</v>
      </c>
      <c r="CK529" s="15">
        <v>37</v>
      </c>
      <c r="CL529" s="15">
        <v>47</v>
      </c>
      <c r="CM529" s="15">
        <v>54</v>
      </c>
      <c r="CN529" s="15">
        <v>25</v>
      </c>
      <c r="CO529" s="15">
        <v>79</v>
      </c>
      <c r="CP529" s="15">
        <v>31</v>
      </c>
      <c r="CQ529" s="15">
        <v>58</v>
      </c>
      <c r="CR529" s="15">
        <v>19</v>
      </c>
      <c r="CS529" s="15">
        <v>64</v>
      </c>
      <c r="CT529" s="15">
        <v>87</v>
      </c>
      <c r="CU529" s="15">
        <v>3</v>
      </c>
      <c r="CV529" s="15">
        <v>77</v>
      </c>
      <c r="CW529" s="15">
        <v>12</v>
      </c>
      <c r="CX529" s="15">
        <v>23</v>
      </c>
      <c r="CY529" s="15">
        <v>60</v>
      </c>
      <c r="CZ529" s="15">
        <v>72</v>
      </c>
      <c r="DA529" s="15">
        <v>67</v>
      </c>
      <c r="DB529" s="15">
        <v>10</v>
      </c>
      <c r="DC529" s="15">
        <v>98</v>
      </c>
      <c r="DD529" s="15">
        <v>70</v>
      </c>
      <c r="DE529" s="15">
        <v>41</v>
      </c>
      <c r="DG529" s="15">
        <v>63</v>
      </c>
      <c r="DH529" s="15">
        <v>9</v>
      </c>
      <c r="DI529" s="15">
        <v>27</v>
      </c>
      <c r="DJ529" s="15">
        <v>68</v>
      </c>
    </row>
    <row r="530" spans="4:119" s="15" customFormat="1">
      <c r="E530" s="475" t="s">
        <v>313</v>
      </c>
      <c r="F530" s="15">
        <v>79</v>
      </c>
      <c r="G530" s="15">
        <v>33</v>
      </c>
      <c r="H530" s="15">
        <v>66</v>
      </c>
      <c r="I530" s="15">
        <v>27</v>
      </c>
      <c r="J530" s="15">
        <v>12</v>
      </c>
      <c r="K530" s="15">
        <v>37</v>
      </c>
      <c r="L530" s="15">
        <v>35</v>
      </c>
      <c r="M530" s="15">
        <v>80</v>
      </c>
      <c r="N530" s="15">
        <v>63</v>
      </c>
      <c r="O530" s="15">
        <v>28</v>
      </c>
      <c r="P530" s="15">
        <v>48</v>
      </c>
      <c r="Q530" s="15">
        <v>41</v>
      </c>
      <c r="R530" s="15">
        <v>108</v>
      </c>
      <c r="S530" s="15">
        <v>91</v>
      </c>
      <c r="T530" s="15">
        <v>31</v>
      </c>
      <c r="U530" s="15">
        <v>30</v>
      </c>
      <c r="V530" s="15">
        <v>6</v>
      </c>
      <c r="W530" s="15">
        <v>47</v>
      </c>
      <c r="X530" s="15">
        <v>23</v>
      </c>
      <c r="Y530" s="15">
        <v>19</v>
      </c>
      <c r="Z530" s="15">
        <v>100</v>
      </c>
      <c r="AA530" s="15">
        <v>70</v>
      </c>
      <c r="AB530" s="15">
        <v>72</v>
      </c>
      <c r="AC530" s="15">
        <v>1</v>
      </c>
      <c r="AD530" s="15">
        <v>82</v>
      </c>
      <c r="AE530" s="15">
        <v>45</v>
      </c>
      <c r="AF530" s="15">
        <v>3</v>
      </c>
      <c r="AG530" s="15">
        <v>105</v>
      </c>
      <c r="AH530" s="15">
        <v>62</v>
      </c>
      <c r="AI530" s="15">
        <v>92</v>
      </c>
      <c r="AJ530" s="15">
        <v>40</v>
      </c>
      <c r="AK530" s="15">
        <v>74</v>
      </c>
      <c r="AL530" s="15">
        <v>2</v>
      </c>
      <c r="AM530" s="15">
        <v>78</v>
      </c>
      <c r="AN530" s="15">
        <v>7</v>
      </c>
      <c r="AO530" s="15">
        <v>107</v>
      </c>
      <c r="AP530" s="15">
        <v>69</v>
      </c>
      <c r="AQ530" s="15">
        <v>10</v>
      </c>
      <c r="AR530" s="15">
        <v>71</v>
      </c>
      <c r="AS530" s="15">
        <v>87</v>
      </c>
      <c r="AT530" s="15">
        <v>88</v>
      </c>
      <c r="AU530" s="15">
        <v>94</v>
      </c>
      <c r="AV530" s="15">
        <v>102</v>
      </c>
      <c r="AW530" s="15">
        <v>18</v>
      </c>
      <c r="AX530" s="15">
        <v>13</v>
      </c>
      <c r="AY530" s="15">
        <v>25</v>
      </c>
      <c r="AZ530" s="15">
        <v>59</v>
      </c>
      <c r="BA530" s="15">
        <v>67</v>
      </c>
      <c r="BB530" s="15">
        <v>101</v>
      </c>
      <c r="BC530" s="15">
        <v>51</v>
      </c>
      <c r="BD530" s="15">
        <v>5</v>
      </c>
      <c r="BE530" s="15">
        <v>73</v>
      </c>
      <c r="BF530" s="15">
        <v>52</v>
      </c>
      <c r="BG530" s="15">
        <v>106</v>
      </c>
      <c r="BH530" s="15">
        <v>46</v>
      </c>
      <c r="BI530" s="15">
        <v>50</v>
      </c>
      <c r="BJ530" s="15">
        <v>38</v>
      </c>
      <c r="BK530" s="15">
        <v>22</v>
      </c>
      <c r="BL530" s="15">
        <v>57</v>
      </c>
      <c r="BM530" s="15">
        <v>84</v>
      </c>
      <c r="BN530" s="15">
        <v>68</v>
      </c>
      <c r="BO530" s="15">
        <v>58</v>
      </c>
      <c r="BP530" s="15">
        <v>75</v>
      </c>
      <c r="BQ530" s="15">
        <v>43</v>
      </c>
      <c r="BR530" s="15">
        <v>11</v>
      </c>
      <c r="BS530" s="15">
        <v>44</v>
      </c>
      <c r="BT530" s="15">
        <v>14</v>
      </c>
      <c r="BU530" s="15">
        <v>77</v>
      </c>
      <c r="BV530" s="15">
        <v>61</v>
      </c>
      <c r="BW530" s="15">
        <v>83</v>
      </c>
      <c r="BX530" s="15">
        <v>42</v>
      </c>
      <c r="BY530" s="15">
        <v>20</v>
      </c>
      <c r="BZ530" s="15">
        <v>81</v>
      </c>
      <c r="CA530" s="15">
        <v>103</v>
      </c>
      <c r="CB530" s="15">
        <v>98</v>
      </c>
      <c r="CC530" s="15">
        <v>95</v>
      </c>
      <c r="CD530" s="15">
        <v>54</v>
      </c>
      <c r="CE530" s="15">
        <v>32</v>
      </c>
      <c r="CF530" s="15">
        <v>56</v>
      </c>
      <c r="CG530" s="15">
        <v>96</v>
      </c>
      <c r="CH530" s="15">
        <v>90</v>
      </c>
      <c r="CI530" s="15">
        <v>8</v>
      </c>
      <c r="CJ530" s="15">
        <v>39</v>
      </c>
      <c r="CK530" s="15">
        <v>53</v>
      </c>
      <c r="CL530" s="15">
        <v>16</v>
      </c>
      <c r="CM530" s="15">
        <v>9</v>
      </c>
      <c r="CN530" s="15">
        <v>99</v>
      </c>
      <c r="CO530" s="15">
        <v>86</v>
      </c>
      <c r="CP530" s="15">
        <v>76</v>
      </c>
      <c r="CQ530" s="15">
        <v>4</v>
      </c>
      <c r="CR530" s="15">
        <v>15</v>
      </c>
      <c r="CS530" s="15">
        <v>104</v>
      </c>
      <c r="CT530" s="15">
        <v>49</v>
      </c>
      <c r="CU530" s="15">
        <v>85</v>
      </c>
      <c r="CV530" s="15">
        <v>89</v>
      </c>
      <c r="CW530" s="15">
        <v>55</v>
      </c>
      <c r="CX530" s="15">
        <v>60</v>
      </c>
      <c r="CY530" s="15">
        <v>97</v>
      </c>
      <c r="CZ530" s="15">
        <v>36</v>
      </c>
      <c r="DA530" s="15">
        <v>17</v>
      </c>
      <c r="DB530" s="15">
        <v>29</v>
      </c>
      <c r="DC530" s="15">
        <v>34</v>
      </c>
      <c r="DD530" s="15">
        <v>64</v>
      </c>
      <c r="DE530" s="15">
        <v>21</v>
      </c>
      <c r="DG530" s="15">
        <v>65</v>
      </c>
      <c r="DH530" s="15">
        <v>93</v>
      </c>
      <c r="DI530" s="15">
        <v>24</v>
      </c>
      <c r="DJ530" s="15">
        <v>26</v>
      </c>
    </row>
    <row r="531" spans="4:119" s="15" customFormat="1"/>
    <row r="532" spans="4:119" s="15" customFormat="1">
      <c r="D532" s="479">
        <v>109</v>
      </c>
      <c r="E532" s="40" t="s">
        <v>338</v>
      </c>
    </row>
    <row r="533" spans="4:119" s="15" customFormat="1">
      <c r="E533" s="475" t="s">
        <v>283</v>
      </c>
      <c r="F533" s="15">
        <v>1</v>
      </c>
      <c r="G533" s="15">
        <v>2</v>
      </c>
      <c r="H533" s="15">
        <v>3</v>
      </c>
      <c r="I533" s="15">
        <v>4</v>
      </c>
      <c r="J533" s="15">
        <v>5</v>
      </c>
      <c r="K533" s="15">
        <v>6</v>
      </c>
      <c r="L533" s="15">
        <v>7</v>
      </c>
      <c r="M533" s="15">
        <v>8</v>
      </c>
      <c r="N533" s="15">
        <v>9</v>
      </c>
      <c r="O533" s="15">
        <v>10</v>
      </c>
      <c r="P533" s="15">
        <v>11</v>
      </c>
      <c r="Q533" s="15">
        <v>12</v>
      </c>
      <c r="R533" s="15">
        <v>13</v>
      </c>
      <c r="S533" s="15">
        <v>14</v>
      </c>
      <c r="T533" s="15">
        <v>15</v>
      </c>
      <c r="U533" s="15">
        <v>16</v>
      </c>
      <c r="V533" s="15">
        <v>17</v>
      </c>
      <c r="W533" s="15">
        <v>18</v>
      </c>
      <c r="X533" s="15">
        <v>19</v>
      </c>
      <c r="Y533" s="15">
        <v>20</v>
      </c>
      <c r="Z533" s="15">
        <v>21</v>
      </c>
      <c r="AA533" s="15">
        <v>22</v>
      </c>
      <c r="AB533" s="15">
        <v>23</v>
      </c>
      <c r="AC533" s="15">
        <v>24</v>
      </c>
      <c r="AD533" s="15">
        <v>25</v>
      </c>
      <c r="AE533" s="15">
        <v>26</v>
      </c>
      <c r="AF533" s="15">
        <v>27</v>
      </c>
      <c r="AG533" s="15">
        <v>28</v>
      </c>
      <c r="AH533" s="15">
        <v>29</v>
      </c>
      <c r="AI533" s="15">
        <v>30</v>
      </c>
      <c r="AJ533" s="15">
        <v>31</v>
      </c>
      <c r="AK533" s="15">
        <v>32</v>
      </c>
      <c r="AL533" s="15">
        <v>33</v>
      </c>
      <c r="AM533" s="15">
        <v>34</v>
      </c>
      <c r="AN533" s="15">
        <v>35</v>
      </c>
      <c r="AO533" s="15">
        <v>36</v>
      </c>
      <c r="AP533" s="15">
        <v>37</v>
      </c>
      <c r="AQ533" s="15">
        <v>38</v>
      </c>
      <c r="AR533" s="15">
        <v>39</v>
      </c>
      <c r="AS533" s="15">
        <v>40</v>
      </c>
      <c r="AT533" s="15">
        <v>41</v>
      </c>
      <c r="AU533" s="15">
        <v>42</v>
      </c>
      <c r="AV533" s="15">
        <v>43</v>
      </c>
      <c r="AW533" s="15">
        <v>44</v>
      </c>
      <c r="AX533" s="15">
        <v>45</v>
      </c>
      <c r="AY533" s="15">
        <v>46</v>
      </c>
      <c r="AZ533" s="15">
        <v>47</v>
      </c>
      <c r="BA533" s="15">
        <v>48</v>
      </c>
      <c r="BB533" s="15">
        <v>49</v>
      </c>
      <c r="BC533" s="15">
        <v>50</v>
      </c>
      <c r="BD533" s="15">
        <v>51</v>
      </c>
      <c r="BE533" s="15">
        <v>52</v>
      </c>
      <c r="BF533" s="15">
        <v>53</v>
      </c>
      <c r="BG533" s="15">
        <v>54</v>
      </c>
      <c r="BH533" s="15">
        <v>55</v>
      </c>
      <c r="BI533" s="15">
        <v>56</v>
      </c>
      <c r="BJ533" s="15">
        <v>57</v>
      </c>
      <c r="BK533" s="15">
        <v>58</v>
      </c>
      <c r="BL533" s="15">
        <v>59</v>
      </c>
      <c r="BM533" s="15">
        <v>60</v>
      </c>
      <c r="BN533" s="15">
        <v>61</v>
      </c>
      <c r="BO533" s="15">
        <v>62</v>
      </c>
      <c r="BP533" s="15">
        <v>63</v>
      </c>
      <c r="BQ533" s="15">
        <v>64</v>
      </c>
      <c r="BR533" s="15">
        <v>65</v>
      </c>
      <c r="BS533" s="15">
        <v>66</v>
      </c>
      <c r="BT533" s="15">
        <v>67</v>
      </c>
      <c r="BU533" s="15">
        <v>68</v>
      </c>
      <c r="BV533" s="15">
        <v>69</v>
      </c>
      <c r="BW533" s="15">
        <v>70</v>
      </c>
      <c r="BX533" s="15">
        <v>71</v>
      </c>
      <c r="BY533" s="15">
        <v>72</v>
      </c>
      <c r="BZ533" s="15">
        <v>73</v>
      </c>
      <c r="CA533" s="15">
        <v>74</v>
      </c>
      <c r="CB533" s="15">
        <v>75</v>
      </c>
      <c r="CC533" s="15">
        <v>76</v>
      </c>
      <c r="CD533" s="15">
        <v>77</v>
      </c>
      <c r="CE533" s="15">
        <v>78</v>
      </c>
      <c r="CF533" s="15">
        <v>79</v>
      </c>
      <c r="CG533" s="15">
        <v>80</v>
      </c>
      <c r="CH533" s="15">
        <v>81</v>
      </c>
      <c r="CI533" s="15">
        <v>82</v>
      </c>
      <c r="CJ533" s="15">
        <v>83</v>
      </c>
      <c r="CK533" s="15">
        <v>84</v>
      </c>
      <c r="CL533" s="15">
        <v>85</v>
      </c>
      <c r="CM533" s="15">
        <v>86</v>
      </c>
      <c r="CN533" s="15">
        <v>87</v>
      </c>
      <c r="CO533" s="15">
        <v>88</v>
      </c>
      <c r="CP533" s="15">
        <v>89</v>
      </c>
      <c r="CQ533" s="15">
        <v>90</v>
      </c>
      <c r="CR533" s="15">
        <v>91</v>
      </c>
      <c r="CS533" s="15">
        <v>92</v>
      </c>
      <c r="CT533" s="15">
        <v>93</v>
      </c>
      <c r="CU533" s="15">
        <v>94</v>
      </c>
      <c r="CV533" s="15">
        <v>95</v>
      </c>
      <c r="CW533" s="15">
        <v>96</v>
      </c>
      <c r="CX533" s="15">
        <v>97</v>
      </c>
      <c r="CY533" s="15">
        <v>98</v>
      </c>
      <c r="CZ533" s="15">
        <v>99</v>
      </c>
      <c r="DA533" s="15">
        <v>100</v>
      </c>
      <c r="DB533" s="15">
        <v>101</v>
      </c>
      <c r="DC533" s="15">
        <v>102</v>
      </c>
      <c r="DD533" s="15">
        <v>103</v>
      </c>
      <c r="DE533" s="15">
        <v>104</v>
      </c>
      <c r="DF533" s="15">
        <v>105</v>
      </c>
      <c r="DG533" s="15">
        <v>106</v>
      </c>
      <c r="DH533" s="15">
        <v>107</v>
      </c>
      <c r="DI533" s="15">
        <v>108</v>
      </c>
      <c r="DJ533" s="15">
        <v>109</v>
      </c>
    </row>
    <row r="534" spans="4:119" s="15" customFormat="1">
      <c r="E534" s="475" t="s">
        <v>311</v>
      </c>
      <c r="F534" s="15">
        <v>88</v>
      </c>
      <c r="G534" s="15">
        <v>30</v>
      </c>
      <c r="H534" s="15">
        <v>12</v>
      </c>
      <c r="I534" s="15">
        <v>18</v>
      </c>
      <c r="J534" s="15">
        <v>46</v>
      </c>
      <c r="K534" s="15">
        <v>45</v>
      </c>
      <c r="L534" s="15">
        <v>75</v>
      </c>
      <c r="M534" s="15">
        <v>10</v>
      </c>
      <c r="N534" s="15">
        <v>66</v>
      </c>
      <c r="O534" s="15">
        <v>98</v>
      </c>
      <c r="P534" s="15">
        <v>85</v>
      </c>
      <c r="Q534" s="15">
        <v>3</v>
      </c>
      <c r="R534" s="15">
        <v>11</v>
      </c>
      <c r="S534" s="15">
        <v>22</v>
      </c>
      <c r="T534" s="15">
        <v>107</v>
      </c>
      <c r="U534" s="15">
        <v>93</v>
      </c>
      <c r="V534" s="15">
        <v>76</v>
      </c>
      <c r="W534" s="15">
        <v>41</v>
      </c>
      <c r="X534" s="15">
        <v>36</v>
      </c>
      <c r="Y534" s="15">
        <v>82</v>
      </c>
      <c r="Z534" s="15">
        <v>28</v>
      </c>
      <c r="AA534" s="15">
        <v>53</v>
      </c>
      <c r="AB534" s="15">
        <v>35</v>
      </c>
      <c r="AC534" s="15">
        <v>96</v>
      </c>
      <c r="AD534" s="15">
        <v>109</v>
      </c>
      <c r="AE534" s="15">
        <v>94</v>
      </c>
      <c r="AF534" s="15">
        <v>89</v>
      </c>
      <c r="AG534" s="15">
        <v>7</v>
      </c>
      <c r="AH534" s="15">
        <v>38</v>
      </c>
      <c r="AI534" s="15">
        <v>108</v>
      </c>
      <c r="AJ534" s="15">
        <v>34</v>
      </c>
      <c r="AK534" s="15">
        <v>90</v>
      </c>
      <c r="AL534" s="15">
        <v>40</v>
      </c>
      <c r="AM534" s="15">
        <v>71</v>
      </c>
      <c r="AN534" s="15">
        <v>23</v>
      </c>
      <c r="AO534" s="15">
        <v>104</v>
      </c>
      <c r="AP534" s="15">
        <v>13</v>
      </c>
      <c r="AQ534" s="15">
        <v>25</v>
      </c>
      <c r="AR534" s="15">
        <v>2</v>
      </c>
      <c r="AS534" s="15">
        <v>42</v>
      </c>
      <c r="AT534" s="15">
        <v>97</v>
      </c>
      <c r="AU534" s="15">
        <v>21</v>
      </c>
      <c r="AV534" s="15">
        <v>56</v>
      </c>
      <c r="AW534" s="15">
        <v>81</v>
      </c>
      <c r="AX534" s="15">
        <v>72</v>
      </c>
      <c r="AY534" s="15">
        <v>74</v>
      </c>
      <c r="AZ534" s="15">
        <v>83</v>
      </c>
      <c r="BA534" s="15">
        <v>57</v>
      </c>
      <c r="BB534" s="15">
        <v>87</v>
      </c>
      <c r="BC534" s="15">
        <v>48</v>
      </c>
      <c r="BD534" s="15">
        <v>65</v>
      </c>
      <c r="BE534" s="15">
        <v>60</v>
      </c>
      <c r="BF534" s="15">
        <v>51</v>
      </c>
      <c r="BG534" s="15">
        <v>50</v>
      </c>
      <c r="BH534" s="15">
        <v>102</v>
      </c>
      <c r="BI534" s="15">
        <v>59</v>
      </c>
      <c r="BJ534" s="15">
        <v>31</v>
      </c>
      <c r="BK534" s="15">
        <v>6</v>
      </c>
      <c r="BL534" s="15">
        <v>37</v>
      </c>
      <c r="BM534" s="15">
        <v>91</v>
      </c>
      <c r="BN534" s="15">
        <v>70</v>
      </c>
      <c r="BO534" s="15">
        <v>16</v>
      </c>
      <c r="BP534" s="15">
        <v>26</v>
      </c>
      <c r="BQ534" s="15">
        <v>61</v>
      </c>
      <c r="BR534" s="15">
        <v>86</v>
      </c>
      <c r="BS534" s="15">
        <v>27</v>
      </c>
      <c r="BT534" s="15">
        <v>99</v>
      </c>
      <c r="BU534" s="15">
        <v>44</v>
      </c>
      <c r="BV534" s="15">
        <v>101</v>
      </c>
      <c r="BW534" s="15">
        <v>33</v>
      </c>
      <c r="BX534" s="15">
        <v>29</v>
      </c>
      <c r="BY534" s="15">
        <v>14</v>
      </c>
      <c r="BZ534" s="15">
        <v>100</v>
      </c>
      <c r="CA534" s="15">
        <v>103</v>
      </c>
      <c r="CB534" s="15">
        <v>58</v>
      </c>
      <c r="CC534" s="15">
        <v>19</v>
      </c>
      <c r="CD534" s="15">
        <v>105</v>
      </c>
      <c r="CE534" s="15">
        <v>95</v>
      </c>
      <c r="CF534" s="15">
        <v>52</v>
      </c>
      <c r="CG534" s="15">
        <v>106</v>
      </c>
      <c r="CH534" s="15">
        <v>4</v>
      </c>
      <c r="CI534" s="15">
        <v>20</v>
      </c>
      <c r="CJ534" s="15">
        <v>67</v>
      </c>
      <c r="CK534" s="15">
        <v>92</v>
      </c>
      <c r="CL534" s="15">
        <v>43</v>
      </c>
      <c r="CM534" s="15">
        <v>39</v>
      </c>
      <c r="CN534" s="15">
        <v>8</v>
      </c>
      <c r="CO534" s="15">
        <v>1</v>
      </c>
      <c r="CP534" s="15">
        <v>73</v>
      </c>
      <c r="CQ534" s="15">
        <v>17</v>
      </c>
      <c r="CR534" s="15">
        <v>32</v>
      </c>
      <c r="CS534" s="15">
        <v>79</v>
      </c>
      <c r="CT534" s="15">
        <v>24</v>
      </c>
      <c r="CU534" s="15">
        <v>15</v>
      </c>
      <c r="CV534" s="15">
        <v>64</v>
      </c>
      <c r="CW534" s="15">
        <v>78</v>
      </c>
      <c r="CX534" s="15">
        <v>68</v>
      </c>
      <c r="CY534" s="15">
        <v>54</v>
      </c>
      <c r="CZ534" s="15">
        <v>62</v>
      </c>
      <c r="DA534" s="15">
        <v>9</v>
      </c>
      <c r="DB534" s="15">
        <v>5</v>
      </c>
      <c r="DC534" s="15">
        <v>69</v>
      </c>
      <c r="DD534" s="15">
        <v>55</v>
      </c>
      <c r="DE534" s="15">
        <v>77</v>
      </c>
      <c r="DF534" s="15">
        <v>49</v>
      </c>
      <c r="DG534" s="15">
        <v>80</v>
      </c>
      <c r="DH534" s="15">
        <v>63</v>
      </c>
      <c r="DI534" s="15">
        <v>84</v>
      </c>
      <c r="DJ534" s="15">
        <v>47</v>
      </c>
    </row>
    <row r="535" spans="4:119" s="15" customFormat="1">
      <c r="E535" s="475" t="s">
        <v>313</v>
      </c>
      <c r="F535" s="15">
        <v>64</v>
      </c>
      <c r="G535" s="15">
        <v>46</v>
      </c>
      <c r="H535" s="15">
        <v>104</v>
      </c>
      <c r="I535" s="15">
        <v>86</v>
      </c>
      <c r="J535" s="15">
        <v>31</v>
      </c>
      <c r="K535" s="15">
        <v>62</v>
      </c>
      <c r="L535" s="15">
        <v>18</v>
      </c>
      <c r="M535" s="15">
        <v>101</v>
      </c>
      <c r="N535" s="15">
        <v>28</v>
      </c>
      <c r="O535" s="15">
        <v>36</v>
      </c>
      <c r="P535" s="15">
        <v>103</v>
      </c>
      <c r="Q535" s="15">
        <v>94</v>
      </c>
      <c r="R535" s="15">
        <v>81</v>
      </c>
      <c r="S535" s="15">
        <v>88</v>
      </c>
      <c r="T535" s="15">
        <v>61</v>
      </c>
      <c r="U535" s="15">
        <v>9</v>
      </c>
      <c r="V535" s="15">
        <v>48</v>
      </c>
      <c r="W535" s="15">
        <v>22</v>
      </c>
      <c r="X535" s="15">
        <v>32</v>
      </c>
      <c r="Y535" s="15">
        <v>67</v>
      </c>
      <c r="Z535" s="15">
        <v>92</v>
      </c>
      <c r="AA535" s="15">
        <v>84</v>
      </c>
      <c r="AB535" s="15">
        <v>52</v>
      </c>
      <c r="AC535" s="15">
        <v>6</v>
      </c>
      <c r="AD535" s="15">
        <v>26</v>
      </c>
      <c r="AE535" s="15">
        <v>102</v>
      </c>
      <c r="AF535" s="15">
        <v>25</v>
      </c>
      <c r="AG535" s="15">
        <v>89</v>
      </c>
      <c r="AH535" s="15">
        <v>1</v>
      </c>
      <c r="AI535" s="15">
        <v>74</v>
      </c>
      <c r="AJ535" s="15">
        <v>38</v>
      </c>
      <c r="AK535" s="15">
        <v>106</v>
      </c>
      <c r="AL535" s="15">
        <v>87</v>
      </c>
      <c r="AM535" s="15">
        <v>85</v>
      </c>
      <c r="AN535" s="15">
        <v>29</v>
      </c>
      <c r="AO535" s="15">
        <v>99</v>
      </c>
      <c r="AP535" s="15">
        <v>95</v>
      </c>
      <c r="AQ535" s="15">
        <v>90</v>
      </c>
      <c r="AR535" s="15">
        <v>51</v>
      </c>
      <c r="AS535" s="15">
        <v>66</v>
      </c>
      <c r="AT535" s="15">
        <v>107</v>
      </c>
      <c r="AU535" s="15">
        <v>58</v>
      </c>
      <c r="AV535" s="15">
        <v>45</v>
      </c>
      <c r="AW535" s="15">
        <v>5</v>
      </c>
      <c r="AX535" s="15">
        <v>27</v>
      </c>
      <c r="AY535" s="15">
        <v>2</v>
      </c>
      <c r="AZ535" s="15">
        <v>43</v>
      </c>
      <c r="BA535" s="15">
        <v>17</v>
      </c>
      <c r="BB535" s="15">
        <v>93</v>
      </c>
      <c r="BC535" s="15">
        <v>96</v>
      </c>
      <c r="BD535" s="15">
        <v>47</v>
      </c>
      <c r="BE535" s="15">
        <v>24</v>
      </c>
      <c r="BF535" s="15">
        <v>82</v>
      </c>
      <c r="BG535" s="15">
        <v>78</v>
      </c>
      <c r="BH535" s="15">
        <v>57</v>
      </c>
      <c r="BI535" s="15">
        <v>79</v>
      </c>
      <c r="BJ535" s="15">
        <v>55</v>
      </c>
      <c r="BK535" s="15">
        <v>75</v>
      </c>
      <c r="BL535" s="15">
        <v>11</v>
      </c>
      <c r="BM535" s="15">
        <v>56</v>
      </c>
      <c r="BN535" s="15">
        <v>109</v>
      </c>
      <c r="BO535" s="15">
        <v>73</v>
      </c>
      <c r="BP535" s="15">
        <v>105</v>
      </c>
      <c r="BQ535" s="15">
        <v>83</v>
      </c>
      <c r="BR535" s="15">
        <v>97</v>
      </c>
      <c r="BS535" s="15">
        <v>40</v>
      </c>
      <c r="BT535" s="15">
        <v>19</v>
      </c>
      <c r="BU535" s="15">
        <v>91</v>
      </c>
      <c r="BV535" s="15">
        <v>7</v>
      </c>
      <c r="BW535" s="15">
        <v>76</v>
      </c>
      <c r="BX535" s="15">
        <v>14</v>
      </c>
      <c r="BY535" s="15">
        <v>39</v>
      </c>
      <c r="BZ535" s="15">
        <v>20</v>
      </c>
      <c r="CA535" s="15">
        <v>41</v>
      </c>
      <c r="CB535" s="15">
        <v>53</v>
      </c>
      <c r="CC535" s="15">
        <v>50</v>
      </c>
      <c r="CD535" s="15">
        <v>35</v>
      </c>
      <c r="CE535" s="15">
        <v>69</v>
      </c>
      <c r="CF535" s="15">
        <v>8</v>
      </c>
      <c r="CG535" s="15">
        <v>12</v>
      </c>
      <c r="CH535" s="15">
        <v>15</v>
      </c>
      <c r="CI535" s="15">
        <v>44</v>
      </c>
      <c r="CJ535" s="15">
        <v>60</v>
      </c>
      <c r="CK535" s="15">
        <v>68</v>
      </c>
      <c r="CL535" s="15">
        <v>34</v>
      </c>
      <c r="CM535" s="15">
        <v>33</v>
      </c>
      <c r="CN535" s="15">
        <v>54</v>
      </c>
      <c r="CO535" s="15">
        <v>30</v>
      </c>
      <c r="CP535" s="15">
        <v>80</v>
      </c>
      <c r="CQ535" s="15">
        <v>3</v>
      </c>
      <c r="CR535" s="15">
        <v>72</v>
      </c>
      <c r="CS535" s="15">
        <v>100</v>
      </c>
      <c r="CT535" s="15">
        <v>77</v>
      </c>
      <c r="CU535" s="15">
        <v>13</v>
      </c>
      <c r="CV535" s="15">
        <v>59</v>
      </c>
      <c r="CW535" s="15">
        <v>108</v>
      </c>
      <c r="CX535" s="15">
        <v>65</v>
      </c>
      <c r="CY535" s="15">
        <v>42</v>
      </c>
      <c r="CZ535" s="15">
        <v>16</v>
      </c>
      <c r="DA535" s="15">
        <v>21</v>
      </c>
      <c r="DB535" s="15">
        <v>10</v>
      </c>
      <c r="DC535" s="15">
        <v>23</v>
      </c>
      <c r="DD535" s="15">
        <v>37</v>
      </c>
      <c r="DE535" s="15">
        <v>63</v>
      </c>
      <c r="DF535" s="15">
        <v>4</v>
      </c>
      <c r="DG535" s="15">
        <v>49</v>
      </c>
      <c r="DH535" s="15">
        <v>98</v>
      </c>
      <c r="DI535" s="15">
        <v>71</v>
      </c>
      <c r="DJ535" s="15">
        <v>70</v>
      </c>
    </row>
    <row r="536" spans="4:119" s="15" customFormat="1"/>
    <row r="537" spans="4:119" s="15" customFormat="1">
      <c r="D537" s="479">
        <v>110</v>
      </c>
      <c r="E537" s="40" t="s">
        <v>338</v>
      </c>
    </row>
    <row r="538" spans="4:119" s="15" customFormat="1">
      <c r="E538" s="475" t="s">
        <v>283</v>
      </c>
      <c r="F538" s="15">
        <v>1</v>
      </c>
      <c r="G538" s="15">
        <v>2</v>
      </c>
      <c r="H538" s="15">
        <v>3</v>
      </c>
      <c r="I538" s="15">
        <v>4</v>
      </c>
      <c r="J538" s="15">
        <v>5</v>
      </c>
      <c r="K538" s="15">
        <v>6</v>
      </c>
      <c r="L538" s="15">
        <v>7</v>
      </c>
      <c r="M538" s="15">
        <v>8</v>
      </c>
      <c r="N538" s="15">
        <v>9</v>
      </c>
      <c r="O538" s="15">
        <v>10</v>
      </c>
      <c r="P538" s="15">
        <v>11</v>
      </c>
      <c r="Q538" s="15">
        <v>12</v>
      </c>
      <c r="R538" s="15">
        <v>13</v>
      </c>
      <c r="S538" s="15">
        <v>14</v>
      </c>
      <c r="T538" s="15">
        <v>15</v>
      </c>
      <c r="U538" s="15">
        <v>16</v>
      </c>
      <c r="V538" s="15">
        <v>17</v>
      </c>
      <c r="W538" s="15">
        <v>18</v>
      </c>
      <c r="X538" s="15">
        <v>19</v>
      </c>
      <c r="Y538" s="15">
        <v>20</v>
      </c>
      <c r="Z538" s="15">
        <v>21</v>
      </c>
      <c r="AA538" s="15">
        <v>22</v>
      </c>
      <c r="AB538" s="15">
        <v>23</v>
      </c>
      <c r="AC538" s="15">
        <v>24</v>
      </c>
      <c r="AD538" s="15">
        <v>25</v>
      </c>
      <c r="AE538" s="15">
        <v>26</v>
      </c>
      <c r="AF538" s="15">
        <v>27</v>
      </c>
      <c r="AG538" s="15">
        <v>28</v>
      </c>
      <c r="AH538" s="15">
        <v>29</v>
      </c>
      <c r="AI538" s="15">
        <v>30</v>
      </c>
      <c r="AJ538" s="15">
        <v>31</v>
      </c>
      <c r="AK538" s="15">
        <v>32</v>
      </c>
      <c r="AL538" s="15">
        <v>33</v>
      </c>
      <c r="AM538" s="15">
        <v>34</v>
      </c>
      <c r="AN538" s="15">
        <v>35</v>
      </c>
      <c r="AO538" s="15">
        <v>36</v>
      </c>
      <c r="AP538" s="15">
        <v>37</v>
      </c>
      <c r="AQ538" s="15">
        <v>38</v>
      </c>
      <c r="AR538" s="15">
        <v>39</v>
      </c>
      <c r="AS538" s="15">
        <v>40</v>
      </c>
      <c r="AT538" s="15">
        <v>41</v>
      </c>
      <c r="AU538" s="15">
        <v>42</v>
      </c>
      <c r="AV538" s="15">
        <v>43</v>
      </c>
      <c r="AW538" s="15">
        <v>44</v>
      </c>
      <c r="AX538" s="15">
        <v>45</v>
      </c>
      <c r="AY538" s="15">
        <v>46</v>
      </c>
      <c r="AZ538" s="15">
        <v>47</v>
      </c>
      <c r="BA538" s="15">
        <v>48</v>
      </c>
      <c r="BB538" s="15">
        <v>49</v>
      </c>
      <c r="BC538" s="15">
        <v>50</v>
      </c>
      <c r="BD538" s="15">
        <v>51</v>
      </c>
      <c r="BE538" s="15">
        <v>52</v>
      </c>
      <c r="BF538" s="15">
        <v>53</v>
      </c>
      <c r="BG538" s="15">
        <v>54</v>
      </c>
      <c r="BH538" s="15">
        <v>55</v>
      </c>
      <c r="BI538" s="15">
        <v>56</v>
      </c>
      <c r="BJ538" s="15">
        <v>57</v>
      </c>
      <c r="BK538" s="15">
        <v>58</v>
      </c>
      <c r="BL538" s="15">
        <v>59</v>
      </c>
      <c r="BM538" s="15">
        <v>60</v>
      </c>
      <c r="BN538" s="15">
        <v>61</v>
      </c>
      <c r="BO538" s="15">
        <v>62</v>
      </c>
      <c r="BP538" s="15">
        <v>63</v>
      </c>
      <c r="BQ538" s="15">
        <v>64</v>
      </c>
      <c r="BR538" s="15">
        <v>65</v>
      </c>
      <c r="BS538" s="15">
        <v>66</v>
      </c>
      <c r="BT538" s="15">
        <v>67</v>
      </c>
      <c r="BU538" s="15">
        <v>68</v>
      </c>
      <c r="BV538" s="15">
        <v>69</v>
      </c>
      <c r="BW538" s="15">
        <v>70</v>
      </c>
      <c r="BX538" s="15">
        <v>71</v>
      </c>
      <c r="BY538" s="15">
        <v>72</v>
      </c>
      <c r="BZ538" s="15">
        <v>73</v>
      </c>
      <c r="CA538" s="15">
        <v>74</v>
      </c>
      <c r="CB538" s="15">
        <v>75</v>
      </c>
      <c r="CC538" s="15">
        <v>76</v>
      </c>
      <c r="CD538" s="15">
        <v>77</v>
      </c>
      <c r="CE538" s="15">
        <v>78</v>
      </c>
      <c r="CF538" s="15">
        <v>79</v>
      </c>
      <c r="CG538" s="15">
        <v>80</v>
      </c>
      <c r="CH538" s="15">
        <v>81</v>
      </c>
      <c r="CI538" s="15">
        <v>82</v>
      </c>
      <c r="CJ538" s="15">
        <v>83</v>
      </c>
      <c r="CK538" s="15">
        <v>84</v>
      </c>
      <c r="CL538" s="15">
        <v>85</v>
      </c>
      <c r="CM538" s="15">
        <v>86</v>
      </c>
      <c r="CN538" s="15">
        <v>87</v>
      </c>
      <c r="CO538" s="15">
        <v>88</v>
      </c>
      <c r="CP538" s="15">
        <v>89</v>
      </c>
      <c r="CQ538" s="15">
        <v>90</v>
      </c>
      <c r="CR538" s="15">
        <v>91</v>
      </c>
      <c r="CS538" s="15">
        <v>92</v>
      </c>
      <c r="CT538" s="15">
        <v>93</v>
      </c>
      <c r="CU538" s="15">
        <v>94</v>
      </c>
      <c r="CV538" s="15">
        <v>95</v>
      </c>
      <c r="CW538" s="15">
        <v>96</v>
      </c>
      <c r="CX538" s="15">
        <v>97</v>
      </c>
      <c r="CY538" s="15">
        <v>98</v>
      </c>
      <c r="CZ538" s="15">
        <v>99</v>
      </c>
      <c r="DA538" s="15">
        <v>100</v>
      </c>
      <c r="DB538" s="15">
        <v>101</v>
      </c>
      <c r="DC538" s="15">
        <v>102</v>
      </c>
      <c r="DD538" s="15">
        <v>103</v>
      </c>
      <c r="DE538" s="15">
        <v>104</v>
      </c>
      <c r="DF538" s="15">
        <v>105</v>
      </c>
      <c r="DG538" s="15">
        <v>106</v>
      </c>
      <c r="DH538" s="15">
        <v>107</v>
      </c>
      <c r="DI538" s="15">
        <v>108</v>
      </c>
      <c r="DJ538" s="15">
        <v>109</v>
      </c>
      <c r="DK538" s="15">
        <v>110</v>
      </c>
    </row>
    <row r="539" spans="4:119" s="15" customFormat="1">
      <c r="E539" s="475" t="s">
        <v>311</v>
      </c>
      <c r="F539" s="15">
        <v>40</v>
      </c>
      <c r="G539" s="15">
        <v>63</v>
      </c>
      <c r="H539" s="15">
        <v>110</v>
      </c>
      <c r="I539" s="15">
        <v>27</v>
      </c>
      <c r="J539" s="15">
        <v>103</v>
      </c>
      <c r="K539" s="15">
        <v>42</v>
      </c>
      <c r="L539" s="15">
        <v>3</v>
      </c>
      <c r="M539" s="15">
        <v>26</v>
      </c>
      <c r="N539" s="15">
        <v>46</v>
      </c>
      <c r="O539" s="15">
        <v>72</v>
      </c>
      <c r="P539" s="15">
        <v>38</v>
      </c>
      <c r="Q539" s="15">
        <v>50</v>
      </c>
      <c r="R539" s="15">
        <v>75</v>
      </c>
      <c r="S539" s="15">
        <v>96</v>
      </c>
      <c r="T539" s="15">
        <v>16</v>
      </c>
      <c r="U539" s="15">
        <v>15</v>
      </c>
      <c r="V539" s="15">
        <v>25</v>
      </c>
      <c r="W539" s="15">
        <v>94</v>
      </c>
      <c r="X539" s="15">
        <v>65</v>
      </c>
      <c r="Y539" s="15">
        <v>36</v>
      </c>
      <c r="Z539" s="15">
        <v>22</v>
      </c>
      <c r="AA539" s="15">
        <v>95</v>
      </c>
      <c r="AB539" s="15">
        <v>54</v>
      </c>
      <c r="AC539" s="15">
        <v>108</v>
      </c>
      <c r="AD539" s="15">
        <v>79</v>
      </c>
      <c r="AE539" s="15">
        <v>89</v>
      </c>
      <c r="AF539" s="15">
        <v>70</v>
      </c>
      <c r="AG539" s="15">
        <v>6</v>
      </c>
      <c r="AH539" s="15">
        <v>32</v>
      </c>
      <c r="AI539" s="15">
        <v>56</v>
      </c>
      <c r="AJ539" s="15">
        <v>60</v>
      </c>
      <c r="AK539" s="15">
        <v>20</v>
      </c>
      <c r="AL539" s="15">
        <v>62</v>
      </c>
      <c r="AM539" s="15">
        <v>7</v>
      </c>
      <c r="AN539" s="15">
        <v>48</v>
      </c>
      <c r="AO539" s="15">
        <v>99</v>
      </c>
      <c r="AP539" s="15">
        <v>53</v>
      </c>
      <c r="AQ539" s="15">
        <v>5</v>
      </c>
      <c r="AR539" s="15">
        <v>78</v>
      </c>
      <c r="AS539" s="15">
        <v>109</v>
      </c>
      <c r="AT539" s="15">
        <v>80</v>
      </c>
      <c r="AU539" s="15">
        <v>13</v>
      </c>
      <c r="AV539" s="15">
        <v>52</v>
      </c>
      <c r="AW539" s="15">
        <v>61</v>
      </c>
      <c r="AX539" s="15">
        <v>31</v>
      </c>
      <c r="AY539" s="15">
        <v>12</v>
      </c>
      <c r="AZ539" s="15">
        <v>28</v>
      </c>
      <c r="BA539" s="15">
        <v>35</v>
      </c>
      <c r="BB539" s="15">
        <v>10</v>
      </c>
      <c r="BC539" s="15">
        <v>51</v>
      </c>
      <c r="BD539" s="15">
        <v>18</v>
      </c>
      <c r="BE539" s="15">
        <v>74</v>
      </c>
      <c r="BF539" s="15">
        <v>24</v>
      </c>
      <c r="BG539" s="15">
        <v>86</v>
      </c>
      <c r="BH539" s="15">
        <v>91</v>
      </c>
      <c r="BI539" s="15">
        <v>97</v>
      </c>
      <c r="BJ539" s="15">
        <v>64</v>
      </c>
      <c r="BK539" s="15">
        <v>77</v>
      </c>
      <c r="BL539" s="15">
        <v>102</v>
      </c>
      <c r="BM539" s="15">
        <v>14</v>
      </c>
      <c r="BN539" s="15">
        <v>59</v>
      </c>
      <c r="BO539" s="15">
        <v>68</v>
      </c>
      <c r="BP539" s="15">
        <v>2</v>
      </c>
      <c r="BQ539" s="15">
        <v>83</v>
      </c>
      <c r="BR539" s="15">
        <v>44</v>
      </c>
      <c r="BS539" s="15">
        <v>47</v>
      </c>
      <c r="BT539" s="15">
        <v>100</v>
      </c>
      <c r="BU539" s="15">
        <v>11</v>
      </c>
      <c r="BV539" s="15">
        <v>101</v>
      </c>
      <c r="BW539" s="15">
        <v>76</v>
      </c>
      <c r="BX539" s="15">
        <v>33</v>
      </c>
      <c r="BY539" s="15">
        <v>43</v>
      </c>
      <c r="BZ539" s="15">
        <v>87</v>
      </c>
      <c r="CA539" s="15">
        <v>17</v>
      </c>
      <c r="CB539" s="15">
        <v>92</v>
      </c>
      <c r="CC539" s="15">
        <v>4</v>
      </c>
      <c r="CD539" s="15">
        <v>90</v>
      </c>
      <c r="CE539" s="15">
        <v>41</v>
      </c>
      <c r="CF539" s="15">
        <v>37</v>
      </c>
      <c r="CG539" s="15">
        <v>69</v>
      </c>
      <c r="CH539" s="15">
        <v>45</v>
      </c>
      <c r="CI539" s="15">
        <v>8</v>
      </c>
      <c r="CJ539" s="15">
        <v>105</v>
      </c>
      <c r="CK539" s="15">
        <v>21</v>
      </c>
      <c r="CL539" s="15">
        <v>82</v>
      </c>
      <c r="CM539" s="15">
        <v>23</v>
      </c>
      <c r="CN539" s="15">
        <v>49</v>
      </c>
      <c r="CO539" s="15">
        <v>67</v>
      </c>
      <c r="CP539" s="15">
        <v>85</v>
      </c>
      <c r="CQ539" s="15">
        <v>1</v>
      </c>
      <c r="CR539" s="15">
        <v>55</v>
      </c>
      <c r="CS539" s="15">
        <v>93</v>
      </c>
      <c r="CT539" s="15">
        <v>30</v>
      </c>
      <c r="CU539" s="15">
        <v>98</v>
      </c>
      <c r="CV539" s="15">
        <v>84</v>
      </c>
      <c r="CW539" s="15">
        <v>19</v>
      </c>
      <c r="CX539" s="15">
        <v>106</v>
      </c>
      <c r="CY539" s="15">
        <v>81</v>
      </c>
      <c r="CZ539" s="15">
        <v>66</v>
      </c>
      <c r="DA539" s="15">
        <v>57</v>
      </c>
      <c r="DB539" s="15">
        <v>29</v>
      </c>
      <c r="DC539" s="15">
        <v>39</v>
      </c>
      <c r="DD539" s="15">
        <v>107</v>
      </c>
      <c r="DE539" s="15">
        <v>88</v>
      </c>
      <c r="DF539" s="15">
        <v>73</v>
      </c>
      <c r="DG539" s="15">
        <v>9</v>
      </c>
      <c r="DH539" s="15">
        <v>34</v>
      </c>
      <c r="DI539" s="15">
        <v>71</v>
      </c>
      <c r="DJ539" s="15">
        <v>58</v>
      </c>
      <c r="DK539" s="15">
        <v>104</v>
      </c>
    </row>
    <row r="540" spans="4:119" s="15" customFormat="1">
      <c r="E540" s="475" t="s">
        <v>313</v>
      </c>
      <c r="F540" s="15">
        <v>49</v>
      </c>
      <c r="G540" s="15">
        <v>59</v>
      </c>
      <c r="H540" s="15">
        <v>61</v>
      </c>
      <c r="I540" s="15">
        <v>87</v>
      </c>
      <c r="J540" s="15">
        <v>28</v>
      </c>
      <c r="K540" s="15">
        <v>70</v>
      </c>
      <c r="L540" s="15">
        <v>58</v>
      </c>
      <c r="M540" s="15">
        <v>25</v>
      </c>
      <c r="N540" s="15">
        <v>16</v>
      </c>
      <c r="O540" s="15">
        <v>42</v>
      </c>
      <c r="P540" s="15">
        <v>37</v>
      </c>
      <c r="Q540" s="15">
        <v>101</v>
      </c>
      <c r="R540" s="15">
        <v>34</v>
      </c>
      <c r="S540" s="15">
        <v>43</v>
      </c>
      <c r="T540" s="15">
        <v>62</v>
      </c>
      <c r="U540" s="15">
        <v>79</v>
      </c>
      <c r="V540" s="15">
        <v>91</v>
      </c>
      <c r="W540" s="15">
        <v>72</v>
      </c>
      <c r="X540" s="15">
        <v>51</v>
      </c>
      <c r="Y540" s="15">
        <v>6</v>
      </c>
      <c r="Z540" s="15">
        <v>84</v>
      </c>
      <c r="AA540" s="15">
        <v>24</v>
      </c>
      <c r="AB540" s="15">
        <v>95</v>
      </c>
      <c r="AC540" s="15">
        <v>45</v>
      </c>
      <c r="AD540" s="15">
        <v>107</v>
      </c>
      <c r="AE540" s="15">
        <v>64</v>
      </c>
      <c r="AF540" s="15">
        <v>99</v>
      </c>
      <c r="AG540" s="15">
        <v>74</v>
      </c>
      <c r="AH540" s="15">
        <v>13</v>
      </c>
      <c r="AI540" s="15">
        <v>89</v>
      </c>
      <c r="AJ540" s="15">
        <v>110</v>
      </c>
      <c r="AK540" s="15">
        <v>56</v>
      </c>
      <c r="AL540" s="15">
        <v>96</v>
      </c>
      <c r="AM540" s="15">
        <v>77</v>
      </c>
      <c r="AN540" s="15">
        <v>81</v>
      </c>
      <c r="AO540" s="15">
        <v>32</v>
      </c>
      <c r="AP540" s="15">
        <v>48</v>
      </c>
      <c r="AQ540" s="15">
        <v>15</v>
      </c>
      <c r="AR540" s="15">
        <v>38</v>
      </c>
      <c r="AS540" s="15">
        <v>71</v>
      </c>
      <c r="AT540" s="15">
        <v>65</v>
      </c>
      <c r="AU540" s="15">
        <v>108</v>
      </c>
      <c r="AV540" s="15">
        <v>39</v>
      </c>
      <c r="AW540" s="15">
        <v>93</v>
      </c>
      <c r="AX540" s="15">
        <v>47</v>
      </c>
      <c r="AY540" s="15">
        <v>85</v>
      </c>
      <c r="AZ540" s="15">
        <v>88</v>
      </c>
      <c r="BA540" s="15">
        <v>57</v>
      </c>
      <c r="BB540" s="15">
        <v>40</v>
      </c>
      <c r="BC540" s="15">
        <v>26</v>
      </c>
      <c r="BD540" s="15">
        <v>109</v>
      </c>
      <c r="BE540" s="15">
        <v>98</v>
      </c>
      <c r="BF540" s="15">
        <v>4</v>
      </c>
      <c r="BG540" s="15">
        <v>63</v>
      </c>
      <c r="BH540" s="15">
        <v>21</v>
      </c>
      <c r="BI540" s="15">
        <v>100</v>
      </c>
      <c r="BJ540" s="15">
        <v>83</v>
      </c>
      <c r="BK540" s="15">
        <v>80</v>
      </c>
      <c r="BL540" s="15">
        <v>53</v>
      </c>
      <c r="BM540" s="15">
        <v>3</v>
      </c>
      <c r="BN540" s="15">
        <v>73</v>
      </c>
      <c r="BO540" s="15">
        <v>35</v>
      </c>
      <c r="BP540" s="15">
        <v>20</v>
      </c>
      <c r="BQ540" s="15">
        <v>36</v>
      </c>
      <c r="BR540" s="15">
        <v>22</v>
      </c>
      <c r="BS540" s="15">
        <v>69</v>
      </c>
      <c r="BT540" s="15">
        <v>30</v>
      </c>
      <c r="BU540" s="15">
        <v>1</v>
      </c>
      <c r="BV540" s="15">
        <v>8</v>
      </c>
      <c r="BW540" s="15">
        <v>19</v>
      </c>
      <c r="BX540" s="15">
        <v>92</v>
      </c>
      <c r="BY540" s="15">
        <v>31</v>
      </c>
      <c r="BZ540" s="15">
        <v>27</v>
      </c>
      <c r="CA540" s="15">
        <v>97</v>
      </c>
      <c r="CB540" s="15">
        <v>41</v>
      </c>
      <c r="CC540" s="15">
        <v>44</v>
      </c>
      <c r="CD540" s="15">
        <v>75</v>
      </c>
      <c r="CE540" s="15">
        <v>102</v>
      </c>
      <c r="CF540" s="15">
        <v>55</v>
      </c>
      <c r="CG540" s="15">
        <v>12</v>
      </c>
      <c r="CH540" s="15">
        <v>104</v>
      </c>
      <c r="CI540" s="15">
        <v>78</v>
      </c>
      <c r="CJ540" s="15">
        <v>86</v>
      </c>
      <c r="CK540" s="15">
        <v>106</v>
      </c>
      <c r="CL540" s="15">
        <v>46</v>
      </c>
      <c r="CM540" s="15">
        <v>90</v>
      </c>
      <c r="CN540" s="15">
        <v>5</v>
      </c>
      <c r="CO540" s="15">
        <v>82</v>
      </c>
      <c r="CP540" s="15">
        <v>67</v>
      </c>
      <c r="CQ540" s="15">
        <v>11</v>
      </c>
      <c r="CR540" s="15">
        <v>14</v>
      </c>
      <c r="CS540" s="15">
        <v>66</v>
      </c>
      <c r="CT540" s="15">
        <v>7</v>
      </c>
      <c r="CU540" s="15">
        <v>33</v>
      </c>
      <c r="CV540" s="15">
        <v>18</v>
      </c>
      <c r="CW540" s="15">
        <v>10</v>
      </c>
      <c r="CX540" s="15">
        <v>94</v>
      </c>
      <c r="CY540" s="15">
        <v>17</v>
      </c>
      <c r="CZ540" s="15">
        <v>52</v>
      </c>
      <c r="DA540" s="15">
        <v>2</v>
      </c>
      <c r="DB540" s="15">
        <v>103</v>
      </c>
      <c r="DC540" s="15">
        <v>29</v>
      </c>
      <c r="DD540" s="15">
        <v>9</v>
      </c>
      <c r="DE540" s="15">
        <v>60</v>
      </c>
      <c r="DF540" s="15">
        <v>68</v>
      </c>
      <c r="DG540" s="15">
        <v>54</v>
      </c>
      <c r="DH540" s="15">
        <v>105</v>
      </c>
      <c r="DI540" s="15">
        <v>50</v>
      </c>
      <c r="DJ540" s="15">
        <v>76</v>
      </c>
      <c r="DK540" s="15">
        <v>23</v>
      </c>
    </row>
    <row r="541" spans="4:119" s="15" customFormat="1"/>
    <row r="542" spans="4:119" s="15" customFormat="1">
      <c r="D542" s="479">
        <v>111</v>
      </c>
      <c r="E542" s="40" t="s">
        <v>338</v>
      </c>
    </row>
    <row r="543" spans="4:119" s="15" customFormat="1">
      <c r="E543" s="475" t="s">
        <v>283</v>
      </c>
      <c r="F543" s="15">
        <v>1</v>
      </c>
      <c r="G543" s="15">
        <v>2</v>
      </c>
      <c r="H543" s="15">
        <v>3</v>
      </c>
      <c r="I543" s="15">
        <v>4</v>
      </c>
      <c r="J543" s="15">
        <v>5</v>
      </c>
      <c r="K543" s="15">
        <v>6</v>
      </c>
      <c r="L543" s="15">
        <v>7</v>
      </c>
      <c r="M543" s="15">
        <v>8</v>
      </c>
      <c r="N543" s="15">
        <v>9</v>
      </c>
      <c r="O543" s="15">
        <v>10</v>
      </c>
      <c r="P543" s="15">
        <v>11</v>
      </c>
      <c r="Q543" s="15">
        <v>12</v>
      </c>
      <c r="R543" s="15">
        <v>13</v>
      </c>
      <c r="S543" s="15">
        <v>14</v>
      </c>
      <c r="T543" s="15">
        <v>15</v>
      </c>
      <c r="U543" s="15">
        <v>16</v>
      </c>
      <c r="V543" s="15">
        <v>17</v>
      </c>
      <c r="W543" s="15">
        <v>18</v>
      </c>
      <c r="X543" s="15">
        <v>19</v>
      </c>
      <c r="Y543" s="15">
        <v>20</v>
      </c>
      <c r="Z543" s="15">
        <v>21</v>
      </c>
      <c r="AA543" s="15">
        <v>22</v>
      </c>
      <c r="AB543" s="15">
        <v>23</v>
      </c>
      <c r="AC543" s="15">
        <v>24</v>
      </c>
      <c r="AD543" s="15">
        <v>25</v>
      </c>
      <c r="AE543" s="15">
        <v>26</v>
      </c>
      <c r="AF543" s="15">
        <v>27</v>
      </c>
      <c r="AG543" s="15">
        <v>28</v>
      </c>
      <c r="AH543" s="15">
        <v>29</v>
      </c>
      <c r="AI543" s="15">
        <v>30</v>
      </c>
      <c r="AJ543" s="15">
        <v>31</v>
      </c>
      <c r="AK543" s="15">
        <v>32</v>
      </c>
      <c r="AL543" s="15">
        <v>33</v>
      </c>
      <c r="AM543" s="15">
        <v>34</v>
      </c>
      <c r="AN543" s="15">
        <v>35</v>
      </c>
      <c r="AO543" s="15">
        <v>36</v>
      </c>
      <c r="AP543" s="15">
        <v>37</v>
      </c>
      <c r="AQ543" s="15">
        <v>38</v>
      </c>
      <c r="AR543" s="15">
        <v>39</v>
      </c>
      <c r="AS543" s="15">
        <v>40</v>
      </c>
      <c r="AT543" s="15">
        <v>41</v>
      </c>
      <c r="AU543" s="15">
        <v>42</v>
      </c>
      <c r="AV543" s="15">
        <v>43</v>
      </c>
      <c r="AW543" s="15">
        <v>44</v>
      </c>
      <c r="AX543" s="15">
        <v>45</v>
      </c>
      <c r="AY543" s="15">
        <v>46</v>
      </c>
      <c r="AZ543" s="15">
        <v>47</v>
      </c>
      <c r="BA543" s="15">
        <v>48</v>
      </c>
      <c r="BB543" s="15">
        <v>49</v>
      </c>
      <c r="BC543" s="15">
        <v>50</v>
      </c>
      <c r="BD543" s="15">
        <v>51</v>
      </c>
      <c r="BE543" s="15">
        <v>52</v>
      </c>
      <c r="BF543" s="15">
        <v>53</v>
      </c>
      <c r="BG543" s="15">
        <v>54</v>
      </c>
      <c r="BH543" s="15">
        <v>55</v>
      </c>
      <c r="BI543" s="15">
        <v>56</v>
      </c>
      <c r="BJ543" s="15">
        <v>57</v>
      </c>
      <c r="BK543" s="15">
        <v>58</v>
      </c>
      <c r="BL543" s="15">
        <v>59</v>
      </c>
      <c r="BM543" s="15">
        <v>60</v>
      </c>
      <c r="BN543" s="15">
        <v>61</v>
      </c>
      <c r="BO543" s="15">
        <v>62</v>
      </c>
      <c r="BP543" s="15">
        <v>63</v>
      </c>
      <c r="BQ543" s="15">
        <v>64</v>
      </c>
      <c r="BR543" s="15">
        <v>65</v>
      </c>
      <c r="BS543" s="15">
        <v>66</v>
      </c>
      <c r="BT543" s="15">
        <v>67</v>
      </c>
      <c r="BU543" s="15">
        <v>68</v>
      </c>
      <c r="BV543" s="15">
        <v>69</v>
      </c>
      <c r="BW543" s="15">
        <v>70</v>
      </c>
      <c r="BX543" s="15">
        <v>71</v>
      </c>
      <c r="BY543" s="15">
        <v>72</v>
      </c>
      <c r="BZ543" s="15">
        <v>73</v>
      </c>
      <c r="CA543" s="15">
        <v>74</v>
      </c>
      <c r="CB543" s="15">
        <v>75</v>
      </c>
      <c r="CC543" s="15">
        <v>76</v>
      </c>
      <c r="CD543" s="15">
        <v>77</v>
      </c>
      <c r="CE543" s="15">
        <v>78</v>
      </c>
      <c r="CF543" s="15">
        <v>79</v>
      </c>
      <c r="CG543" s="15">
        <v>80</v>
      </c>
      <c r="CH543" s="15">
        <v>81</v>
      </c>
      <c r="CI543" s="15">
        <v>82</v>
      </c>
      <c r="CJ543" s="15">
        <v>83</v>
      </c>
      <c r="CK543" s="15">
        <v>84</v>
      </c>
      <c r="CL543" s="15">
        <v>85</v>
      </c>
      <c r="CM543" s="15">
        <v>86</v>
      </c>
      <c r="CN543" s="15">
        <v>87</v>
      </c>
      <c r="CO543" s="15">
        <v>88</v>
      </c>
      <c r="CP543" s="15">
        <v>89</v>
      </c>
      <c r="CQ543" s="15">
        <v>90</v>
      </c>
      <c r="CR543" s="15">
        <v>91</v>
      </c>
      <c r="CS543" s="15">
        <v>92</v>
      </c>
      <c r="CT543" s="15">
        <v>93</v>
      </c>
      <c r="CU543" s="15">
        <v>94</v>
      </c>
      <c r="CV543" s="15">
        <v>95</v>
      </c>
      <c r="CW543" s="15">
        <v>96</v>
      </c>
      <c r="CX543" s="15">
        <v>97</v>
      </c>
      <c r="CY543" s="15">
        <v>98</v>
      </c>
      <c r="CZ543" s="15">
        <v>99</v>
      </c>
      <c r="DB543" s="15">
        <v>100</v>
      </c>
      <c r="DC543" s="15">
        <v>101</v>
      </c>
      <c r="DD543" s="15">
        <v>102</v>
      </c>
      <c r="DE543" s="15">
        <v>103</v>
      </c>
      <c r="DG543" s="15">
        <v>104</v>
      </c>
      <c r="DH543" s="15">
        <v>105</v>
      </c>
      <c r="DI543" s="15">
        <v>106</v>
      </c>
      <c r="DJ543" s="15">
        <v>107</v>
      </c>
      <c r="DL543" s="15">
        <v>108</v>
      </c>
      <c r="DM543" s="15">
        <v>109</v>
      </c>
      <c r="DN543" s="15">
        <v>110</v>
      </c>
      <c r="DO543" s="15">
        <v>111</v>
      </c>
    </row>
    <row r="544" spans="4:119" s="15" customFormat="1">
      <c r="E544" s="475" t="s">
        <v>311</v>
      </c>
      <c r="F544" s="15">
        <v>59</v>
      </c>
      <c r="G544" s="15">
        <v>83</v>
      </c>
      <c r="H544" s="15">
        <v>104</v>
      </c>
      <c r="I544" s="15">
        <v>80</v>
      </c>
      <c r="J544" s="15">
        <v>48</v>
      </c>
      <c r="K544" s="15">
        <v>19</v>
      </c>
      <c r="L544" s="15">
        <v>64</v>
      </c>
      <c r="M544" s="15">
        <v>74</v>
      </c>
      <c r="N544" s="15">
        <v>32</v>
      </c>
      <c r="O544" s="15">
        <v>79</v>
      </c>
      <c r="P544" s="15">
        <v>98</v>
      </c>
      <c r="Q544" s="15">
        <v>70</v>
      </c>
      <c r="R544" s="15">
        <v>42</v>
      </c>
      <c r="S544" s="15">
        <v>78</v>
      </c>
      <c r="T544" s="15">
        <v>21</v>
      </c>
      <c r="U544" s="15">
        <v>82</v>
      </c>
      <c r="V544" s="15">
        <v>54</v>
      </c>
      <c r="W544" s="15">
        <v>72</v>
      </c>
      <c r="X544" s="15">
        <v>13</v>
      </c>
      <c r="Y544" s="15">
        <v>2</v>
      </c>
      <c r="Z544" s="15">
        <v>15</v>
      </c>
      <c r="AA544" s="15">
        <v>103</v>
      </c>
      <c r="AB544" s="15">
        <v>97</v>
      </c>
      <c r="AC544" s="15">
        <v>106</v>
      </c>
      <c r="AD544" s="15">
        <v>93</v>
      </c>
      <c r="AE544" s="15">
        <v>50</v>
      </c>
      <c r="AF544" s="15">
        <v>33</v>
      </c>
      <c r="AG544" s="15">
        <v>56</v>
      </c>
      <c r="AH544" s="15">
        <v>101</v>
      </c>
      <c r="AI544" s="15">
        <v>6</v>
      </c>
      <c r="AJ544" s="15">
        <v>95</v>
      </c>
      <c r="AK544" s="15">
        <v>39</v>
      </c>
      <c r="AL544" s="15">
        <v>5</v>
      </c>
      <c r="AM544" s="15">
        <v>41</v>
      </c>
      <c r="AN544" s="15">
        <v>17</v>
      </c>
      <c r="AO544" s="15">
        <v>99</v>
      </c>
      <c r="AP544" s="15">
        <v>90</v>
      </c>
      <c r="AQ544" s="15">
        <v>14</v>
      </c>
      <c r="AR544" s="15">
        <v>105</v>
      </c>
      <c r="AS544" s="15">
        <v>63</v>
      </c>
      <c r="AT544" s="15">
        <v>73</v>
      </c>
      <c r="AU544" s="15">
        <v>108</v>
      </c>
      <c r="AV544" s="15">
        <v>10</v>
      </c>
      <c r="AW544" s="15">
        <v>92</v>
      </c>
      <c r="AX544" s="15">
        <v>34</v>
      </c>
      <c r="AY544" s="15">
        <v>110</v>
      </c>
      <c r="AZ544" s="15">
        <v>1</v>
      </c>
      <c r="BA544" s="15">
        <v>61</v>
      </c>
      <c r="BB544" s="15">
        <v>26</v>
      </c>
      <c r="BC544" s="15">
        <v>66</v>
      </c>
      <c r="BD544" s="15">
        <v>45</v>
      </c>
      <c r="BE544" s="15">
        <v>102</v>
      </c>
      <c r="BF544" s="15">
        <v>25</v>
      </c>
      <c r="BG544" s="15">
        <v>96</v>
      </c>
      <c r="BH544" s="15">
        <v>67</v>
      </c>
      <c r="BI544" s="15">
        <v>69</v>
      </c>
      <c r="BJ544" s="15">
        <v>29</v>
      </c>
      <c r="BK544" s="15">
        <v>65</v>
      </c>
      <c r="BL544" s="15">
        <v>35</v>
      </c>
      <c r="BM544" s="15">
        <v>52</v>
      </c>
      <c r="BN544" s="15">
        <v>23</v>
      </c>
      <c r="BO544" s="15">
        <v>28</v>
      </c>
      <c r="BP544" s="15">
        <v>40</v>
      </c>
      <c r="BQ544" s="15">
        <v>18</v>
      </c>
      <c r="BR544" s="15">
        <v>87</v>
      </c>
      <c r="BS544" s="15">
        <v>47</v>
      </c>
      <c r="BT544" s="15">
        <v>24</v>
      </c>
      <c r="BU544" s="15">
        <v>81</v>
      </c>
      <c r="BV544" s="15">
        <v>77</v>
      </c>
      <c r="BW544" s="15">
        <v>7</v>
      </c>
      <c r="BX544" s="15">
        <v>58</v>
      </c>
      <c r="BY544" s="15">
        <v>38</v>
      </c>
      <c r="BZ544" s="15">
        <v>91</v>
      </c>
      <c r="CA544" s="15">
        <v>8</v>
      </c>
      <c r="CB544" s="15">
        <v>27</v>
      </c>
      <c r="CC544" s="15">
        <v>111</v>
      </c>
      <c r="CD544" s="15">
        <v>30</v>
      </c>
      <c r="CE544" s="15">
        <v>94</v>
      </c>
      <c r="CF544" s="15">
        <v>76</v>
      </c>
      <c r="CG544" s="15">
        <v>107</v>
      </c>
      <c r="CH544" s="15">
        <v>68</v>
      </c>
      <c r="CI544" s="15">
        <v>49</v>
      </c>
      <c r="CJ544" s="15">
        <v>44</v>
      </c>
      <c r="CK544" s="15">
        <v>100</v>
      </c>
      <c r="CL544" s="15">
        <v>16</v>
      </c>
      <c r="CM544" s="15">
        <v>109</v>
      </c>
      <c r="CN544" s="15">
        <v>88</v>
      </c>
      <c r="CO544" s="15">
        <v>71</v>
      </c>
      <c r="CP544" s="15">
        <v>51</v>
      </c>
      <c r="CQ544" s="15">
        <v>37</v>
      </c>
      <c r="CR544" s="15">
        <v>9</v>
      </c>
      <c r="CS544" s="15">
        <v>75</v>
      </c>
      <c r="CT544" s="15">
        <v>31</v>
      </c>
      <c r="CU544" s="15">
        <v>22</v>
      </c>
      <c r="CV544" s="15">
        <v>53</v>
      </c>
      <c r="CW544" s="15">
        <v>85</v>
      </c>
      <c r="CX544" s="15">
        <v>89</v>
      </c>
      <c r="CY544" s="15">
        <v>55</v>
      </c>
      <c r="CZ544" s="15">
        <v>43</v>
      </c>
      <c r="DB544" s="15">
        <v>84</v>
      </c>
      <c r="DC544" s="15">
        <v>4</v>
      </c>
      <c r="DD544" s="15">
        <v>57</v>
      </c>
      <c r="DE544" s="15">
        <v>62</v>
      </c>
      <c r="DG544" s="15">
        <v>3</v>
      </c>
      <c r="DH544" s="15">
        <v>36</v>
      </c>
      <c r="DI544" s="15">
        <v>46</v>
      </c>
      <c r="DJ544" s="15">
        <v>12</v>
      </c>
      <c r="DL544" s="15">
        <v>60</v>
      </c>
      <c r="DM544" s="15">
        <v>86</v>
      </c>
      <c r="DN544" s="15">
        <v>20</v>
      </c>
      <c r="DO544" s="15">
        <v>11</v>
      </c>
    </row>
    <row r="545" spans="4:119" s="15" customFormat="1">
      <c r="E545" s="475" t="s">
        <v>313</v>
      </c>
      <c r="F545" s="15">
        <v>13</v>
      </c>
      <c r="G545" s="15">
        <v>5</v>
      </c>
      <c r="H545" s="15">
        <v>111</v>
      </c>
      <c r="I545" s="15">
        <v>98</v>
      </c>
      <c r="J545" s="15">
        <v>28</v>
      </c>
      <c r="K545" s="15">
        <v>34</v>
      </c>
      <c r="L545" s="15">
        <v>25</v>
      </c>
      <c r="M545" s="15">
        <v>37</v>
      </c>
      <c r="N545" s="15">
        <v>104</v>
      </c>
      <c r="O545" s="15">
        <v>46</v>
      </c>
      <c r="P545" s="15">
        <v>49</v>
      </c>
      <c r="Q545" s="15">
        <v>43</v>
      </c>
      <c r="R545" s="15">
        <v>2</v>
      </c>
      <c r="S545" s="15">
        <v>86</v>
      </c>
      <c r="T545" s="15">
        <v>73</v>
      </c>
      <c r="U545" s="15">
        <v>90</v>
      </c>
      <c r="V545" s="15">
        <v>10</v>
      </c>
      <c r="W545" s="15">
        <v>24</v>
      </c>
      <c r="X545" s="15">
        <v>97</v>
      </c>
      <c r="Y545" s="15">
        <v>3</v>
      </c>
      <c r="Z545" s="15">
        <v>8</v>
      </c>
      <c r="AA545" s="15">
        <v>60</v>
      </c>
      <c r="AB545" s="15">
        <v>89</v>
      </c>
      <c r="AC545" s="15">
        <v>83</v>
      </c>
      <c r="AD545" s="15">
        <v>96</v>
      </c>
      <c r="AE545" s="15">
        <v>35</v>
      </c>
      <c r="AF545" s="15">
        <v>106</v>
      </c>
      <c r="AG545" s="15">
        <v>64</v>
      </c>
      <c r="AH545" s="15">
        <v>85</v>
      </c>
      <c r="AI545" s="15">
        <v>91</v>
      </c>
      <c r="AJ545" s="15">
        <v>70</v>
      </c>
      <c r="AK545" s="15">
        <v>84</v>
      </c>
      <c r="AL545" s="15">
        <v>27</v>
      </c>
      <c r="AM545" s="15">
        <v>50</v>
      </c>
      <c r="AN545" s="15">
        <v>76</v>
      </c>
      <c r="AO545" s="15">
        <v>12</v>
      </c>
      <c r="AP545" s="15">
        <v>21</v>
      </c>
      <c r="AQ545" s="15">
        <v>59</v>
      </c>
      <c r="AR545" s="15">
        <v>6</v>
      </c>
      <c r="AS545" s="15">
        <v>110</v>
      </c>
      <c r="AT545" s="15">
        <v>40</v>
      </c>
      <c r="AU545" s="15">
        <v>69</v>
      </c>
      <c r="AV545" s="15">
        <v>7</v>
      </c>
      <c r="AW545" s="15">
        <v>95</v>
      </c>
      <c r="AX545" s="15">
        <v>56</v>
      </c>
      <c r="AY545" s="15">
        <v>107</v>
      </c>
      <c r="AZ545" s="15">
        <v>93</v>
      </c>
      <c r="BA545" s="15">
        <v>4</v>
      </c>
      <c r="BB545" s="15">
        <v>108</v>
      </c>
      <c r="BC545" s="15">
        <v>38</v>
      </c>
      <c r="BD545" s="15">
        <v>63</v>
      </c>
      <c r="BE545" s="15">
        <v>78</v>
      </c>
      <c r="BF545" s="15">
        <v>15</v>
      </c>
      <c r="BG545" s="15">
        <v>102</v>
      </c>
      <c r="BH545" s="15">
        <v>72</v>
      </c>
      <c r="BI545" s="15">
        <v>105</v>
      </c>
      <c r="BJ545" s="15">
        <v>16</v>
      </c>
      <c r="BK545" s="15">
        <v>77</v>
      </c>
      <c r="BL545" s="15">
        <v>36</v>
      </c>
      <c r="BM545" s="15">
        <v>109</v>
      </c>
      <c r="BN545" s="15">
        <v>103</v>
      </c>
      <c r="BO545" s="15">
        <v>65</v>
      </c>
      <c r="BP545" s="15">
        <v>75</v>
      </c>
      <c r="BQ545" s="15">
        <v>68</v>
      </c>
      <c r="BR545" s="15">
        <v>26</v>
      </c>
      <c r="BS545" s="15">
        <v>32</v>
      </c>
      <c r="BT545" s="15">
        <v>94</v>
      </c>
      <c r="BU545" s="15">
        <v>87</v>
      </c>
      <c r="BV545" s="15">
        <v>71</v>
      </c>
      <c r="BW545" s="15">
        <v>81</v>
      </c>
      <c r="BX545" s="15">
        <v>79</v>
      </c>
      <c r="BY545" s="15">
        <v>55</v>
      </c>
      <c r="BZ545" s="15">
        <v>100</v>
      </c>
      <c r="CA545" s="15">
        <v>88</v>
      </c>
      <c r="CB545" s="15">
        <v>58</v>
      </c>
      <c r="CC545" s="15">
        <v>101</v>
      </c>
      <c r="CD545" s="15">
        <v>51</v>
      </c>
      <c r="CE545" s="15">
        <v>29</v>
      </c>
      <c r="CF545" s="15">
        <v>61</v>
      </c>
      <c r="CG545" s="15">
        <v>19</v>
      </c>
      <c r="CH545" s="15">
        <v>62</v>
      </c>
      <c r="CI545" s="15">
        <v>41</v>
      </c>
      <c r="CJ545" s="15">
        <v>30</v>
      </c>
      <c r="CK545" s="15">
        <v>31</v>
      </c>
      <c r="CL545" s="15">
        <v>99</v>
      </c>
      <c r="CM545" s="15">
        <v>48</v>
      </c>
      <c r="CN545" s="15">
        <v>20</v>
      </c>
      <c r="CO545" s="15">
        <v>9</v>
      </c>
      <c r="CP545" s="15">
        <v>1</v>
      </c>
      <c r="CQ545" s="15">
        <v>82</v>
      </c>
      <c r="CR545" s="15">
        <v>80</v>
      </c>
      <c r="CS545" s="15">
        <v>11</v>
      </c>
      <c r="CT545" s="15">
        <v>92</v>
      </c>
      <c r="CU545" s="15">
        <v>57</v>
      </c>
      <c r="CV545" s="15">
        <v>42</v>
      </c>
      <c r="CW545" s="15">
        <v>14</v>
      </c>
      <c r="CX545" s="15">
        <v>18</v>
      </c>
      <c r="CY545" s="15">
        <v>52</v>
      </c>
      <c r="CZ545" s="15">
        <v>66</v>
      </c>
      <c r="DB545" s="15">
        <v>53</v>
      </c>
      <c r="DC545" s="15">
        <v>74</v>
      </c>
      <c r="DD545" s="15">
        <v>17</v>
      </c>
      <c r="DE545" s="15">
        <v>33</v>
      </c>
      <c r="DG545" s="15">
        <v>22</v>
      </c>
      <c r="DH545" s="15">
        <v>45</v>
      </c>
      <c r="DI545" s="15">
        <v>54</v>
      </c>
      <c r="DJ545" s="15">
        <v>47</v>
      </c>
      <c r="DL545" s="15">
        <v>39</v>
      </c>
      <c r="DM545" s="15">
        <v>44</v>
      </c>
      <c r="DN545" s="15">
        <v>67</v>
      </c>
      <c r="DO545" s="15">
        <v>23</v>
      </c>
    </row>
    <row r="546" spans="4:119" s="15" customFormat="1"/>
    <row r="547" spans="4:119" s="15" customFormat="1">
      <c r="D547" s="479">
        <v>112</v>
      </c>
      <c r="E547" s="40" t="s">
        <v>338</v>
      </c>
    </row>
    <row r="548" spans="4:119" s="15" customFormat="1">
      <c r="E548" s="475" t="s">
        <v>283</v>
      </c>
      <c r="F548" s="15">
        <v>1</v>
      </c>
      <c r="G548" s="15">
        <v>2</v>
      </c>
      <c r="H548" s="15">
        <v>3</v>
      </c>
      <c r="I548" s="15">
        <v>4</v>
      </c>
      <c r="J548" s="15">
        <v>5</v>
      </c>
      <c r="K548" s="15">
        <v>6</v>
      </c>
      <c r="L548" s="15">
        <v>7</v>
      </c>
      <c r="M548" s="15">
        <v>8</v>
      </c>
      <c r="N548" s="15">
        <v>9</v>
      </c>
      <c r="O548" s="15">
        <v>10</v>
      </c>
      <c r="P548" s="15">
        <v>11</v>
      </c>
      <c r="Q548" s="15">
        <v>12</v>
      </c>
      <c r="R548" s="15">
        <v>13</v>
      </c>
      <c r="S548" s="15">
        <v>14</v>
      </c>
      <c r="T548" s="15">
        <v>15</v>
      </c>
      <c r="U548" s="15">
        <v>16</v>
      </c>
      <c r="V548" s="15">
        <v>17</v>
      </c>
      <c r="W548" s="15">
        <v>18</v>
      </c>
      <c r="X548" s="15">
        <v>19</v>
      </c>
      <c r="Y548" s="15">
        <v>20</v>
      </c>
      <c r="Z548" s="15">
        <v>21</v>
      </c>
      <c r="AA548" s="15">
        <v>22</v>
      </c>
      <c r="AB548" s="15">
        <v>23</v>
      </c>
      <c r="AC548" s="15">
        <v>24</v>
      </c>
      <c r="AD548" s="15">
        <v>25</v>
      </c>
      <c r="AE548" s="15">
        <v>26</v>
      </c>
      <c r="AF548" s="15">
        <v>27</v>
      </c>
      <c r="AG548" s="15">
        <v>28</v>
      </c>
      <c r="AH548" s="15">
        <v>29</v>
      </c>
      <c r="AI548" s="15">
        <v>30</v>
      </c>
      <c r="AJ548" s="15">
        <v>31</v>
      </c>
      <c r="AK548" s="15">
        <v>32</v>
      </c>
      <c r="AL548" s="15">
        <v>33</v>
      </c>
      <c r="AM548" s="15">
        <v>34</v>
      </c>
      <c r="AN548" s="15">
        <v>35</v>
      </c>
      <c r="AO548" s="15">
        <v>36</v>
      </c>
      <c r="AP548" s="15">
        <v>37</v>
      </c>
      <c r="AQ548" s="15">
        <v>38</v>
      </c>
      <c r="AR548" s="15">
        <v>39</v>
      </c>
      <c r="AS548" s="15">
        <v>40</v>
      </c>
      <c r="AT548" s="15">
        <v>41</v>
      </c>
      <c r="AU548" s="15">
        <v>42</v>
      </c>
      <c r="AV548" s="15">
        <v>43</v>
      </c>
      <c r="AW548" s="15">
        <v>44</v>
      </c>
      <c r="AX548" s="15">
        <v>45</v>
      </c>
      <c r="AY548" s="15">
        <v>46</v>
      </c>
      <c r="AZ548" s="15">
        <v>47</v>
      </c>
      <c r="BA548" s="15">
        <v>48</v>
      </c>
      <c r="BB548" s="15">
        <v>49</v>
      </c>
      <c r="BC548" s="15">
        <v>50</v>
      </c>
      <c r="BD548" s="15">
        <v>51</v>
      </c>
      <c r="BE548" s="15">
        <v>52</v>
      </c>
      <c r="BF548" s="15">
        <v>53</v>
      </c>
      <c r="BG548" s="15">
        <v>54</v>
      </c>
      <c r="BH548" s="15">
        <v>55</v>
      </c>
      <c r="BI548" s="15">
        <v>56</v>
      </c>
      <c r="BJ548" s="15">
        <v>57</v>
      </c>
      <c r="BK548" s="15">
        <v>58</v>
      </c>
      <c r="BL548" s="15">
        <v>59</v>
      </c>
      <c r="BM548" s="15">
        <v>60</v>
      </c>
      <c r="BN548" s="15">
        <v>61</v>
      </c>
      <c r="BO548" s="15">
        <v>62</v>
      </c>
      <c r="BP548" s="15">
        <v>63</v>
      </c>
      <c r="BQ548" s="15">
        <v>64</v>
      </c>
      <c r="BR548" s="15">
        <v>65</v>
      </c>
      <c r="BS548" s="15">
        <v>66</v>
      </c>
      <c r="BT548" s="15">
        <v>67</v>
      </c>
      <c r="BU548" s="15">
        <v>68</v>
      </c>
      <c r="BV548" s="15">
        <v>69</v>
      </c>
      <c r="BW548" s="15">
        <v>70</v>
      </c>
      <c r="BX548" s="15">
        <v>71</v>
      </c>
      <c r="BY548" s="15">
        <v>72</v>
      </c>
      <c r="BZ548" s="15">
        <v>73</v>
      </c>
      <c r="CA548" s="15">
        <v>74</v>
      </c>
      <c r="CB548" s="15">
        <v>75</v>
      </c>
      <c r="CC548" s="15">
        <v>76</v>
      </c>
      <c r="CD548" s="15">
        <v>77</v>
      </c>
      <c r="CE548" s="15">
        <v>78</v>
      </c>
      <c r="CF548" s="15">
        <v>79</v>
      </c>
      <c r="CG548" s="15">
        <v>80</v>
      </c>
      <c r="CH548" s="15">
        <v>81</v>
      </c>
      <c r="CI548" s="15">
        <v>82</v>
      </c>
      <c r="CJ548" s="15">
        <v>83</v>
      </c>
      <c r="CK548" s="15">
        <v>84</v>
      </c>
      <c r="CL548" s="15">
        <v>85</v>
      </c>
      <c r="CM548" s="15">
        <v>86</v>
      </c>
      <c r="CN548" s="15">
        <v>87</v>
      </c>
      <c r="CO548" s="15">
        <v>88</v>
      </c>
      <c r="CP548" s="15">
        <v>89</v>
      </c>
      <c r="CQ548" s="15">
        <v>90</v>
      </c>
      <c r="CR548" s="15">
        <v>91</v>
      </c>
      <c r="CS548" s="15">
        <v>92</v>
      </c>
      <c r="CT548" s="15">
        <v>93</v>
      </c>
      <c r="CU548" s="15">
        <v>94</v>
      </c>
      <c r="CV548" s="15">
        <v>95</v>
      </c>
      <c r="CW548" s="15">
        <v>96</v>
      </c>
      <c r="CX548" s="15">
        <v>97</v>
      </c>
      <c r="CY548" s="15">
        <v>98</v>
      </c>
      <c r="CZ548" s="15">
        <v>99</v>
      </c>
      <c r="DA548" s="15">
        <v>100</v>
      </c>
      <c r="DB548" s="15">
        <v>101</v>
      </c>
      <c r="DC548" s="15">
        <v>102</v>
      </c>
      <c r="DD548" s="15">
        <v>103</v>
      </c>
      <c r="DE548" s="15">
        <v>104</v>
      </c>
      <c r="DG548" s="15">
        <v>105</v>
      </c>
      <c r="DH548" s="15">
        <v>106</v>
      </c>
      <c r="DI548" s="15">
        <v>107</v>
      </c>
      <c r="DJ548" s="15">
        <v>108</v>
      </c>
      <c r="DL548" s="15">
        <v>109</v>
      </c>
      <c r="DM548" s="15">
        <v>110</v>
      </c>
      <c r="DN548" s="15">
        <v>111</v>
      </c>
      <c r="DO548" s="15">
        <v>112</v>
      </c>
    </row>
    <row r="549" spans="4:119" s="15" customFormat="1">
      <c r="E549" s="475" t="s">
        <v>311</v>
      </c>
      <c r="F549" s="15">
        <v>62</v>
      </c>
      <c r="G549" s="15">
        <v>93</v>
      </c>
      <c r="H549" s="15">
        <v>52</v>
      </c>
      <c r="I549" s="15">
        <v>13</v>
      </c>
      <c r="J549" s="15">
        <v>31</v>
      </c>
      <c r="K549" s="15">
        <v>22</v>
      </c>
      <c r="L549" s="15">
        <v>38</v>
      </c>
      <c r="M549" s="15">
        <v>105</v>
      </c>
      <c r="N549" s="15">
        <v>73</v>
      </c>
      <c r="O549" s="15">
        <v>96</v>
      </c>
      <c r="P549" s="15">
        <v>50</v>
      </c>
      <c r="Q549" s="15">
        <v>60</v>
      </c>
      <c r="R549" s="15">
        <v>27</v>
      </c>
      <c r="S549" s="15">
        <v>111</v>
      </c>
      <c r="T549" s="15">
        <v>9</v>
      </c>
      <c r="U549" s="15">
        <v>34</v>
      </c>
      <c r="V549" s="15">
        <v>112</v>
      </c>
      <c r="W549" s="15">
        <v>54</v>
      </c>
      <c r="X549" s="15">
        <v>6</v>
      </c>
      <c r="Y549" s="15">
        <v>66</v>
      </c>
      <c r="Z549" s="15">
        <v>100</v>
      </c>
      <c r="AA549" s="15">
        <v>65</v>
      </c>
      <c r="AB549" s="15">
        <v>109</v>
      </c>
      <c r="AC549" s="15">
        <v>30</v>
      </c>
      <c r="AD549" s="15">
        <v>108</v>
      </c>
      <c r="AE549" s="15">
        <v>104</v>
      </c>
      <c r="AF549" s="15">
        <v>59</v>
      </c>
      <c r="AG549" s="15">
        <v>97</v>
      </c>
      <c r="AH549" s="15">
        <v>16</v>
      </c>
      <c r="AI549" s="15">
        <v>11</v>
      </c>
      <c r="AJ549" s="15">
        <v>77</v>
      </c>
      <c r="AK549" s="15">
        <v>43</v>
      </c>
      <c r="AL549" s="15">
        <v>110</v>
      </c>
      <c r="AM549" s="15">
        <v>12</v>
      </c>
      <c r="AN549" s="15">
        <v>32</v>
      </c>
      <c r="AO549" s="15">
        <v>89</v>
      </c>
      <c r="AP549" s="15">
        <v>75</v>
      </c>
      <c r="AQ549" s="15">
        <v>61</v>
      </c>
      <c r="AR549" s="15">
        <v>82</v>
      </c>
      <c r="AS549" s="15">
        <v>51</v>
      </c>
      <c r="AT549" s="15">
        <v>80</v>
      </c>
      <c r="AU549" s="15">
        <v>99</v>
      </c>
      <c r="AV549" s="15">
        <v>102</v>
      </c>
      <c r="AW549" s="15">
        <v>40</v>
      </c>
      <c r="AX549" s="15">
        <v>56</v>
      </c>
      <c r="AY549" s="15">
        <v>85</v>
      </c>
      <c r="AZ549" s="15">
        <v>41</v>
      </c>
      <c r="BA549" s="15">
        <v>90</v>
      </c>
      <c r="BB549" s="15">
        <v>72</v>
      </c>
      <c r="BC549" s="15">
        <v>57</v>
      </c>
      <c r="BD549" s="15">
        <v>3</v>
      </c>
      <c r="BE549" s="15">
        <v>46</v>
      </c>
      <c r="BF549" s="15">
        <v>69</v>
      </c>
      <c r="BG549" s="15">
        <v>91</v>
      </c>
      <c r="BH549" s="15">
        <v>21</v>
      </c>
      <c r="BI549" s="15">
        <v>45</v>
      </c>
      <c r="BJ549" s="15">
        <v>19</v>
      </c>
      <c r="BK549" s="15">
        <v>94</v>
      </c>
      <c r="BL549" s="15">
        <v>1</v>
      </c>
      <c r="BM549" s="15">
        <v>14</v>
      </c>
      <c r="BN549" s="15">
        <v>49</v>
      </c>
      <c r="BO549" s="15">
        <v>86</v>
      </c>
      <c r="BP549" s="15">
        <v>10</v>
      </c>
      <c r="BQ549" s="15">
        <v>18</v>
      </c>
      <c r="BR549" s="15">
        <v>101</v>
      </c>
      <c r="BS549" s="15">
        <v>70</v>
      </c>
      <c r="BT549" s="15">
        <v>81</v>
      </c>
      <c r="BU549" s="15">
        <v>44</v>
      </c>
      <c r="BV549" s="15">
        <v>35</v>
      </c>
      <c r="BW549" s="15">
        <v>26</v>
      </c>
      <c r="BX549" s="15">
        <v>106</v>
      </c>
      <c r="BY549" s="15">
        <v>48</v>
      </c>
      <c r="BZ549" s="15">
        <v>64</v>
      </c>
      <c r="CA549" s="15">
        <v>2</v>
      </c>
      <c r="CB549" s="15">
        <v>79</v>
      </c>
      <c r="CC549" s="15">
        <v>88</v>
      </c>
      <c r="CD549" s="15">
        <v>8</v>
      </c>
      <c r="CE549" s="15">
        <v>42</v>
      </c>
      <c r="CF549" s="15">
        <v>78</v>
      </c>
      <c r="CG549" s="15">
        <v>53</v>
      </c>
      <c r="CH549" s="15">
        <v>67</v>
      </c>
      <c r="CI549" s="15">
        <v>39</v>
      </c>
      <c r="CJ549" s="15">
        <v>87</v>
      </c>
      <c r="CK549" s="15">
        <v>107</v>
      </c>
      <c r="CL549" s="15">
        <v>83</v>
      </c>
      <c r="CM549" s="15">
        <v>74</v>
      </c>
      <c r="CN549" s="15">
        <v>24</v>
      </c>
      <c r="CO549" s="15">
        <v>47</v>
      </c>
      <c r="CP549" s="15">
        <v>103</v>
      </c>
      <c r="CQ549" s="15">
        <v>37</v>
      </c>
      <c r="CR549" s="15">
        <v>20</v>
      </c>
      <c r="CS549" s="15">
        <v>28</v>
      </c>
      <c r="CT549" s="15">
        <v>92</v>
      </c>
      <c r="CU549" s="15">
        <v>58</v>
      </c>
      <c r="CV549" s="15">
        <v>63</v>
      </c>
      <c r="CW549" s="15">
        <v>95</v>
      </c>
      <c r="CX549" s="15">
        <v>76</v>
      </c>
      <c r="CY549" s="15">
        <v>36</v>
      </c>
      <c r="CZ549" s="15">
        <v>68</v>
      </c>
      <c r="DA549" s="15">
        <v>4</v>
      </c>
      <c r="DB549" s="15">
        <v>29</v>
      </c>
      <c r="DC549" s="15">
        <v>98</v>
      </c>
      <c r="DD549" s="15">
        <v>5</v>
      </c>
      <c r="DE549" s="15">
        <v>15</v>
      </c>
      <c r="DG549" s="15">
        <v>7</v>
      </c>
      <c r="DH549" s="15">
        <v>25</v>
      </c>
      <c r="DI549" s="15">
        <v>84</v>
      </c>
      <c r="DJ549" s="15">
        <v>17</v>
      </c>
      <c r="DL549" s="15">
        <v>55</v>
      </c>
      <c r="DM549" s="15">
        <v>33</v>
      </c>
      <c r="DN549" s="15">
        <v>71</v>
      </c>
      <c r="DO549" s="15">
        <v>23</v>
      </c>
    </row>
    <row r="550" spans="4:119" s="15" customFormat="1">
      <c r="E550" s="475" t="s">
        <v>313</v>
      </c>
      <c r="F550" s="15">
        <v>18</v>
      </c>
      <c r="G550" s="15">
        <v>34</v>
      </c>
      <c r="H550" s="15">
        <v>104</v>
      </c>
      <c r="I550" s="15">
        <v>41</v>
      </c>
      <c r="J550" s="15">
        <v>74</v>
      </c>
      <c r="K550" s="15">
        <v>68</v>
      </c>
      <c r="L550" s="15">
        <v>100</v>
      </c>
      <c r="M550" s="15">
        <v>1</v>
      </c>
      <c r="N550" s="15">
        <v>8</v>
      </c>
      <c r="O550" s="15">
        <v>27</v>
      </c>
      <c r="P550" s="15">
        <v>64</v>
      </c>
      <c r="Q550" s="15">
        <v>66</v>
      </c>
      <c r="R550" s="15">
        <v>50</v>
      </c>
      <c r="S550" s="15">
        <v>36</v>
      </c>
      <c r="T550" s="15">
        <v>71</v>
      </c>
      <c r="U550" s="15">
        <v>83</v>
      </c>
      <c r="V550" s="15">
        <v>95</v>
      </c>
      <c r="W550" s="15">
        <v>31</v>
      </c>
      <c r="X550" s="15">
        <v>48</v>
      </c>
      <c r="Y550" s="15">
        <v>105</v>
      </c>
      <c r="Z550" s="15">
        <v>24</v>
      </c>
      <c r="AA550" s="15">
        <v>5</v>
      </c>
      <c r="AB550" s="15">
        <v>39</v>
      </c>
      <c r="AC550" s="15">
        <v>88</v>
      </c>
      <c r="AD550" s="15">
        <v>91</v>
      </c>
      <c r="AE550" s="15">
        <v>15</v>
      </c>
      <c r="AF550" s="15">
        <v>10</v>
      </c>
      <c r="AG550" s="15">
        <v>17</v>
      </c>
      <c r="AH550" s="15">
        <v>33</v>
      </c>
      <c r="AI550" s="15">
        <v>76</v>
      </c>
      <c r="AJ550" s="15">
        <v>72</v>
      </c>
      <c r="AK550" s="15">
        <v>84</v>
      </c>
      <c r="AL550" s="15">
        <v>19</v>
      </c>
      <c r="AM550" s="15">
        <v>98</v>
      </c>
      <c r="AN550" s="15">
        <v>43</v>
      </c>
      <c r="AO550" s="15">
        <v>79</v>
      </c>
      <c r="AP550" s="15">
        <v>51</v>
      </c>
      <c r="AQ550" s="15">
        <v>65</v>
      </c>
      <c r="AR550" s="15">
        <v>85</v>
      </c>
      <c r="AS550" s="15">
        <v>92</v>
      </c>
      <c r="AT550" s="15">
        <v>4</v>
      </c>
      <c r="AU550" s="15">
        <v>23</v>
      </c>
      <c r="AV550" s="15">
        <v>32</v>
      </c>
      <c r="AW550" s="15">
        <v>97</v>
      </c>
      <c r="AX550" s="15">
        <v>93</v>
      </c>
      <c r="AY550" s="15">
        <v>75</v>
      </c>
      <c r="AZ550" s="15">
        <v>63</v>
      </c>
      <c r="BA550" s="15">
        <v>29</v>
      </c>
      <c r="BB550" s="15">
        <v>70</v>
      </c>
      <c r="BC550" s="15">
        <v>110</v>
      </c>
      <c r="BD550" s="15">
        <v>37</v>
      </c>
      <c r="BE550" s="15">
        <v>54</v>
      </c>
      <c r="BF550" s="15">
        <v>80</v>
      </c>
      <c r="BG550" s="15">
        <v>87</v>
      </c>
      <c r="BH550" s="15">
        <v>106</v>
      </c>
      <c r="BI550" s="15">
        <v>94</v>
      </c>
      <c r="BJ550" s="15">
        <v>49</v>
      </c>
      <c r="BK550" s="15">
        <v>60</v>
      </c>
      <c r="BL550" s="15">
        <v>109</v>
      </c>
      <c r="BM550" s="15">
        <v>102</v>
      </c>
      <c r="BN550" s="15">
        <v>108</v>
      </c>
      <c r="BO550" s="15">
        <v>20</v>
      </c>
      <c r="BP550" s="15">
        <v>99</v>
      </c>
      <c r="BQ550" s="15">
        <v>11</v>
      </c>
      <c r="BR550" s="15">
        <v>67</v>
      </c>
      <c r="BS550" s="15">
        <v>103</v>
      </c>
      <c r="BT550" s="15">
        <v>111</v>
      </c>
      <c r="BU550" s="15">
        <v>6</v>
      </c>
      <c r="BV550" s="15">
        <v>86</v>
      </c>
      <c r="BW550" s="15">
        <v>46</v>
      </c>
      <c r="BX550" s="15">
        <v>40</v>
      </c>
      <c r="BY550" s="15">
        <v>44</v>
      </c>
      <c r="BZ550" s="15">
        <v>25</v>
      </c>
      <c r="CA550" s="15">
        <v>96</v>
      </c>
      <c r="CB550" s="15">
        <v>77</v>
      </c>
      <c r="CC550" s="15">
        <v>35</v>
      </c>
      <c r="CD550" s="15">
        <v>16</v>
      </c>
      <c r="CE550" s="15">
        <v>82</v>
      </c>
      <c r="CF550" s="15">
        <v>28</v>
      </c>
      <c r="CG550" s="15">
        <v>3</v>
      </c>
      <c r="CH550" s="15">
        <v>9</v>
      </c>
      <c r="CI550" s="15">
        <v>107</v>
      </c>
      <c r="CJ550" s="15">
        <v>2</v>
      </c>
      <c r="CK550" s="15">
        <v>56</v>
      </c>
      <c r="CL550" s="15">
        <v>42</v>
      </c>
      <c r="CM550" s="15">
        <v>69</v>
      </c>
      <c r="CN550" s="15">
        <v>73</v>
      </c>
      <c r="CO550" s="15">
        <v>112</v>
      </c>
      <c r="CP550" s="15">
        <v>52</v>
      </c>
      <c r="CQ550" s="15">
        <v>47</v>
      </c>
      <c r="CR550" s="15">
        <v>59</v>
      </c>
      <c r="CS550" s="15">
        <v>53</v>
      </c>
      <c r="CT550" s="15">
        <v>45</v>
      </c>
      <c r="CU550" s="15">
        <v>22</v>
      </c>
      <c r="CV550" s="15">
        <v>7</v>
      </c>
      <c r="CW550" s="15">
        <v>30</v>
      </c>
      <c r="CX550" s="15">
        <v>55</v>
      </c>
      <c r="CY550" s="15">
        <v>89</v>
      </c>
      <c r="CZ550" s="15">
        <v>101</v>
      </c>
      <c r="DA550" s="15">
        <v>81</v>
      </c>
      <c r="DB550" s="15">
        <v>78</v>
      </c>
      <c r="DC550" s="15">
        <v>90</v>
      </c>
      <c r="DD550" s="15">
        <v>12</v>
      </c>
      <c r="DE550" s="15">
        <v>38</v>
      </c>
      <c r="DG550" s="15">
        <v>13</v>
      </c>
      <c r="DH550" s="15">
        <v>26</v>
      </c>
      <c r="DI550" s="15">
        <v>57</v>
      </c>
      <c r="DJ550" s="15">
        <v>61</v>
      </c>
      <c r="DL550" s="15">
        <v>14</v>
      </c>
      <c r="DM550" s="15">
        <v>58</v>
      </c>
      <c r="DN550" s="15">
        <v>21</v>
      </c>
      <c r="DO550" s="15">
        <v>62</v>
      </c>
    </row>
    <row r="551" spans="4:119" s="15" customFormat="1"/>
    <row r="552" spans="4:119" s="15" customFormat="1">
      <c r="D552" s="479">
        <v>113</v>
      </c>
      <c r="E552" s="40" t="s">
        <v>338</v>
      </c>
    </row>
    <row r="553" spans="4:119" s="15" customFormat="1">
      <c r="E553" s="475" t="s">
        <v>283</v>
      </c>
      <c r="F553" s="15">
        <v>1</v>
      </c>
      <c r="G553" s="15">
        <v>2</v>
      </c>
      <c r="H553" s="15">
        <v>3</v>
      </c>
      <c r="I553" s="15">
        <v>4</v>
      </c>
      <c r="J553" s="15">
        <v>5</v>
      </c>
      <c r="K553" s="15">
        <v>6</v>
      </c>
      <c r="L553" s="15">
        <v>7</v>
      </c>
      <c r="M553" s="15">
        <v>8</v>
      </c>
      <c r="N553" s="15">
        <v>9</v>
      </c>
      <c r="O553" s="15">
        <v>10</v>
      </c>
      <c r="P553" s="15">
        <v>11</v>
      </c>
      <c r="Q553" s="15">
        <v>12</v>
      </c>
      <c r="R553" s="15">
        <v>13</v>
      </c>
      <c r="S553" s="15">
        <v>14</v>
      </c>
      <c r="T553" s="15">
        <v>15</v>
      </c>
      <c r="U553" s="15">
        <v>16</v>
      </c>
      <c r="V553" s="15">
        <v>17</v>
      </c>
      <c r="W553" s="15">
        <v>18</v>
      </c>
      <c r="X553" s="15">
        <v>19</v>
      </c>
      <c r="Y553" s="15">
        <v>20</v>
      </c>
      <c r="Z553" s="15">
        <v>21</v>
      </c>
      <c r="AA553" s="15">
        <v>22</v>
      </c>
      <c r="AB553" s="15">
        <v>23</v>
      </c>
      <c r="AC553" s="15">
        <v>24</v>
      </c>
      <c r="AD553" s="15">
        <v>25</v>
      </c>
      <c r="AE553" s="15">
        <v>26</v>
      </c>
      <c r="AF553" s="15">
        <v>27</v>
      </c>
      <c r="AG553" s="15">
        <v>28</v>
      </c>
      <c r="AH553" s="15">
        <v>29</v>
      </c>
      <c r="AI553" s="15">
        <v>30</v>
      </c>
      <c r="AJ553" s="15">
        <v>31</v>
      </c>
      <c r="AK553" s="15">
        <v>32</v>
      </c>
      <c r="AL553" s="15">
        <v>33</v>
      </c>
      <c r="AM553" s="15">
        <v>34</v>
      </c>
      <c r="AN553" s="15">
        <v>35</v>
      </c>
      <c r="AO553" s="15">
        <v>36</v>
      </c>
      <c r="AP553" s="15">
        <v>37</v>
      </c>
      <c r="AQ553" s="15">
        <v>38</v>
      </c>
      <c r="AR553" s="15">
        <v>39</v>
      </c>
      <c r="AS553" s="15">
        <v>40</v>
      </c>
      <c r="AT553" s="15">
        <v>41</v>
      </c>
      <c r="AU553" s="15">
        <v>42</v>
      </c>
      <c r="AV553" s="15">
        <v>43</v>
      </c>
      <c r="AW553" s="15">
        <v>44</v>
      </c>
      <c r="AX553" s="15">
        <v>45</v>
      </c>
      <c r="AY553" s="15">
        <v>46</v>
      </c>
      <c r="AZ553" s="15">
        <v>47</v>
      </c>
      <c r="BA553" s="15">
        <v>48</v>
      </c>
      <c r="BB553" s="15">
        <v>49</v>
      </c>
      <c r="BC553" s="15">
        <v>50</v>
      </c>
      <c r="BD553" s="15">
        <v>51</v>
      </c>
      <c r="BE553" s="15">
        <v>52</v>
      </c>
      <c r="BF553" s="15">
        <v>53</v>
      </c>
      <c r="BG553" s="15">
        <v>54</v>
      </c>
      <c r="BH553" s="15">
        <v>55</v>
      </c>
      <c r="BI553" s="15">
        <v>56</v>
      </c>
      <c r="BJ553" s="15">
        <v>57</v>
      </c>
      <c r="BK553" s="15">
        <v>58</v>
      </c>
      <c r="BL553" s="15">
        <v>59</v>
      </c>
      <c r="BM553" s="15">
        <v>60</v>
      </c>
      <c r="BN553" s="15">
        <v>61</v>
      </c>
      <c r="BO553" s="15">
        <v>62</v>
      </c>
      <c r="BP553" s="15">
        <v>63</v>
      </c>
      <c r="BQ553" s="15">
        <v>64</v>
      </c>
      <c r="BR553" s="15">
        <v>65</v>
      </c>
      <c r="BS553" s="15">
        <v>66</v>
      </c>
      <c r="BT553" s="15">
        <v>67</v>
      </c>
      <c r="BU553" s="15">
        <v>68</v>
      </c>
      <c r="BV553" s="15">
        <v>69</v>
      </c>
      <c r="BW553" s="15">
        <v>70</v>
      </c>
      <c r="BX553" s="15">
        <v>71</v>
      </c>
      <c r="BY553" s="15">
        <v>72</v>
      </c>
      <c r="BZ553" s="15">
        <v>73</v>
      </c>
      <c r="CA553" s="15">
        <v>74</v>
      </c>
      <c r="CB553" s="15">
        <v>75</v>
      </c>
      <c r="CC553" s="15">
        <v>76</v>
      </c>
      <c r="CD553" s="15">
        <v>77</v>
      </c>
      <c r="CE553" s="15">
        <v>78</v>
      </c>
      <c r="CF553" s="15">
        <v>79</v>
      </c>
      <c r="CG553" s="15">
        <v>80</v>
      </c>
      <c r="CH553" s="15">
        <v>81</v>
      </c>
      <c r="CI553" s="15">
        <v>82</v>
      </c>
      <c r="CJ553" s="15">
        <v>83</v>
      </c>
      <c r="CK553" s="15">
        <v>84</v>
      </c>
      <c r="CL553" s="15">
        <v>85</v>
      </c>
      <c r="CM553" s="15">
        <v>86</v>
      </c>
      <c r="CN553" s="15">
        <v>87</v>
      </c>
      <c r="CO553" s="15">
        <v>88</v>
      </c>
      <c r="CP553" s="15">
        <v>89</v>
      </c>
      <c r="CQ553" s="15">
        <v>90</v>
      </c>
      <c r="CR553" s="15">
        <v>91</v>
      </c>
      <c r="CS553" s="15">
        <v>92</v>
      </c>
      <c r="CT553" s="15">
        <v>93</v>
      </c>
      <c r="CU553" s="15">
        <v>94</v>
      </c>
      <c r="CV553" s="15">
        <v>95</v>
      </c>
      <c r="CW553" s="15">
        <v>96</v>
      </c>
      <c r="CX553" s="15">
        <v>97</v>
      </c>
      <c r="CY553" s="15">
        <v>98</v>
      </c>
      <c r="CZ553" s="15">
        <v>99</v>
      </c>
      <c r="DA553" s="15">
        <v>100</v>
      </c>
      <c r="DB553" s="15">
        <v>101</v>
      </c>
      <c r="DC553" s="15">
        <v>102</v>
      </c>
      <c r="DD553" s="15">
        <v>103</v>
      </c>
      <c r="DE553" s="15">
        <v>104</v>
      </c>
      <c r="DF553" s="15">
        <v>105</v>
      </c>
      <c r="DG553" s="15">
        <v>106</v>
      </c>
      <c r="DH553" s="15">
        <v>107</v>
      </c>
      <c r="DI553" s="15">
        <v>108</v>
      </c>
      <c r="DJ553" s="15">
        <v>109</v>
      </c>
      <c r="DL553" s="15">
        <v>110</v>
      </c>
      <c r="DM553" s="15">
        <v>111</v>
      </c>
      <c r="DN553" s="15">
        <v>112</v>
      </c>
      <c r="DO553" s="15">
        <v>113</v>
      </c>
    </row>
    <row r="554" spans="4:119" s="15" customFormat="1">
      <c r="E554" s="475" t="s">
        <v>311</v>
      </c>
      <c r="F554" s="15">
        <v>60</v>
      </c>
      <c r="G554" s="15">
        <v>106</v>
      </c>
      <c r="H554" s="15">
        <v>17</v>
      </c>
      <c r="I554" s="15">
        <v>88</v>
      </c>
      <c r="J554" s="15">
        <v>42</v>
      </c>
      <c r="K554" s="15">
        <v>13</v>
      </c>
      <c r="L554" s="15">
        <v>74</v>
      </c>
      <c r="M554" s="15">
        <v>104</v>
      </c>
      <c r="N554" s="15">
        <v>107</v>
      </c>
      <c r="O554" s="15">
        <v>48</v>
      </c>
      <c r="P554" s="15">
        <v>95</v>
      </c>
      <c r="Q554" s="15">
        <v>19</v>
      </c>
      <c r="R554" s="15">
        <v>21</v>
      </c>
      <c r="S554" s="15">
        <v>58</v>
      </c>
      <c r="T554" s="15">
        <v>8</v>
      </c>
      <c r="U554" s="15">
        <v>44</v>
      </c>
      <c r="V554" s="15">
        <v>68</v>
      </c>
      <c r="W554" s="15">
        <v>75</v>
      </c>
      <c r="X554" s="15">
        <v>78</v>
      </c>
      <c r="Y554" s="15">
        <v>32</v>
      </c>
      <c r="Z554" s="15">
        <v>45</v>
      </c>
      <c r="AA554" s="15">
        <v>84</v>
      </c>
      <c r="AB554" s="15">
        <v>67</v>
      </c>
      <c r="AC554" s="15">
        <v>91</v>
      </c>
      <c r="AD554" s="15">
        <v>63</v>
      </c>
      <c r="AE554" s="15">
        <v>37</v>
      </c>
      <c r="AF554" s="15">
        <v>50</v>
      </c>
      <c r="AG554" s="15">
        <v>10</v>
      </c>
      <c r="AH554" s="15">
        <v>108</v>
      </c>
      <c r="AI554" s="15">
        <v>98</v>
      </c>
      <c r="AJ554" s="15">
        <v>14</v>
      </c>
      <c r="AK554" s="15">
        <v>105</v>
      </c>
      <c r="AL554" s="15">
        <v>56</v>
      </c>
      <c r="AM554" s="15">
        <v>3</v>
      </c>
      <c r="AN554" s="15">
        <v>71</v>
      </c>
      <c r="AO554" s="15">
        <v>113</v>
      </c>
      <c r="AP554" s="15">
        <v>20</v>
      </c>
      <c r="AQ554" s="15">
        <v>70</v>
      </c>
      <c r="AR554" s="15">
        <v>40</v>
      </c>
      <c r="AS554" s="15">
        <v>1</v>
      </c>
      <c r="AT554" s="15">
        <v>25</v>
      </c>
      <c r="AU554" s="15">
        <v>73</v>
      </c>
      <c r="AV554" s="15">
        <v>15</v>
      </c>
      <c r="AW554" s="15">
        <v>55</v>
      </c>
      <c r="AX554" s="15">
        <v>110</v>
      </c>
      <c r="AY554" s="15">
        <v>82</v>
      </c>
      <c r="AZ554" s="15">
        <v>36</v>
      </c>
      <c r="BA554" s="15">
        <v>52</v>
      </c>
      <c r="BB554" s="15">
        <v>7</v>
      </c>
      <c r="BC554" s="15">
        <v>103</v>
      </c>
      <c r="BD554" s="15">
        <v>85</v>
      </c>
      <c r="BE554" s="15">
        <v>96</v>
      </c>
      <c r="BF554" s="15">
        <v>111</v>
      </c>
      <c r="BG554" s="15">
        <v>51</v>
      </c>
      <c r="BH554" s="15">
        <v>12</v>
      </c>
      <c r="BI554" s="15">
        <v>65</v>
      </c>
      <c r="BJ554" s="15">
        <v>35</v>
      </c>
      <c r="BK554" s="15">
        <v>94</v>
      </c>
      <c r="BL554" s="15">
        <v>77</v>
      </c>
      <c r="BM554" s="15">
        <v>43</v>
      </c>
      <c r="BN554" s="15">
        <v>100</v>
      </c>
      <c r="BO554" s="15">
        <v>81</v>
      </c>
      <c r="BP554" s="15">
        <v>29</v>
      </c>
      <c r="BQ554" s="15">
        <v>53</v>
      </c>
      <c r="BR554" s="15">
        <v>66</v>
      </c>
      <c r="BS554" s="15">
        <v>54</v>
      </c>
      <c r="BT554" s="15">
        <v>31</v>
      </c>
      <c r="BU554" s="15">
        <v>64</v>
      </c>
      <c r="BV554" s="15">
        <v>6</v>
      </c>
      <c r="BW554" s="15">
        <v>86</v>
      </c>
      <c r="BX554" s="15">
        <v>89</v>
      </c>
      <c r="BY554" s="15">
        <v>33</v>
      </c>
      <c r="BZ554" s="15">
        <v>39</v>
      </c>
      <c r="CA554" s="15">
        <v>5</v>
      </c>
      <c r="CB554" s="15">
        <v>49</v>
      </c>
      <c r="CC554" s="15">
        <v>83</v>
      </c>
      <c r="CD554" s="15">
        <v>59</v>
      </c>
      <c r="CE554" s="15">
        <v>79</v>
      </c>
      <c r="CF554" s="15">
        <v>26</v>
      </c>
      <c r="CG554" s="15">
        <v>61</v>
      </c>
      <c r="CH554" s="15">
        <v>62</v>
      </c>
      <c r="CI554" s="15">
        <v>4</v>
      </c>
      <c r="CJ554" s="15">
        <v>87</v>
      </c>
      <c r="CK554" s="15">
        <v>18</v>
      </c>
      <c r="CL554" s="15">
        <v>101</v>
      </c>
      <c r="CM554" s="15">
        <v>102</v>
      </c>
      <c r="CN554" s="15">
        <v>38</v>
      </c>
      <c r="CO554" s="15">
        <v>97</v>
      </c>
      <c r="CP554" s="15">
        <v>76</v>
      </c>
      <c r="CQ554" s="15">
        <v>93</v>
      </c>
      <c r="CR554" s="15">
        <v>28</v>
      </c>
      <c r="CS554" s="15">
        <v>99</v>
      </c>
      <c r="CT554" s="15">
        <v>90</v>
      </c>
      <c r="CU554" s="15">
        <v>22</v>
      </c>
      <c r="CV554" s="15">
        <v>11</v>
      </c>
      <c r="CW554" s="15">
        <v>69</v>
      </c>
      <c r="CX554" s="15">
        <v>46</v>
      </c>
      <c r="CY554" s="15">
        <v>109</v>
      </c>
      <c r="CZ554" s="15">
        <v>30</v>
      </c>
      <c r="DA554" s="15">
        <v>16</v>
      </c>
      <c r="DB554" s="15">
        <v>34</v>
      </c>
      <c r="DC554" s="15">
        <v>80</v>
      </c>
      <c r="DD554" s="15">
        <v>24</v>
      </c>
      <c r="DE554" s="15">
        <v>72</v>
      </c>
      <c r="DF554" s="15">
        <v>112</v>
      </c>
      <c r="DG554" s="15">
        <v>2</v>
      </c>
      <c r="DH554" s="15">
        <v>23</v>
      </c>
      <c r="DI554" s="15">
        <v>41</v>
      </c>
      <c r="DJ554" s="15">
        <v>27</v>
      </c>
      <c r="DL554" s="15">
        <v>92</v>
      </c>
      <c r="DM554" s="15">
        <v>9</v>
      </c>
      <c r="DN554" s="15">
        <v>57</v>
      </c>
      <c r="DO554" s="15">
        <v>47</v>
      </c>
    </row>
    <row r="555" spans="4:119" s="15" customFormat="1">
      <c r="E555" s="475" t="s">
        <v>313</v>
      </c>
      <c r="F555" s="15">
        <v>40</v>
      </c>
      <c r="G555" s="15">
        <v>58</v>
      </c>
      <c r="H555" s="15">
        <v>85</v>
      </c>
      <c r="I555" s="15">
        <v>73</v>
      </c>
      <c r="J555" s="15">
        <v>41</v>
      </c>
      <c r="K555" s="15">
        <v>63</v>
      </c>
      <c r="L555" s="15">
        <v>18</v>
      </c>
      <c r="M555" s="15">
        <v>107</v>
      </c>
      <c r="N555" s="15">
        <v>97</v>
      </c>
      <c r="O555" s="15">
        <v>21</v>
      </c>
      <c r="P555" s="15">
        <v>35</v>
      </c>
      <c r="Q555" s="15">
        <v>78</v>
      </c>
      <c r="R555" s="15">
        <v>26</v>
      </c>
      <c r="S555" s="15">
        <v>100</v>
      </c>
      <c r="T555" s="15">
        <v>36</v>
      </c>
      <c r="U555" s="15">
        <v>3</v>
      </c>
      <c r="V555" s="15">
        <v>29</v>
      </c>
      <c r="W555" s="15">
        <v>47</v>
      </c>
      <c r="X555" s="15">
        <v>102</v>
      </c>
      <c r="Y555" s="15">
        <v>111</v>
      </c>
      <c r="Z555" s="15">
        <v>27</v>
      </c>
      <c r="AA555" s="15">
        <v>103</v>
      </c>
      <c r="AB555" s="15">
        <v>91</v>
      </c>
      <c r="AC555" s="15">
        <v>1</v>
      </c>
      <c r="AD555" s="15">
        <v>96</v>
      </c>
      <c r="AE555" s="15">
        <v>55</v>
      </c>
      <c r="AF555" s="15">
        <v>24</v>
      </c>
      <c r="AG555" s="15">
        <v>50</v>
      </c>
      <c r="AH555" s="15">
        <v>65</v>
      </c>
      <c r="AI555" s="15">
        <v>14</v>
      </c>
      <c r="AJ555" s="15">
        <v>42</v>
      </c>
      <c r="AK555" s="15">
        <v>8</v>
      </c>
      <c r="AL555" s="15">
        <v>80</v>
      </c>
      <c r="AM555" s="15">
        <v>68</v>
      </c>
      <c r="AN555" s="15">
        <v>37</v>
      </c>
      <c r="AO555" s="15">
        <v>77</v>
      </c>
      <c r="AP555" s="15">
        <v>86</v>
      </c>
      <c r="AQ555" s="15">
        <v>9</v>
      </c>
      <c r="AR555" s="15">
        <v>13</v>
      </c>
      <c r="AS555" s="15">
        <v>33</v>
      </c>
      <c r="AT555" s="15">
        <v>5</v>
      </c>
      <c r="AU555" s="15">
        <v>94</v>
      </c>
      <c r="AV555" s="15">
        <v>99</v>
      </c>
      <c r="AW555" s="15">
        <v>71</v>
      </c>
      <c r="AX555" s="15">
        <v>34</v>
      </c>
      <c r="AY555" s="15">
        <v>70</v>
      </c>
      <c r="AZ555" s="15">
        <v>108</v>
      </c>
      <c r="BA555" s="15">
        <v>60</v>
      </c>
      <c r="BB555" s="15">
        <v>62</v>
      </c>
      <c r="BC555" s="15">
        <v>28</v>
      </c>
      <c r="BD555" s="15">
        <v>48</v>
      </c>
      <c r="BE555" s="15">
        <v>93</v>
      </c>
      <c r="BF555" s="15">
        <v>84</v>
      </c>
      <c r="BG555" s="15">
        <v>31</v>
      </c>
      <c r="BH555" s="15">
        <v>69</v>
      </c>
      <c r="BI555" s="15">
        <v>30</v>
      </c>
      <c r="BJ555" s="15">
        <v>104</v>
      </c>
      <c r="BK555" s="15">
        <v>12</v>
      </c>
      <c r="BL555" s="15">
        <v>81</v>
      </c>
      <c r="BM555" s="15">
        <v>76</v>
      </c>
      <c r="BN555" s="15">
        <v>109</v>
      </c>
      <c r="BO555" s="15">
        <v>54</v>
      </c>
      <c r="BP555" s="15">
        <v>7</v>
      </c>
      <c r="BQ555" s="15">
        <v>25</v>
      </c>
      <c r="BR555" s="15">
        <v>83</v>
      </c>
      <c r="BS555" s="15">
        <v>10</v>
      </c>
      <c r="BT555" s="15">
        <v>90</v>
      </c>
      <c r="BU555" s="15">
        <v>101</v>
      </c>
      <c r="BV555" s="15">
        <v>17</v>
      </c>
      <c r="BW555" s="15">
        <v>23</v>
      </c>
      <c r="BX555" s="15">
        <v>4</v>
      </c>
      <c r="BY555" s="15">
        <v>64</v>
      </c>
      <c r="BZ555" s="15">
        <v>113</v>
      </c>
      <c r="CA555" s="15">
        <v>38</v>
      </c>
      <c r="CB555" s="15">
        <v>82</v>
      </c>
      <c r="CC555" s="15">
        <v>105</v>
      </c>
      <c r="CD555" s="15">
        <v>89</v>
      </c>
      <c r="CE555" s="15">
        <v>20</v>
      </c>
      <c r="CF555" s="15">
        <v>11</v>
      </c>
      <c r="CG555" s="15">
        <v>51</v>
      </c>
      <c r="CH555" s="15">
        <v>112</v>
      </c>
      <c r="CI555" s="15">
        <v>75</v>
      </c>
      <c r="CJ555" s="15">
        <v>16</v>
      </c>
      <c r="CK555" s="15">
        <v>52</v>
      </c>
      <c r="CL555" s="15">
        <v>87</v>
      </c>
      <c r="CM555" s="15">
        <v>32</v>
      </c>
      <c r="CN555" s="15">
        <v>45</v>
      </c>
      <c r="CO555" s="15">
        <v>110</v>
      </c>
      <c r="CP555" s="15">
        <v>106</v>
      </c>
      <c r="CQ555" s="15">
        <v>56</v>
      </c>
      <c r="CR555" s="15">
        <v>98</v>
      </c>
      <c r="CS555" s="15">
        <v>39</v>
      </c>
      <c r="CT555" s="15">
        <v>6</v>
      </c>
      <c r="CU555" s="15">
        <v>2</v>
      </c>
      <c r="CV555" s="15">
        <v>46</v>
      </c>
      <c r="CW555" s="15">
        <v>72</v>
      </c>
      <c r="CX555" s="15">
        <v>79</v>
      </c>
      <c r="CY555" s="15">
        <v>19</v>
      </c>
      <c r="CZ555" s="15">
        <v>67</v>
      </c>
      <c r="DA555" s="15">
        <v>92</v>
      </c>
      <c r="DB555" s="15">
        <v>49</v>
      </c>
      <c r="DC555" s="15">
        <v>15</v>
      </c>
      <c r="DD555" s="15">
        <v>22</v>
      </c>
      <c r="DE555" s="15">
        <v>61</v>
      </c>
      <c r="DF555" s="15">
        <v>57</v>
      </c>
      <c r="DG555" s="15">
        <v>53</v>
      </c>
      <c r="DH555" s="15">
        <v>44</v>
      </c>
      <c r="DI555" s="15">
        <v>74</v>
      </c>
      <c r="DJ555" s="15">
        <v>95</v>
      </c>
      <c r="DL555" s="15">
        <v>88</v>
      </c>
      <c r="DM555" s="15">
        <v>43</v>
      </c>
      <c r="DN555" s="15">
        <v>59</v>
      </c>
      <c r="DO555" s="15">
        <v>66</v>
      </c>
    </row>
    <row r="556" spans="4:119" s="15" customFormat="1"/>
    <row r="557" spans="4:119" s="15" customFormat="1">
      <c r="D557" s="479">
        <v>114</v>
      </c>
      <c r="E557" s="40" t="s">
        <v>338</v>
      </c>
    </row>
    <row r="558" spans="4:119" s="15" customFormat="1">
      <c r="E558" s="475" t="s">
        <v>283</v>
      </c>
      <c r="F558" s="15">
        <v>1</v>
      </c>
      <c r="G558" s="15">
        <v>2</v>
      </c>
      <c r="H558" s="15">
        <v>3</v>
      </c>
      <c r="I558" s="15">
        <v>4</v>
      </c>
      <c r="J558" s="15">
        <v>5</v>
      </c>
      <c r="K558" s="15">
        <v>6</v>
      </c>
      <c r="L558" s="15">
        <v>7</v>
      </c>
      <c r="M558" s="15">
        <v>8</v>
      </c>
      <c r="N558" s="15">
        <v>9</v>
      </c>
      <c r="O558" s="15">
        <v>10</v>
      </c>
      <c r="P558" s="15">
        <v>11</v>
      </c>
      <c r="Q558" s="15">
        <v>12</v>
      </c>
      <c r="R558" s="15">
        <v>13</v>
      </c>
      <c r="S558" s="15">
        <v>14</v>
      </c>
      <c r="T558" s="15">
        <v>15</v>
      </c>
      <c r="U558" s="15">
        <v>16</v>
      </c>
      <c r="V558" s="15">
        <v>17</v>
      </c>
      <c r="W558" s="15">
        <v>18</v>
      </c>
      <c r="X558" s="15">
        <v>19</v>
      </c>
      <c r="Y558" s="15">
        <v>20</v>
      </c>
      <c r="Z558" s="15">
        <v>21</v>
      </c>
      <c r="AA558" s="15">
        <v>22</v>
      </c>
      <c r="AB558" s="15">
        <v>23</v>
      </c>
      <c r="AC558" s="15">
        <v>24</v>
      </c>
      <c r="AD558" s="15">
        <v>25</v>
      </c>
      <c r="AE558" s="15">
        <v>26</v>
      </c>
      <c r="AF558" s="15">
        <v>27</v>
      </c>
      <c r="AG558" s="15">
        <v>28</v>
      </c>
      <c r="AH558" s="15">
        <v>29</v>
      </c>
      <c r="AI558" s="15">
        <v>30</v>
      </c>
      <c r="AJ558" s="15">
        <v>31</v>
      </c>
      <c r="AK558" s="15">
        <v>32</v>
      </c>
      <c r="AL558" s="15">
        <v>33</v>
      </c>
      <c r="AM558" s="15">
        <v>34</v>
      </c>
      <c r="AN558" s="15">
        <v>35</v>
      </c>
      <c r="AO558" s="15">
        <v>36</v>
      </c>
      <c r="AP558" s="15">
        <v>37</v>
      </c>
      <c r="AQ558" s="15">
        <v>38</v>
      </c>
      <c r="AR558" s="15">
        <v>39</v>
      </c>
      <c r="AS558" s="15">
        <v>40</v>
      </c>
      <c r="AT558" s="15">
        <v>41</v>
      </c>
      <c r="AU558" s="15">
        <v>42</v>
      </c>
      <c r="AV558" s="15">
        <v>43</v>
      </c>
      <c r="AW558" s="15">
        <v>44</v>
      </c>
      <c r="AX558" s="15">
        <v>45</v>
      </c>
      <c r="AY558" s="15">
        <v>46</v>
      </c>
      <c r="AZ558" s="15">
        <v>47</v>
      </c>
      <c r="BA558" s="15">
        <v>48</v>
      </c>
      <c r="BB558" s="15">
        <v>49</v>
      </c>
      <c r="BC558" s="15">
        <v>50</v>
      </c>
      <c r="BD558" s="15">
        <v>51</v>
      </c>
      <c r="BE558" s="15">
        <v>52</v>
      </c>
      <c r="BF558" s="15">
        <v>53</v>
      </c>
      <c r="BG558" s="15">
        <v>54</v>
      </c>
      <c r="BH558" s="15">
        <v>55</v>
      </c>
      <c r="BI558" s="15">
        <v>56</v>
      </c>
      <c r="BJ558" s="15">
        <v>57</v>
      </c>
      <c r="BK558" s="15">
        <v>58</v>
      </c>
      <c r="BL558" s="15">
        <v>59</v>
      </c>
      <c r="BM558" s="15">
        <v>60</v>
      </c>
      <c r="BN558" s="15">
        <v>61</v>
      </c>
      <c r="BO558" s="15">
        <v>62</v>
      </c>
      <c r="BP558" s="15">
        <v>63</v>
      </c>
      <c r="BQ558" s="15">
        <v>64</v>
      </c>
      <c r="BR558" s="15">
        <v>65</v>
      </c>
      <c r="BS558" s="15">
        <v>66</v>
      </c>
      <c r="BT558" s="15">
        <v>67</v>
      </c>
      <c r="BU558" s="15">
        <v>68</v>
      </c>
      <c r="BV558" s="15">
        <v>69</v>
      </c>
      <c r="BW558" s="15">
        <v>70</v>
      </c>
      <c r="BX558" s="15">
        <v>71</v>
      </c>
      <c r="BY558" s="15">
        <v>72</v>
      </c>
      <c r="BZ558" s="15">
        <v>73</v>
      </c>
      <c r="CA558" s="15">
        <v>74</v>
      </c>
      <c r="CB558" s="15">
        <v>75</v>
      </c>
      <c r="CC558" s="15">
        <v>76</v>
      </c>
      <c r="CD558" s="15">
        <v>77</v>
      </c>
      <c r="CE558" s="15">
        <v>78</v>
      </c>
      <c r="CF558" s="15">
        <v>79</v>
      </c>
      <c r="CG558" s="15">
        <v>80</v>
      </c>
      <c r="CH558" s="15">
        <v>81</v>
      </c>
      <c r="CI558" s="15">
        <v>82</v>
      </c>
      <c r="CJ558" s="15">
        <v>83</v>
      </c>
      <c r="CK558" s="15">
        <v>84</v>
      </c>
      <c r="CL558" s="15">
        <v>85</v>
      </c>
      <c r="CM558" s="15">
        <v>86</v>
      </c>
      <c r="CN558" s="15">
        <v>87</v>
      </c>
      <c r="CO558" s="15">
        <v>88</v>
      </c>
      <c r="CP558" s="15">
        <v>89</v>
      </c>
      <c r="CQ558" s="15">
        <v>90</v>
      </c>
      <c r="CR558" s="15">
        <v>91</v>
      </c>
      <c r="CS558" s="15">
        <v>92</v>
      </c>
      <c r="CT558" s="15">
        <v>93</v>
      </c>
      <c r="CU558" s="15">
        <v>94</v>
      </c>
      <c r="CV558" s="15">
        <v>95</v>
      </c>
      <c r="CW558" s="15">
        <v>96</v>
      </c>
      <c r="CX558" s="15">
        <v>97</v>
      </c>
      <c r="CY558" s="15">
        <v>98</v>
      </c>
      <c r="CZ558" s="15">
        <v>99</v>
      </c>
      <c r="DA558" s="15">
        <v>100</v>
      </c>
      <c r="DB558" s="15">
        <v>101</v>
      </c>
      <c r="DC558" s="15">
        <v>102</v>
      </c>
      <c r="DD558" s="15">
        <v>103</v>
      </c>
      <c r="DE558" s="15">
        <v>104</v>
      </c>
      <c r="DF558" s="15">
        <v>105</v>
      </c>
      <c r="DG558" s="15">
        <v>106</v>
      </c>
      <c r="DH558" s="15">
        <v>107</v>
      </c>
      <c r="DI558" s="15">
        <v>108</v>
      </c>
      <c r="DJ558" s="15">
        <v>109</v>
      </c>
      <c r="DK558" s="15">
        <v>110</v>
      </c>
      <c r="DL558" s="15">
        <v>111</v>
      </c>
      <c r="DM558" s="15">
        <v>112</v>
      </c>
      <c r="DN558" s="15">
        <v>113</v>
      </c>
      <c r="DO558" s="15">
        <v>114</v>
      </c>
    </row>
    <row r="559" spans="4:119" s="15" customFormat="1">
      <c r="E559" s="475" t="s">
        <v>311</v>
      </c>
      <c r="F559" s="15">
        <v>70</v>
      </c>
      <c r="G559" s="15">
        <v>53</v>
      </c>
      <c r="H559" s="15">
        <v>112</v>
      </c>
      <c r="I559" s="15">
        <v>80</v>
      </c>
      <c r="J559" s="15">
        <v>33</v>
      </c>
      <c r="K559" s="15">
        <v>105</v>
      </c>
      <c r="L559" s="15">
        <v>78</v>
      </c>
      <c r="M559" s="15">
        <v>16</v>
      </c>
      <c r="N559" s="15">
        <v>92</v>
      </c>
      <c r="O559" s="15">
        <v>107</v>
      </c>
      <c r="P559" s="15">
        <v>49</v>
      </c>
      <c r="Q559" s="15">
        <v>55</v>
      </c>
      <c r="R559" s="15">
        <v>57</v>
      </c>
      <c r="S559" s="15">
        <v>62</v>
      </c>
      <c r="T559" s="15">
        <v>77</v>
      </c>
      <c r="U559" s="15">
        <v>95</v>
      </c>
      <c r="V559" s="15">
        <v>5</v>
      </c>
      <c r="W559" s="15">
        <v>102</v>
      </c>
      <c r="X559" s="15">
        <v>23</v>
      </c>
      <c r="Y559" s="15">
        <v>41</v>
      </c>
      <c r="Z559" s="15">
        <v>48</v>
      </c>
      <c r="AA559" s="15">
        <v>76</v>
      </c>
      <c r="AB559" s="15">
        <v>111</v>
      </c>
      <c r="AC559" s="15">
        <v>51</v>
      </c>
      <c r="AD559" s="15">
        <v>22</v>
      </c>
      <c r="AE559" s="15">
        <v>30</v>
      </c>
      <c r="AF559" s="15">
        <v>9</v>
      </c>
      <c r="AG559" s="15">
        <v>44</v>
      </c>
      <c r="AH559" s="15">
        <v>46</v>
      </c>
      <c r="AI559" s="15">
        <v>34</v>
      </c>
      <c r="AJ559" s="15">
        <v>20</v>
      </c>
      <c r="AK559" s="15">
        <v>28</v>
      </c>
      <c r="AL559" s="15">
        <v>60</v>
      </c>
      <c r="AM559" s="15">
        <v>97</v>
      </c>
      <c r="AN559" s="15">
        <v>79</v>
      </c>
      <c r="AO559" s="15">
        <v>39</v>
      </c>
      <c r="AP559" s="15">
        <v>8</v>
      </c>
      <c r="AQ559" s="15">
        <v>75</v>
      </c>
      <c r="AR559" s="15">
        <v>66</v>
      </c>
      <c r="AS559" s="15">
        <v>1</v>
      </c>
      <c r="AT559" s="15">
        <v>40</v>
      </c>
      <c r="AU559" s="15">
        <v>26</v>
      </c>
      <c r="AV559" s="15">
        <v>59</v>
      </c>
      <c r="AW559" s="15">
        <v>91</v>
      </c>
      <c r="AX559" s="15">
        <v>108</v>
      </c>
      <c r="AY559" s="15">
        <v>38</v>
      </c>
      <c r="AZ559" s="15">
        <v>18</v>
      </c>
      <c r="BA559" s="15">
        <v>2</v>
      </c>
      <c r="BB559" s="15">
        <v>11</v>
      </c>
      <c r="BC559" s="15">
        <v>58</v>
      </c>
      <c r="BD559" s="15">
        <v>83</v>
      </c>
      <c r="BE559" s="15">
        <v>94</v>
      </c>
      <c r="BF559" s="15">
        <v>74</v>
      </c>
      <c r="BG559" s="15">
        <v>45</v>
      </c>
      <c r="BH559" s="15">
        <v>21</v>
      </c>
      <c r="BI559" s="15">
        <v>4</v>
      </c>
      <c r="BJ559" s="15">
        <v>13</v>
      </c>
      <c r="BK559" s="15">
        <v>50</v>
      </c>
      <c r="BL559" s="15">
        <v>63</v>
      </c>
      <c r="BM559" s="15">
        <v>69</v>
      </c>
      <c r="BN559" s="15">
        <v>65</v>
      </c>
      <c r="BO559" s="15">
        <v>14</v>
      </c>
      <c r="BP559" s="15">
        <v>24</v>
      </c>
      <c r="BQ559" s="15">
        <v>67</v>
      </c>
      <c r="BR559" s="15">
        <v>3</v>
      </c>
      <c r="BS559" s="15">
        <v>109</v>
      </c>
      <c r="BT559" s="15">
        <v>64</v>
      </c>
      <c r="BU559" s="15">
        <v>104</v>
      </c>
      <c r="BV559" s="15">
        <v>73</v>
      </c>
      <c r="BW559" s="15">
        <v>37</v>
      </c>
      <c r="BX559" s="15">
        <v>90</v>
      </c>
      <c r="BY559" s="15">
        <v>93</v>
      </c>
      <c r="BZ559" s="15">
        <v>17</v>
      </c>
      <c r="CA559" s="15">
        <v>71</v>
      </c>
      <c r="CB559" s="15">
        <v>6</v>
      </c>
      <c r="CC559" s="15">
        <v>99</v>
      </c>
      <c r="CD559" s="15">
        <v>101</v>
      </c>
      <c r="CE559" s="15">
        <v>25</v>
      </c>
      <c r="CF559" s="15">
        <v>106</v>
      </c>
      <c r="CG559" s="15">
        <v>56</v>
      </c>
      <c r="CH559" s="15">
        <v>88</v>
      </c>
      <c r="CI559" s="15">
        <v>19</v>
      </c>
      <c r="CJ559" s="15">
        <v>61</v>
      </c>
      <c r="CK559" s="15">
        <v>27</v>
      </c>
      <c r="CL559" s="15">
        <v>42</v>
      </c>
      <c r="CM559" s="15">
        <v>100</v>
      </c>
      <c r="CN559" s="15">
        <v>81</v>
      </c>
      <c r="CO559" s="15">
        <v>89</v>
      </c>
      <c r="CP559" s="15">
        <v>72</v>
      </c>
      <c r="CQ559" s="15">
        <v>54</v>
      </c>
      <c r="CR559" s="15">
        <v>114</v>
      </c>
      <c r="CS559" s="15">
        <v>35</v>
      </c>
      <c r="CT559" s="15">
        <v>84</v>
      </c>
      <c r="CU559" s="15">
        <v>52</v>
      </c>
      <c r="CV559" s="15">
        <v>43</v>
      </c>
      <c r="CW559" s="15">
        <v>85</v>
      </c>
      <c r="CX559" s="15">
        <v>96</v>
      </c>
      <c r="CY559" s="15">
        <v>10</v>
      </c>
      <c r="CZ559" s="15">
        <v>68</v>
      </c>
      <c r="DA559" s="15">
        <v>103</v>
      </c>
      <c r="DB559" s="15">
        <v>7</v>
      </c>
      <c r="DC559" s="15">
        <v>113</v>
      </c>
      <c r="DD559" s="15">
        <v>29</v>
      </c>
      <c r="DE559" s="15">
        <v>47</v>
      </c>
      <c r="DF559" s="15">
        <v>98</v>
      </c>
      <c r="DG559" s="15">
        <v>110</v>
      </c>
      <c r="DH559" s="15">
        <v>31</v>
      </c>
      <c r="DI559" s="15">
        <v>15</v>
      </c>
      <c r="DJ559" s="15">
        <v>82</v>
      </c>
      <c r="DK559" s="15">
        <v>86</v>
      </c>
      <c r="DL559" s="15">
        <v>12</v>
      </c>
      <c r="DM559" s="15">
        <v>36</v>
      </c>
      <c r="DN559" s="15">
        <v>87</v>
      </c>
      <c r="DO559" s="15">
        <v>32</v>
      </c>
    </row>
    <row r="560" spans="4:119" s="15" customFormat="1">
      <c r="E560" s="475" t="s">
        <v>313</v>
      </c>
      <c r="F560" s="15">
        <v>77</v>
      </c>
      <c r="G560" s="15">
        <v>84</v>
      </c>
      <c r="H560" s="15">
        <v>67</v>
      </c>
      <c r="I560" s="15">
        <v>113</v>
      </c>
      <c r="J560" s="15">
        <v>87</v>
      </c>
      <c r="K560" s="15">
        <v>33</v>
      </c>
      <c r="L560" s="15">
        <v>10</v>
      </c>
      <c r="M560" s="15">
        <v>71</v>
      </c>
      <c r="N560" s="15">
        <v>81</v>
      </c>
      <c r="O560" s="15">
        <v>36</v>
      </c>
      <c r="P560" s="15">
        <v>79</v>
      </c>
      <c r="Q560" s="15">
        <v>50</v>
      </c>
      <c r="R560" s="15">
        <v>86</v>
      </c>
      <c r="S560" s="15">
        <v>21</v>
      </c>
      <c r="T560" s="15">
        <v>112</v>
      </c>
      <c r="U560" s="15">
        <v>63</v>
      </c>
      <c r="V560" s="15">
        <v>59</v>
      </c>
      <c r="W560" s="15">
        <v>52</v>
      </c>
      <c r="X560" s="15">
        <v>16</v>
      </c>
      <c r="Y560" s="15">
        <v>28</v>
      </c>
      <c r="Z560" s="15">
        <v>14</v>
      </c>
      <c r="AA560" s="15">
        <v>99</v>
      </c>
      <c r="AB560" s="15">
        <v>72</v>
      </c>
      <c r="AC560" s="15">
        <v>20</v>
      </c>
      <c r="AD560" s="15">
        <v>57</v>
      </c>
      <c r="AE560" s="15">
        <v>82</v>
      </c>
      <c r="AF560" s="15">
        <v>58</v>
      </c>
      <c r="AG560" s="15">
        <v>37</v>
      </c>
      <c r="AH560" s="15">
        <v>1</v>
      </c>
      <c r="AI560" s="15">
        <v>46</v>
      </c>
      <c r="AJ560" s="15">
        <v>98</v>
      </c>
      <c r="AK560" s="15">
        <v>6</v>
      </c>
      <c r="AL560" s="15">
        <v>19</v>
      </c>
      <c r="AM560" s="15">
        <v>85</v>
      </c>
      <c r="AN560" s="15">
        <v>51</v>
      </c>
      <c r="AO560" s="15">
        <v>55</v>
      </c>
      <c r="AP560" s="15">
        <v>40</v>
      </c>
      <c r="AQ560" s="15">
        <v>92</v>
      </c>
      <c r="AR560" s="15">
        <v>110</v>
      </c>
      <c r="AS560" s="15">
        <v>76</v>
      </c>
      <c r="AT560" s="15">
        <v>3</v>
      </c>
      <c r="AU560" s="15">
        <v>43</v>
      </c>
      <c r="AV560" s="15">
        <v>49</v>
      </c>
      <c r="AW560" s="15">
        <v>101</v>
      </c>
      <c r="AX560" s="15">
        <v>7</v>
      </c>
      <c r="AY560" s="15">
        <v>75</v>
      </c>
      <c r="AZ560" s="15">
        <v>24</v>
      </c>
      <c r="BA560" s="15">
        <v>30</v>
      </c>
      <c r="BB560" s="15">
        <v>61</v>
      </c>
      <c r="BC560" s="15">
        <v>78</v>
      </c>
      <c r="BD560" s="15">
        <v>34</v>
      </c>
      <c r="BE560" s="15">
        <v>73</v>
      </c>
      <c r="BF560" s="15">
        <v>42</v>
      </c>
      <c r="BG560" s="15">
        <v>111</v>
      </c>
      <c r="BH560" s="15">
        <v>12</v>
      </c>
      <c r="BI560" s="15">
        <v>94</v>
      </c>
      <c r="BJ560" s="15">
        <v>25</v>
      </c>
      <c r="BK560" s="15">
        <v>109</v>
      </c>
      <c r="BL560" s="15">
        <v>8</v>
      </c>
      <c r="BM560" s="15">
        <v>17</v>
      </c>
      <c r="BN560" s="15">
        <v>107</v>
      </c>
      <c r="BO560" s="15">
        <v>60</v>
      </c>
      <c r="BP560" s="15">
        <v>35</v>
      </c>
      <c r="BQ560" s="15">
        <v>96</v>
      </c>
      <c r="BR560" s="15">
        <v>91</v>
      </c>
      <c r="BS560" s="15">
        <v>69</v>
      </c>
      <c r="BT560" s="15">
        <v>95</v>
      </c>
      <c r="BU560" s="15">
        <v>62</v>
      </c>
      <c r="BV560" s="15">
        <v>26</v>
      </c>
      <c r="BW560" s="15">
        <v>114</v>
      </c>
      <c r="BX560" s="15">
        <v>22</v>
      </c>
      <c r="BY560" s="15">
        <v>103</v>
      </c>
      <c r="BZ560" s="15">
        <v>64</v>
      </c>
      <c r="CA560" s="15">
        <v>38</v>
      </c>
      <c r="CB560" s="15">
        <v>106</v>
      </c>
      <c r="CC560" s="15">
        <v>23</v>
      </c>
      <c r="CD560" s="15">
        <v>70</v>
      </c>
      <c r="CE560" s="15">
        <v>4</v>
      </c>
      <c r="CF560" s="15">
        <v>105</v>
      </c>
      <c r="CG560" s="15">
        <v>83</v>
      </c>
      <c r="CH560" s="15">
        <v>108</v>
      </c>
      <c r="CI560" s="15">
        <v>44</v>
      </c>
      <c r="CJ560" s="15">
        <v>27</v>
      </c>
      <c r="CK560" s="15">
        <v>2</v>
      </c>
      <c r="CL560" s="15">
        <v>31</v>
      </c>
      <c r="CM560" s="15">
        <v>47</v>
      </c>
      <c r="CN560" s="15">
        <v>11</v>
      </c>
      <c r="CO560" s="15">
        <v>100</v>
      </c>
      <c r="CP560" s="15">
        <v>90</v>
      </c>
      <c r="CQ560" s="15">
        <v>53</v>
      </c>
      <c r="CR560" s="15">
        <v>80</v>
      </c>
      <c r="CS560" s="15">
        <v>89</v>
      </c>
      <c r="CT560" s="15">
        <v>56</v>
      </c>
      <c r="CU560" s="15">
        <v>65</v>
      </c>
      <c r="CV560" s="15">
        <v>102</v>
      </c>
      <c r="CW560" s="15">
        <v>45</v>
      </c>
      <c r="CX560" s="15">
        <v>104</v>
      </c>
      <c r="CY560" s="15">
        <v>5</v>
      </c>
      <c r="CZ560" s="15">
        <v>18</v>
      </c>
      <c r="DA560" s="15">
        <v>13</v>
      </c>
      <c r="DB560" s="15">
        <v>74</v>
      </c>
      <c r="DC560" s="15">
        <v>68</v>
      </c>
      <c r="DD560" s="15">
        <v>97</v>
      </c>
      <c r="DE560" s="15">
        <v>88</v>
      </c>
      <c r="DF560" s="15">
        <v>48</v>
      </c>
      <c r="DG560" s="15">
        <v>32</v>
      </c>
      <c r="DH560" s="15">
        <v>15</v>
      </c>
      <c r="DI560" s="15">
        <v>9</v>
      </c>
      <c r="DJ560" s="15">
        <v>41</v>
      </c>
      <c r="DK560" s="15">
        <v>39</v>
      </c>
      <c r="DL560" s="15">
        <v>54</v>
      </c>
      <c r="DM560" s="15">
        <v>29</v>
      </c>
      <c r="DN560" s="15">
        <v>66</v>
      </c>
      <c r="DO560" s="15">
        <v>93</v>
      </c>
    </row>
    <row r="561" spans="4:124" s="15" customFormat="1"/>
    <row r="562" spans="4:124" s="15" customFormat="1">
      <c r="D562" s="479">
        <v>115</v>
      </c>
      <c r="E562" s="40" t="s">
        <v>338</v>
      </c>
    </row>
    <row r="563" spans="4:124" s="15" customFormat="1">
      <c r="E563" s="475" t="s">
        <v>283</v>
      </c>
      <c r="F563" s="15">
        <v>1</v>
      </c>
      <c r="G563" s="15">
        <v>2</v>
      </c>
      <c r="H563" s="15">
        <v>3</v>
      </c>
      <c r="I563" s="15">
        <v>4</v>
      </c>
      <c r="J563" s="15">
        <v>5</v>
      </c>
      <c r="K563" s="15">
        <v>6</v>
      </c>
      <c r="L563" s="15">
        <v>7</v>
      </c>
      <c r="M563" s="15">
        <v>8</v>
      </c>
      <c r="N563" s="15">
        <v>9</v>
      </c>
      <c r="O563" s="15">
        <v>10</v>
      </c>
      <c r="P563" s="15">
        <v>11</v>
      </c>
      <c r="Q563" s="15">
        <v>12</v>
      </c>
      <c r="R563" s="15">
        <v>13</v>
      </c>
      <c r="S563" s="15">
        <v>14</v>
      </c>
      <c r="T563" s="15">
        <v>15</v>
      </c>
      <c r="U563" s="15">
        <v>16</v>
      </c>
      <c r="V563" s="15">
        <v>17</v>
      </c>
      <c r="W563" s="15">
        <v>18</v>
      </c>
      <c r="X563" s="15">
        <v>19</v>
      </c>
      <c r="Y563" s="15">
        <v>20</v>
      </c>
      <c r="Z563" s="15">
        <v>21</v>
      </c>
      <c r="AA563" s="15">
        <v>22</v>
      </c>
      <c r="AB563" s="15">
        <v>23</v>
      </c>
      <c r="AC563" s="15">
        <v>24</v>
      </c>
      <c r="AD563" s="15">
        <v>25</v>
      </c>
      <c r="AE563" s="15">
        <v>26</v>
      </c>
      <c r="AF563" s="15">
        <v>27</v>
      </c>
      <c r="AG563" s="15">
        <v>28</v>
      </c>
      <c r="AH563" s="15">
        <v>29</v>
      </c>
      <c r="AI563" s="15">
        <v>30</v>
      </c>
      <c r="AJ563" s="15">
        <v>31</v>
      </c>
      <c r="AK563" s="15">
        <v>32</v>
      </c>
      <c r="AL563" s="15">
        <v>33</v>
      </c>
      <c r="AM563" s="15">
        <v>34</v>
      </c>
      <c r="AN563" s="15">
        <v>35</v>
      </c>
      <c r="AO563" s="15">
        <v>36</v>
      </c>
      <c r="AP563" s="15">
        <v>37</v>
      </c>
      <c r="AQ563" s="15">
        <v>38</v>
      </c>
      <c r="AR563" s="15">
        <v>39</v>
      </c>
      <c r="AS563" s="15">
        <v>40</v>
      </c>
      <c r="AT563" s="15">
        <v>41</v>
      </c>
      <c r="AU563" s="15">
        <v>42</v>
      </c>
      <c r="AV563" s="15">
        <v>43</v>
      </c>
      <c r="AW563" s="15">
        <v>44</v>
      </c>
      <c r="AX563" s="15">
        <v>45</v>
      </c>
      <c r="AY563" s="15">
        <v>46</v>
      </c>
      <c r="AZ563" s="15">
        <v>47</v>
      </c>
      <c r="BA563" s="15">
        <v>48</v>
      </c>
      <c r="BB563" s="15">
        <v>49</v>
      </c>
      <c r="BC563" s="15">
        <v>50</v>
      </c>
      <c r="BD563" s="15">
        <v>51</v>
      </c>
      <c r="BE563" s="15">
        <v>52</v>
      </c>
      <c r="BF563" s="15">
        <v>53</v>
      </c>
      <c r="BG563" s="15">
        <v>54</v>
      </c>
      <c r="BH563" s="15">
        <v>55</v>
      </c>
      <c r="BI563" s="15">
        <v>56</v>
      </c>
      <c r="BJ563" s="15">
        <v>57</v>
      </c>
      <c r="BK563" s="15">
        <v>58</v>
      </c>
      <c r="BL563" s="15">
        <v>59</v>
      </c>
      <c r="BM563" s="15">
        <v>60</v>
      </c>
      <c r="BN563" s="15">
        <v>61</v>
      </c>
      <c r="BO563" s="15">
        <v>62</v>
      </c>
      <c r="BP563" s="15">
        <v>63</v>
      </c>
      <c r="BQ563" s="15">
        <v>64</v>
      </c>
      <c r="BR563" s="15">
        <v>65</v>
      </c>
      <c r="BS563" s="15">
        <v>66</v>
      </c>
      <c r="BT563" s="15">
        <v>67</v>
      </c>
      <c r="BU563" s="15">
        <v>68</v>
      </c>
      <c r="BV563" s="15">
        <v>69</v>
      </c>
      <c r="BW563" s="15">
        <v>70</v>
      </c>
      <c r="BX563" s="15">
        <v>71</v>
      </c>
      <c r="BY563" s="15">
        <v>72</v>
      </c>
      <c r="BZ563" s="15">
        <v>73</v>
      </c>
      <c r="CA563" s="15">
        <v>74</v>
      </c>
      <c r="CB563" s="15">
        <v>75</v>
      </c>
      <c r="CC563" s="15">
        <v>76</v>
      </c>
      <c r="CD563" s="15">
        <v>77</v>
      </c>
      <c r="CE563" s="15">
        <v>78</v>
      </c>
      <c r="CF563" s="15">
        <v>79</v>
      </c>
      <c r="CG563" s="15">
        <v>80</v>
      </c>
      <c r="CH563" s="15">
        <v>81</v>
      </c>
      <c r="CI563" s="15">
        <v>82</v>
      </c>
      <c r="CJ563" s="15">
        <v>83</v>
      </c>
      <c r="CK563" s="15">
        <v>84</v>
      </c>
      <c r="CL563" s="15">
        <v>85</v>
      </c>
      <c r="CM563" s="15">
        <v>86</v>
      </c>
      <c r="CN563" s="15">
        <v>87</v>
      </c>
      <c r="CO563" s="15">
        <v>88</v>
      </c>
      <c r="CP563" s="15">
        <v>89</v>
      </c>
      <c r="CQ563" s="15">
        <v>90</v>
      </c>
      <c r="CR563" s="15">
        <v>91</v>
      </c>
      <c r="CS563" s="15">
        <v>92</v>
      </c>
      <c r="CT563" s="15">
        <v>93</v>
      </c>
      <c r="CU563" s="15">
        <v>94</v>
      </c>
      <c r="CV563" s="15">
        <v>95</v>
      </c>
      <c r="CW563" s="15">
        <v>96</v>
      </c>
      <c r="CX563" s="15">
        <v>97</v>
      </c>
      <c r="CY563" s="15">
        <v>98</v>
      </c>
      <c r="CZ563" s="15">
        <v>99</v>
      </c>
      <c r="DA563" s="15">
        <v>100</v>
      </c>
      <c r="DB563" s="15">
        <v>101</v>
      </c>
      <c r="DC563" s="15">
        <v>102</v>
      </c>
      <c r="DD563" s="15">
        <v>103</v>
      </c>
      <c r="DE563" s="15">
        <v>104</v>
      </c>
      <c r="DF563" s="15">
        <v>105</v>
      </c>
      <c r="DG563" s="15">
        <v>106</v>
      </c>
      <c r="DH563" s="15">
        <v>107</v>
      </c>
      <c r="DI563" s="15">
        <v>108</v>
      </c>
      <c r="DJ563" s="15">
        <v>109</v>
      </c>
      <c r="DK563" s="15">
        <v>110</v>
      </c>
      <c r="DL563" s="15">
        <v>111</v>
      </c>
      <c r="DM563" s="15">
        <v>112</v>
      </c>
      <c r="DN563" s="15">
        <v>113</v>
      </c>
      <c r="DO563" s="15">
        <v>114</v>
      </c>
      <c r="DP563" s="15">
        <v>115</v>
      </c>
    </row>
    <row r="564" spans="4:124" s="15" customFormat="1">
      <c r="E564" s="475" t="s">
        <v>311</v>
      </c>
      <c r="F564" s="15">
        <v>67</v>
      </c>
      <c r="G564" s="15">
        <v>114</v>
      </c>
      <c r="H564" s="15">
        <v>96</v>
      </c>
      <c r="I564" s="15">
        <v>50</v>
      </c>
      <c r="J564" s="15">
        <v>73</v>
      </c>
      <c r="K564" s="15">
        <v>59</v>
      </c>
      <c r="L564" s="15">
        <v>38</v>
      </c>
      <c r="M564" s="15">
        <v>62</v>
      </c>
      <c r="N564" s="15">
        <v>77</v>
      </c>
      <c r="O564" s="15">
        <v>13</v>
      </c>
      <c r="P564" s="15">
        <v>42</v>
      </c>
      <c r="Q564" s="15">
        <v>78</v>
      </c>
      <c r="R564" s="15">
        <v>39</v>
      </c>
      <c r="S564" s="15">
        <v>88</v>
      </c>
      <c r="T564" s="15">
        <v>6</v>
      </c>
      <c r="U564" s="15">
        <v>74</v>
      </c>
      <c r="V564" s="15">
        <v>4</v>
      </c>
      <c r="W564" s="15">
        <v>34</v>
      </c>
      <c r="X564" s="15">
        <v>30</v>
      </c>
      <c r="Y564" s="15">
        <v>111</v>
      </c>
      <c r="Z564" s="15">
        <v>35</v>
      </c>
      <c r="AA564" s="15">
        <v>89</v>
      </c>
      <c r="AB564" s="15">
        <v>80</v>
      </c>
      <c r="AC564" s="15">
        <v>3</v>
      </c>
      <c r="AD564" s="15">
        <v>72</v>
      </c>
      <c r="AE564" s="15">
        <v>49</v>
      </c>
      <c r="AF564" s="15">
        <v>61</v>
      </c>
      <c r="AG564" s="15">
        <v>45</v>
      </c>
      <c r="AH564" s="15">
        <v>71</v>
      </c>
      <c r="AI564" s="15">
        <v>113</v>
      </c>
      <c r="AJ564" s="15">
        <v>44</v>
      </c>
      <c r="AK564" s="15">
        <v>109</v>
      </c>
      <c r="AL564" s="15">
        <v>16</v>
      </c>
      <c r="AM564" s="15">
        <v>8</v>
      </c>
      <c r="AN564" s="15">
        <v>1</v>
      </c>
      <c r="AO564" s="15">
        <v>57</v>
      </c>
      <c r="AP564" s="15">
        <v>26</v>
      </c>
      <c r="AQ564" s="15">
        <v>76</v>
      </c>
      <c r="AR564" s="15">
        <v>10</v>
      </c>
      <c r="AS564" s="15">
        <v>84</v>
      </c>
      <c r="AT564" s="15">
        <v>104</v>
      </c>
      <c r="AU564" s="15">
        <v>51</v>
      </c>
      <c r="AV564" s="15">
        <v>9</v>
      </c>
      <c r="AW564" s="15">
        <v>97</v>
      </c>
      <c r="AX564" s="15">
        <v>22</v>
      </c>
      <c r="AY564" s="15">
        <v>52</v>
      </c>
      <c r="AZ564" s="15">
        <v>106</v>
      </c>
      <c r="BA564" s="15">
        <v>46</v>
      </c>
      <c r="BB564" s="15">
        <v>11</v>
      </c>
      <c r="BC564" s="15">
        <v>69</v>
      </c>
      <c r="BD564" s="15">
        <v>60</v>
      </c>
      <c r="BE564" s="15">
        <v>98</v>
      </c>
      <c r="BF564" s="15">
        <v>82</v>
      </c>
      <c r="BG564" s="15">
        <v>66</v>
      </c>
      <c r="BH564" s="15">
        <v>112</v>
      </c>
      <c r="BI564" s="15">
        <v>29</v>
      </c>
      <c r="BJ564" s="15">
        <v>115</v>
      </c>
      <c r="BK564" s="15">
        <v>64</v>
      </c>
      <c r="BL564" s="15">
        <v>85</v>
      </c>
      <c r="BM564" s="15">
        <v>91</v>
      </c>
      <c r="BN564" s="15">
        <v>94</v>
      </c>
      <c r="BO564" s="15">
        <v>33</v>
      </c>
      <c r="BP564" s="15">
        <v>70</v>
      </c>
      <c r="BQ564" s="15">
        <v>58</v>
      </c>
      <c r="BR564" s="15">
        <v>83</v>
      </c>
      <c r="BS564" s="15">
        <v>110</v>
      </c>
      <c r="BT564" s="15">
        <v>100</v>
      </c>
      <c r="BU564" s="15">
        <v>102</v>
      </c>
      <c r="BV564" s="15">
        <v>56</v>
      </c>
      <c r="BW564" s="15">
        <v>31</v>
      </c>
      <c r="BX564" s="15">
        <v>90</v>
      </c>
      <c r="BY564" s="15">
        <v>68</v>
      </c>
      <c r="BZ564" s="15">
        <v>20</v>
      </c>
      <c r="CA564" s="15">
        <v>25</v>
      </c>
      <c r="CB564" s="15">
        <v>63</v>
      </c>
      <c r="CC564" s="15">
        <v>40</v>
      </c>
      <c r="CD564" s="15">
        <v>28</v>
      </c>
      <c r="CE564" s="15">
        <v>105</v>
      </c>
      <c r="CF564" s="15">
        <v>93</v>
      </c>
      <c r="CG564" s="15">
        <v>23</v>
      </c>
      <c r="CH564" s="15">
        <v>37</v>
      </c>
      <c r="CI564" s="15">
        <v>53</v>
      </c>
      <c r="CJ564" s="15">
        <v>107</v>
      </c>
      <c r="CK564" s="15">
        <v>12</v>
      </c>
      <c r="CL564" s="15">
        <v>7</v>
      </c>
      <c r="CM564" s="15">
        <v>95</v>
      </c>
      <c r="CN564" s="15">
        <v>103</v>
      </c>
      <c r="CO564" s="15">
        <v>14</v>
      </c>
      <c r="CP564" s="15">
        <v>17</v>
      </c>
      <c r="CQ564" s="15">
        <v>54</v>
      </c>
      <c r="CR564" s="15">
        <v>75</v>
      </c>
      <c r="CS564" s="15">
        <v>19</v>
      </c>
      <c r="CT564" s="15">
        <v>79</v>
      </c>
      <c r="CU564" s="15">
        <v>27</v>
      </c>
      <c r="CV564" s="15">
        <v>2</v>
      </c>
      <c r="CW564" s="15">
        <v>65</v>
      </c>
      <c r="CX564" s="15">
        <v>43</v>
      </c>
      <c r="CY564" s="15">
        <v>92</v>
      </c>
      <c r="CZ564" s="15">
        <v>81</v>
      </c>
      <c r="DA564" s="15">
        <v>47</v>
      </c>
      <c r="DB564" s="15">
        <v>15</v>
      </c>
      <c r="DC564" s="15">
        <v>108</v>
      </c>
      <c r="DD564" s="15">
        <v>87</v>
      </c>
      <c r="DE564" s="15">
        <v>41</v>
      </c>
      <c r="DF564" s="15">
        <v>32</v>
      </c>
      <c r="DG564" s="15">
        <v>99</v>
      </c>
      <c r="DH564" s="15">
        <v>21</v>
      </c>
      <c r="DI564" s="15">
        <v>101</v>
      </c>
      <c r="DJ564" s="15">
        <v>86</v>
      </c>
      <c r="DK564" s="15">
        <v>18</v>
      </c>
      <c r="DL564" s="15">
        <v>5</v>
      </c>
      <c r="DM564" s="15">
        <v>55</v>
      </c>
      <c r="DN564" s="15">
        <v>24</v>
      </c>
      <c r="DO564" s="15">
        <v>48</v>
      </c>
      <c r="DP564" s="15">
        <v>36</v>
      </c>
    </row>
    <row r="565" spans="4:124" s="15" customFormat="1">
      <c r="E565" s="475" t="s">
        <v>313</v>
      </c>
      <c r="F565" s="15">
        <v>100</v>
      </c>
      <c r="G565" s="15">
        <v>113</v>
      </c>
      <c r="H565" s="15">
        <v>81</v>
      </c>
      <c r="I565" s="15">
        <v>42</v>
      </c>
      <c r="J565" s="15">
        <v>108</v>
      </c>
      <c r="K565" s="15">
        <v>105</v>
      </c>
      <c r="L565" s="15">
        <v>18</v>
      </c>
      <c r="M565" s="15">
        <v>94</v>
      </c>
      <c r="N565" s="15">
        <v>68</v>
      </c>
      <c r="O565" s="15">
        <v>82</v>
      </c>
      <c r="P565" s="15">
        <v>12</v>
      </c>
      <c r="Q565" s="15">
        <v>56</v>
      </c>
      <c r="R565" s="15">
        <v>99</v>
      </c>
      <c r="S565" s="15">
        <v>90</v>
      </c>
      <c r="T565" s="15">
        <v>51</v>
      </c>
      <c r="U565" s="15">
        <v>112</v>
      </c>
      <c r="V565" s="15">
        <v>88</v>
      </c>
      <c r="W565" s="15">
        <v>2</v>
      </c>
      <c r="X565" s="15">
        <v>33</v>
      </c>
      <c r="Y565" s="15">
        <v>61</v>
      </c>
      <c r="Z565" s="15">
        <v>7</v>
      </c>
      <c r="AA565" s="15">
        <v>58</v>
      </c>
      <c r="AB565" s="15">
        <v>115</v>
      </c>
      <c r="AC565" s="15">
        <v>36</v>
      </c>
      <c r="AD565" s="15">
        <v>103</v>
      </c>
      <c r="AE565" s="15">
        <v>80</v>
      </c>
      <c r="AF565" s="15">
        <v>73</v>
      </c>
      <c r="AG565" s="15">
        <v>22</v>
      </c>
      <c r="AH565" s="15">
        <v>6</v>
      </c>
      <c r="AI565" s="15">
        <v>46</v>
      </c>
      <c r="AJ565" s="15">
        <v>8</v>
      </c>
      <c r="AK565" s="15">
        <v>39</v>
      </c>
      <c r="AL565" s="15">
        <v>19</v>
      </c>
      <c r="AM565" s="15">
        <v>95</v>
      </c>
      <c r="AN565" s="15">
        <v>62</v>
      </c>
      <c r="AO565" s="15">
        <v>83</v>
      </c>
      <c r="AP565" s="15">
        <v>15</v>
      </c>
      <c r="AQ565" s="15">
        <v>65</v>
      </c>
      <c r="AR565" s="15">
        <v>5</v>
      </c>
      <c r="AS565" s="15">
        <v>16</v>
      </c>
      <c r="AT565" s="15">
        <v>17</v>
      </c>
      <c r="AU565" s="15">
        <v>64</v>
      </c>
      <c r="AV565" s="15">
        <v>114</v>
      </c>
      <c r="AW565" s="15">
        <v>76</v>
      </c>
      <c r="AX565" s="15">
        <v>107</v>
      </c>
      <c r="AY565" s="15">
        <v>55</v>
      </c>
      <c r="AZ565" s="15">
        <v>63</v>
      </c>
      <c r="BA565" s="15">
        <v>31</v>
      </c>
      <c r="BB565" s="15">
        <v>38</v>
      </c>
      <c r="BC565" s="15">
        <v>21</v>
      </c>
      <c r="BD565" s="15">
        <v>84</v>
      </c>
      <c r="BE565" s="15">
        <v>70</v>
      </c>
      <c r="BF565" s="15">
        <v>4</v>
      </c>
      <c r="BG565" s="15">
        <v>91</v>
      </c>
      <c r="BH565" s="15">
        <v>49</v>
      </c>
      <c r="BI565" s="15">
        <v>10</v>
      </c>
      <c r="BJ565" s="15">
        <v>14</v>
      </c>
      <c r="BK565" s="15">
        <v>29</v>
      </c>
      <c r="BL565" s="15">
        <v>40</v>
      </c>
      <c r="BM565" s="15">
        <v>43</v>
      </c>
      <c r="BN565" s="15">
        <v>20</v>
      </c>
      <c r="BO565" s="15">
        <v>24</v>
      </c>
      <c r="BP565" s="15">
        <v>89</v>
      </c>
      <c r="BQ565" s="15">
        <v>111</v>
      </c>
      <c r="BR565" s="15">
        <v>37</v>
      </c>
      <c r="BS565" s="15">
        <v>25</v>
      </c>
      <c r="BT565" s="15">
        <v>34</v>
      </c>
      <c r="BU565" s="15">
        <v>72</v>
      </c>
      <c r="BV565" s="15">
        <v>98</v>
      </c>
      <c r="BW565" s="15">
        <v>87</v>
      </c>
      <c r="BX565" s="15">
        <v>47</v>
      </c>
      <c r="BY565" s="15">
        <v>93</v>
      </c>
      <c r="BZ565" s="15">
        <v>35</v>
      </c>
      <c r="CA565" s="15">
        <v>96</v>
      </c>
      <c r="CB565" s="15">
        <v>57</v>
      </c>
      <c r="CC565" s="15">
        <v>50</v>
      </c>
      <c r="CD565" s="15">
        <v>13</v>
      </c>
      <c r="CE565" s="15">
        <v>97</v>
      </c>
      <c r="CF565" s="15">
        <v>110</v>
      </c>
      <c r="CG565" s="15">
        <v>26</v>
      </c>
      <c r="CH565" s="15">
        <v>85</v>
      </c>
      <c r="CI565" s="15">
        <v>1</v>
      </c>
      <c r="CJ565" s="15">
        <v>77</v>
      </c>
      <c r="CK565" s="15">
        <v>53</v>
      </c>
      <c r="CL565" s="15">
        <v>28</v>
      </c>
      <c r="CM565" s="15">
        <v>48</v>
      </c>
      <c r="CN565" s="15">
        <v>71</v>
      </c>
      <c r="CO565" s="15">
        <v>41</v>
      </c>
      <c r="CP565" s="15">
        <v>78</v>
      </c>
      <c r="CQ565" s="15">
        <v>11</v>
      </c>
      <c r="CR565" s="15">
        <v>79</v>
      </c>
      <c r="CS565" s="15">
        <v>3</v>
      </c>
      <c r="CT565" s="15">
        <v>32</v>
      </c>
      <c r="CU565" s="15">
        <v>52</v>
      </c>
      <c r="CV565" s="15">
        <v>67</v>
      </c>
      <c r="CW565" s="15">
        <v>69</v>
      </c>
      <c r="CX565" s="15">
        <v>44</v>
      </c>
      <c r="CY565" s="15">
        <v>27</v>
      </c>
      <c r="CZ565" s="15">
        <v>60</v>
      </c>
      <c r="DA565" s="15">
        <v>102</v>
      </c>
      <c r="DB565" s="15">
        <v>23</v>
      </c>
      <c r="DC565" s="15">
        <v>9</v>
      </c>
      <c r="DD565" s="15">
        <v>74</v>
      </c>
      <c r="DE565" s="15">
        <v>101</v>
      </c>
      <c r="DF565" s="15">
        <v>92</v>
      </c>
      <c r="DG565" s="15">
        <v>30</v>
      </c>
      <c r="DH565" s="15">
        <v>59</v>
      </c>
      <c r="DI565" s="15">
        <v>66</v>
      </c>
      <c r="DJ565" s="15">
        <v>106</v>
      </c>
      <c r="DK565" s="15">
        <v>104</v>
      </c>
      <c r="DL565" s="15">
        <v>54</v>
      </c>
      <c r="DM565" s="15">
        <v>45</v>
      </c>
      <c r="DN565" s="15">
        <v>109</v>
      </c>
      <c r="DO565" s="15">
        <v>75</v>
      </c>
      <c r="DP565" s="15">
        <v>86</v>
      </c>
    </row>
    <row r="566" spans="4:124" s="15" customFormat="1"/>
    <row r="567" spans="4:124" s="15" customFormat="1">
      <c r="D567" s="479">
        <v>116</v>
      </c>
      <c r="E567" s="40" t="s">
        <v>338</v>
      </c>
    </row>
    <row r="568" spans="4:124" s="15" customFormat="1">
      <c r="E568" s="475" t="s">
        <v>283</v>
      </c>
      <c r="F568" s="15">
        <v>1</v>
      </c>
      <c r="G568" s="15">
        <v>2</v>
      </c>
      <c r="H568" s="15">
        <v>3</v>
      </c>
      <c r="I568" s="15">
        <v>4</v>
      </c>
      <c r="J568" s="15">
        <v>5</v>
      </c>
      <c r="K568" s="15">
        <v>6</v>
      </c>
      <c r="L568" s="15">
        <v>7</v>
      </c>
      <c r="M568" s="15">
        <v>8</v>
      </c>
      <c r="N568" s="15">
        <v>9</v>
      </c>
      <c r="O568" s="15">
        <v>10</v>
      </c>
      <c r="P568" s="15">
        <v>11</v>
      </c>
      <c r="Q568" s="15">
        <v>12</v>
      </c>
      <c r="R568" s="15">
        <v>13</v>
      </c>
      <c r="S568" s="15">
        <v>14</v>
      </c>
      <c r="T568" s="15">
        <v>15</v>
      </c>
      <c r="U568" s="15">
        <v>16</v>
      </c>
      <c r="V568" s="15">
        <v>17</v>
      </c>
      <c r="W568" s="15">
        <v>18</v>
      </c>
      <c r="X568" s="15">
        <v>19</v>
      </c>
      <c r="Y568" s="15">
        <v>20</v>
      </c>
      <c r="Z568" s="15">
        <v>21</v>
      </c>
      <c r="AA568" s="15">
        <v>22</v>
      </c>
      <c r="AB568" s="15">
        <v>23</v>
      </c>
      <c r="AC568" s="15">
        <v>24</v>
      </c>
      <c r="AD568" s="15">
        <v>25</v>
      </c>
      <c r="AE568" s="15">
        <v>26</v>
      </c>
      <c r="AF568" s="15">
        <v>27</v>
      </c>
      <c r="AG568" s="15">
        <v>28</v>
      </c>
      <c r="AH568" s="15">
        <v>29</v>
      </c>
      <c r="AI568" s="15">
        <v>30</v>
      </c>
      <c r="AJ568" s="15">
        <v>31</v>
      </c>
      <c r="AK568" s="15">
        <v>32</v>
      </c>
      <c r="AL568" s="15">
        <v>33</v>
      </c>
      <c r="AM568" s="15">
        <v>34</v>
      </c>
      <c r="AN568" s="15">
        <v>35</v>
      </c>
      <c r="AO568" s="15">
        <v>36</v>
      </c>
      <c r="AP568" s="15">
        <v>37</v>
      </c>
      <c r="AQ568" s="15">
        <v>38</v>
      </c>
      <c r="AR568" s="15">
        <v>39</v>
      </c>
      <c r="AS568" s="15">
        <v>40</v>
      </c>
      <c r="AT568" s="15">
        <v>41</v>
      </c>
      <c r="AU568" s="15">
        <v>42</v>
      </c>
      <c r="AV568" s="15">
        <v>43</v>
      </c>
      <c r="AW568" s="15">
        <v>44</v>
      </c>
      <c r="AX568" s="15">
        <v>45</v>
      </c>
      <c r="AY568" s="15">
        <v>46</v>
      </c>
      <c r="AZ568" s="15">
        <v>47</v>
      </c>
      <c r="BA568" s="15">
        <v>48</v>
      </c>
      <c r="BB568" s="15">
        <v>49</v>
      </c>
      <c r="BC568" s="15">
        <v>50</v>
      </c>
      <c r="BD568" s="15">
        <v>51</v>
      </c>
      <c r="BE568" s="15">
        <v>52</v>
      </c>
      <c r="BF568" s="15">
        <v>53</v>
      </c>
      <c r="BG568" s="15">
        <v>54</v>
      </c>
      <c r="BH568" s="15">
        <v>55</v>
      </c>
      <c r="BI568" s="15">
        <v>56</v>
      </c>
      <c r="BJ568" s="15">
        <v>57</v>
      </c>
      <c r="BK568" s="15">
        <v>58</v>
      </c>
      <c r="BL568" s="15">
        <v>59</v>
      </c>
      <c r="BM568" s="15">
        <v>60</v>
      </c>
      <c r="BN568" s="15">
        <v>61</v>
      </c>
      <c r="BO568" s="15">
        <v>62</v>
      </c>
      <c r="BP568" s="15">
        <v>63</v>
      </c>
      <c r="BQ568" s="15">
        <v>64</v>
      </c>
      <c r="BR568" s="15">
        <v>65</v>
      </c>
      <c r="BS568" s="15">
        <v>66</v>
      </c>
      <c r="BT568" s="15">
        <v>67</v>
      </c>
      <c r="BU568" s="15">
        <v>68</v>
      </c>
      <c r="BV568" s="15">
        <v>69</v>
      </c>
      <c r="BW568" s="15">
        <v>70</v>
      </c>
      <c r="BX568" s="15">
        <v>71</v>
      </c>
      <c r="BY568" s="15">
        <v>72</v>
      </c>
      <c r="BZ568" s="15">
        <v>73</v>
      </c>
      <c r="CA568" s="15">
        <v>74</v>
      </c>
      <c r="CB568" s="15">
        <v>75</v>
      </c>
      <c r="CC568" s="15">
        <v>76</v>
      </c>
      <c r="CD568" s="15">
        <v>77</v>
      </c>
      <c r="CE568" s="15">
        <v>78</v>
      </c>
      <c r="CF568" s="15">
        <v>79</v>
      </c>
      <c r="CG568" s="15">
        <v>80</v>
      </c>
      <c r="CH568" s="15">
        <v>81</v>
      </c>
      <c r="CI568" s="15">
        <v>82</v>
      </c>
      <c r="CJ568" s="15">
        <v>83</v>
      </c>
      <c r="CK568" s="15">
        <v>84</v>
      </c>
      <c r="CL568" s="15">
        <v>85</v>
      </c>
      <c r="CM568" s="15">
        <v>86</v>
      </c>
      <c r="CN568" s="15">
        <v>87</v>
      </c>
      <c r="CO568" s="15">
        <v>88</v>
      </c>
      <c r="CP568" s="15">
        <v>89</v>
      </c>
      <c r="CQ568" s="15">
        <v>90</v>
      </c>
      <c r="CR568" s="15">
        <v>91</v>
      </c>
      <c r="CS568" s="15">
        <v>92</v>
      </c>
      <c r="CT568" s="15">
        <v>93</v>
      </c>
      <c r="CU568" s="15">
        <v>94</v>
      </c>
      <c r="CV568" s="15">
        <v>95</v>
      </c>
      <c r="CW568" s="15">
        <v>96</v>
      </c>
      <c r="CX568" s="15">
        <v>97</v>
      </c>
      <c r="CY568" s="15">
        <v>98</v>
      </c>
      <c r="CZ568" s="15">
        <v>99</v>
      </c>
      <c r="DA568" s="15">
        <v>100</v>
      </c>
      <c r="DB568" s="15">
        <v>101</v>
      </c>
      <c r="DC568" s="15">
        <v>102</v>
      </c>
      <c r="DD568" s="15">
        <v>103</v>
      </c>
      <c r="DE568" s="15">
        <v>104</v>
      </c>
      <c r="DG568" s="15">
        <v>105</v>
      </c>
      <c r="DH568" s="15">
        <v>106</v>
      </c>
      <c r="DI568" s="15">
        <v>107</v>
      </c>
      <c r="DJ568" s="15">
        <v>108</v>
      </c>
      <c r="DL568" s="15">
        <v>109</v>
      </c>
      <c r="DM568" s="15">
        <v>110</v>
      </c>
      <c r="DN568" s="15">
        <v>111</v>
      </c>
      <c r="DO568" s="15">
        <v>112</v>
      </c>
      <c r="DQ568" s="15">
        <v>113</v>
      </c>
      <c r="DR568" s="15">
        <v>114</v>
      </c>
      <c r="DS568" s="15">
        <v>115</v>
      </c>
      <c r="DT568" s="15">
        <v>116</v>
      </c>
    </row>
    <row r="569" spans="4:124" s="15" customFormat="1">
      <c r="E569" s="475" t="s">
        <v>311</v>
      </c>
      <c r="F569" s="15">
        <v>60</v>
      </c>
      <c r="G569" s="15">
        <v>115</v>
      </c>
      <c r="H569" s="15">
        <v>99</v>
      </c>
      <c r="I569" s="15">
        <v>6</v>
      </c>
      <c r="J569" s="15">
        <v>21</v>
      </c>
      <c r="K569" s="15">
        <v>20</v>
      </c>
      <c r="L569" s="15">
        <v>107</v>
      </c>
      <c r="M569" s="15">
        <v>101</v>
      </c>
      <c r="N569" s="15">
        <v>23</v>
      </c>
      <c r="O569" s="15">
        <v>27</v>
      </c>
      <c r="P569" s="15">
        <v>75</v>
      </c>
      <c r="Q569" s="15">
        <v>41</v>
      </c>
      <c r="R569" s="15">
        <v>87</v>
      </c>
      <c r="S569" s="15">
        <v>7</v>
      </c>
      <c r="T569" s="15">
        <v>67</v>
      </c>
      <c r="U569" s="15">
        <v>85</v>
      </c>
      <c r="V569" s="15">
        <v>8</v>
      </c>
      <c r="W569" s="15">
        <v>34</v>
      </c>
      <c r="X569" s="15">
        <v>51</v>
      </c>
      <c r="Y569" s="15">
        <v>24</v>
      </c>
      <c r="Z569" s="15">
        <v>52</v>
      </c>
      <c r="AA569" s="15">
        <v>89</v>
      </c>
      <c r="AB569" s="15">
        <v>9</v>
      </c>
      <c r="AC569" s="15">
        <v>3</v>
      </c>
      <c r="AD569" s="15">
        <v>46</v>
      </c>
      <c r="AE569" s="15">
        <v>114</v>
      </c>
      <c r="AF569" s="15">
        <v>31</v>
      </c>
      <c r="AG569" s="15">
        <v>59</v>
      </c>
      <c r="AH569" s="15">
        <v>109</v>
      </c>
      <c r="AI569" s="15">
        <v>53</v>
      </c>
      <c r="AJ569" s="15">
        <v>10</v>
      </c>
      <c r="AK569" s="15">
        <v>68</v>
      </c>
      <c r="AL569" s="15">
        <v>102</v>
      </c>
      <c r="AM569" s="15">
        <v>57</v>
      </c>
      <c r="AN569" s="15">
        <v>81</v>
      </c>
      <c r="AO569" s="15">
        <v>92</v>
      </c>
      <c r="AP569" s="15">
        <v>33</v>
      </c>
      <c r="AQ569" s="15">
        <v>61</v>
      </c>
      <c r="AR569" s="15">
        <v>26</v>
      </c>
      <c r="AS569" s="15">
        <v>72</v>
      </c>
      <c r="AT569" s="15">
        <v>12</v>
      </c>
      <c r="AU569" s="15">
        <v>29</v>
      </c>
      <c r="AV569" s="15">
        <v>110</v>
      </c>
      <c r="AW569" s="15">
        <v>98</v>
      </c>
      <c r="AX569" s="15">
        <v>86</v>
      </c>
      <c r="AY569" s="15">
        <v>47</v>
      </c>
      <c r="AZ569" s="15">
        <v>100</v>
      </c>
      <c r="BA569" s="15">
        <v>65</v>
      </c>
      <c r="BB569" s="15">
        <v>113</v>
      </c>
      <c r="BC569" s="15">
        <v>13</v>
      </c>
      <c r="BD569" s="15">
        <v>5</v>
      </c>
      <c r="BE569" s="15">
        <v>50</v>
      </c>
      <c r="BF569" s="15">
        <v>15</v>
      </c>
      <c r="BG569" s="15">
        <v>32</v>
      </c>
      <c r="BH569" s="15">
        <v>88</v>
      </c>
      <c r="BI569" s="15">
        <v>63</v>
      </c>
      <c r="BJ569" s="15">
        <v>1</v>
      </c>
      <c r="BK569" s="15">
        <v>104</v>
      </c>
      <c r="BL569" s="15">
        <v>82</v>
      </c>
      <c r="BM569" s="15">
        <v>11</v>
      </c>
      <c r="BN569" s="15">
        <v>38</v>
      </c>
      <c r="BO569" s="15">
        <v>45</v>
      </c>
      <c r="BP569" s="15">
        <v>105</v>
      </c>
      <c r="BQ569" s="15">
        <v>17</v>
      </c>
      <c r="BR569" s="15">
        <v>71</v>
      </c>
      <c r="BS569" s="15">
        <v>14</v>
      </c>
      <c r="BT569" s="15">
        <v>79</v>
      </c>
      <c r="BU569" s="15">
        <v>94</v>
      </c>
      <c r="BV569" s="15">
        <v>16</v>
      </c>
      <c r="BW569" s="15">
        <v>103</v>
      </c>
      <c r="BX569" s="15">
        <v>48</v>
      </c>
      <c r="BY569" s="15">
        <v>93</v>
      </c>
      <c r="BZ569" s="15">
        <v>108</v>
      </c>
      <c r="CA569" s="15">
        <v>96</v>
      </c>
      <c r="CB569" s="15">
        <v>76</v>
      </c>
      <c r="CC569" s="15">
        <v>111</v>
      </c>
      <c r="CD569" s="15">
        <v>35</v>
      </c>
      <c r="CE569" s="15">
        <v>25</v>
      </c>
      <c r="CF569" s="15">
        <v>80</v>
      </c>
      <c r="CG569" s="15">
        <v>91</v>
      </c>
      <c r="CH569" s="15">
        <v>62</v>
      </c>
      <c r="CI569" s="15">
        <v>69</v>
      </c>
      <c r="CJ569" s="15">
        <v>19</v>
      </c>
      <c r="CK569" s="15">
        <v>106</v>
      </c>
      <c r="CL569" s="15">
        <v>36</v>
      </c>
      <c r="CM569" s="15">
        <v>37</v>
      </c>
      <c r="CN569" s="15">
        <v>74</v>
      </c>
      <c r="CO569" s="15">
        <v>55</v>
      </c>
      <c r="CP569" s="15">
        <v>83</v>
      </c>
      <c r="CQ569" s="15">
        <v>28</v>
      </c>
      <c r="CR569" s="15">
        <v>112</v>
      </c>
      <c r="CS569" s="15">
        <v>40</v>
      </c>
      <c r="CT569" s="15">
        <v>116</v>
      </c>
      <c r="CU569" s="15">
        <v>43</v>
      </c>
      <c r="CV569" s="15">
        <v>66</v>
      </c>
      <c r="CW569" s="15">
        <v>54</v>
      </c>
      <c r="CX569" s="15">
        <v>39</v>
      </c>
      <c r="CY569" s="15">
        <v>44</v>
      </c>
      <c r="CZ569" s="15">
        <v>2</v>
      </c>
      <c r="DA569" s="15">
        <v>18</v>
      </c>
      <c r="DB569" s="15">
        <v>64</v>
      </c>
      <c r="DC569" s="15">
        <v>30</v>
      </c>
      <c r="DD569" s="15">
        <v>97</v>
      </c>
      <c r="DE569" s="15">
        <v>77</v>
      </c>
      <c r="DG569" s="15">
        <v>73</v>
      </c>
      <c r="DH569" s="15">
        <v>4</v>
      </c>
      <c r="DI569" s="15">
        <v>22</v>
      </c>
      <c r="DJ569" s="15">
        <v>58</v>
      </c>
      <c r="DL569" s="15">
        <v>95</v>
      </c>
      <c r="DM569" s="15">
        <v>56</v>
      </c>
      <c r="DN569" s="15">
        <v>84</v>
      </c>
      <c r="DO569" s="15">
        <v>70</v>
      </c>
      <c r="DQ569" s="15">
        <v>49</v>
      </c>
      <c r="DR569" s="15">
        <v>78</v>
      </c>
      <c r="DS569" s="15">
        <v>42</v>
      </c>
      <c r="DT569" s="15">
        <v>90</v>
      </c>
    </row>
    <row r="570" spans="4:124" s="15" customFormat="1">
      <c r="E570" s="475" t="s">
        <v>313</v>
      </c>
      <c r="F570" s="15">
        <v>90</v>
      </c>
      <c r="G570" s="15">
        <v>83</v>
      </c>
      <c r="H570" s="15">
        <v>21</v>
      </c>
      <c r="I570" s="15">
        <v>107</v>
      </c>
      <c r="J570" s="15">
        <v>41</v>
      </c>
      <c r="K570" s="15">
        <v>77</v>
      </c>
      <c r="L570" s="15">
        <v>19</v>
      </c>
      <c r="M570" s="15">
        <v>74</v>
      </c>
      <c r="N570" s="15">
        <v>31</v>
      </c>
      <c r="O570" s="15">
        <v>113</v>
      </c>
      <c r="P570" s="15">
        <v>70</v>
      </c>
      <c r="Q570" s="15">
        <v>60</v>
      </c>
      <c r="R570" s="15">
        <v>40</v>
      </c>
      <c r="S570" s="15">
        <v>97</v>
      </c>
      <c r="T570" s="15">
        <v>102</v>
      </c>
      <c r="U570" s="15">
        <v>29</v>
      </c>
      <c r="V570" s="15">
        <v>91</v>
      </c>
      <c r="W570" s="15">
        <v>39</v>
      </c>
      <c r="X570" s="15">
        <v>48</v>
      </c>
      <c r="Y570" s="15">
        <v>112</v>
      </c>
      <c r="Z570" s="15">
        <v>44</v>
      </c>
      <c r="AA570" s="15">
        <v>86</v>
      </c>
      <c r="AB570" s="15">
        <v>100</v>
      </c>
      <c r="AC570" s="15">
        <v>81</v>
      </c>
      <c r="AD570" s="15">
        <v>37</v>
      </c>
      <c r="AE570" s="15">
        <v>65</v>
      </c>
      <c r="AF570" s="15">
        <v>43</v>
      </c>
      <c r="AG570" s="15">
        <v>4</v>
      </c>
      <c r="AH570" s="15">
        <v>56</v>
      </c>
      <c r="AI570" s="15">
        <v>33</v>
      </c>
      <c r="AJ570" s="15">
        <v>9</v>
      </c>
      <c r="AK570" s="15">
        <v>59</v>
      </c>
      <c r="AL570" s="15">
        <v>26</v>
      </c>
      <c r="AM570" s="15">
        <v>66</v>
      </c>
      <c r="AN570" s="15">
        <v>38</v>
      </c>
      <c r="AO570" s="15">
        <v>3</v>
      </c>
      <c r="AP570" s="15">
        <v>25</v>
      </c>
      <c r="AQ570" s="15">
        <v>20</v>
      </c>
      <c r="AR570" s="15">
        <v>105</v>
      </c>
      <c r="AS570" s="15">
        <v>49</v>
      </c>
      <c r="AT570" s="15">
        <v>88</v>
      </c>
      <c r="AU570" s="15">
        <v>53</v>
      </c>
      <c r="AV570" s="15">
        <v>27</v>
      </c>
      <c r="AW570" s="15">
        <v>110</v>
      </c>
      <c r="AX570" s="15">
        <v>93</v>
      </c>
      <c r="AY570" s="15">
        <v>30</v>
      </c>
      <c r="AZ570" s="15">
        <v>103</v>
      </c>
      <c r="BA570" s="15">
        <v>57</v>
      </c>
      <c r="BB570" s="15">
        <v>1</v>
      </c>
      <c r="BC570" s="15">
        <v>73</v>
      </c>
      <c r="BD570" s="15">
        <v>45</v>
      </c>
      <c r="BE570" s="15">
        <v>28</v>
      </c>
      <c r="BF570" s="15">
        <v>82</v>
      </c>
      <c r="BG570" s="15">
        <v>12</v>
      </c>
      <c r="BH570" s="15">
        <v>61</v>
      </c>
      <c r="BI570" s="15">
        <v>84</v>
      </c>
      <c r="BJ570" s="15">
        <v>104</v>
      </c>
      <c r="BK570" s="15">
        <v>54</v>
      </c>
      <c r="BL570" s="15">
        <v>114</v>
      </c>
      <c r="BM570" s="15">
        <v>42</v>
      </c>
      <c r="BN570" s="15">
        <v>23</v>
      </c>
      <c r="BO570" s="15">
        <v>34</v>
      </c>
      <c r="BP570" s="15">
        <v>76</v>
      </c>
      <c r="BQ570" s="15">
        <v>115</v>
      </c>
      <c r="BR570" s="15">
        <v>14</v>
      </c>
      <c r="BS570" s="15">
        <v>13</v>
      </c>
      <c r="BT570" s="15">
        <v>108</v>
      </c>
      <c r="BU570" s="15">
        <v>67</v>
      </c>
      <c r="BV570" s="15">
        <v>62</v>
      </c>
      <c r="BW570" s="15">
        <v>111</v>
      </c>
      <c r="BX570" s="15">
        <v>2</v>
      </c>
      <c r="BY570" s="15">
        <v>58</v>
      </c>
      <c r="BZ570" s="15">
        <v>50</v>
      </c>
      <c r="CA570" s="15">
        <v>75</v>
      </c>
      <c r="CB570" s="15">
        <v>8</v>
      </c>
      <c r="CC570" s="15">
        <v>35</v>
      </c>
      <c r="CD570" s="15">
        <v>15</v>
      </c>
      <c r="CE570" s="15">
        <v>36</v>
      </c>
      <c r="CF570" s="15">
        <v>46</v>
      </c>
      <c r="CG570" s="15">
        <v>22</v>
      </c>
      <c r="CH570" s="15">
        <v>17</v>
      </c>
      <c r="CI570" s="15">
        <v>6</v>
      </c>
      <c r="CJ570" s="15">
        <v>69</v>
      </c>
      <c r="CK570" s="15">
        <v>95</v>
      </c>
      <c r="CL570" s="15">
        <v>101</v>
      </c>
      <c r="CM570" s="15">
        <v>80</v>
      </c>
      <c r="CN570" s="15">
        <v>94</v>
      </c>
      <c r="CO570" s="15">
        <v>10</v>
      </c>
      <c r="CP570" s="15">
        <v>52</v>
      </c>
      <c r="CQ570" s="15">
        <v>64</v>
      </c>
      <c r="CR570" s="15">
        <v>18</v>
      </c>
      <c r="CS570" s="15">
        <v>99</v>
      </c>
      <c r="CT570" s="15">
        <v>106</v>
      </c>
      <c r="CU570" s="15">
        <v>85</v>
      </c>
      <c r="CV570" s="15">
        <v>78</v>
      </c>
      <c r="CW570" s="15">
        <v>7</v>
      </c>
      <c r="CX570" s="15">
        <v>116</v>
      </c>
      <c r="CY570" s="15">
        <v>109</v>
      </c>
      <c r="CZ570" s="15">
        <v>92</v>
      </c>
      <c r="DA570" s="15">
        <v>16</v>
      </c>
      <c r="DB570" s="15">
        <v>72</v>
      </c>
      <c r="DC570" s="15">
        <v>11</v>
      </c>
      <c r="DD570" s="15">
        <v>5</v>
      </c>
      <c r="DE570" s="15">
        <v>87</v>
      </c>
      <c r="DG570" s="15">
        <v>79</v>
      </c>
      <c r="DH570" s="15">
        <v>51</v>
      </c>
      <c r="DI570" s="15">
        <v>32</v>
      </c>
      <c r="DJ570" s="15">
        <v>68</v>
      </c>
      <c r="DL570" s="15">
        <v>98</v>
      </c>
      <c r="DM570" s="15">
        <v>55</v>
      </c>
      <c r="DN570" s="15">
        <v>89</v>
      </c>
      <c r="DO570" s="15">
        <v>63</v>
      </c>
      <c r="DQ570" s="15">
        <v>24</v>
      </c>
      <c r="DR570" s="15">
        <v>96</v>
      </c>
      <c r="DS570" s="15">
        <v>71</v>
      </c>
      <c r="DT570" s="15">
        <v>47</v>
      </c>
    </row>
    <row r="571" spans="4:124" s="15" customFormat="1"/>
    <row r="572" spans="4:124" s="15" customFormat="1">
      <c r="D572" s="479">
        <v>117</v>
      </c>
      <c r="E572" s="40" t="s">
        <v>338</v>
      </c>
    </row>
    <row r="573" spans="4:124" s="15" customFormat="1">
      <c r="E573" s="475" t="s">
        <v>283</v>
      </c>
      <c r="F573" s="15">
        <v>1</v>
      </c>
      <c r="G573" s="15">
        <v>2</v>
      </c>
      <c r="H573" s="15">
        <v>3</v>
      </c>
      <c r="I573" s="15">
        <v>4</v>
      </c>
      <c r="J573" s="15">
        <v>5</v>
      </c>
      <c r="K573" s="15">
        <v>6</v>
      </c>
      <c r="L573" s="15">
        <v>7</v>
      </c>
      <c r="M573" s="15">
        <v>8</v>
      </c>
      <c r="N573" s="15">
        <v>9</v>
      </c>
      <c r="O573" s="15">
        <v>10</v>
      </c>
      <c r="P573" s="15">
        <v>11</v>
      </c>
      <c r="Q573" s="15">
        <v>12</v>
      </c>
      <c r="R573" s="15">
        <v>13</v>
      </c>
      <c r="S573" s="15">
        <v>14</v>
      </c>
      <c r="T573" s="15">
        <v>15</v>
      </c>
      <c r="U573" s="15">
        <v>16</v>
      </c>
      <c r="V573" s="15">
        <v>17</v>
      </c>
      <c r="W573" s="15">
        <v>18</v>
      </c>
      <c r="X573" s="15">
        <v>19</v>
      </c>
      <c r="Y573" s="15">
        <v>20</v>
      </c>
      <c r="Z573" s="15">
        <v>21</v>
      </c>
      <c r="AA573" s="15">
        <v>22</v>
      </c>
      <c r="AB573" s="15">
        <v>23</v>
      </c>
      <c r="AC573" s="15">
        <v>24</v>
      </c>
      <c r="AD573" s="15">
        <v>25</v>
      </c>
      <c r="AE573" s="15">
        <v>26</v>
      </c>
      <c r="AF573" s="15">
        <v>27</v>
      </c>
      <c r="AG573" s="15">
        <v>28</v>
      </c>
      <c r="AH573" s="15">
        <v>29</v>
      </c>
      <c r="AI573" s="15">
        <v>30</v>
      </c>
      <c r="AJ573" s="15">
        <v>31</v>
      </c>
      <c r="AK573" s="15">
        <v>32</v>
      </c>
      <c r="AL573" s="15">
        <v>33</v>
      </c>
      <c r="AM573" s="15">
        <v>34</v>
      </c>
      <c r="AN573" s="15">
        <v>35</v>
      </c>
      <c r="AO573" s="15">
        <v>36</v>
      </c>
      <c r="AP573" s="15">
        <v>37</v>
      </c>
      <c r="AQ573" s="15">
        <v>38</v>
      </c>
      <c r="AR573" s="15">
        <v>39</v>
      </c>
      <c r="AS573" s="15">
        <v>40</v>
      </c>
      <c r="AT573" s="15">
        <v>41</v>
      </c>
      <c r="AU573" s="15">
        <v>42</v>
      </c>
      <c r="AV573" s="15">
        <v>43</v>
      </c>
      <c r="AW573" s="15">
        <v>44</v>
      </c>
      <c r="AX573" s="15">
        <v>45</v>
      </c>
      <c r="AY573" s="15">
        <v>46</v>
      </c>
      <c r="AZ573" s="15">
        <v>47</v>
      </c>
      <c r="BA573" s="15">
        <v>48</v>
      </c>
      <c r="BB573" s="15">
        <v>49</v>
      </c>
      <c r="BC573" s="15">
        <v>50</v>
      </c>
      <c r="BD573" s="15">
        <v>51</v>
      </c>
      <c r="BE573" s="15">
        <v>52</v>
      </c>
      <c r="BF573" s="15">
        <v>53</v>
      </c>
      <c r="BG573" s="15">
        <v>54</v>
      </c>
      <c r="BH573" s="15">
        <v>55</v>
      </c>
      <c r="BI573" s="15">
        <v>56</v>
      </c>
      <c r="BJ573" s="15">
        <v>57</v>
      </c>
      <c r="BK573" s="15">
        <v>58</v>
      </c>
      <c r="BL573" s="15">
        <v>59</v>
      </c>
      <c r="BM573" s="15">
        <v>60</v>
      </c>
      <c r="BN573" s="15">
        <v>61</v>
      </c>
      <c r="BO573" s="15">
        <v>62</v>
      </c>
      <c r="BP573" s="15">
        <v>63</v>
      </c>
      <c r="BQ573" s="15">
        <v>64</v>
      </c>
      <c r="BR573" s="15">
        <v>65</v>
      </c>
      <c r="BS573" s="15">
        <v>66</v>
      </c>
      <c r="BT573" s="15">
        <v>67</v>
      </c>
      <c r="BU573" s="15">
        <v>68</v>
      </c>
      <c r="BV573" s="15">
        <v>69</v>
      </c>
      <c r="BW573" s="15">
        <v>70</v>
      </c>
      <c r="BX573" s="15">
        <v>71</v>
      </c>
      <c r="BY573" s="15">
        <v>72</v>
      </c>
      <c r="BZ573" s="15">
        <v>73</v>
      </c>
      <c r="CA573" s="15">
        <v>74</v>
      </c>
      <c r="CB573" s="15">
        <v>75</v>
      </c>
      <c r="CC573" s="15">
        <v>76</v>
      </c>
      <c r="CD573" s="15">
        <v>77</v>
      </c>
      <c r="CE573" s="15">
        <v>78</v>
      </c>
      <c r="CF573" s="15">
        <v>79</v>
      </c>
      <c r="CG573" s="15">
        <v>80</v>
      </c>
      <c r="CH573" s="15">
        <v>81</v>
      </c>
      <c r="CI573" s="15">
        <v>82</v>
      </c>
      <c r="CJ573" s="15">
        <v>83</v>
      </c>
      <c r="CK573" s="15">
        <v>84</v>
      </c>
      <c r="CL573" s="15">
        <v>85</v>
      </c>
      <c r="CM573" s="15">
        <v>86</v>
      </c>
      <c r="CN573" s="15">
        <v>87</v>
      </c>
      <c r="CO573" s="15">
        <v>88</v>
      </c>
      <c r="CP573" s="15">
        <v>89</v>
      </c>
      <c r="CQ573" s="15">
        <v>90</v>
      </c>
      <c r="CR573" s="15">
        <v>91</v>
      </c>
      <c r="CS573" s="15">
        <v>92</v>
      </c>
      <c r="CT573" s="15">
        <v>93</v>
      </c>
      <c r="CU573" s="15">
        <v>94</v>
      </c>
      <c r="CV573" s="15">
        <v>95</v>
      </c>
      <c r="CW573" s="15">
        <v>96</v>
      </c>
      <c r="CX573" s="15">
        <v>97</v>
      </c>
      <c r="CY573" s="15">
        <v>98</v>
      </c>
      <c r="CZ573" s="15">
        <v>99</v>
      </c>
      <c r="DA573" s="15">
        <v>100</v>
      </c>
      <c r="DB573" s="15">
        <v>101</v>
      </c>
      <c r="DC573" s="15">
        <v>102</v>
      </c>
      <c r="DD573" s="15">
        <v>103</v>
      </c>
      <c r="DE573" s="15">
        <v>104</v>
      </c>
      <c r="DF573" s="15">
        <v>105</v>
      </c>
      <c r="DG573" s="15">
        <v>106</v>
      </c>
      <c r="DH573" s="15">
        <v>107</v>
      </c>
      <c r="DI573" s="15">
        <v>108</v>
      </c>
      <c r="DJ573" s="15">
        <v>109</v>
      </c>
      <c r="DL573" s="15">
        <v>110</v>
      </c>
      <c r="DM573" s="15">
        <v>111</v>
      </c>
      <c r="DN573" s="15">
        <v>112</v>
      </c>
      <c r="DO573" s="15">
        <v>113</v>
      </c>
      <c r="DQ573" s="15">
        <v>114</v>
      </c>
      <c r="DR573" s="15">
        <v>115</v>
      </c>
      <c r="DS573" s="15">
        <v>116</v>
      </c>
      <c r="DT573" s="15">
        <v>117</v>
      </c>
    </row>
    <row r="574" spans="4:124" s="15" customFormat="1">
      <c r="E574" s="475" t="s">
        <v>311</v>
      </c>
      <c r="F574" s="15">
        <v>115</v>
      </c>
      <c r="G574" s="15">
        <v>110</v>
      </c>
      <c r="H574" s="15">
        <v>30</v>
      </c>
      <c r="I574" s="15">
        <v>15</v>
      </c>
      <c r="J574" s="15">
        <v>76</v>
      </c>
      <c r="K574" s="15">
        <v>10</v>
      </c>
      <c r="L574" s="15">
        <v>113</v>
      </c>
      <c r="M574" s="15">
        <v>19</v>
      </c>
      <c r="N574" s="15">
        <v>52</v>
      </c>
      <c r="O574" s="15">
        <v>79</v>
      </c>
      <c r="P574" s="15">
        <v>4</v>
      </c>
      <c r="Q574" s="15">
        <v>23</v>
      </c>
      <c r="R574" s="15">
        <v>74</v>
      </c>
      <c r="S574" s="15">
        <v>93</v>
      </c>
      <c r="T574" s="15">
        <v>14</v>
      </c>
      <c r="U574" s="15">
        <v>60</v>
      </c>
      <c r="V574" s="15">
        <v>8</v>
      </c>
      <c r="W574" s="15">
        <v>61</v>
      </c>
      <c r="X574" s="15">
        <v>90</v>
      </c>
      <c r="Y574" s="15">
        <v>28</v>
      </c>
      <c r="Z574" s="15">
        <v>20</v>
      </c>
      <c r="AA574" s="15">
        <v>66</v>
      </c>
      <c r="AB574" s="15">
        <v>12</v>
      </c>
      <c r="AC574" s="15">
        <v>91</v>
      </c>
      <c r="AD574" s="15">
        <v>53</v>
      </c>
      <c r="AE574" s="15">
        <v>77</v>
      </c>
      <c r="AF574" s="15">
        <v>117</v>
      </c>
      <c r="AG574" s="15">
        <v>39</v>
      </c>
      <c r="AH574" s="15">
        <v>31</v>
      </c>
      <c r="AI574" s="15">
        <v>92</v>
      </c>
      <c r="AJ574" s="15">
        <v>85</v>
      </c>
      <c r="AK574" s="15">
        <v>94</v>
      </c>
      <c r="AL574" s="15">
        <v>67</v>
      </c>
      <c r="AM574" s="15">
        <v>111</v>
      </c>
      <c r="AN574" s="15">
        <v>27</v>
      </c>
      <c r="AO574" s="15">
        <v>42</v>
      </c>
      <c r="AP574" s="15">
        <v>99</v>
      </c>
      <c r="AQ574" s="15">
        <v>57</v>
      </c>
      <c r="AR574" s="15">
        <v>21</v>
      </c>
      <c r="AS574" s="15">
        <v>32</v>
      </c>
      <c r="AT574" s="15">
        <v>2</v>
      </c>
      <c r="AU574" s="15">
        <v>116</v>
      </c>
      <c r="AV574" s="15">
        <v>11</v>
      </c>
      <c r="AW574" s="15">
        <v>16</v>
      </c>
      <c r="AX574" s="15">
        <v>109</v>
      </c>
      <c r="AY574" s="15">
        <v>22</v>
      </c>
      <c r="AZ574" s="15">
        <v>78</v>
      </c>
      <c r="BA574" s="15">
        <v>70</v>
      </c>
      <c r="BB574" s="15">
        <v>107</v>
      </c>
      <c r="BC574" s="15">
        <v>26</v>
      </c>
      <c r="BD574" s="15">
        <v>45</v>
      </c>
      <c r="BE574" s="15">
        <v>69</v>
      </c>
      <c r="BF574" s="15">
        <v>62</v>
      </c>
      <c r="BG574" s="15">
        <v>38</v>
      </c>
      <c r="BH574" s="15">
        <v>104</v>
      </c>
      <c r="BI574" s="15">
        <v>63</v>
      </c>
      <c r="BJ574" s="15">
        <v>68</v>
      </c>
      <c r="BK574" s="15">
        <v>105</v>
      </c>
      <c r="BL574" s="15">
        <v>81</v>
      </c>
      <c r="BM574" s="15">
        <v>86</v>
      </c>
      <c r="BN574" s="15">
        <v>83</v>
      </c>
      <c r="BO574" s="15">
        <v>89</v>
      </c>
      <c r="BP574" s="15">
        <v>56</v>
      </c>
      <c r="BQ574" s="15">
        <v>73</v>
      </c>
      <c r="BR574" s="15">
        <v>103</v>
      </c>
      <c r="BS574" s="15">
        <v>95</v>
      </c>
      <c r="BT574" s="15">
        <v>3</v>
      </c>
      <c r="BU574" s="15">
        <v>96</v>
      </c>
      <c r="BV574" s="15">
        <v>101</v>
      </c>
      <c r="BW574" s="15">
        <v>71</v>
      </c>
      <c r="BX574" s="15">
        <v>25</v>
      </c>
      <c r="BY574" s="15">
        <v>48</v>
      </c>
      <c r="BZ574" s="15">
        <v>44</v>
      </c>
      <c r="CA574" s="15">
        <v>6</v>
      </c>
      <c r="CB574" s="15">
        <v>33</v>
      </c>
      <c r="CC574" s="15">
        <v>82</v>
      </c>
      <c r="CD574" s="15">
        <v>64</v>
      </c>
      <c r="CE574" s="15">
        <v>47</v>
      </c>
      <c r="CF574" s="15">
        <v>35</v>
      </c>
      <c r="CG574" s="15">
        <v>1</v>
      </c>
      <c r="CH574" s="15">
        <v>9</v>
      </c>
      <c r="CI574" s="15">
        <v>50</v>
      </c>
      <c r="CJ574" s="15">
        <v>80</v>
      </c>
      <c r="CK574" s="15">
        <v>87</v>
      </c>
      <c r="CL574" s="15">
        <v>18</v>
      </c>
      <c r="CM574" s="15">
        <v>102</v>
      </c>
      <c r="CN574" s="15">
        <v>98</v>
      </c>
      <c r="CO574" s="15">
        <v>54</v>
      </c>
      <c r="CP574" s="15">
        <v>72</v>
      </c>
      <c r="CQ574" s="15">
        <v>58</v>
      </c>
      <c r="CR574" s="15">
        <v>24</v>
      </c>
      <c r="CS574" s="15">
        <v>51</v>
      </c>
      <c r="CT574" s="15">
        <v>40</v>
      </c>
      <c r="CU574" s="15">
        <v>106</v>
      </c>
      <c r="CV574" s="15">
        <v>84</v>
      </c>
      <c r="CW574" s="15">
        <v>112</v>
      </c>
      <c r="CX574" s="15">
        <v>5</v>
      </c>
      <c r="CY574" s="15">
        <v>75</v>
      </c>
      <c r="CZ574" s="15">
        <v>108</v>
      </c>
      <c r="DA574" s="15">
        <v>114</v>
      </c>
      <c r="DB574" s="15">
        <v>97</v>
      </c>
      <c r="DC574" s="15">
        <v>34</v>
      </c>
      <c r="DD574" s="15">
        <v>17</v>
      </c>
      <c r="DE574" s="15">
        <v>37</v>
      </c>
      <c r="DF574" s="15">
        <v>7</v>
      </c>
      <c r="DG574" s="15">
        <v>59</v>
      </c>
      <c r="DH574" s="15">
        <v>49</v>
      </c>
      <c r="DI574" s="15">
        <v>41</v>
      </c>
      <c r="DJ574" s="15">
        <v>36</v>
      </c>
      <c r="DL574" s="15">
        <v>88</v>
      </c>
      <c r="DM574" s="15">
        <v>13</v>
      </c>
      <c r="DN574" s="15">
        <v>29</v>
      </c>
      <c r="DO574" s="15">
        <v>43</v>
      </c>
      <c r="DQ574" s="15">
        <v>100</v>
      </c>
      <c r="DR574" s="15">
        <v>55</v>
      </c>
      <c r="DS574" s="15">
        <v>46</v>
      </c>
      <c r="DT574" s="15">
        <v>65</v>
      </c>
    </row>
    <row r="575" spans="4:124" s="15" customFormat="1">
      <c r="E575" s="475" t="s">
        <v>313</v>
      </c>
      <c r="F575" s="15">
        <v>103</v>
      </c>
      <c r="G575" s="15">
        <v>33</v>
      </c>
      <c r="H575" s="15">
        <v>52</v>
      </c>
      <c r="I575" s="15">
        <v>45</v>
      </c>
      <c r="J575" s="15">
        <v>11</v>
      </c>
      <c r="K575" s="15">
        <v>113</v>
      </c>
      <c r="L575" s="15">
        <v>73</v>
      </c>
      <c r="M575" s="15">
        <v>20</v>
      </c>
      <c r="N575" s="15">
        <v>63</v>
      </c>
      <c r="O575" s="15">
        <v>47</v>
      </c>
      <c r="P575" s="15">
        <v>5</v>
      </c>
      <c r="Q575" s="15">
        <v>6</v>
      </c>
      <c r="R575" s="15">
        <v>89</v>
      </c>
      <c r="S575" s="15">
        <v>78</v>
      </c>
      <c r="T575" s="15">
        <v>102</v>
      </c>
      <c r="U575" s="15">
        <v>43</v>
      </c>
      <c r="V575" s="15">
        <v>19</v>
      </c>
      <c r="W575" s="15">
        <v>9</v>
      </c>
      <c r="X575" s="15">
        <v>76</v>
      </c>
      <c r="Y575" s="15">
        <v>22</v>
      </c>
      <c r="Z575" s="15">
        <v>93</v>
      </c>
      <c r="AA575" s="15">
        <v>106</v>
      </c>
      <c r="AB575" s="15">
        <v>37</v>
      </c>
      <c r="AC575" s="15">
        <v>82</v>
      </c>
      <c r="AD575" s="15">
        <v>12</v>
      </c>
      <c r="AE575" s="15">
        <v>15</v>
      </c>
      <c r="AF575" s="15">
        <v>31</v>
      </c>
      <c r="AG575" s="15">
        <v>59</v>
      </c>
      <c r="AH575" s="15">
        <v>95</v>
      </c>
      <c r="AI575" s="15">
        <v>66</v>
      </c>
      <c r="AJ575" s="15">
        <v>84</v>
      </c>
      <c r="AK575" s="15">
        <v>114</v>
      </c>
      <c r="AL575" s="15">
        <v>16</v>
      </c>
      <c r="AM575" s="15">
        <v>110</v>
      </c>
      <c r="AN575" s="15">
        <v>77</v>
      </c>
      <c r="AO575" s="15">
        <v>38</v>
      </c>
      <c r="AP575" s="15">
        <v>28</v>
      </c>
      <c r="AQ575" s="15">
        <v>7</v>
      </c>
      <c r="AR575" s="15">
        <v>67</v>
      </c>
      <c r="AS575" s="15">
        <v>88</v>
      </c>
      <c r="AT575" s="15">
        <v>39</v>
      </c>
      <c r="AU575" s="15">
        <v>26</v>
      </c>
      <c r="AV575" s="15">
        <v>87</v>
      </c>
      <c r="AW575" s="15">
        <v>51</v>
      </c>
      <c r="AX575" s="15">
        <v>46</v>
      </c>
      <c r="AY575" s="15">
        <v>14</v>
      </c>
      <c r="AZ575" s="15">
        <v>54</v>
      </c>
      <c r="BA575" s="15">
        <v>117</v>
      </c>
      <c r="BB575" s="15">
        <v>8</v>
      </c>
      <c r="BC575" s="15">
        <v>56</v>
      </c>
      <c r="BD575" s="15">
        <v>44</v>
      </c>
      <c r="BE575" s="15">
        <v>74</v>
      </c>
      <c r="BF575" s="15">
        <v>60</v>
      </c>
      <c r="BG575" s="15">
        <v>13</v>
      </c>
      <c r="BH575" s="15">
        <v>112</v>
      </c>
      <c r="BI575" s="15">
        <v>35</v>
      </c>
      <c r="BJ575" s="15">
        <v>101</v>
      </c>
      <c r="BK575" s="15">
        <v>107</v>
      </c>
      <c r="BL575" s="15">
        <v>23</v>
      </c>
      <c r="BM575" s="15">
        <v>62</v>
      </c>
      <c r="BN575" s="15">
        <v>32</v>
      </c>
      <c r="BO575" s="15">
        <v>53</v>
      </c>
      <c r="BP575" s="15">
        <v>27</v>
      </c>
      <c r="BQ575" s="15">
        <v>83</v>
      </c>
      <c r="BR575" s="15">
        <v>98</v>
      </c>
      <c r="BS575" s="15">
        <v>65</v>
      </c>
      <c r="BT575" s="15">
        <v>81</v>
      </c>
      <c r="BU575" s="15">
        <v>21</v>
      </c>
      <c r="BV575" s="15">
        <v>97</v>
      </c>
      <c r="BW575" s="15">
        <v>41</v>
      </c>
      <c r="BX575" s="15">
        <v>104</v>
      </c>
      <c r="BY575" s="15">
        <v>80</v>
      </c>
      <c r="BZ575" s="15">
        <v>92</v>
      </c>
      <c r="CA575" s="15">
        <v>85</v>
      </c>
      <c r="CB575" s="15">
        <v>96</v>
      </c>
      <c r="CC575" s="15">
        <v>69</v>
      </c>
      <c r="CD575" s="15">
        <v>105</v>
      </c>
      <c r="CE575" s="15">
        <v>55</v>
      </c>
      <c r="CF575" s="15">
        <v>42</v>
      </c>
      <c r="CG575" s="15">
        <v>17</v>
      </c>
      <c r="CH575" s="15">
        <v>50</v>
      </c>
      <c r="CI575" s="15">
        <v>24</v>
      </c>
      <c r="CJ575" s="15">
        <v>64</v>
      </c>
      <c r="CK575" s="15">
        <v>86</v>
      </c>
      <c r="CL575" s="15">
        <v>115</v>
      </c>
      <c r="CM575" s="15">
        <v>29</v>
      </c>
      <c r="CN575" s="15">
        <v>40</v>
      </c>
      <c r="CO575" s="15">
        <v>91</v>
      </c>
      <c r="CP575" s="15">
        <v>71</v>
      </c>
      <c r="CQ575" s="15">
        <v>4</v>
      </c>
      <c r="CR575" s="15">
        <v>90</v>
      </c>
      <c r="CS575" s="15">
        <v>30</v>
      </c>
      <c r="CT575" s="15">
        <v>111</v>
      </c>
      <c r="CU575" s="15">
        <v>100</v>
      </c>
      <c r="CV575" s="15">
        <v>116</v>
      </c>
      <c r="CW575" s="15">
        <v>94</v>
      </c>
      <c r="CX575" s="15">
        <v>108</v>
      </c>
      <c r="CY575" s="15">
        <v>36</v>
      </c>
      <c r="CZ575" s="15">
        <v>3</v>
      </c>
      <c r="DA575" s="15">
        <v>61</v>
      </c>
      <c r="DB575" s="15">
        <v>109</v>
      </c>
      <c r="DC575" s="15">
        <v>75</v>
      </c>
      <c r="DD575" s="15">
        <v>49</v>
      </c>
      <c r="DE575" s="15">
        <v>68</v>
      </c>
      <c r="DF575" s="15">
        <v>57</v>
      </c>
      <c r="DG575" s="15">
        <v>79</v>
      </c>
      <c r="DH575" s="15">
        <v>58</v>
      </c>
      <c r="DI575" s="15">
        <v>1</v>
      </c>
      <c r="DJ575" s="15">
        <v>25</v>
      </c>
      <c r="DL575" s="15">
        <v>34</v>
      </c>
      <c r="DM575" s="15">
        <v>18</v>
      </c>
      <c r="DN575" s="15">
        <v>99</v>
      </c>
      <c r="DO575" s="15">
        <v>2</v>
      </c>
      <c r="DQ575" s="15">
        <v>72</v>
      </c>
      <c r="DR575" s="15">
        <v>70</v>
      </c>
      <c r="DS575" s="15">
        <v>10</v>
      </c>
      <c r="DT575" s="15">
        <v>48</v>
      </c>
    </row>
    <row r="576" spans="4:124" s="15" customFormat="1"/>
    <row r="577" spans="4:125" s="15" customFormat="1">
      <c r="D577" s="479">
        <v>118</v>
      </c>
      <c r="E577" s="40" t="s">
        <v>338</v>
      </c>
    </row>
    <row r="578" spans="4:125" s="15" customFormat="1">
      <c r="E578" s="475" t="s">
        <v>283</v>
      </c>
      <c r="F578" s="15">
        <v>1</v>
      </c>
      <c r="G578" s="15">
        <v>2</v>
      </c>
      <c r="H578" s="15">
        <v>3</v>
      </c>
      <c r="I578" s="15">
        <v>4</v>
      </c>
      <c r="J578" s="15">
        <v>5</v>
      </c>
      <c r="K578" s="15">
        <v>6</v>
      </c>
      <c r="L578" s="15">
        <v>7</v>
      </c>
      <c r="M578" s="15">
        <v>8</v>
      </c>
      <c r="N578" s="15">
        <v>9</v>
      </c>
      <c r="O578" s="15">
        <v>10</v>
      </c>
      <c r="P578" s="15">
        <v>11</v>
      </c>
      <c r="Q578" s="15">
        <v>12</v>
      </c>
      <c r="R578" s="15">
        <v>13</v>
      </c>
      <c r="S578" s="15">
        <v>14</v>
      </c>
      <c r="T578" s="15">
        <v>15</v>
      </c>
      <c r="U578" s="15">
        <v>16</v>
      </c>
      <c r="V578" s="15">
        <v>17</v>
      </c>
      <c r="W578" s="15">
        <v>18</v>
      </c>
      <c r="X578" s="15">
        <v>19</v>
      </c>
      <c r="Y578" s="15">
        <v>20</v>
      </c>
      <c r="Z578" s="15">
        <v>21</v>
      </c>
      <c r="AA578" s="15">
        <v>22</v>
      </c>
      <c r="AB578" s="15">
        <v>23</v>
      </c>
      <c r="AC578" s="15">
        <v>24</v>
      </c>
      <c r="AD578" s="15">
        <v>25</v>
      </c>
      <c r="AE578" s="15">
        <v>26</v>
      </c>
      <c r="AF578" s="15">
        <v>27</v>
      </c>
      <c r="AG578" s="15">
        <v>28</v>
      </c>
      <c r="AH578" s="15">
        <v>29</v>
      </c>
      <c r="AI578" s="15">
        <v>30</v>
      </c>
      <c r="AJ578" s="15">
        <v>31</v>
      </c>
      <c r="AK578" s="15">
        <v>32</v>
      </c>
      <c r="AL578" s="15">
        <v>33</v>
      </c>
      <c r="AM578" s="15">
        <v>34</v>
      </c>
      <c r="AN578" s="15">
        <v>35</v>
      </c>
      <c r="AO578" s="15">
        <v>36</v>
      </c>
      <c r="AP578" s="15">
        <v>37</v>
      </c>
      <c r="AQ578" s="15">
        <v>38</v>
      </c>
      <c r="AR578" s="15">
        <v>39</v>
      </c>
      <c r="AS578" s="15">
        <v>40</v>
      </c>
      <c r="AT578" s="15">
        <v>41</v>
      </c>
      <c r="AU578" s="15">
        <v>42</v>
      </c>
      <c r="AV578" s="15">
        <v>43</v>
      </c>
      <c r="AW578" s="15">
        <v>44</v>
      </c>
      <c r="AX578" s="15">
        <v>45</v>
      </c>
      <c r="AY578" s="15">
        <v>46</v>
      </c>
      <c r="AZ578" s="15">
        <v>47</v>
      </c>
      <c r="BA578" s="15">
        <v>48</v>
      </c>
      <c r="BB578" s="15">
        <v>49</v>
      </c>
      <c r="BC578" s="15">
        <v>50</v>
      </c>
      <c r="BD578" s="15">
        <v>51</v>
      </c>
      <c r="BE578" s="15">
        <v>52</v>
      </c>
      <c r="BF578" s="15">
        <v>53</v>
      </c>
      <c r="BG578" s="15">
        <v>54</v>
      </c>
      <c r="BH578" s="15">
        <v>55</v>
      </c>
      <c r="BI578" s="15">
        <v>56</v>
      </c>
      <c r="BJ578" s="15">
        <v>57</v>
      </c>
      <c r="BK578" s="15">
        <v>58</v>
      </c>
      <c r="BL578" s="15">
        <v>59</v>
      </c>
      <c r="BM578" s="15">
        <v>60</v>
      </c>
      <c r="BN578" s="15">
        <v>61</v>
      </c>
      <c r="BO578" s="15">
        <v>62</v>
      </c>
      <c r="BP578" s="15">
        <v>63</v>
      </c>
      <c r="BQ578" s="15">
        <v>64</v>
      </c>
      <c r="BR578" s="15">
        <v>65</v>
      </c>
      <c r="BS578" s="15">
        <v>66</v>
      </c>
      <c r="BT578" s="15">
        <v>67</v>
      </c>
      <c r="BU578" s="15">
        <v>68</v>
      </c>
      <c r="BV578" s="15">
        <v>69</v>
      </c>
      <c r="BW578" s="15">
        <v>70</v>
      </c>
      <c r="BX578" s="15">
        <v>71</v>
      </c>
      <c r="BY578" s="15">
        <v>72</v>
      </c>
      <c r="BZ578" s="15">
        <v>73</v>
      </c>
      <c r="CA578" s="15">
        <v>74</v>
      </c>
      <c r="CB578" s="15">
        <v>75</v>
      </c>
      <c r="CC578" s="15">
        <v>76</v>
      </c>
      <c r="CD578" s="15">
        <v>77</v>
      </c>
      <c r="CE578" s="15">
        <v>78</v>
      </c>
      <c r="CF578" s="15">
        <v>79</v>
      </c>
      <c r="CG578" s="15">
        <v>80</v>
      </c>
      <c r="CH578" s="15">
        <v>81</v>
      </c>
      <c r="CI578" s="15">
        <v>82</v>
      </c>
      <c r="CJ578" s="15">
        <v>83</v>
      </c>
      <c r="CK578" s="15">
        <v>84</v>
      </c>
      <c r="CL578" s="15">
        <v>85</v>
      </c>
      <c r="CM578" s="15">
        <v>86</v>
      </c>
      <c r="CN578" s="15">
        <v>87</v>
      </c>
      <c r="CO578" s="15">
        <v>88</v>
      </c>
      <c r="CP578" s="15">
        <v>89</v>
      </c>
      <c r="CQ578" s="15">
        <v>90</v>
      </c>
      <c r="CR578" s="15">
        <v>91</v>
      </c>
      <c r="CS578" s="15">
        <v>92</v>
      </c>
      <c r="CT578" s="15">
        <v>93</v>
      </c>
      <c r="CU578" s="15">
        <v>94</v>
      </c>
      <c r="CV578" s="15">
        <v>95</v>
      </c>
      <c r="CW578" s="15">
        <v>96</v>
      </c>
      <c r="CX578" s="15">
        <v>97</v>
      </c>
      <c r="CY578" s="15">
        <v>98</v>
      </c>
      <c r="CZ578" s="15">
        <v>99</v>
      </c>
      <c r="DA578" s="15">
        <v>100</v>
      </c>
      <c r="DB578" s="15">
        <v>101</v>
      </c>
      <c r="DC578" s="15">
        <v>102</v>
      </c>
      <c r="DD578" s="15">
        <v>103</v>
      </c>
      <c r="DE578" s="15">
        <v>104</v>
      </c>
      <c r="DF578" s="15">
        <v>105</v>
      </c>
      <c r="DG578" s="15">
        <v>106</v>
      </c>
      <c r="DH578" s="15">
        <v>107</v>
      </c>
      <c r="DI578" s="15">
        <v>108</v>
      </c>
      <c r="DJ578" s="15">
        <v>109</v>
      </c>
      <c r="DK578" s="15">
        <v>110</v>
      </c>
      <c r="DL578" s="15">
        <v>111</v>
      </c>
      <c r="DM578" s="15">
        <v>112</v>
      </c>
      <c r="DN578" s="15">
        <v>113</v>
      </c>
      <c r="DO578" s="15">
        <v>114</v>
      </c>
      <c r="DQ578" s="15">
        <v>115</v>
      </c>
      <c r="DR578" s="15">
        <v>116</v>
      </c>
      <c r="DS578" s="15">
        <v>117</v>
      </c>
      <c r="DT578" s="15">
        <v>118</v>
      </c>
    </row>
    <row r="579" spans="4:125" s="15" customFormat="1">
      <c r="E579" s="475" t="s">
        <v>311</v>
      </c>
      <c r="F579" s="15">
        <v>94</v>
      </c>
      <c r="G579" s="15">
        <v>78</v>
      </c>
      <c r="H579" s="15">
        <v>62</v>
      </c>
      <c r="I579" s="15">
        <v>102</v>
      </c>
      <c r="J579" s="15">
        <v>12</v>
      </c>
      <c r="K579" s="15">
        <v>110</v>
      </c>
      <c r="L579" s="15">
        <v>30</v>
      </c>
      <c r="M579" s="15">
        <v>46</v>
      </c>
      <c r="N579" s="15">
        <v>21</v>
      </c>
      <c r="O579" s="15">
        <v>7</v>
      </c>
      <c r="P579" s="15">
        <v>22</v>
      </c>
      <c r="Q579" s="15">
        <v>83</v>
      </c>
      <c r="R579" s="15">
        <v>74</v>
      </c>
      <c r="S579" s="15">
        <v>101</v>
      </c>
      <c r="T579" s="15">
        <v>111</v>
      </c>
      <c r="U579" s="15">
        <v>118</v>
      </c>
      <c r="V579" s="15">
        <v>14</v>
      </c>
      <c r="W579" s="15">
        <v>97</v>
      </c>
      <c r="X579" s="15">
        <v>25</v>
      </c>
      <c r="Y579" s="15">
        <v>1</v>
      </c>
      <c r="Z579" s="15">
        <v>27</v>
      </c>
      <c r="AA579" s="15">
        <v>108</v>
      </c>
      <c r="AB579" s="15">
        <v>32</v>
      </c>
      <c r="AC579" s="15">
        <v>113</v>
      </c>
      <c r="AD579" s="15">
        <v>43</v>
      </c>
      <c r="AE579" s="15">
        <v>10</v>
      </c>
      <c r="AF579" s="15">
        <v>64</v>
      </c>
      <c r="AG579" s="15">
        <v>75</v>
      </c>
      <c r="AH579" s="15">
        <v>116</v>
      </c>
      <c r="AI579" s="15">
        <v>88</v>
      </c>
      <c r="AJ579" s="15">
        <v>104</v>
      </c>
      <c r="AK579" s="15">
        <v>56</v>
      </c>
      <c r="AL579" s="15">
        <v>40</v>
      </c>
      <c r="AM579" s="15">
        <v>47</v>
      </c>
      <c r="AN579" s="15">
        <v>71</v>
      </c>
      <c r="AO579" s="15">
        <v>99</v>
      </c>
      <c r="AP579" s="15">
        <v>59</v>
      </c>
      <c r="AQ579" s="15">
        <v>15</v>
      </c>
      <c r="AR579" s="15">
        <v>2</v>
      </c>
      <c r="AS579" s="15">
        <v>84</v>
      </c>
      <c r="AT579" s="15">
        <v>23</v>
      </c>
      <c r="AU579" s="15">
        <v>29</v>
      </c>
      <c r="AV579" s="15">
        <v>19</v>
      </c>
      <c r="AW579" s="15">
        <v>66</v>
      </c>
      <c r="AX579" s="15">
        <v>87</v>
      </c>
      <c r="AY579" s="15">
        <v>35</v>
      </c>
      <c r="AZ579" s="15">
        <v>13</v>
      </c>
      <c r="BA579" s="15">
        <v>24</v>
      </c>
      <c r="BB579" s="15">
        <v>17</v>
      </c>
      <c r="BC579" s="15">
        <v>68</v>
      </c>
      <c r="BD579" s="15">
        <v>4</v>
      </c>
      <c r="BE579" s="15">
        <v>117</v>
      </c>
      <c r="BF579" s="15">
        <v>107</v>
      </c>
      <c r="BG579" s="15">
        <v>11</v>
      </c>
      <c r="BH579" s="15">
        <v>72</v>
      </c>
      <c r="BI579" s="15">
        <v>90</v>
      </c>
      <c r="BJ579" s="15">
        <v>9</v>
      </c>
      <c r="BK579" s="15">
        <v>85</v>
      </c>
      <c r="BL579" s="15">
        <v>37</v>
      </c>
      <c r="BM579" s="15">
        <v>51</v>
      </c>
      <c r="BN579" s="15">
        <v>65</v>
      </c>
      <c r="BO579" s="15">
        <v>36</v>
      </c>
      <c r="BP579" s="15">
        <v>79</v>
      </c>
      <c r="BQ579" s="15">
        <v>16</v>
      </c>
      <c r="BR579" s="15">
        <v>103</v>
      </c>
      <c r="BS579" s="15">
        <v>28</v>
      </c>
      <c r="BT579" s="15">
        <v>115</v>
      </c>
      <c r="BU579" s="15">
        <v>57</v>
      </c>
      <c r="BV579" s="15">
        <v>93</v>
      </c>
      <c r="BW579" s="15">
        <v>41</v>
      </c>
      <c r="BX579" s="15">
        <v>114</v>
      </c>
      <c r="BY579" s="15">
        <v>49</v>
      </c>
      <c r="BZ579" s="15">
        <v>89</v>
      </c>
      <c r="CA579" s="15">
        <v>91</v>
      </c>
      <c r="CB579" s="15">
        <v>53</v>
      </c>
      <c r="CC579" s="15">
        <v>18</v>
      </c>
      <c r="CD579" s="15">
        <v>54</v>
      </c>
      <c r="CE579" s="15">
        <v>45</v>
      </c>
      <c r="CF579" s="15">
        <v>106</v>
      </c>
      <c r="CG579" s="15">
        <v>86</v>
      </c>
      <c r="CH579" s="15">
        <v>20</v>
      </c>
      <c r="CI579" s="15">
        <v>61</v>
      </c>
      <c r="CJ579" s="15">
        <v>5</v>
      </c>
      <c r="CK579" s="15">
        <v>33</v>
      </c>
      <c r="CL579" s="15">
        <v>58</v>
      </c>
      <c r="CM579" s="15">
        <v>95</v>
      </c>
      <c r="CN579" s="15">
        <v>100</v>
      </c>
      <c r="CO579" s="15">
        <v>76</v>
      </c>
      <c r="CP579" s="15">
        <v>73</v>
      </c>
      <c r="CQ579" s="15">
        <v>48</v>
      </c>
      <c r="CR579" s="15">
        <v>105</v>
      </c>
      <c r="CS579" s="15">
        <v>55</v>
      </c>
      <c r="CT579" s="15">
        <v>50</v>
      </c>
      <c r="CU579" s="15">
        <v>6</v>
      </c>
      <c r="CV579" s="15">
        <v>69</v>
      </c>
      <c r="CW579" s="15">
        <v>80</v>
      </c>
      <c r="CX579" s="15">
        <v>63</v>
      </c>
      <c r="CY579" s="15">
        <v>92</v>
      </c>
      <c r="CZ579" s="15">
        <v>3</v>
      </c>
      <c r="DA579" s="15">
        <v>8</v>
      </c>
      <c r="DB579" s="15">
        <v>77</v>
      </c>
      <c r="DC579" s="15">
        <v>26</v>
      </c>
      <c r="DD579" s="15">
        <v>70</v>
      </c>
      <c r="DE579" s="15">
        <v>31</v>
      </c>
      <c r="DF579" s="15">
        <v>39</v>
      </c>
      <c r="DG579" s="15">
        <v>44</v>
      </c>
      <c r="DH579" s="15">
        <v>34</v>
      </c>
      <c r="DI579" s="15">
        <v>81</v>
      </c>
      <c r="DJ579" s="15">
        <v>112</v>
      </c>
      <c r="DK579" s="15">
        <v>98</v>
      </c>
      <c r="DL579" s="15">
        <v>82</v>
      </c>
      <c r="DM579" s="15">
        <v>109</v>
      </c>
      <c r="DN579" s="15">
        <v>42</v>
      </c>
      <c r="DO579" s="15">
        <v>60</v>
      </c>
      <c r="DQ579" s="15">
        <v>38</v>
      </c>
      <c r="DR579" s="15">
        <v>96</v>
      </c>
      <c r="DS579" s="15">
        <v>52</v>
      </c>
      <c r="DT579" s="15">
        <v>67</v>
      </c>
    </row>
    <row r="580" spans="4:125" s="15" customFormat="1">
      <c r="E580" s="475" t="s">
        <v>313</v>
      </c>
      <c r="F580" s="15">
        <v>93</v>
      </c>
      <c r="G580" s="15">
        <v>85</v>
      </c>
      <c r="H580" s="15">
        <v>116</v>
      </c>
      <c r="I580" s="15">
        <v>76</v>
      </c>
      <c r="J580" s="15">
        <v>6</v>
      </c>
      <c r="K580" s="15">
        <v>54</v>
      </c>
      <c r="L580" s="15">
        <v>95</v>
      </c>
      <c r="M580" s="15">
        <v>12</v>
      </c>
      <c r="N580" s="15">
        <v>90</v>
      </c>
      <c r="O580" s="15">
        <v>118</v>
      </c>
      <c r="P580" s="15">
        <v>49</v>
      </c>
      <c r="Q580" s="15">
        <v>8</v>
      </c>
      <c r="R580" s="15">
        <v>16</v>
      </c>
      <c r="S580" s="15">
        <v>117</v>
      </c>
      <c r="T580" s="15">
        <v>61</v>
      </c>
      <c r="U580" s="15">
        <v>34</v>
      </c>
      <c r="V580" s="15">
        <v>103</v>
      </c>
      <c r="W580" s="15">
        <v>14</v>
      </c>
      <c r="X580" s="15">
        <v>46</v>
      </c>
      <c r="Y580" s="15">
        <v>83</v>
      </c>
      <c r="Z580" s="15">
        <v>69</v>
      </c>
      <c r="AA580" s="15">
        <v>74</v>
      </c>
      <c r="AB580" s="15">
        <v>29</v>
      </c>
      <c r="AC580" s="15">
        <v>107</v>
      </c>
      <c r="AD580" s="15">
        <v>97</v>
      </c>
      <c r="AE580" s="15">
        <v>88</v>
      </c>
      <c r="AF580" s="15">
        <v>106</v>
      </c>
      <c r="AG580" s="15">
        <v>59</v>
      </c>
      <c r="AH580" s="15">
        <v>80</v>
      </c>
      <c r="AI580" s="15">
        <v>94</v>
      </c>
      <c r="AJ580" s="15">
        <v>87</v>
      </c>
      <c r="AK580" s="15">
        <v>91</v>
      </c>
      <c r="AL580" s="15">
        <v>65</v>
      </c>
      <c r="AM580" s="15">
        <v>20</v>
      </c>
      <c r="AN580" s="15">
        <v>42</v>
      </c>
      <c r="AO580" s="15">
        <v>2</v>
      </c>
      <c r="AP580" s="15">
        <v>79</v>
      </c>
      <c r="AQ580" s="15">
        <v>21</v>
      </c>
      <c r="AR580" s="15">
        <v>92</v>
      </c>
      <c r="AS580" s="15">
        <v>26</v>
      </c>
      <c r="AT580" s="15">
        <v>98</v>
      </c>
      <c r="AU580" s="15">
        <v>10</v>
      </c>
      <c r="AV580" s="15">
        <v>11</v>
      </c>
      <c r="AW580" s="15">
        <v>36</v>
      </c>
      <c r="AX580" s="15">
        <v>32</v>
      </c>
      <c r="AY580" s="15">
        <v>68</v>
      </c>
      <c r="AZ580" s="15">
        <v>43</v>
      </c>
      <c r="BA580" s="15">
        <v>102</v>
      </c>
      <c r="BB580" s="15">
        <v>71</v>
      </c>
      <c r="BC580" s="15">
        <v>99</v>
      </c>
      <c r="BD580" s="15">
        <v>37</v>
      </c>
      <c r="BE580" s="15">
        <v>70</v>
      </c>
      <c r="BF580" s="15">
        <v>47</v>
      </c>
      <c r="BG580" s="15">
        <v>1</v>
      </c>
      <c r="BH580" s="15">
        <v>52</v>
      </c>
      <c r="BI580" s="15">
        <v>25</v>
      </c>
      <c r="BJ580" s="15">
        <v>101</v>
      </c>
      <c r="BK580" s="15">
        <v>67</v>
      </c>
      <c r="BL580" s="15">
        <v>28</v>
      </c>
      <c r="BM580" s="15">
        <v>56</v>
      </c>
      <c r="BN580" s="15">
        <v>60</v>
      </c>
      <c r="BO580" s="15">
        <v>19</v>
      </c>
      <c r="BP580" s="15">
        <v>104</v>
      </c>
      <c r="BQ580" s="15">
        <v>63</v>
      </c>
      <c r="BR580" s="15">
        <v>114</v>
      </c>
      <c r="BS580" s="15">
        <v>64</v>
      </c>
      <c r="BT580" s="15">
        <v>73</v>
      </c>
      <c r="BU580" s="15">
        <v>110</v>
      </c>
      <c r="BV580" s="15">
        <v>82</v>
      </c>
      <c r="BW580" s="15">
        <v>4</v>
      </c>
      <c r="BX580" s="15">
        <v>113</v>
      </c>
      <c r="BY580" s="15">
        <v>89</v>
      </c>
      <c r="BZ580" s="15">
        <v>9</v>
      </c>
      <c r="CA580" s="15">
        <v>22</v>
      </c>
      <c r="CB580" s="15">
        <v>81</v>
      </c>
      <c r="CC580" s="15">
        <v>33</v>
      </c>
      <c r="CD580" s="15">
        <v>40</v>
      </c>
      <c r="CE580" s="15">
        <v>109</v>
      </c>
      <c r="CF580" s="15">
        <v>51</v>
      </c>
      <c r="CG580" s="15">
        <v>13</v>
      </c>
      <c r="CH580" s="15">
        <v>112</v>
      </c>
      <c r="CI580" s="15">
        <v>35</v>
      </c>
      <c r="CJ580" s="15">
        <v>72</v>
      </c>
      <c r="CK580" s="15">
        <v>96</v>
      </c>
      <c r="CL580" s="15">
        <v>77</v>
      </c>
      <c r="CM580" s="15">
        <v>3</v>
      </c>
      <c r="CN580" s="15">
        <v>15</v>
      </c>
      <c r="CO580" s="15">
        <v>100</v>
      </c>
      <c r="CP580" s="15">
        <v>115</v>
      </c>
      <c r="CQ580" s="15">
        <v>62</v>
      </c>
      <c r="CR580" s="15">
        <v>39</v>
      </c>
      <c r="CS580" s="15">
        <v>48</v>
      </c>
      <c r="CT580" s="15">
        <v>55</v>
      </c>
      <c r="CU580" s="15">
        <v>27</v>
      </c>
      <c r="CV580" s="15">
        <v>18</v>
      </c>
      <c r="CW580" s="15">
        <v>84</v>
      </c>
      <c r="CX580" s="15">
        <v>53</v>
      </c>
      <c r="CY580" s="15">
        <v>41</v>
      </c>
      <c r="CZ580" s="15">
        <v>111</v>
      </c>
      <c r="DA580" s="15">
        <v>78</v>
      </c>
      <c r="DB580" s="15">
        <v>45</v>
      </c>
      <c r="DC580" s="15">
        <v>5</v>
      </c>
      <c r="DD580" s="15">
        <v>17</v>
      </c>
      <c r="DE580" s="15">
        <v>38</v>
      </c>
      <c r="DF580" s="15">
        <v>57</v>
      </c>
      <c r="DG580" s="15">
        <v>30</v>
      </c>
      <c r="DH580" s="15">
        <v>75</v>
      </c>
      <c r="DI580" s="15">
        <v>31</v>
      </c>
      <c r="DJ580" s="15">
        <v>23</v>
      </c>
      <c r="DK580" s="15">
        <v>44</v>
      </c>
      <c r="DL580" s="15">
        <v>50</v>
      </c>
      <c r="DM580" s="15">
        <v>24</v>
      </c>
      <c r="DN580" s="15">
        <v>7</v>
      </c>
      <c r="DO580" s="15">
        <v>108</v>
      </c>
      <c r="DQ580" s="15">
        <v>58</v>
      </c>
      <c r="DR580" s="15">
        <v>86</v>
      </c>
      <c r="DS580" s="15">
        <v>66</v>
      </c>
      <c r="DT580" s="15">
        <v>105</v>
      </c>
    </row>
    <row r="581" spans="4:125" s="15" customFormat="1"/>
    <row r="582" spans="4:125" s="15" customFormat="1">
      <c r="D582" s="479">
        <v>119</v>
      </c>
      <c r="E582" s="40" t="s">
        <v>338</v>
      </c>
    </row>
    <row r="583" spans="4:125" s="15" customFormat="1">
      <c r="E583" s="475" t="s">
        <v>283</v>
      </c>
      <c r="F583" s="15">
        <v>1</v>
      </c>
      <c r="G583" s="15">
        <v>2</v>
      </c>
      <c r="H583" s="15">
        <v>3</v>
      </c>
      <c r="I583" s="15">
        <v>4</v>
      </c>
      <c r="J583" s="15">
        <v>5</v>
      </c>
      <c r="K583" s="15">
        <v>6</v>
      </c>
      <c r="L583" s="15">
        <v>7</v>
      </c>
      <c r="M583" s="15">
        <v>8</v>
      </c>
      <c r="N583" s="15">
        <v>9</v>
      </c>
      <c r="O583" s="15">
        <v>10</v>
      </c>
      <c r="P583" s="15">
        <v>11</v>
      </c>
      <c r="Q583" s="15">
        <v>12</v>
      </c>
      <c r="R583" s="15">
        <v>13</v>
      </c>
      <c r="S583" s="15">
        <v>14</v>
      </c>
      <c r="T583" s="15">
        <v>15</v>
      </c>
      <c r="U583" s="15">
        <v>16</v>
      </c>
      <c r="V583" s="15">
        <v>17</v>
      </c>
      <c r="W583" s="15">
        <v>18</v>
      </c>
      <c r="X583" s="15">
        <v>19</v>
      </c>
      <c r="Y583" s="15">
        <v>20</v>
      </c>
      <c r="Z583" s="15">
        <v>21</v>
      </c>
      <c r="AA583" s="15">
        <v>22</v>
      </c>
      <c r="AB583" s="15">
        <v>23</v>
      </c>
      <c r="AC583" s="15">
        <v>24</v>
      </c>
      <c r="AD583" s="15">
        <v>25</v>
      </c>
      <c r="AE583" s="15">
        <v>26</v>
      </c>
      <c r="AF583" s="15">
        <v>27</v>
      </c>
      <c r="AG583" s="15">
        <v>28</v>
      </c>
      <c r="AH583" s="15">
        <v>29</v>
      </c>
      <c r="AI583" s="15">
        <v>30</v>
      </c>
      <c r="AJ583" s="15">
        <v>31</v>
      </c>
      <c r="AK583" s="15">
        <v>32</v>
      </c>
      <c r="AL583" s="15">
        <v>33</v>
      </c>
      <c r="AM583" s="15">
        <v>34</v>
      </c>
      <c r="AN583" s="15">
        <v>35</v>
      </c>
      <c r="AO583" s="15">
        <v>36</v>
      </c>
      <c r="AP583" s="15">
        <v>37</v>
      </c>
      <c r="AQ583" s="15">
        <v>38</v>
      </c>
      <c r="AR583" s="15">
        <v>39</v>
      </c>
      <c r="AS583" s="15">
        <v>40</v>
      </c>
      <c r="AT583" s="15">
        <v>41</v>
      </c>
      <c r="AU583" s="15">
        <v>42</v>
      </c>
      <c r="AV583" s="15">
        <v>43</v>
      </c>
      <c r="AW583" s="15">
        <v>44</v>
      </c>
      <c r="AX583" s="15">
        <v>45</v>
      </c>
      <c r="AY583" s="15">
        <v>46</v>
      </c>
      <c r="AZ583" s="15">
        <v>47</v>
      </c>
      <c r="BA583" s="15">
        <v>48</v>
      </c>
      <c r="BB583" s="15">
        <v>49</v>
      </c>
      <c r="BC583" s="15">
        <v>50</v>
      </c>
      <c r="BD583" s="15">
        <v>51</v>
      </c>
      <c r="BE583" s="15">
        <v>52</v>
      </c>
      <c r="BF583" s="15">
        <v>53</v>
      </c>
      <c r="BG583" s="15">
        <v>54</v>
      </c>
      <c r="BH583" s="15">
        <v>55</v>
      </c>
      <c r="BI583" s="15">
        <v>56</v>
      </c>
      <c r="BJ583" s="15">
        <v>57</v>
      </c>
      <c r="BK583" s="15">
        <v>58</v>
      </c>
      <c r="BL583" s="15">
        <v>59</v>
      </c>
      <c r="BM583" s="15">
        <v>60</v>
      </c>
      <c r="BN583" s="15">
        <v>61</v>
      </c>
      <c r="BO583" s="15">
        <v>62</v>
      </c>
      <c r="BP583" s="15">
        <v>63</v>
      </c>
      <c r="BQ583" s="15">
        <v>64</v>
      </c>
      <c r="BR583" s="15">
        <v>65</v>
      </c>
      <c r="BS583" s="15">
        <v>66</v>
      </c>
      <c r="BT583" s="15">
        <v>67</v>
      </c>
      <c r="BU583" s="15">
        <v>68</v>
      </c>
      <c r="BV583" s="15">
        <v>69</v>
      </c>
      <c r="BW583" s="15">
        <v>70</v>
      </c>
      <c r="BX583" s="15">
        <v>71</v>
      </c>
      <c r="BY583" s="15">
        <v>72</v>
      </c>
      <c r="BZ583" s="15">
        <v>73</v>
      </c>
      <c r="CA583" s="15">
        <v>74</v>
      </c>
      <c r="CB583" s="15">
        <v>75</v>
      </c>
      <c r="CC583" s="15">
        <v>76</v>
      </c>
      <c r="CD583" s="15">
        <v>77</v>
      </c>
      <c r="CE583" s="15">
        <v>78</v>
      </c>
      <c r="CF583" s="15">
        <v>79</v>
      </c>
      <c r="CG583" s="15">
        <v>80</v>
      </c>
      <c r="CH583" s="15">
        <v>81</v>
      </c>
      <c r="CI583" s="15">
        <v>82</v>
      </c>
      <c r="CJ583" s="15">
        <v>83</v>
      </c>
      <c r="CK583" s="15">
        <v>84</v>
      </c>
      <c r="CL583" s="15">
        <v>85</v>
      </c>
      <c r="CM583" s="15">
        <v>86</v>
      </c>
      <c r="CN583" s="15">
        <v>87</v>
      </c>
      <c r="CO583" s="15">
        <v>88</v>
      </c>
      <c r="CP583" s="15">
        <v>89</v>
      </c>
      <c r="CQ583" s="15">
        <v>90</v>
      </c>
      <c r="CR583" s="15">
        <v>91</v>
      </c>
      <c r="CS583" s="15">
        <v>92</v>
      </c>
      <c r="CT583" s="15">
        <v>93</v>
      </c>
      <c r="CU583" s="15">
        <v>94</v>
      </c>
      <c r="CV583" s="15">
        <v>95</v>
      </c>
      <c r="CW583" s="15">
        <v>96</v>
      </c>
      <c r="CX583" s="15">
        <v>97</v>
      </c>
      <c r="CY583" s="15">
        <v>98</v>
      </c>
      <c r="CZ583" s="15">
        <v>99</v>
      </c>
      <c r="DA583" s="15">
        <v>100</v>
      </c>
      <c r="DB583" s="15">
        <v>101</v>
      </c>
      <c r="DC583" s="15">
        <v>102</v>
      </c>
      <c r="DD583" s="15">
        <v>103</v>
      </c>
      <c r="DE583" s="15">
        <v>104</v>
      </c>
      <c r="DF583" s="15">
        <v>105</v>
      </c>
      <c r="DG583" s="15">
        <v>106</v>
      </c>
      <c r="DH583" s="15">
        <v>107</v>
      </c>
      <c r="DI583" s="15">
        <v>108</v>
      </c>
      <c r="DJ583" s="15">
        <v>109</v>
      </c>
      <c r="DK583" s="15">
        <v>110</v>
      </c>
      <c r="DL583" s="15">
        <v>111</v>
      </c>
      <c r="DM583" s="15">
        <v>112</v>
      </c>
      <c r="DN583" s="15">
        <v>113</v>
      </c>
      <c r="DO583" s="15">
        <v>114</v>
      </c>
      <c r="DP583" s="15">
        <v>115</v>
      </c>
      <c r="DQ583" s="15">
        <v>116</v>
      </c>
      <c r="DR583" s="15">
        <v>117</v>
      </c>
      <c r="DS583" s="15">
        <v>118</v>
      </c>
      <c r="DT583" s="15">
        <v>119</v>
      </c>
    </row>
    <row r="584" spans="4:125" s="15" customFormat="1">
      <c r="E584" s="475" t="s">
        <v>311</v>
      </c>
      <c r="F584" s="15">
        <v>20</v>
      </c>
      <c r="G584" s="15">
        <v>63</v>
      </c>
      <c r="H584" s="15">
        <v>72</v>
      </c>
      <c r="I584" s="15">
        <v>102</v>
      </c>
      <c r="J584" s="15">
        <v>78</v>
      </c>
      <c r="K584" s="15">
        <v>29</v>
      </c>
      <c r="L584" s="15">
        <v>93</v>
      </c>
      <c r="M584" s="15">
        <v>85</v>
      </c>
      <c r="N584" s="15">
        <v>112</v>
      </c>
      <c r="O584" s="15">
        <v>108</v>
      </c>
      <c r="P584" s="15">
        <v>67</v>
      </c>
      <c r="Q584" s="15">
        <v>50</v>
      </c>
      <c r="R584" s="15">
        <v>30</v>
      </c>
      <c r="S584" s="15">
        <v>91</v>
      </c>
      <c r="T584" s="15">
        <v>3</v>
      </c>
      <c r="U584" s="15">
        <v>13</v>
      </c>
      <c r="V584" s="15">
        <v>73</v>
      </c>
      <c r="W584" s="15">
        <v>80</v>
      </c>
      <c r="X584" s="15">
        <v>66</v>
      </c>
      <c r="Y584" s="15">
        <v>4</v>
      </c>
      <c r="Z584" s="15">
        <v>94</v>
      </c>
      <c r="AA584" s="15">
        <v>59</v>
      </c>
      <c r="AB584" s="15">
        <v>104</v>
      </c>
      <c r="AC584" s="15">
        <v>28</v>
      </c>
      <c r="AD584" s="15">
        <v>44</v>
      </c>
      <c r="AE584" s="15">
        <v>107</v>
      </c>
      <c r="AF584" s="15">
        <v>61</v>
      </c>
      <c r="AG584" s="15">
        <v>75</v>
      </c>
      <c r="AH584" s="15">
        <v>18</v>
      </c>
      <c r="AI584" s="15">
        <v>92</v>
      </c>
      <c r="AJ584" s="15">
        <v>5</v>
      </c>
      <c r="AK584" s="15">
        <v>111</v>
      </c>
      <c r="AL584" s="15">
        <v>70</v>
      </c>
      <c r="AM584" s="15">
        <v>53</v>
      </c>
      <c r="AN584" s="15">
        <v>87</v>
      </c>
      <c r="AO584" s="15">
        <v>84</v>
      </c>
      <c r="AP584" s="15">
        <v>48</v>
      </c>
      <c r="AQ584" s="15">
        <v>7</v>
      </c>
      <c r="AR584" s="15">
        <v>55</v>
      </c>
      <c r="AS584" s="15">
        <v>119</v>
      </c>
      <c r="AT584" s="15">
        <v>117</v>
      </c>
      <c r="AU584" s="15">
        <v>38</v>
      </c>
      <c r="AV584" s="15">
        <v>97</v>
      </c>
      <c r="AW584" s="15">
        <v>106</v>
      </c>
      <c r="AX584" s="15">
        <v>23</v>
      </c>
      <c r="AY584" s="15">
        <v>74</v>
      </c>
      <c r="AZ584" s="15">
        <v>39</v>
      </c>
      <c r="BA584" s="15">
        <v>64</v>
      </c>
      <c r="BB584" s="15">
        <v>96</v>
      </c>
      <c r="BC584" s="15">
        <v>83</v>
      </c>
      <c r="BD584" s="15">
        <v>37</v>
      </c>
      <c r="BE584" s="15">
        <v>110</v>
      </c>
      <c r="BF584" s="15">
        <v>65</v>
      </c>
      <c r="BG584" s="15">
        <v>103</v>
      </c>
      <c r="BH584" s="15">
        <v>27</v>
      </c>
      <c r="BI584" s="15">
        <v>79</v>
      </c>
      <c r="BJ584" s="15">
        <v>99</v>
      </c>
      <c r="BK584" s="15">
        <v>41</v>
      </c>
      <c r="BL584" s="15">
        <v>22</v>
      </c>
      <c r="BM584" s="15">
        <v>6</v>
      </c>
      <c r="BN584" s="15">
        <v>15</v>
      </c>
      <c r="BO584" s="15">
        <v>49</v>
      </c>
      <c r="BP584" s="15">
        <v>62</v>
      </c>
      <c r="BQ584" s="15">
        <v>51</v>
      </c>
      <c r="BR584" s="15">
        <v>116</v>
      </c>
      <c r="BS584" s="15">
        <v>52</v>
      </c>
      <c r="BT584" s="15">
        <v>45</v>
      </c>
      <c r="BU584" s="15">
        <v>34</v>
      </c>
      <c r="BV584" s="15">
        <v>118</v>
      </c>
      <c r="BW584" s="15">
        <v>17</v>
      </c>
      <c r="BX584" s="15">
        <v>82</v>
      </c>
      <c r="BY584" s="15">
        <v>35</v>
      </c>
      <c r="BZ584" s="15">
        <v>26</v>
      </c>
      <c r="CA584" s="15">
        <v>90</v>
      </c>
      <c r="CB584" s="15">
        <v>69</v>
      </c>
      <c r="CC584" s="15">
        <v>60</v>
      </c>
      <c r="CD584" s="15">
        <v>19</v>
      </c>
      <c r="CE584" s="15">
        <v>54</v>
      </c>
      <c r="CF584" s="15">
        <v>2</v>
      </c>
      <c r="CG584" s="15">
        <v>12</v>
      </c>
      <c r="CH584" s="15">
        <v>42</v>
      </c>
      <c r="CI584" s="15">
        <v>68</v>
      </c>
      <c r="CJ584" s="15">
        <v>100</v>
      </c>
      <c r="CK584" s="15">
        <v>95</v>
      </c>
      <c r="CL584" s="15">
        <v>86</v>
      </c>
      <c r="CM584" s="15">
        <v>89</v>
      </c>
      <c r="CN584" s="15">
        <v>36</v>
      </c>
      <c r="CO584" s="15">
        <v>56</v>
      </c>
      <c r="CP584" s="15">
        <v>113</v>
      </c>
      <c r="CQ584" s="15">
        <v>46</v>
      </c>
      <c r="CR584" s="15">
        <v>14</v>
      </c>
      <c r="CS584" s="15">
        <v>33</v>
      </c>
      <c r="CT584" s="15">
        <v>109</v>
      </c>
      <c r="CU584" s="15">
        <v>21</v>
      </c>
      <c r="CV584" s="15">
        <v>81</v>
      </c>
      <c r="CW584" s="15">
        <v>58</v>
      </c>
      <c r="CX584" s="15">
        <v>9</v>
      </c>
      <c r="CY584" s="15">
        <v>47</v>
      </c>
      <c r="CZ584" s="15">
        <v>77</v>
      </c>
      <c r="DA584" s="15">
        <v>71</v>
      </c>
      <c r="DB584" s="15">
        <v>98</v>
      </c>
      <c r="DC584" s="15">
        <v>101</v>
      </c>
      <c r="DD584" s="15">
        <v>25</v>
      </c>
      <c r="DE584" s="15">
        <v>11</v>
      </c>
      <c r="DF584" s="15">
        <v>88</v>
      </c>
      <c r="DG584" s="15">
        <v>40</v>
      </c>
      <c r="DH584" s="15">
        <v>76</v>
      </c>
      <c r="DI584" s="15">
        <v>114</v>
      </c>
      <c r="DJ584" s="15">
        <v>57</v>
      </c>
      <c r="DK584" s="15">
        <v>1</v>
      </c>
      <c r="DL584" s="15">
        <v>43</v>
      </c>
      <c r="DM584" s="15">
        <v>105</v>
      </c>
      <c r="DN584" s="15">
        <v>16</v>
      </c>
      <c r="DO584" s="15">
        <v>31</v>
      </c>
      <c r="DP584" s="15">
        <v>8</v>
      </c>
      <c r="DQ584" s="15">
        <v>10</v>
      </c>
      <c r="DR584" s="15">
        <v>115</v>
      </c>
      <c r="DS584" s="15">
        <v>24</v>
      </c>
      <c r="DT584" s="15">
        <v>32</v>
      </c>
    </row>
    <row r="585" spans="4:125" s="15" customFormat="1">
      <c r="E585" s="475" t="s">
        <v>313</v>
      </c>
      <c r="F585" s="15">
        <v>50</v>
      </c>
      <c r="G585" s="15">
        <v>18</v>
      </c>
      <c r="H585" s="15">
        <v>2</v>
      </c>
      <c r="I585" s="15">
        <v>7</v>
      </c>
      <c r="J585" s="15">
        <v>63</v>
      </c>
      <c r="K585" s="15">
        <v>44</v>
      </c>
      <c r="L585" s="15">
        <v>53</v>
      </c>
      <c r="M585" s="15">
        <v>57</v>
      </c>
      <c r="N585" s="15">
        <v>37</v>
      </c>
      <c r="O585" s="15">
        <v>74</v>
      </c>
      <c r="P585" s="15">
        <v>100</v>
      </c>
      <c r="Q585" s="15">
        <v>65</v>
      </c>
      <c r="R585" s="15">
        <v>40</v>
      </c>
      <c r="S585" s="15">
        <v>111</v>
      </c>
      <c r="T585" s="15">
        <v>47</v>
      </c>
      <c r="U585" s="15">
        <v>103</v>
      </c>
      <c r="V585" s="15">
        <v>14</v>
      </c>
      <c r="W585" s="15">
        <v>96</v>
      </c>
      <c r="X585" s="15">
        <v>86</v>
      </c>
      <c r="Y585" s="15">
        <v>73</v>
      </c>
      <c r="Z585" s="15">
        <v>92</v>
      </c>
      <c r="AA585" s="15">
        <v>51</v>
      </c>
      <c r="AB585" s="15">
        <v>105</v>
      </c>
      <c r="AC585" s="15">
        <v>5</v>
      </c>
      <c r="AD585" s="15">
        <v>26</v>
      </c>
      <c r="AE585" s="15">
        <v>95</v>
      </c>
      <c r="AF585" s="15">
        <v>106</v>
      </c>
      <c r="AG585" s="15">
        <v>9</v>
      </c>
      <c r="AH585" s="15">
        <v>56</v>
      </c>
      <c r="AI585" s="15">
        <v>48</v>
      </c>
      <c r="AJ585" s="15">
        <v>54</v>
      </c>
      <c r="AK585" s="15">
        <v>21</v>
      </c>
      <c r="AL585" s="15">
        <v>10</v>
      </c>
      <c r="AM585" s="15">
        <v>15</v>
      </c>
      <c r="AN585" s="15">
        <v>67</v>
      </c>
      <c r="AO585" s="15">
        <v>78</v>
      </c>
      <c r="AP585" s="15">
        <v>70</v>
      </c>
      <c r="AQ585" s="15">
        <v>59</v>
      </c>
      <c r="AR585" s="15">
        <v>101</v>
      </c>
      <c r="AS585" s="15">
        <v>13</v>
      </c>
      <c r="AT585" s="15">
        <v>118</v>
      </c>
      <c r="AU585" s="15">
        <v>88</v>
      </c>
      <c r="AV585" s="15">
        <v>35</v>
      </c>
      <c r="AW585" s="15">
        <v>93</v>
      </c>
      <c r="AX585" s="15">
        <v>36</v>
      </c>
      <c r="AY585" s="15">
        <v>4</v>
      </c>
      <c r="AZ585" s="15">
        <v>104</v>
      </c>
      <c r="BA585" s="15">
        <v>32</v>
      </c>
      <c r="BB585" s="15">
        <v>61</v>
      </c>
      <c r="BC585" s="15">
        <v>79</v>
      </c>
      <c r="BD585" s="15">
        <v>55</v>
      </c>
      <c r="BE585" s="15">
        <v>114</v>
      </c>
      <c r="BF585" s="15">
        <v>77</v>
      </c>
      <c r="BG585" s="15">
        <v>116</v>
      </c>
      <c r="BH585" s="15">
        <v>31</v>
      </c>
      <c r="BI585" s="15">
        <v>83</v>
      </c>
      <c r="BJ585" s="15">
        <v>3</v>
      </c>
      <c r="BK585" s="15">
        <v>115</v>
      </c>
      <c r="BL585" s="15">
        <v>6</v>
      </c>
      <c r="BM585" s="15">
        <v>38</v>
      </c>
      <c r="BN585" s="15">
        <v>69</v>
      </c>
      <c r="BO585" s="15">
        <v>75</v>
      </c>
      <c r="BP585" s="15">
        <v>112</v>
      </c>
      <c r="BQ585" s="15">
        <v>76</v>
      </c>
      <c r="BR585" s="15">
        <v>16</v>
      </c>
      <c r="BS585" s="15">
        <v>27</v>
      </c>
      <c r="BT585" s="15">
        <v>113</v>
      </c>
      <c r="BU585" s="15">
        <v>102</v>
      </c>
      <c r="BV585" s="15">
        <v>42</v>
      </c>
      <c r="BW585" s="15">
        <v>94</v>
      </c>
      <c r="BX585" s="15">
        <v>12</v>
      </c>
      <c r="BY585" s="15">
        <v>24</v>
      </c>
      <c r="BZ585" s="15">
        <v>66</v>
      </c>
      <c r="CA585" s="15">
        <v>107</v>
      </c>
      <c r="CB585" s="15">
        <v>82</v>
      </c>
      <c r="CC585" s="15">
        <v>17</v>
      </c>
      <c r="CD585" s="15">
        <v>109</v>
      </c>
      <c r="CE585" s="15">
        <v>46</v>
      </c>
      <c r="CF585" s="15">
        <v>1</v>
      </c>
      <c r="CG585" s="15">
        <v>11</v>
      </c>
      <c r="CH585" s="15">
        <v>39</v>
      </c>
      <c r="CI585" s="15">
        <v>28</v>
      </c>
      <c r="CJ585" s="15">
        <v>45</v>
      </c>
      <c r="CK585" s="15">
        <v>71</v>
      </c>
      <c r="CL585" s="15">
        <v>117</v>
      </c>
      <c r="CM585" s="15">
        <v>34</v>
      </c>
      <c r="CN585" s="15">
        <v>81</v>
      </c>
      <c r="CO585" s="15">
        <v>110</v>
      </c>
      <c r="CP585" s="15">
        <v>97</v>
      </c>
      <c r="CQ585" s="15">
        <v>68</v>
      </c>
      <c r="CR585" s="15">
        <v>8</v>
      </c>
      <c r="CS585" s="15">
        <v>23</v>
      </c>
      <c r="CT585" s="15">
        <v>87</v>
      </c>
      <c r="CU585" s="15">
        <v>20</v>
      </c>
      <c r="CV585" s="15">
        <v>62</v>
      </c>
      <c r="CW585" s="15">
        <v>30</v>
      </c>
      <c r="CX585" s="15">
        <v>89</v>
      </c>
      <c r="CY585" s="15">
        <v>49</v>
      </c>
      <c r="CZ585" s="15">
        <v>41</v>
      </c>
      <c r="DA585" s="15">
        <v>58</v>
      </c>
      <c r="DB585" s="15">
        <v>90</v>
      </c>
      <c r="DC585" s="15">
        <v>29</v>
      </c>
      <c r="DD585" s="15">
        <v>19</v>
      </c>
      <c r="DE585" s="15">
        <v>33</v>
      </c>
      <c r="DF585" s="15">
        <v>98</v>
      </c>
      <c r="DG585" s="15">
        <v>64</v>
      </c>
      <c r="DH585" s="15">
        <v>80</v>
      </c>
      <c r="DI585" s="15">
        <v>91</v>
      </c>
      <c r="DJ585" s="15">
        <v>60</v>
      </c>
      <c r="DK585" s="15">
        <v>84</v>
      </c>
      <c r="DL585" s="15">
        <v>119</v>
      </c>
      <c r="DM585" s="15">
        <v>108</v>
      </c>
      <c r="DN585" s="15">
        <v>22</v>
      </c>
      <c r="DO585" s="15">
        <v>43</v>
      </c>
      <c r="DP585" s="15">
        <v>52</v>
      </c>
      <c r="DQ585" s="15">
        <v>25</v>
      </c>
      <c r="DR585" s="15">
        <v>85</v>
      </c>
      <c r="DS585" s="15">
        <v>99</v>
      </c>
      <c r="DT585" s="15">
        <v>72</v>
      </c>
    </row>
    <row r="586" spans="4:125" s="15" customFormat="1"/>
    <row r="587" spans="4:125" s="15" customFormat="1">
      <c r="D587" s="479">
        <v>120</v>
      </c>
      <c r="E587" s="40" t="s">
        <v>338</v>
      </c>
    </row>
    <row r="588" spans="4:125" s="15" customFormat="1">
      <c r="E588" s="475" t="s">
        <v>283</v>
      </c>
      <c r="F588" s="15">
        <v>1</v>
      </c>
      <c r="G588" s="15">
        <v>2</v>
      </c>
      <c r="H588" s="15">
        <v>3</v>
      </c>
      <c r="I588" s="15">
        <v>4</v>
      </c>
      <c r="J588" s="15">
        <v>5</v>
      </c>
      <c r="K588" s="15">
        <v>6</v>
      </c>
      <c r="L588" s="15">
        <v>7</v>
      </c>
      <c r="M588" s="15">
        <v>8</v>
      </c>
      <c r="N588" s="15">
        <v>9</v>
      </c>
      <c r="O588" s="15">
        <v>10</v>
      </c>
      <c r="P588" s="15">
        <v>11</v>
      </c>
      <c r="Q588" s="15">
        <v>12</v>
      </c>
      <c r="R588" s="15">
        <v>13</v>
      </c>
      <c r="S588" s="15">
        <v>14</v>
      </c>
      <c r="T588" s="15">
        <v>15</v>
      </c>
      <c r="U588" s="15">
        <v>16</v>
      </c>
      <c r="V588" s="15">
        <v>17</v>
      </c>
      <c r="W588" s="15">
        <v>18</v>
      </c>
      <c r="X588" s="15">
        <v>19</v>
      </c>
      <c r="Y588" s="15">
        <v>20</v>
      </c>
      <c r="Z588" s="15">
        <v>21</v>
      </c>
      <c r="AA588" s="15">
        <v>22</v>
      </c>
      <c r="AB588" s="15">
        <v>23</v>
      </c>
      <c r="AC588" s="15">
        <v>24</v>
      </c>
      <c r="AD588" s="15">
        <v>25</v>
      </c>
      <c r="AE588" s="15">
        <v>26</v>
      </c>
      <c r="AF588" s="15">
        <v>27</v>
      </c>
      <c r="AG588" s="15">
        <v>28</v>
      </c>
      <c r="AH588" s="15">
        <v>29</v>
      </c>
      <c r="AI588" s="15">
        <v>30</v>
      </c>
      <c r="AJ588" s="15">
        <v>31</v>
      </c>
      <c r="AK588" s="15">
        <v>32</v>
      </c>
      <c r="AL588" s="15">
        <v>33</v>
      </c>
      <c r="AM588" s="15">
        <v>34</v>
      </c>
      <c r="AN588" s="15">
        <v>35</v>
      </c>
      <c r="AO588" s="15">
        <v>36</v>
      </c>
      <c r="AP588" s="15">
        <v>37</v>
      </c>
      <c r="AQ588" s="15">
        <v>38</v>
      </c>
      <c r="AR588" s="15">
        <v>39</v>
      </c>
      <c r="AS588" s="15">
        <v>40</v>
      </c>
      <c r="AT588" s="15">
        <v>41</v>
      </c>
      <c r="AU588" s="15">
        <v>42</v>
      </c>
      <c r="AV588" s="15">
        <v>43</v>
      </c>
      <c r="AW588" s="15">
        <v>44</v>
      </c>
      <c r="AX588" s="15">
        <v>45</v>
      </c>
      <c r="AY588" s="15">
        <v>46</v>
      </c>
      <c r="AZ588" s="15">
        <v>47</v>
      </c>
      <c r="BA588" s="15">
        <v>48</v>
      </c>
      <c r="BB588" s="15">
        <v>49</v>
      </c>
      <c r="BC588" s="15">
        <v>50</v>
      </c>
      <c r="BD588" s="15">
        <v>51</v>
      </c>
      <c r="BE588" s="15">
        <v>52</v>
      </c>
      <c r="BF588" s="15">
        <v>53</v>
      </c>
      <c r="BG588" s="15">
        <v>54</v>
      </c>
      <c r="BH588" s="15">
        <v>55</v>
      </c>
      <c r="BI588" s="15">
        <v>56</v>
      </c>
      <c r="BJ588" s="15">
        <v>57</v>
      </c>
      <c r="BK588" s="15">
        <v>58</v>
      </c>
      <c r="BL588" s="15">
        <v>59</v>
      </c>
      <c r="BM588" s="15">
        <v>60</v>
      </c>
      <c r="BN588" s="15">
        <v>61</v>
      </c>
      <c r="BO588" s="15">
        <v>62</v>
      </c>
      <c r="BP588" s="15">
        <v>63</v>
      </c>
      <c r="BQ588" s="15">
        <v>64</v>
      </c>
      <c r="BR588" s="15">
        <v>65</v>
      </c>
      <c r="BS588" s="15">
        <v>66</v>
      </c>
      <c r="BT588" s="15">
        <v>67</v>
      </c>
      <c r="BU588" s="15">
        <v>68</v>
      </c>
      <c r="BV588" s="15">
        <v>69</v>
      </c>
      <c r="BW588" s="15">
        <v>70</v>
      </c>
      <c r="BX588" s="15">
        <v>71</v>
      </c>
      <c r="BY588" s="15">
        <v>72</v>
      </c>
      <c r="BZ588" s="15">
        <v>73</v>
      </c>
      <c r="CA588" s="15">
        <v>74</v>
      </c>
      <c r="CB588" s="15">
        <v>75</v>
      </c>
      <c r="CC588" s="15">
        <v>76</v>
      </c>
      <c r="CD588" s="15">
        <v>77</v>
      </c>
      <c r="CE588" s="15">
        <v>78</v>
      </c>
      <c r="CF588" s="15">
        <v>79</v>
      </c>
      <c r="CG588" s="15">
        <v>80</v>
      </c>
      <c r="CH588" s="15">
        <v>81</v>
      </c>
      <c r="CI588" s="15">
        <v>82</v>
      </c>
      <c r="CJ588" s="15">
        <v>83</v>
      </c>
      <c r="CK588" s="15">
        <v>84</v>
      </c>
      <c r="CL588" s="15">
        <v>85</v>
      </c>
      <c r="CM588" s="15">
        <v>86</v>
      </c>
      <c r="CN588" s="15">
        <v>87</v>
      </c>
      <c r="CO588" s="15">
        <v>88</v>
      </c>
      <c r="CP588" s="15">
        <v>89</v>
      </c>
      <c r="CQ588" s="15">
        <v>90</v>
      </c>
      <c r="CR588" s="15">
        <v>91</v>
      </c>
      <c r="CS588" s="15">
        <v>92</v>
      </c>
      <c r="CT588" s="15">
        <v>93</v>
      </c>
      <c r="CU588" s="15">
        <v>94</v>
      </c>
      <c r="CV588" s="15">
        <v>95</v>
      </c>
      <c r="CW588" s="15">
        <v>96</v>
      </c>
      <c r="CX588" s="15">
        <v>97</v>
      </c>
      <c r="CY588" s="15">
        <v>98</v>
      </c>
      <c r="CZ588" s="15">
        <v>99</v>
      </c>
      <c r="DA588" s="15">
        <v>100</v>
      </c>
      <c r="DB588" s="15">
        <v>101</v>
      </c>
      <c r="DC588" s="15">
        <v>102</v>
      </c>
      <c r="DD588" s="15">
        <v>103</v>
      </c>
      <c r="DE588" s="15">
        <v>104</v>
      </c>
      <c r="DF588" s="15">
        <v>105</v>
      </c>
      <c r="DG588" s="15">
        <v>106</v>
      </c>
      <c r="DH588" s="15">
        <v>107</v>
      </c>
      <c r="DI588" s="15">
        <v>108</v>
      </c>
      <c r="DJ588" s="15">
        <v>109</v>
      </c>
      <c r="DK588" s="15">
        <v>110</v>
      </c>
      <c r="DL588" s="15">
        <v>111</v>
      </c>
      <c r="DM588" s="15">
        <v>112</v>
      </c>
      <c r="DN588" s="15">
        <v>113</v>
      </c>
      <c r="DO588" s="15">
        <v>114</v>
      </c>
      <c r="DP588" s="15">
        <v>115</v>
      </c>
      <c r="DQ588" s="15">
        <v>116</v>
      </c>
      <c r="DR588" s="15">
        <v>117</v>
      </c>
      <c r="DS588" s="15">
        <v>118</v>
      </c>
      <c r="DT588" s="15">
        <v>119</v>
      </c>
      <c r="DU588" s="15">
        <v>120</v>
      </c>
    </row>
    <row r="589" spans="4:125" s="15" customFormat="1">
      <c r="E589" s="475" t="s">
        <v>311</v>
      </c>
      <c r="F589" s="15">
        <v>68</v>
      </c>
      <c r="G589" s="15">
        <v>98</v>
      </c>
      <c r="H589" s="15">
        <v>25</v>
      </c>
      <c r="I589" s="15">
        <v>116</v>
      </c>
      <c r="J589" s="15">
        <v>71</v>
      </c>
      <c r="K589" s="15">
        <v>54</v>
      </c>
      <c r="L589" s="15">
        <v>36</v>
      </c>
      <c r="M589" s="15">
        <v>41</v>
      </c>
      <c r="N589" s="15">
        <v>62</v>
      </c>
      <c r="O589" s="15">
        <v>78</v>
      </c>
      <c r="P589" s="15">
        <v>40</v>
      </c>
      <c r="Q589" s="15">
        <v>69</v>
      </c>
      <c r="R589" s="15">
        <v>95</v>
      </c>
      <c r="S589" s="15">
        <v>106</v>
      </c>
      <c r="T589" s="15">
        <v>118</v>
      </c>
      <c r="U589" s="15">
        <v>79</v>
      </c>
      <c r="V589" s="15">
        <v>55</v>
      </c>
      <c r="W589" s="15">
        <v>92</v>
      </c>
      <c r="X589" s="15">
        <v>103</v>
      </c>
      <c r="Y589" s="15">
        <v>48</v>
      </c>
      <c r="Z589" s="15">
        <v>70</v>
      </c>
      <c r="AA589" s="15">
        <v>60</v>
      </c>
      <c r="AB589" s="15">
        <v>12</v>
      </c>
      <c r="AC589" s="15">
        <v>110</v>
      </c>
      <c r="AD589" s="15">
        <v>73</v>
      </c>
      <c r="AE589" s="15">
        <v>5</v>
      </c>
      <c r="AF589" s="15">
        <v>91</v>
      </c>
      <c r="AG589" s="15">
        <v>57</v>
      </c>
      <c r="AH589" s="15">
        <v>96</v>
      </c>
      <c r="AI589" s="15">
        <v>49</v>
      </c>
      <c r="AJ589" s="15">
        <v>114</v>
      </c>
      <c r="AK589" s="15">
        <v>28</v>
      </c>
      <c r="AL589" s="15">
        <v>42</v>
      </c>
      <c r="AM589" s="15">
        <v>23</v>
      </c>
      <c r="AN589" s="15">
        <v>59</v>
      </c>
      <c r="AO589" s="15">
        <v>7</v>
      </c>
      <c r="AP589" s="15">
        <v>4</v>
      </c>
      <c r="AQ589" s="15">
        <v>35</v>
      </c>
      <c r="AR589" s="15">
        <v>47</v>
      </c>
      <c r="AS589" s="15">
        <v>119</v>
      </c>
      <c r="AT589" s="15">
        <v>38</v>
      </c>
      <c r="AU589" s="15">
        <v>29</v>
      </c>
      <c r="AV589" s="15">
        <v>84</v>
      </c>
      <c r="AW589" s="15">
        <v>101</v>
      </c>
      <c r="AX589" s="15">
        <v>76</v>
      </c>
      <c r="AY589" s="15">
        <v>105</v>
      </c>
      <c r="AZ589" s="15">
        <v>39</v>
      </c>
      <c r="BA589" s="15">
        <v>20</v>
      </c>
      <c r="BB589" s="15">
        <v>30</v>
      </c>
      <c r="BC589" s="15">
        <v>61</v>
      </c>
      <c r="BD589" s="15">
        <v>88</v>
      </c>
      <c r="BE589" s="15">
        <v>75</v>
      </c>
      <c r="BF589" s="15">
        <v>31</v>
      </c>
      <c r="BG589" s="15">
        <v>85</v>
      </c>
      <c r="BH589" s="15">
        <v>37</v>
      </c>
      <c r="BI589" s="15">
        <v>89</v>
      </c>
      <c r="BJ589" s="15">
        <v>64</v>
      </c>
      <c r="BK589" s="15">
        <v>22</v>
      </c>
      <c r="BL589" s="15">
        <v>52</v>
      </c>
      <c r="BM589" s="15">
        <v>94</v>
      </c>
      <c r="BN589" s="15">
        <v>72</v>
      </c>
      <c r="BO589" s="15">
        <v>86</v>
      </c>
      <c r="BP589" s="15">
        <v>117</v>
      </c>
      <c r="BQ589" s="15">
        <v>1</v>
      </c>
      <c r="BR589" s="15">
        <v>66</v>
      </c>
      <c r="BS589" s="15">
        <v>44</v>
      </c>
      <c r="BT589" s="15">
        <v>74</v>
      </c>
      <c r="BU589" s="15">
        <v>112</v>
      </c>
      <c r="BV589" s="15">
        <v>6</v>
      </c>
      <c r="BW589" s="15">
        <v>21</v>
      </c>
      <c r="BX589" s="15">
        <v>45</v>
      </c>
      <c r="BY589" s="15">
        <v>56</v>
      </c>
      <c r="BZ589" s="15">
        <v>65</v>
      </c>
      <c r="CA589" s="15">
        <v>80</v>
      </c>
      <c r="CB589" s="15">
        <v>87</v>
      </c>
      <c r="CC589" s="15">
        <v>58</v>
      </c>
      <c r="CD589" s="15">
        <v>53</v>
      </c>
      <c r="CE589" s="15">
        <v>107</v>
      </c>
      <c r="CF589" s="15">
        <v>16</v>
      </c>
      <c r="CG589" s="15">
        <v>113</v>
      </c>
      <c r="CH589" s="15">
        <v>50</v>
      </c>
      <c r="CI589" s="15">
        <v>90</v>
      </c>
      <c r="CJ589" s="15">
        <v>77</v>
      </c>
      <c r="CK589" s="15">
        <v>111</v>
      </c>
      <c r="CL589" s="15">
        <v>102</v>
      </c>
      <c r="CM589" s="15">
        <v>10</v>
      </c>
      <c r="CN589" s="15">
        <v>15</v>
      </c>
      <c r="CO589" s="15">
        <v>2</v>
      </c>
      <c r="CP589" s="15">
        <v>83</v>
      </c>
      <c r="CQ589" s="15">
        <v>99</v>
      </c>
      <c r="CR589" s="15">
        <v>27</v>
      </c>
      <c r="CS589" s="15">
        <v>81</v>
      </c>
      <c r="CT589" s="15">
        <v>115</v>
      </c>
      <c r="CU589" s="15">
        <v>108</v>
      </c>
      <c r="CV589" s="15">
        <v>17</v>
      </c>
      <c r="CW589" s="15">
        <v>100</v>
      </c>
      <c r="CX589" s="15">
        <v>93</v>
      </c>
      <c r="CY589" s="15">
        <v>46</v>
      </c>
      <c r="CZ589" s="15">
        <v>33</v>
      </c>
      <c r="DA589" s="15">
        <v>26</v>
      </c>
      <c r="DB589" s="15">
        <v>34</v>
      </c>
      <c r="DC589" s="15">
        <v>120</v>
      </c>
      <c r="DD589" s="15">
        <v>19</v>
      </c>
      <c r="DE589" s="15">
        <v>11</v>
      </c>
      <c r="DF589" s="15">
        <v>109</v>
      </c>
      <c r="DG589" s="15">
        <v>14</v>
      </c>
      <c r="DH589" s="15">
        <v>18</v>
      </c>
      <c r="DI589" s="15">
        <v>32</v>
      </c>
      <c r="DJ589" s="15">
        <v>43</v>
      </c>
      <c r="DK589" s="15">
        <v>104</v>
      </c>
      <c r="DL589" s="15">
        <v>97</v>
      </c>
      <c r="DM589" s="15">
        <v>9</v>
      </c>
      <c r="DN589" s="15">
        <v>51</v>
      </c>
      <c r="DO589" s="15">
        <v>13</v>
      </c>
      <c r="DP589" s="15">
        <v>24</v>
      </c>
      <c r="DQ589" s="15">
        <v>8</v>
      </c>
      <c r="DR589" s="15">
        <v>3</v>
      </c>
      <c r="DS589" s="15">
        <v>82</v>
      </c>
      <c r="DT589" s="15">
        <v>63</v>
      </c>
      <c r="DU589" s="15">
        <v>67</v>
      </c>
    </row>
    <row r="590" spans="4:125" s="15" customFormat="1">
      <c r="E590" s="475" t="s">
        <v>313</v>
      </c>
      <c r="F590" s="15">
        <v>49</v>
      </c>
      <c r="G590" s="15">
        <v>113</v>
      </c>
      <c r="H590" s="15">
        <v>106</v>
      </c>
      <c r="I590" s="15">
        <v>77</v>
      </c>
      <c r="J590" s="15">
        <v>98</v>
      </c>
      <c r="K590" s="15">
        <v>47</v>
      </c>
      <c r="L590" s="15">
        <v>65</v>
      </c>
      <c r="M590" s="15">
        <v>39</v>
      </c>
      <c r="N590" s="15">
        <v>51</v>
      </c>
      <c r="O590" s="15">
        <v>117</v>
      </c>
      <c r="P590" s="15">
        <v>9</v>
      </c>
      <c r="Q590" s="15">
        <v>111</v>
      </c>
      <c r="R590" s="15">
        <v>87</v>
      </c>
      <c r="S590" s="15">
        <v>100</v>
      </c>
      <c r="T590" s="15">
        <v>53</v>
      </c>
      <c r="U590" s="15">
        <v>119</v>
      </c>
      <c r="V590" s="15">
        <v>71</v>
      </c>
      <c r="W590" s="15">
        <v>60</v>
      </c>
      <c r="X590" s="15">
        <v>3</v>
      </c>
      <c r="Y590" s="15">
        <v>79</v>
      </c>
      <c r="Z590" s="15">
        <v>15</v>
      </c>
      <c r="AA590" s="15">
        <v>50</v>
      </c>
      <c r="AB590" s="15">
        <v>26</v>
      </c>
      <c r="AC590" s="15">
        <v>57</v>
      </c>
      <c r="AD590" s="15">
        <v>38</v>
      </c>
      <c r="AE590" s="15">
        <v>23</v>
      </c>
      <c r="AF590" s="15">
        <v>76</v>
      </c>
      <c r="AG590" s="15">
        <v>17</v>
      </c>
      <c r="AH590" s="15">
        <v>91</v>
      </c>
      <c r="AI590" s="15">
        <v>6</v>
      </c>
      <c r="AJ590" s="15">
        <v>24</v>
      </c>
      <c r="AK590" s="15">
        <v>35</v>
      </c>
      <c r="AL590" s="15">
        <v>1</v>
      </c>
      <c r="AM590" s="15">
        <v>58</v>
      </c>
      <c r="AN590" s="15">
        <v>28</v>
      </c>
      <c r="AO590" s="15">
        <v>94</v>
      </c>
      <c r="AP590" s="15">
        <v>78</v>
      </c>
      <c r="AQ590" s="15">
        <v>10</v>
      </c>
      <c r="AR590" s="15">
        <v>40</v>
      </c>
      <c r="AS590" s="15">
        <v>18</v>
      </c>
      <c r="AT590" s="15">
        <v>110</v>
      </c>
      <c r="AU590" s="15">
        <v>95</v>
      </c>
      <c r="AV590" s="15">
        <v>74</v>
      </c>
      <c r="AW590" s="15">
        <v>5</v>
      </c>
      <c r="AX590" s="15">
        <v>101</v>
      </c>
      <c r="AY590" s="15">
        <v>62</v>
      </c>
      <c r="AZ590" s="15">
        <v>44</v>
      </c>
      <c r="BA590" s="15">
        <v>67</v>
      </c>
      <c r="BB590" s="15">
        <v>92</v>
      </c>
      <c r="BC590" s="15">
        <v>114</v>
      </c>
      <c r="BD590" s="15">
        <v>90</v>
      </c>
      <c r="BE590" s="15">
        <v>115</v>
      </c>
      <c r="BF590" s="15">
        <v>14</v>
      </c>
      <c r="BG590" s="15">
        <v>61</v>
      </c>
      <c r="BH590" s="15">
        <v>36</v>
      </c>
      <c r="BI590" s="15">
        <v>20</v>
      </c>
      <c r="BJ590" s="15">
        <v>43</v>
      </c>
      <c r="BK590" s="15">
        <v>75</v>
      </c>
      <c r="BL590" s="15">
        <v>56</v>
      </c>
      <c r="BM590" s="15">
        <v>46</v>
      </c>
      <c r="BN590" s="15">
        <v>99</v>
      </c>
      <c r="BO590" s="15">
        <v>33</v>
      </c>
      <c r="BP590" s="15">
        <v>64</v>
      </c>
      <c r="BQ590" s="15">
        <v>81</v>
      </c>
      <c r="BR590" s="15">
        <v>86</v>
      </c>
      <c r="BS590" s="15">
        <v>80</v>
      </c>
      <c r="BT590" s="15">
        <v>84</v>
      </c>
      <c r="BU590" s="15">
        <v>105</v>
      </c>
      <c r="BV590" s="15">
        <v>97</v>
      </c>
      <c r="BW590" s="15">
        <v>12</v>
      </c>
      <c r="BX590" s="15">
        <v>83</v>
      </c>
      <c r="BY590" s="15">
        <v>54</v>
      </c>
      <c r="BZ590" s="15">
        <v>69</v>
      </c>
      <c r="CA590" s="15">
        <v>7</v>
      </c>
      <c r="CB590" s="15">
        <v>34</v>
      </c>
      <c r="CC590" s="15">
        <v>103</v>
      </c>
      <c r="CD590" s="15">
        <v>11</v>
      </c>
      <c r="CE590" s="15">
        <v>37</v>
      </c>
      <c r="CF590" s="15">
        <v>107</v>
      </c>
      <c r="CG590" s="15">
        <v>41</v>
      </c>
      <c r="CH590" s="15">
        <v>104</v>
      </c>
      <c r="CI590" s="15">
        <v>108</v>
      </c>
      <c r="CJ590" s="15">
        <v>89</v>
      </c>
      <c r="CK590" s="15">
        <v>66</v>
      </c>
      <c r="CL590" s="15">
        <v>42</v>
      </c>
      <c r="CM590" s="15">
        <v>59</v>
      </c>
      <c r="CN590" s="15">
        <v>13</v>
      </c>
      <c r="CO590" s="15">
        <v>102</v>
      </c>
      <c r="CP590" s="15">
        <v>45</v>
      </c>
      <c r="CQ590" s="15">
        <v>116</v>
      </c>
      <c r="CR590" s="15">
        <v>29</v>
      </c>
      <c r="CS590" s="15">
        <v>96</v>
      </c>
      <c r="CT590" s="15">
        <v>55</v>
      </c>
      <c r="CU590" s="15">
        <v>32</v>
      </c>
      <c r="CV590" s="15">
        <v>8</v>
      </c>
      <c r="CW590" s="15">
        <v>109</v>
      </c>
      <c r="CX590" s="15">
        <v>73</v>
      </c>
      <c r="CY590" s="15">
        <v>21</v>
      </c>
      <c r="CZ590" s="15">
        <v>82</v>
      </c>
      <c r="DA590" s="15">
        <v>68</v>
      </c>
      <c r="DB590" s="15">
        <v>30</v>
      </c>
      <c r="DC590" s="15">
        <v>16</v>
      </c>
      <c r="DD590" s="15">
        <v>52</v>
      </c>
      <c r="DE590" s="15">
        <v>31</v>
      </c>
      <c r="DF590" s="15">
        <v>2</v>
      </c>
      <c r="DG590" s="15">
        <v>19</v>
      </c>
      <c r="DH590" s="15">
        <v>48</v>
      </c>
      <c r="DI590" s="15">
        <v>70</v>
      </c>
      <c r="DJ590" s="15">
        <v>93</v>
      </c>
      <c r="DK590" s="15">
        <v>112</v>
      </c>
      <c r="DL590" s="15">
        <v>85</v>
      </c>
      <c r="DM590" s="15">
        <v>118</v>
      </c>
      <c r="DN590" s="15">
        <v>4</v>
      </c>
      <c r="DO590" s="15">
        <v>22</v>
      </c>
      <c r="DP590" s="15">
        <v>27</v>
      </c>
      <c r="DQ590" s="15">
        <v>63</v>
      </c>
      <c r="DR590" s="15">
        <v>25</v>
      </c>
      <c r="DS590" s="15">
        <v>120</v>
      </c>
      <c r="DT590" s="15">
        <v>72</v>
      </c>
      <c r="DU590" s="15">
        <v>88</v>
      </c>
    </row>
    <row r="591" spans="4:125" s="15" customFormat="1"/>
    <row r="592" spans="4:125" s="15" customFormat="1">
      <c r="D592" s="479">
        <v>121</v>
      </c>
      <c r="E592" s="40" t="s">
        <v>338</v>
      </c>
    </row>
    <row r="593" spans="4:129" s="15" customFormat="1">
      <c r="E593" s="475" t="s">
        <v>283</v>
      </c>
      <c r="F593" s="15">
        <v>1</v>
      </c>
      <c r="G593" s="15">
        <v>2</v>
      </c>
      <c r="H593" s="15">
        <v>3</v>
      </c>
      <c r="I593" s="15">
        <v>4</v>
      </c>
      <c r="J593" s="15">
        <v>5</v>
      </c>
      <c r="K593" s="15">
        <v>6</v>
      </c>
      <c r="L593" s="15">
        <v>7</v>
      </c>
      <c r="M593" s="15">
        <v>8</v>
      </c>
      <c r="N593" s="15">
        <v>9</v>
      </c>
      <c r="O593" s="15">
        <v>10</v>
      </c>
      <c r="P593" s="15">
        <v>11</v>
      </c>
      <c r="Q593" s="15">
        <v>12</v>
      </c>
      <c r="R593" s="15">
        <v>13</v>
      </c>
      <c r="S593" s="15">
        <v>14</v>
      </c>
      <c r="T593" s="15">
        <v>15</v>
      </c>
      <c r="U593" s="15">
        <v>16</v>
      </c>
      <c r="V593" s="15">
        <v>17</v>
      </c>
      <c r="W593" s="15">
        <v>18</v>
      </c>
      <c r="X593" s="15">
        <v>19</v>
      </c>
      <c r="Y593" s="15">
        <v>20</v>
      </c>
      <c r="Z593" s="15">
        <v>21</v>
      </c>
      <c r="AA593" s="15">
        <v>22</v>
      </c>
      <c r="AB593" s="15">
        <v>23</v>
      </c>
      <c r="AC593" s="15">
        <v>24</v>
      </c>
      <c r="AD593" s="15">
        <v>25</v>
      </c>
      <c r="AE593" s="15">
        <v>26</v>
      </c>
      <c r="AF593" s="15">
        <v>27</v>
      </c>
      <c r="AG593" s="15">
        <v>28</v>
      </c>
      <c r="AH593" s="15">
        <v>29</v>
      </c>
      <c r="AI593" s="15">
        <v>30</v>
      </c>
      <c r="AJ593" s="15">
        <v>31</v>
      </c>
      <c r="AK593" s="15">
        <v>32</v>
      </c>
      <c r="AL593" s="15">
        <v>33</v>
      </c>
      <c r="AM593" s="15">
        <v>34</v>
      </c>
      <c r="AN593" s="15">
        <v>35</v>
      </c>
      <c r="AO593" s="15">
        <v>36</v>
      </c>
      <c r="AP593" s="15">
        <v>37</v>
      </c>
      <c r="AQ593" s="15">
        <v>38</v>
      </c>
      <c r="AR593" s="15">
        <v>39</v>
      </c>
      <c r="AS593" s="15">
        <v>40</v>
      </c>
      <c r="AT593" s="15">
        <v>41</v>
      </c>
      <c r="AU593" s="15">
        <v>42</v>
      </c>
      <c r="AV593" s="15">
        <v>43</v>
      </c>
      <c r="AW593" s="15">
        <v>44</v>
      </c>
      <c r="AX593" s="15">
        <v>45</v>
      </c>
      <c r="AY593" s="15">
        <v>46</v>
      </c>
      <c r="AZ593" s="15">
        <v>47</v>
      </c>
      <c r="BA593" s="15">
        <v>48</v>
      </c>
      <c r="BB593" s="15">
        <v>49</v>
      </c>
      <c r="BC593" s="15">
        <v>50</v>
      </c>
      <c r="BD593" s="15">
        <v>51</v>
      </c>
      <c r="BE593" s="15">
        <v>52</v>
      </c>
      <c r="BF593" s="15">
        <v>53</v>
      </c>
      <c r="BG593" s="15">
        <v>54</v>
      </c>
      <c r="BH593" s="15">
        <v>55</v>
      </c>
      <c r="BI593" s="15">
        <v>56</v>
      </c>
      <c r="BJ593" s="15">
        <v>57</v>
      </c>
      <c r="BK593" s="15">
        <v>58</v>
      </c>
      <c r="BL593" s="15">
        <v>59</v>
      </c>
      <c r="BM593" s="15">
        <v>60</v>
      </c>
      <c r="BN593" s="15">
        <v>61</v>
      </c>
      <c r="BO593" s="15">
        <v>62</v>
      </c>
      <c r="BP593" s="15">
        <v>63</v>
      </c>
      <c r="BQ593" s="15">
        <v>64</v>
      </c>
      <c r="BR593" s="15">
        <v>65</v>
      </c>
      <c r="BS593" s="15">
        <v>66</v>
      </c>
      <c r="BT593" s="15">
        <v>67</v>
      </c>
      <c r="BU593" s="15">
        <v>68</v>
      </c>
      <c r="BV593" s="15">
        <v>69</v>
      </c>
      <c r="BW593" s="15">
        <v>70</v>
      </c>
      <c r="BX593" s="15">
        <v>71</v>
      </c>
      <c r="BY593" s="15">
        <v>72</v>
      </c>
      <c r="BZ593" s="15">
        <v>73</v>
      </c>
      <c r="CA593" s="15">
        <v>74</v>
      </c>
      <c r="CB593" s="15">
        <v>75</v>
      </c>
      <c r="CC593" s="15">
        <v>76</v>
      </c>
      <c r="CD593" s="15">
        <v>77</v>
      </c>
      <c r="CE593" s="15">
        <v>78</v>
      </c>
      <c r="CF593" s="15">
        <v>79</v>
      </c>
      <c r="CG593" s="15">
        <v>80</v>
      </c>
      <c r="CH593" s="15">
        <v>81</v>
      </c>
      <c r="CI593" s="15">
        <v>82</v>
      </c>
      <c r="CJ593" s="15">
        <v>83</v>
      </c>
      <c r="CK593" s="15">
        <v>84</v>
      </c>
      <c r="CL593" s="15">
        <v>85</v>
      </c>
      <c r="CM593" s="15">
        <v>86</v>
      </c>
      <c r="CN593" s="15">
        <v>87</v>
      </c>
      <c r="CO593" s="15">
        <v>88</v>
      </c>
      <c r="CP593" s="15">
        <v>89</v>
      </c>
      <c r="CQ593" s="15">
        <v>90</v>
      </c>
      <c r="CR593" s="15">
        <v>91</v>
      </c>
      <c r="CS593" s="15">
        <v>92</v>
      </c>
      <c r="CT593" s="15">
        <v>93</v>
      </c>
      <c r="CU593" s="15">
        <v>94</v>
      </c>
      <c r="CV593" s="15">
        <v>95</v>
      </c>
      <c r="CW593" s="15">
        <v>96</v>
      </c>
      <c r="CX593" s="15">
        <v>97</v>
      </c>
      <c r="CY593" s="15">
        <v>98</v>
      </c>
      <c r="CZ593" s="15">
        <v>99</v>
      </c>
      <c r="DA593" s="15">
        <v>100</v>
      </c>
      <c r="DB593" s="15">
        <v>101</v>
      </c>
      <c r="DC593" s="15">
        <v>102</v>
      </c>
      <c r="DD593" s="15">
        <v>103</v>
      </c>
      <c r="DE593" s="15">
        <v>104</v>
      </c>
      <c r="DF593" s="15">
        <v>105</v>
      </c>
      <c r="DG593" s="15">
        <v>106</v>
      </c>
      <c r="DH593" s="15">
        <v>107</v>
      </c>
      <c r="DI593" s="15">
        <v>108</v>
      </c>
      <c r="DJ593" s="15">
        <v>109</v>
      </c>
      <c r="DL593" s="15">
        <v>110</v>
      </c>
      <c r="DM593" s="15">
        <v>111</v>
      </c>
      <c r="DN593" s="15">
        <v>112</v>
      </c>
      <c r="DO593" s="15">
        <v>113</v>
      </c>
      <c r="DQ593" s="15">
        <v>114</v>
      </c>
      <c r="DR593" s="15">
        <v>115</v>
      </c>
      <c r="DS593" s="15">
        <v>116</v>
      </c>
      <c r="DT593" s="15">
        <v>117</v>
      </c>
      <c r="DV593" s="15">
        <v>118</v>
      </c>
      <c r="DW593" s="15">
        <v>119</v>
      </c>
      <c r="DX593" s="15">
        <v>120</v>
      </c>
      <c r="DY593" s="15">
        <v>121</v>
      </c>
    </row>
    <row r="594" spans="4:129" s="15" customFormat="1">
      <c r="E594" s="475" t="s">
        <v>311</v>
      </c>
      <c r="F594" s="15">
        <v>49</v>
      </c>
      <c r="G594" s="15">
        <v>54</v>
      </c>
      <c r="H594" s="15">
        <v>35</v>
      </c>
      <c r="I594" s="15">
        <v>17</v>
      </c>
      <c r="J594" s="15">
        <v>43</v>
      </c>
      <c r="K594" s="15">
        <v>20</v>
      </c>
      <c r="L594" s="15">
        <v>13</v>
      </c>
      <c r="M594" s="15">
        <v>109</v>
      </c>
      <c r="N594" s="15">
        <v>85</v>
      </c>
      <c r="O594" s="15">
        <v>4</v>
      </c>
      <c r="P594" s="15">
        <v>25</v>
      </c>
      <c r="Q594" s="15">
        <v>113</v>
      </c>
      <c r="R594" s="15">
        <v>45</v>
      </c>
      <c r="S594" s="15">
        <v>37</v>
      </c>
      <c r="T594" s="15">
        <v>103</v>
      </c>
      <c r="U594" s="15">
        <v>77</v>
      </c>
      <c r="V594" s="15">
        <v>51</v>
      </c>
      <c r="W594" s="15">
        <v>111</v>
      </c>
      <c r="X594" s="15">
        <v>38</v>
      </c>
      <c r="Y594" s="15">
        <v>29</v>
      </c>
      <c r="Z594" s="15">
        <v>65</v>
      </c>
      <c r="AA594" s="15">
        <v>5</v>
      </c>
      <c r="AB594" s="15">
        <v>6</v>
      </c>
      <c r="AC594" s="15">
        <v>118</v>
      </c>
      <c r="AD594" s="15">
        <v>41</v>
      </c>
      <c r="AE594" s="15">
        <v>99</v>
      </c>
      <c r="AF594" s="15">
        <v>73</v>
      </c>
      <c r="AG594" s="15">
        <v>31</v>
      </c>
      <c r="AH594" s="15">
        <v>76</v>
      </c>
      <c r="AI594" s="15">
        <v>106</v>
      </c>
      <c r="AJ594" s="15">
        <v>84</v>
      </c>
      <c r="AK594" s="15">
        <v>10</v>
      </c>
      <c r="AL594" s="15">
        <v>89</v>
      </c>
      <c r="AM594" s="15">
        <v>15</v>
      </c>
      <c r="AN594" s="15">
        <v>3</v>
      </c>
      <c r="AO594" s="15">
        <v>83</v>
      </c>
      <c r="AP594" s="15">
        <v>14</v>
      </c>
      <c r="AQ594" s="15">
        <v>22</v>
      </c>
      <c r="AR594" s="15">
        <v>115</v>
      </c>
      <c r="AS594" s="15">
        <v>62</v>
      </c>
      <c r="AT594" s="15">
        <v>12</v>
      </c>
      <c r="AU594" s="15">
        <v>120</v>
      </c>
      <c r="AV594" s="15">
        <v>40</v>
      </c>
      <c r="AW594" s="15">
        <v>78</v>
      </c>
      <c r="AX594" s="15">
        <v>44</v>
      </c>
      <c r="AY594" s="15">
        <v>39</v>
      </c>
      <c r="AZ594" s="15">
        <v>104</v>
      </c>
      <c r="BA594" s="15">
        <v>119</v>
      </c>
      <c r="BB594" s="15">
        <v>28</v>
      </c>
      <c r="BC594" s="15">
        <v>1</v>
      </c>
      <c r="BD594" s="15">
        <v>34</v>
      </c>
      <c r="BE594" s="15">
        <v>98</v>
      </c>
      <c r="BF594" s="15">
        <v>72</v>
      </c>
      <c r="BG594" s="15">
        <v>18</v>
      </c>
      <c r="BH594" s="15">
        <v>63</v>
      </c>
      <c r="BI594" s="15">
        <v>50</v>
      </c>
      <c r="BJ594" s="15">
        <v>70</v>
      </c>
      <c r="BK594" s="15">
        <v>94</v>
      </c>
      <c r="BL594" s="15">
        <v>58</v>
      </c>
      <c r="BM594" s="15">
        <v>16</v>
      </c>
      <c r="BN594" s="15">
        <v>107</v>
      </c>
      <c r="BO594" s="15">
        <v>121</v>
      </c>
      <c r="BP594" s="15">
        <v>32</v>
      </c>
      <c r="BQ594" s="15">
        <v>60</v>
      </c>
      <c r="BR594" s="15">
        <v>93</v>
      </c>
      <c r="BS594" s="15">
        <v>100</v>
      </c>
      <c r="BT594" s="15">
        <v>69</v>
      </c>
      <c r="BU594" s="15">
        <v>105</v>
      </c>
      <c r="BV594" s="15">
        <v>23</v>
      </c>
      <c r="BW594" s="15">
        <v>74</v>
      </c>
      <c r="BX594" s="15">
        <v>87</v>
      </c>
      <c r="BY594" s="15">
        <v>117</v>
      </c>
      <c r="BZ594" s="15">
        <v>56</v>
      </c>
      <c r="CA594" s="15">
        <v>71</v>
      </c>
      <c r="CB594" s="15">
        <v>101</v>
      </c>
      <c r="CC594" s="15">
        <v>8</v>
      </c>
      <c r="CD594" s="15">
        <v>114</v>
      </c>
      <c r="CE594" s="15">
        <v>95</v>
      </c>
      <c r="CF594" s="15">
        <v>82</v>
      </c>
      <c r="CG594" s="15">
        <v>46</v>
      </c>
      <c r="CH594" s="15">
        <v>67</v>
      </c>
      <c r="CI594" s="15">
        <v>110</v>
      </c>
      <c r="CJ594" s="15">
        <v>30</v>
      </c>
      <c r="CK594" s="15">
        <v>91</v>
      </c>
      <c r="CL594" s="15">
        <v>9</v>
      </c>
      <c r="CM594" s="15">
        <v>112</v>
      </c>
      <c r="CN594" s="15">
        <v>61</v>
      </c>
      <c r="CO594" s="15">
        <v>75</v>
      </c>
      <c r="CP594" s="15">
        <v>66</v>
      </c>
      <c r="CQ594" s="15">
        <v>33</v>
      </c>
      <c r="CR594" s="15">
        <v>59</v>
      </c>
      <c r="CS594" s="15">
        <v>116</v>
      </c>
      <c r="CT594" s="15">
        <v>36</v>
      </c>
      <c r="CU594" s="15">
        <v>102</v>
      </c>
      <c r="CV594" s="15">
        <v>2</v>
      </c>
      <c r="CW594" s="15">
        <v>64</v>
      </c>
      <c r="CX594" s="15">
        <v>19</v>
      </c>
      <c r="CY594" s="15">
        <v>57</v>
      </c>
      <c r="CZ594" s="15">
        <v>96</v>
      </c>
      <c r="DA594" s="15">
        <v>27</v>
      </c>
      <c r="DB594" s="15">
        <v>47</v>
      </c>
      <c r="DC594" s="15">
        <v>108</v>
      </c>
      <c r="DD594" s="15">
        <v>52</v>
      </c>
      <c r="DE594" s="15">
        <v>7</v>
      </c>
      <c r="DF594" s="15">
        <v>11</v>
      </c>
      <c r="DG594" s="15">
        <v>68</v>
      </c>
      <c r="DH594" s="15">
        <v>26</v>
      </c>
      <c r="DI594" s="15">
        <v>92</v>
      </c>
      <c r="DJ594" s="15">
        <v>81</v>
      </c>
      <c r="DL594" s="15">
        <v>88</v>
      </c>
      <c r="DM594" s="15">
        <v>55</v>
      </c>
      <c r="DN594" s="15">
        <v>79</v>
      </c>
      <c r="DO594" s="15">
        <v>97</v>
      </c>
      <c r="DQ594" s="15">
        <v>90</v>
      </c>
      <c r="DR594" s="15">
        <v>48</v>
      </c>
      <c r="DS594" s="15">
        <v>21</v>
      </c>
      <c r="DT594" s="15">
        <v>53</v>
      </c>
      <c r="DV594" s="15">
        <v>24</v>
      </c>
      <c r="DW594" s="15">
        <v>80</v>
      </c>
      <c r="DX594" s="15">
        <v>42</v>
      </c>
      <c r="DY594" s="15">
        <v>86</v>
      </c>
    </row>
    <row r="595" spans="4:129" s="15" customFormat="1">
      <c r="E595" s="475" t="s">
        <v>313</v>
      </c>
      <c r="F595" s="15">
        <v>74</v>
      </c>
      <c r="G595" s="15">
        <v>58</v>
      </c>
      <c r="H595" s="15">
        <v>102</v>
      </c>
      <c r="I595" s="15">
        <v>21</v>
      </c>
      <c r="J595" s="15">
        <v>52</v>
      </c>
      <c r="K595" s="15">
        <v>29</v>
      </c>
      <c r="L595" s="15">
        <v>34</v>
      </c>
      <c r="M595" s="15">
        <v>76</v>
      </c>
      <c r="N595" s="15">
        <v>56</v>
      </c>
      <c r="O595" s="15">
        <v>96</v>
      </c>
      <c r="P595" s="15">
        <v>93</v>
      </c>
      <c r="Q595" s="15">
        <v>46</v>
      </c>
      <c r="R595" s="15">
        <v>113</v>
      </c>
      <c r="S595" s="15">
        <v>12</v>
      </c>
      <c r="T595" s="15">
        <v>61</v>
      </c>
      <c r="U595" s="15">
        <v>4</v>
      </c>
      <c r="V595" s="15">
        <v>81</v>
      </c>
      <c r="W595" s="15">
        <v>7</v>
      </c>
      <c r="X595" s="15">
        <v>120</v>
      </c>
      <c r="Y595" s="15">
        <v>24</v>
      </c>
      <c r="Z595" s="15">
        <v>121</v>
      </c>
      <c r="AA595" s="15">
        <v>18</v>
      </c>
      <c r="AB595" s="15">
        <v>91</v>
      </c>
      <c r="AC595" s="15">
        <v>90</v>
      </c>
      <c r="AD595" s="15">
        <v>22</v>
      </c>
      <c r="AE595" s="15">
        <v>97</v>
      </c>
      <c r="AF595" s="15">
        <v>45</v>
      </c>
      <c r="AG595" s="15">
        <v>16</v>
      </c>
      <c r="AH595" s="15">
        <v>6</v>
      </c>
      <c r="AI595" s="15">
        <v>64</v>
      </c>
      <c r="AJ595" s="15">
        <v>15</v>
      </c>
      <c r="AK595" s="15">
        <v>40</v>
      </c>
      <c r="AL595" s="15">
        <v>5</v>
      </c>
      <c r="AM595" s="15">
        <v>112</v>
      </c>
      <c r="AN595" s="15">
        <v>86</v>
      </c>
      <c r="AO595" s="15">
        <v>94</v>
      </c>
      <c r="AP595" s="15">
        <v>75</v>
      </c>
      <c r="AQ595" s="15">
        <v>65</v>
      </c>
      <c r="AR595" s="15">
        <v>87</v>
      </c>
      <c r="AS595" s="15">
        <v>59</v>
      </c>
      <c r="AT595" s="15">
        <v>38</v>
      </c>
      <c r="AU595" s="15">
        <v>23</v>
      </c>
      <c r="AV595" s="15">
        <v>50</v>
      </c>
      <c r="AW595" s="15">
        <v>57</v>
      </c>
      <c r="AX595" s="15">
        <v>26</v>
      </c>
      <c r="AY595" s="15">
        <v>109</v>
      </c>
      <c r="AZ595" s="15">
        <v>35</v>
      </c>
      <c r="BA595" s="15">
        <v>69</v>
      </c>
      <c r="BB595" s="15">
        <v>111</v>
      </c>
      <c r="BC595" s="15">
        <v>118</v>
      </c>
      <c r="BD595" s="15">
        <v>55</v>
      </c>
      <c r="BE595" s="15">
        <v>103</v>
      </c>
      <c r="BF595" s="15">
        <v>66</v>
      </c>
      <c r="BG595" s="15">
        <v>92</v>
      </c>
      <c r="BH595" s="15">
        <v>98</v>
      </c>
      <c r="BI595" s="15">
        <v>9</v>
      </c>
      <c r="BJ595" s="15">
        <v>78</v>
      </c>
      <c r="BK595" s="15">
        <v>14</v>
      </c>
      <c r="BL595" s="15">
        <v>114</v>
      </c>
      <c r="BM595" s="15">
        <v>71</v>
      </c>
      <c r="BN595" s="15">
        <v>79</v>
      </c>
      <c r="BO595" s="15">
        <v>89</v>
      </c>
      <c r="BP595" s="15">
        <v>70</v>
      </c>
      <c r="BQ595" s="15">
        <v>83</v>
      </c>
      <c r="BR595" s="15">
        <v>119</v>
      </c>
      <c r="BS595" s="15">
        <v>105</v>
      </c>
      <c r="BT595" s="15">
        <v>3</v>
      </c>
      <c r="BU595" s="15">
        <v>80</v>
      </c>
      <c r="BV595" s="15">
        <v>72</v>
      </c>
      <c r="BW595" s="15">
        <v>116</v>
      </c>
      <c r="BX595" s="15">
        <v>63</v>
      </c>
      <c r="BY595" s="15">
        <v>106</v>
      </c>
      <c r="BZ595" s="15">
        <v>54</v>
      </c>
      <c r="CA595" s="15">
        <v>13</v>
      </c>
      <c r="CB595" s="15">
        <v>42</v>
      </c>
      <c r="CC595" s="15">
        <v>53</v>
      </c>
      <c r="CD595" s="15">
        <v>1</v>
      </c>
      <c r="CE595" s="15">
        <v>117</v>
      </c>
      <c r="CF595" s="15">
        <v>73</v>
      </c>
      <c r="CG595" s="15">
        <v>68</v>
      </c>
      <c r="CH595" s="15">
        <v>17</v>
      </c>
      <c r="CI595" s="15">
        <v>84</v>
      </c>
      <c r="CJ595" s="15">
        <v>37</v>
      </c>
      <c r="CK595" s="15">
        <v>48</v>
      </c>
      <c r="CL595" s="15">
        <v>107</v>
      </c>
      <c r="CM595" s="15">
        <v>85</v>
      </c>
      <c r="CN595" s="15">
        <v>39</v>
      </c>
      <c r="CO595" s="15">
        <v>27</v>
      </c>
      <c r="CP595" s="15">
        <v>110</v>
      </c>
      <c r="CQ595" s="15">
        <v>47</v>
      </c>
      <c r="CR595" s="15">
        <v>28</v>
      </c>
      <c r="CS595" s="15">
        <v>99</v>
      </c>
      <c r="CT595" s="15">
        <v>25</v>
      </c>
      <c r="CU595" s="15">
        <v>67</v>
      </c>
      <c r="CV595" s="15">
        <v>51</v>
      </c>
      <c r="CW595" s="15">
        <v>62</v>
      </c>
      <c r="CX595" s="15">
        <v>30</v>
      </c>
      <c r="CY595" s="15">
        <v>82</v>
      </c>
      <c r="CZ595" s="15">
        <v>108</v>
      </c>
      <c r="DA595" s="15">
        <v>31</v>
      </c>
      <c r="DB595" s="15">
        <v>115</v>
      </c>
      <c r="DC595" s="15">
        <v>41</v>
      </c>
      <c r="DD595" s="15">
        <v>2</v>
      </c>
      <c r="DE595" s="15">
        <v>32</v>
      </c>
      <c r="DF595" s="15">
        <v>88</v>
      </c>
      <c r="DG595" s="15">
        <v>60</v>
      </c>
      <c r="DH595" s="15">
        <v>33</v>
      </c>
      <c r="DI595" s="15">
        <v>10</v>
      </c>
      <c r="DJ595" s="15">
        <v>36</v>
      </c>
      <c r="DL595" s="15">
        <v>44</v>
      </c>
      <c r="DM595" s="15">
        <v>101</v>
      </c>
      <c r="DN595" s="15">
        <v>100</v>
      </c>
      <c r="DO595" s="15">
        <v>77</v>
      </c>
      <c r="DQ595" s="15">
        <v>104</v>
      </c>
      <c r="DR595" s="15">
        <v>49</v>
      </c>
      <c r="DS595" s="15">
        <v>20</v>
      </c>
      <c r="DT595" s="15">
        <v>8</v>
      </c>
      <c r="DV595" s="15">
        <v>95</v>
      </c>
      <c r="DW595" s="15">
        <v>43</v>
      </c>
      <c r="DX595" s="15">
        <v>19</v>
      </c>
      <c r="DY595" s="15">
        <v>11</v>
      </c>
    </row>
    <row r="596" spans="4:129" s="15" customFormat="1"/>
    <row r="597" spans="4:129" s="15" customFormat="1">
      <c r="D597" s="479">
        <v>122</v>
      </c>
      <c r="E597" s="40" t="s">
        <v>338</v>
      </c>
    </row>
    <row r="598" spans="4:129" s="15" customFormat="1">
      <c r="E598" s="475" t="s">
        <v>283</v>
      </c>
      <c r="F598" s="15">
        <v>1</v>
      </c>
      <c r="G598" s="15">
        <v>2</v>
      </c>
      <c r="H598" s="15">
        <v>3</v>
      </c>
      <c r="I598" s="15">
        <v>4</v>
      </c>
      <c r="J598" s="15">
        <v>5</v>
      </c>
      <c r="K598" s="15">
        <v>6</v>
      </c>
      <c r="L598" s="15">
        <v>7</v>
      </c>
      <c r="M598" s="15">
        <v>8</v>
      </c>
      <c r="N598" s="15">
        <v>9</v>
      </c>
      <c r="O598" s="15">
        <v>10</v>
      </c>
      <c r="P598" s="15">
        <v>11</v>
      </c>
      <c r="Q598" s="15">
        <v>12</v>
      </c>
      <c r="R598" s="15">
        <v>13</v>
      </c>
      <c r="S598" s="15">
        <v>14</v>
      </c>
      <c r="T598" s="15">
        <v>15</v>
      </c>
      <c r="U598" s="15">
        <v>16</v>
      </c>
      <c r="V598" s="15">
        <v>17</v>
      </c>
      <c r="W598" s="15">
        <v>18</v>
      </c>
      <c r="X598" s="15">
        <v>19</v>
      </c>
      <c r="Y598" s="15">
        <v>20</v>
      </c>
      <c r="Z598" s="15">
        <v>21</v>
      </c>
      <c r="AA598" s="15">
        <v>22</v>
      </c>
      <c r="AB598" s="15">
        <v>23</v>
      </c>
      <c r="AC598" s="15">
        <v>24</v>
      </c>
      <c r="AD598" s="15">
        <v>25</v>
      </c>
      <c r="AE598" s="15">
        <v>26</v>
      </c>
      <c r="AF598" s="15">
        <v>27</v>
      </c>
      <c r="AG598" s="15">
        <v>28</v>
      </c>
      <c r="AH598" s="15">
        <v>29</v>
      </c>
      <c r="AI598" s="15">
        <v>30</v>
      </c>
      <c r="AJ598" s="15">
        <v>31</v>
      </c>
      <c r="AK598" s="15">
        <v>32</v>
      </c>
      <c r="AL598" s="15">
        <v>33</v>
      </c>
      <c r="AM598" s="15">
        <v>34</v>
      </c>
      <c r="AN598" s="15">
        <v>35</v>
      </c>
      <c r="AO598" s="15">
        <v>36</v>
      </c>
      <c r="AP598" s="15">
        <v>37</v>
      </c>
      <c r="AQ598" s="15">
        <v>38</v>
      </c>
      <c r="AR598" s="15">
        <v>39</v>
      </c>
      <c r="AS598" s="15">
        <v>40</v>
      </c>
      <c r="AT598" s="15">
        <v>41</v>
      </c>
      <c r="AU598" s="15">
        <v>42</v>
      </c>
      <c r="AV598" s="15">
        <v>43</v>
      </c>
      <c r="AW598" s="15">
        <v>44</v>
      </c>
      <c r="AX598" s="15">
        <v>45</v>
      </c>
      <c r="AY598" s="15">
        <v>46</v>
      </c>
      <c r="AZ598" s="15">
        <v>47</v>
      </c>
      <c r="BA598" s="15">
        <v>48</v>
      </c>
      <c r="BB598" s="15">
        <v>49</v>
      </c>
      <c r="BC598" s="15">
        <v>50</v>
      </c>
      <c r="BD598" s="15">
        <v>51</v>
      </c>
      <c r="BE598" s="15">
        <v>52</v>
      </c>
      <c r="BF598" s="15">
        <v>53</v>
      </c>
      <c r="BG598" s="15">
        <v>54</v>
      </c>
      <c r="BH598" s="15">
        <v>55</v>
      </c>
      <c r="BI598" s="15">
        <v>56</v>
      </c>
      <c r="BJ598" s="15">
        <v>57</v>
      </c>
      <c r="BK598" s="15">
        <v>58</v>
      </c>
      <c r="BL598" s="15">
        <v>59</v>
      </c>
      <c r="BM598" s="15">
        <v>60</v>
      </c>
      <c r="BN598" s="15">
        <v>61</v>
      </c>
      <c r="BO598" s="15">
        <v>62</v>
      </c>
      <c r="BP598" s="15">
        <v>63</v>
      </c>
      <c r="BQ598" s="15">
        <v>64</v>
      </c>
      <c r="BR598" s="15">
        <v>65</v>
      </c>
      <c r="BS598" s="15">
        <v>66</v>
      </c>
      <c r="BT598" s="15">
        <v>67</v>
      </c>
      <c r="BU598" s="15">
        <v>68</v>
      </c>
      <c r="BV598" s="15">
        <v>69</v>
      </c>
      <c r="BW598" s="15">
        <v>70</v>
      </c>
      <c r="BX598" s="15">
        <v>71</v>
      </c>
      <c r="BY598" s="15">
        <v>72</v>
      </c>
      <c r="BZ598" s="15">
        <v>73</v>
      </c>
      <c r="CA598" s="15">
        <v>74</v>
      </c>
      <c r="CB598" s="15">
        <v>75</v>
      </c>
      <c r="CC598" s="15">
        <v>76</v>
      </c>
      <c r="CD598" s="15">
        <v>77</v>
      </c>
      <c r="CE598" s="15">
        <v>78</v>
      </c>
      <c r="CF598" s="15">
        <v>79</v>
      </c>
      <c r="CG598" s="15">
        <v>80</v>
      </c>
      <c r="CH598" s="15">
        <v>81</v>
      </c>
      <c r="CI598" s="15">
        <v>82</v>
      </c>
      <c r="CJ598" s="15">
        <v>83</v>
      </c>
      <c r="CK598" s="15">
        <v>84</v>
      </c>
      <c r="CL598" s="15">
        <v>85</v>
      </c>
      <c r="CM598" s="15">
        <v>86</v>
      </c>
      <c r="CN598" s="15">
        <v>87</v>
      </c>
      <c r="CO598" s="15">
        <v>88</v>
      </c>
      <c r="CP598" s="15">
        <v>89</v>
      </c>
      <c r="CQ598" s="15">
        <v>90</v>
      </c>
      <c r="CR598" s="15">
        <v>91</v>
      </c>
      <c r="CS598" s="15">
        <v>92</v>
      </c>
      <c r="CT598" s="15">
        <v>93</v>
      </c>
      <c r="CU598" s="15">
        <v>94</v>
      </c>
      <c r="CV598" s="15">
        <v>95</v>
      </c>
      <c r="CW598" s="15">
        <v>96</v>
      </c>
      <c r="CX598" s="15">
        <v>97</v>
      </c>
      <c r="CY598" s="15">
        <v>98</v>
      </c>
      <c r="CZ598" s="15">
        <v>99</v>
      </c>
      <c r="DA598" s="15">
        <v>100</v>
      </c>
      <c r="DB598" s="15">
        <v>101</v>
      </c>
      <c r="DC598" s="15">
        <v>102</v>
      </c>
      <c r="DD598" s="15">
        <v>103</v>
      </c>
      <c r="DE598" s="15">
        <v>104</v>
      </c>
      <c r="DF598" s="15">
        <v>105</v>
      </c>
      <c r="DG598" s="15">
        <v>106</v>
      </c>
      <c r="DH598" s="15">
        <v>107</v>
      </c>
      <c r="DI598" s="15">
        <v>108</v>
      </c>
      <c r="DJ598" s="15">
        <v>109</v>
      </c>
      <c r="DK598" s="15">
        <v>110</v>
      </c>
      <c r="DL598" s="15">
        <v>111</v>
      </c>
      <c r="DM598" s="15">
        <v>112</v>
      </c>
      <c r="DN598" s="15">
        <v>113</v>
      </c>
      <c r="DO598" s="15">
        <v>114</v>
      </c>
      <c r="DQ598" s="15">
        <v>115</v>
      </c>
      <c r="DR598" s="15">
        <v>116</v>
      </c>
      <c r="DS598" s="15">
        <v>117</v>
      </c>
      <c r="DT598" s="15">
        <v>118</v>
      </c>
      <c r="DV598" s="15">
        <v>119</v>
      </c>
      <c r="DW598" s="15">
        <v>120</v>
      </c>
      <c r="DX598" s="15">
        <v>121</v>
      </c>
      <c r="DY598" s="15">
        <v>122</v>
      </c>
    </row>
    <row r="599" spans="4:129" s="15" customFormat="1">
      <c r="E599" s="475" t="s">
        <v>311</v>
      </c>
      <c r="F599" s="15">
        <v>90</v>
      </c>
      <c r="G599" s="15">
        <v>111</v>
      </c>
      <c r="H599" s="15">
        <v>67</v>
      </c>
      <c r="I599" s="15">
        <v>20</v>
      </c>
      <c r="J599" s="15">
        <v>58</v>
      </c>
      <c r="K599" s="15">
        <v>17</v>
      </c>
      <c r="L599" s="15">
        <v>28</v>
      </c>
      <c r="M599" s="15">
        <v>97</v>
      </c>
      <c r="N599" s="15">
        <v>40</v>
      </c>
      <c r="O599" s="15">
        <v>57</v>
      </c>
      <c r="P599" s="15">
        <v>72</v>
      </c>
      <c r="Q599" s="15">
        <v>14</v>
      </c>
      <c r="R599" s="15">
        <v>19</v>
      </c>
      <c r="S599" s="15">
        <v>45</v>
      </c>
      <c r="T599" s="15">
        <v>93</v>
      </c>
      <c r="U599" s="15">
        <v>95</v>
      </c>
      <c r="V599" s="15">
        <v>35</v>
      </c>
      <c r="W599" s="15">
        <v>84</v>
      </c>
      <c r="X599" s="15">
        <v>75</v>
      </c>
      <c r="Y599" s="15">
        <v>86</v>
      </c>
      <c r="Z599" s="15">
        <v>122</v>
      </c>
      <c r="AA599" s="15">
        <v>23</v>
      </c>
      <c r="AB599" s="15">
        <v>69</v>
      </c>
      <c r="AC599" s="15">
        <v>62</v>
      </c>
      <c r="AD599" s="15">
        <v>56</v>
      </c>
      <c r="AE599" s="15">
        <v>85</v>
      </c>
      <c r="AF599" s="15">
        <v>3</v>
      </c>
      <c r="AG599" s="15">
        <v>7</v>
      </c>
      <c r="AH599" s="15">
        <v>11</v>
      </c>
      <c r="AI599" s="15">
        <v>108</v>
      </c>
      <c r="AJ599" s="15">
        <v>13</v>
      </c>
      <c r="AK599" s="15">
        <v>96</v>
      </c>
      <c r="AL599" s="15">
        <v>119</v>
      </c>
      <c r="AM599" s="15">
        <v>32</v>
      </c>
      <c r="AN599" s="15">
        <v>64</v>
      </c>
      <c r="AO599" s="15">
        <v>89</v>
      </c>
      <c r="AP599" s="15">
        <v>118</v>
      </c>
      <c r="AQ599" s="15">
        <v>92</v>
      </c>
      <c r="AR599" s="15">
        <v>121</v>
      </c>
      <c r="AS599" s="15">
        <v>76</v>
      </c>
      <c r="AT599" s="15">
        <v>113</v>
      </c>
      <c r="AU599" s="15">
        <v>103</v>
      </c>
      <c r="AV599" s="15">
        <v>65</v>
      </c>
      <c r="AW599" s="15">
        <v>22</v>
      </c>
      <c r="AX599" s="15">
        <v>115</v>
      </c>
      <c r="AY599" s="15">
        <v>33</v>
      </c>
      <c r="AZ599" s="15">
        <v>61</v>
      </c>
      <c r="BA599" s="15">
        <v>46</v>
      </c>
      <c r="BB599" s="15">
        <v>43</v>
      </c>
      <c r="BC599" s="15">
        <v>91</v>
      </c>
      <c r="BD599" s="15">
        <v>12</v>
      </c>
      <c r="BE599" s="15">
        <v>104</v>
      </c>
      <c r="BF599" s="15">
        <v>50</v>
      </c>
      <c r="BG599" s="15">
        <v>16</v>
      </c>
      <c r="BH599" s="15">
        <v>77</v>
      </c>
      <c r="BI599" s="15">
        <v>98</v>
      </c>
      <c r="BJ599" s="15">
        <v>106</v>
      </c>
      <c r="BK599" s="15">
        <v>36</v>
      </c>
      <c r="BL599" s="15">
        <v>102</v>
      </c>
      <c r="BM599" s="15">
        <v>21</v>
      </c>
      <c r="BN599" s="15">
        <v>18</v>
      </c>
      <c r="BO599" s="15">
        <v>24</v>
      </c>
      <c r="BP599" s="15">
        <v>31</v>
      </c>
      <c r="BQ599" s="15">
        <v>52</v>
      </c>
      <c r="BR599" s="15">
        <v>2</v>
      </c>
      <c r="BS599" s="15">
        <v>109</v>
      </c>
      <c r="BT599" s="15">
        <v>105</v>
      </c>
      <c r="BU599" s="15">
        <v>42</v>
      </c>
      <c r="BV599" s="15">
        <v>71</v>
      </c>
      <c r="BW599" s="15">
        <v>83</v>
      </c>
      <c r="BX599" s="15">
        <v>87</v>
      </c>
      <c r="BY599" s="15">
        <v>73</v>
      </c>
      <c r="BZ599" s="15">
        <v>29</v>
      </c>
      <c r="CA599" s="15">
        <v>110</v>
      </c>
      <c r="CB599" s="15">
        <v>120</v>
      </c>
      <c r="CC599" s="15">
        <v>117</v>
      </c>
      <c r="CD599" s="15">
        <v>4</v>
      </c>
      <c r="CE599" s="15">
        <v>112</v>
      </c>
      <c r="CF599" s="15">
        <v>101</v>
      </c>
      <c r="CG599" s="15">
        <v>47</v>
      </c>
      <c r="CH599" s="15">
        <v>116</v>
      </c>
      <c r="CI599" s="15">
        <v>100</v>
      </c>
      <c r="CJ599" s="15">
        <v>66</v>
      </c>
      <c r="CK599" s="15">
        <v>8</v>
      </c>
      <c r="CL599" s="15">
        <v>78</v>
      </c>
      <c r="CM599" s="15">
        <v>9</v>
      </c>
      <c r="CN599" s="15">
        <v>94</v>
      </c>
      <c r="CO599" s="15">
        <v>99</v>
      </c>
      <c r="CP599" s="15">
        <v>48</v>
      </c>
      <c r="CQ599" s="15">
        <v>107</v>
      </c>
      <c r="CR599" s="15">
        <v>44</v>
      </c>
      <c r="CS599" s="15">
        <v>53</v>
      </c>
      <c r="CT599" s="15">
        <v>60</v>
      </c>
      <c r="CU599" s="15">
        <v>82</v>
      </c>
      <c r="CV599" s="15">
        <v>68</v>
      </c>
      <c r="CW599" s="15">
        <v>25</v>
      </c>
      <c r="CX599" s="15">
        <v>15</v>
      </c>
      <c r="CY599" s="15">
        <v>1</v>
      </c>
      <c r="CZ599" s="15">
        <v>88</v>
      </c>
      <c r="DA599" s="15">
        <v>34</v>
      </c>
      <c r="DB599" s="15">
        <v>27</v>
      </c>
      <c r="DC599" s="15">
        <v>59</v>
      </c>
      <c r="DD599" s="15">
        <v>49</v>
      </c>
      <c r="DE599" s="15">
        <v>6</v>
      </c>
      <c r="DF599" s="15">
        <v>51</v>
      </c>
      <c r="DG599" s="15">
        <v>114</v>
      </c>
      <c r="DH599" s="15">
        <v>79</v>
      </c>
      <c r="DI599" s="15">
        <v>30</v>
      </c>
      <c r="DJ599" s="15">
        <v>70</v>
      </c>
      <c r="DK599" s="15">
        <v>74</v>
      </c>
      <c r="DL599" s="15">
        <v>80</v>
      </c>
      <c r="DM599" s="15">
        <v>63</v>
      </c>
      <c r="DN599" s="15">
        <v>54</v>
      </c>
      <c r="DO599" s="15">
        <v>37</v>
      </c>
      <c r="DQ599" s="15">
        <v>38</v>
      </c>
      <c r="DR599" s="15">
        <v>81</v>
      </c>
      <c r="DS599" s="15">
        <v>5</v>
      </c>
      <c r="DT599" s="15">
        <v>10</v>
      </c>
      <c r="DV599" s="15">
        <v>55</v>
      </c>
      <c r="DW599" s="15">
        <v>41</v>
      </c>
      <c r="DX599" s="15">
        <v>39</v>
      </c>
      <c r="DY599" s="15">
        <v>26</v>
      </c>
    </row>
    <row r="600" spans="4:129" s="15" customFormat="1">
      <c r="E600" s="475" t="s">
        <v>313</v>
      </c>
      <c r="F600" s="15">
        <v>49</v>
      </c>
      <c r="G600" s="15">
        <v>54</v>
      </c>
      <c r="H600" s="15">
        <v>15</v>
      </c>
      <c r="I600" s="15">
        <v>66</v>
      </c>
      <c r="J600" s="15">
        <v>122</v>
      </c>
      <c r="K600" s="15">
        <v>65</v>
      </c>
      <c r="L600" s="15">
        <v>60</v>
      </c>
      <c r="M600" s="15">
        <v>100</v>
      </c>
      <c r="N600" s="15">
        <v>111</v>
      </c>
      <c r="O600" s="15">
        <v>38</v>
      </c>
      <c r="P600" s="15">
        <v>10</v>
      </c>
      <c r="Q600" s="15">
        <v>78</v>
      </c>
      <c r="R600" s="15">
        <v>51</v>
      </c>
      <c r="S600" s="15">
        <v>96</v>
      </c>
      <c r="T600" s="15">
        <v>36</v>
      </c>
      <c r="U600" s="15">
        <v>45</v>
      </c>
      <c r="V600" s="15">
        <v>68</v>
      </c>
      <c r="W600" s="15">
        <v>71</v>
      </c>
      <c r="X600" s="15">
        <v>33</v>
      </c>
      <c r="Y600" s="15">
        <v>114</v>
      </c>
      <c r="Z600" s="15">
        <v>70</v>
      </c>
      <c r="AA600" s="15">
        <v>109</v>
      </c>
      <c r="AB600" s="15">
        <v>85</v>
      </c>
      <c r="AC600" s="15">
        <v>72</v>
      </c>
      <c r="AD600" s="15">
        <v>27</v>
      </c>
      <c r="AE600" s="15">
        <v>79</v>
      </c>
      <c r="AF600" s="15">
        <v>88</v>
      </c>
      <c r="AG600" s="15">
        <v>118</v>
      </c>
      <c r="AH600" s="15">
        <v>61</v>
      </c>
      <c r="AI600" s="15">
        <v>11</v>
      </c>
      <c r="AJ600" s="15">
        <v>24</v>
      </c>
      <c r="AK600" s="15">
        <v>93</v>
      </c>
      <c r="AL600" s="15">
        <v>120</v>
      </c>
      <c r="AM600" s="15">
        <v>67</v>
      </c>
      <c r="AN600" s="15">
        <v>41</v>
      </c>
      <c r="AO600" s="15">
        <v>107</v>
      </c>
      <c r="AP600" s="15">
        <v>76</v>
      </c>
      <c r="AQ600" s="15">
        <v>37</v>
      </c>
      <c r="AR600" s="15">
        <v>119</v>
      </c>
      <c r="AS600" s="15">
        <v>31</v>
      </c>
      <c r="AT600" s="15">
        <v>35</v>
      </c>
      <c r="AU600" s="15">
        <v>121</v>
      </c>
      <c r="AV600" s="15">
        <v>82</v>
      </c>
      <c r="AW600" s="15">
        <v>98</v>
      </c>
      <c r="AX600" s="15">
        <v>1</v>
      </c>
      <c r="AY600" s="15">
        <v>47</v>
      </c>
      <c r="AZ600" s="15">
        <v>26</v>
      </c>
      <c r="BA600" s="15">
        <v>21</v>
      </c>
      <c r="BB600" s="15">
        <v>90</v>
      </c>
      <c r="BC600" s="15">
        <v>12</v>
      </c>
      <c r="BD600" s="15">
        <v>57</v>
      </c>
      <c r="BE600" s="15">
        <v>55</v>
      </c>
      <c r="BF600" s="15">
        <v>4</v>
      </c>
      <c r="BG600" s="15">
        <v>116</v>
      </c>
      <c r="BH600" s="15">
        <v>92</v>
      </c>
      <c r="BI600" s="15">
        <v>77</v>
      </c>
      <c r="BJ600" s="15">
        <v>29</v>
      </c>
      <c r="BK600" s="15">
        <v>86</v>
      </c>
      <c r="BL600" s="15">
        <v>106</v>
      </c>
      <c r="BM600" s="15">
        <v>13</v>
      </c>
      <c r="BN600" s="15">
        <v>75</v>
      </c>
      <c r="BO600" s="15">
        <v>39</v>
      </c>
      <c r="BP600" s="15">
        <v>102</v>
      </c>
      <c r="BQ600" s="15">
        <v>87</v>
      </c>
      <c r="BR600" s="15">
        <v>81</v>
      </c>
      <c r="BS600" s="15">
        <v>40</v>
      </c>
      <c r="BT600" s="15">
        <v>50</v>
      </c>
      <c r="BU600" s="15">
        <v>89</v>
      </c>
      <c r="BV600" s="15">
        <v>112</v>
      </c>
      <c r="BW600" s="15">
        <v>7</v>
      </c>
      <c r="BX600" s="15">
        <v>84</v>
      </c>
      <c r="BY600" s="15">
        <v>8</v>
      </c>
      <c r="BZ600" s="15">
        <v>105</v>
      </c>
      <c r="CA600" s="15">
        <v>17</v>
      </c>
      <c r="CB600" s="15">
        <v>73</v>
      </c>
      <c r="CC600" s="15">
        <v>74</v>
      </c>
      <c r="CD600" s="15">
        <v>5</v>
      </c>
      <c r="CE600" s="15">
        <v>32</v>
      </c>
      <c r="CF600" s="15">
        <v>46</v>
      </c>
      <c r="CG600" s="15">
        <v>16</v>
      </c>
      <c r="CH600" s="15">
        <v>64</v>
      </c>
      <c r="CI600" s="15">
        <v>99</v>
      </c>
      <c r="CJ600" s="15">
        <v>56</v>
      </c>
      <c r="CK600" s="15">
        <v>18</v>
      </c>
      <c r="CL600" s="15">
        <v>113</v>
      </c>
      <c r="CM600" s="15">
        <v>43</v>
      </c>
      <c r="CN600" s="15">
        <v>58</v>
      </c>
      <c r="CO600" s="15">
        <v>25</v>
      </c>
      <c r="CP600" s="15">
        <v>53</v>
      </c>
      <c r="CQ600" s="15">
        <v>3</v>
      </c>
      <c r="CR600" s="15">
        <v>20</v>
      </c>
      <c r="CS600" s="15">
        <v>108</v>
      </c>
      <c r="CT600" s="15">
        <v>94</v>
      </c>
      <c r="CU600" s="15">
        <v>115</v>
      </c>
      <c r="CV600" s="15">
        <v>42</v>
      </c>
      <c r="CW600" s="15">
        <v>14</v>
      </c>
      <c r="CX600" s="15">
        <v>69</v>
      </c>
      <c r="CY600" s="15">
        <v>44</v>
      </c>
      <c r="CZ600" s="15">
        <v>95</v>
      </c>
      <c r="DA600" s="15">
        <v>63</v>
      </c>
      <c r="DB600" s="15">
        <v>22</v>
      </c>
      <c r="DC600" s="15">
        <v>30</v>
      </c>
      <c r="DD600" s="15">
        <v>2</v>
      </c>
      <c r="DE600" s="15">
        <v>80</v>
      </c>
      <c r="DF600" s="15">
        <v>117</v>
      </c>
      <c r="DG600" s="15">
        <v>83</v>
      </c>
      <c r="DH600" s="15">
        <v>9</v>
      </c>
      <c r="DI600" s="15">
        <v>52</v>
      </c>
      <c r="DJ600" s="15">
        <v>97</v>
      </c>
      <c r="DK600" s="15">
        <v>101</v>
      </c>
      <c r="DL600" s="15">
        <v>110</v>
      </c>
      <c r="DM600" s="15">
        <v>91</v>
      </c>
      <c r="DN600" s="15">
        <v>6</v>
      </c>
      <c r="DO600" s="15">
        <v>103</v>
      </c>
      <c r="DQ600" s="15">
        <v>34</v>
      </c>
      <c r="DR600" s="15">
        <v>48</v>
      </c>
      <c r="DS600" s="15">
        <v>62</v>
      </c>
      <c r="DT600" s="15">
        <v>28</v>
      </c>
      <c r="DV600" s="15">
        <v>104</v>
      </c>
      <c r="DW600" s="15">
        <v>19</v>
      </c>
      <c r="DX600" s="15">
        <v>59</v>
      </c>
      <c r="DY600" s="15">
        <v>23</v>
      </c>
    </row>
    <row r="601" spans="4:129" s="15" customFormat="1"/>
    <row r="602" spans="4:129" s="15" customFormat="1">
      <c r="D602" s="479">
        <v>123</v>
      </c>
      <c r="E602" s="40" t="s">
        <v>338</v>
      </c>
    </row>
    <row r="603" spans="4:129" s="15" customFormat="1">
      <c r="E603" s="475" t="s">
        <v>283</v>
      </c>
      <c r="F603" s="15">
        <v>1</v>
      </c>
      <c r="G603" s="15">
        <v>2</v>
      </c>
      <c r="H603" s="15">
        <v>3</v>
      </c>
      <c r="I603" s="15">
        <v>4</v>
      </c>
      <c r="J603" s="15">
        <v>5</v>
      </c>
      <c r="K603" s="15">
        <v>6</v>
      </c>
      <c r="L603" s="15">
        <v>7</v>
      </c>
      <c r="M603" s="15">
        <v>8</v>
      </c>
      <c r="N603" s="15">
        <v>9</v>
      </c>
      <c r="O603" s="15">
        <v>10</v>
      </c>
      <c r="P603" s="15">
        <v>11</v>
      </c>
      <c r="Q603" s="15">
        <v>12</v>
      </c>
      <c r="R603" s="15">
        <v>13</v>
      </c>
      <c r="S603" s="15">
        <v>14</v>
      </c>
      <c r="T603" s="15">
        <v>15</v>
      </c>
      <c r="U603" s="15">
        <v>16</v>
      </c>
      <c r="V603" s="15">
        <v>17</v>
      </c>
      <c r="W603" s="15">
        <v>18</v>
      </c>
      <c r="X603" s="15">
        <v>19</v>
      </c>
      <c r="Y603" s="15">
        <v>20</v>
      </c>
      <c r="Z603" s="15">
        <v>21</v>
      </c>
      <c r="AA603" s="15">
        <v>22</v>
      </c>
      <c r="AB603" s="15">
        <v>23</v>
      </c>
      <c r="AC603" s="15">
        <v>24</v>
      </c>
      <c r="AD603" s="15">
        <v>25</v>
      </c>
      <c r="AE603" s="15">
        <v>26</v>
      </c>
      <c r="AF603" s="15">
        <v>27</v>
      </c>
      <c r="AG603" s="15">
        <v>28</v>
      </c>
      <c r="AH603" s="15">
        <v>29</v>
      </c>
      <c r="AI603" s="15">
        <v>30</v>
      </c>
      <c r="AJ603" s="15">
        <v>31</v>
      </c>
      <c r="AK603" s="15">
        <v>32</v>
      </c>
      <c r="AL603" s="15">
        <v>33</v>
      </c>
      <c r="AM603" s="15">
        <v>34</v>
      </c>
      <c r="AN603" s="15">
        <v>35</v>
      </c>
      <c r="AO603" s="15">
        <v>36</v>
      </c>
      <c r="AP603" s="15">
        <v>37</v>
      </c>
      <c r="AQ603" s="15">
        <v>38</v>
      </c>
      <c r="AR603" s="15">
        <v>39</v>
      </c>
      <c r="AS603" s="15">
        <v>40</v>
      </c>
      <c r="AT603" s="15">
        <v>41</v>
      </c>
      <c r="AU603" s="15">
        <v>42</v>
      </c>
      <c r="AV603" s="15">
        <v>43</v>
      </c>
      <c r="AW603" s="15">
        <v>44</v>
      </c>
      <c r="AX603" s="15">
        <v>45</v>
      </c>
      <c r="AY603" s="15">
        <v>46</v>
      </c>
      <c r="AZ603" s="15">
        <v>47</v>
      </c>
      <c r="BA603" s="15">
        <v>48</v>
      </c>
      <c r="BB603" s="15">
        <v>49</v>
      </c>
      <c r="BC603" s="15">
        <v>50</v>
      </c>
      <c r="BD603" s="15">
        <v>51</v>
      </c>
      <c r="BE603" s="15">
        <v>52</v>
      </c>
      <c r="BF603" s="15">
        <v>53</v>
      </c>
      <c r="BG603" s="15">
        <v>54</v>
      </c>
      <c r="BH603" s="15">
        <v>55</v>
      </c>
      <c r="BI603" s="15">
        <v>56</v>
      </c>
      <c r="BJ603" s="15">
        <v>57</v>
      </c>
      <c r="BK603" s="15">
        <v>58</v>
      </c>
      <c r="BL603" s="15">
        <v>59</v>
      </c>
      <c r="BM603" s="15">
        <v>60</v>
      </c>
      <c r="BN603" s="15">
        <v>61</v>
      </c>
      <c r="BO603" s="15">
        <v>62</v>
      </c>
      <c r="BP603" s="15">
        <v>63</v>
      </c>
      <c r="BQ603" s="15">
        <v>64</v>
      </c>
      <c r="BR603" s="15">
        <v>65</v>
      </c>
      <c r="BS603" s="15">
        <v>66</v>
      </c>
      <c r="BT603" s="15">
        <v>67</v>
      </c>
      <c r="BU603" s="15">
        <v>68</v>
      </c>
      <c r="BV603" s="15">
        <v>69</v>
      </c>
      <c r="BW603" s="15">
        <v>70</v>
      </c>
      <c r="BX603" s="15">
        <v>71</v>
      </c>
      <c r="BY603" s="15">
        <v>72</v>
      </c>
      <c r="BZ603" s="15">
        <v>73</v>
      </c>
      <c r="CA603" s="15">
        <v>74</v>
      </c>
      <c r="CB603" s="15">
        <v>75</v>
      </c>
      <c r="CC603" s="15">
        <v>76</v>
      </c>
      <c r="CD603" s="15">
        <v>77</v>
      </c>
      <c r="CE603" s="15">
        <v>78</v>
      </c>
      <c r="CF603" s="15">
        <v>79</v>
      </c>
      <c r="CG603" s="15">
        <v>80</v>
      </c>
      <c r="CH603" s="15">
        <v>81</v>
      </c>
      <c r="CI603" s="15">
        <v>82</v>
      </c>
      <c r="CJ603" s="15">
        <v>83</v>
      </c>
      <c r="CK603" s="15">
        <v>84</v>
      </c>
      <c r="CL603" s="15">
        <v>85</v>
      </c>
      <c r="CM603" s="15">
        <v>86</v>
      </c>
      <c r="CN603" s="15">
        <v>87</v>
      </c>
      <c r="CO603" s="15">
        <v>88</v>
      </c>
      <c r="CP603" s="15">
        <v>89</v>
      </c>
      <c r="CQ603" s="15">
        <v>90</v>
      </c>
      <c r="CR603" s="15">
        <v>91</v>
      </c>
      <c r="CS603" s="15">
        <v>92</v>
      </c>
      <c r="CT603" s="15">
        <v>93</v>
      </c>
      <c r="CU603" s="15">
        <v>94</v>
      </c>
      <c r="CV603" s="15">
        <v>95</v>
      </c>
      <c r="CW603" s="15">
        <v>96</v>
      </c>
      <c r="CX603" s="15">
        <v>97</v>
      </c>
      <c r="CY603" s="15">
        <v>98</v>
      </c>
      <c r="CZ603" s="15">
        <v>99</v>
      </c>
      <c r="DA603" s="15">
        <v>100</v>
      </c>
      <c r="DB603" s="15">
        <v>101</v>
      </c>
      <c r="DC603" s="15">
        <v>102</v>
      </c>
      <c r="DD603" s="15">
        <v>103</v>
      </c>
      <c r="DE603" s="15">
        <v>104</v>
      </c>
      <c r="DF603" s="15">
        <v>105</v>
      </c>
      <c r="DG603" s="15">
        <v>106</v>
      </c>
      <c r="DH603" s="15">
        <v>107</v>
      </c>
      <c r="DI603" s="15">
        <v>108</v>
      </c>
      <c r="DJ603" s="15">
        <v>109</v>
      </c>
      <c r="DK603" s="15">
        <v>110</v>
      </c>
      <c r="DL603" s="15">
        <v>111</v>
      </c>
      <c r="DM603" s="15">
        <v>112</v>
      </c>
      <c r="DN603" s="15">
        <v>113</v>
      </c>
      <c r="DO603" s="15">
        <v>114</v>
      </c>
      <c r="DP603" s="15">
        <v>115</v>
      </c>
      <c r="DQ603" s="15">
        <v>116</v>
      </c>
      <c r="DR603" s="15">
        <v>117</v>
      </c>
      <c r="DS603" s="15">
        <v>118</v>
      </c>
      <c r="DT603" s="15">
        <v>119</v>
      </c>
      <c r="DV603" s="15">
        <v>120</v>
      </c>
      <c r="DW603" s="15">
        <v>121</v>
      </c>
      <c r="DX603" s="15">
        <v>122</v>
      </c>
      <c r="DY603" s="15">
        <v>123</v>
      </c>
    </row>
    <row r="604" spans="4:129" s="15" customFormat="1">
      <c r="E604" s="475" t="s">
        <v>311</v>
      </c>
      <c r="F604" s="15">
        <v>44</v>
      </c>
      <c r="G604" s="15">
        <v>6</v>
      </c>
      <c r="H604" s="15">
        <v>76</v>
      </c>
      <c r="I604" s="15">
        <v>113</v>
      </c>
      <c r="J604" s="15">
        <v>22</v>
      </c>
      <c r="K604" s="15">
        <v>109</v>
      </c>
      <c r="L604" s="15">
        <v>114</v>
      </c>
      <c r="M604" s="15">
        <v>20</v>
      </c>
      <c r="N604" s="15">
        <v>78</v>
      </c>
      <c r="O604" s="15">
        <v>117</v>
      </c>
      <c r="P604" s="15">
        <v>94</v>
      </c>
      <c r="Q604" s="15">
        <v>13</v>
      </c>
      <c r="R604" s="15">
        <v>7</v>
      </c>
      <c r="S604" s="15">
        <v>97</v>
      </c>
      <c r="T604" s="15">
        <v>66</v>
      </c>
      <c r="U604" s="15">
        <v>35</v>
      </c>
      <c r="V604" s="15">
        <v>90</v>
      </c>
      <c r="W604" s="15">
        <v>11</v>
      </c>
      <c r="X604" s="15">
        <v>47</v>
      </c>
      <c r="Y604" s="15">
        <v>91</v>
      </c>
      <c r="Z604" s="15">
        <v>95</v>
      </c>
      <c r="AA604" s="15">
        <v>50</v>
      </c>
      <c r="AB604" s="15">
        <v>67</v>
      </c>
      <c r="AC604" s="15">
        <v>120</v>
      </c>
      <c r="AD604" s="15">
        <v>106</v>
      </c>
      <c r="AE604" s="15">
        <v>29</v>
      </c>
      <c r="AF604" s="15">
        <v>79</v>
      </c>
      <c r="AG604" s="15">
        <v>74</v>
      </c>
      <c r="AH604" s="15">
        <v>82</v>
      </c>
      <c r="AI604" s="15">
        <v>56</v>
      </c>
      <c r="AJ604" s="15">
        <v>57</v>
      </c>
      <c r="AK604" s="15">
        <v>61</v>
      </c>
      <c r="AL604" s="15">
        <v>45</v>
      </c>
      <c r="AM604" s="15">
        <v>75</v>
      </c>
      <c r="AN604" s="15">
        <v>118</v>
      </c>
      <c r="AO604" s="15">
        <v>24</v>
      </c>
      <c r="AP604" s="15">
        <v>38</v>
      </c>
      <c r="AQ604" s="15">
        <v>84</v>
      </c>
      <c r="AR604" s="15">
        <v>48</v>
      </c>
      <c r="AS604" s="15">
        <v>112</v>
      </c>
      <c r="AT604" s="15">
        <v>19</v>
      </c>
      <c r="AU604" s="15">
        <v>25</v>
      </c>
      <c r="AV604" s="15">
        <v>32</v>
      </c>
      <c r="AW604" s="15">
        <v>83</v>
      </c>
      <c r="AX604" s="15">
        <v>49</v>
      </c>
      <c r="AY604" s="15">
        <v>40</v>
      </c>
      <c r="AZ604" s="15">
        <v>28</v>
      </c>
      <c r="BA604" s="15">
        <v>42</v>
      </c>
      <c r="BB604" s="15">
        <v>102</v>
      </c>
      <c r="BC604" s="15">
        <v>71</v>
      </c>
      <c r="BD604" s="15">
        <v>9</v>
      </c>
      <c r="BE604" s="15">
        <v>89</v>
      </c>
      <c r="BF604" s="15">
        <v>59</v>
      </c>
      <c r="BG604" s="15">
        <v>17</v>
      </c>
      <c r="BH604" s="15">
        <v>41</v>
      </c>
      <c r="BI604" s="15">
        <v>104</v>
      </c>
      <c r="BJ604" s="15">
        <v>100</v>
      </c>
      <c r="BK604" s="15">
        <v>14</v>
      </c>
      <c r="BL604" s="15">
        <v>93</v>
      </c>
      <c r="BM604" s="15">
        <v>108</v>
      </c>
      <c r="BN604" s="15">
        <v>43</v>
      </c>
      <c r="BO604" s="15">
        <v>26</v>
      </c>
      <c r="BP604" s="15">
        <v>107</v>
      </c>
      <c r="BQ604" s="15">
        <v>36</v>
      </c>
      <c r="BR604" s="15">
        <v>3</v>
      </c>
      <c r="BS604" s="15">
        <v>92</v>
      </c>
      <c r="BT604" s="15">
        <v>88</v>
      </c>
      <c r="BU604" s="15">
        <v>52</v>
      </c>
      <c r="BV604" s="15">
        <v>33</v>
      </c>
      <c r="BW604" s="15">
        <v>122</v>
      </c>
      <c r="BX604" s="15">
        <v>53</v>
      </c>
      <c r="BY604" s="15">
        <v>96</v>
      </c>
      <c r="BZ604" s="15">
        <v>121</v>
      </c>
      <c r="CA604" s="15">
        <v>1</v>
      </c>
      <c r="CB604" s="15">
        <v>34</v>
      </c>
      <c r="CC604" s="15">
        <v>80</v>
      </c>
      <c r="CD604" s="15">
        <v>105</v>
      </c>
      <c r="CE604" s="15">
        <v>10</v>
      </c>
      <c r="CF604" s="15">
        <v>62</v>
      </c>
      <c r="CG604" s="15">
        <v>2</v>
      </c>
      <c r="CH604" s="15">
        <v>27</v>
      </c>
      <c r="CI604" s="15">
        <v>55</v>
      </c>
      <c r="CJ604" s="15">
        <v>77</v>
      </c>
      <c r="CK604" s="15">
        <v>37</v>
      </c>
      <c r="CL604" s="15">
        <v>16</v>
      </c>
      <c r="CM604" s="15">
        <v>58</v>
      </c>
      <c r="CN604" s="15">
        <v>119</v>
      </c>
      <c r="CO604" s="15">
        <v>115</v>
      </c>
      <c r="CP604" s="15">
        <v>15</v>
      </c>
      <c r="CQ604" s="15">
        <v>23</v>
      </c>
      <c r="CR604" s="15">
        <v>85</v>
      </c>
      <c r="CS604" s="15">
        <v>54</v>
      </c>
      <c r="CT604" s="15">
        <v>86</v>
      </c>
      <c r="CU604" s="15">
        <v>18</v>
      </c>
      <c r="CV604" s="15">
        <v>98</v>
      </c>
      <c r="CW604" s="15">
        <v>72</v>
      </c>
      <c r="CX604" s="15">
        <v>123</v>
      </c>
      <c r="CY604" s="15">
        <v>64</v>
      </c>
      <c r="CZ604" s="15">
        <v>51</v>
      </c>
      <c r="DA604" s="15">
        <v>31</v>
      </c>
      <c r="DB604" s="15">
        <v>65</v>
      </c>
      <c r="DC604" s="15">
        <v>8</v>
      </c>
      <c r="DD604" s="15">
        <v>99</v>
      </c>
      <c r="DE604" s="15">
        <v>30</v>
      </c>
      <c r="DF604" s="15">
        <v>68</v>
      </c>
      <c r="DG604" s="15">
        <v>87</v>
      </c>
      <c r="DH604" s="15">
        <v>21</v>
      </c>
      <c r="DI604" s="15">
        <v>60</v>
      </c>
      <c r="DJ604" s="15">
        <v>103</v>
      </c>
      <c r="DK604" s="15">
        <v>46</v>
      </c>
      <c r="DL604" s="15">
        <v>39</v>
      </c>
      <c r="DM604" s="15">
        <v>69</v>
      </c>
      <c r="DN604" s="15">
        <v>4</v>
      </c>
      <c r="DO604" s="15">
        <v>111</v>
      </c>
      <c r="DP604" s="15">
        <v>116</v>
      </c>
      <c r="DQ604" s="15">
        <v>70</v>
      </c>
      <c r="DR604" s="15">
        <v>101</v>
      </c>
      <c r="DS604" s="15">
        <v>81</v>
      </c>
      <c r="DT604" s="15">
        <v>110</v>
      </c>
      <c r="DV604" s="15">
        <v>5</v>
      </c>
      <c r="DW604" s="15">
        <v>73</v>
      </c>
      <c r="DX604" s="15">
        <v>12</v>
      </c>
      <c r="DY604" s="15">
        <v>63</v>
      </c>
    </row>
    <row r="605" spans="4:129" s="15" customFormat="1">
      <c r="E605" s="475" t="s">
        <v>313</v>
      </c>
      <c r="F605" s="15">
        <v>122</v>
      </c>
      <c r="G605" s="15">
        <v>3</v>
      </c>
      <c r="H605" s="15">
        <v>114</v>
      </c>
      <c r="I605" s="15">
        <v>41</v>
      </c>
      <c r="J605" s="15">
        <v>6</v>
      </c>
      <c r="K605" s="15">
        <v>33</v>
      </c>
      <c r="L605" s="15">
        <v>48</v>
      </c>
      <c r="M605" s="15">
        <v>39</v>
      </c>
      <c r="N605" s="15">
        <v>57</v>
      </c>
      <c r="O605" s="15">
        <v>86</v>
      </c>
      <c r="P605" s="15">
        <v>10</v>
      </c>
      <c r="Q605" s="15">
        <v>63</v>
      </c>
      <c r="R605" s="15">
        <v>100</v>
      </c>
      <c r="S605" s="15">
        <v>35</v>
      </c>
      <c r="T605" s="15">
        <v>26</v>
      </c>
      <c r="U605" s="15">
        <v>23</v>
      </c>
      <c r="V605" s="15">
        <v>74</v>
      </c>
      <c r="W605" s="15">
        <v>117</v>
      </c>
      <c r="X605" s="15">
        <v>66</v>
      </c>
      <c r="Y605" s="15">
        <v>52</v>
      </c>
      <c r="Z605" s="15">
        <v>49</v>
      </c>
      <c r="AA605" s="15">
        <v>85</v>
      </c>
      <c r="AB605" s="15">
        <v>16</v>
      </c>
      <c r="AC605" s="15">
        <v>67</v>
      </c>
      <c r="AD605" s="15">
        <v>104</v>
      </c>
      <c r="AE605" s="15">
        <v>34</v>
      </c>
      <c r="AF605" s="15">
        <v>70</v>
      </c>
      <c r="AG605" s="15">
        <v>123</v>
      </c>
      <c r="AH605" s="15">
        <v>42</v>
      </c>
      <c r="AI605" s="15">
        <v>21</v>
      </c>
      <c r="AJ605" s="15">
        <v>47</v>
      </c>
      <c r="AK605" s="15">
        <v>29</v>
      </c>
      <c r="AL605" s="15">
        <v>51</v>
      </c>
      <c r="AM605" s="15">
        <v>12</v>
      </c>
      <c r="AN605" s="15">
        <v>32</v>
      </c>
      <c r="AO605" s="15">
        <v>22</v>
      </c>
      <c r="AP605" s="15">
        <v>106</v>
      </c>
      <c r="AQ605" s="15">
        <v>46</v>
      </c>
      <c r="AR605" s="15">
        <v>92</v>
      </c>
      <c r="AS605" s="15">
        <v>19</v>
      </c>
      <c r="AT605" s="15">
        <v>30</v>
      </c>
      <c r="AU605" s="15">
        <v>14</v>
      </c>
      <c r="AV605" s="15">
        <v>120</v>
      </c>
      <c r="AW605" s="15">
        <v>40</v>
      </c>
      <c r="AX605" s="15">
        <v>101</v>
      </c>
      <c r="AY605" s="15">
        <v>108</v>
      </c>
      <c r="AZ605" s="15">
        <v>59</v>
      </c>
      <c r="BA605" s="15">
        <v>105</v>
      </c>
      <c r="BB605" s="15">
        <v>71</v>
      </c>
      <c r="BC605" s="15">
        <v>53</v>
      </c>
      <c r="BD605" s="15">
        <v>2</v>
      </c>
      <c r="BE605" s="15">
        <v>84</v>
      </c>
      <c r="BF605" s="15">
        <v>50</v>
      </c>
      <c r="BG605" s="15">
        <v>31</v>
      </c>
      <c r="BH605" s="15">
        <v>121</v>
      </c>
      <c r="BI605" s="15">
        <v>110</v>
      </c>
      <c r="BJ605" s="15">
        <v>18</v>
      </c>
      <c r="BK605" s="15">
        <v>80</v>
      </c>
      <c r="BL605" s="15">
        <v>96</v>
      </c>
      <c r="BM605" s="15">
        <v>8</v>
      </c>
      <c r="BN605" s="15">
        <v>78</v>
      </c>
      <c r="BO605" s="15">
        <v>1</v>
      </c>
      <c r="BP605" s="15">
        <v>97</v>
      </c>
      <c r="BQ605" s="15">
        <v>116</v>
      </c>
      <c r="BR605" s="15">
        <v>107</v>
      </c>
      <c r="BS605" s="15">
        <v>90</v>
      </c>
      <c r="BT605" s="15">
        <v>24</v>
      </c>
      <c r="BU605" s="15">
        <v>102</v>
      </c>
      <c r="BV605" s="15">
        <v>5</v>
      </c>
      <c r="BW605" s="15">
        <v>58</v>
      </c>
      <c r="BX605" s="15">
        <v>118</v>
      </c>
      <c r="BY605" s="15">
        <v>20</v>
      </c>
      <c r="BZ605" s="15">
        <v>25</v>
      </c>
      <c r="CA605" s="15">
        <v>91</v>
      </c>
      <c r="CB605" s="15">
        <v>88</v>
      </c>
      <c r="CC605" s="15">
        <v>64</v>
      </c>
      <c r="CD605" s="15">
        <v>93</v>
      </c>
      <c r="CE605" s="15">
        <v>119</v>
      </c>
      <c r="CF605" s="15">
        <v>27</v>
      </c>
      <c r="CG605" s="15">
        <v>111</v>
      </c>
      <c r="CH605" s="15">
        <v>54</v>
      </c>
      <c r="CI605" s="15">
        <v>45</v>
      </c>
      <c r="CJ605" s="15">
        <v>56</v>
      </c>
      <c r="CK605" s="15">
        <v>95</v>
      </c>
      <c r="CL605" s="15">
        <v>36</v>
      </c>
      <c r="CM605" s="15">
        <v>115</v>
      </c>
      <c r="CN605" s="15">
        <v>103</v>
      </c>
      <c r="CO605" s="15">
        <v>9</v>
      </c>
      <c r="CP605" s="15">
        <v>73</v>
      </c>
      <c r="CQ605" s="15">
        <v>76</v>
      </c>
      <c r="CR605" s="15">
        <v>75</v>
      </c>
      <c r="CS605" s="15">
        <v>60</v>
      </c>
      <c r="CT605" s="15">
        <v>94</v>
      </c>
      <c r="CU605" s="15">
        <v>11</v>
      </c>
      <c r="CV605" s="15">
        <v>44</v>
      </c>
      <c r="CW605" s="15">
        <v>55</v>
      </c>
      <c r="CX605" s="15">
        <v>83</v>
      </c>
      <c r="CY605" s="15">
        <v>112</v>
      </c>
      <c r="CZ605" s="15">
        <v>61</v>
      </c>
      <c r="DA605" s="15">
        <v>13</v>
      </c>
      <c r="DB605" s="15">
        <v>82</v>
      </c>
      <c r="DC605" s="15">
        <v>109</v>
      </c>
      <c r="DD605" s="15">
        <v>69</v>
      </c>
      <c r="DE605" s="15">
        <v>87</v>
      </c>
      <c r="DF605" s="15">
        <v>7</v>
      </c>
      <c r="DG605" s="15">
        <v>4</v>
      </c>
      <c r="DH605" s="15">
        <v>65</v>
      </c>
      <c r="DI605" s="15">
        <v>79</v>
      </c>
      <c r="DJ605" s="15">
        <v>72</v>
      </c>
      <c r="DK605" s="15">
        <v>38</v>
      </c>
      <c r="DL605" s="15">
        <v>17</v>
      </c>
      <c r="DM605" s="15">
        <v>99</v>
      </c>
      <c r="DN605" s="15">
        <v>37</v>
      </c>
      <c r="DO605" s="15">
        <v>81</v>
      </c>
      <c r="DP605" s="15">
        <v>28</v>
      </c>
      <c r="DQ605" s="15">
        <v>68</v>
      </c>
      <c r="DR605" s="15">
        <v>98</v>
      </c>
      <c r="DS605" s="15">
        <v>89</v>
      </c>
      <c r="DT605" s="15">
        <v>43</v>
      </c>
      <c r="DV605" s="15">
        <v>15</v>
      </c>
      <c r="DW605" s="15">
        <v>113</v>
      </c>
      <c r="DX605" s="15">
        <v>62</v>
      </c>
      <c r="DY605" s="15">
        <v>77</v>
      </c>
    </row>
    <row r="606" spans="4:129" s="15" customFormat="1"/>
    <row r="607" spans="4:129" s="15" customFormat="1">
      <c r="D607" s="479">
        <v>124</v>
      </c>
      <c r="E607" s="40" t="s">
        <v>338</v>
      </c>
    </row>
    <row r="608" spans="4:129" s="15" customFormat="1">
      <c r="E608" s="475" t="s">
        <v>283</v>
      </c>
      <c r="F608" s="15">
        <v>1</v>
      </c>
      <c r="G608" s="15">
        <v>2</v>
      </c>
      <c r="H608" s="15">
        <v>3</v>
      </c>
      <c r="I608" s="15">
        <v>4</v>
      </c>
      <c r="J608" s="15">
        <v>5</v>
      </c>
      <c r="K608" s="15">
        <v>6</v>
      </c>
      <c r="L608" s="15">
        <v>7</v>
      </c>
      <c r="M608" s="15">
        <v>8</v>
      </c>
      <c r="N608" s="15">
        <v>9</v>
      </c>
      <c r="O608" s="15">
        <v>10</v>
      </c>
      <c r="P608" s="15">
        <v>11</v>
      </c>
      <c r="Q608" s="15">
        <v>12</v>
      </c>
      <c r="R608" s="15">
        <v>13</v>
      </c>
      <c r="S608" s="15">
        <v>14</v>
      </c>
      <c r="T608" s="15">
        <v>15</v>
      </c>
      <c r="U608" s="15">
        <v>16</v>
      </c>
      <c r="V608" s="15">
        <v>17</v>
      </c>
      <c r="W608" s="15">
        <v>18</v>
      </c>
      <c r="X608" s="15">
        <v>19</v>
      </c>
      <c r="Y608" s="15">
        <v>20</v>
      </c>
      <c r="Z608" s="15">
        <v>21</v>
      </c>
      <c r="AA608" s="15">
        <v>22</v>
      </c>
      <c r="AB608" s="15">
        <v>23</v>
      </c>
      <c r="AC608" s="15">
        <v>24</v>
      </c>
      <c r="AD608" s="15">
        <v>25</v>
      </c>
      <c r="AE608" s="15">
        <v>26</v>
      </c>
      <c r="AF608" s="15">
        <v>27</v>
      </c>
      <c r="AG608" s="15">
        <v>28</v>
      </c>
      <c r="AH608" s="15">
        <v>29</v>
      </c>
      <c r="AI608" s="15">
        <v>30</v>
      </c>
      <c r="AJ608" s="15">
        <v>31</v>
      </c>
      <c r="AK608" s="15">
        <v>32</v>
      </c>
      <c r="AL608" s="15">
        <v>33</v>
      </c>
      <c r="AM608" s="15">
        <v>34</v>
      </c>
      <c r="AN608" s="15">
        <v>35</v>
      </c>
      <c r="AO608" s="15">
        <v>36</v>
      </c>
      <c r="AP608" s="15">
        <v>37</v>
      </c>
      <c r="AQ608" s="15">
        <v>38</v>
      </c>
      <c r="AR608" s="15">
        <v>39</v>
      </c>
      <c r="AS608" s="15">
        <v>40</v>
      </c>
      <c r="AT608" s="15">
        <v>41</v>
      </c>
      <c r="AU608" s="15">
        <v>42</v>
      </c>
      <c r="AV608" s="15">
        <v>43</v>
      </c>
      <c r="AW608" s="15">
        <v>44</v>
      </c>
      <c r="AX608" s="15">
        <v>45</v>
      </c>
      <c r="AY608" s="15">
        <v>46</v>
      </c>
      <c r="AZ608" s="15">
        <v>47</v>
      </c>
      <c r="BA608" s="15">
        <v>48</v>
      </c>
      <c r="BB608" s="15">
        <v>49</v>
      </c>
      <c r="BC608" s="15">
        <v>50</v>
      </c>
      <c r="BD608" s="15">
        <v>51</v>
      </c>
      <c r="BE608" s="15">
        <v>52</v>
      </c>
      <c r="BF608" s="15">
        <v>53</v>
      </c>
      <c r="BG608" s="15">
        <v>54</v>
      </c>
      <c r="BH608" s="15">
        <v>55</v>
      </c>
      <c r="BI608" s="15">
        <v>56</v>
      </c>
      <c r="BJ608" s="15">
        <v>57</v>
      </c>
      <c r="BK608" s="15">
        <v>58</v>
      </c>
      <c r="BL608" s="15">
        <v>59</v>
      </c>
      <c r="BM608" s="15">
        <v>60</v>
      </c>
      <c r="BN608" s="15">
        <v>61</v>
      </c>
      <c r="BO608" s="15">
        <v>62</v>
      </c>
      <c r="BP608" s="15">
        <v>63</v>
      </c>
      <c r="BQ608" s="15">
        <v>64</v>
      </c>
      <c r="BR608" s="15">
        <v>65</v>
      </c>
      <c r="BS608" s="15">
        <v>66</v>
      </c>
      <c r="BT608" s="15">
        <v>67</v>
      </c>
      <c r="BU608" s="15">
        <v>68</v>
      </c>
      <c r="BV608" s="15">
        <v>69</v>
      </c>
      <c r="BW608" s="15">
        <v>70</v>
      </c>
      <c r="BX608" s="15">
        <v>71</v>
      </c>
      <c r="BY608" s="15">
        <v>72</v>
      </c>
      <c r="BZ608" s="15">
        <v>73</v>
      </c>
      <c r="CA608" s="15">
        <v>74</v>
      </c>
      <c r="CB608" s="15">
        <v>75</v>
      </c>
      <c r="CC608" s="15">
        <v>76</v>
      </c>
      <c r="CD608" s="15">
        <v>77</v>
      </c>
      <c r="CE608" s="15">
        <v>78</v>
      </c>
      <c r="CF608" s="15">
        <v>79</v>
      </c>
      <c r="CG608" s="15">
        <v>80</v>
      </c>
      <c r="CH608" s="15">
        <v>81</v>
      </c>
      <c r="CI608" s="15">
        <v>82</v>
      </c>
      <c r="CJ608" s="15">
        <v>83</v>
      </c>
      <c r="CK608" s="15">
        <v>84</v>
      </c>
      <c r="CL608" s="15">
        <v>85</v>
      </c>
      <c r="CM608" s="15">
        <v>86</v>
      </c>
      <c r="CN608" s="15">
        <v>87</v>
      </c>
      <c r="CO608" s="15">
        <v>88</v>
      </c>
      <c r="CP608" s="15">
        <v>89</v>
      </c>
      <c r="CQ608" s="15">
        <v>90</v>
      </c>
      <c r="CR608" s="15">
        <v>91</v>
      </c>
      <c r="CS608" s="15">
        <v>92</v>
      </c>
      <c r="CT608" s="15">
        <v>93</v>
      </c>
      <c r="CU608" s="15">
        <v>94</v>
      </c>
      <c r="CV608" s="15">
        <v>95</v>
      </c>
      <c r="CW608" s="15">
        <v>96</v>
      </c>
      <c r="CX608" s="15">
        <v>97</v>
      </c>
      <c r="CY608" s="15">
        <v>98</v>
      </c>
      <c r="CZ608" s="15">
        <v>99</v>
      </c>
      <c r="DA608" s="15">
        <v>100</v>
      </c>
      <c r="DB608" s="15">
        <v>101</v>
      </c>
      <c r="DC608" s="15">
        <v>102</v>
      </c>
      <c r="DD608" s="15">
        <v>103</v>
      </c>
      <c r="DE608" s="15">
        <v>104</v>
      </c>
      <c r="DF608" s="15">
        <v>105</v>
      </c>
      <c r="DG608" s="15">
        <v>106</v>
      </c>
      <c r="DH608" s="15">
        <v>107</v>
      </c>
      <c r="DI608" s="15">
        <v>108</v>
      </c>
      <c r="DJ608" s="15">
        <v>109</v>
      </c>
      <c r="DK608" s="15">
        <v>110</v>
      </c>
      <c r="DL608" s="15">
        <v>111</v>
      </c>
      <c r="DM608" s="15">
        <v>112</v>
      </c>
      <c r="DN608" s="15">
        <v>113</v>
      </c>
      <c r="DO608" s="15">
        <v>114</v>
      </c>
      <c r="DP608" s="15">
        <v>115</v>
      </c>
      <c r="DQ608" s="15">
        <v>116</v>
      </c>
      <c r="DR608" s="15">
        <v>117</v>
      </c>
      <c r="DS608" s="15">
        <v>118</v>
      </c>
      <c r="DT608" s="15">
        <v>119</v>
      </c>
      <c r="DU608" s="15">
        <v>120</v>
      </c>
      <c r="DV608" s="15">
        <v>121</v>
      </c>
      <c r="DW608" s="15">
        <v>122</v>
      </c>
      <c r="DX608" s="15">
        <v>123</v>
      </c>
      <c r="DY608" s="15">
        <v>124</v>
      </c>
    </row>
    <row r="609" spans="4:134" s="15" customFormat="1">
      <c r="E609" s="475" t="s">
        <v>311</v>
      </c>
      <c r="F609" s="15">
        <v>105</v>
      </c>
      <c r="G609" s="15">
        <v>14</v>
      </c>
      <c r="H609" s="15">
        <v>74</v>
      </c>
      <c r="I609" s="15">
        <v>42</v>
      </c>
      <c r="J609" s="15">
        <v>28</v>
      </c>
      <c r="K609" s="15">
        <v>100</v>
      </c>
      <c r="L609" s="15">
        <v>40</v>
      </c>
      <c r="M609" s="15">
        <v>50</v>
      </c>
      <c r="N609" s="15">
        <v>10</v>
      </c>
      <c r="O609" s="15">
        <v>82</v>
      </c>
      <c r="P609" s="15">
        <v>59</v>
      </c>
      <c r="Q609" s="15">
        <v>79</v>
      </c>
      <c r="R609" s="15">
        <v>115</v>
      </c>
      <c r="S609" s="15">
        <v>13</v>
      </c>
      <c r="T609" s="15">
        <v>83</v>
      </c>
      <c r="U609" s="15">
        <v>2</v>
      </c>
      <c r="V609" s="15">
        <v>20</v>
      </c>
      <c r="W609" s="15">
        <v>109</v>
      </c>
      <c r="X609" s="15">
        <v>98</v>
      </c>
      <c r="Y609" s="15">
        <v>92</v>
      </c>
      <c r="Z609" s="15">
        <v>110</v>
      </c>
      <c r="AA609" s="15">
        <v>48</v>
      </c>
      <c r="AB609" s="15">
        <v>51</v>
      </c>
      <c r="AC609" s="15">
        <v>120</v>
      </c>
      <c r="AD609" s="15">
        <v>122</v>
      </c>
      <c r="AE609" s="15">
        <v>107</v>
      </c>
      <c r="AF609" s="15">
        <v>93</v>
      </c>
      <c r="AG609" s="15">
        <v>96</v>
      </c>
      <c r="AH609" s="15">
        <v>22</v>
      </c>
      <c r="AI609" s="15">
        <v>57</v>
      </c>
      <c r="AJ609" s="15">
        <v>99</v>
      </c>
      <c r="AK609" s="15">
        <v>116</v>
      </c>
      <c r="AL609" s="15">
        <v>71</v>
      </c>
      <c r="AM609" s="15">
        <v>12</v>
      </c>
      <c r="AN609" s="15">
        <v>121</v>
      </c>
      <c r="AO609" s="15">
        <v>39</v>
      </c>
      <c r="AP609" s="15">
        <v>94</v>
      </c>
      <c r="AQ609" s="15">
        <v>112</v>
      </c>
      <c r="AR609" s="15">
        <v>26</v>
      </c>
      <c r="AS609" s="15">
        <v>69</v>
      </c>
      <c r="AT609" s="15">
        <v>19</v>
      </c>
      <c r="AU609" s="15">
        <v>63</v>
      </c>
      <c r="AV609" s="15">
        <v>47</v>
      </c>
      <c r="AW609" s="15">
        <v>60</v>
      </c>
      <c r="AX609" s="15">
        <v>108</v>
      </c>
      <c r="AY609" s="15">
        <v>35</v>
      </c>
      <c r="AZ609" s="15">
        <v>43</v>
      </c>
      <c r="BA609" s="15">
        <v>70</v>
      </c>
      <c r="BB609" s="15">
        <v>103</v>
      </c>
      <c r="BC609" s="15">
        <v>87</v>
      </c>
      <c r="BD609" s="15">
        <v>23</v>
      </c>
      <c r="BE609" s="15">
        <v>41</v>
      </c>
      <c r="BF609" s="15">
        <v>84</v>
      </c>
      <c r="BG609" s="15">
        <v>56</v>
      </c>
      <c r="BH609" s="15">
        <v>53</v>
      </c>
      <c r="BI609" s="15">
        <v>119</v>
      </c>
      <c r="BJ609" s="15">
        <v>30</v>
      </c>
      <c r="BK609" s="15">
        <v>64</v>
      </c>
      <c r="BL609" s="15">
        <v>32</v>
      </c>
      <c r="BM609" s="15">
        <v>97</v>
      </c>
      <c r="BN609" s="15">
        <v>37</v>
      </c>
      <c r="BO609" s="15">
        <v>49</v>
      </c>
      <c r="BP609" s="15">
        <v>16</v>
      </c>
      <c r="BQ609" s="15">
        <v>81</v>
      </c>
      <c r="BR609" s="15">
        <v>29</v>
      </c>
      <c r="BS609" s="15">
        <v>114</v>
      </c>
      <c r="BT609" s="15">
        <v>3</v>
      </c>
      <c r="BU609" s="15">
        <v>61</v>
      </c>
      <c r="BV609" s="15">
        <v>15</v>
      </c>
      <c r="BW609" s="15">
        <v>6</v>
      </c>
      <c r="BX609" s="15">
        <v>90</v>
      </c>
      <c r="BY609" s="15">
        <v>75</v>
      </c>
      <c r="BZ609" s="15">
        <v>80</v>
      </c>
      <c r="CA609" s="15">
        <v>8</v>
      </c>
      <c r="CB609" s="15">
        <v>68</v>
      </c>
      <c r="CC609" s="15">
        <v>45</v>
      </c>
      <c r="CD609" s="15">
        <v>18</v>
      </c>
      <c r="CE609" s="15">
        <v>85</v>
      </c>
      <c r="CF609" s="15">
        <v>52</v>
      </c>
      <c r="CG609" s="15">
        <v>67</v>
      </c>
      <c r="CH609" s="15">
        <v>95</v>
      </c>
      <c r="CI609" s="15">
        <v>11</v>
      </c>
      <c r="CJ609" s="15">
        <v>27</v>
      </c>
      <c r="CK609" s="15">
        <v>46</v>
      </c>
      <c r="CL609" s="15">
        <v>78</v>
      </c>
      <c r="CM609" s="15">
        <v>54</v>
      </c>
      <c r="CN609" s="15">
        <v>89</v>
      </c>
      <c r="CO609" s="15">
        <v>72</v>
      </c>
      <c r="CP609" s="15">
        <v>76</v>
      </c>
      <c r="CQ609" s="15">
        <v>33</v>
      </c>
      <c r="CR609" s="15">
        <v>9</v>
      </c>
      <c r="CS609" s="15">
        <v>4</v>
      </c>
      <c r="CT609" s="15">
        <v>124</v>
      </c>
      <c r="CU609" s="15">
        <v>118</v>
      </c>
      <c r="CV609" s="15">
        <v>17</v>
      </c>
      <c r="CW609" s="15">
        <v>123</v>
      </c>
      <c r="CX609" s="15">
        <v>66</v>
      </c>
      <c r="CY609" s="15">
        <v>111</v>
      </c>
      <c r="CZ609" s="15">
        <v>86</v>
      </c>
      <c r="DA609" s="15">
        <v>62</v>
      </c>
      <c r="DB609" s="15">
        <v>25</v>
      </c>
      <c r="DC609" s="15">
        <v>113</v>
      </c>
      <c r="DD609" s="15">
        <v>1</v>
      </c>
      <c r="DE609" s="15">
        <v>117</v>
      </c>
      <c r="DF609" s="15">
        <v>36</v>
      </c>
      <c r="DG609" s="15">
        <v>34</v>
      </c>
      <c r="DH609" s="15">
        <v>91</v>
      </c>
      <c r="DI609" s="15">
        <v>102</v>
      </c>
      <c r="DJ609" s="15">
        <v>77</v>
      </c>
      <c r="DK609" s="15">
        <v>21</v>
      </c>
      <c r="DL609" s="15">
        <v>44</v>
      </c>
      <c r="DM609" s="15">
        <v>38</v>
      </c>
      <c r="DN609" s="15">
        <v>5</v>
      </c>
      <c r="DO609" s="15">
        <v>73</v>
      </c>
      <c r="DP609" s="15">
        <v>7</v>
      </c>
      <c r="DQ609" s="15">
        <v>104</v>
      </c>
      <c r="DR609" s="15">
        <v>88</v>
      </c>
      <c r="DS609" s="15">
        <v>106</v>
      </c>
      <c r="DT609" s="15">
        <v>31</v>
      </c>
      <c r="DU609" s="15">
        <v>24</v>
      </c>
      <c r="DV609" s="15">
        <v>55</v>
      </c>
      <c r="DW609" s="15">
        <v>58</v>
      </c>
      <c r="DX609" s="15">
        <v>65</v>
      </c>
      <c r="DY609" s="15">
        <v>101</v>
      </c>
    </row>
    <row r="610" spans="4:134" s="15" customFormat="1">
      <c r="E610" s="475" t="s">
        <v>313</v>
      </c>
      <c r="F610" s="15">
        <v>24</v>
      </c>
      <c r="G610" s="15">
        <v>119</v>
      </c>
      <c r="H610" s="15">
        <v>56</v>
      </c>
      <c r="I610" s="15">
        <v>3</v>
      </c>
      <c r="J610" s="15">
        <v>18</v>
      </c>
      <c r="K610" s="15">
        <v>17</v>
      </c>
      <c r="L610" s="15">
        <v>28</v>
      </c>
      <c r="M610" s="15">
        <v>57</v>
      </c>
      <c r="N610" s="15">
        <v>35</v>
      </c>
      <c r="O610" s="15">
        <v>106</v>
      </c>
      <c r="P610" s="15">
        <v>29</v>
      </c>
      <c r="Q610" s="15">
        <v>98</v>
      </c>
      <c r="R610" s="15">
        <v>25</v>
      </c>
      <c r="S610" s="15">
        <v>66</v>
      </c>
      <c r="T610" s="15">
        <v>44</v>
      </c>
      <c r="U610" s="15">
        <v>74</v>
      </c>
      <c r="V610" s="15">
        <v>6</v>
      </c>
      <c r="W610" s="15">
        <v>32</v>
      </c>
      <c r="X610" s="15">
        <v>121</v>
      </c>
      <c r="Y610" s="15">
        <v>38</v>
      </c>
      <c r="Z610" s="15">
        <v>83</v>
      </c>
      <c r="AA610" s="15">
        <v>80</v>
      </c>
      <c r="AB610" s="15">
        <v>7</v>
      </c>
      <c r="AC610" s="15">
        <v>1</v>
      </c>
      <c r="AD610" s="15">
        <v>63</v>
      </c>
      <c r="AE610" s="15">
        <v>52</v>
      </c>
      <c r="AF610" s="15">
        <v>65</v>
      </c>
      <c r="AG610" s="15">
        <v>122</v>
      </c>
      <c r="AH610" s="15">
        <v>71</v>
      </c>
      <c r="AI610" s="15">
        <v>46</v>
      </c>
      <c r="AJ610" s="15">
        <v>120</v>
      </c>
      <c r="AK610" s="15">
        <v>5</v>
      </c>
      <c r="AL610" s="15">
        <v>67</v>
      </c>
      <c r="AM610" s="15">
        <v>21</v>
      </c>
      <c r="AN610" s="15">
        <v>9</v>
      </c>
      <c r="AO610" s="15">
        <v>69</v>
      </c>
      <c r="AP610" s="15">
        <v>115</v>
      </c>
      <c r="AQ610" s="15">
        <v>20</v>
      </c>
      <c r="AR610" s="15">
        <v>27</v>
      </c>
      <c r="AS610" s="15">
        <v>61</v>
      </c>
      <c r="AT610" s="15">
        <v>10</v>
      </c>
      <c r="AU610" s="15">
        <v>109</v>
      </c>
      <c r="AV610" s="15">
        <v>36</v>
      </c>
      <c r="AW610" s="15">
        <v>111</v>
      </c>
      <c r="AX610" s="15">
        <v>104</v>
      </c>
      <c r="AY610" s="15">
        <v>70</v>
      </c>
      <c r="AZ610" s="15">
        <v>64</v>
      </c>
      <c r="BA610" s="15">
        <v>75</v>
      </c>
      <c r="BB610" s="15">
        <v>51</v>
      </c>
      <c r="BC610" s="15">
        <v>113</v>
      </c>
      <c r="BD610" s="15">
        <v>103</v>
      </c>
      <c r="BE610" s="15">
        <v>53</v>
      </c>
      <c r="BF610" s="15">
        <v>22</v>
      </c>
      <c r="BG610" s="15">
        <v>11</v>
      </c>
      <c r="BH610" s="15">
        <v>47</v>
      </c>
      <c r="BI610" s="15">
        <v>8</v>
      </c>
      <c r="BJ610" s="15">
        <v>110</v>
      </c>
      <c r="BK610" s="15">
        <v>100</v>
      </c>
      <c r="BL610" s="15">
        <v>16</v>
      </c>
      <c r="BM610" s="15">
        <v>59</v>
      </c>
      <c r="BN610" s="15">
        <v>40</v>
      </c>
      <c r="BO610" s="15">
        <v>124</v>
      </c>
      <c r="BP610" s="15">
        <v>62</v>
      </c>
      <c r="BQ610" s="15">
        <v>95</v>
      </c>
      <c r="BR610" s="15">
        <v>116</v>
      </c>
      <c r="BS610" s="15">
        <v>97</v>
      </c>
      <c r="BT610" s="15">
        <v>31</v>
      </c>
      <c r="BU610" s="15">
        <v>90</v>
      </c>
      <c r="BV610" s="15">
        <v>105</v>
      </c>
      <c r="BW610" s="15">
        <v>54</v>
      </c>
      <c r="BX610" s="15">
        <v>108</v>
      </c>
      <c r="BY610" s="15">
        <v>34</v>
      </c>
      <c r="BZ610" s="15">
        <v>30</v>
      </c>
      <c r="CA610" s="15">
        <v>96</v>
      </c>
      <c r="CB610" s="15">
        <v>48</v>
      </c>
      <c r="CC610" s="15">
        <v>79</v>
      </c>
      <c r="CD610" s="15">
        <v>118</v>
      </c>
      <c r="CE610" s="15">
        <v>26</v>
      </c>
      <c r="CF610" s="15">
        <v>2</v>
      </c>
      <c r="CG610" s="15">
        <v>41</v>
      </c>
      <c r="CH610" s="15">
        <v>4</v>
      </c>
      <c r="CI610" s="15">
        <v>99</v>
      </c>
      <c r="CJ610" s="15">
        <v>94</v>
      </c>
      <c r="CK610" s="15">
        <v>72</v>
      </c>
      <c r="CL610" s="15">
        <v>43</v>
      </c>
      <c r="CM610" s="15">
        <v>117</v>
      </c>
      <c r="CN610" s="15">
        <v>85</v>
      </c>
      <c r="CO610" s="15">
        <v>14</v>
      </c>
      <c r="CP610" s="15">
        <v>88</v>
      </c>
      <c r="CQ610" s="15">
        <v>76</v>
      </c>
      <c r="CR610" s="15">
        <v>77</v>
      </c>
      <c r="CS610" s="15">
        <v>50</v>
      </c>
      <c r="CT610" s="15">
        <v>81</v>
      </c>
      <c r="CU610" s="15">
        <v>55</v>
      </c>
      <c r="CV610" s="15">
        <v>39</v>
      </c>
      <c r="CW610" s="15">
        <v>60</v>
      </c>
      <c r="CX610" s="15">
        <v>78</v>
      </c>
      <c r="CY610" s="15">
        <v>12</v>
      </c>
      <c r="CZ610" s="15">
        <v>107</v>
      </c>
      <c r="DA610" s="15">
        <v>101</v>
      </c>
      <c r="DB610" s="15">
        <v>89</v>
      </c>
      <c r="DC610" s="15">
        <v>114</v>
      </c>
      <c r="DD610" s="15">
        <v>82</v>
      </c>
      <c r="DE610" s="15">
        <v>45</v>
      </c>
      <c r="DF610" s="15">
        <v>58</v>
      </c>
      <c r="DG610" s="15">
        <v>13</v>
      </c>
      <c r="DH610" s="15">
        <v>73</v>
      </c>
      <c r="DI610" s="15">
        <v>49</v>
      </c>
      <c r="DJ610" s="15">
        <v>123</v>
      </c>
      <c r="DK610" s="15">
        <v>93</v>
      </c>
      <c r="DL610" s="15">
        <v>15</v>
      </c>
      <c r="DM610" s="15">
        <v>68</v>
      </c>
      <c r="DN610" s="15">
        <v>87</v>
      </c>
      <c r="DO610" s="15">
        <v>102</v>
      </c>
      <c r="DP610" s="15">
        <v>37</v>
      </c>
      <c r="DQ610" s="15">
        <v>33</v>
      </c>
      <c r="DR610" s="15">
        <v>86</v>
      </c>
      <c r="DS610" s="15">
        <v>19</v>
      </c>
      <c r="DT610" s="15">
        <v>91</v>
      </c>
      <c r="DU610" s="15">
        <v>23</v>
      </c>
      <c r="DV610" s="15">
        <v>92</v>
      </c>
      <c r="DW610" s="15">
        <v>84</v>
      </c>
      <c r="DX610" s="15">
        <v>42</v>
      </c>
      <c r="DY610" s="15">
        <v>112</v>
      </c>
    </row>
    <row r="611" spans="4:134" s="15" customFormat="1"/>
    <row r="612" spans="4:134" s="15" customFormat="1">
      <c r="D612" s="479">
        <v>125</v>
      </c>
      <c r="E612" s="40" t="s">
        <v>338</v>
      </c>
    </row>
    <row r="613" spans="4:134" s="15" customFormat="1">
      <c r="E613" s="475" t="s">
        <v>283</v>
      </c>
      <c r="F613" s="15">
        <v>1</v>
      </c>
      <c r="G613" s="15">
        <v>2</v>
      </c>
      <c r="H613" s="15">
        <v>3</v>
      </c>
      <c r="I613" s="15">
        <v>4</v>
      </c>
      <c r="J613" s="15">
        <v>5</v>
      </c>
      <c r="K613" s="15">
        <v>6</v>
      </c>
      <c r="L613" s="15">
        <v>7</v>
      </c>
      <c r="M613" s="15">
        <v>8</v>
      </c>
      <c r="N613" s="15">
        <v>9</v>
      </c>
      <c r="O613" s="15">
        <v>10</v>
      </c>
      <c r="P613" s="15">
        <v>11</v>
      </c>
      <c r="Q613" s="15">
        <v>12</v>
      </c>
      <c r="R613" s="15">
        <v>13</v>
      </c>
      <c r="S613" s="15">
        <v>14</v>
      </c>
      <c r="T613" s="15">
        <v>15</v>
      </c>
      <c r="U613" s="15">
        <v>16</v>
      </c>
      <c r="V613" s="15">
        <v>17</v>
      </c>
      <c r="W613" s="15">
        <v>18</v>
      </c>
      <c r="X613" s="15">
        <v>19</v>
      </c>
      <c r="Y613" s="15">
        <v>20</v>
      </c>
      <c r="Z613" s="15">
        <v>21</v>
      </c>
      <c r="AA613" s="15">
        <v>22</v>
      </c>
      <c r="AB613" s="15">
        <v>23</v>
      </c>
      <c r="AC613" s="15">
        <v>24</v>
      </c>
      <c r="AD613" s="15">
        <v>25</v>
      </c>
      <c r="AE613" s="15">
        <v>26</v>
      </c>
      <c r="AF613" s="15">
        <v>27</v>
      </c>
      <c r="AG613" s="15">
        <v>28</v>
      </c>
      <c r="AH613" s="15">
        <v>29</v>
      </c>
      <c r="AI613" s="15">
        <v>30</v>
      </c>
      <c r="AJ613" s="15">
        <v>31</v>
      </c>
      <c r="AK613" s="15">
        <v>32</v>
      </c>
      <c r="AL613" s="15">
        <v>33</v>
      </c>
      <c r="AM613" s="15">
        <v>34</v>
      </c>
      <c r="AN613" s="15">
        <v>35</v>
      </c>
      <c r="AO613" s="15">
        <v>36</v>
      </c>
      <c r="AP613" s="15">
        <v>37</v>
      </c>
      <c r="AQ613" s="15">
        <v>38</v>
      </c>
      <c r="AR613" s="15">
        <v>39</v>
      </c>
      <c r="AS613" s="15">
        <v>40</v>
      </c>
      <c r="AT613" s="15">
        <v>41</v>
      </c>
      <c r="AU613" s="15">
        <v>42</v>
      </c>
      <c r="AV613" s="15">
        <v>43</v>
      </c>
      <c r="AW613" s="15">
        <v>44</v>
      </c>
      <c r="AX613" s="15">
        <v>45</v>
      </c>
      <c r="AY613" s="15">
        <v>46</v>
      </c>
      <c r="AZ613" s="15">
        <v>47</v>
      </c>
      <c r="BA613" s="15">
        <v>48</v>
      </c>
      <c r="BB613" s="15">
        <v>49</v>
      </c>
      <c r="BC613" s="15">
        <v>50</v>
      </c>
      <c r="BD613" s="15">
        <v>51</v>
      </c>
      <c r="BE613" s="15">
        <v>52</v>
      </c>
      <c r="BF613" s="15">
        <v>53</v>
      </c>
      <c r="BG613" s="15">
        <v>54</v>
      </c>
      <c r="BH613" s="15">
        <v>55</v>
      </c>
      <c r="BI613" s="15">
        <v>56</v>
      </c>
      <c r="BJ613" s="15">
        <v>57</v>
      </c>
      <c r="BK613" s="15">
        <v>58</v>
      </c>
      <c r="BL613" s="15">
        <v>59</v>
      </c>
      <c r="BM613" s="15">
        <v>60</v>
      </c>
      <c r="BN613" s="15">
        <v>61</v>
      </c>
      <c r="BO613" s="15">
        <v>62</v>
      </c>
      <c r="BP613" s="15">
        <v>63</v>
      </c>
      <c r="BQ613" s="15">
        <v>64</v>
      </c>
      <c r="BR613" s="15">
        <v>65</v>
      </c>
      <c r="BS613" s="15">
        <v>66</v>
      </c>
      <c r="BT613" s="15">
        <v>67</v>
      </c>
      <c r="BU613" s="15">
        <v>68</v>
      </c>
      <c r="BV613" s="15">
        <v>69</v>
      </c>
      <c r="BW613" s="15">
        <v>70</v>
      </c>
      <c r="BX613" s="15">
        <v>71</v>
      </c>
      <c r="BY613" s="15">
        <v>72</v>
      </c>
      <c r="BZ613" s="15">
        <v>73</v>
      </c>
      <c r="CA613" s="15">
        <v>74</v>
      </c>
      <c r="CB613" s="15">
        <v>75</v>
      </c>
      <c r="CC613" s="15">
        <v>76</v>
      </c>
      <c r="CD613" s="15">
        <v>77</v>
      </c>
      <c r="CE613" s="15">
        <v>78</v>
      </c>
      <c r="CF613" s="15">
        <v>79</v>
      </c>
      <c r="CG613" s="15">
        <v>80</v>
      </c>
      <c r="CH613" s="15">
        <v>81</v>
      </c>
      <c r="CI613" s="15">
        <v>82</v>
      </c>
      <c r="CJ613" s="15">
        <v>83</v>
      </c>
      <c r="CK613" s="15">
        <v>84</v>
      </c>
      <c r="CL613" s="15">
        <v>85</v>
      </c>
      <c r="CM613" s="15">
        <v>86</v>
      </c>
      <c r="CN613" s="15">
        <v>87</v>
      </c>
      <c r="CO613" s="15">
        <v>88</v>
      </c>
      <c r="CP613" s="15">
        <v>89</v>
      </c>
      <c r="CQ613" s="15">
        <v>90</v>
      </c>
      <c r="CR613" s="15">
        <v>91</v>
      </c>
      <c r="CS613" s="15">
        <v>92</v>
      </c>
      <c r="CT613" s="15">
        <v>93</v>
      </c>
      <c r="CU613" s="15">
        <v>94</v>
      </c>
      <c r="CV613" s="15">
        <v>95</v>
      </c>
      <c r="CW613" s="15">
        <v>96</v>
      </c>
      <c r="CX613" s="15">
        <v>97</v>
      </c>
      <c r="CY613" s="15">
        <v>98</v>
      </c>
      <c r="CZ613" s="15">
        <v>99</v>
      </c>
      <c r="DA613" s="15">
        <v>100</v>
      </c>
      <c r="DB613" s="15">
        <v>101</v>
      </c>
      <c r="DC613" s="15">
        <v>102</v>
      </c>
      <c r="DD613" s="15">
        <v>103</v>
      </c>
      <c r="DE613" s="15">
        <v>104</v>
      </c>
      <c r="DF613" s="15">
        <v>105</v>
      </c>
      <c r="DG613" s="15">
        <v>106</v>
      </c>
      <c r="DH613" s="15">
        <v>107</v>
      </c>
      <c r="DI613" s="15">
        <v>108</v>
      </c>
      <c r="DJ613" s="15">
        <v>109</v>
      </c>
      <c r="DK613" s="15">
        <v>110</v>
      </c>
      <c r="DL613" s="15">
        <v>111</v>
      </c>
      <c r="DM613" s="15">
        <v>112</v>
      </c>
      <c r="DN613" s="15">
        <v>113</v>
      </c>
      <c r="DO613" s="15">
        <v>114</v>
      </c>
      <c r="DP613" s="15">
        <v>115</v>
      </c>
      <c r="DQ613" s="15">
        <v>116</v>
      </c>
      <c r="DR613" s="15">
        <v>117</v>
      </c>
      <c r="DS613" s="15">
        <v>118</v>
      </c>
      <c r="DT613" s="15">
        <v>119</v>
      </c>
      <c r="DU613" s="15">
        <v>120</v>
      </c>
      <c r="DV613" s="15">
        <v>121</v>
      </c>
      <c r="DW613" s="15">
        <v>122</v>
      </c>
      <c r="DX613" s="15">
        <v>123</v>
      </c>
      <c r="DY613" s="15">
        <v>124</v>
      </c>
      <c r="DZ613" s="15">
        <v>125</v>
      </c>
    </row>
    <row r="614" spans="4:134" s="15" customFormat="1">
      <c r="E614" s="475" t="s">
        <v>311</v>
      </c>
      <c r="F614" s="15">
        <v>5</v>
      </c>
      <c r="G614" s="15">
        <v>78</v>
      </c>
      <c r="H614" s="15">
        <v>107</v>
      </c>
      <c r="I614" s="15">
        <v>116</v>
      </c>
      <c r="J614" s="15">
        <v>36</v>
      </c>
      <c r="K614" s="15">
        <v>25</v>
      </c>
      <c r="L614" s="15">
        <v>55</v>
      </c>
      <c r="M614" s="15">
        <v>19</v>
      </c>
      <c r="N614" s="15">
        <v>122</v>
      </c>
      <c r="O614" s="15">
        <v>109</v>
      </c>
      <c r="P614" s="15">
        <v>125</v>
      </c>
      <c r="Q614" s="15">
        <v>113</v>
      </c>
      <c r="R614" s="15">
        <v>70</v>
      </c>
      <c r="S614" s="15">
        <v>23</v>
      </c>
      <c r="T614" s="15">
        <v>117</v>
      </c>
      <c r="U614" s="15">
        <v>45</v>
      </c>
      <c r="V614" s="15">
        <v>73</v>
      </c>
      <c r="W614" s="15">
        <v>12</v>
      </c>
      <c r="X614" s="15">
        <v>101</v>
      </c>
      <c r="Y614" s="15">
        <v>52</v>
      </c>
      <c r="Z614" s="15">
        <v>88</v>
      </c>
      <c r="AA614" s="15">
        <v>68</v>
      </c>
      <c r="AB614" s="15">
        <v>97</v>
      </c>
      <c r="AC614" s="15">
        <v>1</v>
      </c>
      <c r="AD614" s="15">
        <v>44</v>
      </c>
      <c r="AE614" s="15">
        <v>100</v>
      </c>
      <c r="AF614" s="15">
        <v>43</v>
      </c>
      <c r="AG614" s="15">
        <v>39</v>
      </c>
      <c r="AH614" s="15">
        <v>115</v>
      </c>
      <c r="AI614" s="15">
        <v>8</v>
      </c>
      <c r="AJ614" s="15">
        <v>69</v>
      </c>
      <c r="AK614" s="15">
        <v>29</v>
      </c>
      <c r="AL614" s="15">
        <v>37</v>
      </c>
      <c r="AM614" s="15">
        <v>63</v>
      </c>
      <c r="AN614" s="15">
        <v>93</v>
      </c>
      <c r="AO614" s="15">
        <v>92</v>
      </c>
      <c r="AP614" s="15">
        <v>28</v>
      </c>
      <c r="AQ614" s="15">
        <v>57</v>
      </c>
      <c r="AR614" s="15">
        <v>51</v>
      </c>
      <c r="AS614" s="15">
        <v>81</v>
      </c>
      <c r="AT614" s="15">
        <v>59</v>
      </c>
      <c r="AU614" s="15">
        <v>99</v>
      </c>
      <c r="AV614" s="15">
        <v>104</v>
      </c>
      <c r="AW614" s="15">
        <v>6</v>
      </c>
      <c r="AX614" s="15">
        <v>77</v>
      </c>
      <c r="AY614" s="15">
        <v>15</v>
      </c>
      <c r="AZ614" s="15">
        <v>110</v>
      </c>
      <c r="BA614" s="15">
        <v>95</v>
      </c>
      <c r="BB614" s="15">
        <v>27</v>
      </c>
      <c r="BC614" s="15">
        <v>71</v>
      </c>
      <c r="BD614" s="15">
        <v>33</v>
      </c>
      <c r="BE614" s="15">
        <v>20</v>
      </c>
      <c r="BF614" s="15">
        <v>74</v>
      </c>
      <c r="BG614" s="15">
        <v>106</v>
      </c>
      <c r="BH614" s="15">
        <v>49</v>
      </c>
      <c r="BI614" s="15">
        <v>87</v>
      </c>
      <c r="BJ614" s="15">
        <v>91</v>
      </c>
      <c r="BK614" s="15">
        <v>121</v>
      </c>
      <c r="BL614" s="15">
        <v>31</v>
      </c>
      <c r="BM614" s="15">
        <v>53</v>
      </c>
      <c r="BN614" s="15">
        <v>80</v>
      </c>
      <c r="BO614" s="15">
        <v>26</v>
      </c>
      <c r="BP614" s="15">
        <v>111</v>
      </c>
      <c r="BQ614" s="15">
        <v>22</v>
      </c>
      <c r="BR614" s="15">
        <v>56</v>
      </c>
      <c r="BS614" s="15">
        <v>48</v>
      </c>
      <c r="BT614" s="15">
        <v>119</v>
      </c>
      <c r="BU614" s="15">
        <v>64</v>
      </c>
      <c r="BV614" s="15">
        <v>108</v>
      </c>
      <c r="BW614" s="15">
        <v>9</v>
      </c>
      <c r="BX614" s="15">
        <v>3</v>
      </c>
      <c r="BY614" s="15">
        <v>38</v>
      </c>
      <c r="BZ614" s="15">
        <v>24</v>
      </c>
      <c r="CA614" s="15">
        <v>98</v>
      </c>
      <c r="CB614" s="15">
        <v>102</v>
      </c>
      <c r="CC614" s="15">
        <v>30</v>
      </c>
      <c r="CD614" s="15">
        <v>13</v>
      </c>
      <c r="CE614" s="15">
        <v>42</v>
      </c>
      <c r="CF614" s="15">
        <v>96</v>
      </c>
      <c r="CG614" s="15">
        <v>2</v>
      </c>
      <c r="CH614" s="15">
        <v>47</v>
      </c>
      <c r="CI614" s="15">
        <v>123</v>
      </c>
      <c r="CJ614" s="15">
        <v>94</v>
      </c>
      <c r="CK614" s="15">
        <v>60</v>
      </c>
      <c r="CL614" s="15">
        <v>18</v>
      </c>
      <c r="CM614" s="15">
        <v>90</v>
      </c>
      <c r="CN614" s="15">
        <v>34</v>
      </c>
      <c r="CO614" s="15">
        <v>85</v>
      </c>
      <c r="CP614" s="15">
        <v>17</v>
      </c>
      <c r="CQ614" s="15">
        <v>21</v>
      </c>
      <c r="CR614" s="15">
        <v>75</v>
      </c>
      <c r="CS614" s="15">
        <v>65</v>
      </c>
      <c r="CT614" s="15">
        <v>16</v>
      </c>
      <c r="CU614" s="15">
        <v>11</v>
      </c>
      <c r="CV614" s="15">
        <v>124</v>
      </c>
      <c r="CW614" s="15">
        <v>103</v>
      </c>
      <c r="CX614" s="15">
        <v>120</v>
      </c>
      <c r="CY614" s="15">
        <v>72</v>
      </c>
      <c r="CZ614" s="15">
        <v>61</v>
      </c>
      <c r="DA614" s="15">
        <v>32</v>
      </c>
      <c r="DB614" s="15">
        <v>62</v>
      </c>
      <c r="DC614" s="15">
        <v>66</v>
      </c>
      <c r="DD614" s="15">
        <v>79</v>
      </c>
      <c r="DE614" s="15">
        <v>46</v>
      </c>
      <c r="DF614" s="15">
        <v>84</v>
      </c>
      <c r="DG614" s="15">
        <v>89</v>
      </c>
      <c r="DH614" s="15">
        <v>35</v>
      </c>
      <c r="DI614" s="15">
        <v>7</v>
      </c>
      <c r="DJ614" s="15">
        <v>67</v>
      </c>
      <c r="DK614" s="15">
        <v>118</v>
      </c>
      <c r="DL614" s="15">
        <v>14</v>
      </c>
      <c r="DM614" s="15">
        <v>4</v>
      </c>
      <c r="DN614" s="15">
        <v>112</v>
      </c>
      <c r="DO614" s="15">
        <v>58</v>
      </c>
      <c r="DP614" s="15">
        <v>54</v>
      </c>
      <c r="DQ614" s="15">
        <v>50</v>
      </c>
      <c r="DR614" s="15">
        <v>40</v>
      </c>
      <c r="DS614" s="15">
        <v>41</v>
      </c>
      <c r="DT614" s="15">
        <v>10</v>
      </c>
      <c r="DU614" s="15">
        <v>82</v>
      </c>
      <c r="DV614" s="15">
        <v>114</v>
      </c>
      <c r="DW614" s="15">
        <v>83</v>
      </c>
      <c r="DX614" s="15">
        <v>105</v>
      </c>
      <c r="DY614" s="15">
        <v>76</v>
      </c>
      <c r="DZ614" s="15">
        <v>86</v>
      </c>
    </row>
    <row r="615" spans="4:134" s="15" customFormat="1">
      <c r="E615" s="475" t="s">
        <v>313</v>
      </c>
      <c r="F615" s="15">
        <v>53</v>
      </c>
      <c r="G615" s="15">
        <v>79</v>
      </c>
      <c r="H615" s="15">
        <v>15</v>
      </c>
      <c r="I615" s="15">
        <v>112</v>
      </c>
      <c r="J615" s="15">
        <v>101</v>
      </c>
      <c r="K615" s="15">
        <v>118</v>
      </c>
      <c r="L615" s="15">
        <v>58</v>
      </c>
      <c r="M615" s="15">
        <v>29</v>
      </c>
      <c r="N615" s="15">
        <v>75</v>
      </c>
      <c r="O615" s="15">
        <v>87</v>
      </c>
      <c r="P615" s="15">
        <v>54</v>
      </c>
      <c r="Q615" s="15">
        <v>105</v>
      </c>
      <c r="R615" s="15">
        <v>117</v>
      </c>
      <c r="S615" s="15">
        <v>30</v>
      </c>
      <c r="T615" s="15">
        <v>3</v>
      </c>
      <c r="U615" s="15">
        <v>19</v>
      </c>
      <c r="V615" s="15">
        <v>74</v>
      </c>
      <c r="W615" s="15">
        <v>81</v>
      </c>
      <c r="X615" s="15">
        <v>90</v>
      </c>
      <c r="Y615" s="15">
        <v>107</v>
      </c>
      <c r="Z615" s="15">
        <v>4</v>
      </c>
      <c r="AA615" s="15">
        <v>23</v>
      </c>
      <c r="AB615" s="15">
        <v>110</v>
      </c>
      <c r="AC615" s="15">
        <v>68</v>
      </c>
      <c r="AD615" s="15">
        <v>103</v>
      </c>
      <c r="AE615" s="15">
        <v>34</v>
      </c>
      <c r="AF615" s="15">
        <v>95</v>
      </c>
      <c r="AG615" s="15">
        <v>116</v>
      </c>
      <c r="AH615" s="15">
        <v>121</v>
      </c>
      <c r="AI615" s="15">
        <v>111</v>
      </c>
      <c r="AJ615" s="15">
        <v>10</v>
      </c>
      <c r="AK615" s="15">
        <v>70</v>
      </c>
      <c r="AL615" s="15">
        <v>52</v>
      </c>
      <c r="AM615" s="15">
        <v>33</v>
      </c>
      <c r="AN615" s="15">
        <v>62</v>
      </c>
      <c r="AO615" s="15">
        <v>55</v>
      </c>
      <c r="AP615" s="15">
        <v>59</v>
      </c>
      <c r="AQ615" s="15">
        <v>22</v>
      </c>
      <c r="AR615" s="15">
        <v>66</v>
      </c>
      <c r="AS615" s="15">
        <v>43</v>
      </c>
      <c r="AT615" s="15">
        <v>64</v>
      </c>
      <c r="AU615" s="15">
        <v>94</v>
      </c>
      <c r="AV615" s="15">
        <v>40</v>
      </c>
      <c r="AW615" s="15">
        <v>57</v>
      </c>
      <c r="AX615" s="15">
        <v>13</v>
      </c>
      <c r="AY615" s="15">
        <v>119</v>
      </c>
      <c r="AZ615" s="15">
        <v>63</v>
      </c>
      <c r="BA615" s="15">
        <v>2</v>
      </c>
      <c r="BB615" s="15">
        <v>36</v>
      </c>
      <c r="BC615" s="15">
        <v>73</v>
      </c>
      <c r="BD615" s="15">
        <v>124</v>
      </c>
      <c r="BE615" s="15">
        <v>18</v>
      </c>
      <c r="BF615" s="15">
        <v>77</v>
      </c>
      <c r="BG615" s="15">
        <v>88</v>
      </c>
      <c r="BH615" s="15">
        <v>12</v>
      </c>
      <c r="BI615" s="15">
        <v>49</v>
      </c>
      <c r="BJ615" s="15">
        <v>31</v>
      </c>
      <c r="BK615" s="15">
        <v>61</v>
      </c>
      <c r="BL615" s="15">
        <v>37</v>
      </c>
      <c r="BM615" s="15">
        <v>41</v>
      </c>
      <c r="BN615" s="15">
        <v>9</v>
      </c>
      <c r="BO615" s="15">
        <v>96</v>
      </c>
      <c r="BP615" s="15">
        <v>11</v>
      </c>
      <c r="BQ615" s="15">
        <v>5</v>
      </c>
      <c r="BR615" s="15">
        <v>114</v>
      </c>
      <c r="BS615" s="15">
        <v>115</v>
      </c>
      <c r="BT615" s="15">
        <v>6</v>
      </c>
      <c r="BU615" s="15">
        <v>120</v>
      </c>
      <c r="BV615" s="15">
        <v>48</v>
      </c>
      <c r="BW615" s="15">
        <v>83</v>
      </c>
      <c r="BX615" s="15">
        <v>122</v>
      </c>
      <c r="BY615" s="15">
        <v>93</v>
      </c>
      <c r="BZ615" s="15">
        <v>27</v>
      </c>
      <c r="CA615" s="15">
        <v>47</v>
      </c>
      <c r="CB615" s="15">
        <v>113</v>
      </c>
      <c r="CC615" s="15">
        <v>17</v>
      </c>
      <c r="CD615" s="15">
        <v>89</v>
      </c>
      <c r="CE615" s="15">
        <v>1</v>
      </c>
      <c r="CF615" s="15">
        <v>26</v>
      </c>
      <c r="CG615" s="15">
        <v>76</v>
      </c>
      <c r="CH615" s="15">
        <v>44</v>
      </c>
      <c r="CI615" s="15">
        <v>24</v>
      </c>
      <c r="CJ615" s="15">
        <v>82</v>
      </c>
      <c r="CK615" s="15">
        <v>125</v>
      </c>
      <c r="CL615" s="15">
        <v>72</v>
      </c>
      <c r="CM615" s="15">
        <v>102</v>
      </c>
      <c r="CN615" s="15">
        <v>100</v>
      </c>
      <c r="CO615" s="15">
        <v>80</v>
      </c>
      <c r="CP615" s="15">
        <v>25</v>
      </c>
      <c r="CQ615" s="15">
        <v>69</v>
      </c>
      <c r="CR615" s="15">
        <v>84</v>
      </c>
      <c r="CS615" s="15">
        <v>39</v>
      </c>
      <c r="CT615" s="15">
        <v>14</v>
      </c>
      <c r="CU615" s="15">
        <v>42</v>
      </c>
      <c r="CV615" s="15">
        <v>51</v>
      </c>
      <c r="CW615" s="15">
        <v>35</v>
      </c>
      <c r="CX615" s="15">
        <v>56</v>
      </c>
      <c r="CY615" s="15">
        <v>20</v>
      </c>
      <c r="CZ615" s="15">
        <v>92</v>
      </c>
      <c r="DA615" s="15">
        <v>97</v>
      </c>
      <c r="DB615" s="15">
        <v>109</v>
      </c>
      <c r="DC615" s="15">
        <v>86</v>
      </c>
      <c r="DD615" s="15">
        <v>50</v>
      </c>
      <c r="DE615" s="15">
        <v>71</v>
      </c>
      <c r="DF615" s="15">
        <v>91</v>
      </c>
      <c r="DG615" s="15">
        <v>8</v>
      </c>
      <c r="DH615" s="15">
        <v>104</v>
      </c>
      <c r="DI615" s="15">
        <v>65</v>
      </c>
      <c r="DJ615" s="15">
        <v>123</v>
      </c>
      <c r="DK615" s="15">
        <v>38</v>
      </c>
      <c r="DL615" s="15">
        <v>85</v>
      </c>
      <c r="DM615" s="15">
        <v>106</v>
      </c>
      <c r="DN615" s="15">
        <v>32</v>
      </c>
      <c r="DO615" s="15">
        <v>45</v>
      </c>
      <c r="DP615" s="15">
        <v>78</v>
      </c>
      <c r="DQ615" s="15">
        <v>99</v>
      </c>
      <c r="DR615" s="15">
        <v>108</v>
      </c>
      <c r="DS615" s="15">
        <v>21</v>
      </c>
      <c r="DT615" s="15">
        <v>7</v>
      </c>
      <c r="DU615" s="15">
        <v>28</v>
      </c>
      <c r="DV615" s="15">
        <v>60</v>
      </c>
      <c r="DW615" s="15">
        <v>98</v>
      </c>
      <c r="DX615" s="15">
        <v>67</v>
      </c>
      <c r="DY615" s="15">
        <v>16</v>
      </c>
      <c r="DZ615" s="15">
        <v>46</v>
      </c>
    </row>
    <row r="616" spans="4:134" s="15" customFormat="1"/>
    <row r="617" spans="4:134" s="15" customFormat="1">
      <c r="D617" s="479">
        <v>126</v>
      </c>
      <c r="E617" s="40" t="s">
        <v>338</v>
      </c>
    </row>
    <row r="618" spans="4:134" s="15" customFormat="1">
      <c r="E618" s="475" t="s">
        <v>283</v>
      </c>
      <c r="F618" s="15">
        <v>1</v>
      </c>
      <c r="G618" s="15">
        <v>2</v>
      </c>
      <c r="H618" s="15">
        <v>3</v>
      </c>
      <c r="I618" s="15">
        <v>4</v>
      </c>
      <c r="J618" s="15">
        <v>5</v>
      </c>
      <c r="K618" s="15">
        <v>6</v>
      </c>
      <c r="L618" s="15">
        <v>7</v>
      </c>
      <c r="M618" s="15">
        <v>8</v>
      </c>
      <c r="N618" s="15">
        <v>9</v>
      </c>
      <c r="O618" s="15">
        <v>10</v>
      </c>
      <c r="P618" s="15">
        <v>11</v>
      </c>
      <c r="Q618" s="15">
        <v>12</v>
      </c>
      <c r="R618" s="15">
        <v>13</v>
      </c>
      <c r="S618" s="15">
        <v>14</v>
      </c>
      <c r="T618" s="15">
        <v>15</v>
      </c>
      <c r="U618" s="15">
        <v>16</v>
      </c>
      <c r="V618" s="15">
        <v>17</v>
      </c>
      <c r="W618" s="15">
        <v>18</v>
      </c>
      <c r="X618" s="15">
        <v>19</v>
      </c>
      <c r="Y618" s="15">
        <v>20</v>
      </c>
      <c r="Z618" s="15">
        <v>21</v>
      </c>
      <c r="AA618" s="15">
        <v>22</v>
      </c>
      <c r="AB618" s="15">
        <v>23</v>
      </c>
      <c r="AC618" s="15">
        <v>24</v>
      </c>
      <c r="AD618" s="15">
        <v>25</v>
      </c>
      <c r="AE618" s="15">
        <v>26</v>
      </c>
      <c r="AF618" s="15">
        <v>27</v>
      </c>
      <c r="AG618" s="15">
        <v>28</v>
      </c>
      <c r="AH618" s="15">
        <v>29</v>
      </c>
      <c r="AI618" s="15">
        <v>30</v>
      </c>
      <c r="AJ618" s="15">
        <v>31</v>
      </c>
      <c r="AK618" s="15">
        <v>32</v>
      </c>
      <c r="AL618" s="15">
        <v>33</v>
      </c>
      <c r="AM618" s="15">
        <v>34</v>
      </c>
      <c r="AN618" s="15">
        <v>35</v>
      </c>
      <c r="AO618" s="15">
        <v>36</v>
      </c>
      <c r="AP618" s="15">
        <v>37</v>
      </c>
      <c r="AQ618" s="15">
        <v>38</v>
      </c>
      <c r="AR618" s="15">
        <v>39</v>
      </c>
      <c r="AS618" s="15">
        <v>40</v>
      </c>
      <c r="AT618" s="15">
        <v>41</v>
      </c>
      <c r="AU618" s="15">
        <v>42</v>
      </c>
      <c r="AV618" s="15">
        <v>43</v>
      </c>
      <c r="AW618" s="15">
        <v>44</v>
      </c>
      <c r="AX618" s="15">
        <v>45</v>
      </c>
      <c r="AY618" s="15">
        <v>46</v>
      </c>
      <c r="AZ618" s="15">
        <v>47</v>
      </c>
      <c r="BA618" s="15">
        <v>48</v>
      </c>
      <c r="BB618" s="15">
        <v>49</v>
      </c>
      <c r="BC618" s="15">
        <v>50</v>
      </c>
      <c r="BD618" s="15">
        <v>51</v>
      </c>
      <c r="BE618" s="15">
        <v>52</v>
      </c>
      <c r="BF618" s="15">
        <v>53</v>
      </c>
      <c r="BG618" s="15">
        <v>54</v>
      </c>
      <c r="BH618" s="15">
        <v>55</v>
      </c>
      <c r="BI618" s="15">
        <v>56</v>
      </c>
      <c r="BJ618" s="15">
        <v>57</v>
      </c>
      <c r="BK618" s="15">
        <v>58</v>
      </c>
      <c r="BL618" s="15">
        <v>59</v>
      </c>
      <c r="BM618" s="15">
        <v>60</v>
      </c>
      <c r="BN618" s="15">
        <v>61</v>
      </c>
      <c r="BO618" s="15">
        <v>62</v>
      </c>
      <c r="BP618" s="15">
        <v>63</v>
      </c>
      <c r="BQ618" s="15">
        <v>64</v>
      </c>
      <c r="BR618" s="15">
        <v>65</v>
      </c>
      <c r="BS618" s="15">
        <v>66</v>
      </c>
      <c r="BT618" s="15">
        <v>67</v>
      </c>
      <c r="BU618" s="15">
        <v>68</v>
      </c>
      <c r="BV618" s="15">
        <v>69</v>
      </c>
      <c r="BW618" s="15">
        <v>70</v>
      </c>
      <c r="BX618" s="15">
        <v>71</v>
      </c>
      <c r="BY618" s="15">
        <v>72</v>
      </c>
      <c r="BZ618" s="15">
        <v>73</v>
      </c>
      <c r="CA618" s="15">
        <v>74</v>
      </c>
      <c r="CB618" s="15">
        <v>75</v>
      </c>
      <c r="CC618" s="15">
        <v>76</v>
      </c>
      <c r="CD618" s="15">
        <v>77</v>
      </c>
      <c r="CE618" s="15">
        <v>78</v>
      </c>
      <c r="CF618" s="15">
        <v>79</v>
      </c>
      <c r="CG618" s="15">
        <v>80</v>
      </c>
      <c r="CH618" s="15">
        <v>81</v>
      </c>
      <c r="CI618" s="15">
        <v>82</v>
      </c>
      <c r="CJ618" s="15">
        <v>83</v>
      </c>
      <c r="CK618" s="15">
        <v>84</v>
      </c>
      <c r="CL618" s="15">
        <v>85</v>
      </c>
      <c r="CM618" s="15">
        <v>86</v>
      </c>
      <c r="CN618" s="15">
        <v>87</v>
      </c>
      <c r="CO618" s="15">
        <v>88</v>
      </c>
      <c r="CP618" s="15">
        <v>89</v>
      </c>
      <c r="CQ618" s="15">
        <v>90</v>
      </c>
      <c r="CR618" s="15">
        <v>91</v>
      </c>
      <c r="CS618" s="15">
        <v>92</v>
      </c>
      <c r="CT618" s="15">
        <v>93</v>
      </c>
      <c r="CU618" s="15">
        <v>94</v>
      </c>
      <c r="CV618" s="15">
        <v>95</v>
      </c>
      <c r="CW618" s="15">
        <v>96</v>
      </c>
      <c r="CX618" s="15">
        <v>97</v>
      </c>
      <c r="CY618" s="15">
        <v>98</v>
      </c>
      <c r="CZ618" s="15">
        <v>99</v>
      </c>
      <c r="DA618" s="15">
        <v>100</v>
      </c>
      <c r="DB618" s="15">
        <v>101</v>
      </c>
      <c r="DC618" s="15">
        <v>102</v>
      </c>
      <c r="DD618" s="15">
        <v>103</v>
      </c>
      <c r="DE618" s="15">
        <v>104</v>
      </c>
      <c r="DF618" s="15">
        <v>105</v>
      </c>
      <c r="DG618" s="15">
        <v>106</v>
      </c>
      <c r="DH618" s="15">
        <v>107</v>
      </c>
      <c r="DI618" s="15">
        <v>108</v>
      </c>
      <c r="DJ618" s="15">
        <v>109</v>
      </c>
      <c r="DK618" s="15">
        <v>110</v>
      </c>
      <c r="DL618" s="15">
        <v>111</v>
      </c>
      <c r="DM618" s="15">
        <v>112</v>
      </c>
      <c r="DN618" s="15">
        <v>113</v>
      </c>
      <c r="DO618" s="15">
        <v>114</v>
      </c>
      <c r="DQ618" s="15">
        <v>115</v>
      </c>
      <c r="DR618" s="15">
        <v>116</v>
      </c>
      <c r="DS618" s="15">
        <v>117</v>
      </c>
      <c r="DT618" s="15">
        <v>118</v>
      </c>
      <c r="DV618" s="15">
        <v>119</v>
      </c>
      <c r="DW618" s="15">
        <v>120</v>
      </c>
      <c r="DX618" s="15">
        <v>121</v>
      </c>
      <c r="DY618" s="15">
        <v>122</v>
      </c>
      <c r="EA618" s="15">
        <v>123</v>
      </c>
      <c r="EB618" s="15">
        <v>124</v>
      </c>
      <c r="EC618" s="15">
        <v>125</v>
      </c>
      <c r="ED618" s="15">
        <v>126</v>
      </c>
    </row>
    <row r="619" spans="4:134" s="15" customFormat="1">
      <c r="E619" s="475" t="s">
        <v>311</v>
      </c>
      <c r="F619" s="15">
        <v>65</v>
      </c>
      <c r="G619" s="15">
        <v>113</v>
      </c>
      <c r="H619" s="15">
        <v>123</v>
      </c>
      <c r="I619" s="15">
        <v>76</v>
      </c>
      <c r="J619" s="15">
        <v>47</v>
      </c>
      <c r="K619" s="15">
        <v>49</v>
      </c>
      <c r="L619" s="15">
        <v>14</v>
      </c>
      <c r="M619" s="15">
        <v>6</v>
      </c>
      <c r="N619" s="15">
        <v>97</v>
      </c>
      <c r="O619" s="15">
        <v>37</v>
      </c>
      <c r="P619" s="15">
        <v>122</v>
      </c>
      <c r="Q619" s="15">
        <v>21</v>
      </c>
      <c r="R619" s="15">
        <v>9</v>
      </c>
      <c r="S619" s="15">
        <v>17</v>
      </c>
      <c r="T619" s="15">
        <v>12</v>
      </c>
      <c r="U619" s="15">
        <v>34</v>
      </c>
      <c r="V619" s="15">
        <v>68</v>
      </c>
      <c r="W619" s="15">
        <v>57</v>
      </c>
      <c r="X619" s="15">
        <v>117</v>
      </c>
      <c r="Y619" s="15">
        <v>92</v>
      </c>
      <c r="Z619" s="15">
        <v>118</v>
      </c>
      <c r="AA619" s="15">
        <v>88</v>
      </c>
      <c r="AB619" s="15">
        <v>114</v>
      </c>
      <c r="AC619" s="15">
        <v>125</v>
      </c>
      <c r="AD619" s="15">
        <v>101</v>
      </c>
      <c r="AE619" s="15">
        <v>32</v>
      </c>
      <c r="AF619" s="15">
        <v>41</v>
      </c>
      <c r="AG619" s="15">
        <v>20</v>
      </c>
      <c r="AH619" s="15">
        <v>26</v>
      </c>
      <c r="AI619" s="15">
        <v>99</v>
      </c>
      <c r="AJ619" s="15">
        <v>39</v>
      </c>
      <c r="AK619" s="15">
        <v>23</v>
      </c>
      <c r="AL619" s="15">
        <v>54</v>
      </c>
      <c r="AM619" s="15">
        <v>66</v>
      </c>
      <c r="AN619" s="15">
        <v>98</v>
      </c>
      <c r="AO619" s="15">
        <v>110</v>
      </c>
      <c r="AP619" s="15">
        <v>46</v>
      </c>
      <c r="AQ619" s="15">
        <v>22</v>
      </c>
      <c r="AR619" s="15">
        <v>11</v>
      </c>
      <c r="AS619" s="15">
        <v>93</v>
      </c>
      <c r="AT619" s="15">
        <v>27</v>
      </c>
      <c r="AU619" s="15">
        <v>94</v>
      </c>
      <c r="AV619" s="15">
        <v>51</v>
      </c>
      <c r="AW619" s="15">
        <v>102</v>
      </c>
      <c r="AX619" s="15">
        <v>111</v>
      </c>
      <c r="AY619" s="15">
        <v>95</v>
      </c>
      <c r="AZ619" s="15">
        <v>13</v>
      </c>
      <c r="BA619" s="15">
        <v>64</v>
      </c>
      <c r="BB619" s="15">
        <v>8</v>
      </c>
      <c r="BC619" s="15">
        <v>67</v>
      </c>
      <c r="BD619" s="15">
        <v>126</v>
      </c>
      <c r="BE619" s="15">
        <v>24</v>
      </c>
      <c r="BF619" s="15">
        <v>112</v>
      </c>
      <c r="BG619" s="15">
        <v>116</v>
      </c>
      <c r="BH619" s="15">
        <v>106</v>
      </c>
      <c r="BI619" s="15">
        <v>100</v>
      </c>
      <c r="BJ619" s="15">
        <v>109</v>
      </c>
      <c r="BK619" s="15">
        <v>74</v>
      </c>
      <c r="BL619" s="15">
        <v>30</v>
      </c>
      <c r="BM619" s="15">
        <v>86</v>
      </c>
      <c r="BN619" s="15">
        <v>84</v>
      </c>
      <c r="BO619" s="15">
        <v>60</v>
      </c>
      <c r="BP619" s="15">
        <v>77</v>
      </c>
      <c r="BQ619" s="15">
        <v>48</v>
      </c>
      <c r="BR619" s="15">
        <v>120</v>
      </c>
      <c r="BS619" s="15">
        <v>38</v>
      </c>
      <c r="BT619" s="15">
        <v>71</v>
      </c>
      <c r="BU619" s="15">
        <v>35</v>
      </c>
      <c r="BV619" s="15">
        <v>62</v>
      </c>
      <c r="BW619" s="15">
        <v>52</v>
      </c>
      <c r="BX619" s="15">
        <v>121</v>
      </c>
      <c r="BY619" s="15">
        <v>85</v>
      </c>
      <c r="BZ619" s="15">
        <v>55</v>
      </c>
      <c r="CA619" s="15">
        <v>78</v>
      </c>
      <c r="CB619" s="15">
        <v>44</v>
      </c>
      <c r="CC619" s="15">
        <v>75</v>
      </c>
      <c r="CD619" s="15">
        <v>4</v>
      </c>
      <c r="CE619" s="15">
        <v>70</v>
      </c>
      <c r="CF619" s="15">
        <v>56</v>
      </c>
      <c r="CG619" s="15">
        <v>119</v>
      </c>
      <c r="CH619" s="15">
        <v>107</v>
      </c>
      <c r="CI619" s="15">
        <v>58</v>
      </c>
      <c r="CJ619" s="15">
        <v>82</v>
      </c>
      <c r="CK619" s="15">
        <v>61</v>
      </c>
      <c r="CL619" s="15">
        <v>16</v>
      </c>
      <c r="CM619" s="15">
        <v>69</v>
      </c>
      <c r="CN619" s="15">
        <v>53</v>
      </c>
      <c r="CO619" s="15">
        <v>42</v>
      </c>
      <c r="CP619" s="15">
        <v>7</v>
      </c>
      <c r="CQ619" s="15">
        <v>108</v>
      </c>
      <c r="CR619" s="15">
        <v>59</v>
      </c>
      <c r="CS619" s="15">
        <v>43</v>
      </c>
      <c r="CT619" s="15">
        <v>40</v>
      </c>
      <c r="CU619" s="15">
        <v>81</v>
      </c>
      <c r="CV619" s="15">
        <v>115</v>
      </c>
      <c r="CW619" s="15">
        <v>19</v>
      </c>
      <c r="CX619" s="15">
        <v>79</v>
      </c>
      <c r="CY619" s="15">
        <v>104</v>
      </c>
      <c r="CZ619" s="15">
        <v>91</v>
      </c>
      <c r="DA619" s="15">
        <v>3</v>
      </c>
      <c r="DB619" s="15">
        <v>90</v>
      </c>
      <c r="DC619" s="15">
        <v>28</v>
      </c>
      <c r="DD619" s="15">
        <v>1</v>
      </c>
      <c r="DE619" s="15">
        <v>10</v>
      </c>
      <c r="DF619" s="15">
        <v>124</v>
      </c>
      <c r="DG619" s="15">
        <v>73</v>
      </c>
      <c r="DH619" s="15">
        <v>105</v>
      </c>
      <c r="DI619" s="15">
        <v>31</v>
      </c>
      <c r="DJ619" s="15">
        <v>18</v>
      </c>
      <c r="DK619" s="15">
        <v>63</v>
      </c>
      <c r="DL619" s="15">
        <v>72</v>
      </c>
      <c r="DM619" s="15">
        <v>25</v>
      </c>
      <c r="DN619" s="15">
        <v>2</v>
      </c>
      <c r="DO619" s="15">
        <v>103</v>
      </c>
      <c r="DQ619" s="15">
        <v>45</v>
      </c>
      <c r="DR619" s="15">
        <v>33</v>
      </c>
      <c r="DS619" s="15">
        <v>96</v>
      </c>
      <c r="DT619" s="15">
        <v>36</v>
      </c>
      <c r="DV619" s="15">
        <v>80</v>
      </c>
      <c r="DW619" s="15">
        <v>15</v>
      </c>
      <c r="DX619" s="15">
        <v>50</v>
      </c>
      <c r="DY619" s="15">
        <v>87</v>
      </c>
      <c r="EA619" s="15">
        <v>5</v>
      </c>
      <c r="EB619" s="15">
        <v>29</v>
      </c>
      <c r="EC619" s="15">
        <v>89</v>
      </c>
      <c r="ED619" s="15">
        <v>83</v>
      </c>
    </row>
    <row r="620" spans="4:134" s="15" customFormat="1">
      <c r="E620" s="475" t="s">
        <v>313</v>
      </c>
      <c r="F620" s="15">
        <v>97</v>
      </c>
      <c r="G620" s="15">
        <v>118</v>
      </c>
      <c r="H620" s="15">
        <v>7</v>
      </c>
      <c r="I620" s="15">
        <v>73</v>
      </c>
      <c r="J620" s="15">
        <v>112</v>
      </c>
      <c r="K620" s="15">
        <v>114</v>
      </c>
      <c r="L620" s="15">
        <v>20</v>
      </c>
      <c r="M620" s="15">
        <v>86</v>
      </c>
      <c r="N620" s="15">
        <v>110</v>
      </c>
      <c r="O620" s="15">
        <v>53</v>
      </c>
      <c r="P620" s="15">
        <v>3</v>
      </c>
      <c r="Q620" s="15">
        <v>89</v>
      </c>
      <c r="R620" s="15">
        <v>25</v>
      </c>
      <c r="S620" s="15">
        <v>57</v>
      </c>
      <c r="T620" s="15">
        <v>71</v>
      </c>
      <c r="U620" s="15">
        <v>24</v>
      </c>
      <c r="V620" s="15">
        <v>93</v>
      </c>
      <c r="W620" s="15">
        <v>109</v>
      </c>
      <c r="X620" s="15">
        <v>32</v>
      </c>
      <c r="Y620" s="15">
        <v>84</v>
      </c>
      <c r="Z620" s="15">
        <v>44</v>
      </c>
      <c r="AA620" s="15">
        <v>16</v>
      </c>
      <c r="AB620" s="15">
        <v>47</v>
      </c>
      <c r="AC620" s="15">
        <v>75</v>
      </c>
      <c r="AD620" s="15">
        <v>13</v>
      </c>
      <c r="AE620" s="15">
        <v>87</v>
      </c>
      <c r="AF620" s="15">
        <v>126</v>
      </c>
      <c r="AG620" s="15">
        <v>49</v>
      </c>
      <c r="AH620" s="15">
        <v>58</v>
      </c>
      <c r="AI620" s="15">
        <v>77</v>
      </c>
      <c r="AJ620" s="15">
        <v>10</v>
      </c>
      <c r="AK620" s="15">
        <v>122</v>
      </c>
      <c r="AL620" s="15">
        <v>4</v>
      </c>
      <c r="AM620" s="15">
        <v>22</v>
      </c>
      <c r="AN620" s="15">
        <v>27</v>
      </c>
      <c r="AO620" s="15">
        <v>54</v>
      </c>
      <c r="AP620" s="15">
        <v>9</v>
      </c>
      <c r="AQ620" s="15">
        <v>15</v>
      </c>
      <c r="AR620" s="15">
        <v>121</v>
      </c>
      <c r="AS620" s="15">
        <v>96</v>
      </c>
      <c r="AT620" s="15">
        <v>37</v>
      </c>
      <c r="AU620" s="15">
        <v>117</v>
      </c>
      <c r="AV620" s="15">
        <v>91</v>
      </c>
      <c r="AW620" s="15">
        <v>21</v>
      </c>
      <c r="AX620" s="15">
        <v>42</v>
      </c>
      <c r="AY620" s="15">
        <v>55</v>
      </c>
      <c r="AZ620" s="15">
        <v>8</v>
      </c>
      <c r="BA620" s="15">
        <v>124</v>
      </c>
      <c r="BB620" s="15">
        <v>5</v>
      </c>
      <c r="BC620" s="15">
        <v>11</v>
      </c>
      <c r="BD620" s="15">
        <v>74</v>
      </c>
      <c r="BE620" s="15">
        <v>108</v>
      </c>
      <c r="BF620" s="15">
        <v>19</v>
      </c>
      <c r="BG620" s="15">
        <v>1</v>
      </c>
      <c r="BH620" s="15">
        <v>123</v>
      </c>
      <c r="BI620" s="15">
        <v>104</v>
      </c>
      <c r="BJ620" s="15">
        <v>98</v>
      </c>
      <c r="BK620" s="15">
        <v>67</v>
      </c>
      <c r="BL620" s="15">
        <v>2</v>
      </c>
      <c r="BM620" s="15">
        <v>28</v>
      </c>
      <c r="BN620" s="15">
        <v>120</v>
      </c>
      <c r="BO620" s="15">
        <v>64</v>
      </c>
      <c r="BP620" s="15">
        <v>111</v>
      </c>
      <c r="BQ620" s="15">
        <v>88</v>
      </c>
      <c r="BR620" s="15">
        <v>33</v>
      </c>
      <c r="BS620" s="15">
        <v>103</v>
      </c>
      <c r="BT620" s="15">
        <v>36</v>
      </c>
      <c r="BU620" s="15">
        <v>12</v>
      </c>
      <c r="BV620" s="15">
        <v>119</v>
      </c>
      <c r="BW620" s="15">
        <v>23</v>
      </c>
      <c r="BX620" s="15">
        <v>30</v>
      </c>
      <c r="BY620" s="15">
        <v>59</v>
      </c>
      <c r="BZ620" s="15">
        <v>106</v>
      </c>
      <c r="CA620" s="15">
        <v>51</v>
      </c>
      <c r="CB620" s="15">
        <v>82</v>
      </c>
      <c r="CC620" s="15">
        <v>29</v>
      </c>
      <c r="CD620" s="15">
        <v>70</v>
      </c>
      <c r="CE620" s="15">
        <v>116</v>
      </c>
      <c r="CF620" s="15">
        <v>41</v>
      </c>
      <c r="CG620" s="15">
        <v>34</v>
      </c>
      <c r="CH620" s="15">
        <v>99</v>
      </c>
      <c r="CI620" s="15">
        <v>50</v>
      </c>
      <c r="CJ620" s="15">
        <v>101</v>
      </c>
      <c r="CK620" s="15">
        <v>90</v>
      </c>
      <c r="CL620" s="15">
        <v>66</v>
      </c>
      <c r="CM620" s="15">
        <v>78</v>
      </c>
      <c r="CN620" s="15">
        <v>115</v>
      </c>
      <c r="CO620" s="15">
        <v>60</v>
      </c>
      <c r="CP620" s="15">
        <v>68</v>
      </c>
      <c r="CQ620" s="15">
        <v>39</v>
      </c>
      <c r="CR620" s="15">
        <v>105</v>
      </c>
      <c r="CS620" s="15">
        <v>125</v>
      </c>
      <c r="CT620" s="15">
        <v>14</v>
      </c>
      <c r="CU620" s="15">
        <v>38</v>
      </c>
      <c r="CV620" s="15">
        <v>72</v>
      </c>
      <c r="CW620" s="15">
        <v>62</v>
      </c>
      <c r="CX620" s="15">
        <v>95</v>
      </c>
      <c r="CY620" s="15">
        <v>85</v>
      </c>
      <c r="CZ620" s="15">
        <v>43</v>
      </c>
      <c r="DA620" s="15">
        <v>113</v>
      </c>
      <c r="DB620" s="15">
        <v>83</v>
      </c>
      <c r="DC620" s="15">
        <v>48</v>
      </c>
      <c r="DD620" s="15">
        <v>26</v>
      </c>
      <c r="DE620" s="15">
        <v>107</v>
      </c>
      <c r="DF620" s="15">
        <v>69</v>
      </c>
      <c r="DG620" s="15">
        <v>18</v>
      </c>
      <c r="DH620" s="15">
        <v>45</v>
      </c>
      <c r="DI620" s="15">
        <v>52</v>
      </c>
      <c r="DJ620" s="15">
        <v>80</v>
      </c>
      <c r="DK620" s="15">
        <v>46</v>
      </c>
      <c r="DL620" s="15">
        <v>102</v>
      </c>
      <c r="DM620" s="15">
        <v>35</v>
      </c>
      <c r="DN620" s="15">
        <v>76</v>
      </c>
      <c r="DO620" s="15">
        <v>6</v>
      </c>
      <c r="DQ620" s="15">
        <v>94</v>
      </c>
      <c r="DR620" s="15">
        <v>40</v>
      </c>
      <c r="DS620" s="15">
        <v>56</v>
      </c>
      <c r="DT620" s="15">
        <v>65</v>
      </c>
      <c r="DV620" s="15">
        <v>79</v>
      </c>
      <c r="DW620" s="15">
        <v>61</v>
      </c>
      <c r="DX620" s="15">
        <v>81</v>
      </c>
      <c r="DY620" s="15">
        <v>31</v>
      </c>
      <c r="EA620" s="15">
        <v>17</v>
      </c>
      <c r="EB620" s="15">
        <v>63</v>
      </c>
      <c r="EC620" s="15">
        <v>92</v>
      </c>
      <c r="ED620" s="15">
        <v>100</v>
      </c>
    </row>
    <row r="621" spans="4:134" s="15" customFormat="1"/>
    <row r="622" spans="4:134" s="15" customFormat="1">
      <c r="D622" s="479">
        <v>127</v>
      </c>
      <c r="E622" s="40" t="s">
        <v>338</v>
      </c>
    </row>
    <row r="623" spans="4:134" s="15" customFormat="1">
      <c r="E623" s="475" t="s">
        <v>283</v>
      </c>
      <c r="F623" s="15">
        <v>1</v>
      </c>
      <c r="G623" s="15">
        <v>2</v>
      </c>
      <c r="H623" s="15">
        <v>3</v>
      </c>
      <c r="I623" s="15">
        <v>4</v>
      </c>
      <c r="J623" s="15">
        <v>5</v>
      </c>
      <c r="K623" s="15">
        <v>6</v>
      </c>
      <c r="L623" s="15">
        <v>7</v>
      </c>
      <c r="M623" s="15">
        <v>8</v>
      </c>
      <c r="N623" s="15">
        <v>9</v>
      </c>
      <c r="O623" s="15">
        <v>10</v>
      </c>
      <c r="P623" s="15">
        <v>11</v>
      </c>
      <c r="Q623" s="15">
        <v>12</v>
      </c>
      <c r="R623" s="15">
        <v>13</v>
      </c>
      <c r="S623" s="15">
        <v>14</v>
      </c>
      <c r="T623" s="15">
        <v>15</v>
      </c>
      <c r="U623" s="15">
        <v>16</v>
      </c>
      <c r="V623" s="15">
        <v>17</v>
      </c>
      <c r="W623" s="15">
        <v>18</v>
      </c>
      <c r="X623" s="15">
        <v>19</v>
      </c>
      <c r="Y623" s="15">
        <v>20</v>
      </c>
      <c r="Z623" s="15">
        <v>21</v>
      </c>
      <c r="AA623" s="15">
        <v>22</v>
      </c>
      <c r="AB623" s="15">
        <v>23</v>
      </c>
      <c r="AC623" s="15">
        <v>24</v>
      </c>
      <c r="AD623" s="15">
        <v>25</v>
      </c>
      <c r="AE623" s="15">
        <v>26</v>
      </c>
      <c r="AF623" s="15">
        <v>27</v>
      </c>
      <c r="AG623" s="15">
        <v>28</v>
      </c>
      <c r="AH623" s="15">
        <v>29</v>
      </c>
      <c r="AI623" s="15">
        <v>30</v>
      </c>
      <c r="AJ623" s="15">
        <v>31</v>
      </c>
      <c r="AK623" s="15">
        <v>32</v>
      </c>
      <c r="AL623" s="15">
        <v>33</v>
      </c>
      <c r="AM623" s="15">
        <v>34</v>
      </c>
      <c r="AN623" s="15">
        <v>35</v>
      </c>
      <c r="AO623" s="15">
        <v>36</v>
      </c>
      <c r="AP623" s="15">
        <v>37</v>
      </c>
      <c r="AQ623" s="15">
        <v>38</v>
      </c>
      <c r="AR623" s="15">
        <v>39</v>
      </c>
      <c r="AS623" s="15">
        <v>40</v>
      </c>
      <c r="AT623" s="15">
        <v>41</v>
      </c>
      <c r="AU623" s="15">
        <v>42</v>
      </c>
      <c r="AV623" s="15">
        <v>43</v>
      </c>
      <c r="AW623" s="15">
        <v>44</v>
      </c>
      <c r="AX623" s="15">
        <v>45</v>
      </c>
      <c r="AY623" s="15">
        <v>46</v>
      </c>
      <c r="AZ623" s="15">
        <v>47</v>
      </c>
      <c r="BA623" s="15">
        <v>48</v>
      </c>
      <c r="BB623" s="15">
        <v>49</v>
      </c>
      <c r="BC623" s="15">
        <v>50</v>
      </c>
      <c r="BD623" s="15">
        <v>51</v>
      </c>
      <c r="BE623" s="15">
        <v>52</v>
      </c>
      <c r="BF623" s="15">
        <v>53</v>
      </c>
      <c r="BG623" s="15">
        <v>54</v>
      </c>
      <c r="BH623" s="15">
        <v>55</v>
      </c>
      <c r="BI623" s="15">
        <v>56</v>
      </c>
      <c r="BJ623" s="15">
        <v>57</v>
      </c>
      <c r="BK623" s="15">
        <v>58</v>
      </c>
      <c r="BL623" s="15">
        <v>59</v>
      </c>
      <c r="BM623" s="15">
        <v>60</v>
      </c>
      <c r="BN623" s="15">
        <v>61</v>
      </c>
      <c r="BO623" s="15">
        <v>62</v>
      </c>
      <c r="BP623" s="15">
        <v>63</v>
      </c>
      <c r="BQ623" s="15">
        <v>64</v>
      </c>
      <c r="BR623" s="15">
        <v>65</v>
      </c>
      <c r="BS623" s="15">
        <v>66</v>
      </c>
      <c r="BT623" s="15">
        <v>67</v>
      </c>
      <c r="BU623" s="15">
        <v>68</v>
      </c>
      <c r="BV623" s="15">
        <v>69</v>
      </c>
      <c r="BW623" s="15">
        <v>70</v>
      </c>
      <c r="BX623" s="15">
        <v>71</v>
      </c>
      <c r="BY623" s="15">
        <v>72</v>
      </c>
      <c r="BZ623" s="15">
        <v>73</v>
      </c>
      <c r="CA623" s="15">
        <v>74</v>
      </c>
      <c r="CB623" s="15">
        <v>75</v>
      </c>
      <c r="CC623" s="15">
        <v>76</v>
      </c>
      <c r="CD623" s="15">
        <v>77</v>
      </c>
      <c r="CE623" s="15">
        <v>78</v>
      </c>
      <c r="CF623" s="15">
        <v>79</v>
      </c>
      <c r="CG623" s="15">
        <v>80</v>
      </c>
      <c r="CH623" s="15">
        <v>81</v>
      </c>
      <c r="CI623" s="15">
        <v>82</v>
      </c>
      <c r="CJ623" s="15">
        <v>83</v>
      </c>
      <c r="CK623" s="15">
        <v>84</v>
      </c>
      <c r="CL623" s="15">
        <v>85</v>
      </c>
      <c r="CM623" s="15">
        <v>86</v>
      </c>
      <c r="CN623" s="15">
        <v>87</v>
      </c>
      <c r="CO623" s="15">
        <v>88</v>
      </c>
      <c r="CP623" s="15">
        <v>89</v>
      </c>
      <c r="CQ623" s="15">
        <v>90</v>
      </c>
      <c r="CR623" s="15">
        <v>91</v>
      </c>
      <c r="CS623" s="15">
        <v>92</v>
      </c>
      <c r="CT623" s="15">
        <v>93</v>
      </c>
      <c r="CU623" s="15">
        <v>94</v>
      </c>
      <c r="CV623" s="15">
        <v>95</v>
      </c>
      <c r="CW623" s="15">
        <v>96</v>
      </c>
      <c r="CX623" s="15">
        <v>97</v>
      </c>
      <c r="CY623" s="15">
        <v>98</v>
      </c>
      <c r="CZ623" s="15">
        <v>99</v>
      </c>
      <c r="DA623" s="15">
        <v>100</v>
      </c>
      <c r="DB623" s="15">
        <v>101</v>
      </c>
      <c r="DC623" s="15">
        <v>102</v>
      </c>
      <c r="DD623" s="15">
        <v>103</v>
      </c>
      <c r="DE623" s="15">
        <v>104</v>
      </c>
      <c r="DF623" s="15">
        <v>105</v>
      </c>
      <c r="DG623" s="15">
        <v>106</v>
      </c>
      <c r="DH623" s="15">
        <v>107</v>
      </c>
      <c r="DI623" s="15">
        <v>108</v>
      </c>
      <c r="DJ623" s="15">
        <v>109</v>
      </c>
      <c r="DK623" s="15">
        <v>110</v>
      </c>
      <c r="DL623" s="15">
        <v>111</v>
      </c>
      <c r="DM623" s="15">
        <v>112</v>
      </c>
      <c r="DN623" s="15">
        <v>113</v>
      </c>
      <c r="DO623" s="15">
        <v>114</v>
      </c>
      <c r="DP623" s="15">
        <v>115</v>
      </c>
      <c r="DQ623" s="15">
        <v>116</v>
      </c>
      <c r="DR623" s="15">
        <v>117</v>
      </c>
      <c r="DS623" s="15">
        <v>118</v>
      </c>
      <c r="DT623" s="15">
        <v>119</v>
      </c>
      <c r="DV623" s="15">
        <v>120</v>
      </c>
      <c r="DW623" s="15">
        <v>121</v>
      </c>
      <c r="DX623" s="15">
        <v>122</v>
      </c>
      <c r="DY623" s="15">
        <v>123</v>
      </c>
      <c r="EA623" s="15">
        <v>124</v>
      </c>
      <c r="EB623" s="15">
        <v>125</v>
      </c>
      <c r="EC623" s="15">
        <v>126</v>
      </c>
      <c r="ED623" s="15">
        <v>127</v>
      </c>
    </row>
    <row r="624" spans="4:134" s="15" customFormat="1">
      <c r="E624" s="475" t="s">
        <v>311</v>
      </c>
      <c r="F624" s="15">
        <v>42</v>
      </c>
      <c r="G624" s="15">
        <v>40</v>
      </c>
      <c r="H624" s="15">
        <v>19</v>
      </c>
      <c r="I624" s="15">
        <v>47</v>
      </c>
      <c r="J624" s="15">
        <v>86</v>
      </c>
      <c r="K624" s="15">
        <v>126</v>
      </c>
      <c r="L624" s="15">
        <v>70</v>
      </c>
      <c r="M624" s="15">
        <v>32</v>
      </c>
      <c r="N624" s="15">
        <v>91</v>
      </c>
      <c r="O624" s="15">
        <v>87</v>
      </c>
      <c r="P624" s="15">
        <v>44</v>
      </c>
      <c r="Q624" s="15">
        <v>24</v>
      </c>
      <c r="R624" s="15">
        <v>114</v>
      </c>
      <c r="S624" s="15">
        <v>5</v>
      </c>
      <c r="T624" s="15">
        <v>12</v>
      </c>
      <c r="U624" s="15">
        <v>77</v>
      </c>
      <c r="V624" s="15">
        <v>83</v>
      </c>
      <c r="W624" s="15">
        <v>99</v>
      </c>
      <c r="X624" s="15">
        <v>26</v>
      </c>
      <c r="Y624" s="15">
        <v>119</v>
      </c>
      <c r="Z624" s="15">
        <v>90</v>
      </c>
      <c r="AA624" s="15">
        <v>95</v>
      </c>
      <c r="AB624" s="15">
        <v>123</v>
      </c>
      <c r="AC624" s="15">
        <v>13</v>
      </c>
      <c r="AD624" s="15">
        <v>43</v>
      </c>
      <c r="AE624" s="15">
        <v>117</v>
      </c>
      <c r="AF624" s="15">
        <v>106</v>
      </c>
      <c r="AG624" s="15">
        <v>102</v>
      </c>
      <c r="AH624" s="15">
        <v>115</v>
      </c>
      <c r="AI624" s="15">
        <v>4</v>
      </c>
      <c r="AJ624" s="15">
        <v>33</v>
      </c>
      <c r="AK624" s="15">
        <v>9</v>
      </c>
      <c r="AL624" s="15">
        <v>125</v>
      </c>
      <c r="AM624" s="15">
        <v>27</v>
      </c>
      <c r="AN624" s="15">
        <v>94</v>
      </c>
      <c r="AO624" s="15">
        <v>64</v>
      </c>
      <c r="AP624" s="15">
        <v>79</v>
      </c>
      <c r="AQ624" s="15">
        <v>69</v>
      </c>
      <c r="AR624" s="15">
        <v>58</v>
      </c>
      <c r="AS624" s="15">
        <v>41</v>
      </c>
      <c r="AT624" s="15">
        <v>10</v>
      </c>
      <c r="AU624" s="15">
        <v>122</v>
      </c>
      <c r="AV624" s="15">
        <v>29</v>
      </c>
      <c r="AW624" s="15">
        <v>15</v>
      </c>
      <c r="AX624" s="15">
        <v>31</v>
      </c>
      <c r="AY624" s="15">
        <v>50</v>
      </c>
      <c r="AZ624" s="15">
        <v>109</v>
      </c>
      <c r="BA624" s="15">
        <v>67</v>
      </c>
      <c r="BB624" s="15">
        <v>11</v>
      </c>
      <c r="BC624" s="15">
        <v>73</v>
      </c>
      <c r="BD624" s="15">
        <v>65</v>
      </c>
      <c r="BE624" s="15">
        <v>100</v>
      </c>
      <c r="BF624" s="15">
        <v>75</v>
      </c>
      <c r="BG624" s="15">
        <v>81</v>
      </c>
      <c r="BH624" s="15">
        <v>124</v>
      </c>
      <c r="BI624" s="15">
        <v>88</v>
      </c>
      <c r="BJ624" s="15">
        <v>25</v>
      </c>
      <c r="BK624" s="15">
        <v>39</v>
      </c>
      <c r="BL624" s="15">
        <v>120</v>
      </c>
      <c r="BM624" s="15">
        <v>113</v>
      </c>
      <c r="BN624" s="15">
        <v>72</v>
      </c>
      <c r="BO624" s="15">
        <v>23</v>
      </c>
      <c r="BP624" s="15">
        <v>96</v>
      </c>
      <c r="BQ624" s="15">
        <v>36</v>
      </c>
      <c r="BR624" s="15">
        <v>53</v>
      </c>
      <c r="BS624" s="15">
        <v>49</v>
      </c>
      <c r="BT624" s="15">
        <v>45</v>
      </c>
      <c r="BU624" s="15">
        <v>30</v>
      </c>
      <c r="BV624" s="15">
        <v>92</v>
      </c>
      <c r="BW624" s="15">
        <v>34</v>
      </c>
      <c r="BX624" s="15">
        <v>20</v>
      </c>
      <c r="BY624" s="15">
        <v>103</v>
      </c>
      <c r="BZ624" s="15">
        <v>127</v>
      </c>
      <c r="CA624" s="15">
        <v>78</v>
      </c>
      <c r="CB624" s="15">
        <v>71</v>
      </c>
      <c r="CC624" s="15">
        <v>104</v>
      </c>
      <c r="CD624" s="15">
        <v>3</v>
      </c>
      <c r="CE624" s="15">
        <v>62</v>
      </c>
      <c r="CF624" s="15">
        <v>116</v>
      </c>
      <c r="CG624" s="15">
        <v>51</v>
      </c>
      <c r="CH624" s="15">
        <v>80</v>
      </c>
      <c r="CI624" s="15">
        <v>18</v>
      </c>
      <c r="CJ624" s="15">
        <v>84</v>
      </c>
      <c r="CK624" s="15">
        <v>22</v>
      </c>
      <c r="CL624" s="15">
        <v>97</v>
      </c>
      <c r="CM624" s="15">
        <v>74</v>
      </c>
      <c r="CN624" s="15">
        <v>6</v>
      </c>
      <c r="CO624" s="15">
        <v>56</v>
      </c>
      <c r="CP624" s="15">
        <v>63</v>
      </c>
      <c r="CQ624" s="15">
        <v>21</v>
      </c>
      <c r="CR624" s="15">
        <v>54</v>
      </c>
      <c r="CS624" s="15">
        <v>38</v>
      </c>
      <c r="CT624" s="15">
        <v>112</v>
      </c>
      <c r="CU624" s="15">
        <v>68</v>
      </c>
      <c r="CV624" s="15">
        <v>118</v>
      </c>
      <c r="CW624" s="15">
        <v>35</v>
      </c>
      <c r="CX624" s="15">
        <v>55</v>
      </c>
      <c r="CY624" s="15">
        <v>60</v>
      </c>
      <c r="CZ624" s="15">
        <v>101</v>
      </c>
      <c r="DA624" s="15">
        <v>82</v>
      </c>
      <c r="DB624" s="15">
        <v>93</v>
      </c>
      <c r="DC624" s="15">
        <v>28</v>
      </c>
      <c r="DD624" s="15">
        <v>61</v>
      </c>
      <c r="DE624" s="15">
        <v>16</v>
      </c>
      <c r="DF624" s="15">
        <v>107</v>
      </c>
      <c r="DG624" s="15">
        <v>59</v>
      </c>
      <c r="DH624" s="15">
        <v>105</v>
      </c>
      <c r="DI624" s="15">
        <v>89</v>
      </c>
      <c r="DJ624" s="15">
        <v>2</v>
      </c>
      <c r="DK624" s="15">
        <v>111</v>
      </c>
      <c r="DL624" s="15">
        <v>110</v>
      </c>
      <c r="DM624" s="15">
        <v>66</v>
      </c>
      <c r="DN624" s="15">
        <v>57</v>
      </c>
      <c r="DO624" s="15">
        <v>121</v>
      </c>
      <c r="DP624" s="15">
        <v>46</v>
      </c>
      <c r="DQ624" s="15">
        <v>37</v>
      </c>
      <c r="DR624" s="15">
        <v>85</v>
      </c>
      <c r="DS624" s="15">
        <v>7</v>
      </c>
      <c r="DT624" s="15">
        <v>108</v>
      </c>
      <c r="DV624" s="15">
        <v>14</v>
      </c>
      <c r="DW624" s="15">
        <v>48</v>
      </c>
      <c r="DX624" s="15">
        <v>17</v>
      </c>
      <c r="DY624" s="15">
        <v>76</v>
      </c>
      <c r="EA624" s="15">
        <v>52</v>
      </c>
      <c r="EB624" s="15">
        <v>98</v>
      </c>
      <c r="EC624" s="15">
        <v>1</v>
      </c>
      <c r="ED624" s="15">
        <v>8</v>
      </c>
    </row>
    <row r="625" spans="4:135" s="15" customFormat="1">
      <c r="E625" s="475" t="s">
        <v>313</v>
      </c>
      <c r="F625" s="15">
        <v>108</v>
      </c>
      <c r="G625" s="15">
        <v>75</v>
      </c>
      <c r="H625" s="15">
        <v>51</v>
      </c>
      <c r="I625" s="15">
        <v>41</v>
      </c>
      <c r="J625" s="15">
        <v>48</v>
      </c>
      <c r="K625" s="15">
        <v>34</v>
      </c>
      <c r="L625" s="15">
        <v>113</v>
      </c>
      <c r="M625" s="15">
        <v>2</v>
      </c>
      <c r="N625" s="15">
        <v>46</v>
      </c>
      <c r="O625" s="15">
        <v>36</v>
      </c>
      <c r="P625" s="15">
        <v>53</v>
      </c>
      <c r="Q625" s="15">
        <v>78</v>
      </c>
      <c r="R625" s="15">
        <v>25</v>
      </c>
      <c r="S625" s="15">
        <v>106</v>
      </c>
      <c r="T625" s="15">
        <v>38</v>
      </c>
      <c r="U625" s="15">
        <v>92</v>
      </c>
      <c r="V625" s="15">
        <v>39</v>
      </c>
      <c r="W625" s="15">
        <v>74</v>
      </c>
      <c r="X625" s="15">
        <v>31</v>
      </c>
      <c r="Y625" s="15">
        <v>28</v>
      </c>
      <c r="Z625" s="15">
        <v>107</v>
      </c>
      <c r="AA625" s="15">
        <v>99</v>
      </c>
      <c r="AB625" s="15">
        <v>54</v>
      </c>
      <c r="AC625" s="15">
        <v>103</v>
      </c>
      <c r="AD625" s="15">
        <v>125</v>
      </c>
      <c r="AE625" s="15">
        <v>58</v>
      </c>
      <c r="AF625" s="15">
        <v>35</v>
      </c>
      <c r="AG625" s="15">
        <v>109</v>
      </c>
      <c r="AH625" s="15">
        <v>72</v>
      </c>
      <c r="AI625" s="15">
        <v>37</v>
      </c>
      <c r="AJ625" s="15">
        <v>123</v>
      </c>
      <c r="AK625" s="15">
        <v>64</v>
      </c>
      <c r="AL625" s="15">
        <v>11</v>
      </c>
      <c r="AM625" s="15">
        <v>126</v>
      </c>
      <c r="AN625" s="15">
        <v>83</v>
      </c>
      <c r="AO625" s="15">
        <v>79</v>
      </c>
      <c r="AP625" s="15">
        <v>44</v>
      </c>
      <c r="AQ625" s="15">
        <v>81</v>
      </c>
      <c r="AR625" s="15">
        <v>20</v>
      </c>
      <c r="AS625" s="15">
        <v>93</v>
      </c>
      <c r="AT625" s="15">
        <v>4</v>
      </c>
      <c r="AU625" s="15">
        <v>89</v>
      </c>
      <c r="AV625" s="15">
        <v>82</v>
      </c>
      <c r="AW625" s="15">
        <v>98</v>
      </c>
      <c r="AX625" s="15">
        <v>57</v>
      </c>
      <c r="AY625" s="15">
        <v>100</v>
      </c>
      <c r="AZ625" s="15">
        <v>111</v>
      </c>
      <c r="BA625" s="15">
        <v>27</v>
      </c>
      <c r="BB625" s="15">
        <v>117</v>
      </c>
      <c r="BC625" s="15">
        <v>1</v>
      </c>
      <c r="BD625" s="15">
        <v>60</v>
      </c>
      <c r="BE625" s="15">
        <v>43</v>
      </c>
      <c r="BF625" s="15">
        <v>49</v>
      </c>
      <c r="BG625" s="15">
        <v>23</v>
      </c>
      <c r="BH625" s="15">
        <v>122</v>
      </c>
      <c r="BI625" s="15">
        <v>40</v>
      </c>
      <c r="BJ625" s="15">
        <v>30</v>
      </c>
      <c r="BK625" s="15">
        <v>59</v>
      </c>
      <c r="BL625" s="15">
        <v>67</v>
      </c>
      <c r="BM625" s="15">
        <v>32</v>
      </c>
      <c r="BN625" s="15">
        <v>24</v>
      </c>
      <c r="BO625" s="15">
        <v>118</v>
      </c>
      <c r="BP625" s="15">
        <v>86</v>
      </c>
      <c r="BQ625" s="15">
        <v>33</v>
      </c>
      <c r="BR625" s="15">
        <v>62</v>
      </c>
      <c r="BS625" s="15">
        <v>5</v>
      </c>
      <c r="BT625" s="15">
        <v>91</v>
      </c>
      <c r="BU625" s="15">
        <v>9</v>
      </c>
      <c r="BV625" s="15">
        <v>18</v>
      </c>
      <c r="BW625" s="15">
        <v>116</v>
      </c>
      <c r="BX625" s="15">
        <v>119</v>
      </c>
      <c r="BY625" s="15">
        <v>127</v>
      </c>
      <c r="BZ625" s="15">
        <v>104</v>
      </c>
      <c r="CA625" s="15">
        <v>50</v>
      </c>
      <c r="CB625" s="15">
        <v>52</v>
      </c>
      <c r="CC625" s="15">
        <v>73</v>
      </c>
      <c r="CD625" s="15">
        <v>120</v>
      </c>
      <c r="CE625" s="15">
        <v>65</v>
      </c>
      <c r="CF625" s="15">
        <v>80</v>
      </c>
      <c r="CG625" s="15">
        <v>56</v>
      </c>
      <c r="CH625" s="15">
        <v>19</v>
      </c>
      <c r="CI625" s="15">
        <v>76</v>
      </c>
      <c r="CJ625" s="15">
        <v>12</v>
      </c>
      <c r="CK625" s="15">
        <v>90</v>
      </c>
      <c r="CL625" s="15">
        <v>7</v>
      </c>
      <c r="CM625" s="15">
        <v>15</v>
      </c>
      <c r="CN625" s="15">
        <v>68</v>
      </c>
      <c r="CO625" s="15">
        <v>105</v>
      </c>
      <c r="CP625" s="15">
        <v>42</v>
      </c>
      <c r="CQ625" s="15">
        <v>17</v>
      </c>
      <c r="CR625" s="15">
        <v>22</v>
      </c>
      <c r="CS625" s="15">
        <v>13</v>
      </c>
      <c r="CT625" s="15">
        <v>121</v>
      </c>
      <c r="CU625" s="15">
        <v>124</v>
      </c>
      <c r="CV625" s="15">
        <v>96</v>
      </c>
      <c r="CW625" s="15">
        <v>47</v>
      </c>
      <c r="CX625" s="15">
        <v>69</v>
      </c>
      <c r="CY625" s="15">
        <v>21</v>
      </c>
      <c r="CZ625" s="15">
        <v>112</v>
      </c>
      <c r="DA625" s="15">
        <v>102</v>
      </c>
      <c r="DB625" s="15">
        <v>29</v>
      </c>
      <c r="DC625" s="15">
        <v>8</v>
      </c>
      <c r="DD625" s="15">
        <v>45</v>
      </c>
      <c r="DE625" s="15">
        <v>77</v>
      </c>
      <c r="DF625" s="15">
        <v>88</v>
      </c>
      <c r="DG625" s="15">
        <v>97</v>
      </c>
      <c r="DH625" s="15">
        <v>14</v>
      </c>
      <c r="DI625" s="15">
        <v>70</v>
      </c>
      <c r="DJ625" s="15">
        <v>3</v>
      </c>
      <c r="DK625" s="15">
        <v>6</v>
      </c>
      <c r="DL625" s="15">
        <v>95</v>
      </c>
      <c r="DM625" s="15">
        <v>63</v>
      </c>
      <c r="DN625" s="15">
        <v>85</v>
      </c>
      <c r="DO625" s="15">
        <v>66</v>
      </c>
      <c r="DP625" s="15">
        <v>16</v>
      </c>
      <c r="DQ625" s="15">
        <v>114</v>
      </c>
      <c r="DR625" s="15">
        <v>84</v>
      </c>
      <c r="DS625" s="15">
        <v>87</v>
      </c>
      <c r="DT625" s="15">
        <v>61</v>
      </c>
      <c r="DV625" s="15">
        <v>115</v>
      </c>
      <c r="DW625" s="15">
        <v>71</v>
      </c>
      <c r="DX625" s="15">
        <v>55</v>
      </c>
      <c r="DY625" s="15">
        <v>110</v>
      </c>
      <c r="EA625" s="15">
        <v>94</v>
      </c>
      <c r="EB625" s="15">
        <v>101</v>
      </c>
      <c r="EC625" s="15">
        <v>26</v>
      </c>
      <c r="ED625" s="15">
        <v>10</v>
      </c>
    </row>
    <row r="626" spans="4:135" s="15" customFormat="1"/>
    <row r="627" spans="4:135" s="15" customFormat="1">
      <c r="D627" s="479">
        <v>128</v>
      </c>
      <c r="E627" s="40" t="s">
        <v>338</v>
      </c>
    </row>
    <row r="628" spans="4:135" s="15" customFormat="1">
      <c r="E628" s="475" t="s">
        <v>283</v>
      </c>
      <c r="F628" s="15">
        <v>1</v>
      </c>
      <c r="G628" s="15">
        <v>2</v>
      </c>
      <c r="H628" s="15">
        <v>3</v>
      </c>
      <c r="I628" s="15">
        <v>4</v>
      </c>
      <c r="J628" s="15">
        <v>5</v>
      </c>
      <c r="K628" s="15">
        <v>6</v>
      </c>
      <c r="L628" s="15">
        <v>7</v>
      </c>
      <c r="M628" s="15">
        <v>8</v>
      </c>
      <c r="N628" s="15">
        <v>9</v>
      </c>
      <c r="O628" s="15">
        <v>10</v>
      </c>
      <c r="P628" s="15">
        <v>11</v>
      </c>
      <c r="Q628" s="15">
        <v>12</v>
      </c>
      <c r="R628" s="15">
        <v>13</v>
      </c>
      <c r="S628" s="15">
        <v>14</v>
      </c>
      <c r="T628" s="15">
        <v>15</v>
      </c>
      <c r="U628" s="15">
        <v>16</v>
      </c>
      <c r="V628" s="15">
        <v>17</v>
      </c>
      <c r="W628" s="15">
        <v>18</v>
      </c>
      <c r="X628" s="15">
        <v>19</v>
      </c>
      <c r="Y628" s="15">
        <v>20</v>
      </c>
      <c r="Z628" s="15">
        <v>21</v>
      </c>
      <c r="AA628" s="15">
        <v>22</v>
      </c>
      <c r="AB628" s="15">
        <v>23</v>
      </c>
      <c r="AC628" s="15">
        <v>24</v>
      </c>
      <c r="AD628" s="15">
        <v>25</v>
      </c>
      <c r="AE628" s="15">
        <v>26</v>
      </c>
      <c r="AF628" s="15">
        <v>27</v>
      </c>
      <c r="AG628" s="15">
        <v>28</v>
      </c>
      <c r="AH628" s="15">
        <v>29</v>
      </c>
      <c r="AI628" s="15">
        <v>30</v>
      </c>
      <c r="AJ628" s="15">
        <v>31</v>
      </c>
      <c r="AK628" s="15">
        <v>32</v>
      </c>
      <c r="AL628" s="15">
        <v>33</v>
      </c>
      <c r="AM628" s="15">
        <v>34</v>
      </c>
      <c r="AN628" s="15">
        <v>35</v>
      </c>
      <c r="AO628" s="15">
        <v>36</v>
      </c>
      <c r="AP628" s="15">
        <v>37</v>
      </c>
      <c r="AQ628" s="15">
        <v>38</v>
      </c>
      <c r="AR628" s="15">
        <v>39</v>
      </c>
      <c r="AS628" s="15">
        <v>40</v>
      </c>
      <c r="AT628" s="15">
        <v>41</v>
      </c>
      <c r="AU628" s="15">
        <v>42</v>
      </c>
      <c r="AV628" s="15">
        <v>43</v>
      </c>
      <c r="AW628" s="15">
        <v>44</v>
      </c>
      <c r="AX628" s="15">
        <v>45</v>
      </c>
      <c r="AY628" s="15">
        <v>46</v>
      </c>
      <c r="AZ628" s="15">
        <v>47</v>
      </c>
      <c r="BA628" s="15">
        <v>48</v>
      </c>
      <c r="BB628" s="15">
        <v>49</v>
      </c>
      <c r="BC628" s="15">
        <v>50</v>
      </c>
      <c r="BD628" s="15">
        <v>51</v>
      </c>
      <c r="BE628" s="15">
        <v>52</v>
      </c>
      <c r="BF628" s="15">
        <v>53</v>
      </c>
      <c r="BG628" s="15">
        <v>54</v>
      </c>
      <c r="BH628" s="15">
        <v>55</v>
      </c>
      <c r="BI628" s="15">
        <v>56</v>
      </c>
      <c r="BJ628" s="15">
        <v>57</v>
      </c>
      <c r="BK628" s="15">
        <v>58</v>
      </c>
      <c r="BL628" s="15">
        <v>59</v>
      </c>
      <c r="BM628" s="15">
        <v>60</v>
      </c>
      <c r="BN628" s="15">
        <v>61</v>
      </c>
      <c r="BO628" s="15">
        <v>62</v>
      </c>
      <c r="BP628" s="15">
        <v>63</v>
      </c>
      <c r="BQ628" s="15">
        <v>64</v>
      </c>
      <c r="BR628" s="15">
        <v>65</v>
      </c>
      <c r="BS628" s="15">
        <v>66</v>
      </c>
      <c r="BT628" s="15">
        <v>67</v>
      </c>
      <c r="BU628" s="15">
        <v>68</v>
      </c>
      <c r="BV628" s="15">
        <v>69</v>
      </c>
      <c r="BW628" s="15">
        <v>70</v>
      </c>
      <c r="BX628" s="15">
        <v>71</v>
      </c>
      <c r="BY628" s="15">
        <v>72</v>
      </c>
      <c r="BZ628" s="15">
        <v>73</v>
      </c>
      <c r="CA628" s="15">
        <v>74</v>
      </c>
      <c r="CB628" s="15">
        <v>75</v>
      </c>
      <c r="CC628" s="15">
        <v>76</v>
      </c>
      <c r="CD628" s="15">
        <v>77</v>
      </c>
      <c r="CE628" s="15">
        <v>78</v>
      </c>
      <c r="CF628" s="15">
        <v>79</v>
      </c>
      <c r="CG628" s="15">
        <v>80</v>
      </c>
      <c r="CH628" s="15">
        <v>81</v>
      </c>
      <c r="CI628" s="15">
        <v>82</v>
      </c>
      <c r="CJ628" s="15">
        <v>83</v>
      </c>
      <c r="CK628" s="15">
        <v>84</v>
      </c>
      <c r="CL628" s="15">
        <v>85</v>
      </c>
      <c r="CM628" s="15">
        <v>86</v>
      </c>
      <c r="CN628" s="15">
        <v>87</v>
      </c>
      <c r="CO628" s="15">
        <v>88</v>
      </c>
      <c r="CP628" s="15">
        <v>89</v>
      </c>
      <c r="CQ628" s="15">
        <v>90</v>
      </c>
      <c r="CR628" s="15">
        <v>91</v>
      </c>
      <c r="CS628" s="15">
        <v>92</v>
      </c>
      <c r="CT628" s="15">
        <v>93</v>
      </c>
      <c r="CU628" s="15">
        <v>94</v>
      </c>
      <c r="CV628" s="15">
        <v>95</v>
      </c>
      <c r="CW628" s="15">
        <v>96</v>
      </c>
      <c r="CX628" s="15">
        <v>97</v>
      </c>
      <c r="CY628" s="15">
        <v>98</v>
      </c>
      <c r="CZ628" s="15">
        <v>99</v>
      </c>
      <c r="DA628" s="15">
        <v>100</v>
      </c>
      <c r="DB628" s="15">
        <v>101</v>
      </c>
      <c r="DC628" s="15">
        <v>102</v>
      </c>
      <c r="DD628" s="15">
        <v>103</v>
      </c>
      <c r="DE628" s="15">
        <v>104</v>
      </c>
      <c r="DF628" s="15">
        <v>105</v>
      </c>
      <c r="DG628" s="15">
        <v>106</v>
      </c>
      <c r="DH628" s="15">
        <v>107</v>
      </c>
      <c r="DI628" s="15">
        <v>108</v>
      </c>
      <c r="DJ628" s="15">
        <v>109</v>
      </c>
      <c r="DK628" s="15">
        <v>110</v>
      </c>
      <c r="DL628" s="15">
        <v>111</v>
      </c>
      <c r="DM628" s="15">
        <v>112</v>
      </c>
      <c r="DN628" s="15">
        <v>113</v>
      </c>
      <c r="DO628" s="15">
        <v>114</v>
      </c>
      <c r="DP628" s="15">
        <v>115</v>
      </c>
      <c r="DQ628" s="15">
        <v>116</v>
      </c>
      <c r="DR628" s="15">
        <v>117</v>
      </c>
      <c r="DS628" s="15">
        <v>118</v>
      </c>
      <c r="DT628" s="15">
        <v>119</v>
      </c>
      <c r="DU628" s="15">
        <v>120</v>
      </c>
      <c r="DV628" s="15">
        <v>121</v>
      </c>
      <c r="DW628" s="15">
        <v>122</v>
      </c>
      <c r="DX628" s="15">
        <v>123</v>
      </c>
      <c r="DY628" s="15">
        <v>124</v>
      </c>
      <c r="EA628" s="15">
        <v>125</v>
      </c>
      <c r="EB628" s="15">
        <v>126</v>
      </c>
      <c r="EC628" s="15">
        <v>127</v>
      </c>
      <c r="ED628" s="15">
        <v>128</v>
      </c>
    </row>
    <row r="629" spans="4:135" s="15" customFormat="1">
      <c r="E629" s="475" t="s">
        <v>311</v>
      </c>
      <c r="F629" s="15">
        <v>29</v>
      </c>
      <c r="G629" s="15">
        <v>74</v>
      </c>
      <c r="H629" s="15">
        <v>64</v>
      </c>
      <c r="I629" s="15">
        <v>115</v>
      </c>
      <c r="J629" s="15">
        <v>8</v>
      </c>
      <c r="K629" s="15">
        <v>58</v>
      </c>
      <c r="L629" s="15">
        <v>25</v>
      </c>
      <c r="M629" s="15">
        <v>94</v>
      </c>
      <c r="N629" s="15">
        <v>80</v>
      </c>
      <c r="O629" s="15">
        <v>17</v>
      </c>
      <c r="P629" s="15">
        <v>99</v>
      </c>
      <c r="Q629" s="15">
        <v>69</v>
      </c>
      <c r="R629" s="15">
        <v>46</v>
      </c>
      <c r="S629" s="15">
        <v>6</v>
      </c>
      <c r="T629" s="15">
        <v>23</v>
      </c>
      <c r="U629" s="15">
        <v>82</v>
      </c>
      <c r="V629" s="15">
        <v>61</v>
      </c>
      <c r="W629" s="15">
        <v>32</v>
      </c>
      <c r="X629" s="15">
        <v>15</v>
      </c>
      <c r="Y629" s="15">
        <v>73</v>
      </c>
      <c r="Z629" s="15">
        <v>83</v>
      </c>
      <c r="AA629" s="15">
        <v>110</v>
      </c>
      <c r="AB629" s="15">
        <v>34</v>
      </c>
      <c r="AC629" s="15">
        <v>102</v>
      </c>
      <c r="AD629" s="15">
        <v>53</v>
      </c>
      <c r="AE629" s="15">
        <v>95</v>
      </c>
      <c r="AF629" s="15">
        <v>36</v>
      </c>
      <c r="AG629" s="15">
        <v>81</v>
      </c>
      <c r="AH629" s="15">
        <v>1</v>
      </c>
      <c r="AI629" s="15">
        <v>112</v>
      </c>
      <c r="AJ629" s="15">
        <v>65</v>
      </c>
      <c r="AK629" s="15">
        <v>113</v>
      </c>
      <c r="AL629" s="15">
        <v>96</v>
      </c>
      <c r="AM629" s="15">
        <v>67</v>
      </c>
      <c r="AN629" s="15">
        <v>89</v>
      </c>
      <c r="AO629" s="15">
        <v>128</v>
      </c>
      <c r="AP629" s="15">
        <v>71</v>
      </c>
      <c r="AQ629" s="15">
        <v>19</v>
      </c>
      <c r="AR629" s="15">
        <v>13</v>
      </c>
      <c r="AS629" s="15">
        <v>59</v>
      </c>
      <c r="AT629" s="15">
        <v>85</v>
      </c>
      <c r="AU629" s="15">
        <v>33</v>
      </c>
      <c r="AV629" s="15">
        <v>22</v>
      </c>
      <c r="AW629" s="15">
        <v>86</v>
      </c>
      <c r="AX629" s="15">
        <v>101</v>
      </c>
      <c r="AY629" s="15">
        <v>114</v>
      </c>
      <c r="AZ629" s="15">
        <v>39</v>
      </c>
      <c r="BA629" s="15">
        <v>44</v>
      </c>
      <c r="BB629" s="15">
        <v>26</v>
      </c>
      <c r="BC629" s="15">
        <v>68</v>
      </c>
      <c r="BD629" s="15">
        <v>100</v>
      </c>
      <c r="BE629" s="15">
        <v>56</v>
      </c>
      <c r="BF629" s="15">
        <v>75</v>
      </c>
      <c r="BG629" s="15">
        <v>103</v>
      </c>
      <c r="BH629" s="15">
        <v>47</v>
      </c>
      <c r="BI629" s="15">
        <v>118</v>
      </c>
      <c r="BJ629" s="15">
        <v>55</v>
      </c>
      <c r="BK629" s="15">
        <v>105</v>
      </c>
      <c r="BL629" s="15">
        <v>127</v>
      </c>
      <c r="BM629" s="15">
        <v>91</v>
      </c>
      <c r="BN629" s="15">
        <v>5</v>
      </c>
      <c r="BO629" s="15">
        <v>125</v>
      </c>
      <c r="BP629" s="15">
        <v>12</v>
      </c>
      <c r="BQ629" s="15">
        <v>16</v>
      </c>
      <c r="BR629" s="15">
        <v>108</v>
      </c>
      <c r="BS629" s="15">
        <v>28</v>
      </c>
      <c r="BT629" s="15">
        <v>98</v>
      </c>
      <c r="BU629" s="15">
        <v>92</v>
      </c>
      <c r="BV629" s="15">
        <v>63</v>
      </c>
      <c r="BW629" s="15">
        <v>37</v>
      </c>
      <c r="BX629" s="15">
        <v>119</v>
      </c>
      <c r="BY629" s="15">
        <v>78</v>
      </c>
      <c r="BZ629" s="15">
        <v>54</v>
      </c>
      <c r="CA629" s="15">
        <v>2</v>
      </c>
      <c r="CB629" s="15">
        <v>87</v>
      </c>
      <c r="CC629" s="15">
        <v>35</v>
      </c>
      <c r="CD629" s="15">
        <v>40</v>
      </c>
      <c r="CE629" s="15">
        <v>21</v>
      </c>
      <c r="CF629" s="15">
        <v>77</v>
      </c>
      <c r="CG629" s="15">
        <v>27</v>
      </c>
      <c r="CH629" s="15">
        <v>79</v>
      </c>
      <c r="CI629" s="15">
        <v>124</v>
      </c>
      <c r="CJ629" s="15">
        <v>52</v>
      </c>
      <c r="CK629" s="15">
        <v>70</v>
      </c>
      <c r="CL629" s="15">
        <v>84</v>
      </c>
      <c r="CM629" s="15">
        <v>126</v>
      </c>
      <c r="CN629" s="15">
        <v>14</v>
      </c>
      <c r="CO629" s="15">
        <v>117</v>
      </c>
      <c r="CP629" s="15">
        <v>123</v>
      </c>
      <c r="CQ629" s="15">
        <v>7</v>
      </c>
      <c r="CR629" s="15">
        <v>93</v>
      </c>
      <c r="CS629" s="15">
        <v>30</v>
      </c>
      <c r="CT629" s="15">
        <v>49</v>
      </c>
      <c r="CU629" s="15">
        <v>116</v>
      </c>
      <c r="CV629" s="15">
        <v>4</v>
      </c>
      <c r="CW629" s="15">
        <v>20</v>
      </c>
      <c r="CX629" s="15">
        <v>31</v>
      </c>
      <c r="CY629" s="15">
        <v>9</v>
      </c>
      <c r="CZ629" s="15">
        <v>11</v>
      </c>
      <c r="DA629" s="15">
        <v>41</v>
      </c>
      <c r="DB629" s="15">
        <v>120</v>
      </c>
      <c r="DC629" s="15">
        <v>24</v>
      </c>
      <c r="DD629" s="15">
        <v>66</v>
      </c>
      <c r="DE629" s="15">
        <v>48</v>
      </c>
      <c r="DF629" s="15">
        <v>42</v>
      </c>
      <c r="DG629" s="15">
        <v>90</v>
      </c>
      <c r="DH629" s="15">
        <v>50</v>
      </c>
      <c r="DI629" s="15">
        <v>97</v>
      </c>
      <c r="DJ629" s="15">
        <v>111</v>
      </c>
      <c r="DK629" s="15">
        <v>43</v>
      </c>
      <c r="DL629" s="15">
        <v>10</v>
      </c>
      <c r="DM629" s="15">
        <v>76</v>
      </c>
      <c r="DN629" s="15">
        <v>104</v>
      </c>
      <c r="DO629" s="15">
        <v>107</v>
      </c>
      <c r="DP629" s="15">
        <v>121</v>
      </c>
      <c r="DQ629" s="15">
        <v>72</v>
      </c>
      <c r="DR629" s="15">
        <v>88</v>
      </c>
      <c r="DS629" s="15">
        <v>122</v>
      </c>
      <c r="DT629" s="15">
        <v>51</v>
      </c>
      <c r="DU629" s="15">
        <v>38</v>
      </c>
      <c r="DV629" s="15">
        <v>3</v>
      </c>
      <c r="DW629" s="15">
        <v>60</v>
      </c>
      <c r="DX629" s="15">
        <v>109</v>
      </c>
      <c r="DY629" s="15">
        <v>45</v>
      </c>
      <c r="EA629" s="15">
        <v>62</v>
      </c>
      <c r="EB629" s="15">
        <v>106</v>
      </c>
      <c r="EC629" s="15">
        <v>57</v>
      </c>
      <c r="ED629" s="15">
        <v>18</v>
      </c>
    </row>
    <row r="630" spans="4:135" s="15" customFormat="1">
      <c r="E630" s="475" t="s">
        <v>313</v>
      </c>
      <c r="F630" s="15">
        <v>89</v>
      </c>
      <c r="G630" s="15">
        <v>73</v>
      </c>
      <c r="H630" s="15">
        <v>124</v>
      </c>
      <c r="I630" s="15">
        <v>117</v>
      </c>
      <c r="J630" s="15">
        <v>83</v>
      </c>
      <c r="K630" s="15">
        <v>80</v>
      </c>
      <c r="L630" s="15">
        <v>114</v>
      </c>
      <c r="M630" s="15">
        <v>7</v>
      </c>
      <c r="N630" s="15">
        <v>106</v>
      </c>
      <c r="O630" s="15">
        <v>122</v>
      </c>
      <c r="P630" s="15">
        <v>14</v>
      </c>
      <c r="Q630" s="15">
        <v>48</v>
      </c>
      <c r="R630" s="15">
        <v>85</v>
      </c>
      <c r="S630" s="15">
        <v>113</v>
      </c>
      <c r="T630" s="15">
        <v>52</v>
      </c>
      <c r="U630" s="15">
        <v>87</v>
      </c>
      <c r="V630" s="15">
        <v>64</v>
      </c>
      <c r="W630" s="15">
        <v>50</v>
      </c>
      <c r="X630" s="15">
        <v>12</v>
      </c>
      <c r="Y630" s="15">
        <v>93</v>
      </c>
      <c r="Z630" s="15">
        <v>8</v>
      </c>
      <c r="AA630" s="15">
        <v>101</v>
      </c>
      <c r="AB630" s="15">
        <v>110</v>
      </c>
      <c r="AC630" s="15">
        <v>5</v>
      </c>
      <c r="AD630" s="15">
        <v>56</v>
      </c>
      <c r="AE630" s="15">
        <v>15</v>
      </c>
      <c r="AF630" s="15">
        <v>91</v>
      </c>
      <c r="AG630" s="15">
        <v>40</v>
      </c>
      <c r="AH630" s="15">
        <v>72</v>
      </c>
      <c r="AI630" s="15">
        <v>98</v>
      </c>
      <c r="AJ630" s="15">
        <v>17</v>
      </c>
      <c r="AK630" s="15">
        <v>53</v>
      </c>
      <c r="AL630" s="15">
        <v>41</v>
      </c>
      <c r="AM630" s="15">
        <v>97</v>
      </c>
      <c r="AN630" s="15">
        <v>82</v>
      </c>
      <c r="AO630" s="15">
        <v>43</v>
      </c>
      <c r="AP630" s="15">
        <v>49</v>
      </c>
      <c r="AQ630" s="15">
        <v>86</v>
      </c>
      <c r="AR630" s="15">
        <v>126</v>
      </c>
      <c r="AS630" s="15">
        <v>118</v>
      </c>
      <c r="AT630" s="15">
        <v>55</v>
      </c>
      <c r="AU630" s="15">
        <v>63</v>
      </c>
      <c r="AV630" s="15">
        <v>25</v>
      </c>
      <c r="AW630" s="15">
        <v>88</v>
      </c>
      <c r="AX630" s="15">
        <v>46</v>
      </c>
      <c r="AY630" s="15">
        <v>84</v>
      </c>
      <c r="AZ630" s="15">
        <v>23</v>
      </c>
      <c r="BA630" s="15">
        <v>16</v>
      </c>
      <c r="BB630" s="15">
        <v>10</v>
      </c>
      <c r="BC630" s="15">
        <v>78</v>
      </c>
      <c r="BD630" s="15">
        <v>112</v>
      </c>
      <c r="BE630" s="15">
        <v>44</v>
      </c>
      <c r="BF630" s="15">
        <v>27</v>
      </c>
      <c r="BG630" s="15">
        <v>125</v>
      </c>
      <c r="BH630" s="15">
        <v>51</v>
      </c>
      <c r="BI630" s="15">
        <v>45</v>
      </c>
      <c r="BJ630" s="15">
        <v>95</v>
      </c>
      <c r="BK630" s="15">
        <v>30</v>
      </c>
      <c r="BL630" s="15">
        <v>121</v>
      </c>
      <c r="BM630" s="15">
        <v>119</v>
      </c>
      <c r="BN630" s="15">
        <v>54</v>
      </c>
      <c r="BO630" s="15">
        <v>123</v>
      </c>
      <c r="BP630" s="15">
        <v>60</v>
      </c>
      <c r="BQ630" s="15">
        <v>31</v>
      </c>
      <c r="BR630" s="15">
        <v>28</v>
      </c>
      <c r="BS630" s="15">
        <v>94</v>
      </c>
      <c r="BT630" s="15">
        <v>109</v>
      </c>
      <c r="BU630" s="15">
        <v>67</v>
      </c>
      <c r="BV630" s="15">
        <v>33</v>
      </c>
      <c r="BW630" s="15">
        <v>6</v>
      </c>
      <c r="BX630" s="15">
        <v>70</v>
      </c>
      <c r="BY630" s="15">
        <v>20</v>
      </c>
      <c r="BZ630" s="15">
        <v>37</v>
      </c>
      <c r="CA630" s="15">
        <v>3</v>
      </c>
      <c r="CB630" s="15">
        <v>22</v>
      </c>
      <c r="CC630" s="15">
        <v>47</v>
      </c>
      <c r="CD630" s="15">
        <v>104</v>
      </c>
      <c r="CE630" s="15">
        <v>99</v>
      </c>
      <c r="CF630" s="15">
        <v>21</v>
      </c>
      <c r="CG630" s="15">
        <v>32</v>
      </c>
      <c r="CH630" s="15">
        <v>19</v>
      </c>
      <c r="CI630" s="15">
        <v>35</v>
      </c>
      <c r="CJ630" s="15">
        <v>116</v>
      </c>
      <c r="CK630" s="15">
        <v>100</v>
      </c>
      <c r="CL630" s="15">
        <v>92</v>
      </c>
      <c r="CM630" s="15">
        <v>68</v>
      </c>
      <c r="CN630" s="15">
        <v>9</v>
      </c>
      <c r="CO630" s="15">
        <v>77</v>
      </c>
      <c r="CP630" s="15">
        <v>71</v>
      </c>
      <c r="CQ630" s="15">
        <v>29</v>
      </c>
      <c r="CR630" s="15">
        <v>127</v>
      </c>
      <c r="CS630" s="15">
        <v>79</v>
      </c>
      <c r="CT630" s="15">
        <v>1</v>
      </c>
      <c r="CU630" s="15">
        <v>66</v>
      </c>
      <c r="CV630" s="15">
        <v>57</v>
      </c>
      <c r="CW630" s="15">
        <v>75</v>
      </c>
      <c r="CX630" s="15">
        <v>34</v>
      </c>
      <c r="CY630" s="15">
        <v>39</v>
      </c>
      <c r="CZ630" s="15">
        <v>96</v>
      </c>
      <c r="DA630" s="15">
        <v>81</v>
      </c>
      <c r="DB630" s="15">
        <v>115</v>
      </c>
      <c r="DC630" s="15">
        <v>38</v>
      </c>
      <c r="DD630" s="15">
        <v>107</v>
      </c>
      <c r="DE630" s="15">
        <v>90</v>
      </c>
      <c r="DF630" s="15">
        <v>11</v>
      </c>
      <c r="DG630" s="15">
        <v>102</v>
      </c>
      <c r="DH630" s="15">
        <v>18</v>
      </c>
      <c r="DI630" s="15">
        <v>120</v>
      </c>
      <c r="DJ630" s="15">
        <v>76</v>
      </c>
      <c r="DK630" s="15">
        <v>128</v>
      </c>
      <c r="DL630" s="15">
        <v>103</v>
      </c>
      <c r="DM630" s="15">
        <v>111</v>
      </c>
      <c r="DN630" s="15">
        <v>2</v>
      </c>
      <c r="DO630" s="15">
        <v>36</v>
      </c>
      <c r="DP630" s="15">
        <v>62</v>
      </c>
      <c r="DQ630" s="15">
        <v>4</v>
      </c>
      <c r="DR630" s="15">
        <v>108</v>
      </c>
      <c r="DS630" s="15">
        <v>69</v>
      </c>
      <c r="DT630" s="15">
        <v>58</v>
      </c>
      <c r="DU630" s="15">
        <v>26</v>
      </c>
      <c r="DV630" s="15">
        <v>59</v>
      </c>
      <c r="DW630" s="15">
        <v>105</v>
      </c>
      <c r="DX630" s="15">
        <v>42</v>
      </c>
      <c r="DY630" s="15">
        <v>61</v>
      </c>
      <c r="EA630" s="15">
        <v>24</v>
      </c>
      <c r="EB630" s="15">
        <v>13</v>
      </c>
      <c r="EC630" s="15">
        <v>74</v>
      </c>
      <c r="ED630" s="15">
        <v>65</v>
      </c>
    </row>
    <row r="631" spans="4:135" s="15" customFormat="1"/>
    <row r="632" spans="4:135" s="15" customFormat="1">
      <c r="D632" s="479">
        <v>129</v>
      </c>
      <c r="E632" s="40" t="s">
        <v>338</v>
      </c>
    </row>
    <row r="633" spans="4:135" s="15" customFormat="1">
      <c r="E633" s="475" t="s">
        <v>283</v>
      </c>
      <c r="F633" s="15">
        <v>1</v>
      </c>
      <c r="G633" s="15">
        <v>2</v>
      </c>
      <c r="H633" s="15">
        <v>3</v>
      </c>
      <c r="I633" s="15">
        <v>4</v>
      </c>
      <c r="J633" s="15">
        <v>5</v>
      </c>
      <c r="K633" s="15">
        <v>6</v>
      </c>
      <c r="L633" s="15">
        <v>7</v>
      </c>
      <c r="M633" s="15">
        <v>8</v>
      </c>
      <c r="N633" s="15">
        <v>9</v>
      </c>
      <c r="O633" s="15">
        <v>10</v>
      </c>
      <c r="P633" s="15">
        <v>11</v>
      </c>
      <c r="Q633" s="15">
        <v>12</v>
      </c>
      <c r="R633" s="15">
        <v>13</v>
      </c>
      <c r="S633" s="15">
        <v>14</v>
      </c>
      <c r="T633" s="15">
        <v>15</v>
      </c>
      <c r="U633" s="15">
        <v>16</v>
      </c>
      <c r="V633" s="15">
        <v>17</v>
      </c>
      <c r="W633" s="15">
        <v>18</v>
      </c>
      <c r="X633" s="15">
        <v>19</v>
      </c>
      <c r="Y633" s="15">
        <v>20</v>
      </c>
      <c r="Z633" s="15">
        <v>21</v>
      </c>
      <c r="AA633" s="15">
        <v>22</v>
      </c>
      <c r="AB633" s="15">
        <v>23</v>
      </c>
      <c r="AC633" s="15">
        <v>24</v>
      </c>
      <c r="AD633" s="15">
        <v>25</v>
      </c>
      <c r="AE633" s="15">
        <v>26</v>
      </c>
      <c r="AF633" s="15">
        <v>27</v>
      </c>
      <c r="AG633" s="15">
        <v>28</v>
      </c>
      <c r="AH633" s="15">
        <v>29</v>
      </c>
      <c r="AI633" s="15">
        <v>30</v>
      </c>
      <c r="AJ633" s="15">
        <v>31</v>
      </c>
      <c r="AK633" s="15">
        <v>32</v>
      </c>
      <c r="AL633" s="15">
        <v>33</v>
      </c>
      <c r="AM633" s="15">
        <v>34</v>
      </c>
      <c r="AN633" s="15">
        <v>35</v>
      </c>
      <c r="AO633" s="15">
        <v>36</v>
      </c>
      <c r="AP633" s="15">
        <v>37</v>
      </c>
      <c r="AQ633" s="15">
        <v>38</v>
      </c>
      <c r="AR633" s="15">
        <v>39</v>
      </c>
      <c r="AS633" s="15">
        <v>40</v>
      </c>
      <c r="AT633" s="15">
        <v>41</v>
      </c>
      <c r="AU633" s="15">
        <v>42</v>
      </c>
      <c r="AV633" s="15">
        <v>43</v>
      </c>
      <c r="AW633" s="15">
        <v>44</v>
      </c>
      <c r="AX633" s="15">
        <v>45</v>
      </c>
      <c r="AY633" s="15">
        <v>46</v>
      </c>
      <c r="AZ633" s="15">
        <v>47</v>
      </c>
      <c r="BA633" s="15">
        <v>48</v>
      </c>
      <c r="BB633" s="15">
        <v>49</v>
      </c>
      <c r="BC633" s="15">
        <v>50</v>
      </c>
      <c r="BD633" s="15">
        <v>51</v>
      </c>
      <c r="BE633" s="15">
        <v>52</v>
      </c>
      <c r="BF633" s="15">
        <v>53</v>
      </c>
      <c r="BG633" s="15">
        <v>54</v>
      </c>
      <c r="BH633" s="15">
        <v>55</v>
      </c>
      <c r="BI633" s="15">
        <v>56</v>
      </c>
      <c r="BJ633" s="15">
        <v>57</v>
      </c>
      <c r="BK633" s="15">
        <v>58</v>
      </c>
      <c r="BL633" s="15">
        <v>59</v>
      </c>
      <c r="BM633" s="15">
        <v>60</v>
      </c>
      <c r="BN633" s="15">
        <v>61</v>
      </c>
      <c r="BO633" s="15">
        <v>62</v>
      </c>
      <c r="BP633" s="15">
        <v>63</v>
      </c>
      <c r="BQ633" s="15">
        <v>64</v>
      </c>
      <c r="BR633" s="15">
        <v>65</v>
      </c>
      <c r="BS633" s="15">
        <v>66</v>
      </c>
      <c r="BT633" s="15">
        <v>67</v>
      </c>
      <c r="BU633" s="15">
        <v>68</v>
      </c>
      <c r="BV633" s="15">
        <v>69</v>
      </c>
      <c r="BW633" s="15">
        <v>70</v>
      </c>
      <c r="BX633" s="15">
        <v>71</v>
      </c>
      <c r="BY633" s="15">
        <v>72</v>
      </c>
      <c r="BZ633" s="15">
        <v>73</v>
      </c>
      <c r="CA633" s="15">
        <v>74</v>
      </c>
      <c r="CB633" s="15">
        <v>75</v>
      </c>
      <c r="CC633" s="15">
        <v>76</v>
      </c>
      <c r="CD633" s="15">
        <v>77</v>
      </c>
      <c r="CE633" s="15">
        <v>78</v>
      </c>
      <c r="CF633" s="15">
        <v>79</v>
      </c>
      <c r="CG633" s="15">
        <v>80</v>
      </c>
      <c r="CH633" s="15">
        <v>81</v>
      </c>
      <c r="CI633" s="15">
        <v>82</v>
      </c>
      <c r="CJ633" s="15">
        <v>83</v>
      </c>
      <c r="CK633" s="15">
        <v>84</v>
      </c>
      <c r="CL633" s="15">
        <v>85</v>
      </c>
      <c r="CM633" s="15">
        <v>86</v>
      </c>
      <c r="CN633" s="15">
        <v>87</v>
      </c>
      <c r="CO633" s="15">
        <v>88</v>
      </c>
      <c r="CP633" s="15">
        <v>89</v>
      </c>
      <c r="CQ633" s="15">
        <v>90</v>
      </c>
      <c r="CR633" s="15">
        <v>91</v>
      </c>
      <c r="CS633" s="15">
        <v>92</v>
      </c>
      <c r="CT633" s="15">
        <v>93</v>
      </c>
      <c r="CU633" s="15">
        <v>94</v>
      </c>
      <c r="CV633" s="15">
        <v>95</v>
      </c>
      <c r="CW633" s="15">
        <v>96</v>
      </c>
      <c r="CX633" s="15">
        <v>97</v>
      </c>
      <c r="CY633" s="15">
        <v>98</v>
      </c>
      <c r="CZ633" s="15">
        <v>99</v>
      </c>
      <c r="DA633" s="15">
        <v>100</v>
      </c>
      <c r="DB633" s="15">
        <v>101</v>
      </c>
      <c r="DC633" s="15">
        <v>102</v>
      </c>
      <c r="DD633" s="15">
        <v>103</v>
      </c>
      <c r="DE633" s="15">
        <v>104</v>
      </c>
      <c r="DF633" s="15">
        <v>105</v>
      </c>
      <c r="DG633" s="15">
        <v>106</v>
      </c>
      <c r="DH633" s="15">
        <v>107</v>
      </c>
      <c r="DI633" s="15">
        <v>108</v>
      </c>
      <c r="DJ633" s="15">
        <v>109</v>
      </c>
      <c r="DK633" s="15">
        <v>110</v>
      </c>
      <c r="DL633" s="15">
        <v>111</v>
      </c>
      <c r="DM633" s="15">
        <v>112</v>
      </c>
      <c r="DN633" s="15">
        <v>113</v>
      </c>
      <c r="DO633" s="15">
        <v>114</v>
      </c>
      <c r="DP633" s="15">
        <v>115</v>
      </c>
      <c r="DQ633" s="15">
        <v>116</v>
      </c>
      <c r="DR633" s="15">
        <v>117</v>
      </c>
      <c r="DS633" s="15">
        <v>118</v>
      </c>
      <c r="DT633" s="15">
        <v>119</v>
      </c>
      <c r="DU633" s="15">
        <v>120</v>
      </c>
      <c r="DV633" s="15">
        <v>121</v>
      </c>
      <c r="DW633" s="15">
        <v>122</v>
      </c>
      <c r="DX633" s="15">
        <v>123</v>
      </c>
      <c r="DY633" s="15">
        <v>124</v>
      </c>
      <c r="DZ633" s="15">
        <v>125</v>
      </c>
      <c r="EA633" s="15">
        <v>126</v>
      </c>
      <c r="EB633" s="15">
        <v>127</v>
      </c>
      <c r="EC633" s="15">
        <v>128</v>
      </c>
      <c r="ED633" s="15">
        <v>129</v>
      </c>
    </row>
    <row r="634" spans="4:135" s="15" customFormat="1">
      <c r="E634" s="475" t="s">
        <v>311</v>
      </c>
      <c r="F634" s="15">
        <v>40</v>
      </c>
      <c r="G634" s="15">
        <v>3</v>
      </c>
      <c r="H634" s="15">
        <v>12</v>
      </c>
      <c r="I634" s="15">
        <v>31</v>
      </c>
      <c r="J634" s="15">
        <v>68</v>
      </c>
      <c r="K634" s="15">
        <v>22</v>
      </c>
      <c r="L634" s="15">
        <v>110</v>
      </c>
      <c r="M634" s="15">
        <v>84</v>
      </c>
      <c r="N634" s="15">
        <v>127</v>
      </c>
      <c r="O634" s="15">
        <v>2</v>
      </c>
      <c r="P634" s="15">
        <v>27</v>
      </c>
      <c r="Q634" s="15">
        <v>100</v>
      </c>
      <c r="R634" s="15">
        <v>11</v>
      </c>
      <c r="S634" s="15">
        <v>32</v>
      </c>
      <c r="T634" s="15">
        <v>112</v>
      </c>
      <c r="U634" s="15">
        <v>54</v>
      </c>
      <c r="V634" s="15">
        <v>79</v>
      </c>
      <c r="W634" s="15">
        <v>24</v>
      </c>
      <c r="X634" s="15">
        <v>83</v>
      </c>
      <c r="Y634" s="15">
        <v>98</v>
      </c>
      <c r="Z634" s="15">
        <v>69</v>
      </c>
      <c r="AA634" s="15">
        <v>36</v>
      </c>
      <c r="AB634" s="15">
        <v>29</v>
      </c>
      <c r="AC634" s="15">
        <v>25</v>
      </c>
      <c r="AD634" s="15">
        <v>87</v>
      </c>
      <c r="AE634" s="15">
        <v>42</v>
      </c>
      <c r="AF634" s="15">
        <v>30</v>
      </c>
      <c r="AG634" s="15">
        <v>109</v>
      </c>
      <c r="AH634" s="15">
        <v>23</v>
      </c>
      <c r="AI634" s="15">
        <v>8</v>
      </c>
      <c r="AJ634" s="15">
        <v>119</v>
      </c>
      <c r="AK634" s="15">
        <v>121</v>
      </c>
      <c r="AL634" s="15">
        <v>64</v>
      </c>
      <c r="AM634" s="15">
        <v>45</v>
      </c>
      <c r="AN634" s="15">
        <v>18</v>
      </c>
      <c r="AO634" s="15">
        <v>14</v>
      </c>
      <c r="AP634" s="15">
        <v>39</v>
      </c>
      <c r="AQ634" s="15">
        <v>51</v>
      </c>
      <c r="AR634" s="15">
        <v>106</v>
      </c>
      <c r="AS634" s="15">
        <v>1</v>
      </c>
      <c r="AT634" s="15">
        <v>90</v>
      </c>
      <c r="AU634" s="15">
        <v>75</v>
      </c>
      <c r="AV634" s="15">
        <v>94</v>
      </c>
      <c r="AW634" s="15">
        <v>13</v>
      </c>
      <c r="AX634" s="15">
        <v>38</v>
      </c>
      <c r="AY634" s="15">
        <v>73</v>
      </c>
      <c r="AZ634" s="15">
        <v>63</v>
      </c>
      <c r="BA634" s="15">
        <v>97</v>
      </c>
      <c r="BB634" s="15">
        <v>92</v>
      </c>
      <c r="BC634" s="15">
        <v>43</v>
      </c>
      <c r="BD634" s="15">
        <v>4</v>
      </c>
      <c r="BE634" s="15">
        <v>35</v>
      </c>
      <c r="BF634" s="15">
        <v>9</v>
      </c>
      <c r="BG634" s="15">
        <v>88</v>
      </c>
      <c r="BH634" s="15">
        <v>108</v>
      </c>
      <c r="BI634" s="15">
        <v>105</v>
      </c>
      <c r="BJ634" s="15">
        <v>118</v>
      </c>
      <c r="BK634" s="15">
        <v>44</v>
      </c>
      <c r="BL634" s="15">
        <v>48</v>
      </c>
      <c r="BM634" s="15">
        <v>128</v>
      </c>
      <c r="BN634" s="15">
        <v>58</v>
      </c>
      <c r="BO634" s="15">
        <v>74</v>
      </c>
      <c r="BP634" s="15">
        <v>7</v>
      </c>
      <c r="BQ634" s="15">
        <v>82</v>
      </c>
      <c r="BR634" s="15">
        <v>91</v>
      </c>
      <c r="BS634" s="15">
        <v>53</v>
      </c>
      <c r="BT634" s="15">
        <v>71</v>
      </c>
      <c r="BU634" s="15">
        <v>107</v>
      </c>
      <c r="BV634" s="15">
        <v>111</v>
      </c>
      <c r="BW634" s="15">
        <v>46</v>
      </c>
      <c r="BX634" s="15">
        <v>120</v>
      </c>
      <c r="BY634" s="15">
        <v>19</v>
      </c>
      <c r="BZ634" s="15">
        <v>70</v>
      </c>
      <c r="CA634" s="15">
        <v>126</v>
      </c>
      <c r="CB634" s="15">
        <v>41</v>
      </c>
      <c r="CC634" s="15">
        <v>62</v>
      </c>
      <c r="CD634" s="15">
        <v>103</v>
      </c>
      <c r="CE634" s="15">
        <v>37</v>
      </c>
      <c r="CF634" s="15">
        <v>77</v>
      </c>
      <c r="CG634" s="15">
        <v>16</v>
      </c>
      <c r="CH634" s="15">
        <v>122</v>
      </c>
      <c r="CI634" s="15">
        <v>89</v>
      </c>
      <c r="CJ634" s="15">
        <v>21</v>
      </c>
      <c r="CK634" s="15">
        <v>56</v>
      </c>
      <c r="CL634" s="15">
        <v>129</v>
      </c>
      <c r="CM634" s="15">
        <v>113</v>
      </c>
      <c r="CN634" s="15">
        <v>104</v>
      </c>
      <c r="CO634" s="15">
        <v>72</v>
      </c>
      <c r="CP634" s="15">
        <v>52</v>
      </c>
      <c r="CQ634" s="15">
        <v>117</v>
      </c>
      <c r="CR634" s="15">
        <v>65</v>
      </c>
      <c r="CS634" s="15">
        <v>115</v>
      </c>
      <c r="CT634" s="15">
        <v>17</v>
      </c>
      <c r="CU634" s="15">
        <v>80</v>
      </c>
      <c r="CV634" s="15">
        <v>116</v>
      </c>
      <c r="CW634" s="15">
        <v>102</v>
      </c>
      <c r="CX634" s="15">
        <v>34</v>
      </c>
      <c r="CY634" s="15">
        <v>10</v>
      </c>
      <c r="CZ634" s="15">
        <v>76</v>
      </c>
      <c r="DA634" s="15">
        <v>86</v>
      </c>
      <c r="DB634" s="15">
        <v>59</v>
      </c>
      <c r="DC634" s="15">
        <v>96</v>
      </c>
      <c r="DD634" s="15">
        <v>124</v>
      </c>
      <c r="DE634" s="15">
        <v>78</v>
      </c>
      <c r="DF634" s="15">
        <v>47</v>
      </c>
      <c r="DG634" s="15">
        <v>60</v>
      </c>
      <c r="DH634" s="15">
        <v>5</v>
      </c>
      <c r="DI634" s="15">
        <v>20</v>
      </c>
      <c r="DJ634" s="15">
        <v>15</v>
      </c>
      <c r="DK634" s="15">
        <v>123</v>
      </c>
      <c r="DL634" s="15">
        <v>114</v>
      </c>
      <c r="DM634" s="15">
        <v>50</v>
      </c>
      <c r="DN634" s="15">
        <v>81</v>
      </c>
      <c r="DO634" s="15">
        <v>6</v>
      </c>
      <c r="DP634" s="15">
        <v>26</v>
      </c>
      <c r="DQ634" s="15">
        <v>49</v>
      </c>
      <c r="DR634" s="15">
        <v>93</v>
      </c>
      <c r="DS634" s="15">
        <v>67</v>
      </c>
      <c r="DT634" s="15">
        <v>55</v>
      </c>
      <c r="DU634" s="15">
        <v>57</v>
      </c>
      <c r="DV634" s="15">
        <v>33</v>
      </c>
      <c r="DW634" s="15">
        <v>95</v>
      </c>
      <c r="DX634" s="15">
        <v>125</v>
      </c>
      <c r="DY634" s="15">
        <v>101</v>
      </c>
      <c r="DZ634" s="15">
        <v>28</v>
      </c>
      <c r="EA634" s="15">
        <v>99</v>
      </c>
      <c r="EB634" s="15">
        <v>61</v>
      </c>
      <c r="EC634" s="15">
        <v>66</v>
      </c>
      <c r="ED634" s="15">
        <v>85</v>
      </c>
    </row>
    <row r="635" spans="4:135" s="15" customFormat="1">
      <c r="E635" s="475" t="s">
        <v>313</v>
      </c>
      <c r="F635" s="15">
        <v>8</v>
      </c>
      <c r="G635" s="15">
        <v>20</v>
      </c>
      <c r="H635" s="15">
        <v>77</v>
      </c>
      <c r="I635" s="15">
        <v>11</v>
      </c>
      <c r="J635" s="15">
        <v>118</v>
      </c>
      <c r="K635" s="15">
        <v>15</v>
      </c>
      <c r="L635" s="15">
        <v>64</v>
      </c>
      <c r="M635" s="15">
        <v>99</v>
      </c>
      <c r="N635" s="15">
        <v>3</v>
      </c>
      <c r="O635" s="15">
        <v>71</v>
      </c>
      <c r="P635" s="15">
        <v>92</v>
      </c>
      <c r="Q635" s="15">
        <v>101</v>
      </c>
      <c r="R635" s="15">
        <v>106</v>
      </c>
      <c r="S635" s="15">
        <v>122</v>
      </c>
      <c r="T635" s="15">
        <v>53</v>
      </c>
      <c r="U635" s="15">
        <v>74</v>
      </c>
      <c r="V635" s="15">
        <v>84</v>
      </c>
      <c r="W635" s="15">
        <v>52</v>
      </c>
      <c r="X635" s="15">
        <v>21</v>
      </c>
      <c r="Y635" s="15">
        <v>42</v>
      </c>
      <c r="Z635" s="15">
        <v>9</v>
      </c>
      <c r="AA635" s="15">
        <v>94</v>
      </c>
      <c r="AB635" s="15">
        <v>89</v>
      </c>
      <c r="AC635" s="15">
        <v>33</v>
      </c>
      <c r="AD635" s="15">
        <v>103</v>
      </c>
      <c r="AE635" s="15">
        <v>34</v>
      </c>
      <c r="AF635" s="15">
        <v>120</v>
      </c>
      <c r="AG635" s="15">
        <v>79</v>
      </c>
      <c r="AH635" s="15">
        <v>27</v>
      </c>
      <c r="AI635" s="15">
        <v>69</v>
      </c>
      <c r="AJ635" s="15">
        <v>115</v>
      </c>
      <c r="AK635" s="15">
        <v>26</v>
      </c>
      <c r="AL635" s="15">
        <v>32</v>
      </c>
      <c r="AM635" s="15">
        <v>90</v>
      </c>
      <c r="AN635" s="15">
        <v>14</v>
      </c>
      <c r="AO635" s="15">
        <v>19</v>
      </c>
      <c r="AP635" s="15">
        <v>108</v>
      </c>
      <c r="AQ635" s="15">
        <v>54</v>
      </c>
      <c r="AR635" s="15">
        <v>97</v>
      </c>
      <c r="AS635" s="15">
        <v>62</v>
      </c>
      <c r="AT635" s="15">
        <v>23</v>
      </c>
      <c r="AU635" s="15">
        <v>13</v>
      </c>
      <c r="AV635" s="15">
        <v>95</v>
      </c>
      <c r="AW635" s="15">
        <v>66</v>
      </c>
      <c r="AX635" s="15">
        <v>63</v>
      </c>
      <c r="AY635" s="15">
        <v>50</v>
      </c>
      <c r="AZ635" s="15">
        <v>88</v>
      </c>
      <c r="BA635" s="15">
        <v>31</v>
      </c>
      <c r="BB635" s="15">
        <v>51</v>
      </c>
      <c r="BC635" s="15">
        <v>22</v>
      </c>
      <c r="BD635" s="15">
        <v>100</v>
      </c>
      <c r="BE635" s="15">
        <v>1</v>
      </c>
      <c r="BF635" s="15">
        <v>30</v>
      </c>
      <c r="BG635" s="15">
        <v>40</v>
      </c>
      <c r="BH635" s="15">
        <v>111</v>
      </c>
      <c r="BI635" s="15">
        <v>85</v>
      </c>
      <c r="BJ635" s="15">
        <v>41</v>
      </c>
      <c r="BK635" s="15">
        <v>117</v>
      </c>
      <c r="BL635" s="15">
        <v>93</v>
      </c>
      <c r="BM635" s="15">
        <v>59</v>
      </c>
      <c r="BN635" s="15">
        <v>80</v>
      </c>
      <c r="BO635" s="15">
        <v>28</v>
      </c>
      <c r="BP635" s="15">
        <v>39</v>
      </c>
      <c r="BQ635" s="15">
        <v>7</v>
      </c>
      <c r="BR635" s="15">
        <v>49</v>
      </c>
      <c r="BS635" s="15">
        <v>123</v>
      </c>
      <c r="BT635" s="15">
        <v>114</v>
      </c>
      <c r="BU635" s="15">
        <v>57</v>
      </c>
      <c r="BV635" s="15">
        <v>96</v>
      </c>
      <c r="BW635" s="15">
        <v>102</v>
      </c>
      <c r="BX635" s="15">
        <v>24</v>
      </c>
      <c r="BY635" s="15">
        <v>105</v>
      </c>
      <c r="BZ635" s="15">
        <v>82</v>
      </c>
      <c r="CA635" s="15">
        <v>16</v>
      </c>
      <c r="CB635" s="15">
        <v>121</v>
      </c>
      <c r="CC635" s="15">
        <v>110</v>
      </c>
      <c r="CD635" s="15">
        <v>125</v>
      </c>
      <c r="CE635" s="15">
        <v>6</v>
      </c>
      <c r="CF635" s="15">
        <v>36</v>
      </c>
      <c r="CG635" s="15">
        <v>61</v>
      </c>
      <c r="CH635" s="15">
        <v>35</v>
      </c>
      <c r="CI635" s="15">
        <v>109</v>
      </c>
      <c r="CJ635" s="15">
        <v>104</v>
      </c>
      <c r="CK635" s="15">
        <v>17</v>
      </c>
      <c r="CL635" s="15">
        <v>56</v>
      </c>
      <c r="CM635" s="15">
        <v>129</v>
      </c>
      <c r="CN635" s="15">
        <v>43</v>
      </c>
      <c r="CO635" s="15">
        <v>47</v>
      </c>
      <c r="CP635" s="15">
        <v>91</v>
      </c>
      <c r="CQ635" s="15">
        <v>37</v>
      </c>
      <c r="CR635" s="15">
        <v>55</v>
      </c>
      <c r="CS635" s="15">
        <v>10</v>
      </c>
      <c r="CT635" s="15">
        <v>60</v>
      </c>
      <c r="CU635" s="15">
        <v>12</v>
      </c>
      <c r="CV635" s="15">
        <v>119</v>
      </c>
      <c r="CW635" s="15">
        <v>18</v>
      </c>
      <c r="CX635" s="15">
        <v>48</v>
      </c>
      <c r="CY635" s="15">
        <v>2</v>
      </c>
      <c r="CZ635" s="15">
        <v>58</v>
      </c>
      <c r="DA635" s="15">
        <v>72</v>
      </c>
      <c r="DB635" s="15">
        <v>128</v>
      </c>
      <c r="DC635" s="15">
        <v>70</v>
      </c>
      <c r="DD635" s="15">
        <v>112</v>
      </c>
      <c r="DE635" s="15">
        <v>46</v>
      </c>
      <c r="DF635" s="15">
        <v>81</v>
      </c>
      <c r="DG635" s="15">
        <v>44</v>
      </c>
      <c r="DH635" s="15">
        <v>38</v>
      </c>
      <c r="DI635" s="15">
        <v>76</v>
      </c>
      <c r="DJ635" s="15">
        <v>116</v>
      </c>
      <c r="DK635" s="15">
        <v>67</v>
      </c>
      <c r="DL635" s="15">
        <v>45</v>
      </c>
      <c r="DM635" s="15">
        <v>98</v>
      </c>
      <c r="DN635" s="15">
        <v>87</v>
      </c>
      <c r="DO635" s="15">
        <v>65</v>
      </c>
      <c r="DP635" s="15">
        <v>126</v>
      </c>
      <c r="DQ635" s="15">
        <v>25</v>
      </c>
      <c r="DR635" s="15">
        <v>78</v>
      </c>
      <c r="DS635" s="15">
        <v>5</v>
      </c>
      <c r="DT635" s="15">
        <v>86</v>
      </c>
      <c r="DU635" s="15">
        <v>73</v>
      </c>
      <c r="DV635" s="15">
        <v>68</v>
      </c>
      <c r="DW635" s="15">
        <v>29</v>
      </c>
      <c r="DX635" s="15">
        <v>127</v>
      </c>
      <c r="DY635" s="15">
        <v>107</v>
      </c>
      <c r="DZ635" s="15">
        <v>4</v>
      </c>
      <c r="EA635" s="15">
        <v>83</v>
      </c>
      <c r="EB635" s="15">
        <v>124</v>
      </c>
      <c r="EC635" s="15">
        <v>75</v>
      </c>
      <c r="ED635" s="15">
        <v>113</v>
      </c>
    </row>
    <row r="636" spans="4:135" s="15" customFormat="1"/>
    <row r="637" spans="4:135" s="15" customFormat="1">
      <c r="D637" s="479">
        <v>130</v>
      </c>
      <c r="E637" s="40" t="s">
        <v>338</v>
      </c>
    </row>
    <row r="638" spans="4:135" s="15" customFormat="1">
      <c r="E638" s="475" t="s">
        <v>283</v>
      </c>
      <c r="F638" s="15">
        <v>1</v>
      </c>
      <c r="G638" s="15">
        <v>2</v>
      </c>
      <c r="H638" s="15">
        <v>3</v>
      </c>
      <c r="I638" s="15">
        <v>4</v>
      </c>
      <c r="J638" s="15">
        <v>5</v>
      </c>
      <c r="K638" s="15">
        <v>6</v>
      </c>
      <c r="L638" s="15">
        <v>7</v>
      </c>
      <c r="M638" s="15">
        <v>8</v>
      </c>
      <c r="N638" s="15">
        <v>9</v>
      </c>
      <c r="O638" s="15">
        <v>10</v>
      </c>
      <c r="P638" s="15">
        <v>11</v>
      </c>
      <c r="Q638" s="15">
        <v>12</v>
      </c>
      <c r="R638" s="15">
        <v>13</v>
      </c>
      <c r="S638" s="15">
        <v>14</v>
      </c>
      <c r="T638" s="15">
        <v>15</v>
      </c>
      <c r="U638" s="15">
        <v>16</v>
      </c>
      <c r="V638" s="15">
        <v>17</v>
      </c>
      <c r="W638" s="15">
        <v>18</v>
      </c>
      <c r="X638" s="15">
        <v>19</v>
      </c>
      <c r="Y638" s="15">
        <v>20</v>
      </c>
      <c r="Z638" s="15">
        <v>21</v>
      </c>
      <c r="AA638" s="15">
        <v>22</v>
      </c>
      <c r="AB638" s="15">
        <v>23</v>
      </c>
      <c r="AC638" s="15">
        <v>24</v>
      </c>
      <c r="AD638" s="15">
        <v>25</v>
      </c>
      <c r="AE638" s="15">
        <v>26</v>
      </c>
      <c r="AF638" s="15">
        <v>27</v>
      </c>
      <c r="AG638" s="15">
        <v>28</v>
      </c>
      <c r="AH638" s="15">
        <v>29</v>
      </c>
      <c r="AI638" s="15">
        <v>30</v>
      </c>
      <c r="AJ638" s="15">
        <v>31</v>
      </c>
      <c r="AK638" s="15">
        <v>32</v>
      </c>
      <c r="AL638" s="15">
        <v>33</v>
      </c>
      <c r="AM638" s="15">
        <v>34</v>
      </c>
      <c r="AN638" s="15">
        <v>35</v>
      </c>
      <c r="AO638" s="15">
        <v>36</v>
      </c>
      <c r="AP638" s="15">
        <v>37</v>
      </c>
      <c r="AQ638" s="15">
        <v>38</v>
      </c>
      <c r="AR638" s="15">
        <v>39</v>
      </c>
      <c r="AS638" s="15">
        <v>40</v>
      </c>
      <c r="AT638" s="15">
        <v>41</v>
      </c>
      <c r="AU638" s="15">
        <v>42</v>
      </c>
      <c r="AV638" s="15">
        <v>43</v>
      </c>
      <c r="AW638" s="15">
        <v>44</v>
      </c>
      <c r="AX638" s="15">
        <v>45</v>
      </c>
      <c r="AY638" s="15">
        <v>46</v>
      </c>
      <c r="AZ638" s="15">
        <v>47</v>
      </c>
      <c r="BA638" s="15">
        <v>48</v>
      </c>
      <c r="BB638" s="15">
        <v>49</v>
      </c>
      <c r="BC638" s="15">
        <v>50</v>
      </c>
      <c r="BD638" s="15">
        <v>51</v>
      </c>
      <c r="BE638" s="15">
        <v>52</v>
      </c>
      <c r="BF638" s="15">
        <v>53</v>
      </c>
      <c r="BG638" s="15">
        <v>54</v>
      </c>
      <c r="BH638" s="15">
        <v>55</v>
      </c>
      <c r="BI638" s="15">
        <v>56</v>
      </c>
      <c r="BJ638" s="15">
        <v>57</v>
      </c>
      <c r="BK638" s="15">
        <v>58</v>
      </c>
      <c r="BL638" s="15">
        <v>59</v>
      </c>
      <c r="BM638" s="15">
        <v>60</v>
      </c>
      <c r="BN638" s="15">
        <v>61</v>
      </c>
      <c r="BO638" s="15">
        <v>62</v>
      </c>
      <c r="BP638" s="15">
        <v>63</v>
      </c>
      <c r="BQ638" s="15">
        <v>64</v>
      </c>
      <c r="BR638" s="15">
        <v>65</v>
      </c>
      <c r="BS638" s="15">
        <v>66</v>
      </c>
      <c r="BT638" s="15">
        <v>67</v>
      </c>
      <c r="BU638" s="15">
        <v>68</v>
      </c>
      <c r="BV638" s="15">
        <v>69</v>
      </c>
      <c r="BW638" s="15">
        <v>70</v>
      </c>
      <c r="BX638" s="15">
        <v>71</v>
      </c>
      <c r="BY638" s="15">
        <v>72</v>
      </c>
      <c r="BZ638" s="15">
        <v>73</v>
      </c>
      <c r="CA638" s="15">
        <v>74</v>
      </c>
      <c r="CB638" s="15">
        <v>75</v>
      </c>
      <c r="CC638" s="15">
        <v>76</v>
      </c>
      <c r="CD638" s="15">
        <v>77</v>
      </c>
      <c r="CE638" s="15">
        <v>78</v>
      </c>
      <c r="CF638" s="15">
        <v>79</v>
      </c>
      <c r="CG638" s="15">
        <v>80</v>
      </c>
      <c r="CH638" s="15">
        <v>81</v>
      </c>
      <c r="CI638" s="15">
        <v>82</v>
      </c>
      <c r="CJ638" s="15">
        <v>83</v>
      </c>
      <c r="CK638" s="15">
        <v>84</v>
      </c>
      <c r="CL638" s="15">
        <v>85</v>
      </c>
      <c r="CM638" s="15">
        <v>86</v>
      </c>
      <c r="CN638" s="15">
        <v>87</v>
      </c>
      <c r="CO638" s="15">
        <v>88</v>
      </c>
      <c r="CP638" s="15">
        <v>89</v>
      </c>
      <c r="CQ638" s="15">
        <v>90</v>
      </c>
      <c r="CR638" s="15">
        <v>91</v>
      </c>
      <c r="CS638" s="15">
        <v>92</v>
      </c>
      <c r="CT638" s="15">
        <v>93</v>
      </c>
      <c r="CU638" s="15">
        <v>94</v>
      </c>
      <c r="CV638" s="15">
        <v>95</v>
      </c>
      <c r="CW638" s="15">
        <v>96</v>
      </c>
      <c r="CX638" s="15">
        <v>97</v>
      </c>
      <c r="CY638" s="15">
        <v>98</v>
      </c>
      <c r="CZ638" s="15">
        <v>99</v>
      </c>
      <c r="DA638" s="15">
        <v>100</v>
      </c>
      <c r="DB638" s="15">
        <v>101</v>
      </c>
      <c r="DC638" s="15">
        <v>102</v>
      </c>
      <c r="DD638" s="15">
        <v>103</v>
      </c>
      <c r="DE638" s="15">
        <v>104</v>
      </c>
      <c r="DF638" s="15">
        <v>105</v>
      </c>
      <c r="DG638" s="15">
        <v>106</v>
      </c>
      <c r="DH638" s="15">
        <v>107</v>
      </c>
      <c r="DI638" s="15">
        <v>108</v>
      </c>
      <c r="DJ638" s="15">
        <v>109</v>
      </c>
      <c r="DK638" s="15">
        <v>110</v>
      </c>
      <c r="DL638" s="15">
        <v>111</v>
      </c>
      <c r="DM638" s="15">
        <v>112</v>
      </c>
      <c r="DN638" s="15">
        <v>113</v>
      </c>
      <c r="DO638" s="15">
        <v>114</v>
      </c>
      <c r="DP638" s="15">
        <v>115</v>
      </c>
      <c r="DQ638" s="15">
        <v>116</v>
      </c>
      <c r="DR638" s="15">
        <v>117</v>
      </c>
      <c r="DS638" s="15">
        <v>118</v>
      </c>
      <c r="DT638" s="15">
        <v>119</v>
      </c>
      <c r="DU638" s="15">
        <v>120</v>
      </c>
      <c r="DV638" s="15">
        <v>121</v>
      </c>
      <c r="DW638" s="15">
        <v>122</v>
      </c>
      <c r="DX638" s="15">
        <v>123</v>
      </c>
      <c r="DY638" s="15">
        <v>124</v>
      </c>
      <c r="DZ638" s="15">
        <v>125</v>
      </c>
      <c r="EA638" s="15">
        <v>126</v>
      </c>
      <c r="EB638" s="15">
        <v>127</v>
      </c>
      <c r="EC638" s="15">
        <v>128</v>
      </c>
      <c r="ED638" s="15">
        <v>129</v>
      </c>
      <c r="EE638" s="15">
        <v>130</v>
      </c>
    </row>
    <row r="639" spans="4:135" s="15" customFormat="1">
      <c r="E639" s="475" t="s">
        <v>311</v>
      </c>
      <c r="F639" s="15">
        <v>130</v>
      </c>
      <c r="G639" s="15">
        <v>33</v>
      </c>
      <c r="H639" s="15">
        <v>100</v>
      </c>
      <c r="I639" s="15">
        <v>62</v>
      </c>
      <c r="J639" s="15">
        <v>44</v>
      </c>
      <c r="K639" s="15">
        <v>128</v>
      </c>
      <c r="L639" s="15">
        <v>9</v>
      </c>
      <c r="M639" s="15">
        <v>96</v>
      </c>
      <c r="N639" s="15">
        <v>81</v>
      </c>
      <c r="O639" s="15">
        <v>122</v>
      </c>
      <c r="P639" s="15">
        <v>40</v>
      </c>
      <c r="Q639" s="15">
        <v>121</v>
      </c>
      <c r="R639" s="15">
        <v>41</v>
      </c>
      <c r="S639" s="15">
        <v>120</v>
      </c>
      <c r="T639" s="15">
        <v>49</v>
      </c>
      <c r="U639" s="15">
        <v>55</v>
      </c>
      <c r="V639" s="15">
        <v>98</v>
      </c>
      <c r="W639" s="15">
        <v>111</v>
      </c>
      <c r="X639" s="15">
        <v>13</v>
      </c>
      <c r="Y639" s="15">
        <v>116</v>
      </c>
      <c r="Z639" s="15">
        <v>14</v>
      </c>
      <c r="AA639" s="15">
        <v>5</v>
      </c>
      <c r="AB639" s="15">
        <v>45</v>
      </c>
      <c r="AC639" s="15">
        <v>16</v>
      </c>
      <c r="AD639" s="15">
        <v>118</v>
      </c>
      <c r="AE639" s="15">
        <v>125</v>
      </c>
      <c r="AF639" s="15">
        <v>85</v>
      </c>
      <c r="AG639" s="15">
        <v>17</v>
      </c>
      <c r="AH639" s="15">
        <v>52</v>
      </c>
      <c r="AI639" s="15">
        <v>67</v>
      </c>
      <c r="AJ639" s="15">
        <v>89</v>
      </c>
      <c r="AK639" s="15">
        <v>30</v>
      </c>
      <c r="AL639" s="15">
        <v>61</v>
      </c>
      <c r="AM639" s="15">
        <v>82</v>
      </c>
      <c r="AN639" s="15">
        <v>94</v>
      </c>
      <c r="AO639" s="15">
        <v>22</v>
      </c>
      <c r="AP639" s="15">
        <v>50</v>
      </c>
      <c r="AQ639" s="15">
        <v>114</v>
      </c>
      <c r="AR639" s="15">
        <v>11</v>
      </c>
      <c r="AS639" s="15">
        <v>8</v>
      </c>
      <c r="AT639" s="15">
        <v>117</v>
      </c>
      <c r="AU639" s="15">
        <v>48</v>
      </c>
      <c r="AV639" s="15">
        <v>74</v>
      </c>
      <c r="AW639" s="15">
        <v>108</v>
      </c>
      <c r="AX639" s="15">
        <v>124</v>
      </c>
      <c r="AY639" s="15">
        <v>115</v>
      </c>
      <c r="AZ639" s="15">
        <v>10</v>
      </c>
      <c r="BA639" s="15">
        <v>57</v>
      </c>
      <c r="BB639" s="15">
        <v>83</v>
      </c>
      <c r="BC639" s="15">
        <v>72</v>
      </c>
      <c r="BD639" s="15">
        <v>23</v>
      </c>
      <c r="BE639" s="15">
        <v>29</v>
      </c>
      <c r="BF639" s="15">
        <v>37</v>
      </c>
      <c r="BG639" s="15">
        <v>93</v>
      </c>
      <c r="BH639" s="15">
        <v>79</v>
      </c>
      <c r="BI639" s="15">
        <v>112</v>
      </c>
      <c r="BJ639" s="15">
        <v>78</v>
      </c>
      <c r="BK639" s="15">
        <v>27</v>
      </c>
      <c r="BL639" s="15">
        <v>58</v>
      </c>
      <c r="BM639" s="15">
        <v>69</v>
      </c>
      <c r="BN639" s="15">
        <v>119</v>
      </c>
      <c r="BO639" s="15">
        <v>4</v>
      </c>
      <c r="BP639" s="15">
        <v>104</v>
      </c>
      <c r="BQ639" s="15">
        <v>95</v>
      </c>
      <c r="BR639" s="15">
        <v>84</v>
      </c>
      <c r="BS639" s="15">
        <v>64</v>
      </c>
      <c r="BT639" s="15">
        <v>38</v>
      </c>
      <c r="BU639" s="15">
        <v>110</v>
      </c>
      <c r="BV639" s="15">
        <v>26</v>
      </c>
      <c r="BW639" s="15">
        <v>86</v>
      </c>
      <c r="BX639" s="15">
        <v>47</v>
      </c>
      <c r="BY639" s="15">
        <v>109</v>
      </c>
      <c r="BZ639" s="15">
        <v>36</v>
      </c>
      <c r="CA639" s="15">
        <v>87</v>
      </c>
      <c r="CB639" s="15">
        <v>101</v>
      </c>
      <c r="CC639" s="15">
        <v>24</v>
      </c>
      <c r="CD639" s="15">
        <v>66</v>
      </c>
      <c r="CE639" s="15">
        <v>20</v>
      </c>
      <c r="CF639" s="15">
        <v>31</v>
      </c>
      <c r="CG639" s="15">
        <v>113</v>
      </c>
      <c r="CH639" s="15">
        <v>75</v>
      </c>
      <c r="CI639" s="15">
        <v>3</v>
      </c>
      <c r="CJ639" s="15">
        <v>12</v>
      </c>
      <c r="CK639" s="15">
        <v>65</v>
      </c>
      <c r="CL639" s="15">
        <v>91</v>
      </c>
      <c r="CM639" s="15">
        <v>39</v>
      </c>
      <c r="CN639" s="15">
        <v>15</v>
      </c>
      <c r="CO639" s="15">
        <v>92</v>
      </c>
      <c r="CP639" s="15">
        <v>7</v>
      </c>
      <c r="CQ639" s="15">
        <v>1</v>
      </c>
      <c r="CR639" s="15">
        <v>63</v>
      </c>
      <c r="CS639" s="15">
        <v>21</v>
      </c>
      <c r="CT639" s="15">
        <v>105</v>
      </c>
      <c r="CU639" s="15">
        <v>127</v>
      </c>
      <c r="CV639" s="15">
        <v>88</v>
      </c>
      <c r="CW639" s="15">
        <v>103</v>
      </c>
      <c r="CX639" s="15">
        <v>28</v>
      </c>
      <c r="CY639" s="15">
        <v>32</v>
      </c>
      <c r="CZ639" s="15">
        <v>68</v>
      </c>
      <c r="DA639" s="15">
        <v>77</v>
      </c>
      <c r="DB639" s="15">
        <v>34</v>
      </c>
      <c r="DC639" s="15">
        <v>123</v>
      </c>
      <c r="DD639" s="15">
        <v>25</v>
      </c>
      <c r="DE639" s="15">
        <v>73</v>
      </c>
      <c r="DF639" s="15">
        <v>76</v>
      </c>
      <c r="DG639" s="15">
        <v>129</v>
      </c>
      <c r="DH639" s="15">
        <v>53</v>
      </c>
      <c r="DI639" s="15">
        <v>70</v>
      </c>
      <c r="DJ639" s="15">
        <v>6</v>
      </c>
      <c r="DK639" s="15">
        <v>97</v>
      </c>
      <c r="DL639" s="15">
        <v>18</v>
      </c>
      <c r="DM639" s="15">
        <v>51</v>
      </c>
      <c r="DN639" s="15">
        <v>80</v>
      </c>
      <c r="DO639" s="15">
        <v>60</v>
      </c>
      <c r="DP639" s="15">
        <v>46</v>
      </c>
      <c r="DQ639" s="15">
        <v>99</v>
      </c>
      <c r="DR639" s="15">
        <v>56</v>
      </c>
      <c r="DS639" s="15">
        <v>19</v>
      </c>
      <c r="DT639" s="15">
        <v>2</v>
      </c>
      <c r="DU639" s="15">
        <v>43</v>
      </c>
      <c r="DV639" s="15">
        <v>54</v>
      </c>
      <c r="DW639" s="15">
        <v>90</v>
      </c>
      <c r="DX639" s="15">
        <v>126</v>
      </c>
      <c r="DY639" s="15">
        <v>107</v>
      </c>
      <c r="DZ639" s="15">
        <v>59</v>
      </c>
      <c r="EA639" s="15">
        <v>102</v>
      </c>
      <c r="EB639" s="15">
        <v>35</v>
      </c>
      <c r="EC639" s="15">
        <v>42</v>
      </c>
      <c r="ED639" s="15">
        <v>106</v>
      </c>
      <c r="EE639" s="15">
        <v>71</v>
      </c>
    </row>
    <row r="640" spans="4:135" s="15" customFormat="1">
      <c r="E640" s="475" t="s">
        <v>313</v>
      </c>
      <c r="F640" s="15">
        <v>4</v>
      </c>
      <c r="G640" s="15">
        <v>88</v>
      </c>
      <c r="H640" s="15">
        <v>82</v>
      </c>
      <c r="I640" s="15">
        <v>28</v>
      </c>
      <c r="J640" s="15">
        <v>112</v>
      </c>
      <c r="K640" s="15">
        <v>60</v>
      </c>
      <c r="L640" s="15">
        <v>83</v>
      </c>
      <c r="M640" s="15">
        <v>2</v>
      </c>
      <c r="N640" s="15">
        <v>38</v>
      </c>
      <c r="O640" s="15">
        <v>27</v>
      </c>
      <c r="P640" s="15">
        <v>85</v>
      </c>
      <c r="Q640" s="15">
        <v>108</v>
      </c>
      <c r="R640" s="15">
        <v>91</v>
      </c>
      <c r="S640" s="15">
        <v>86</v>
      </c>
      <c r="T640" s="15">
        <v>51</v>
      </c>
      <c r="U640" s="15">
        <v>25</v>
      </c>
      <c r="V640" s="15">
        <v>113</v>
      </c>
      <c r="W640" s="15">
        <v>67</v>
      </c>
      <c r="X640" s="15">
        <v>32</v>
      </c>
      <c r="Y640" s="15">
        <v>11</v>
      </c>
      <c r="Z640" s="15">
        <v>69</v>
      </c>
      <c r="AA640" s="15">
        <v>129</v>
      </c>
      <c r="AB640" s="15">
        <v>55</v>
      </c>
      <c r="AC640" s="15">
        <v>47</v>
      </c>
      <c r="AD640" s="15">
        <v>121</v>
      </c>
      <c r="AE640" s="15">
        <v>49</v>
      </c>
      <c r="AF640" s="15">
        <v>105</v>
      </c>
      <c r="AG640" s="15">
        <v>90</v>
      </c>
      <c r="AH640" s="15">
        <v>33</v>
      </c>
      <c r="AI640" s="15">
        <v>119</v>
      </c>
      <c r="AJ640" s="15">
        <v>84</v>
      </c>
      <c r="AK640" s="15">
        <v>54</v>
      </c>
      <c r="AL640" s="15">
        <v>1</v>
      </c>
      <c r="AM640" s="15">
        <v>61</v>
      </c>
      <c r="AN640" s="15">
        <v>57</v>
      </c>
      <c r="AO640" s="15">
        <v>95</v>
      </c>
      <c r="AP640" s="15">
        <v>31</v>
      </c>
      <c r="AQ640" s="15">
        <v>9</v>
      </c>
      <c r="AR640" s="15">
        <v>125</v>
      </c>
      <c r="AS640" s="15">
        <v>26</v>
      </c>
      <c r="AT640" s="15">
        <v>50</v>
      </c>
      <c r="AU640" s="15">
        <v>100</v>
      </c>
      <c r="AV640" s="15">
        <v>106</v>
      </c>
      <c r="AW640" s="15">
        <v>66</v>
      </c>
      <c r="AX640" s="15">
        <v>78</v>
      </c>
      <c r="AY640" s="15">
        <v>59</v>
      </c>
      <c r="AZ640" s="15">
        <v>110</v>
      </c>
      <c r="BA640" s="15">
        <v>116</v>
      </c>
      <c r="BB640" s="15">
        <v>123</v>
      </c>
      <c r="BC640" s="15">
        <v>41</v>
      </c>
      <c r="BD640" s="15">
        <v>15</v>
      </c>
      <c r="BE640" s="15">
        <v>114</v>
      </c>
      <c r="BF640" s="15">
        <v>99</v>
      </c>
      <c r="BG640" s="15">
        <v>103</v>
      </c>
      <c r="BH640" s="15">
        <v>117</v>
      </c>
      <c r="BI640" s="15">
        <v>120</v>
      </c>
      <c r="BJ640" s="15">
        <v>43</v>
      </c>
      <c r="BK640" s="15">
        <v>72</v>
      </c>
      <c r="BL640" s="15">
        <v>111</v>
      </c>
      <c r="BM640" s="15">
        <v>126</v>
      </c>
      <c r="BN640" s="15">
        <v>118</v>
      </c>
      <c r="BO640" s="15">
        <v>74</v>
      </c>
      <c r="BP640" s="15">
        <v>109</v>
      </c>
      <c r="BQ640" s="15">
        <v>37</v>
      </c>
      <c r="BR640" s="15">
        <v>63</v>
      </c>
      <c r="BS640" s="15">
        <v>8</v>
      </c>
      <c r="BT640" s="15">
        <v>73</v>
      </c>
      <c r="BU640" s="15">
        <v>77</v>
      </c>
      <c r="BV640" s="15">
        <v>21</v>
      </c>
      <c r="BW640" s="15">
        <v>39</v>
      </c>
      <c r="BX640" s="15">
        <v>13</v>
      </c>
      <c r="BY640" s="15">
        <v>58</v>
      </c>
      <c r="BZ640" s="15">
        <v>81</v>
      </c>
      <c r="CA640" s="15">
        <v>42</v>
      </c>
      <c r="CB640" s="15">
        <v>89</v>
      </c>
      <c r="CC640" s="15">
        <v>124</v>
      </c>
      <c r="CD640" s="15">
        <v>80</v>
      </c>
      <c r="CE640" s="15">
        <v>29</v>
      </c>
      <c r="CF640" s="15">
        <v>3</v>
      </c>
      <c r="CG640" s="15">
        <v>16</v>
      </c>
      <c r="CH640" s="15">
        <v>97</v>
      </c>
      <c r="CI640" s="15">
        <v>115</v>
      </c>
      <c r="CJ640" s="15">
        <v>130</v>
      </c>
      <c r="CK640" s="15">
        <v>40</v>
      </c>
      <c r="CL640" s="15">
        <v>34</v>
      </c>
      <c r="CM640" s="15">
        <v>107</v>
      </c>
      <c r="CN640" s="15">
        <v>45</v>
      </c>
      <c r="CO640" s="15">
        <v>62</v>
      </c>
      <c r="CP640" s="15">
        <v>75</v>
      </c>
      <c r="CQ640" s="15">
        <v>98</v>
      </c>
      <c r="CR640" s="15">
        <v>94</v>
      </c>
      <c r="CS640" s="15">
        <v>19</v>
      </c>
      <c r="CT640" s="15">
        <v>52</v>
      </c>
      <c r="CU640" s="15">
        <v>102</v>
      </c>
      <c r="CV640" s="15">
        <v>36</v>
      </c>
      <c r="CW640" s="15">
        <v>65</v>
      </c>
      <c r="CX640" s="15">
        <v>76</v>
      </c>
      <c r="CY640" s="15">
        <v>7</v>
      </c>
      <c r="CZ640" s="15">
        <v>18</v>
      </c>
      <c r="DA640" s="15">
        <v>128</v>
      </c>
      <c r="DB640" s="15">
        <v>44</v>
      </c>
      <c r="DC640" s="15">
        <v>70</v>
      </c>
      <c r="DD640" s="15">
        <v>5</v>
      </c>
      <c r="DE640" s="15">
        <v>101</v>
      </c>
      <c r="DF640" s="15">
        <v>96</v>
      </c>
      <c r="DG640" s="15">
        <v>10</v>
      </c>
      <c r="DH640" s="15">
        <v>14</v>
      </c>
      <c r="DI640" s="15">
        <v>30</v>
      </c>
      <c r="DJ640" s="15">
        <v>46</v>
      </c>
      <c r="DK640" s="15">
        <v>92</v>
      </c>
      <c r="DL640" s="15">
        <v>122</v>
      </c>
      <c r="DM640" s="15">
        <v>93</v>
      </c>
      <c r="DN640" s="15">
        <v>24</v>
      </c>
      <c r="DO640" s="15">
        <v>56</v>
      </c>
      <c r="DP640" s="15">
        <v>6</v>
      </c>
      <c r="DQ640" s="15">
        <v>87</v>
      </c>
      <c r="DR640" s="15">
        <v>20</v>
      </c>
      <c r="DS640" s="15">
        <v>127</v>
      </c>
      <c r="DT640" s="15">
        <v>12</v>
      </c>
      <c r="DU640" s="15">
        <v>22</v>
      </c>
      <c r="DV640" s="15">
        <v>104</v>
      </c>
      <c r="DW640" s="15">
        <v>68</v>
      </c>
      <c r="DX640" s="15">
        <v>35</v>
      </c>
      <c r="DY640" s="15">
        <v>23</v>
      </c>
      <c r="DZ640" s="15">
        <v>53</v>
      </c>
      <c r="EA640" s="15">
        <v>79</v>
      </c>
      <c r="EB640" s="15">
        <v>71</v>
      </c>
      <c r="EC640" s="15">
        <v>64</v>
      </c>
      <c r="ED640" s="15">
        <v>48</v>
      </c>
      <c r="EE640" s="15">
        <v>17</v>
      </c>
    </row>
    <row r="641" spans="4:139" s="15" customFormat="1"/>
    <row r="642" spans="4:139" s="15" customFormat="1">
      <c r="D642" s="479">
        <v>131</v>
      </c>
      <c r="E642" s="40" t="s">
        <v>338</v>
      </c>
    </row>
    <row r="643" spans="4:139" s="15" customFormat="1">
      <c r="E643" s="475" t="s">
        <v>283</v>
      </c>
      <c r="F643" s="15">
        <v>1</v>
      </c>
      <c r="G643" s="15">
        <v>2</v>
      </c>
      <c r="H643" s="15">
        <v>3</v>
      </c>
      <c r="I643" s="15">
        <v>4</v>
      </c>
      <c r="J643" s="15">
        <v>5</v>
      </c>
      <c r="K643" s="15">
        <v>6</v>
      </c>
      <c r="L643" s="15">
        <v>7</v>
      </c>
      <c r="M643" s="15">
        <v>8</v>
      </c>
      <c r="N643" s="15">
        <v>9</v>
      </c>
      <c r="O643" s="15">
        <v>10</v>
      </c>
      <c r="P643" s="15">
        <v>11</v>
      </c>
      <c r="Q643" s="15">
        <v>12</v>
      </c>
      <c r="R643" s="15">
        <v>13</v>
      </c>
      <c r="S643" s="15">
        <v>14</v>
      </c>
      <c r="T643" s="15">
        <v>15</v>
      </c>
      <c r="U643" s="15">
        <v>16</v>
      </c>
      <c r="V643" s="15">
        <v>17</v>
      </c>
      <c r="W643" s="15">
        <v>18</v>
      </c>
      <c r="X643" s="15">
        <v>19</v>
      </c>
      <c r="Y643" s="15">
        <v>20</v>
      </c>
      <c r="Z643" s="15">
        <v>21</v>
      </c>
      <c r="AA643" s="15">
        <v>22</v>
      </c>
      <c r="AB643" s="15">
        <v>23</v>
      </c>
      <c r="AC643" s="15">
        <v>24</v>
      </c>
      <c r="AD643" s="15">
        <v>25</v>
      </c>
      <c r="AE643" s="15">
        <v>26</v>
      </c>
      <c r="AF643" s="15">
        <v>27</v>
      </c>
      <c r="AG643" s="15">
        <v>28</v>
      </c>
      <c r="AH643" s="15">
        <v>29</v>
      </c>
      <c r="AI643" s="15">
        <v>30</v>
      </c>
      <c r="AJ643" s="15">
        <v>31</v>
      </c>
      <c r="AK643" s="15">
        <v>32</v>
      </c>
      <c r="AL643" s="15">
        <v>33</v>
      </c>
      <c r="AM643" s="15">
        <v>34</v>
      </c>
      <c r="AN643" s="15">
        <v>35</v>
      </c>
      <c r="AO643" s="15">
        <v>36</v>
      </c>
      <c r="AP643" s="15">
        <v>37</v>
      </c>
      <c r="AQ643" s="15">
        <v>38</v>
      </c>
      <c r="AR643" s="15">
        <v>39</v>
      </c>
      <c r="AS643" s="15">
        <v>40</v>
      </c>
      <c r="AT643" s="15">
        <v>41</v>
      </c>
      <c r="AU643" s="15">
        <v>42</v>
      </c>
      <c r="AV643" s="15">
        <v>43</v>
      </c>
      <c r="AW643" s="15">
        <v>44</v>
      </c>
      <c r="AX643" s="15">
        <v>45</v>
      </c>
      <c r="AY643" s="15">
        <v>46</v>
      </c>
      <c r="AZ643" s="15">
        <v>47</v>
      </c>
      <c r="BA643" s="15">
        <v>48</v>
      </c>
      <c r="BB643" s="15">
        <v>49</v>
      </c>
      <c r="BC643" s="15">
        <v>50</v>
      </c>
      <c r="BD643" s="15">
        <v>51</v>
      </c>
      <c r="BE643" s="15">
        <v>52</v>
      </c>
      <c r="BF643" s="15">
        <v>53</v>
      </c>
      <c r="BG643" s="15">
        <v>54</v>
      </c>
      <c r="BH643" s="15">
        <v>55</v>
      </c>
      <c r="BI643" s="15">
        <v>56</v>
      </c>
      <c r="BJ643" s="15">
        <v>57</v>
      </c>
      <c r="BK643" s="15">
        <v>58</v>
      </c>
      <c r="BL643" s="15">
        <v>59</v>
      </c>
      <c r="BM643" s="15">
        <v>60</v>
      </c>
      <c r="BN643" s="15">
        <v>61</v>
      </c>
      <c r="BO643" s="15">
        <v>62</v>
      </c>
      <c r="BP643" s="15">
        <v>63</v>
      </c>
      <c r="BQ643" s="15">
        <v>64</v>
      </c>
      <c r="BR643" s="15">
        <v>65</v>
      </c>
      <c r="BS643" s="15">
        <v>66</v>
      </c>
      <c r="BT643" s="15">
        <v>67</v>
      </c>
      <c r="BU643" s="15">
        <v>68</v>
      </c>
      <c r="BV643" s="15">
        <v>69</v>
      </c>
      <c r="BW643" s="15">
        <v>70</v>
      </c>
      <c r="BX643" s="15">
        <v>71</v>
      </c>
      <c r="BY643" s="15">
        <v>72</v>
      </c>
      <c r="BZ643" s="15">
        <v>73</v>
      </c>
      <c r="CA643" s="15">
        <v>74</v>
      </c>
      <c r="CB643" s="15">
        <v>75</v>
      </c>
      <c r="CC643" s="15">
        <v>76</v>
      </c>
      <c r="CD643" s="15">
        <v>77</v>
      </c>
      <c r="CE643" s="15">
        <v>78</v>
      </c>
      <c r="CF643" s="15">
        <v>79</v>
      </c>
      <c r="CG643" s="15">
        <v>80</v>
      </c>
      <c r="CH643" s="15">
        <v>81</v>
      </c>
      <c r="CI643" s="15">
        <v>82</v>
      </c>
      <c r="CJ643" s="15">
        <v>83</v>
      </c>
      <c r="CK643" s="15">
        <v>84</v>
      </c>
      <c r="CL643" s="15">
        <v>85</v>
      </c>
      <c r="CM643" s="15">
        <v>86</v>
      </c>
      <c r="CN643" s="15">
        <v>87</v>
      </c>
      <c r="CO643" s="15">
        <v>88</v>
      </c>
      <c r="CP643" s="15">
        <v>89</v>
      </c>
      <c r="CQ643" s="15">
        <v>90</v>
      </c>
      <c r="CR643" s="15">
        <v>91</v>
      </c>
      <c r="CS643" s="15">
        <v>92</v>
      </c>
      <c r="CT643" s="15">
        <v>93</v>
      </c>
      <c r="CU643" s="15">
        <v>94</v>
      </c>
      <c r="CV643" s="15">
        <v>95</v>
      </c>
      <c r="CW643" s="15">
        <v>96</v>
      </c>
      <c r="CX643" s="15">
        <v>97</v>
      </c>
      <c r="CY643" s="15">
        <v>98</v>
      </c>
      <c r="CZ643" s="15">
        <v>99</v>
      </c>
      <c r="DA643" s="15">
        <v>100</v>
      </c>
      <c r="DB643" s="15">
        <v>101</v>
      </c>
      <c r="DC643" s="15">
        <v>102</v>
      </c>
      <c r="DD643" s="15">
        <v>103</v>
      </c>
      <c r="DE643" s="15">
        <v>104</v>
      </c>
      <c r="DF643" s="15">
        <v>105</v>
      </c>
      <c r="DG643" s="15">
        <v>106</v>
      </c>
      <c r="DH643" s="15">
        <v>107</v>
      </c>
      <c r="DI643" s="15">
        <v>108</v>
      </c>
      <c r="DJ643" s="15">
        <v>109</v>
      </c>
      <c r="DK643" s="15">
        <v>110</v>
      </c>
      <c r="DL643" s="15">
        <v>111</v>
      </c>
      <c r="DM643" s="15">
        <v>112</v>
      </c>
      <c r="DN643" s="15">
        <v>113</v>
      </c>
      <c r="DO643" s="15">
        <v>114</v>
      </c>
      <c r="DP643" s="15">
        <v>115</v>
      </c>
      <c r="DQ643" s="15">
        <v>116</v>
      </c>
      <c r="DR643" s="15">
        <v>117</v>
      </c>
      <c r="DS643" s="15">
        <v>118</v>
      </c>
      <c r="DT643" s="15">
        <v>119</v>
      </c>
      <c r="DV643" s="15">
        <v>120</v>
      </c>
      <c r="DW643" s="15">
        <v>121</v>
      </c>
      <c r="DX643" s="15">
        <v>122</v>
      </c>
      <c r="DY643" s="15">
        <v>123</v>
      </c>
      <c r="EA643" s="15">
        <v>124</v>
      </c>
      <c r="EB643" s="15">
        <v>125</v>
      </c>
      <c r="EC643" s="15">
        <v>126</v>
      </c>
      <c r="ED643" s="15">
        <v>127</v>
      </c>
      <c r="EF643" s="15">
        <v>128</v>
      </c>
      <c r="EG643" s="15">
        <v>129</v>
      </c>
      <c r="EH643" s="15">
        <v>130</v>
      </c>
      <c r="EI643" s="15">
        <v>131</v>
      </c>
    </row>
    <row r="644" spans="4:139" s="15" customFormat="1">
      <c r="E644" s="475" t="s">
        <v>311</v>
      </c>
      <c r="F644" s="15">
        <v>63</v>
      </c>
      <c r="G644" s="15">
        <v>3</v>
      </c>
      <c r="H644" s="15">
        <v>37</v>
      </c>
      <c r="I644" s="15">
        <v>28</v>
      </c>
      <c r="J644" s="15">
        <v>6</v>
      </c>
      <c r="K644" s="15">
        <v>93</v>
      </c>
      <c r="L644" s="15">
        <v>83</v>
      </c>
      <c r="M644" s="15">
        <v>107</v>
      </c>
      <c r="N644" s="15">
        <v>2</v>
      </c>
      <c r="O644" s="15">
        <v>72</v>
      </c>
      <c r="P644" s="15">
        <v>24</v>
      </c>
      <c r="Q644" s="15">
        <v>105</v>
      </c>
      <c r="R644" s="15">
        <v>94</v>
      </c>
      <c r="S644" s="15">
        <v>130</v>
      </c>
      <c r="T644" s="15">
        <v>108</v>
      </c>
      <c r="U644" s="15">
        <v>100</v>
      </c>
      <c r="V644" s="15">
        <v>110</v>
      </c>
      <c r="W644" s="15">
        <v>21</v>
      </c>
      <c r="X644" s="15">
        <v>113</v>
      </c>
      <c r="Y644" s="15">
        <v>102</v>
      </c>
      <c r="Z644" s="15">
        <v>74</v>
      </c>
      <c r="AA644" s="15">
        <v>9</v>
      </c>
      <c r="AB644" s="15">
        <v>27</v>
      </c>
      <c r="AC644" s="15">
        <v>98</v>
      </c>
      <c r="AD644" s="15">
        <v>48</v>
      </c>
      <c r="AE644" s="15">
        <v>109</v>
      </c>
      <c r="AF644" s="15">
        <v>127</v>
      </c>
      <c r="AG644" s="15">
        <v>99</v>
      </c>
      <c r="AH644" s="15">
        <v>38</v>
      </c>
      <c r="AI644" s="15">
        <v>101</v>
      </c>
      <c r="AJ644" s="15">
        <v>75</v>
      </c>
      <c r="AK644" s="15">
        <v>66</v>
      </c>
      <c r="AL644" s="15">
        <v>79</v>
      </c>
      <c r="AM644" s="15">
        <v>88</v>
      </c>
      <c r="AN644" s="15">
        <v>23</v>
      </c>
      <c r="AO644" s="15">
        <v>104</v>
      </c>
      <c r="AP644" s="15">
        <v>5</v>
      </c>
      <c r="AQ644" s="15">
        <v>95</v>
      </c>
      <c r="AR644" s="15">
        <v>71</v>
      </c>
      <c r="AS644" s="15">
        <v>39</v>
      </c>
      <c r="AT644" s="15">
        <v>12</v>
      </c>
      <c r="AU644" s="15">
        <v>55</v>
      </c>
      <c r="AV644" s="15">
        <v>67</v>
      </c>
      <c r="AW644" s="15">
        <v>117</v>
      </c>
      <c r="AX644" s="15">
        <v>32</v>
      </c>
      <c r="AY644" s="15">
        <v>90</v>
      </c>
      <c r="AZ644" s="15">
        <v>1</v>
      </c>
      <c r="BA644" s="15">
        <v>15</v>
      </c>
      <c r="BB644" s="15">
        <v>16</v>
      </c>
      <c r="BC644" s="15">
        <v>31</v>
      </c>
      <c r="BD644" s="15">
        <v>50</v>
      </c>
      <c r="BE644" s="15">
        <v>89</v>
      </c>
      <c r="BF644" s="15">
        <v>56</v>
      </c>
      <c r="BG644" s="15">
        <v>35</v>
      </c>
      <c r="BH644" s="15">
        <v>91</v>
      </c>
      <c r="BI644" s="15">
        <v>64</v>
      </c>
      <c r="BJ644" s="15">
        <v>58</v>
      </c>
      <c r="BK644" s="15">
        <v>121</v>
      </c>
      <c r="BL644" s="15">
        <v>76</v>
      </c>
      <c r="BM644" s="15">
        <v>86</v>
      </c>
      <c r="BN644" s="15">
        <v>85</v>
      </c>
      <c r="BO644" s="15">
        <v>118</v>
      </c>
      <c r="BP644" s="15">
        <v>47</v>
      </c>
      <c r="BQ644" s="15">
        <v>57</v>
      </c>
      <c r="BR644" s="15">
        <v>34</v>
      </c>
      <c r="BS644" s="15">
        <v>45</v>
      </c>
      <c r="BT644" s="15">
        <v>20</v>
      </c>
      <c r="BU644" s="15">
        <v>97</v>
      </c>
      <c r="BV644" s="15">
        <v>111</v>
      </c>
      <c r="BW644" s="15">
        <v>68</v>
      </c>
      <c r="BX644" s="15">
        <v>73</v>
      </c>
      <c r="BY644" s="15">
        <v>8</v>
      </c>
      <c r="BZ644" s="15">
        <v>87</v>
      </c>
      <c r="CA644" s="15">
        <v>22</v>
      </c>
      <c r="CB644" s="15">
        <v>81</v>
      </c>
      <c r="CC644" s="15">
        <v>122</v>
      </c>
      <c r="CD644" s="15">
        <v>69</v>
      </c>
      <c r="CE644" s="15">
        <v>4</v>
      </c>
      <c r="CF644" s="15">
        <v>53</v>
      </c>
      <c r="CG644" s="15">
        <v>7</v>
      </c>
      <c r="CH644" s="15">
        <v>103</v>
      </c>
      <c r="CI644" s="15">
        <v>30</v>
      </c>
      <c r="CJ644" s="15">
        <v>59</v>
      </c>
      <c r="CK644" s="15">
        <v>41</v>
      </c>
      <c r="CL644" s="15">
        <v>11</v>
      </c>
      <c r="CM644" s="15">
        <v>114</v>
      </c>
      <c r="CN644" s="15">
        <v>13</v>
      </c>
      <c r="CO644" s="15">
        <v>125</v>
      </c>
      <c r="CP644" s="15">
        <v>116</v>
      </c>
      <c r="CQ644" s="15">
        <v>77</v>
      </c>
      <c r="CR644" s="15">
        <v>60</v>
      </c>
      <c r="CS644" s="15">
        <v>43</v>
      </c>
      <c r="CT644" s="15">
        <v>123</v>
      </c>
      <c r="CU644" s="15">
        <v>52</v>
      </c>
      <c r="CV644" s="15">
        <v>126</v>
      </c>
      <c r="CW644" s="15">
        <v>92</v>
      </c>
      <c r="CX644" s="15">
        <v>124</v>
      </c>
      <c r="CY644" s="15">
        <v>129</v>
      </c>
      <c r="CZ644" s="15">
        <v>120</v>
      </c>
      <c r="DA644" s="15">
        <v>49</v>
      </c>
      <c r="DB644" s="15">
        <v>54</v>
      </c>
      <c r="DC644" s="15">
        <v>80</v>
      </c>
      <c r="DD644" s="15">
        <v>119</v>
      </c>
      <c r="DE644" s="15">
        <v>36</v>
      </c>
      <c r="DF644" s="15">
        <v>62</v>
      </c>
      <c r="DG644" s="15">
        <v>131</v>
      </c>
      <c r="DH644" s="15">
        <v>10</v>
      </c>
      <c r="DI644" s="15">
        <v>84</v>
      </c>
      <c r="DJ644" s="15">
        <v>26</v>
      </c>
      <c r="DK644" s="15">
        <v>17</v>
      </c>
      <c r="DL644" s="15">
        <v>115</v>
      </c>
      <c r="DM644" s="15">
        <v>128</v>
      </c>
      <c r="DN644" s="15">
        <v>65</v>
      </c>
      <c r="DO644" s="15">
        <v>42</v>
      </c>
      <c r="DP644" s="15">
        <v>18</v>
      </c>
      <c r="DQ644" s="15">
        <v>19</v>
      </c>
      <c r="DR644" s="15">
        <v>46</v>
      </c>
      <c r="DS644" s="15">
        <v>44</v>
      </c>
      <c r="DT644" s="15">
        <v>82</v>
      </c>
      <c r="DV644" s="15">
        <v>78</v>
      </c>
      <c r="DW644" s="15">
        <v>61</v>
      </c>
      <c r="DX644" s="15">
        <v>40</v>
      </c>
      <c r="DY644" s="15">
        <v>25</v>
      </c>
      <c r="EA644" s="15">
        <v>70</v>
      </c>
      <c r="EB644" s="15">
        <v>51</v>
      </c>
      <c r="EC644" s="15">
        <v>96</v>
      </c>
      <c r="ED644" s="15">
        <v>33</v>
      </c>
      <c r="EF644" s="15">
        <v>112</v>
      </c>
      <c r="EG644" s="15">
        <v>29</v>
      </c>
      <c r="EH644" s="15">
        <v>14</v>
      </c>
      <c r="EI644" s="15">
        <v>106</v>
      </c>
    </row>
    <row r="645" spans="4:139" s="15" customFormat="1">
      <c r="E645" s="475" t="s">
        <v>313</v>
      </c>
      <c r="F645" s="15">
        <v>95</v>
      </c>
      <c r="G645" s="15">
        <v>14</v>
      </c>
      <c r="H645" s="15">
        <v>55</v>
      </c>
      <c r="I645" s="15">
        <v>107</v>
      </c>
      <c r="J645" s="15">
        <v>87</v>
      </c>
      <c r="K645" s="15">
        <v>57</v>
      </c>
      <c r="L645" s="15">
        <v>11</v>
      </c>
      <c r="M645" s="15">
        <v>72</v>
      </c>
      <c r="N645" s="15">
        <v>125</v>
      </c>
      <c r="O645" s="15">
        <v>131</v>
      </c>
      <c r="P645" s="15">
        <v>108</v>
      </c>
      <c r="Q645" s="15">
        <v>123</v>
      </c>
      <c r="R645" s="15">
        <v>10</v>
      </c>
      <c r="S645" s="15">
        <v>96</v>
      </c>
      <c r="T645" s="15">
        <v>21</v>
      </c>
      <c r="U645" s="15">
        <v>49</v>
      </c>
      <c r="V645" s="15">
        <v>81</v>
      </c>
      <c r="W645" s="15">
        <v>30</v>
      </c>
      <c r="X645" s="15">
        <v>61</v>
      </c>
      <c r="Y645" s="15">
        <v>43</v>
      </c>
      <c r="Z645" s="15">
        <v>20</v>
      </c>
      <c r="AA645" s="15">
        <v>76</v>
      </c>
      <c r="AB645" s="15">
        <v>109</v>
      </c>
      <c r="AC645" s="15">
        <v>47</v>
      </c>
      <c r="AD645" s="15">
        <v>3</v>
      </c>
      <c r="AE645" s="15">
        <v>119</v>
      </c>
      <c r="AF645" s="15">
        <v>65</v>
      </c>
      <c r="AG645" s="15">
        <v>85</v>
      </c>
      <c r="AH645" s="15">
        <v>50</v>
      </c>
      <c r="AI645" s="15">
        <v>121</v>
      </c>
      <c r="AJ645" s="15">
        <v>25</v>
      </c>
      <c r="AK645" s="15">
        <v>15</v>
      </c>
      <c r="AL645" s="15">
        <v>29</v>
      </c>
      <c r="AM645" s="15">
        <v>124</v>
      </c>
      <c r="AN645" s="15">
        <v>56</v>
      </c>
      <c r="AO645" s="15">
        <v>35</v>
      </c>
      <c r="AP645" s="15">
        <v>44</v>
      </c>
      <c r="AQ645" s="15">
        <v>90</v>
      </c>
      <c r="AR645" s="15">
        <v>66</v>
      </c>
      <c r="AS645" s="15">
        <v>111</v>
      </c>
      <c r="AT645" s="15">
        <v>33</v>
      </c>
      <c r="AU645" s="15">
        <v>53</v>
      </c>
      <c r="AV645" s="15">
        <v>2</v>
      </c>
      <c r="AW645" s="15">
        <v>115</v>
      </c>
      <c r="AX645" s="15">
        <v>24</v>
      </c>
      <c r="AY645" s="15">
        <v>130</v>
      </c>
      <c r="AZ645" s="15">
        <v>59</v>
      </c>
      <c r="BA645" s="15">
        <v>86</v>
      </c>
      <c r="BB645" s="15">
        <v>92</v>
      </c>
      <c r="BC645" s="15">
        <v>116</v>
      </c>
      <c r="BD645" s="15">
        <v>80</v>
      </c>
      <c r="BE645" s="15">
        <v>71</v>
      </c>
      <c r="BF645" s="15">
        <v>26</v>
      </c>
      <c r="BG645" s="15">
        <v>129</v>
      </c>
      <c r="BH645" s="15">
        <v>37</v>
      </c>
      <c r="BI645" s="15">
        <v>68</v>
      </c>
      <c r="BJ645" s="15">
        <v>23</v>
      </c>
      <c r="BK645" s="15">
        <v>102</v>
      </c>
      <c r="BL645" s="15">
        <v>78</v>
      </c>
      <c r="BM645" s="15">
        <v>73</v>
      </c>
      <c r="BN645" s="15">
        <v>40</v>
      </c>
      <c r="BO645" s="15">
        <v>104</v>
      </c>
      <c r="BP645" s="15">
        <v>41</v>
      </c>
      <c r="BQ645" s="15">
        <v>67</v>
      </c>
      <c r="BR645" s="15">
        <v>114</v>
      </c>
      <c r="BS645" s="15">
        <v>69</v>
      </c>
      <c r="BT645" s="15">
        <v>64</v>
      </c>
      <c r="BU645" s="15">
        <v>127</v>
      </c>
      <c r="BV645" s="15">
        <v>100</v>
      </c>
      <c r="BW645" s="15">
        <v>16</v>
      </c>
      <c r="BX645" s="15">
        <v>39</v>
      </c>
      <c r="BY645" s="15">
        <v>98</v>
      </c>
      <c r="BZ645" s="15">
        <v>77</v>
      </c>
      <c r="CA645" s="15">
        <v>103</v>
      </c>
      <c r="CB645" s="15">
        <v>122</v>
      </c>
      <c r="CC645" s="15">
        <v>126</v>
      </c>
      <c r="CD645" s="15">
        <v>120</v>
      </c>
      <c r="CE645" s="15">
        <v>32</v>
      </c>
      <c r="CF645" s="15">
        <v>45</v>
      </c>
      <c r="CG645" s="15">
        <v>51</v>
      </c>
      <c r="CH645" s="15">
        <v>9</v>
      </c>
      <c r="CI645" s="15">
        <v>91</v>
      </c>
      <c r="CJ645" s="15">
        <v>42</v>
      </c>
      <c r="CK645" s="15">
        <v>1</v>
      </c>
      <c r="CL645" s="15">
        <v>63</v>
      </c>
      <c r="CM645" s="15">
        <v>48</v>
      </c>
      <c r="CN645" s="15">
        <v>38</v>
      </c>
      <c r="CO645" s="15">
        <v>70</v>
      </c>
      <c r="CP645" s="15">
        <v>31</v>
      </c>
      <c r="CQ645" s="15">
        <v>13</v>
      </c>
      <c r="CR645" s="15">
        <v>82</v>
      </c>
      <c r="CS645" s="15">
        <v>88</v>
      </c>
      <c r="CT645" s="15">
        <v>22</v>
      </c>
      <c r="CU645" s="15">
        <v>27</v>
      </c>
      <c r="CV645" s="15">
        <v>118</v>
      </c>
      <c r="CW645" s="15">
        <v>18</v>
      </c>
      <c r="CX645" s="15">
        <v>75</v>
      </c>
      <c r="CY645" s="15">
        <v>106</v>
      </c>
      <c r="CZ645" s="15">
        <v>6</v>
      </c>
      <c r="DA645" s="15">
        <v>58</v>
      </c>
      <c r="DB645" s="15">
        <v>84</v>
      </c>
      <c r="DC645" s="15">
        <v>74</v>
      </c>
      <c r="DD645" s="15">
        <v>117</v>
      </c>
      <c r="DE645" s="15">
        <v>46</v>
      </c>
      <c r="DF645" s="15">
        <v>128</v>
      </c>
      <c r="DG645" s="15">
        <v>110</v>
      </c>
      <c r="DH645" s="15">
        <v>4</v>
      </c>
      <c r="DI645" s="15">
        <v>19</v>
      </c>
      <c r="DJ645" s="15">
        <v>97</v>
      </c>
      <c r="DK645" s="15">
        <v>54</v>
      </c>
      <c r="DL645" s="15">
        <v>62</v>
      </c>
      <c r="DM645" s="15">
        <v>60</v>
      </c>
      <c r="DN645" s="15">
        <v>105</v>
      </c>
      <c r="DO645" s="15">
        <v>93</v>
      </c>
      <c r="DP645" s="15">
        <v>112</v>
      </c>
      <c r="DQ645" s="15">
        <v>94</v>
      </c>
      <c r="DR645" s="15">
        <v>99</v>
      </c>
      <c r="DS645" s="15">
        <v>5</v>
      </c>
      <c r="DT645" s="15">
        <v>12</v>
      </c>
      <c r="DV645" s="15">
        <v>17</v>
      </c>
      <c r="DW645" s="15">
        <v>28</v>
      </c>
      <c r="DX645" s="15">
        <v>89</v>
      </c>
      <c r="DY645" s="15">
        <v>83</v>
      </c>
      <c r="EA645" s="15">
        <v>34</v>
      </c>
      <c r="EB645" s="15">
        <v>79</v>
      </c>
      <c r="EC645" s="15">
        <v>52</v>
      </c>
      <c r="ED645" s="15">
        <v>8</v>
      </c>
      <c r="EF645" s="15">
        <v>113</v>
      </c>
      <c r="EG645" s="15">
        <v>36</v>
      </c>
      <c r="EH645" s="15">
        <v>7</v>
      </c>
      <c r="EI645" s="15">
        <v>101</v>
      </c>
    </row>
    <row r="646" spans="4:139" s="15" customFormat="1"/>
    <row r="647" spans="4:139" s="15" customFormat="1">
      <c r="D647" s="479">
        <v>132</v>
      </c>
      <c r="E647" s="40" t="s">
        <v>338</v>
      </c>
    </row>
    <row r="648" spans="4:139" s="15" customFormat="1">
      <c r="E648" s="475" t="s">
        <v>283</v>
      </c>
      <c r="F648" s="15">
        <v>1</v>
      </c>
      <c r="G648" s="15">
        <v>2</v>
      </c>
      <c r="H648" s="15">
        <v>3</v>
      </c>
      <c r="I648" s="15">
        <v>4</v>
      </c>
      <c r="J648" s="15">
        <v>5</v>
      </c>
      <c r="K648" s="15">
        <v>6</v>
      </c>
      <c r="L648" s="15">
        <v>7</v>
      </c>
      <c r="M648" s="15">
        <v>8</v>
      </c>
      <c r="N648" s="15">
        <v>9</v>
      </c>
      <c r="O648" s="15">
        <v>10</v>
      </c>
      <c r="P648" s="15">
        <v>11</v>
      </c>
      <c r="Q648" s="15">
        <v>12</v>
      </c>
      <c r="R648" s="15">
        <v>13</v>
      </c>
      <c r="S648" s="15">
        <v>14</v>
      </c>
      <c r="T648" s="15">
        <v>15</v>
      </c>
      <c r="U648" s="15">
        <v>16</v>
      </c>
      <c r="V648" s="15">
        <v>17</v>
      </c>
      <c r="W648" s="15">
        <v>18</v>
      </c>
      <c r="X648" s="15">
        <v>19</v>
      </c>
      <c r="Y648" s="15">
        <v>20</v>
      </c>
      <c r="Z648" s="15">
        <v>21</v>
      </c>
      <c r="AA648" s="15">
        <v>22</v>
      </c>
      <c r="AB648" s="15">
        <v>23</v>
      </c>
      <c r="AC648" s="15">
        <v>24</v>
      </c>
      <c r="AD648" s="15">
        <v>25</v>
      </c>
      <c r="AE648" s="15">
        <v>26</v>
      </c>
      <c r="AF648" s="15">
        <v>27</v>
      </c>
      <c r="AG648" s="15">
        <v>28</v>
      </c>
      <c r="AH648" s="15">
        <v>29</v>
      </c>
      <c r="AI648" s="15">
        <v>30</v>
      </c>
      <c r="AJ648" s="15">
        <v>31</v>
      </c>
      <c r="AK648" s="15">
        <v>32</v>
      </c>
      <c r="AL648" s="15">
        <v>33</v>
      </c>
      <c r="AM648" s="15">
        <v>34</v>
      </c>
      <c r="AN648" s="15">
        <v>35</v>
      </c>
      <c r="AO648" s="15">
        <v>36</v>
      </c>
      <c r="AP648" s="15">
        <v>37</v>
      </c>
      <c r="AQ648" s="15">
        <v>38</v>
      </c>
      <c r="AR648" s="15">
        <v>39</v>
      </c>
      <c r="AS648" s="15">
        <v>40</v>
      </c>
      <c r="AT648" s="15">
        <v>41</v>
      </c>
      <c r="AU648" s="15">
        <v>42</v>
      </c>
      <c r="AV648" s="15">
        <v>43</v>
      </c>
      <c r="AW648" s="15">
        <v>44</v>
      </c>
      <c r="AX648" s="15">
        <v>45</v>
      </c>
      <c r="AY648" s="15">
        <v>46</v>
      </c>
      <c r="AZ648" s="15">
        <v>47</v>
      </c>
      <c r="BA648" s="15">
        <v>48</v>
      </c>
      <c r="BB648" s="15">
        <v>49</v>
      </c>
      <c r="BC648" s="15">
        <v>50</v>
      </c>
      <c r="BD648" s="15">
        <v>51</v>
      </c>
      <c r="BE648" s="15">
        <v>52</v>
      </c>
      <c r="BF648" s="15">
        <v>53</v>
      </c>
      <c r="BG648" s="15">
        <v>54</v>
      </c>
      <c r="BH648" s="15">
        <v>55</v>
      </c>
      <c r="BI648" s="15">
        <v>56</v>
      </c>
      <c r="BJ648" s="15">
        <v>57</v>
      </c>
      <c r="BK648" s="15">
        <v>58</v>
      </c>
      <c r="BL648" s="15">
        <v>59</v>
      </c>
      <c r="BM648" s="15">
        <v>60</v>
      </c>
      <c r="BN648" s="15">
        <v>61</v>
      </c>
      <c r="BO648" s="15">
        <v>62</v>
      </c>
      <c r="BP648" s="15">
        <v>63</v>
      </c>
      <c r="BQ648" s="15">
        <v>64</v>
      </c>
      <c r="BR648" s="15">
        <v>65</v>
      </c>
      <c r="BS648" s="15">
        <v>66</v>
      </c>
      <c r="BT648" s="15">
        <v>67</v>
      </c>
      <c r="BU648" s="15">
        <v>68</v>
      </c>
      <c r="BV648" s="15">
        <v>69</v>
      </c>
      <c r="BW648" s="15">
        <v>70</v>
      </c>
      <c r="BX648" s="15">
        <v>71</v>
      </c>
      <c r="BY648" s="15">
        <v>72</v>
      </c>
      <c r="BZ648" s="15">
        <v>73</v>
      </c>
      <c r="CA648" s="15">
        <v>74</v>
      </c>
      <c r="CB648" s="15">
        <v>75</v>
      </c>
      <c r="CC648" s="15">
        <v>76</v>
      </c>
      <c r="CD648" s="15">
        <v>77</v>
      </c>
      <c r="CE648" s="15">
        <v>78</v>
      </c>
      <c r="CF648" s="15">
        <v>79</v>
      </c>
      <c r="CG648" s="15">
        <v>80</v>
      </c>
      <c r="CH648" s="15">
        <v>81</v>
      </c>
      <c r="CI648" s="15">
        <v>82</v>
      </c>
      <c r="CJ648" s="15">
        <v>83</v>
      </c>
      <c r="CK648" s="15">
        <v>84</v>
      </c>
      <c r="CL648" s="15">
        <v>85</v>
      </c>
      <c r="CM648" s="15">
        <v>86</v>
      </c>
      <c r="CN648" s="15">
        <v>87</v>
      </c>
      <c r="CO648" s="15">
        <v>88</v>
      </c>
      <c r="CP648" s="15">
        <v>89</v>
      </c>
      <c r="CQ648" s="15">
        <v>90</v>
      </c>
      <c r="CR648" s="15">
        <v>91</v>
      </c>
      <c r="CS648" s="15">
        <v>92</v>
      </c>
      <c r="CT648" s="15">
        <v>93</v>
      </c>
      <c r="CU648" s="15">
        <v>94</v>
      </c>
      <c r="CV648" s="15">
        <v>95</v>
      </c>
      <c r="CW648" s="15">
        <v>96</v>
      </c>
      <c r="CX648" s="15">
        <v>97</v>
      </c>
      <c r="CY648" s="15">
        <v>98</v>
      </c>
      <c r="CZ648" s="15">
        <v>99</v>
      </c>
      <c r="DA648" s="15">
        <v>100</v>
      </c>
      <c r="DB648" s="15">
        <v>101</v>
      </c>
      <c r="DC648" s="15">
        <v>102</v>
      </c>
      <c r="DD648" s="15">
        <v>103</v>
      </c>
      <c r="DE648" s="15">
        <v>104</v>
      </c>
      <c r="DF648" s="15">
        <v>105</v>
      </c>
      <c r="DG648" s="15">
        <v>106</v>
      </c>
      <c r="DH648" s="15">
        <v>107</v>
      </c>
      <c r="DI648" s="15">
        <v>108</v>
      </c>
      <c r="DJ648" s="15">
        <v>109</v>
      </c>
      <c r="DK648" s="15">
        <v>110</v>
      </c>
      <c r="DL648" s="15">
        <v>111</v>
      </c>
      <c r="DM648" s="15">
        <v>112</v>
      </c>
      <c r="DN648" s="15">
        <v>113</v>
      </c>
      <c r="DO648" s="15">
        <v>114</v>
      </c>
      <c r="DP648" s="15">
        <v>115</v>
      </c>
      <c r="DQ648" s="15">
        <v>116</v>
      </c>
      <c r="DR648" s="15">
        <v>117</v>
      </c>
      <c r="DS648" s="15">
        <v>118</v>
      </c>
      <c r="DT648" s="15">
        <v>119</v>
      </c>
      <c r="DU648" s="15">
        <v>120</v>
      </c>
      <c r="DV648" s="15">
        <v>121</v>
      </c>
      <c r="DW648" s="15">
        <v>122</v>
      </c>
      <c r="DX648" s="15">
        <v>123</v>
      </c>
      <c r="DY648" s="15">
        <v>124</v>
      </c>
      <c r="EA648" s="15">
        <v>125</v>
      </c>
      <c r="EB648" s="15">
        <v>126</v>
      </c>
      <c r="EC648" s="15">
        <v>127</v>
      </c>
      <c r="ED648" s="15">
        <v>128</v>
      </c>
      <c r="EF648" s="15">
        <v>129</v>
      </c>
      <c r="EG648" s="15">
        <v>130</v>
      </c>
      <c r="EH648" s="15">
        <v>131</v>
      </c>
      <c r="EI648" s="15">
        <v>132</v>
      </c>
    </row>
    <row r="649" spans="4:139" s="15" customFormat="1">
      <c r="E649" s="475" t="s">
        <v>311</v>
      </c>
      <c r="F649" s="15">
        <v>74</v>
      </c>
      <c r="G649" s="15">
        <v>58</v>
      </c>
      <c r="H649" s="15">
        <v>14</v>
      </c>
      <c r="I649" s="15">
        <v>36</v>
      </c>
      <c r="J649" s="15">
        <v>117</v>
      </c>
      <c r="K649" s="15">
        <v>5</v>
      </c>
      <c r="L649" s="15">
        <v>104</v>
      </c>
      <c r="M649" s="15">
        <v>27</v>
      </c>
      <c r="N649" s="15">
        <v>22</v>
      </c>
      <c r="O649" s="15">
        <v>39</v>
      </c>
      <c r="P649" s="15">
        <v>128</v>
      </c>
      <c r="Q649" s="15">
        <v>63</v>
      </c>
      <c r="R649" s="15">
        <v>7</v>
      </c>
      <c r="S649" s="15">
        <v>118</v>
      </c>
      <c r="T649" s="15">
        <v>84</v>
      </c>
      <c r="U649" s="15">
        <v>99</v>
      </c>
      <c r="V649" s="15">
        <v>61</v>
      </c>
      <c r="W649" s="15">
        <v>46</v>
      </c>
      <c r="X649" s="15">
        <v>3</v>
      </c>
      <c r="Y649" s="15">
        <v>78</v>
      </c>
      <c r="Z649" s="15">
        <v>108</v>
      </c>
      <c r="AA649" s="15">
        <v>45</v>
      </c>
      <c r="AB649" s="15">
        <v>57</v>
      </c>
      <c r="AC649" s="15">
        <v>95</v>
      </c>
      <c r="AD649" s="15">
        <v>87</v>
      </c>
      <c r="AE649" s="15">
        <v>12</v>
      </c>
      <c r="AF649" s="15">
        <v>127</v>
      </c>
      <c r="AG649" s="15">
        <v>114</v>
      </c>
      <c r="AH649" s="15">
        <v>131</v>
      </c>
      <c r="AI649" s="15">
        <v>37</v>
      </c>
      <c r="AJ649" s="15">
        <v>112</v>
      </c>
      <c r="AK649" s="15">
        <v>76</v>
      </c>
      <c r="AL649" s="15">
        <v>120</v>
      </c>
      <c r="AM649" s="15">
        <v>67</v>
      </c>
      <c r="AN649" s="15">
        <v>124</v>
      </c>
      <c r="AO649" s="15">
        <v>4</v>
      </c>
      <c r="AP649" s="15">
        <v>30</v>
      </c>
      <c r="AQ649" s="15">
        <v>20</v>
      </c>
      <c r="AR649" s="15">
        <v>68</v>
      </c>
      <c r="AS649" s="15">
        <v>93</v>
      </c>
      <c r="AT649" s="15">
        <v>43</v>
      </c>
      <c r="AU649" s="15">
        <v>40</v>
      </c>
      <c r="AV649" s="15">
        <v>97</v>
      </c>
      <c r="AW649" s="15">
        <v>106</v>
      </c>
      <c r="AX649" s="15">
        <v>13</v>
      </c>
      <c r="AY649" s="15">
        <v>18</v>
      </c>
      <c r="AZ649" s="15">
        <v>69</v>
      </c>
      <c r="BA649" s="15">
        <v>105</v>
      </c>
      <c r="BB649" s="15">
        <v>10</v>
      </c>
      <c r="BC649" s="15">
        <v>121</v>
      </c>
      <c r="BD649" s="15">
        <v>77</v>
      </c>
      <c r="BE649" s="15">
        <v>15</v>
      </c>
      <c r="BF649" s="15">
        <v>100</v>
      </c>
      <c r="BG649" s="15">
        <v>1</v>
      </c>
      <c r="BH649" s="15">
        <v>123</v>
      </c>
      <c r="BI649" s="15">
        <v>35</v>
      </c>
      <c r="BJ649" s="15">
        <v>51</v>
      </c>
      <c r="BK649" s="15">
        <v>21</v>
      </c>
      <c r="BL649" s="15">
        <v>81</v>
      </c>
      <c r="BM649" s="15">
        <v>132</v>
      </c>
      <c r="BN649" s="15">
        <v>19</v>
      </c>
      <c r="BO649" s="15">
        <v>98</v>
      </c>
      <c r="BP649" s="15">
        <v>94</v>
      </c>
      <c r="BQ649" s="15">
        <v>53</v>
      </c>
      <c r="BR649" s="15">
        <v>44</v>
      </c>
      <c r="BS649" s="15">
        <v>55</v>
      </c>
      <c r="BT649" s="15">
        <v>59</v>
      </c>
      <c r="BU649" s="15">
        <v>47</v>
      </c>
      <c r="BV649" s="15">
        <v>38</v>
      </c>
      <c r="BW649" s="15">
        <v>86</v>
      </c>
      <c r="BX649" s="15">
        <v>49</v>
      </c>
      <c r="BY649" s="15">
        <v>29</v>
      </c>
      <c r="BZ649" s="15">
        <v>115</v>
      </c>
      <c r="CA649" s="15">
        <v>52</v>
      </c>
      <c r="CB649" s="15">
        <v>103</v>
      </c>
      <c r="CC649" s="15">
        <v>9</v>
      </c>
      <c r="CD649" s="15">
        <v>28</v>
      </c>
      <c r="CE649" s="15">
        <v>126</v>
      </c>
      <c r="CF649" s="15">
        <v>73</v>
      </c>
      <c r="CG649" s="15">
        <v>96</v>
      </c>
      <c r="CH649" s="15">
        <v>34</v>
      </c>
      <c r="CI649" s="15">
        <v>119</v>
      </c>
      <c r="CJ649" s="15">
        <v>80</v>
      </c>
      <c r="CK649" s="15">
        <v>83</v>
      </c>
      <c r="CL649" s="15">
        <v>111</v>
      </c>
      <c r="CM649" s="15">
        <v>70</v>
      </c>
      <c r="CN649" s="15">
        <v>23</v>
      </c>
      <c r="CO649" s="15">
        <v>17</v>
      </c>
      <c r="CP649" s="15">
        <v>62</v>
      </c>
      <c r="CQ649" s="15">
        <v>101</v>
      </c>
      <c r="CR649" s="15">
        <v>54</v>
      </c>
      <c r="CS649" s="15">
        <v>116</v>
      </c>
      <c r="CT649" s="15">
        <v>107</v>
      </c>
      <c r="CU649" s="15">
        <v>82</v>
      </c>
      <c r="CV649" s="15">
        <v>125</v>
      </c>
      <c r="CW649" s="15">
        <v>109</v>
      </c>
      <c r="CX649" s="15">
        <v>41</v>
      </c>
      <c r="CY649" s="15">
        <v>25</v>
      </c>
      <c r="CZ649" s="15">
        <v>16</v>
      </c>
      <c r="DA649" s="15">
        <v>71</v>
      </c>
      <c r="DB649" s="15">
        <v>102</v>
      </c>
      <c r="DC649" s="15">
        <v>90</v>
      </c>
      <c r="DD649" s="15">
        <v>75</v>
      </c>
      <c r="DE649" s="15">
        <v>65</v>
      </c>
      <c r="DF649" s="15">
        <v>129</v>
      </c>
      <c r="DG649" s="15">
        <v>60</v>
      </c>
      <c r="DH649" s="15">
        <v>8</v>
      </c>
      <c r="DI649" s="15">
        <v>64</v>
      </c>
      <c r="DJ649" s="15">
        <v>31</v>
      </c>
      <c r="DK649" s="15">
        <v>91</v>
      </c>
      <c r="DL649" s="15">
        <v>85</v>
      </c>
      <c r="DM649" s="15">
        <v>89</v>
      </c>
      <c r="DN649" s="15">
        <v>110</v>
      </c>
      <c r="DO649" s="15">
        <v>113</v>
      </c>
      <c r="DP649" s="15">
        <v>79</v>
      </c>
      <c r="DQ649" s="15">
        <v>92</v>
      </c>
      <c r="DR649" s="15">
        <v>24</v>
      </c>
      <c r="DS649" s="15">
        <v>130</v>
      </c>
      <c r="DT649" s="15">
        <v>122</v>
      </c>
      <c r="DU649" s="15">
        <v>33</v>
      </c>
      <c r="DV649" s="15">
        <v>88</v>
      </c>
      <c r="DW649" s="15">
        <v>56</v>
      </c>
      <c r="DX649" s="15">
        <v>32</v>
      </c>
      <c r="DY649" s="15">
        <v>66</v>
      </c>
      <c r="EA649" s="15">
        <v>50</v>
      </c>
      <c r="EB649" s="15">
        <v>11</v>
      </c>
      <c r="EC649" s="15">
        <v>42</v>
      </c>
      <c r="ED649" s="15">
        <v>26</v>
      </c>
      <c r="EF649" s="15">
        <v>48</v>
      </c>
      <c r="EG649" s="15">
        <v>6</v>
      </c>
      <c r="EH649" s="15">
        <v>72</v>
      </c>
      <c r="EI649" s="15">
        <v>2</v>
      </c>
    </row>
    <row r="650" spans="4:139" s="15" customFormat="1">
      <c r="E650" s="475" t="s">
        <v>313</v>
      </c>
      <c r="F650" s="15">
        <v>3</v>
      </c>
      <c r="G650" s="15">
        <v>103</v>
      </c>
      <c r="H650" s="15">
        <v>125</v>
      </c>
      <c r="I650" s="15">
        <v>72</v>
      </c>
      <c r="J650" s="15">
        <v>8</v>
      </c>
      <c r="K650" s="15">
        <v>124</v>
      </c>
      <c r="L650" s="15">
        <v>73</v>
      </c>
      <c r="M650" s="15">
        <v>117</v>
      </c>
      <c r="N650" s="15">
        <v>27</v>
      </c>
      <c r="O650" s="15">
        <v>54</v>
      </c>
      <c r="P650" s="15">
        <v>10</v>
      </c>
      <c r="Q650" s="15">
        <v>53</v>
      </c>
      <c r="R650" s="15">
        <v>99</v>
      </c>
      <c r="S650" s="15">
        <v>57</v>
      </c>
      <c r="T650" s="15">
        <v>36</v>
      </c>
      <c r="U650" s="15">
        <v>62</v>
      </c>
      <c r="V650" s="15">
        <v>120</v>
      </c>
      <c r="W650" s="15">
        <v>19</v>
      </c>
      <c r="X650" s="15">
        <v>41</v>
      </c>
      <c r="Y650" s="15">
        <v>12</v>
      </c>
      <c r="Z650" s="15">
        <v>39</v>
      </c>
      <c r="AA650" s="15">
        <v>75</v>
      </c>
      <c r="AB650" s="15">
        <v>2</v>
      </c>
      <c r="AC650" s="15">
        <v>130</v>
      </c>
      <c r="AD650" s="15">
        <v>116</v>
      </c>
      <c r="AE650" s="15">
        <v>40</v>
      </c>
      <c r="AF650" s="15">
        <v>1</v>
      </c>
      <c r="AG650" s="15">
        <v>90</v>
      </c>
      <c r="AH650" s="15">
        <v>51</v>
      </c>
      <c r="AI650" s="15">
        <v>128</v>
      </c>
      <c r="AJ650" s="15">
        <v>105</v>
      </c>
      <c r="AK650" s="15">
        <v>33</v>
      </c>
      <c r="AL650" s="15">
        <v>50</v>
      </c>
      <c r="AM650" s="15">
        <v>91</v>
      </c>
      <c r="AN650" s="15">
        <v>61</v>
      </c>
      <c r="AO650" s="15">
        <v>15</v>
      </c>
      <c r="AP650" s="15">
        <v>20</v>
      </c>
      <c r="AQ650" s="15">
        <v>49</v>
      </c>
      <c r="AR650" s="15">
        <v>43</v>
      </c>
      <c r="AS650" s="15">
        <v>127</v>
      </c>
      <c r="AT650" s="15">
        <v>52</v>
      </c>
      <c r="AU650" s="15">
        <v>109</v>
      </c>
      <c r="AV650" s="15">
        <v>66</v>
      </c>
      <c r="AW650" s="15">
        <v>18</v>
      </c>
      <c r="AX650" s="15">
        <v>7</v>
      </c>
      <c r="AY650" s="15">
        <v>94</v>
      </c>
      <c r="AZ650" s="15">
        <v>114</v>
      </c>
      <c r="BA650" s="15">
        <v>59</v>
      </c>
      <c r="BB650" s="15">
        <v>23</v>
      </c>
      <c r="BC650" s="15">
        <v>97</v>
      </c>
      <c r="BD650" s="15">
        <v>29</v>
      </c>
      <c r="BE650" s="15">
        <v>60</v>
      </c>
      <c r="BF650" s="15">
        <v>37</v>
      </c>
      <c r="BG650" s="15">
        <v>96</v>
      </c>
      <c r="BH650" s="15">
        <v>106</v>
      </c>
      <c r="BI650" s="15">
        <v>118</v>
      </c>
      <c r="BJ650" s="15">
        <v>129</v>
      </c>
      <c r="BK650" s="15">
        <v>122</v>
      </c>
      <c r="BL650" s="15">
        <v>48</v>
      </c>
      <c r="BM650" s="15">
        <v>107</v>
      </c>
      <c r="BN650" s="15">
        <v>65</v>
      </c>
      <c r="BO650" s="15">
        <v>68</v>
      </c>
      <c r="BP650" s="15">
        <v>85</v>
      </c>
      <c r="BQ650" s="15">
        <v>88</v>
      </c>
      <c r="BR650" s="15">
        <v>42</v>
      </c>
      <c r="BS650" s="15">
        <v>67</v>
      </c>
      <c r="BT650" s="15">
        <v>83</v>
      </c>
      <c r="BU650" s="15">
        <v>104</v>
      </c>
      <c r="BV650" s="15">
        <v>21</v>
      </c>
      <c r="BW650" s="15">
        <v>108</v>
      </c>
      <c r="BX650" s="15">
        <v>131</v>
      </c>
      <c r="BY650" s="15">
        <v>34</v>
      </c>
      <c r="BZ650" s="15">
        <v>22</v>
      </c>
      <c r="CA650" s="15">
        <v>126</v>
      </c>
      <c r="CB650" s="15">
        <v>58</v>
      </c>
      <c r="CC650" s="15">
        <v>132</v>
      </c>
      <c r="CD650" s="15">
        <v>78</v>
      </c>
      <c r="CE650" s="15">
        <v>69</v>
      </c>
      <c r="CF650" s="15">
        <v>47</v>
      </c>
      <c r="CG650" s="15">
        <v>9</v>
      </c>
      <c r="CH650" s="15">
        <v>82</v>
      </c>
      <c r="CI650" s="15">
        <v>35</v>
      </c>
      <c r="CJ650" s="15">
        <v>45</v>
      </c>
      <c r="CK650" s="15">
        <v>112</v>
      </c>
      <c r="CL650" s="15">
        <v>98</v>
      </c>
      <c r="CM650" s="15">
        <v>13</v>
      </c>
      <c r="CN650" s="15">
        <v>38</v>
      </c>
      <c r="CO650" s="15">
        <v>16</v>
      </c>
      <c r="CP650" s="15">
        <v>63</v>
      </c>
      <c r="CQ650" s="15">
        <v>28</v>
      </c>
      <c r="CR650" s="15">
        <v>79</v>
      </c>
      <c r="CS650" s="15">
        <v>64</v>
      </c>
      <c r="CT650" s="15">
        <v>121</v>
      </c>
      <c r="CU650" s="15">
        <v>92</v>
      </c>
      <c r="CV650" s="15">
        <v>11</v>
      </c>
      <c r="CW650" s="15">
        <v>84</v>
      </c>
      <c r="CX650" s="15">
        <v>93</v>
      </c>
      <c r="CY650" s="15">
        <v>26</v>
      </c>
      <c r="CZ650" s="15">
        <v>32</v>
      </c>
      <c r="DA650" s="15">
        <v>102</v>
      </c>
      <c r="DB650" s="15">
        <v>80</v>
      </c>
      <c r="DC650" s="15">
        <v>100</v>
      </c>
      <c r="DD650" s="15">
        <v>74</v>
      </c>
      <c r="DE650" s="15">
        <v>56</v>
      </c>
      <c r="DF650" s="15">
        <v>4</v>
      </c>
      <c r="DG650" s="15">
        <v>119</v>
      </c>
      <c r="DH650" s="15">
        <v>110</v>
      </c>
      <c r="DI650" s="15">
        <v>70</v>
      </c>
      <c r="DJ650" s="15">
        <v>71</v>
      </c>
      <c r="DK650" s="15">
        <v>46</v>
      </c>
      <c r="DL650" s="15">
        <v>44</v>
      </c>
      <c r="DM650" s="15">
        <v>25</v>
      </c>
      <c r="DN650" s="15">
        <v>31</v>
      </c>
      <c r="DO650" s="15">
        <v>17</v>
      </c>
      <c r="DP650" s="15">
        <v>76</v>
      </c>
      <c r="DQ650" s="15">
        <v>113</v>
      </c>
      <c r="DR650" s="15">
        <v>123</v>
      </c>
      <c r="DS650" s="15">
        <v>5</v>
      </c>
      <c r="DT650" s="15">
        <v>6</v>
      </c>
      <c r="DU650" s="15">
        <v>81</v>
      </c>
      <c r="DV650" s="15">
        <v>24</v>
      </c>
      <c r="DW650" s="15">
        <v>115</v>
      </c>
      <c r="DX650" s="15">
        <v>87</v>
      </c>
      <c r="DY650" s="15">
        <v>55</v>
      </c>
      <c r="EA650" s="15">
        <v>30</v>
      </c>
      <c r="EB650" s="15">
        <v>111</v>
      </c>
      <c r="EC650" s="15">
        <v>89</v>
      </c>
      <c r="ED650" s="15">
        <v>101</v>
      </c>
      <c r="EF650" s="15">
        <v>95</v>
      </c>
      <c r="EG650" s="15">
        <v>14</v>
      </c>
      <c r="EH650" s="15">
        <v>86</v>
      </c>
      <c r="EI650" s="15">
        <v>77</v>
      </c>
    </row>
    <row r="651" spans="4:139" s="15" customFormat="1"/>
    <row r="652" spans="4:139" s="15" customFormat="1">
      <c r="D652" s="479">
        <v>133</v>
      </c>
      <c r="E652" s="40" t="s">
        <v>338</v>
      </c>
    </row>
    <row r="653" spans="4:139" s="15" customFormat="1">
      <c r="E653" s="475" t="s">
        <v>283</v>
      </c>
      <c r="F653" s="15">
        <v>1</v>
      </c>
      <c r="G653" s="15">
        <v>2</v>
      </c>
      <c r="H653" s="15">
        <v>3</v>
      </c>
      <c r="I653" s="15">
        <v>4</v>
      </c>
      <c r="J653" s="15">
        <v>5</v>
      </c>
      <c r="K653" s="15">
        <v>6</v>
      </c>
      <c r="L653" s="15">
        <v>7</v>
      </c>
      <c r="M653" s="15">
        <v>8</v>
      </c>
      <c r="N653" s="15">
        <v>9</v>
      </c>
      <c r="O653" s="15">
        <v>10</v>
      </c>
      <c r="P653" s="15">
        <v>11</v>
      </c>
      <c r="Q653" s="15">
        <v>12</v>
      </c>
      <c r="R653" s="15">
        <v>13</v>
      </c>
      <c r="S653" s="15">
        <v>14</v>
      </c>
      <c r="T653" s="15">
        <v>15</v>
      </c>
      <c r="U653" s="15">
        <v>16</v>
      </c>
      <c r="V653" s="15">
        <v>17</v>
      </c>
      <c r="W653" s="15">
        <v>18</v>
      </c>
      <c r="X653" s="15">
        <v>19</v>
      </c>
      <c r="Y653" s="15">
        <v>20</v>
      </c>
      <c r="Z653" s="15">
        <v>21</v>
      </c>
      <c r="AA653" s="15">
        <v>22</v>
      </c>
      <c r="AB653" s="15">
        <v>23</v>
      </c>
      <c r="AC653" s="15">
        <v>24</v>
      </c>
      <c r="AD653" s="15">
        <v>25</v>
      </c>
      <c r="AE653" s="15">
        <v>26</v>
      </c>
      <c r="AF653" s="15">
        <v>27</v>
      </c>
      <c r="AG653" s="15">
        <v>28</v>
      </c>
      <c r="AH653" s="15">
        <v>29</v>
      </c>
      <c r="AI653" s="15">
        <v>30</v>
      </c>
      <c r="AJ653" s="15">
        <v>31</v>
      </c>
      <c r="AK653" s="15">
        <v>32</v>
      </c>
      <c r="AL653" s="15">
        <v>33</v>
      </c>
      <c r="AM653" s="15">
        <v>34</v>
      </c>
      <c r="AN653" s="15">
        <v>35</v>
      </c>
      <c r="AO653" s="15">
        <v>36</v>
      </c>
      <c r="AP653" s="15">
        <v>37</v>
      </c>
      <c r="AQ653" s="15">
        <v>38</v>
      </c>
      <c r="AR653" s="15">
        <v>39</v>
      </c>
      <c r="AS653" s="15">
        <v>40</v>
      </c>
      <c r="AT653" s="15">
        <v>41</v>
      </c>
      <c r="AU653" s="15">
        <v>42</v>
      </c>
      <c r="AV653" s="15">
        <v>43</v>
      </c>
      <c r="AW653" s="15">
        <v>44</v>
      </c>
      <c r="AX653" s="15">
        <v>45</v>
      </c>
      <c r="AY653" s="15">
        <v>46</v>
      </c>
      <c r="AZ653" s="15">
        <v>47</v>
      </c>
      <c r="BA653" s="15">
        <v>48</v>
      </c>
      <c r="BB653" s="15">
        <v>49</v>
      </c>
      <c r="BC653" s="15">
        <v>50</v>
      </c>
      <c r="BD653" s="15">
        <v>51</v>
      </c>
      <c r="BE653" s="15">
        <v>52</v>
      </c>
      <c r="BF653" s="15">
        <v>53</v>
      </c>
      <c r="BG653" s="15">
        <v>54</v>
      </c>
      <c r="BH653" s="15">
        <v>55</v>
      </c>
      <c r="BI653" s="15">
        <v>56</v>
      </c>
      <c r="BJ653" s="15">
        <v>57</v>
      </c>
      <c r="BK653" s="15">
        <v>58</v>
      </c>
      <c r="BL653" s="15">
        <v>59</v>
      </c>
      <c r="BM653" s="15">
        <v>60</v>
      </c>
      <c r="BN653" s="15">
        <v>61</v>
      </c>
      <c r="BO653" s="15">
        <v>62</v>
      </c>
      <c r="BP653" s="15">
        <v>63</v>
      </c>
      <c r="BQ653" s="15">
        <v>64</v>
      </c>
      <c r="BR653" s="15">
        <v>65</v>
      </c>
      <c r="BS653" s="15">
        <v>66</v>
      </c>
      <c r="BT653" s="15">
        <v>67</v>
      </c>
      <c r="BU653" s="15">
        <v>68</v>
      </c>
      <c r="BV653" s="15">
        <v>69</v>
      </c>
      <c r="BW653" s="15">
        <v>70</v>
      </c>
      <c r="BX653" s="15">
        <v>71</v>
      </c>
      <c r="BY653" s="15">
        <v>72</v>
      </c>
      <c r="BZ653" s="15">
        <v>73</v>
      </c>
      <c r="CA653" s="15">
        <v>74</v>
      </c>
      <c r="CB653" s="15">
        <v>75</v>
      </c>
      <c r="CC653" s="15">
        <v>76</v>
      </c>
      <c r="CD653" s="15">
        <v>77</v>
      </c>
      <c r="CE653" s="15">
        <v>78</v>
      </c>
      <c r="CF653" s="15">
        <v>79</v>
      </c>
      <c r="CG653" s="15">
        <v>80</v>
      </c>
      <c r="CH653" s="15">
        <v>81</v>
      </c>
      <c r="CI653" s="15">
        <v>82</v>
      </c>
      <c r="CJ653" s="15">
        <v>83</v>
      </c>
      <c r="CK653" s="15">
        <v>84</v>
      </c>
      <c r="CL653" s="15">
        <v>85</v>
      </c>
      <c r="CM653" s="15">
        <v>86</v>
      </c>
      <c r="CN653" s="15">
        <v>87</v>
      </c>
      <c r="CO653" s="15">
        <v>88</v>
      </c>
      <c r="CP653" s="15">
        <v>89</v>
      </c>
      <c r="CQ653" s="15">
        <v>90</v>
      </c>
      <c r="CR653" s="15">
        <v>91</v>
      </c>
      <c r="CS653" s="15">
        <v>92</v>
      </c>
      <c r="CT653" s="15">
        <v>93</v>
      </c>
      <c r="CU653" s="15">
        <v>94</v>
      </c>
      <c r="CV653" s="15">
        <v>95</v>
      </c>
      <c r="CW653" s="15">
        <v>96</v>
      </c>
      <c r="CX653" s="15">
        <v>97</v>
      </c>
      <c r="CY653" s="15">
        <v>98</v>
      </c>
      <c r="CZ653" s="15">
        <v>99</v>
      </c>
      <c r="DA653" s="15">
        <v>100</v>
      </c>
      <c r="DB653" s="15">
        <v>101</v>
      </c>
      <c r="DC653" s="15">
        <v>102</v>
      </c>
      <c r="DD653" s="15">
        <v>103</v>
      </c>
      <c r="DE653" s="15">
        <v>104</v>
      </c>
      <c r="DF653" s="15">
        <v>105</v>
      </c>
      <c r="DG653" s="15">
        <v>106</v>
      </c>
      <c r="DH653" s="15">
        <v>107</v>
      </c>
      <c r="DI653" s="15">
        <v>108</v>
      </c>
      <c r="DJ653" s="15">
        <v>109</v>
      </c>
      <c r="DK653" s="15">
        <v>110</v>
      </c>
      <c r="DL653" s="15">
        <v>111</v>
      </c>
      <c r="DM653" s="15">
        <v>112</v>
      </c>
      <c r="DN653" s="15">
        <v>113</v>
      </c>
      <c r="DO653" s="15">
        <v>114</v>
      </c>
      <c r="DP653" s="15">
        <v>115</v>
      </c>
      <c r="DQ653" s="15">
        <v>116</v>
      </c>
      <c r="DR653" s="15">
        <v>117</v>
      </c>
      <c r="DS653" s="15">
        <v>118</v>
      </c>
      <c r="DT653" s="15">
        <v>119</v>
      </c>
      <c r="DU653" s="15">
        <v>120</v>
      </c>
      <c r="DV653" s="15">
        <v>121</v>
      </c>
      <c r="DW653" s="15">
        <v>122</v>
      </c>
      <c r="DX653" s="15">
        <v>123</v>
      </c>
      <c r="DY653" s="15">
        <v>124</v>
      </c>
      <c r="DZ653" s="15">
        <v>125</v>
      </c>
      <c r="EA653" s="15">
        <v>126</v>
      </c>
      <c r="EB653" s="15">
        <v>127</v>
      </c>
      <c r="EC653" s="15">
        <v>128</v>
      </c>
      <c r="ED653" s="15">
        <v>129</v>
      </c>
      <c r="EF653" s="15">
        <v>130</v>
      </c>
      <c r="EG653" s="15">
        <v>131</v>
      </c>
      <c r="EH653" s="15">
        <v>132</v>
      </c>
      <c r="EI653" s="15">
        <v>133</v>
      </c>
    </row>
    <row r="654" spans="4:139" s="15" customFormat="1">
      <c r="E654" s="475" t="s">
        <v>311</v>
      </c>
      <c r="F654" s="15">
        <v>58</v>
      </c>
      <c r="G654" s="15">
        <v>96</v>
      </c>
      <c r="H654" s="15">
        <v>24</v>
      </c>
      <c r="I654" s="15">
        <v>71</v>
      </c>
      <c r="J654" s="15">
        <v>76</v>
      </c>
      <c r="K654" s="15">
        <v>62</v>
      </c>
      <c r="L654" s="15">
        <v>23</v>
      </c>
      <c r="M654" s="15">
        <v>77</v>
      </c>
      <c r="N654" s="15">
        <v>33</v>
      </c>
      <c r="O654" s="15">
        <v>113</v>
      </c>
      <c r="P654" s="15">
        <v>72</v>
      </c>
      <c r="Q654" s="15">
        <v>121</v>
      </c>
      <c r="R654" s="15">
        <v>37</v>
      </c>
      <c r="S654" s="15">
        <v>30</v>
      </c>
      <c r="T654" s="15">
        <v>127</v>
      </c>
      <c r="U654" s="15">
        <v>94</v>
      </c>
      <c r="V654" s="15">
        <v>6</v>
      </c>
      <c r="W654" s="15">
        <v>4</v>
      </c>
      <c r="X654" s="15">
        <v>28</v>
      </c>
      <c r="Y654" s="15">
        <v>63</v>
      </c>
      <c r="Z654" s="15">
        <v>124</v>
      </c>
      <c r="AA654" s="15">
        <v>78</v>
      </c>
      <c r="AB654" s="15">
        <v>117</v>
      </c>
      <c r="AC654" s="15">
        <v>41</v>
      </c>
      <c r="AD654" s="15">
        <v>36</v>
      </c>
      <c r="AE654" s="15">
        <v>49</v>
      </c>
      <c r="AF654" s="15">
        <v>54</v>
      </c>
      <c r="AG654" s="15">
        <v>90</v>
      </c>
      <c r="AH654" s="15">
        <v>108</v>
      </c>
      <c r="AI654" s="15">
        <v>118</v>
      </c>
      <c r="AJ654" s="15">
        <v>105</v>
      </c>
      <c r="AK654" s="15">
        <v>79</v>
      </c>
      <c r="AL654" s="15">
        <v>84</v>
      </c>
      <c r="AM654" s="15">
        <v>5</v>
      </c>
      <c r="AN654" s="15">
        <v>67</v>
      </c>
      <c r="AO654" s="15">
        <v>25</v>
      </c>
      <c r="AP654" s="15">
        <v>40</v>
      </c>
      <c r="AQ654" s="15">
        <v>101</v>
      </c>
      <c r="AR654" s="15">
        <v>27</v>
      </c>
      <c r="AS654" s="15">
        <v>116</v>
      </c>
      <c r="AT654" s="15">
        <v>8</v>
      </c>
      <c r="AU654" s="15">
        <v>65</v>
      </c>
      <c r="AV654" s="15">
        <v>107</v>
      </c>
      <c r="AW654" s="15">
        <v>86</v>
      </c>
      <c r="AX654" s="15">
        <v>81</v>
      </c>
      <c r="AY654" s="15">
        <v>59</v>
      </c>
      <c r="AZ654" s="15">
        <v>88</v>
      </c>
      <c r="BA654" s="15">
        <v>19</v>
      </c>
      <c r="BB654" s="15">
        <v>26</v>
      </c>
      <c r="BC654" s="15">
        <v>97</v>
      </c>
      <c r="BD654" s="15">
        <v>122</v>
      </c>
      <c r="BE654" s="15">
        <v>55</v>
      </c>
      <c r="BF654" s="15">
        <v>104</v>
      </c>
      <c r="BG654" s="15">
        <v>15</v>
      </c>
      <c r="BH654" s="15">
        <v>43</v>
      </c>
      <c r="BI654" s="15">
        <v>75</v>
      </c>
      <c r="BJ654" s="15">
        <v>83</v>
      </c>
      <c r="BK654" s="15">
        <v>133</v>
      </c>
      <c r="BL654" s="15">
        <v>115</v>
      </c>
      <c r="BM654" s="15">
        <v>18</v>
      </c>
      <c r="BN654" s="15">
        <v>45</v>
      </c>
      <c r="BO654" s="15">
        <v>128</v>
      </c>
      <c r="BP654" s="15">
        <v>51</v>
      </c>
      <c r="BQ654" s="15">
        <v>2</v>
      </c>
      <c r="BR654" s="15">
        <v>99</v>
      </c>
      <c r="BS654" s="15">
        <v>80</v>
      </c>
      <c r="BT654" s="15">
        <v>35</v>
      </c>
      <c r="BU654" s="15">
        <v>82</v>
      </c>
      <c r="BV654" s="15">
        <v>68</v>
      </c>
      <c r="BW654" s="15">
        <v>91</v>
      </c>
      <c r="BX654" s="15">
        <v>64</v>
      </c>
      <c r="BY654" s="15">
        <v>29</v>
      </c>
      <c r="BZ654" s="15">
        <v>56</v>
      </c>
      <c r="CA654" s="15">
        <v>95</v>
      </c>
      <c r="CB654" s="15">
        <v>123</v>
      </c>
      <c r="CC654" s="15">
        <v>44</v>
      </c>
      <c r="CD654" s="15">
        <v>3</v>
      </c>
      <c r="CE654" s="15">
        <v>87</v>
      </c>
      <c r="CF654" s="15">
        <v>11</v>
      </c>
      <c r="CG654" s="15">
        <v>66</v>
      </c>
      <c r="CH654" s="15">
        <v>100</v>
      </c>
      <c r="CI654" s="15">
        <v>1</v>
      </c>
      <c r="CJ654" s="15">
        <v>111</v>
      </c>
      <c r="CK654" s="15">
        <v>130</v>
      </c>
      <c r="CL654" s="15">
        <v>53</v>
      </c>
      <c r="CM654" s="15">
        <v>74</v>
      </c>
      <c r="CN654" s="15">
        <v>34</v>
      </c>
      <c r="CO654" s="15">
        <v>47</v>
      </c>
      <c r="CP654" s="15">
        <v>57</v>
      </c>
      <c r="CQ654" s="15">
        <v>12</v>
      </c>
      <c r="CR654" s="15">
        <v>89</v>
      </c>
      <c r="CS654" s="15">
        <v>69</v>
      </c>
      <c r="CT654" s="15">
        <v>110</v>
      </c>
      <c r="CU654" s="15">
        <v>98</v>
      </c>
      <c r="CV654" s="15">
        <v>132</v>
      </c>
      <c r="CW654" s="15">
        <v>109</v>
      </c>
      <c r="CX654" s="15">
        <v>50</v>
      </c>
      <c r="CY654" s="15">
        <v>102</v>
      </c>
      <c r="CZ654" s="15">
        <v>42</v>
      </c>
      <c r="DA654" s="15">
        <v>7</v>
      </c>
      <c r="DB654" s="15">
        <v>125</v>
      </c>
      <c r="DC654" s="15">
        <v>39</v>
      </c>
      <c r="DD654" s="15">
        <v>16</v>
      </c>
      <c r="DE654" s="15">
        <v>93</v>
      </c>
      <c r="DF654" s="15">
        <v>48</v>
      </c>
      <c r="DG654" s="15">
        <v>112</v>
      </c>
      <c r="DH654" s="15">
        <v>106</v>
      </c>
      <c r="DI654" s="15">
        <v>17</v>
      </c>
      <c r="DJ654" s="15">
        <v>22</v>
      </c>
      <c r="DK654" s="15">
        <v>31</v>
      </c>
      <c r="DL654" s="15">
        <v>38</v>
      </c>
      <c r="DM654" s="15">
        <v>120</v>
      </c>
      <c r="DN654" s="15">
        <v>114</v>
      </c>
      <c r="DO654" s="15">
        <v>10</v>
      </c>
      <c r="DP654" s="15">
        <v>13</v>
      </c>
      <c r="DQ654" s="15">
        <v>85</v>
      </c>
      <c r="DR654" s="15">
        <v>61</v>
      </c>
      <c r="DS654" s="15">
        <v>131</v>
      </c>
      <c r="DT654" s="15">
        <v>46</v>
      </c>
      <c r="DU654" s="15">
        <v>126</v>
      </c>
      <c r="DV654" s="15">
        <v>129</v>
      </c>
      <c r="DW654" s="15">
        <v>70</v>
      </c>
      <c r="DX654" s="15">
        <v>60</v>
      </c>
      <c r="DY654" s="15">
        <v>21</v>
      </c>
      <c r="DZ654" s="15">
        <v>103</v>
      </c>
      <c r="EA654" s="15">
        <v>9</v>
      </c>
      <c r="EB654" s="15">
        <v>20</v>
      </c>
      <c r="EC654" s="15">
        <v>52</v>
      </c>
      <c r="ED654" s="15">
        <v>92</v>
      </c>
      <c r="EF654" s="15">
        <v>14</v>
      </c>
      <c r="EG654" s="15">
        <v>73</v>
      </c>
      <c r="EH654" s="15">
        <v>119</v>
      </c>
      <c r="EI654" s="15">
        <v>32</v>
      </c>
    </row>
    <row r="655" spans="4:139" s="15" customFormat="1">
      <c r="E655" s="475" t="s">
        <v>313</v>
      </c>
      <c r="F655" s="15">
        <v>28</v>
      </c>
      <c r="G655" s="15">
        <v>108</v>
      </c>
      <c r="H655" s="15">
        <v>39</v>
      </c>
      <c r="I655" s="15">
        <v>101</v>
      </c>
      <c r="J655" s="15">
        <v>96</v>
      </c>
      <c r="K655" s="15">
        <v>57</v>
      </c>
      <c r="L655" s="15">
        <v>94</v>
      </c>
      <c r="M655" s="15">
        <v>55</v>
      </c>
      <c r="N655" s="15">
        <v>100</v>
      </c>
      <c r="O655" s="15">
        <v>11</v>
      </c>
      <c r="P655" s="15">
        <v>10</v>
      </c>
      <c r="Q655" s="15">
        <v>66</v>
      </c>
      <c r="R655" s="15">
        <v>2</v>
      </c>
      <c r="S655" s="15">
        <v>73</v>
      </c>
      <c r="T655" s="15">
        <v>58</v>
      </c>
      <c r="U655" s="15">
        <v>43</v>
      </c>
      <c r="V655" s="15">
        <v>33</v>
      </c>
      <c r="W655" s="15">
        <v>70</v>
      </c>
      <c r="X655" s="15">
        <v>1</v>
      </c>
      <c r="Y655" s="15">
        <v>131</v>
      </c>
      <c r="Z655" s="15">
        <v>118</v>
      </c>
      <c r="AA655" s="15">
        <v>132</v>
      </c>
      <c r="AB655" s="15">
        <v>42</v>
      </c>
      <c r="AC655" s="15">
        <v>76</v>
      </c>
      <c r="AD655" s="15">
        <v>8</v>
      </c>
      <c r="AE655" s="15">
        <v>5</v>
      </c>
      <c r="AF655" s="15">
        <v>13</v>
      </c>
      <c r="AG655" s="15">
        <v>74</v>
      </c>
      <c r="AH655" s="15">
        <v>23</v>
      </c>
      <c r="AI655" s="15">
        <v>102</v>
      </c>
      <c r="AJ655" s="15">
        <v>95</v>
      </c>
      <c r="AK655" s="15">
        <v>26</v>
      </c>
      <c r="AL655" s="15">
        <v>129</v>
      </c>
      <c r="AM655" s="15">
        <v>52</v>
      </c>
      <c r="AN655" s="15">
        <v>41</v>
      </c>
      <c r="AO655" s="15">
        <v>99</v>
      </c>
      <c r="AP655" s="15">
        <v>124</v>
      </c>
      <c r="AQ655" s="15">
        <v>126</v>
      </c>
      <c r="AR655" s="15">
        <v>77</v>
      </c>
      <c r="AS655" s="15">
        <v>130</v>
      </c>
      <c r="AT655" s="15">
        <v>35</v>
      </c>
      <c r="AU655" s="15">
        <v>116</v>
      </c>
      <c r="AV655" s="15">
        <v>105</v>
      </c>
      <c r="AW655" s="15">
        <v>85</v>
      </c>
      <c r="AX655" s="15">
        <v>3</v>
      </c>
      <c r="AY655" s="15">
        <v>69</v>
      </c>
      <c r="AZ655" s="15">
        <v>60</v>
      </c>
      <c r="BA655" s="15">
        <v>97</v>
      </c>
      <c r="BB655" s="15">
        <v>47</v>
      </c>
      <c r="BC655" s="15">
        <v>64</v>
      </c>
      <c r="BD655" s="15">
        <v>119</v>
      </c>
      <c r="BE655" s="15">
        <v>90</v>
      </c>
      <c r="BF655" s="15">
        <v>12</v>
      </c>
      <c r="BG655" s="15">
        <v>122</v>
      </c>
      <c r="BH655" s="15">
        <v>112</v>
      </c>
      <c r="BI655" s="15">
        <v>114</v>
      </c>
      <c r="BJ655" s="15">
        <v>19</v>
      </c>
      <c r="BK655" s="15">
        <v>54</v>
      </c>
      <c r="BL655" s="15">
        <v>45</v>
      </c>
      <c r="BM655" s="15">
        <v>21</v>
      </c>
      <c r="BN655" s="15">
        <v>115</v>
      </c>
      <c r="BO655" s="15">
        <v>89</v>
      </c>
      <c r="BP655" s="15">
        <v>92</v>
      </c>
      <c r="BQ655" s="15">
        <v>128</v>
      </c>
      <c r="BR655" s="15">
        <v>61</v>
      </c>
      <c r="BS655" s="15">
        <v>67</v>
      </c>
      <c r="BT655" s="15">
        <v>48</v>
      </c>
      <c r="BU655" s="15">
        <v>27</v>
      </c>
      <c r="BV655" s="15">
        <v>51</v>
      </c>
      <c r="BW655" s="15">
        <v>17</v>
      </c>
      <c r="BX655" s="15">
        <v>133</v>
      </c>
      <c r="BY655" s="15">
        <v>98</v>
      </c>
      <c r="BZ655" s="15">
        <v>36</v>
      </c>
      <c r="CA655" s="15">
        <v>111</v>
      </c>
      <c r="CB655" s="15">
        <v>82</v>
      </c>
      <c r="CC655" s="15">
        <v>110</v>
      </c>
      <c r="CD655" s="15">
        <v>68</v>
      </c>
      <c r="CE655" s="15">
        <v>22</v>
      </c>
      <c r="CF655" s="15">
        <v>75</v>
      </c>
      <c r="CG655" s="15">
        <v>6</v>
      </c>
      <c r="CH655" s="15">
        <v>113</v>
      </c>
      <c r="CI655" s="15">
        <v>4</v>
      </c>
      <c r="CJ655" s="15">
        <v>81</v>
      </c>
      <c r="CK655" s="15">
        <v>125</v>
      </c>
      <c r="CL655" s="15">
        <v>38</v>
      </c>
      <c r="CM655" s="15">
        <v>104</v>
      </c>
      <c r="CN655" s="15">
        <v>123</v>
      </c>
      <c r="CO655" s="15">
        <v>86</v>
      </c>
      <c r="CP655" s="15">
        <v>62</v>
      </c>
      <c r="CQ655" s="15">
        <v>78</v>
      </c>
      <c r="CR655" s="15">
        <v>84</v>
      </c>
      <c r="CS655" s="15">
        <v>63</v>
      </c>
      <c r="CT655" s="15">
        <v>29</v>
      </c>
      <c r="CU655" s="15">
        <v>121</v>
      </c>
      <c r="CV655" s="15">
        <v>87</v>
      </c>
      <c r="CW655" s="15">
        <v>32</v>
      </c>
      <c r="CX655" s="15">
        <v>9</v>
      </c>
      <c r="CY655" s="15">
        <v>49</v>
      </c>
      <c r="CZ655" s="15">
        <v>107</v>
      </c>
      <c r="DA655" s="15">
        <v>72</v>
      </c>
      <c r="DB655" s="15">
        <v>127</v>
      </c>
      <c r="DC655" s="15">
        <v>46</v>
      </c>
      <c r="DD655" s="15">
        <v>40</v>
      </c>
      <c r="DE655" s="15">
        <v>91</v>
      </c>
      <c r="DF655" s="15">
        <v>16</v>
      </c>
      <c r="DG655" s="15">
        <v>15</v>
      </c>
      <c r="DH655" s="15">
        <v>53</v>
      </c>
      <c r="DI655" s="15">
        <v>34</v>
      </c>
      <c r="DJ655" s="15">
        <v>37</v>
      </c>
      <c r="DK655" s="15">
        <v>109</v>
      </c>
      <c r="DL655" s="15">
        <v>30</v>
      </c>
      <c r="DM655" s="15">
        <v>25</v>
      </c>
      <c r="DN655" s="15">
        <v>50</v>
      </c>
      <c r="DO655" s="15">
        <v>56</v>
      </c>
      <c r="DP655" s="15">
        <v>14</v>
      </c>
      <c r="DQ655" s="15">
        <v>20</v>
      </c>
      <c r="DR655" s="15">
        <v>103</v>
      </c>
      <c r="DS655" s="15">
        <v>65</v>
      </c>
      <c r="DT655" s="15">
        <v>31</v>
      </c>
      <c r="DU655" s="15">
        <v>117</v>
      </c>
      <c r="DV655" s="15">
        <v>79</v>
      </c>
      <c r="DW655" s="15">
        <v>18</v>
      </c>
      <c r="DX655" s="15">
        <v>71</v>
      </c>
      <c r="DY655" s="15">
        <v>106</v>
      </c>
      <c r="DZ655" s="15">
        <v>88</v>
      </c>
      <c r="EA655" s="15">
        <v>24</v>
      </c>
      <c r="EB655" s="15">
        <v>59</v>
      </c>
      <c r="EC655" s="15">
        <v>120</v>
      </c>
      <c r="ED655" s="15">
        <v>83</v>
      </c>
      <c r="EF655" s="15">
        <v>7</v>
      </c>
      <c r="EG655" s="15">
        <v>93</v>
      </c>
      <c r="EH655" s="15">
        <v>44</v>
      </c>
      <c r="EI655" s="15">
        <v>80</v>
      </c>
    </row>
    <row r="656" spans="4:139" s="15" customFormat="1"/>
    <row r="657" spans="4:144" s="15" customFormat="1">
      <c r="D657" s="479">
        <v>134</v>
      </c>
      <c r="E657" s="40" t="s">
        <v>338</v>
      </c>
    </row>
    <row r="658" spans="4:144" s="15" customFormat="1">
      <c r="E658" s="475" t="s">
        <v>283</v>
      </c>
      <c r="F658" s="15">
        <v>1</v>
      </c>
      <c r="G658" s="15">
        <v>2</v>
      </c>
      <c r="H658" s="15">
        <v>3</v>
      </c>
      <c r="I658" s="15">
        <v>4</v>
      </c>
      <c r="J658" s="15">
        <v>5</v>
      </c>
      <c r="K658" s="15">
        <v>6</v>
      </c>
      <c r="L658" s="15">
        <v>7</v>
      </c>
      <c r="M658" s="15">
        <v>8</v>
      </c>
      <c r="N658" s="15">
        <v>9</v>
      </c>
      <c r="O658" s="15">
        <v>10</v>
      </c>
      <c r="P658" s="15">
        <v>11</v>
      </c>
      <c r="Q658" s="15">
        <v>12</v>
      </c>
      <c r="R658" s="15">
        <v>13</v>
      </c>
      <c r="S658" s="15">
        <v>14</v>
      </c>
      <c r="T658" s="15">
        <v>15</v>
      </c>
      <c r="U658" s="15">
        <v>16</v>
      </c>
      <c r="V658" s="15">
        <v>17</v>
      </c>
      <c r="W658" s="15">
        <v>18</v>
      </c>
      <c r="X658" s="15">
        <v>19</v>
      </c>
      <c r="Y658" s="15">
        <v>20</v>
      </c>
      <c r="Z658" s="15">
        <v>21</v>
      </c>
      <c r="AA658" s="15">
        <v>22</v>
      </c>
      <c r="AB658" s="15">
        <v>23</v>
      </c>
      <c r="AC658" s="15">
        <v>24</v>
      </c>
      <c r="AD658" s="15">
        <v>25</v>
      </c>
      <c r="AE658" s="15">
        <v>26</v>
      </c>
      <c r="AF658" s="15">
        <v>27</v>
      </c>
      <c r="AG658" s="15">
        <v>28</v>
      </c>
      <c r="AH658" s="15">
        <v>29</v>
      </c>
      <c r="AI658" s="15">
        <v>30</v>
      </c>
      <c r="AJ658" s="15">
        <v>31</v>
      </c>
      <c r="AK658" s="15">
        <v>32</v>
      </c>
      <c r="AL658" s="15">
        <v>33</v>
      </c>
      <c r="AM658" s="15">
        <v>34</v>
      </c>
      <c r="AN658" s="15">
        <v>35</v>
      </c>
      <c r="AO658" s="15">
        <v>36</v>
      </c>
      <c r="AP658" s="15">
        <v>37</v>
      </c>
      <c r="AQ658" s="15">
        <v>38</v>
      </c>
      <c r="AR658" s="15">
        <v>39</v>
      </c>
      <c r="AS658" s="15">
        <v>40</v>
      </c>
      <c r="AT658" s="15">
        <v>41</v>
      </c>
      <c r="AU658" s="15">
        <v>42</v>
      </c>
      <c r="AV658" s="15">
        <v>43</v>
      </c>
      <c r="AW658" s="15">
        <v>44</v>
      </c>
      <c r="AX658" s="15">
        <v>45</v>
      </c>
      <c r="AY658" s="15">
        <v>46</v>
      </c>
      <c r="AZ658" s="15">
        <v>47</v>
      </c>
      <c r="BA658" s="15">
        <v>48</v>
      </c>
      <c r="BB658" s="15">
        <v>49</v>
      </c>
      <c r="BC658" s="15">
        <v>50</v>
      </c>
      <c r="BD658" s="15">
        <v>51</v>
      </c>
      <c r="BE658" s="15">
        <v>52</v>
      </c>
      <c r="BF658" s="15">
        <v>53</v>
      </c>
      <c r="BG658" s="15">
        <v>54</v>
      </c>
      <c r="BH658" s="15">
        <v>55</v>
      </c>
      <c r="BI658" s="15">
        <v>56</v>
      </c>
      <c r="BJ658" s="15">
        <v>57</v>
      </c>
      <c r="BK658" s="15">
        <v>58</v>
      </c>
      <c r="BL658" s="15">
        <v>59</v>
      </c>
      <c r="BM658" s="15">
        <v>60</v>
      </c>
      <c r="BN658" s="15">
        <v>61</v>
      </c>
      <c r="BO658" s="15">
        <v>62</v>
      </c>
      <c r="BP658" s="15">
        <v>63</v>
      </c>
      <c r="BQ658" s="15">
        <v>64</v>
      </c>
      <c r="BR658" s="15">
        <v>65</v>
      </c>
      <c r="BS658" s="15">
        <v>66</v>
      </c>
      <c r="BT658" s="15">
        <v>67</v>
      </c>
      <c r="BU658" s="15">
        <v>68</v>
      </c>
      <c r="BV658" s="15">
        <v>69</v>
      </c>
      <c r="BW658" s="15">
        <v>70</v>
      </c>
      <c r="BX658" s="15">
        <v>71</v>
      </c>
      <c r="BY658" s="15">
        <v>72</v>
      </c>
      <c r="BZ658" s="15">
        <v>73</v>
      </c>
      <c r="CA658" s="15">
        <v>74</v>
      </c>
      <c r="CB658" s="15">
        <v>75</v>
      </c>
      <c r="CC658" s="15">
        <v>76</v>
      </c>
      <c r="CD658" s="15">
        <v>77</v>
      </c>
      <c r="CE658" s="15">
        <v>78</v>
      </c>
      <c r="CF658" s="15">
        <v>79</v>
      </c>
      <c r="CG658" s="15">
        <v>80</v>
      </c>
      <c r="CH658" s="15">
        <v>81</v>
      </c>
      <c r="CI658" s="15">
        <v>82</v>
      </c>
      <c r="CJ658" s="15">
        <v>83</v>
      </c>
      <c r="CK658" s="15">
        <v>84</v>
      </c>
      <c r="CL658" s="15">
        <v>85</v>
      </c>
      <c r="CM658" s="15">
        <v>86</v>
      </c>
      <c r="CN658" s="15">
        <v>87</v>
      </c>
      <c r="CO658" s="15">
        <v>88</v>
      </c>
      <c r="CP658" s="15">
        <v>89</v>
      </c>
      <c r="CQ658" s="15">
        <v>90</v>
      </c>
      <c r="CR658" s="15">
        <v>91</v>
      </c>
      <c r="CS658" s="15">
        <v>92</v>
      </c>
      <c r="CT658" s="15">
        <v>93</v>
      </c>
      <c r="CU658" s="15">
        <v>94</v>
      </c>
      <c r="CV658" s="15">
        <v>95</v>
      </c>
      <c r="CW658" s="15">
        <v>96</v>
      </c>
      <c r="CX658" s="15">
        <v>97</v>
      </c>
      <c r="CY658" s="15">
        <v>98</v>
      </c>
      <c r="CZ658" s="15">
        <v>99</v>
      </c>
      <c r="DA658" s="15">
        <v>100</v>
      </c>
      <c r="DB658" s="15">
        <v>101</v>
      </c>
      <c r="DC658" s="15">
        <v>102</v>
      </c>
      <c r="DD658" s="15">
        <v>103</v>
      </c>
      <c r="DE658" s="15">
        <v>104</v>
      </c>
      <c r="DF658" s="15">
        <v>105</v>
      </c>
      <c r="DG658" s="15">
        <v>106</v>
      </c>
      <c r="DH658" s="15">
        <v>107</v>
      </c>
      <c r="DI658" s="15">
        <v>108</v>
      </c>
      <c r="DJ658" s="15">
        <v>109</v>
      </c>
      <c r="DK658" s="15">
        <v>110</v>
      </c>
      <c r="DL658" s="15">
        <v>111</v>
      </c>
      <c r="DM658" s="15">
        <v>112</v>
      </c>
      <c r="DN658" s="15">
        <v>113</v>
      </c>
      <c r="DO658" s="15">
        <v>114</v>
      </c>
      <c r="DP658" s="15">
        <v>115</v>
      </c>
      <c r="DQ658" s="15">
        <v>116</v>
      </c>
      <c r="DR658" s="15">
        <v>117</v>
      </c>
      <c r="DS658" s="15">
        <v>118</v>
      </c>
      <c r="DT658" s="15">
        <v>119</v>
      </c>
      <c r="DU658" s="15">
        <v>120</v>
      </c>
      <c r="DV658" s="15">
        <v>121</v>
      </c>
      <c r="DW658" s="15">
        <v>122</v>
      </c>
      <c r="DX658" s="15">
        <v>123</v>
      </c>
      <c r="DY658" s="15">
        <v>124</v>
      </c>
      <c r="DZ658" s="15">
        <v>125</v>
      </c>
      <c r="EA658" s="15">
        <v>126</v>
      </c>
      <c r="EB658" s="15">
        <v>127</v>
      </c>
      <c r="EC658" s="15">
        <v>128</v>
      </c>
      <c r="ED658" s="15">
        <v>129</v>
      </c>
      <c r="EE658" s="15">
        <v>130</v>
      </c>
      <c r="EF658" s="15">
        <v>131</v>
      </c>
      <c r="EG658" s="15">
        <v>132</v>
      </c>
      <c r="EH658" s="15">
        <v>133</v>
      </c>
      <c r="EI658" s="15">
        <v>134</v>
      </c>
    </row>
    <row r="659" spans="4:144" s="15" customFormat="1">
      <c r="E659" s="475" t="s">
        <v>311</v>
      </c>
      <c r="F659" s="15">
        <v>128</v>
      </c>
      <c r="G659" s="15">
        <v>54</v>
      </c>
      <c r="H659" s="15">
        <v>95</v>
      </c>
      <c r="I659" s="15">
        <v>115</v>
      </c>
      <c r="J659" s="15">
        <v>34</v>
      </c>
      <c r="K659" s="15">
        <v>134</v>
      </c>
      <c r="L659" s="15">
        <v>114</v>
      </c>
      <c r="M659" s="15">
        <v>116</v>
      </c>
      <c r="N659" s="15">
        <v>88</v>
      </c>
      <c r="O659" s="15">
        <v>33</v>
      </c>
      <c r="P659" s="15">
        <v>4</v>
      </c>
      <c r="Q659" s="15">
        <v>10</v>
      </c>
      <c r="R659" s="15">
        <v>22</v>
      </c>
      <c r="S659" s="15">
        <v>31</v>
      </c>
      <c r="T659" s="15">
        <v>26</v>
      </c>
      <c r="U659" s="15">
        <v>92</v>
      </c>
      <c r="V659" s="15">
        <v>86</v>
      </c>
      <c r="W659" s="15">
        <v>67</v>
      </c>
      <c r="X659" s="15">
        <v>127</v>
      </c>
      <c r="Y659" s="15">
        <v>107</v>
      </c>
      <c r="Z659" s="15">
        <v>83</v>
      </c>
      <c r="AA659" s="15">
        <v>64</v>
      </c>
      <c r="AB659" s="15">
        <v>5</v>
      </c>
      <c r="AC659" s="15">
        <v>37</v>
      </c>
      <c r="AD659" s="15">
        <v>17</v>
      </c>
      <c r="AE659" s="15">
        <v>78</v>
      </c>
      <c r="AF659" s="15">
        <v>43</v>
      </c>
      <c r="AG659" s="15">
        <v>55</v>
      </c>
      <c r="AH659" s="15">
        <v>121</v>
      </c>
      <c r="AI659" s="15">
        <v>97</v>
      </c>
      <c r="AJ659" s="15">
        <v>69</v>
      </c>
      <c r="AK659" s="15">
        <v>36</v>
      </c>
      <c r="AL659" s="15">
        <v>7</v>
      </c>
      <c r="AM659" s="15">
        <v>47</v>
      </c>
      <c r="AN659" s="15">
        <v>62</v>
      </c>
      <c r="AO659" s="15">
        <v>3</v>
      </c>
      <c r="AP659" s="15">
        <v>120</v>
      </c>
      <c r="AQ659" s="15">
        <v>44</v>
      </c>
      <c r="AR659" s="15">
        <v>101</v>
      </c>
      <c r="AS659" s="15">
        <v>72</v>
      </c>
      <c r="AT659" s="15">
        <v>40</v>
      </c>
      <c r="AU659" s="15">
        <v>16</v>
      </c>
      <c r="AV659" s="15">
        <v>105</v>
      </c>
      <c r="AW659" s="15">
        <v>56</v>
      </c>
      <c r="AX659" s="15">
        <v>42</v>
      </c>
      <c r="AY659" s="15">
        <v>74</v>
      </c>
      <c r="AZ659" s="15">
        <v>93</v>
      </c>
      <c r="BA659" s="15">
        <v>12</v>
      </c>
      <c r="BB659" s="15">
        <v>45</v>
      </c>
      <c r="BC659" s="15">
        <v>76</v>
      </c>
      <c r="BD659" s="15">
        <v>108</v>
      </c>
      <c r="BE659" s="15">
        <v>15</v>
      </c>
      <c r="BF659" s="15">
        <v>81</v>
      </c>
      <c r="BG659" s="15">
        <v>48</v>
      </c>
      <c r="BH659" s="15">
        <v>112</v>
      </c>
      <c r="BI659" s="15">
        <v>99</v>
      </c>
      <c r="BJ659" s="15">
        <v>90</v>
      </c>
      <c r="BK659" s="15">
        <v>75</v>
      </c>
      <c r="BL659" s="15">
        <v>85</v>
      </c>
      <c r="BM659" s="15">
        <v>9</v>
      </c>
      <c r="BN659" s="15">
        <v>132</v>
      </c>
      <c r="BO659" s="15">
        <v>38</v>
      </c>
      <c r="BP659" s="15">
        <v>50</v>
      </c>
      <c r="BQ659" s="15">
        <v>110</v>
      </c>
      <c r="BR659" s="15">
        <v>98</v>
      </c>
      <c r="BS659" s="15">
        <v>119</v>
      </c>
      <c r="BT659" s="15">
        <v>49</v>
      </c>
      <c r="BU659" s="15">
        <v>96</v>
      </c>
      <c r="BV659" s="15">
        <v>27</v>
      </c>
      <c r="BW659" s="15">
        <v>24</v>
      </c>
      <c r="BX659" s="15">
        <v>70</v>
      </c>
      <c r="BY659" s="15">
        <v>8</v>
      </c>
      <c r="BZ659" s="15">
        <v>84</v>
      </c>
      <c r="CA659" s="15">
        <v>2</v>
      </c>
      <c r="CB659" s="15">
        <v>11</v>
      </c>
      <c r="CC659" s="15">
        <v>122</v>
      </c>
      <c r="CD659" s="15">
        <v>18</v>
      </c>
      <c r="CE659" s="15">
        <v>129</v>
      </c>
      <c r="CF659" s="15">
        <v>111</v>
      </c>
      <c r="CG659" s="15">
        <v>53</v>
      </c>
      <c r="CH659" s="15">
        <v>123</v>
      </c>
      <c r="CI659" s="15">
        <v>60</v>
      </c>
      <c r="CJ659" s="15">
        <v>51</v>
      </c>
      <c r="CK659" s="15">
        <v>73</v>
      </c>
      <c r="CL659" s="15">
        <v>21</v>
      </c>
      <c r="CM659" s="15">
        <v>14</v>
      </c>
      <c r="CN659" s="15">
        <v>35</v>
      </c>
      <c r="CO659" s="15">
        <v>59</v>
      </c>
      <c r="CP659" s="15">
        <v>52</v>
      </c>
      <c r="CQ659" s="15">
        <v>106</v>
      </c>
      <c r="CR659" s="15">
        <v>19</v>
      </c>
      <c r="CS659" s="15">
        <v>100</v>
      </c>
      <c r="CT659" s="15">
        <v>87</v>
      </c>
      <c r="CU659" s="15">
        <v>102</v>
      </c>
      <c r="CV659" s="15">
        <v>1</v>
      </c>
      <c r="CW659" s="15">
        <v>82</v>
      </c>
      <c r="CX659" s="15">
        <v>41</v>
      </c>
      <c r="CY659" s="15">
        <v>65</v>
      </c>
      <c r="CZ659" s="15">
        <v>25</v>
      </c>
      <c r="DA659" s="15">
        <v>68</v>
      </c>
      <c r="DB659" s="15">
        <v>104</v>
      </c>
      <c r="DC659" s="15">
        <v>94</v>
      </c>
      <c r="DD659" s="15">
        <v>117</v>
      </c>
      <c r="DE659" s="15">
        <v>20</v>
      </c>
      <c r="DF659" s="15">
        <v>57</v>
      </c>
      <c r="DG659" s="15">
        <v>58</v>
      </c>
      <c r="DH659" s="15">
        <v>63</v>
      </c>
      <c r="DI659" s="15">
        <v>46</v>
      </c>
      <c r="DJ659" s="15">
        <v>125</v>
      </c>
      <c r="DK659" s="15">
        <v>13</v>
      </c>
      <c r="DL659" s="15">
        <v>79</v>
      </c>
      <c r="DM659" s="15">
        <v>126</v>
      </c>
      <c r="DN659" s="15">
        <v>91</v>
      </c>
      <c r="DO659" s="15">
        <v>23</v>
      </c>
      <c r="DP659" s="15">
        <v>131</v>
      </c>
      <c r="DQ659" s="15">
        <v>77</v>
      </c>
      <c r="DR659" s="15">
        <v>89</v>
      </c>
      <c r="DS659" s="15">
        <v>30</v>
      </c>
      <c r="DT659" s="15">
        <v>66</v>
      </c>
      <c r="DU659" s="15">
        <v>32</v>
      </c>
      <c r="DV659" s="15">
        <v>39</v>
      </c>
      <c r="DW659" s="15">
        <v>130</v>
      </c>
      <c r="DX659" s="15">
        <v>124</v>
      </c>
      <c r="DY659" s="15">
        <v>80</v>
      </c>
      <c r="DZ659" s="15">
        <v>133</v>
      </c>
      <c r="EA659" s="15">
        <v>103</v>
      </c>
      <c r="EB659" s="15">
        <v>109</v>
      </c>
      <c r="EC659" s="15">
        <v>71</v>
      </c>
      <c r="ED659" s="15">
        <v>118</v>
      </c>
      <c r="EE659" s="15">
        <v>28</v>
      </c>
      <c r="EF659" s="15">
        <v>113</v>
      </c>
      <c r="EG659" s="15">
        <v>61</v>
      </c>
      <c r="EH659" s="15">
        <v>29</v>
      </c>
      <c r="EI659" s="15">
        <v>6</v>
      </c>
    </row>
    <row r="660" spans="4:144" s="15" customFormat="1">
      <c r="E660" s="475" t="s">
        <v>313</v>
      </c>
      <c r="F660" s="15">
        <v>115</v>
      </c>
      <c r="G660" s="15">
        <v>88</v>
      </c>
      <c r="H660" s="15">
        <v>52</v>
      </c>
      <c r="I660" s="15">
        <v>82</v>
      </c>
      <c r="J660" s="15">
        <v>108</v>
      </c>
      <c r="K660" s="15">
        <v>110</v>
      </c>
      <c r="L660" s="15">
        <v>70</v>
      </c>
      <c r="M660" s="15">
        <v>42</v>
      </c>
      <c r="N660" s="15">
        <v>51</v>
      </c>
      <c r="O660" s="15">
        <v>101</v>
      </c>
      <c r="P660" s="15">
        <v>130</v>
      </c>
      <c r="Q660" s="15">
        <v>65</v>
      </c>
      <c r="R660" s="15">
        <v>17</v>
      </c>
      <c r="S660" s="15">
        <v>46</v>
      </c>
      <c r="T660" s="15">
        <v>87</v>
      </c>
      <c r="U660" s="15">
        <v>13</v>
      </c>
      <c r="V660" s="15">
        <v>44</v>
      </c>
      <c r="W660" s="15">
        <v>94</v>
      </c>
      <c r="X660" s="15">
        <v>38</v>
      </c>
      <c r="Y660" s="15">
        <v>4</v>
      </c>
      <c r="Z660" s="15">
        <v>68</v>
      </c>
      <c r="AA660" s="15">
        <v>55</v>
      </c>
      <c r="AB660" s="15">
        <v>1</v>
      </c>
      <c r="AC660" s="15">
        <v>16</v>
      </c>
      <c r="AD660" s="15">
        <v>77</v>
      </c>
      <c r="AE660" s="15">
        <v>28</v>
      </c>
      <c r="AF660" s="15">
        <v>124</v>
      </c>
      <c r="AG660" s="15">
        <v>15</v>
      </c>
      <c r="AH660" s="15">
        <v>76</v>
      </c>
      <c r="AI660" s="15">
        <v>134</v>
      </c>
      <c r="AJ660" s="15">
        <v>25</v>
      </c>
      <c r="AK660" s="15">
        <v>5</v>
      </c>
      <c r="AL660" s="15">
        <v>40</v>
      </c>
      <c r="AM660" s="15">
        <v>131</v>
      </c>
      <c r="AN660" s="15">
        <v>61</v>
      </c>
      <c r="AO660" s="15">
        <v>48</v>
      </c>
      <c r="AP660" s="15">
        <v>129</v>
      </c>
      <c r="AQ660" s="15">
        <v>19</v>
      </c>
      <c r="AR660" s="15">
        <v>36</v>
      </c>
      <c r="AS660" s="15">
        <v>121</v>
      </c>
      <c r="AT660" s="15">
        <v>89</v>
      </c>
      <c r="AU660" s="15">
        <v>23</v>
      </c>
      <c r="AV660" s="15">
        <v>37</v>
      </c>
      <c r="AW660" s="15">
        <v>7</v>
      </c>
      <c r="AX660" s="15">
        <v>111</v>
      </c>
      <c r="AY660" s="15">
        <v>118</v>
      </c>
      <c r="AZ660" s="15">
        <v>75</v>
      </c>
      <c r="BA660" s="15">
        <v>127</v>
      </c>
      <c r="BB660" s="15">
        <v>81</v>
      </c>
      <c r="BC660" s="15">
        <v>79</v>
      </c>
      <c r="BD660" s="15">
        <v>32</v>
      </c>
      <c r="BE660" s="15">
        <v>39</v>
      </c>
      <c r="BF660" s="15">
        <v>100</v>
      </c>
      <c r="BG660" s="15">
        <v>103</v>
      </c>
      <c r="BH660" s="15">
        <v>113</v>
      </c>
      <c r="BI660" s="15">
        <v>45</v>
      </c>
      <c r="BJ660" s="15">
        <v>31</v>
      </c>
      <c r="BK660" s="15">
        <v>114</v>
      </c>
      <c r="BL660" s="15">
        <v>123</v>
      </c>
      <c r="BM660" s="15">
        <v>14</v>
      </c>
      <c r="BN660" s="15">
        <v>125</v>
      </c>
      <c r="BO660" s="15">
        <v>21</v>
      </c>
      <c r="BP660" s="15">
        <v>120</v>
      </c>
      <c r="BQ660" s="15">
        <v>8</v>
      </c>
      <c r="BR660" s="15">
        <v>12</v>
      </c>
      <c r="BS660" s="15">
        <v>9</v>
      </c>
      <c r="BT660" s="15">
        <v>29</v>
      </c>
      <c r="BU660" s="15">
        <v>62</v>
      </c>
      <c r="BV660" s="15">
        <v>58</v>
      </c>
      <c r="BW660" s="15">
        <v>104</v>
      </c>
      <c r="BX660" s="15">
        <v>133</v>
      </c>
      <c r="BY660" s="15">
        <v>105</v>
      </c>
      <c r="BZ660" s="15">
        <v>109</v>
      </c>
      <c r="CA660" s="15">
        <v>41</v>
      </c>
      <c r="CB660" s="15">
        <v>66</v>
      </c>
      <c r="CC660" s="15">
        <v>20</v>
      </c>
      <c r="CD660" s="15">
        <v>73</v>
      </c>
      <c r="CE660" s="15">
        <v>64</v>
      </c>
      <c r="CF660" s="15">
        <v>92</v>
      </c>
      <c r="CG660" s="15">
        <v>128</v>
      </c>
      <c r="CH660" s="15">
        <v>53</v>
      </c>
      <c r="CI660" s="15">
        <v>95</v>
      </c>
      <c r="CJ660" s="15">
        <v>90</v>
      </c>
      <c r="CK660" s="15">
        <v>26</v>
      </c>
      <c r="CL660" s="15">
        <v>83</v>
      </c>
      <c r="CM660" s="15">
        <v>10</v>
      </c>
      <c r="CN660" s="15">
        <v>98</v>
      </c>
      <c r="CO660" s="15">
        <v>27</v>
      </c>
      <c r="CP660" s="15">
        <v>116</v>
      </c>
      <c r="CQ660" s="15">
        <v>74</v>
      </c>
      <c r="CR660" s="15">
        <v>24</v>
      </c>
      <c r="CS660" s="15">
        <v>50</v>
      </c>
      <c r="CT660" s="15">
        <v>112</v>
      </c>
      <c r="CU660" s="15">
        <v>117</v>
      </c>
      <c r="CV660" s="15">
        <v>3</v>
      </c>
      <c r="CW660" s="15">
        <v>34</v>
      </c>
      <c r="CX660" s="15">
        <v>99</v>
      </c>
      <c r="CY660" s="15">
        <v>119</v>
      </c>
      <c r="CZ660" s="15">
        <v>18</v>
      </c>
      <c r="DA660" s="15">
        <v>71</v>
      </c>
      <c r="DB660" s="15">
        <v>80</v>
      </c>
      <c r="DC660" s="15">
        <v>33</v>
      </c>
      <c r="DD660" s="15">
        <v>54</v>
      </c>
      <c r="DE660" s="15">
        <v>67</v>
      </c>
      <c r="DF660" s="15">
        <v>22</v>
      </c>
      <c r="DG660" s="15">
        <v>47</v>
      </c>
      <c r="DH660" s="15">
        <v>11</v>
      </c>
      <c r="DI660" s="15">
        <v>106</v>
      </c>
      <c r="DJ660" s="15">
        <v>132</v>
      </c>
      <c r="DK660" s="15">
        <v>63</v>
      </c>
      <c r="DL660" s="15">
        <v>107</v>
      </c>
      <c r="DM660" s="15">
        <v>69</v>
      </c>
      <c r="DN660" s="15">
        <v>72</v>
      </c>
      <c r="DO660" s="15">
        <v>122</v>
      </c>
      <c r="DP660" s="15">
        <v>43</v>
      </c>
      <c r="DQ660" s="15">
        <v>49</v>
      </c>
      <c r="DR660" s="15">
        <v>59</v>
      </c>
      <c r="DS660" s="15">
        <v>97</v>
      </c>
      <c r="DT660" s="15">
        <v>86</v>
      </c>
      <c r="DU660" s="15">
        <v>6</v>
      </c>
      <c r="DV660" s="15">
        <v>102</v>
      </c>
      <c r="DW660" s="15">
        <v>84</v>
      </c>
      <c r="DX660" s="15">
        <v>60</v>
      </c>
      <c r="DY660" s="15">
        <v>126</v>
      </c>
      <c r="DZ660" s="15">
        <v>78</v>
      </c>
      <c r="EA660" s="15">
        <v>85</v>
      </c>
      <c r="EB660" s="15">
        <v>56</v>
      </c>
      <c r="EC660" s="15">
        <v>35</v>
      </c>
      <c r="ED660" s="15">
        <v>96</v>
      </c>
      <c r="EE660" s="15">
        <v>91</v>
      </c>
      <c r="EF660" s="15">
        <v>57</v>
      </c>
      <c r="EG660" s="15">
        <v>30</v>
      </c>
      <c r="EH660" s="15">
        <v>2</v>
      </c>
      <c r="EI660" s="15">
        <v>93</v>
      </c>
    </row>
    <row r="661" spans="4:144" s="15" customFormat="1"/>
    <row r="662" spans="4:144" s="15" customFormat="1">
      <c r="D662" s="479">
        <v>135</v>
      </c>
      <c r="E662" s="40" t="s">
        <v>338</v>
      </c>
    </row>
    <row r="663" spans="4:144" s="15" customFormat="1">
      <c r="E663" s="475" t="s">
        <v>283</v>
      </c>
      <c r="F663" s="15">
        <v>1</v>
      </c>
      <c r="G663" s="15">
        <v>2</v>
      </c>
      <c r="H663" s="15">
        <v>3</v>
      </c>
      <c r="I663" s="15">
        <v>4</v>
      </c>
      <c r="J663" s="15">
        <v>5</v>
      </c>
      <c r="K663" s="15">
        <v>6</v>
      </c>
      <c r="L663" s="15">
        <v>7</v>
      </c>
      <c r="M663" s="15">
        <v>8</v>
      </c>
      <c r="N663" s="15">
        <v>9</v>
      </c>
      <c r="O663" s="15">
        <v>10</v>
      </c>
      <c r="P663" s="15">
        <v>11</v>
      </c>
      <c r="Q663" s="15">
        <v>12</v>
      </c>
      <c r="R663" s="15">
        <v>13</v>
      </c>
      <c r="S663" s="15">
        <v>14</v>
      </c>
      <c r="T663" s="15">
        <v>15</v>
      </c>
      <c r="U663" s="15">
        <v>16</v>
      </c>
      <c r="V663" s="15">
        <v>17</v>
      </c>
      <c r="W663" s="15">
        <v>18</v>
      </c>
      <c r="X663" s="15">
        <v>19</v>
      </c>
      <c r="Y663" s="15">
        <v>20</v>
      </c>
      <c r="Z663" s="15">
        <v>21</v>
      </c>
      <c r="AA663" s="15">
        <v>22</v>
      </c>
      <c r="AB663" s="15">
        <v>23</v>
      </c>
      <c r="AC663" s="15">
        <v>24</v>
      </c>
      <c r="AD663" s="15">
        <v>25</v>
      </c>
      <c r="AE663" s="15">
        <v>26</v>
      </c>
      <c r="AF663" s="15">
        <v>27</v>
      </c>
      <c r="AG663" s="15">
        <v>28</v>
      </c>
      <c r="AH663" s="15">
        <v>29</v>
      </c>
      <c r="AI663" s="15">
        <v>30</v>
      </c>
      <c r="AJ663" s="15">
        <v>31</v>
      </c>
      <c r="AK663" s="15">
        <v>32</v>
      </c>
      <c r="AL663" s="15">
        <v>33</v>
      </c>
      <c r="AM663" s="15">
        <v>34</v>
      </c>
      <c r="AN663" s="15">
        <v>35</v>
      </c>
      <c r="AO663" s="15">
        <v>36</v>
      </c>
      <c r="AP663" s="15">
        <v>37</v>
      </c>
      <c r="AQ663" s="15">
        <v>38</v>
      </c>
      <c r="AR663" s="15">
        <v>39</v>
      </c>
      <c r="AS663" s="15">
        <v>40</v>
      </c>
      <c r="AT663" s="15">
        <v>41</v>
      </c>
      <c r="AU663" s="15">
        <v>42</v>
      </c>
      <c r="AV663" s="15">
        <v>43</v>
      </c>
      <c r="AW663" s="15">
        <v>44</v>
      </c>
      <c r="AX663" s="15">
        <v>45</v>
      </c>
      <c r="AY663" s="15">
        <v>46</v>
      </c>
      <c r="AZ663" s="15">
        <v>47</v>
      </c>
      <c r="BA663" s="15">
        <v>48</v>
      </c>
      <c r="BB663" s="15">
        <v>49</v>
      </c>
      <c r="BC663" s="15">
        <v>50</v>
      </c>
      <c r="BD663" s="15">
        <v>51</v>
      </c>
      <c r="BE663" s="15">
        <v>52</v>
      </c>
      <c r="BF663" s="15">
        <v>53</v>
      </c>
      <c r="BG663" s="15">
        <v>54</v>
      </c>
      <c r="BH663" s="15">
        <v>55</v>
      </c>
      <c r="BI663" s="15">
        <v>56</v>
      </c>
      <c r="BJ663" s="15">
        <v>57</v>
      </c>
      <c r="BK663" s="15">
        <v>58</v>
      </c>
      <c r="BL663" s="15">
        <v>59</v>
      </c>
      <c r="BM663" s="15">
        <v>60</v>
      </c>
      <c r="BN663" s="15">
        <v>61</v>
      </c>
      <c r="BO663" s="15">
        <v>62</v>
      </c>
      <c r="BP663" s="15">
        <v>63</v>
      </c>
      <c r="BQ663" s="15">
        <v>64</v>
      </c>
      <c r="BR663" s="15">
        <v>65</v>
      </c>
      <c r="BS663" s="15">
        <v>66</v>
      </c>
      <c r="BT663" s="15">
        <v>67</v>
      </c>
      <c r="BU663" s="15">
        <v>68</v>
      </c>
      <c r="BV663" s="15">
        <v>69</v>
      </c>
      <c r="BW663" s="15">
        <v>70</v>
      </c>
      <c r="BX663" s="15">
        <v>71</v>
      </c>
      <c r="BY663" s="15">
        <v>72</v>
      </c>
      <c r="BZ663" s="15">
        <v>73</v>
      </c>
      <c r="CA663" s="15">
        <v>74</v>
      </c>
      <c r="CB663" s="15">
        <v>75</v>
      </c>
      <c r="CC663" s="15">
        <v>76</v>
      </c>
      <c r="CD663" s="15">
        <v>77</v>
      </c>
      <c r="CE663" s="15">
        <v>78</v>
      </c>
      <c r="CF663" s="15">
        <v>79</v>
      </c>
      <c r="CG663" s="15">
        <v>80</v>
      </c>
      <c r="CH663" s="15">
        <v>81</v>
      </c>
      <c r="CI663" s="15">
        <v>82</v>
      </c>
      <c r="CJ663" s="15">
        <v>83</v>
      </c>
      <c r="CK663" s="15">
        <v>84</v>
      </c>
      <c r="CL663" s="15">
        <v>85</v>
      </c>
      <c r="CM663" s="15">
        <v>86</v>
      </c>
      <c r="CN663" s="15">
        <v>87</v>
      </c>
      <c r="CO663" s="15">
        <v>88</v>
      </c>
      <c r="CP663" s="15">
        <v>89</v>
      </c>
      <c r="CQ663" s="15">
        <v>90</v>
      </c>
      <c r="CR663" s="15">
        <v>91</v>
      </c>
      <c r="CS663" s="15">
        <v>92</v>
      </c>
      <c r="CT663" s="15">
        <v>93</v>
      </c>
      <c r="CU663" s="15">
        <v>94</v>
      </c>
      <c r="CV663" s="15">
        <v>95</v>
      </c>
      <c r="CW663" s="15">
        <v>96</v>
      </c>
      <c r="CX663" s="15">
        <v>97</v>
      </c>
      <c r="CY663" s="15">
        <v>98</v>
      </c>
      <c r="CZ663" s="15">
        <v>99</v>
      </c>
      <c r="DA663" s="15">
        <v>100</v>
      </c>
      <c r="DB663" s="15">
        <v>101</v>
      </c>
      <c r="DC663" s="15">
        <v>102</v>
      </c>
      <c r="DD663" s="15">
        <v>103</v>
      </c>
      <c r="DE663" s="15">
        <v>104</v>
      </c>
      <c r="DF663" s="15">
        <v>105</v>
      </c>
      <c r="DG663" s="15">
        <v>106</v>
      </c>
      <c r="DH663" s="15">
        <v>107</v>
      </c>
      <c r="DI663" s="15">
        <v>108</v>
      </c>
      <c r="DJ663" s="15">
        <v>109</v>
      </c>
      <c r="DK663" s="15">
        <v>110</v>
      </c>
      <c r="DL663" s="15">
        <v>111</v>
      </c>
      <c r="DM663" s="15">
        <v>112</v>
      </c>
      <c r="DN663" s="15">
        <v>113</v>
      </c>
      <c r="DO663" s="15">
        <v>114</v>
      </c>
      <c r="DP663" s="15">
        <v>115</v>
      </c>
      <c r="DQ663" s="15">
        <v>116</v>
      </c>
      <c r="DR663" s="15">
        <v>117</v>
      </c>
      <c r="DS663" s="15">
        <v>118</v>
      </c>
      <c r="DT663" s="15">
        <v>119</v>
      </c>
      <c r="DU663" s="15">
        <v>120</v>
      </c>
      <c r="DV663" s="15">
        <v>121</v>
      </c>
      <c r="DW663" s="15">
        <v>122</v>
      </c>
      <c r="DX663" s="15">
        <v>123</v>
      </c>
      <c r="DY663" s="15">
        <v>124</v>
      </c>
      <c r="DZ663" s="15">
        <v>125</v>
      </c>
      <c r="EA663" s="15">
        <v>126</v>
      </c>
      <c r="EB663" s="15">
        <v>127</v>
      </c>
      <c r="EC663" s="15">
        <v>128</v>
      </c>
      <c r="ED663" s="15">
        <v>129</v>
      </c>
      <c r="EE663" s="15">
        <v>130</v>
      </c>
      <c r="EF663" s="15">
        <v>131</v>
      </c>
      <c r="EG663" s="15">
        <v>132</v>
      </c>
      <c r="EH663" s="15">
        <v>133</v>
      </c>
      <c r="EI663" s="15">
        <v>134</v>
      </c>
      <c r="EJ663" s="15">
        <v>135</v>
      </c>
    </row>
    <row r="664" spans="4:144" s="15" customFormat="1">
      <c r="E664" s="475" t="s">
        <v>311</v>
      </c>
      <c r="F664" s="15">
        <v>132</v>
      </c>
      <c r="G664" s="15">
        <v>10</v>
      </c>
      <c r="H664" s="15">
        <v>111</v>
      </c>
      <c r="I664" s="15">
        <v>95</v>
      </c>
      <c r="J664" s="15">
        <v>3</v>
      </c>
      <c r="K664" s="15">
        <v>48</v>
      </c>
      <c r="L664" s="15">
        <v>81</v>
      </c>
      <c r="M664" s="15">
        <v>74</v>
      </c>
      <c r="N664" s="15">
        <v>92</v>
      </c>
      <c r="O664" s="15">
        <v>107</v>
      </c>
      <c r="P664" s="15">
        <v>39</v>
      </c>
      <c r="Q664" s="15">
        <v>93</v>
      </c>
      <c r="R664" s="15">
        <v>47</v>
      </c>
      <c r="S664" s="15">
        <v>102</v>
      </c>
      <c r="T664" s="15">
        <v>41</v>
      </c>
      <c r="U664" s="15">
        <v>127</v>
      </c>
      <c r="V664" s="15">
        <v>118</v>
      </c>
      <c r="W664" s="15">
        <v>22</v>
      </c>
      <c r="X664" s="15">
        <v>38</v>
      </c>
      <c r="Y664" s="15">
        <v>134</v>
      </c>
      <c r="Z664" s="15">
        <v>79</v>
      </c>
      <c r="AA664" s="15">
        <v>114</v>
      </c>
      <c r="AB664" s="15">
        <v>106</v>
      </c>
      <c r="AC664" s="15">
        <v>42</v>
      </c>
      <c r="AD664" s="15">
        <v>32</v>
      </c>
      <c r="AE664" s="15">
        <v>87</v>
      </c>
      <c r="AF664" s="15">
        <v>21</v>
      </c>
      <c r="AG664" s="15">
        <v>121</v>
      </c>
      <c r="AH664" s="15">
        <v>77</v>
      </c>
      <c r="AI664" s="15">
        <v>129</v>
      </c>
      <c r="AJ664" s="15">
        <v>130</v>
      </c>
      <c r="AK664" s="15">
        <v>28</v>
      </c>
      <c r="AL664" s="15">
        <v>70</v>
      </c>
      <c r="AM664" s="15">
        <v>36</v>
      </c>
      <c r="AN664" s="15">
        <v>103</v>
      </c>
      <c r="AO664" s="15">
        <v>34</v>
      </c>
      <c r="AP664" s="15">
        <v>20</v>
      </c>
      <c r="AQ664" s="15">
        <v>82</v>
      </c>
      <c r="AR664" s="15">
        <v>100</v>
      </c>
      <c r="AS664" s="15">
        <v>56</v>
      </c>
      <c r="AT664" s="15">
        <v>89</v>
      </c>
      <c r="AU664" s="15">
        <v>83</v>
      </c>
      <c r="AV664" s="15">
        <v>40</v>
      </c>
      <c r="AW664" s="15">
        <v>7</v>
      </c>
      <c r="AX664" s="15">
        <v>61</v>
      </c>
      <c r="AY664" s="15">
        <v>60</v>
      </c>
      <c r="AZ664" s="15">
        <v>13</v>
      </c>
      <c r="BA664" s="15">
        <v>135</v>
      </c>
      <c r="BB664" s="15">
        <v>73</v>
      </c>
      <c r="BC664" s="15">
        <v>128</v>
      </c>
      <c r="BD664" s="15">
        <v>80</v>
      </c>
      <c r="BE664" s="15">
        <v>8</v>
      </c>
      <c r="BF664" s="15">
        <v>72</v>
      </c>
      <c r="BG664" s="15">
        <v>97</v>
      </c>
      <c r="BH664" s="15">
        <v>31</v>
      </c>
      <c r="BI664" s="15">
        <v>44</v>
      </c>
      <c r="BJ664" s="15">
        <v>15</v>
      </c>
      <c r="BK664" s="15">
        <v>55</v>
      </c>
      <c r="BL664" s="15">
        <v>101</v>
      </c>
      <c r="BM664" s="15">
        <v>46</v>
      </c>
      <c r="BN664" s="15">
        <v>33</v>
      </c>
      <c r="BO664" s="15">
        <v>116</v>
      </c>
      <c r="BP664" s="15">
        <v>94</v>
      </c>
      <c r="BQ664" s="15">
        <v>58</v>
      </c>
      <c r="BR664" s="15">
        <v>67</v>
      </c>
      <c r="BS664" s="15">
        <v>123</v>
      </c>
      <c r="BT664" s="15">
        <v>25</v>
      </c>
      <c r="BU664" s="15">
        <v>45</v>
      </c>
      <c r="BV664" s="15">
        <v>120</v>
      </c>
      <c r="BW664" s="15">
        <v>96</v>
      </c>
      <c r="BX664" s="15">
        <v>119</v>
      </c>
      <c r="BY664" s="15">
        <v>104</v>
      </c>
      <c r="BZ664" s="15">
        <v>125</v>
      </c>
      <c r="CA664" s="15">
        <v>52</v>
      </c>
      <c r="CB664" s="15">
        <v>1</v>
      </c>
      <c r="CC664" s="15">
        <v>59</v>
      </c>
      <c r="CD664" s="15">
        <v>126</v>
      </c>
      <c r="CE664" s="15">
        <v>35</v>
      </c>
      <c r="CF664" s="15">
        <v>17</v>
      </c>
      <c r="CG664" s="15">
        <v>51</v>
      </c>
      <c r="CH664" s="15">
        <v>12</v>
      </c>
      <c r="CI664" s="15">
        <v>18</v>
      </c>
      <c r="CJ664" s="15">
        <v>84</v>
      </c>
      <c r="CK664" s="15">
        <v>65</v>
      </c>
      <c r="CL664" s="15">
        <v>88</v>
      </c>
      <c r="CM664" s="15">
        <v>63</v>
      </c>
      <c r="CN664" s="15">
        <v>76</v>
      </c>
      <c r="CO664" s="15">
        <v>85</v>
      </c>
      <c r="CP664" s="15">
        <v>57</v>
      </c>
      <c r="CQ664" s="15">
        <v>108</v>
      </c>
      <c r="CR664" s="15">
        <v>133</v>
      </c>
      <c r="CS664" s="15">
        <v>98</v>
      </c>
      <c r="CT664" s="15">
        <v>90</v>
      </c>
      <c r="CU664" s="15">
        <v>113</v>
      </c>
      <c r="CV664" s="15">
        <v>9</v>
      </c>
      <c r="CW664" s="15">
        <v>54</v>
      </c>
      <c r="CX664" s="15">
        <v>5</v>
      </c>
      <c r="CY664" s="15">
        <v>64</v>
      </c>
      <c r="CZ664" s="15">
        <v>71</v>
      </c>
      <c r="DA664" s="15">
        <v>11</v>
      </c>
      <c r="DB664" s="15">
        <v>4</v>
      </c>
      <c r="DC664" s="15">
        <v>66</v>
      </c>
      <c r="DD664" s="15">
        <v>62</v>
      </c>
      <c r="DE664" s="15">
        <v>53</v>
      </c>
      <c r="DF664" s="15">
        <v>26</v>
      </c>
      <c r="DG664" s="15">
        <v>29</v>
      </c>
      <c r="DH664" s="15">
        <v>110</v>
      </c>
      <c r="DI664" s="15">
        <v>6</v>
      </c>
      <c r="DJ664" s="15">
        <v>50</v>
      </c>
      <c r="DK664" s="15">
        <v>16</v>
      </c>
      <c r="DL664" s="15">
        <v>19</v>
      </c>
      <c r="DM664" s="15">
        <v>49</v>
      </c>
      <c r="DN664" s="15">
        <v>2</v>
      </c>
      <c r="DO664" s="15">
        <v>37</v>
      </c>
      <c r="DP664" s="15">
        <v>99</v>
      </c>
      <c r="DQ664" s="15">
        <v>112</v>
      </c>
      <c r="DR664" s="15">
        <v>24</v>
      </c>
      <c r="DS664" s="15">
        <v>14</v>
      </c>
      <c r="DT664" s="15">
        <v>68</v>
      </c>
      <c r="DU664" s="15">
        <v>86</v>
      </c>
      <c r="DV664" s="15">
        <v>115</v>
      </c>
      <c r="DW664" s="15">
        <v>43</v>
      </c>
      <c r="DX664" s="15">
        <v>27</v>
      </c>
      <c r="DY664" s="15">
        <v>91</v>
      </c>
      <c r="DZ664" s="15">
        <v>122</v>
      </c>
      <c r="EA664" s="15">
        <v>105</v>
      </c>
      <c r="EB664" s="15">
        <v>30</v>
      </c>
      <c r="EC664" s="15">
        <v>109</v>
      </c>
      <c r="ED664" s="15">
        <v>131</v>
      </c>
      <c r="EE664" s="15">
        <v>117</v>
      </c>
      <c r="EF664" s="15">
        <v>75</v>
      </c>
      <c r="EG664" s="15">
        <v>124</v>
      </c>
      <c r="EH664" s="15">
        <v>69</v>
      </c>
      <c r="EI664" s="15">
        <v>78</v>
      </c>
      <c r="EJ664" s="15">
        <v>23</v>
      </c>
    </row>
    <row r="665" spans="4:144" s="15" customFormat="1">
      <c r="E665" s="475" t="s">
        <v>313</v>
      </c>
      <c r="F665" s="15">
        <v>110</v>
      </c>
      <c r="G665" s="15">
        <v>80</v>
      </c>
      <c r="H665" s="15">
        <v>104</v>
      </c>
      <c r="I665" s="15">
        <v>43</v>
      </c>
      <c r="J665" s="15">
        <v>118</v>
      </c>
      <c r="K665" s="15">
        <v>92</v>
      </c>
      <c r="L665" s="15">
        <v>88</v>
      </c>
      <c r="M665" s="15">
        <v>46</v>
      </c>
      <c r="N665" s="15">
        <v>130</v>
      </c>
      <c r="O665" s="15">
        <v>8</v>
      </c>
      <c r="P665" s="15">
        <v>68</v>
      </c>
      <c r="Q665" s="15">
        <v>90</v>
      </c>
      <c r="R665" s="15">
        <v>117</v>
      </c>
      <c r="S665" s="15">
        <v>76</v>
      </c>
      <c r="T665" s="15">
        <v>48</v>
      </c>
      <c r="U665" s="15">
        <v>128</v>
      </c>
      <c r="V665" s="15">
        <v>58</v>
      </c>
      <c r="W665" s="15">
        <v>102</v>
      </c>
      <c r="X665" s="15">
        <v>121</v>
      </c>
      <c r="Y665" s="15">
        <v>132</v>
      </c>
      <c r="Z665" s="15">
        <v>134</v>
      </c>
      <c r="AA665" s="15">
        <v>105</v>
      </c>
      <c r="AB665" s="15">
        <v>51</v>
      </c>
      <c r="AC665" s="15">
        <v>33</v>
      </c>
      <c r="AD665" s="15">
        <v>119</v>
      </c>
      <c r="AE665" s="15">
        <v>100</v>
      </c>
      <c r="AF665" s="15">
        <v>39</v>
      </c>
      <c r="AG665" s="15">
        <v>10</v>
      </c>
      <c r="AH665" s="15">
        <v>28</v>
      </c>
      <c r="AI665" s="15">
        <v>4</v>
      </c>
      <c r="AJ665" s="15">
        <v>9</v>
      </c>
      <c r="AK665" s="15">
        <v>78</v>
      </c>
      <c r="AL665" s="15">
        <v>37</v>
      </c>
      <c r="AM665" s="15">
        <v>12</v>
      </c>
      <c r="AN665" s="15">
        <v>54</v>
      </c>
      <c r="AO665" s="15">
        <v>42</v>
      </c>
      <c r="AP665" s="15">
        <v>53</v>
      </c>
      <c r="AQ665" s="15">
        <v>49</v>
      </c>
      <c r="AR665" s="15">
        <v>111</v>
      </c>
      <c r="AS665" s="15">
        <v>133</v>
      </c>
      <c r="AT665" s="15">
        <v>38</v>
      </c>
      <c r="AU665" s="15">
        <v>125</v>
      </c>
      <c r="AV665" s="15">
        <v>24</v>
      </c>
      <c r="AW665" s="15">
        <v>126</v>
      </c>
      <c r="AX665" s="15">
        <v>72</v>
      </c>
      <c r="AY665" s="15">
        <v>103</v>
      </c>
      <c r="AZ665" s="15">
        <v>3</v>
      </c>
      <c r="BA665" s="15">
        <v>31</v>
      </c>
      <c r="BB665" s="15">
        <v>26</v>
      </c>
      <c r="BC665" s="15">
        <v>63</v>
      </c>
      <c r="BD665" s="15">
        <v>17</v>
      </c>
      <c r="BE665" s="15">
        <v>45</v>
      </c>
      <c r="BF665" s="15">
        <v>57</v>
      </c>
      <c r="BG665" s="15">
        <v>98</v>
      </c>
      <c r="BH665" s="15">
        <v>79</v>
      </c>
      <c r="BI665" s="15">
        <v>135</v>
      </c>
      <c r="BJ665" s="15">
        <v>94</v>
      </c>
      <c r="BK665" s="15">
        <v>32</v>
      </c>
      <c r="BL665" s="15">
        <v>115</v>
      </c>
      <c r="BM665" s="15">
        <v>82</v>
      </c>
      <c r="BN665" s="15">
        <v>65</v>
      </c>
      <c r="BO665" s="15">
        <v>101</v>
      </c>
      <c r="BP665" s="15">
        <v>77</v>
      </c>
      <c r="BQ665" s="15">
        <v>6</v>
      </c>
      <c r="BR665" s="15">
        <v>123</v>
      </c>
      <c r="BS665" s="15">
        <v>74</v>
      </c>
      <c r="BT665" s="15">
        <v>23</v>
      </c>
      <c r="BU665" s="15">
        <v>30</v>
      </c>
      <c r="BV665" s="15">
        <v>1</v>
      </c>
      <c r="BW665" s="15">
        <v>34</v>
      </c>
      <c r="BX665" s="15">
        <v>99</v>
      </c>
      <c r="BY665" s="15">
        <v>113</v>
      </c>
      <c r="BZ665" s="15">
        <v>36</v>
      </c>
      <c r="CA665" s="15">
        <v>81</v>
      </c>
      <c r="CB665" s="15">
        <v>21</v>
      </c>
      <c r="CC665" s="15">
        <v>73</v>
      </c>
      <c r="CD665" s="15">
        <v>14</v>
      </c>
      <c r="CE665" s="15">
        <v>52</v>
      </c>
      <c r="CF665" s="15">
        <v>83</v>
      </c>
      <c r="CG665" s="15">
        <v>2</v>
      </c>
      <c r="CH665" s="15">
        <v>129</v>
      </c>
      <c r="CI665" s="15">
        <v>55</v>
      </c>
      <c r="CJ665" s="15">
        <v>61</v>
      </c>
      <c r="CK665" s="15">
        <v>27</v>
      </c>
      <c r="CL665" s="15">
        <v>106</v>
      </c>
      <c r="CM665" s="15">
        <v>124</v>
      </c>
      <c r="CN665" s="15">
        <v>131</v>
      </c>
      <c r="CO665" s="15">
        <v>96</v>
      </c>
      <c r="CP665" s="15">
        <v>47</v>
      </c>
      <c r="CQ665" s="15">
        <v>59</v>
      </c>
      <c r="CR665" s="15">
        <v>85</v>
      </c>
      <c r="CS665" s="15">
        <v>64</v>
      </c>
      <c r="CT665" s="15">
        <v>20</v>
      </c>
      <c r="CU665" s="15">
        <v>116</v>
      </c>
      <c r="CV665" s="15">
        <v>91</v>
      </c>
      <c r="CW665" s="15">
        <v>107</v>
      </c>
      <c r="CX665" s="15">
        <v>56</v>
      </c>
      <c r="CY665" s="15">
        <v>114</v>
      </c>
      <c r="CZ665" s="15">
        <v>22</v>
      </c>
      <c r="DA665" s="15">
        <v>29</v>
      </c>
      <c r="DB665" s="15">
        <v>122</v>
      </c>
      <c r="DC665" s="15">
        <v>70</v>
      </c>
      <c r="DD665" s="15">
        <v>7</v>
      </c>
      <c r="DE665" s="15">
        <v>11</v>
      </c>
      <c r="DF665" s="15">
        <v>62</v>
      </c>
      <c r="DG665" s="15">
        <v>50</v>
      </c>
      <c r="DH665" s="15">
        <v>108</v>
      </c>
      <c r="DI665" s="15">
        <v>15</v>
      </c>
      <c r="DJ665" s="15">
        <v>41</v>
      </c>
      <c r="DK665" s="15">
        <v>18</v>
      </c>
      <c r="DL665" s="15">
        <v>84</v>
      </c>
      <c r="DM665" s="15">
        <v>71</v>
      </c>
      <c r="DN665" s="15">
        <v>25</v>
      </c>
      <c r="DO665" s="15">
        <v>60</v>
      </c>
      <c r="DP665" s="15">
        <v>66</v>
      </c>
      <c r="DQ665" s="15">
        <v>95</v>
      </c>
      <c r="DR665" s="15">
        <v>35</v>
      </c>
      <c r="DS665" s="15">
        <v>67</v>
      </c>
      <c r="DT665" s="15">
        <v>87</v>
      </c>
      <c r="DU665" s="15">
        <v>127</v>
      </c>
      <c r="DV665" s="15">
        <v>5</v>
      </c>
      <c r="DW665" s="15">
        <v>69</v>
      </c>
      <c r="DX665" s="15">
        <v>86</v>
      </c>
      <c r="DY665" s="15">
        <v>13</v>
      </c>
      <c r="DZ665" s="15">
        <v>19</v>
      </c>
      <c r="EA665" s="15">
        <v>120</v>
      </c>
      <c r="EB665" s="15">
        <v>44</v>
      </c>
      <c r="EC665" s="15">
        <v>16</v>
      </c>
      <c r="ED665" s="15">
        <v>93</v>
      </c>
      <c r="EE665" s="15">
        <v>89</v>
      </c>
      <c r="EF665" s="15">
        <v>109</v>
      </c>
      <c r="EG665" s="15">
        <v>40</v>
      </c>
      <c r="EH665" s="15">
        <v>97</v>
      </c>
      <c r="EI665" s="15">
        <v>75</v>
      </c>
      <c r="EJ665" s="15">
        <v>112</v>
      </c>
    </row>
    <row r="666" spans="4:144" s="15" customFormat="1"/>
    <row r="667" spans="4:144" s="15" customFormat="1">
      <c r="D667" s="479">
        <v>136</v>
      </c>
      <c r="E667" s="40" t="s">
        <v>338</v>
      </c>
    </row>
    <row r="668" spans="4:144" s="15" customFormat="1">
      <c r="E668" s="475" t="s">
        <v>283</v>
      </c>
      <c r="F668" s="15">
        <v>1</v>
      </c>
      <c r="G668" s="15">
        <v>2</v>
      </c>
      <c r="H668" s="15">
        <v>3</v>
      </c>
      <c r="I668" s="15">
        <v>4</v>
      </c>
      <c r="J668" s="15">
        <v>5</v>
      </c>
      <c r="K668" s="15">
        <v>6</v>
      </c>
      <c r="L668" s="15">
        <v>7</v>
      </c>
      <c r="M668" s="15">
        <v>8</v>
      </c>
      <c r="N668" s="15">
        <v>9</v>
      </c>
      <c r="O668" s="15">
        <v>10</v>
      </c>
      <c r="P668" s="15">
        <v>11</v>
      </c>
      <c r="Q668" s="15">
        <v>12</v>
      </c>
      <c r="R668" s="15">
        <v>13</v>
      </c>
      <c r="S668" s="15">
        <v>14</v>
      </c>
      <c r="T668" s="15">
        <v>15</v>
      </c>
      <c r="U668" s="15">
        <v>16</v>
      </c>
      <c r="V668" s="15">
        <v>17</v>
      </c>
      <c r="W668" s="15">
        <v>18</v>
      </c>
      <c r="X668" s="15">
        <v>19</v>
      </c>
      <c r="Y668" s="15">
        <v>20</v>
      </c>
      <c r="Z668" s="15">
        <v>21</v>
      </c>
      <c r="AA668" s="15">
        <v>22</v>
      </c>
      <c r="AB668" s="15">
        <v>23</v>
      </c>
      <c r="AC668" s="15">
        <v>24</v>
      </c>
      <c r="AD668" s="15">
        <v>25</v>
      </c>
      <c r="AE668" s="15">
        <v>26</v>
      </c>
      <c r="AF668" s="15">
        <v>27</v>
      </c>
      <c r="AG668" s="15">
        <v>28</v>
      </c>
      <c r="AH668" s="15">
        <v>29</v>
      </c>
      <c r="AI668" s="15">
        <v>30</v>
      </c>
      <c r="AJ668" s="15">
        <v>31</v>
      </c>
      <c r="AK668" s="15">
        <v>32</v>
      </c>
      <c r="AL668" s="15">
        <v>33</v>
      </c>
      <c r="AM668" s="15">
        <v>34</v>
      </c>
      <c r="AN668" s="15">
        <v>35</v>
      </c>
      <c r="AO668" s="15">
        <v>36</v>
      </c>
      <c r="AP668" s="15">
        <v>37</v>
      </c>
      <c r="AQ668" s="15">
        <v>38</v>
      </c>
      <c r="AR668" s="15">
        <v>39</v>
      </c>
      <c r="AS668" s="15">
        <v>40</v>
      </c>
      <c r="AT668" s="15">
        <v>41</v>
      </c>
      <c r="AU668" s="15">
        <v>42</v>
      </c>
      <c r="AV668" s="15">
        <v>43</v>
      </c>
      <c r="AW668" s="15">
        <v>44</v>
      </c>
      <c r="AX668" s="15">
        <v>45</v>
      </c>
      <c r="AY668" s="15">
        <v>46</v>
      </c>
      <c r="AZ668" s="15">
        <v>47</v>
      </c>
      <c r="BA668" s="15">
        <v>48</v>
      </c>
      <c r="BB668" s="15">
        <v>49</v>
      </c>
      <c r="BC668" s="15">
        <v>50</v>
      </c>
      <c r="BD668" s="15">
        <v>51</v>
      </c>
      <c r="BE668" s="15">
        <v>52</v>
      </c>
      <c r="BF668" s="15">
        <v>53</v>
      </c>
      <c r="BG668" s="15">
        <v>54</v>
      </c>
      <c r="BH668" s="15">
        <v>55</v>
      </c>
      <c r="BI668" s="15">
        <v>56</v>
      </c>
      <c r="BJ668" s="15">
        <v>57</v>
      </c>
      <c r="BK668" s="15">
        <v>58</v>
      </c>
      <c r="BL668" s="15">
        <v>59</v>
      </c>
      <c r="BM668" s="15">
        <v>60</v>
      </c>
      <c r="BN668" s="15">
        <v>61</v>
      </c>
      <c r="BO668" s="15">
        <v>62</v>
      </c>
      <c r="BP668" s="15">
        <v>63</v>
      </c>
      <c r="BQ668" s="15">
        <v>64</v>
      </c>
      <c r="BR668" s="15">
        <v>65</v>
      </c>
      <c r="BS668" s="15">
        <v>66</v>
      </c>
      <c r="BT668" s="15">
        <v>67</v>
      </c>
      <c r="BU668" s="15">
        <v>68</v>
      </c>
      <c r="BV668" s="15">
        <v>69</v>
      </c>
      <c r="BW668" s="15">
        <v>70</v>
      </c>
      <c r="BX668" s="15">
        <v>71</v>
      </c>
      <c r="BY668" s="15">
        <v>72</v>
      </c>
      <c r="BZ668" s="15">
        <v>73</v>
      </c>
      <c r="CA668" s="15">
        <v>74</v>
      </c>
      <c r="CB668" s="15">
        <v>75</v>
      </c>
      <c r="CC668" s="15">
        <v>76</v>
      </c>
      <c r="CD668" s="15">
        <v>77</v>
      </c>
      <c r="CE668" s="15">
        <v>78</v>
      </c>
      <c r="CF668" s="15">
        <v>79</v>
      </c>
      <c r="CG668" s="15">
        <v>80</v>
      </c>
      <c r="CH668" s="15">
        <v>81</v>
      </c>
      <c r="CI668" s="15">
        <v>82</v>
      </c>
      <c r="CJ668" s="15">
        <v>83</v>
      </c>
      <c r="CK668" s="15">
        <v>84</v>
      </c>
      <c r="CL668" s="15">
        <v>85</v>
      </c>
      <c r="CM668" s="15">
        <v>86</v>
      </c>
      <c r="CN668" s="15">
        <v>87</v>
      </c>
      <c r="CO668" s="15">
        <v>88</v>
      </c>
      <c r="CP668" s="15">
        <v>89</v>
      </c>
      <c r="CQ668" s="15">
        <v>90</v>
      </c>
      <c r="CR668" s="15">
        <v>91</v>
      </c>
      <c r="CS668" s="15">
        <v>92</v>
      </c>
      <c r="CT668" s="15">
        <v>93</v>
      </c>
      <c r="CU668" s="15">
        <v>94</v>
      </c>
      <c r="CV668" s="15">
        <v>95</v>
      </c>
      <c r="CW668" s="15">
        <v>96</v>
      </c>
      <c r="CX668" s="15">
        <v>97</v>
      </c>
      <c r="CY668" s="15">
        <v>98</v>
      </c>
      <c r="CZ668" s="15">
        <v>99</v>
      </c>
      <c r="DA668" s="15">
        <v>100</v>
      </c>
      <c r="DB668" s="15">
        <v>101</v>
      </c>
      <c r="DC668" s="15">
        <v>102</v>
      </c>
      <c r="DD668" s="15">
        <v>103</v>
      </c>
      <c r="DE668" s="15">
        <v>104</v>
      </c>
      <c r="DF668" s="15">
        <v>105</v>
      </c>
      <c r="DG668" s="15">
        <v>106</v>
      </c>
      <c r="DH668" s="15">
        <v>107</v>
      </c>
      <c r="DI668" s="15">
        <v>108</v>
      </c>
      <c r="DJ668" s="15">
        <v>109</v>
      </c>
      <c r="DK668" s="15">
        <v>110</v>
      </c>
      <c r="DL668" s="15">
        <v>111</v>
      </c>
      <c r="DM668" s="15">
        <v>112</v>
      </c>
      <c r="DN668" s="15">
        <v>113</v>
      </c>
      <c r="DO668" s="15">
        <v>114</v>
      </c>
      <c r="DP668" s="15">
        <v>115</v>
      </c>
      <c r="DQ668" s="15">
        <v>116</v>
      </c>
      <c r="DR668" s="15">
        <v>117</v>
      </c>
      <c r="DS668" s="15">
        <v>118</v>
      </c>
      <c r="DT668" s="15">
        <v>119</v>
      </c>
      <c r="DU668" s="15">
        <v>120</v>
      </c>
      <c r="DV668" s="15">
        <v>121</v>
      </c>
      <c r="DW668" s="15">
        <v>122</v>
      </c>
      <c r="DX668" s="15">
        <v>123</v>
      </c>
      <c r="DY668" s="15">
        <v>124</v>
      </c>
      <c r="EA668" s="15">
        <v>125</v>
      </c>
      <c r="EB668" s="15">
        <v>126</v>
      </c>
      <c r="EC668" s="15">
        <v>127</v>
      </c>
      <c r="ED668" s="15">
        <v>128</v>
      </c>
      <c r="EF668" s="15">
        <v>129</v>
      </c>
      <c r="EG668" s="15">
        <v>130</v>
      </c>
      <c r="EH668" s="15">
        <v>131</v>
      </c>
      <c r="EI668" s="15">
        <v>132</v>
      </c>
      <c r="EK668" s="15">
        <v>133</v>
      </c>
      <c r="EL668" s="15">
        <v>134</v>
      </c>
      <c r="EM668" s="15">
        <v>135</v>
      </c>
      <c r="EN668" s="15">
        <v>136</v>
      </c>
    </row>
    <row r="669" spans="4:144" s="15" customFormat="1">
      <c r="E669" s="475" t="s">
        <v>311</v>
      </c>
      <c r="F669" s="15">
        <v>54</v>
      </c>
      <c r="G669" s="15">
        <v>23</v>
      </c>
      <c r="H669" s="15">
        <v>72</v>
      </c>
      <c r="I669" s="15">
        <v>33</v>
      </c>
      <c r="J669" s="15">
        <v>68</v>
      </c>
      <c r="K669" s="15">
        <v>22</v>
      </c>
      <c r="L669" s="15">
        <v>43</v>
      </c>
      <c r="M669" s="15">
        <v>134</v>
      </c>
      <c r="N669" s="15">
        <v>38</v>
      </c>
      <c r="O669" s="15">
        <v>79</v>
      </c>
      <c r="P669" s="15">
        <v>89</v>
      </c>
      <c r="Q669" s="15">
        <v>98</v>
      </c>
      <c r="R669" s="15">
        <v>9</v>
      </c>
      <c r="S669" s="15">
        <v>120</v>
      </c>
      <c r="T669" s="15">
        <v>13</v>
      </c>
      <c r="U669" s="15">
        <v>37</v>
      </c>
      <c r="V669" s="15">
        <v>30</v>
      </c>
      <c r="W669" s="15">
        <v>64</v>
      </c>
      <c r="X669" s="15">
        <v>8</v>
      </c>
      <c r="Y669" s="15">
        <v>34</v>
      </c>
      <c r="Z669" s="15">
        <v>127</v>
      </c>
      <c r="AA669" s="15">
        <v>93</v>
      </c>
      <c r="AB669" s="15">
        <v>101</v>
      </c>
      <c r="AC669" s="15">
        <v>45</v>
      </c>
      <c r="AD669" s="15">
        <v>118</v>
      </c>
      <c r="AE669" s="15">
        <v>10</v>
      </c>
      <c r="AF669" s="15">
        <v>18</v>
      </c>
      <c r="AG669" s="15">
        <v>130</v>
      </c>
      <c r="AH669" s="15">
        <v>51</v>
      </c>
      <c r="AI669" s="15">
        <v>125</v>
      </c>
      <c r="AJ669" s="15">
        <v>57</v>
      </c>
      <c r="AK669" s="15">
        <v>111</v>
      </c>
      <c r="AL669" s="15">
        <v>31</v>
      </c>
      <c r="AM669" s="15">
        <v>20</v>
      </c>
      <c r="AN669" s="15">
        <v>116</v>
      </c>
      <c r="AO669" s="15">
        <v>15</v>
      </c>
      <c r="AP669" s="15">
        <v>46</v>
      </c>
      <c r="AQ669" s="15">
        <v>7</v>
      </c>
      <c r="AR669" s="15">
        <v>85</v>
      </c>
      <c r="AS669" s="15">
        <v>52</v>
      </c>
      <c r="AT669" s="15">
        <v>107</v>
      </c>
      <c r="AU669" s="15">
        <v>26</v>
      </c>
      <c r="AV669" s="15">
        <v>90</v>
      </c>
      <c r="AW669" s="15">
        <v>92</v>
      </c>
      <c r="AX669" s="15">
        <v>114</v>
      </c>
      <c r="AY669" s="15">
        <v>105</v>
      </c>
      <c r="AZ669" s="15">
        <v>24</v>
      </c>
      <c r="BA669" s="15">
        <v>81</v>
      </c>
      <c r="BB669" s="15">
        <v>12</v>
      </c>
      <c r="BC669" s="15">
        <v>122</v>
      </c>
      <c r="BD669" s="15">
        <v>123</v>
      </c>
      <c r="BE669" s="15">
        <v>53</v>
      </c>
      <c r="BF669" s="15">
        <v>50</v>
      </c>
      <c r="BG669" s="15">
        <v>86</v>
      </c>
      <c r="BH669" s="15">
        <v>83</v>
      </c>
      <c r="BI669" s="15">
        <v>124</v>
      </c>
      <c r="BJ669" s="15">
        <v>95</v>
      </c>
      <c r="BK669" s="15">
        <v>4</v>
      </c>
      <c r="BL669" s="15">
        <v>28</v>
      </c>
      <c r="BM669" s="15">
        <v>11</v>
      </c>
      <c r="BN669" s="15">
        <v>136</v>
      </c>
      <c r="BO669" s="15">
        <v>49</v>
      </c>
      <c r="BP669" s="15">
        <v>102</v>
      </c>
      <c r="BQ669" s="15">
        <v>129</v>
      </c>
      <c r="BR669" s="15">
        <v>78</v>
      </c>
      <c r="BS669" s="15">
        <v>65</v>
      </c>
      <c r="BT669" s="15">
        <v>94</v>
      </c>
      <c r="BU669" s="15">
        <v>82</v>
      </c>
      <c r="BV669" s="15">
        <v>16</v>
      </c>
      <c r="BW669" s="15">
        <v>48</v>
      </c>
      <c r="BX669" s="15">
        <v>100</v>
      </c>
      <c r="BY669" s="15">
        <v>44</v>
      </c>
      <c r="BZ669" s="15">
        <v>40</v>
      </c>
      <c r="CA669" s="15">
        <v>76</v>
      </c>
      <c r="CB669" s="15">
        <v>135</v>
      </c>
      <c r="CC669" s="15">
        <v>74</v>
      </c>
      <c r="CD669" s="15">
        <v>80</v>
      </c>
      <c r="CE669" s="15">
        <v>62</v>
      </c>
      <c r="CF669" s="15">
        <v>88</v>
      </c>
      <c r="CG669" s="15">
        <v>36</v>
      </c>
      <c r="CH669" s="15">
        <v>70</v>
      </c>
      <c r="CI669" s="15">
        <v>5</v>
      </c>
      <c r="CJ669" s="15">
        <v>121</v>
      </c>
      <c r="CK669" s="15">
        <v>133</v>
      </c>
      <c r="CL669" s="15">
        <v>103</v>
      </c>
      <c r="CM669" s="15">
        <v>60</v>
      </c>
      <c r="CN669" s="15">
        <v>75</v>
      </c>
      <c r="CO669" s="15">
        <v>132</v>
      </c>
      <c r="CP669" s="15">
        <v>112</v>
      </c>
      <c r="CQ669" s="15">
        <v>42</v>
      </c>
      <c r="CR669" s="15">
        <v>131</v>
      </c>
      <c r="CS669" s="15">
        <v>29</v>
      </c>
      <c r="CT669" s="15">
        <v>19</v>
      </c>
      <c r="CU669" s="15">
        <v>2</v>
      </c>
      <c r="CV669" s="15">
        <v>97</v>
      </c>
      <c r="CW669" s="15">
        <v>104</v>
      </c>
      <c r="CX669" s="15">
        <v>1</v>
      </c>
      <c r="CY669" s="15">
        <v>35</v>
      </c>
      <c r="CZ669" s="15">
        <v>110</v>
      </c>
      <c r="DA669" s="15">
        <v>66</v>
      </c>
      <c r="DB669" s="15">
        <v>59</v>
      </c>
      <c r="DC669" s="15">
        <v>61</v>
      </c>
      <c r="DD669" s="15">
        <v>25</v>
      </c>
      <c r="DE669" s="15">
        <v>106</v>
      </c>
      <c r="DF669" s="15">
        <v>126</v>
      </c>
      <c r="DG669" s="15">
        <v>3</v>
      </c>
      <c r="DH669" s="15">
        <v>6</v>
      </c>
      <c r="DI669" s="15">
        <v>67</v>
      </c>
      <c r="DJ669" s="15">
        <v>17</v>
      </c>
      <c r="DK669" s="15">
        <v>99</v>
      </c>
      <c r="DL669" s="15">
        <v>32</v>
      </c>
      <c r="DM669" s="15">
        <v>128</v>
      </c>
      <c r="DN669" s="15">
        <v>96</v>
      </c>
      <c r="DO669" s="15">
        <v>47</v>
      </c>
      <c r="DP669" s="15">
        <v>117</v>
      </c>
      <c r="DQ669" s="15">
        <v>55</v>
      </c>
      <c r="DR669" s="15">
        <v>73</v>
      </c>
      <c r="DS669" s="15">
        <v>39</v>
      </c>
      <c r="DT669" s="15">
        <v>87</v>
      </c>
      <c r="DU669" s="15">
        <v>21</v>
      </c>
      <c r="DV669" s="15">
        <v>119</v>
      </c>
      <c r="DW669" s="15">
        <v>56</v>
      </c>
      <c r="DX669" s="15">
        <v>41</v>
      </c>
      <c r="DY669" s="15">
        <v>71</v>
      </c>
      <c r="EA669" s="15">
        <v>69</v>
      </c>
      <c r="EB669" s="15">
        <v>109</v>
      </c>
      <c r="EC669" s="15">
        <v>14</v>
      </c>
      <c r="ED669" s="15">
        <v>27</v>
      </c>
      <c r="EF669" s="15">
        <v>108</v>
      </c>
      <c r="EG669" s="15">
        <v>115</v>
      </c>
      <c r="EH669" s="15">
        <v>91</v>
      </c>
      <c r="EI669" s="15">
        <v>77</v>
      </c>
      <c r="EK669" s="15">
        <v>58</v>
      </c>
      <c r="EL669" s="15">
        <v>113</v>
      </c>
      <c r="EM669" s="15">
        <v>84</v>
      </c>
      <c r="EN669" s="15">
        <v>63</v>
      </c>
    </row>
    <row r="670" spans="4:144" s="15" customFormat="1">
      <c r="E670" s="475" t="s">
        <v>313</v>
      </c>
      <c r="F670" s="15">
        <v>83</v>
      </c>
      <c r="G670" s="15">
        <v>63</v>
      </c>
      <c r="H670" s="15">
        <v>30</v>
      </c>
      <c r="I670" s="15">
        <v>3</v>
      </c>
      <c r="J670" s="15">
        <v>72</v>
      </c>
      <c r="K670" s="15">
        <v>94</v>
      </c>
      <c r="L670" s="15">
        <v>88</v>
      </c>
      <c r="M670" s="15">
        <v>117</v>
      </c>
      <c r="N670" s="15">
        <v>6</v>
      </c>
      <c r="O670" s="15">
        <v>102</v>
      </c>
      <c r="P670" s="15">
        <v>42</v>
      </c>
      <c r="Q670" s="15">
        <v>8</v>
      </c>
      <c r="R670" s="15">
        <v>70</v>
      </c>
      <c r="S670" s="15">
        <v>55</v>
      </c>
      <c r="T670" s="15">
        <v>93</v>
      </c>
      <c r="U670" s="15">
        <v>79</v>
      </c>
      <c r="V670" s="15">
        <v>59</v>
      </c>
      <c r="W670" s="15">
        <v>109</v>
      </c>
      <c r="X670" s="15">
        <v>130</v>
      </c>
      <c r="Y670" s="15">
        <v>124</v>
      </c>
      <c r="Z670" s="15">
        <v>77</v>
      </c>
      <c r="AA670" s="15">
        <v>25</v>
      </c>
      <c r="AB670" s="15">
        <v>17</v>
      </c>
      <c r="AC670" s="15">
        <v>1</v>
      </c>
      <c r="AD670" s="15">
        <v>111</v>
      </c>
      <c r="AE670" s="15">
        <v>118</v>
      </c>
      <c r="AF670" s="15">
        <v>21</v>
      </c>
      <c r="AG670" s="15">
        <v>60</v>
      </c>
      <c r="AH670" s="15">
        <v>7</v>
      </c>
      <c r="AI670" s="15">
        <v>104</v>
      </c>
      <c r="AJ670" s="15">
        <v>68</v>
      </c>
      <c r="AK670" s="15">
        <v>39</v>
      </c>
      <c r="AL670" s="15">
        <v>52</v>
      </c>
      <c r="AM670" s="15">
        <v>56</v>
      </c>
      <c r="AN670" s="15">
        <v>18</v>
      </c>
      <c r="AO670" s="15">
        <v>29</v>
      </c>
      <c r="AP670" s="15">
        <v>76</v>
      </c>
      <c r="AQ670" s="15">
        <v>89</v>
      </c>
      <c r="AR670" s="15">
        <v>134</v>
      </c>
      <c r="AS670" s="15">
        <v>107</v>
      </c>
      <c r="AT670" s="15">
        <v>110</v>
      </c>
      <c r="AU670" s="15">
        <v>84</v>
      </c>
      <c r="AV670" s="15">
        <v>97</v>
      </c>
      <c r="AW670" s="15">
        <v>62</v>
      </c>
      <c r="AX670" s="15">
        <v>51</v>
      </c>
      <c r="AY670" s="15">
        <v>114</v>
      </c>
      <c r="AZ670" s="15">
        <v>65</v>
      </c>
      <c r="BA670" s="15">
        <v>54</v>
      </c>
      <c r="BB670" s="15">
        <v>31</v>
      </c>
      <c r="BC670" s="15">
        <v>67</v>
      </c>
      <c r="BD670" s="15">
        <v>64</v>
      </c>
      <c r="BE670" s="15">
        <v>135</v>
      </c>
      <c r="BF670" s="15">
        <v>87</v>
      </c>
      <c r="BG670" s="15">
        <v>41</v>
      </c>
      <c r="BH670" s="15">
        <v>98</v>
      </c>
      <c r="BI670" s="15">
        <v>112</v>
      </c>
      <c r="BJ670" s="15">
        <v>86</v>
      </c>
      <c r="BK670" s="15">
        <v>126</v>
      </c>
      <c r="BL670" s="15">
        <v>23</v>
      </c>
      <c r="BM670" s="15">
        <v>81</v>
      </c>
      <c r="BN670" s="15">
        <v>34</v>
      </c>
      <c r="BO670" s="15">
        <v>14</v>
      </c>
      <c r="BP670" s="15">
        <v>105</v>
      </c>
      <c r="BQ670" s="15">
        <v>58</v>
      </c>
      <c r="BR670" s="15">
        <v>136</v>
      </c>
      <c r="BS670" s="15">
        <v>20</v>
      </c>
      <c r="BT670" s="15">
        <v>50</v>
      </c>
      <c r="BU670" s="15">
        <v>5</v>
      </c>
      <c r="BV670" s="15">
        <v>113</v>
      </c>
      <c r="BW670" s="15">
        <v>43</v>
      </c>
      <c r="BX670" s="15">
        <v>49</v>
      </c>
      <c r="BY670" s="15">
        <v>40</v>
      </c>
      <c r="BZ670" s="15">
        <v>74</v>
      </c>
      <c r="CA670" s="15">
        <v>91</v>
      </c>
      <c r="CB670" s="15">
        <v>123</v>
      </c>
      <c r="CC670" s="15">
        <v>27</v>
      </c>
      <c r="CD670" s="15">
        <v>48</v>
      </c>
      <c r="CE670" s="15">
        <v>129</v>
      </c>
      <c r="CF670" s="15">
        <v>61</v>
      </c>
      <c r="CG670" s="15">
        <v>127</v>
      </c>
      <c r="CH670" s="15">
        <v>33</v>
      </c>
      <c r="CI670" s="15">
        <v>90</v>
      </c>
      <c r="CJ670" s="15">
        <v>24</v>
      </c>
      <c r="CK670" s="15">
        <v>15</v>
      </c>
      <c r="CL670" s="15">
        <v>101</v>
      </c>
      <c r="CM670" s="15">
        <v>80</v>
      </c>
      <c r="CN670" s="15">
        <v>125</v>
      </c>
      <c r="CO670" s="15">
        <v>69</v>
      </c>
      <c r="CP670" s="15">
        <v>46</v>
      </c>
      <c r="CQ670" s="15">
        <v>133</v>
      </c>
      <c r="CR670" s="15">
        <v>99</v>
      </c>
      <c r="CS670" s="15">
        <v>16</v>
      </c>
      <c r="CT670" s="15">
        <v>47</v>
      </c>
      <c r="CU670" s="15">
        <v>36</v>
      </c>
      <c r="CV670" s="15">
        <v>131</v>
      </c>
      <c r="CW670" s="15">
        <v>128</v>
      </c>
      <c r="CX670" s="15">
        <v>19</v>
      </c>
      <c r="CY670" s="15">
        <v>44</v>
      </c>
      <c r="CZ670" s="15">
        <v>116</v>
      </c>
      <c r="DA670" s="15">
        <v>26</v>
      </c>
      <c r="DB670" s="15">
        <v>85</v>
      </c>
      <c r="DC670" s="15">
        <v>100</v>
      </c>
      <c r="DD670" s="15">
        <v>2</v>
      </c>
      <c r="DE670" s="15">
        <v>73</v>
      </c>
      <c r="DF670" s="15">
        <v>119</v>
      </c>
      <c r="DG670" s="15">
        <v>92</v>
      </c>
      <c r="DH670" s="15">
        <v>132</v>
      </c>
      <c r="DI670" s="15">
        <v>66</v>
      </c>
      <c r="DJ670" s="15">
        <v>121</v>
      </c>
      <c r="DK670" s="15">
        <v>71</v>
      </c>
      <c r="DL670" s="15">
        <v>120</v>
      </c>
      <c r="DM670" s="15">
        <v>103</v>
      </c>
      <c r="DN670" s="15">
        <v>122</v>
      </c>
      <c r="DO670" s="15">
        <v>108</v>
      </c>
      <c r="DP670" s="15">
        <v>57</v>
      </c>
      <c r="DQ670" s="15">
        <v>115</v>
      </c>
      <c r="DR670" s="15">
        <v>10</v>
      </c>
      <c r="DS670" s="15">
        <v>12</v>
      </c>
      <c r="DT670" s="15">
        <v>96</v>
      </c>
      <c r="DU670" s="15">
        <v>22</v>
      </c>
      <c r="DV670" s="15">
        <v>35</v>
      </c>
      <c r="DW670" s="15">
        <v>4</v>
      </c>
      <c r="DX670" s="15">
        <v>75</v>
      </c>
      <c r="DY670" s="15">
        <v>37</v>
      </c>
      <c r="EA670" s="15">
        <v>45</v>
      </c>
      <c r="EB670" s="15">
        <v>9</v>
      </c>
      <c r="EC670" s="15">
        <v>11</v>
      </c>
      <c r="ED670" s="15">
        <v>82</v>
      </c>
      <c r="EF670" s="15">
        <v>78</v>
      </c>
      <c r="EG670" s="15">
        <v>13</v>
      </c>
      <c r="EH670" s="15">
        <v>95</v>
      </c>
      <c r="EI670" s="15">
        <v>32</v>
      </c>
      <c r="EK670" s="15">
        <v>28</v>
      </c>
      <c r="EL670" s="15">
        <v>38</v>
      </c>
      <c r="EM670" s="15">
        <v>106</v>
      </c>
      <c r="EN670" s="15">
        <v>53</v>
      </c>
    </row>
    <row r="671" spans="4:144" s="15" customFormat="1"/>
    <row r="672" spans="4:144" s="15" customFormat="1">
      <c r="D672" s="479">
        <v>137</v>
      </c>
      <c r="E672" s="40" t="s">
        <v>338</v>
      </c>
    </row>
    <row r="673" spans="4:145" s="15" customFormat="1">
      <c r="E673" s="475" t="s">
        <v>283</v>
      </c>
      <c r="F673" s="15">
        <v>1</v>
      </c>
      <c r="G673" s="15">
        <v>2</v>
      </c>
      <c r="H673" s="15">
        <v>3</v>
      </c>
      <c r="I673" s="15">
        <v>4</v>
      </c>
      <c r="J673" s="15">
        <v>5</v>
      </c>
      <c r="K673" s="15">
        <v>6</v>
      </c>
      <c r="L673" s="15">
        <v>7</v>
      </c>
      <c r="M673" s="15">
        <v>8</v>
      </c>
      <c r="N673" s="15">
        <v>9</v>
      </c>
      <c r="O673" s="15">
        <v>10</v>
      </c>
      <c r="P673" s="15">
        <v>11</v>
      </c>
      <c r="Q673" s="15">
        <v>12</v>
      </c>
      <c r="R673" s="15">
        <v>13</v>
      </c>
      <c r="S673" s="15">
        <v>14</v>
      </c>
      <c r="T673" s="15">
        <v>15</v>
      </c>
      <c r="U673" s="15">
        <v>16</v>
      </c>
      <c r="V673" s="15">
        <v>17</v>
      </c>
      <c r="W673" s="15">
        <v>18</v>
      </c>
      <c r="X673" s="15">
        <v>19</v>
      </c>
      <c r="Y673" s="15">
        <v>20</v>
      </c>
      <c r="Z673" s="15">
        <v>21</v>
      </c>
      <c r="AA673" s="15">
        <v>22</v>
      </c>
      <c r="AB673" s="15">
        <v>23</v>
      </c>
      <c r="AC673" s="15">
        <v>24</v>
      </c>
      <c r="AD673" s="15">
        <v>25</v>
      </c>
      <c r="AE673" s="15">
        <v>26</v>
      </c>
      <c r="AF673" s="15">
        <v>27</v>
      </c>
      <c r="AG673" s="15">
        <v>28</v>
      </c>
      <c r="AH673" s="15">
        <v>29</v>
      </c>
      <c r="AI673" s="15">
        <v>30</v>
      </c>
      <c r="AJ673" s="15">
        <v>31</v>
      </c>
      <c r="AK673" s="15">
        <v>32</v>
      </c>
      <c r="AL673" s="15">
        <v>33</v>
      </c>
      <c r="AM673" s="15">
        <v>34</v>
      </c>
      <c r="AN673" s="15">
        <v>35</v>
      </c>
      <c r="AO673" s="15">
        <v>36</v>
      </c>
      <c r="AP673" s="15">
        <v>37</v>
      </c>
      <c r="AQ673" s="15">
        <v>38</v>
      </c>
      <c r="AR673" s="15">
        <v>39</v>
      </c>
      <c r="AS673" s="15">
        <v>40</v>
      </c>
      <c r="AT673" s="15">
        <v>41</v>
      </c>
      <c r="AU673" s="15">
        <v>42</v>
      </c>
      <c r="AV673" s="15">
        <v>43</v>
      </c>
      <c r="AW673" s="15">
        <v>44</v>
      </c>
      <c r="AX673" s="15">
        <v>45</v>
      </c>
      <c r="AY673" s="15">
        <v>46</v>
      </c>
      <c r="AZ673" s="15">
        <v>47</v>
      </c>
      <c r="BA673" s="15">
        <v>48</v>
      </c>
      <c r="BB673" s="15">
        <v>49</v>
      </c>
      <c r="BC673" s="15">
        <v>50</v>
      </c>
      <c r="BD673" s="15">
        <v>51</v>
      </c>
      <c r="BE673" s="15">
        <v>52</v>
      </c>
      <c r="BF673" s="15">
        <v>53</v>
      </c>
      <c r="BG673" s="15">
        <v>54</v>
      </c>
      <c r="BH673" s="15">
        <v>55</v>
      </c>
      <c r="BI673" s="15">
        <v>56</v>
      </c>
      <c r="BJ673" s="15">
        <v>57</v>
      </c>
      <c r="BK673" s="15">
        <v>58</v>
      </c>
      <c r="BL673" s="15">
        <v>59</v>
      </c>
      <c r="BM673" s="15">
        <v>60</v>
      </c>
      <c r="BN673" s="15">
        <v>61</v>
      </c>
      <c r="BO673" s="15">
        <v>62</v>
      </c>
      <c r="BP673" s="15">
        <v>63</v>
      </c>
      <c r="BQ673" s="15">
        <v>64</v>
      </c>
      <c r="BR673" s="15">
        <v>65</v>
      </c>
      <c r="BS673" s="15">
        <v>66</v>
      </c>
      <c r="BT673" s="15">
        <v>67</v>
      </c>
      <c r="BU673" s="15">
        <v>68</v>
      </c>
      <c r="BV673" s="15">
        <v>69</v>
      </c>
      <c r="BW673" s="15">
        <v>70</v>
      </c>
      <c r="BX673" s="15">
        <v>71</v>
      </c>
      <c r="BY673" s="15">
        <v>72</v>
      </c>
      <c r="BZ673" s="15">
        <v>73</v>
      </c>
      <c r="CA673" s="15">
        <v>74</v>
      </c>
      <c r="CB673" s="15">
        <v>75</v>
      </c>
      <c r="CC673" s="15">
        <v>76</v>
      </c>
      <c r="CD673" s="15">
        <v>77</v>
      </c>
      <c r="CE673" s="15">
        <v>78</v>
      </c>
      <c r="CF673" s="15">
        <v>79</v>
      </c>
      <c r="CG673" s="15">
        <v>80</v>
      </c>
      <c r="CH673" s="15">
        <v>81</v>
      </c>
      <c r="CI673" s="15">
        <v>82</v>
      </c>
      <c r="CJ673" s="15">
        <v>83</v>
      </c>
      <c r="CK673" s="15">
        <v>84</v>
      </c>
      <c r="CL673" s="15">
        <v>85</v>
      </c>
      <c r="CM673" s="15">
        <v>86</v>
      </c>
      <c r="CN673" s="15">
        <v>87</v>
      </c>
      <c r="CO673" s="15">
        <v>88</v>
      </c>
      <c r="CP673" s="15">
        <v>89</v>
      </c>
      <c r="CQ673" s="15">
        <v>90</v>
      </c>
      <c r="CR673" s="15">
        <v>91</v>
      </c>
      <c r="CS673" s="15">
        <v>92</v>
      </c>
      <c r="CT673" s="15">
        <v>93</v>
      </c>
      <c r="CU673" s="15">
        <v>94</v>
      </c>
      <c r="CV673" s="15">
        <v>95</v>
      </c>
      <c r="CW673" s="15">
        <v>96</v>
      </c>
      <c r="CX673" s="15">
        <v>97</v>
      </c>
      <c r="CY673" s="15">
        <v>98</v>
      </c>
      <c r="CZ673" s="15">
        <v>99</v>
      </c>
      <c r="DA673" s="15">
        <v>100</v>
      </c>
      <c r="DB673" s="15">
        <v>101</v>
      </c>
      <c r="DC673" s="15">
        <v>102</v>
      </c>
      <c r="DD673" s="15">
        <v>103</v>
      </c>
      <c r="DE673" s="15">
        <v>104</v>
      </c>
      <c r="DF673" s="15">
        <v>105</v>
      </c>
      <c r="DG673" s="15">
        <v>106</v>
      </c>
      <c r="DH673" s="15">
        <v>107</v>
      </c>
      <c r="DI673" s="15">
        <v>108</v>
      </c>
      <c r="DJ673" s="15">
        <v>109</v>
      </c>
      <c r="DK673" s="15">
        <v>110</v>
      </c>
      <c r="DL673" s="15">
        <v>111</v>
      </c>
      <c r="DM673" s="15">
        <v>112</v>
      </c>
      <c r="DN673" s="15">
        <v>113</v>
      </c>
      <c r="DO673" s="15">
        <v>114</v>
      </c>
      <c r="DP673" s="15">
        <v>115</v>
      </c>
      <c r="DQ673" s="15">
        <v>116</v>
      </c>
      <c r="DR673" s="15">
        <v>117</v>
      </c>
      <c r="DS673" s="15">
        <v>118</v>
      </c>
      <c r="DT673" s="15">
        <v>119</v>
      </c>
      <c r="DU673" s="15">
        <v>120</v>
      </c>
      <c r="DV673" s="15">
        <v>121</v>
      </c>
      <c r="DW673" s="15">
        <v>122</v>
      </c>
      <c r="DX673" s="15">
        <v>123</v>
      </c>
      <c r="DY673" s="15">
        <v>124</v>
      </c>
      <c r="DZ673" s="15">
        <v>125</v>
      </c>
      <c r="EA673" s="15">
        <v>126</v>
      </c>
      <c r="EB673" s="15">
        <v>127</v>
      </c>
      <c r="EC673" s="15">
        <v>128</v>
      </c>
      <c r="ED673" s="15">
        <v>129</v>
      </c>
      <c r="EF673" s="15">
        <v>130</v>
      </c>
      <c r="EG673" s="15">
        <v>131</v>
      </c>
      <c r="EH673" s="15">
        <v>132</v>
      </c>
      <c r="EI673" s="15">
        <v>133</v>
      </c>
      <c r="EK673" s="15">
        <v>134</v>
      </c>
      <c r="EL673" s="15">
        <v>135</v>
      </c>
      <c r="EM673" s="15">
        <v>136</v>
      </c>
      <c r="EN673" s="15">
        <v>137</v>
      </c>
    </row>
    <row r="674" spans="4:145" s="15" customFormat="1">
      <c r="E674" s="475" t="s">
        <v>311</v>
      </c>
      <c r="F674" s="15">
        <v>94</v>
      </c>
      <c r="G674" s="15">
        <v>111</v>
      </c>
      <c r="H674" s="15">
        <v>55</v>
      </c>
      <c r="I674" s="15">
        <v>61</v>
      </c>
      <c r="J674" s="15">
        <v>128</v>
      </c>
      <c r="K674" s="15">
        <v>102</v>
      </c>
      <c r="L674" s="15">
        <v>89</v>
      </c>
      <c r="M674" s="15">
        <v>81</v>
      </c>
      <c r="N674" s="15">
        <v>113</v>
      </c>
      <c r="O674" s="15">
        <v>36</v>
      </c>
      <c r="P674" s="15">
        <v>137</v>
      </c>
      <c r="Q674" s="15">
        <v>95</v>
      </c>
      <c r="R674" s="15">
        <v>84</v>
      </c>
      <c r="S674" s="15">
        <v>3</v>
      </c>
      <c r="T674" s="15">
        <v>116</v>
      </c>
      <c r="U674" s="15">
        <v>114</v>
      </c>
      <c r="V674" s="15">
        <v>6</v>
      </c>
      <c r="W674" s="15">
        <v>91</v>
      </c>
      <c r="X674" s="15">
        <v>68</v>
      </c>
      <c r="Y674" s="15">
        <v>53</v>
      </c>
      <c r="Z674" s="15">
        <v>124</v>
      </c>
      <c r="AA674" s="15">
        <v>15</v>
      </c>
      <c r="AB674" s="15">
        <v>51</v>
      </c>
      <c r="AC674" s="15">
        <v>88</v>
      </c>
      <c r="AD674" s="15">
        <v>17</v>
      </c>
      <c r="AE674" s="15">
        <v>135</v>
      </c>
      <c r="AF674" s="15">
        <v>24</v>
      </c>
      <c r="AG674" s="15">
        <v>80</v>
      </c>
      <c r="AH674" s="15">
        <v>126</v>
      </c>
      <c r="AI674" s="15">
        <v>86</v>
      </c>
      <c r="AJ674" s="15">
        <v>118</v>
      </c>
      <c r="AK674" s="15">
        <v>76</v>
      </c>
      <c r="AL674" s="15">
        <v>22</v>
      </c>
      <c r="AM674" s="15">
        <v>5</v>
      </c>
      <c r="AN674" s="15">
        <v>54</v>
      </c>
      <c r="AO674" s="15">
        <v>10</v>
      </c>
      <c r="AP674" s="15">
        <v>64</v>
      </c>
      <c r="AQ674" s="15">
        <v>107</v>
      </c>
      <c r="AR674" s="15">
        <v>78</v>
      </c>
      <c r="AS674" s="15">
        <v>48</v>
      </c>
      <c r="AT674" s="15">
        <v>93</v>
      </c>
      <c r="AU674" s="15">
        <v>132</v>
      </c>
      <c r="AV674" s="15">
        <v>66</v>
      </c>
      <c r="AW674" s="15">
        <v>58</v>
      </c>
      <c r="AX674" s="15">
        <v>11</v>
      </c>
      <c r="AY674" s="15">
        <v>125</v>
      </c>
      <c r="AZ674" s="15">
        <v>34</v>
      </c>
      <c r="BA674" s="15">
        <v>133</v>
      </c>
      <c r="BB674" s="15">
        <v>96</v>
      </c>
      <c r="BC674" s="15">
        <v>62</v>
      </c>
      <c r="BD674" s="15">
        <v>79</v>
      </c>
      <c r="BE674" s="15">
        <v>103</v>
      </c>
      <c r="BF674" s="15">
        <v>65</v>
      </c>
      <c r="BG674" s="15">
        <v>23</v>
      </c>
      <c r="BH674" s="15">
        <v>13</v>
      </c>
      <c r="BI674" s="15">
        <v>69</v>
      </c>
      <c r="BJ674" s="15">
        <v>106</v>
      </c>
      <c r="BK674" s="15">
        <v>77</v>
      </c>
      <c r="BL674" s="15">
        <v>136</v>
      </c>
      <c r="BM674" s="15">
        <v>72</v>
      </c>
      <c r="BN674" s="15">
        <v>30</v>
      </c>
      <c r="BO674" s="15">
        <v>120</v>
      </c>
      <c r="BP674" s="15">
        <v>99</v>
      </c>
      <c r="BQ674" s="15">
        <v>52</v>
      </c>
      <c r="BR674" s="15">
        <v>16</v>
      </c>
      <c r="BS674" s="15">
        <v>20</v>
      </c>
      <c r="BT674" s="15">
        <v>75</v>
      </c>
      <c r="BU674" s="15">
        <v>59</v>
      </c>
      <c r="BV674" s="15">
        <v>101</v>
      </c>
      <c r="BW674" s="15">
        <v>46</v>
      </c>
      <c r="BX674" s="15">
        <v>104</v>
      </c>
      <c r="BY674" s="15">
        <v>60</v>
      </c>
      <c r="BZ674" s="15">
        <v>122</v>
      </c>
      <c r="CA674" s="15">
        <v>67</v>
      </c>
      <c r="CB674" s="15">
        <v>117</v>
      </c>
      <c r="CC674" s="15">
        <v>70</v>
      </c>
      <c r="CD674" s="15">
        <v>110</v>
      </c>
      <c r="CE674" s="15">
        <v>39</v>
      </c>
      <c r="CF674" s="15">
        <v>43</v>
      </c>
      <c r="CG674" s="15">
        <v>27</v>
      </c>
      <c r="CH674" s="15">
        <v>90</v>
      </c>
      <c r="CI674" s="15">
        <v>40</v>
      </c>
      <c r="CJ674" s="15">
        <v>12</v>
      </c>
      <c r="CK674" s="15">
        <v>130</v>
      </c>
      <c r="CL674" s="15">
        <v>41</v>
      </c>
      <c r="CM674" s="15">
        <v>82</v>
      </c>
      <c r="CN674" s="15">
        <v>129</v>
      </c>
      <c r="CO674" s="15">
        <v>100</v>
      </c>
      <c r="CP674" s="15">
        <v>32</v>
      </c>
      <c r="CQ674" s="15">
        <v>134</v>
      </c>
      <c r="CR674" s="15">
        <v>35</v>
      </c>
      <c r="CS674" s="15">
        <v>25</v>
      </c>
      <c r="CT674" s="15">
        <v>121</v>
      </c>
      <c r="CU674" s="15">
        <v>42</v>
      </c>
      <c r="CV674" s="15">
        <v>83</v>
      </c>
      <c r="CW674" s="15">
        <v>47</v>
      </c>
      <c r="CX674" s="15">
        <v>8</v>
      </c>
      <c r="CY674" s="15">
        <v>119</v>
      </c>
      <c r="CZ674" s="15">
        <v>127</v>
      </c>
      <c r="DA674" s="15">
        <v>74</v>
      </c>
      <c r="DB674" s="15">
        <v>92</v>
      </c>
      <c r="DC674" s="15">
        <v>14</v>
      </c>
      <c r="DD674" s="15">
        <v>19</v>
      </c>
      <c r="DE674" s="15">
        <v>21</v>
      </c>
      <c r="DF674" s="15">
        <v>4</v>
      </c>
      <c r="DG674" s="15">
        <v>7</v>
      </c>
      <c r="DH674" s="15">
        <v>109</v>
      </c>
      <c r="DI674" s="15">
        <v>105</v>
      </c>
      <c r="DJ674" s="15">
        <v>38</v>
      </c>
      <c r="DK674" s="15">
        <v>56</v>
      </c>
      <c r="DL674" s="15">
        <v>45</v>
      </c>
      <c r="DM674" s="15">
        <v>31</v>
      </c>
      <c r="DN674" s="15">
        <v>9</v>
      </c>
      <c r="DO674" s="15">
        <v>37</v>
      </c>
      <c r="DP674" s="15">
        <v>123</v>
      </c>
      <c r="DQ674" s="15">
        <v>33</v>
      </c>
      <c r="DR674" s="15">
        <v>73</v>
      </c>
      <c r="DS674" s="15">
        <v>131</v>
      </c>
      <c r="DT674" s="15">
        <v>115</v>
      </c>
      <c r="DU674" s="15">
        <v>2</v>
      </c>
      <c r="DV674" s="15">
        <v>85</v>
      </c>
      <c r="DW674" s="15">
        <v>28</v>
      </c>
      <c r="DX674" s="15">
        <v>112</v>
      </c>
      <c r="DY674" s="15">
        <v>1</v>
      </c>
      <c r="DZ674" s="15">
        <v>71</v>
      </c>
      <c r="EA674" s="15">
        <v>29</v>
      </c>
      <c r="EB674" s="15">
        <v>63</v>
      </c>
      <c r="EC674" s="15">
        <v>44</v>
      </c>
      <c r="ED674" s="15">
        <v>87</v>
      </c>
      <c r="EF674" s="15">
        <v>18</v>
      </c>
      <c r="EG674" s="15">
        <v>98</v>
      </c>
      <c r="EH674" s="15">
        <v>26</v>
      </c>
      <c r="EI674" s="15">
        <v>50</v>
      </c>
      <c r="EK674" s="15">
        <v>108</v>
      </c>
      <c r="EL674" s="15">
        <v>49</v>
      </c>
      <c r="EM674" s="15">
        <v>57</v>
      </c>
      <c r="EN674" s="15">
        <v>97</v>
      </c>
    </row>
    <row r="675" spans="4:145" s="15" customFormat="1">
      <c r="E675" s="475" t="s">
        <v>313</v>
      </c>
      <c r="F675" s="15">
        <v>65</v>
      </c>
      <c r="G675" s="15">
        <v>100</v>
      </c>
      <c r="H675" s="15">
        <v>75</v>
      </c>
      <c r="I675" s="15">
        <v>81</v>
      </c>
      <c r="J675" s="15">
        <v>28</v>
      </c>
      <c r="K675" s="15">
        <v>95</v>
      </c>
      <c r="L675" s="15">
        <v>130</v>
      </c>
      <c r="M675" s="15">
        <v>1</v>
      </c>
      <c r="N675" s="15">
        <v>98</v>
      </c>
      <c r="O675" s="15">
        <v>121</v>
      </c>
      <c r="P675" s="15">
        <v>34</v>
      </c>
      <c r="Q675" s="15">
        <v>46</v>
      </c>
      <c r="R675" s="15">
        <v>64</v>
      </c>
      <c r="S675" s="15">
        <v>86</v>
      </c>
      <c r="T675" s="15">
        <v>94</v>
      </c>
      <c r="U675" s="15">
        <v>133</v>
      </c>
      <c r="V675" s="15">
        <v>9</v>
      </c>
      <c r="W675" s="15">
        <v>90</v>
      </c>
      <c r="X675" s="15">
        <v>116</v>
      </c>
      <c r="Y675" s="15">
        <v>108</v>
      </c>
      <c r="Z675" s="15">
        <v>42</v>
      </c>
      <c r="AA675" s="15">
        <v>23</v>
      </c>
      <c r="AB675" s="15">
        <v>110</v>
      </c>
      <c r="AC675" s="15">
        <v>26</v>
      </c>
      <c r="AD675" s="15">
        <v>101</v>
      </c>
      <c r="AE675" s="15">
        <v>24</v>
      </c>
      <c r="AF675" s="15">
        <v>55</v>
      </c>
      <c r="AG675" s="15">
        <v>16</v>
      </c>
      <c r="AH675" s="15">
        <v>63</v>
      </c>
      <c r="AI675" s="15">
        <v>122</v>
      </c>
      <c r="AJ675" s="15">
        <v>39</v>
      </c>
      <c r="AK675" s="15">
        <v>19</v>
      </c>
      <c r="AL675" s="15">
        <v>97</v>
      </c>
      <c r="AM675" s="15">
        <v>132</v>
      </c>
      <c r="AN675" s="15">
        <v>126</v>
      </c>
      <c r="AO675" s="15">
        <v>129</v>
      </c>
      <c r="AP675" s="15">
        <v>88</v>
      </c>
      <c r="AQ675" s="15">
        <v>60</v>
      </c>
      <c r="AR675" s="15">
        <v>92</v>
      </c>
      <c r="AS675" s="15">
        <v>118</v>
      </c>
      <c r="AT675" s="15">
        <v>62</v>
      </c>
      <c r="AU675" s="15">
        <v>21</v>
      </c>
      <c r="AV675" s="15">
        <v>49</v>
      </c>
      <c r="AW675" s="15">
        <v>70</v>
      </c>
      <c r="AX675" s="15">
        <v>131</v>
      </c>
      <c r="AY675" s="15">
        <v>87</v>
      </c>
      <c r="AZ675" s="15">
        <v>3</v>
      </c>
      <c r="BA675" s="15">
        <v>117</v>
      </c>
      <c r="BB675" s="15">
        <v>125</v>
      </c>
      <c r="BC675" s="15">
        <v>77</v>
      </c>
      <c r="BD675" s="15">
        <v>74</v>
      </c>
      <c r="BE675" s="15">
        <v>48</v>
      </c>
      <c r="BF675" s="15">
        <v>124</v>
      </c>
      <c r="BG675" s="15">
        <v>22</v>
      </c>
      <c r="BH675" s="15">
        <v>29</v>
      </c>
      <c r="BI675" s="15">
        <v>89</v>
      </c>
      <c r="BJ675" s="15">
        <v>78</v>
      </c>
      <c r="BK675" s="15">
        <v>32</v>
      </c>
      <c r="BL675" s="15">
        <v>111</v>
      </c>
      <c r="BM675" s="15">
        <v>73</v>
      </c>
      <c r="BN675" s="15">
        <v>2</v>
      </c>
      <c r="BO675" s="15">
        <v>38</v>
      </c>
      <c r="BP675" s="15">
        <v>134</v>
      </c>
      <c r="BQ675" s="15">
        <v>112</v>
      </c>
      <c r="BR675" s="15">
        <v>93</v>
      </c>
      <c r="BS675" s="15">
        <v>25</v>
      </c>
      <c r="BT675" s="15">
        <v>61</v>
      </c>
      <c r="BU675" s="15">
        <v>10</v>
      </c>
      <c r="BV675" s="15">
        <v>20</v>
      </c>
      <c r="BW675" s="15">
        <v>137</v>
      </c>
      <c r="BX675" s="15">
        <v>5</v>
      </c>
      <c r="BY675" s="15">
        <v>85</v>
      </c>
      <c r="BZ675" s="15">
        <v>41</v>
      </c>
      <c r="CA675" s="15">
        <v>36</v>
      </c>
      <c r="CB675" s="15">
        <v>96</v>
      </c>
      <c r="CC675" s="15">
        <v>4</v>
      </c>
      <c r="CD675" s="15">
        <v>59</v>
      </c>
      <c r="CE675" s="15">
        <v>120</v>
      </c>
      <c r="CF675" s="15">
        <v>103</v>
      </c>
      <c r="CG675" s="15">
        <v>7</v>
      </c>
      <c r="CH675" s="15">
        <v>44</v>
      </c>
      <c r="CI675" s="15">
        <v>84</v>
      </c>
      <c r="CJ675" s="15">
        <v>14</v>
      </c>
      <c r="CK675" s="15">
        <v>35</v>
      </c>
      <c r="CL675" s="15">
        <v>8</v>
      </c>
      <c r="CM675" s="15">
        <v>68</v>
      </c>
      <c r="CN675" s="15">
        <v>13</v>
      </c>
      <c r="CO675" s="15">
        <v>37</v>
      </c>
      <c r="CP675" s="15">
        <v>102</v>
      </c>
      <c r="CQ675" s="15">
        <v>135</v>
      </c>
      <c r="CR675" s="15">
        <v>115</v>
      </c>
      <c r="CS675" s="15">
        <v>105</v>
      </c>
      <c r="CT675" s="15">
        <v>127</v>
      </c>
      <c r="CU675" s="15">
        <v>57</v>
      </c>
      <c r="CV675" s="15">
        <v>6</v>
      </c>
      <c r="CW675" s="15">
        <v>113</v>
      </c>
      <c r="CX675" s="15">
        <v>136</v>
      </c>
      <c r="CY675" s="15">
        <v>17</v>
      </c>
      <c r="CZ675" s="15">
        <v>107</v>
      </c>
      <c r="DA675" s="15">
        <v>66</v>
      </c>
      <c r="DB675" s="15">
        <v>58</v>
      </c>
      <c r="DC675" s="15">
        <v>123</v>
      </c>
      <c r="DD675" s="15">
        <v>109</v>
      </c>
      <c r="DE675" s="15">
        <v>82</v>
      </c>
      <c r="DF675" s="15">
        <v>33</v>
      </c>
      <c r="DG675" s="15">
        <v>128</v>
      </c>
      <c r="DH675" s="15">
        <v>43</v>
      </c>
      <c r="DI675" s="15">
        <v>15</v>
      </c>
      <c r="DJ675" s="15">
        <v>76</v>
      </c>
      <c r="DK675" s="15">
        <v>31</v>
      </c>
      <c r="DL675" s="15">
        <v>50</v>
      </c>
      <c r="DM675" s="15">
        <v>80</v>
      </c>
      <c r="DN675" s="15">
        <v>67</v>
      </c>
      <c r="DO675" s="15">
        <v>71</v>
      </c>
      <c r="DP675" s="15">
        <v>114</v>
      </c>
      <c r="DQ675" s="15">
        <v>54</v>
      </c>
      <c r="DR675" s="15">
        <v>99</v>
      </c>
      <c r="DS675" s="15">
        <v>72</v>
      </c>
      <c r="DT675" s="15">
        <v>18</v>
      </c>
      <c r="DU675" s="15">
        <v>47</v>
      </c>
      <c r="DV675" s="15">
        <v>83</v>
      </c>
      <c r="DW675" s="15">
        <v>30</v>
      </c>
      <c r="DX675" s="15">
        <v>56</v>
      </c>
      <c r="DY675" s="15">
        <v>106</v>
      </c>
      <c r="DZ675" s="15">
        <v>51</v>
      </c>
      <c r="EA675" s="15">
        <v>53</v>
      </c>
      <c r="EB675" s="15">
        <v>104</v>
      </c>
      <c r="EC675" s="15">
        <v>27</v>
      </c>
      <c r="ED675" s="15">
        <v>12</v>
      </c>
      <c r="EF675" s="15">
        <v>40</v>
      </c>
      <c r="EG675" s="15">
        <v>11</v>
      </c>
      <c r="EH675" s="15">
        <v>52</v>
      </c>
      <c r="EI675" s="15">
        <v>91</v>
      </c>
      <c r="EK675" s="15">
        <v>119</v>
      </c>
      <c r="EL675" s="15">
        <v>79</v>
      </c>
      <c r="EM675" s="15">
        <v>69</v>
      </c>
      <c r="EN675" s="15">
        <v>45</v>
      </c>
    </row>
    <row r="676" spans="4:145" s="15" customFormat="1"/>
    <row r="677" spans="4:145" s="15" customFormat="1">
      <c r="D677" s="479">
        <v>138</v>
      </c>
      <c r="E677" s="40" t="s">
        <v>338</v>
      </c>
    </row>
    <row r="678" spans="4:145" s="15" customFormat="1">
      <c r="E678" s="475" t="s">
        <v>283</v>
      </c>
      <c r="F678" s="15">
        <v>1</v>
      </c>
      <c r="G678" s="15">
        <v>2</v>
      </c>
      <c r="H678" s="15">
        <v>3</v>
      </c>
      <c r="I678" s="15">
        <v>4</v>
      </c>
      <c r="J678" s="15">
        <v>5</v>
      </c>
      <c r="K678" s="15">
        <v>6</v>
      </c>
      <c r="L678" s="15">
        <v>7</v>
      </c>
      <c r="M678" s="15">
        <v>8</v>
      </c>
      <c r="N678" s="15">
        <v>9</v>
      </c>
      <c r="O678" s="15">
        <v>10</v>
      </c>
      <c r="P678" s="15">
        <v>11</v>
      </c>
      <c r="Q678" s="15">
        <v>12</v>
      </c>
      <c r="R678" s="15">
        <v>13</v>
      </c>
      <c r="S678" s="15">
        <v>14</v>
      </c>
      <c r="T678" s="15">
        <v>15</v>
      </c>
      <c r="U678" s="15">
        <v>16</v>
      </c>
      <c r="V678" s="15">
        <v>17</v>
      </c>
      <c r="W678" s="15">
        <v>18</v>
      </c>
      <c r="X678" s="15">
        <v>19</v>
      </c>
      <c r="Y678" s="15">
        <v>20</v>
      </c>
      <c r="Z678" s="15">
        <v>21</v>
      </c>
      <c r="AA678" s="15">
        <v>22</v>
      </c>
      <c r="AB678" s="15">
        <v>23</v>
      </c>
      <c r="AC678" s="15">
        <v>24</v>
      </c>
      <c r="AD678" s="15">
        <v>25</v>
      </c>
      <c r="AE678" s="15">
        <v>26</v>
      </c>
      <c r="AF678" s="15">
        <v>27</v>
      </c>
      <c r="AG678" s="15">
        <v>28</v>
      </c>
      <c r="AH678" s="15">
        <v>29</v>
      </c>
      <c r="AI678" s="15">
        <v>30</v>
      </c>
      <c r="AJ678" s="15">
        <v>31</v>
      </c>
      <c r="AK678" s="15">
        <v>32</v>
      </c>
      <c r="AL678" s="15">
        <v>33</v>
      </c>
      <c r="AM678" s="15">
        <v>34</v>
      </c>
      <c r="AN678" s="15">
        <v>35</v>
      </c>
      <c r="AO678" s="15">
        <v>36</v>
      </c>
      <c r="AP678" s="15">
        <v>37</v>
      </c>
      <c r="AQ678" s="15">
        <v>38</v>
      </c>
      <c r="AR678" s="15">
        <v>39</v>
      </c>
      <c r="AS678" s="15">
        <v>40</v>
      </c>
      <c r="AT678" s="15">
        <v>41</v>
      </c>
      <c r="AU678" s="15">
        <v>42</v>
      </c>
      <c r="AV678" s="15">
        <v>43</v>
      </c>
      <c r="AW678" s="15">
        <v>44</v>
      </c>
      <c r="AX678" s="15">
        <v>45</v>
      </c>
      <c r="AY678" s="15">
        <v>46</v>
      </c>
      <c r="AZ678" s="15">
        <v>47</v>
      </c>
      <c r="BA678" s="15">
        <v>48</v>
      </c>
      <c r="BB678" s="15">
        <v>49</v>
      </c>
      <c r="BC678" s="15">
        <v>50</v>
      </c>
      <c r="BD678" s="15">
        <v>51</v>
      </c>
      <c r="BE678" s="15">
        <v>52</v>
      </c>
      <c r="BF678" s="15">
        <v>53</v>
      </c>
      <c r="BG678" s="15">
        <v>54</v>
      </c>
      <c r="BH678" s="15">
        <v>55</v>
      </c>
      <c r="BI678" s="15">
        <v>56</v>
      </c>
      <c r="BJ678" s="15">
        <v>57</v>
      </c>
      <c r="BK678" s="15">
        <v>58</v>
      </c>
      <c r="BL678" s="15">
        <v>59</v>
      </c>
      <c r="BM678" s="15">
        <v>60</v>
      </c>
      <c r="BN678" s="15">
        <v>61</v>
      </c>
      <c r="BO678" s="15">
        <v>62</v>
      </c>
      <c r="BP678" s="15">
        <v>63</v>
      </c>
      <c r="BQ678" s="15">
        <v>64</v>
      </c>
      <c r="BR678" s="15">
        <v>65</v>
      </c>
      <c r="BS678" s="15">
        <v>66</v>
      </c>
      <c r="BT678" s="15">
        <v>67</v>
      </c>
      <c r="BU678" s="15">
        <v>68</v>
      </c>
      <c r="BV678" s="15">
        <v>69</v>
      </c>
      <c r="BW678" s="15">
        <v>70</v>
      </c>
      <c r="BX678" s="15">
        <v>71</v>
      </c>
      <c r="BY678" s="15">
        <v>72</v>
      </c>
      <c r="BZ678" s="15">
        <v>73</v>
      </c>
      <c r="CA678" s="15">
        <v>74</v>
      </c>
      <c r="CB678" s="15">
        <v>75</v>
      </c>
      <c r="CC678" s="15">
        <v>76</v>
      </c>
      <c r="CD678" s="15">
        <v>77</v>
      </c>
      <c r="CE678" s="15">
        <v>78</v>
      </c>
      <c r="CF678" s="15">
        <v>79</v>
      </c>
      <c r="CG678" s="15">
        <v>80</v>
      </c>
      <c r="CH678" s="15">
        <v>81</v>
      </c>
      <c r="CI678" s="15">
        <v>82</v>
      </c>
      <c r="CJ678" s="15">
        <v>83</v>
      </c>
      <c r="CK678" s="15">
        <v>84</v>
      </c>
      <c r="CL678" s="15">
        <v>85</v>
      </c>
      <c r="CM678" s="15">
        <v>86</v>
      </c>
      <c r="CN678" s="15">
        <v>87</v>
      </c>
      <c r="CO678" s="15">
        <v>88</v>
      </c>
      <c r="CP678" s="15">
        <v>89</v>
      </c>
      <c r="CQ678" s="15">
        <v>90</v>
      </c>
      <c r="CR678" s="15">
        <v>91</v>
      </c>
      <c r="CS678" s="15">
        <v>92</v>
      </c>
      <c r="CT678" s="15">
        <v>93</v>
      </c>
      <c r="CU678" s="15">
        <v>94</v>
      </c>
      <c r="CV678" s="15">
        <v>95</v>
      </c>
      <c r="CW678" s="15">
        <v>96</v>
      </c>
      <c r="CX678" s="15">
        <v>97</v>
      </c>
      <c r="CY678" s="15">
        <v>98</v>
      </c>
      <c r="CZ678" s="15">
        <v>99</v>
      </c>
      <c r="DA678" s="15">
        <v>100</v>
      </c>
      <c r="DB678" s="15">
        <v>101</v>
      </c>
      <c r="DC678" s="15">
        <v>102</v>
      </c>
      <c r="DD678" s="15">
        <v>103</v>
      </c>
      <c r="DE678" s="15">
        <v>104</v>
      </c>
      <c r="DF678" s="15">
        <v>105</v>
      </c>
      <c r="DG678" s="15">
        <v>106</v>
      </c>
      <c r="DH678" s="15">
        <v>107</v>
      </c>
      <c r="DI678" s="15">
        <v>108</v>
      </c>
      <c r="DJ678" s="15">
        <v>109</v>
      </c>
      <c r="DK678" s="15">
        <v>110</v>
      </c>
      <c r="DL678" s="15">
        <v>111</v>
      </c>
      <c r="DM678" s="15">
        <v>112</v>
      </c>
      <c r="DN678" s="15">
        <v>113</v>
      </c>
      <c r="DO678" s="15">
        <v>114</v>
      </c>
      <c r="DP678" s="15">
        <v>115</v>
      </c>
      <c r="DQ678" s="15">
        <v>116</v>
      </c>
      <c r="DR678" s="15">
        <v>117</v>
      </c>
      <c r="DS678" s="15">
        <v>118</v>
      </c>
      <c r="DT678" s="15">
        <v>119</v>
      </c>
      <c r="DU678" s="15">
        <v>120</v>
      </c>
      <c r="DV678" s="15">
        <v>121</v>
      </c>
      <c r="DW678" s="15">
        <v>122</v>
      </c>
      <c r="DX678" s="15">
        <v>123</v>
      </c>
      <c r="DY678" s="15">
        <v>124</v>
      </c>
      <c r="DZ678" s="15">
        <v>125</v>
      </c>
      <c r="EA678" s="15">
        <v>126</v>
      </c>
      <c r="EB678" s="15">
        <v>127</v>
      </c>
      <c r="EC678" s="15">
        <v>128</v>
      </c>
      <c r="ED678" s="15">
        <v>129</v>
      </c>
      <c r="EE678" s="15">
        <v>130</v>
      </c>
      <c r="EF678" s="15">
        <v>131</v>
      </c>
      <c r="EG678" s="15">
        <v>132</v>
      </c>
      <c r="EH678" s="15">
        <v>133</v>
      </c>
      <c r="EI678" s="15">
        <v>134</v>
      </c>
      <c r="EK678" s="15">
        <v>135</v>
      </c>
      <c r="EL678" s="15">
        <v>136</v>
      </c>
      <c r="EM678" s="15">
        <v>137</v>
      </c>
      <c r="EN678" s="15">
        <v>138</v>
      </c>
    </row>
    <row r="679" spans="4:145" s="15" customFormat="1">
      <c r="E679" s="475" t="s">
        <v>311</v>
      </c>
      <c r="F679" s="15">
        <v>52</v>
      </c>
      <c r="G679" s="15">
        <v>4</v>
      </c>
      <c r="H679" s="15">
        <v>61</v>
      </c>
      <c r="I679" s="15">
        <v>135</v>
      </c>
      <c r="J679" s="15">
        <v>21</v>
      </c>
      <c r="K679" s="15">
        <v>134</v>
      </c>
      <c r="L679" s="15">
        <v>6</v>
      </c>
      <c r="M679" s="15">
        <v>25</v>
      </c>
      <c r="N679" s="15">
        <v>28</v>
      </c>
      <c r="O679" s="15">
        <v>116</v>
      </c>
      <c r="P679" s="15">
        <v>83</v>
      </c>
      <c r="Q679" s="15">
        <v>50</v>
      </c>
      <c r="R679" s="15">
        <v>20</v>
      </c>
      <c r="S679" s="15">
        <v>108</v>
      </c>
      <c r="T679" s="15">
        <v>132</v>
      </c>
      <c r="U679" s="15">
        <v>125</v>
      </c>
      <c r="V679" s="15">
        <v>130</v>
      </c>
      <c r="W679" s="15">
        <v>2</v>
      </c>
      <c r="X679" s="15">
        <v>78</v>
      </c>
      <c r="Y679" s="15">
        <v>13</v>
      </c>
      <c r="Z679" s="15">
        <v>92</v>
      </c>
      <c r="AA679" s="15">
        <v>129</v>
      </c>
      <c r="AB679" s="15">
        <v>77</v>
      </c>
      <c r="AC679" s="15">
        <v>43</v>
      </c>
      <c r="AD679" s="15">
        <v>89</v>
      </c>
      <c r="AE679" s="15">
        <v>123</v>
      </c>
      <c r="AF679" s="15">
        <v>63</v>
      </c>
      <c r="AG679" s="15">
        <v>79</v>
      </c>
      <c r="AH679" s="15">
        <v>98</v>
      </c>
      <c r="AI679" s="15">
        <v>104</v>
      </c>
      <c r="AJ679" s="15">
        <v>90</v>
      </c>
      <c r="AK679" s="15">
        <v>46</v>
      </c>
      <c r="AL679" s="15">
        <v>65</v>
      </c>
      <c r="AM679" s="15">
        <v>81</v>
      </c>
      <c r="AN679" s="15">
        <v>3</v>
      </c>
      <c r="AO679" s="15">
        <v>18</v>
      </c>
      <c r="AP679" s="15">
        <v>38</v>
      </c>
      <c r="AQ679" s="15">
        <v>102</v>
      </c>
      <c r="AR679" s="15">
        <v>122</v>
      </c>
      <c r="AS679" s="15">
        <v>107</v>
      </c>
      <c r="AT679" s="15">
        <v>127</v>
      </c>
      <c r="AU679" s="15">
        <v>73</v>
      </c>
      <c r="AV679" s="15">
        <v>96</v>
      </c>
      <c r="AW679" s="15">
        <v>70</v>
      </c>
      <c r="AX679" s="15">
        <v>37</v>
      </c>
      <c r="AY679" s="15">
        <v>32</v>
      </c>
      <c r="AZ679" s="15">
        <v>109</v>
      </c>
      <c r="BA679" s="15">
        <v>82</v>
      </c>
      <c r="BB679" s="15">
        <v>60</v>
      </c>
      <c r="BC679" s="15">
        <v>27</v>
      </c>
      <c r="BD679" s="15">
        <v>117</v>
      </c>
      <c r="BE679" s="15">
        <v>69</v>
      </c>
      <c r="BF679" s="15">
        <v>22</v>
      </c>
      <c r="BG679" s="15">
        <v>42</v>
      </c>
      <c r="BH679" s="15">
        <v>8</v>
      </c>
      <c r="BI679" s="15">
        <v>68</v>
      </c>
      <c r="BJ679" s="15">
        <v>86</v>
      </c>
      <c r="BK679" s="15">
        <v>124</v>
      </c>
      <c r="BL679" s="15">
        <v>133</v>
      </c>
      <c r="BM679" s="15">
        <v>1</v>
      </c>
      <c r="BN679" s="15">
        <v>5</v>
      </c>
      <c r="BO679" s="15">
        <v>33</v>
      </c>
      <c r="BP679" s="15">
        <v>87</v>
      </c>
      <c r="BQ679" s="15">
        <v>110</v>
      </c>
      <c r="BR679" s="15">
        <v>62</v>
      </c>
      <c r="BS679" s="15">
        <v>99</v>
      </c>
      <c r="BT679" s="15">
        <v>44</v>
      </c>
      <c r="BU679" s="15">
        <v>95</v>
      </c>
      <c r="BV679" s="15">
        <v>76</v>
      </c>
      <c r="BW679" s="15">
        <v>113</v>
      </c>
      <c r="BX679" s="15">
        <v>55</v>
      </c>
      <c r="BY679" s="15">
        <v>29</v>
      </c>
      <c r="BZ679" s="15">
        <v>47</v>
      </c>
      <c r="CA679" s="15">
        <v>115</v>
      </c>
      <c r="CB679" s="15">
        <v>39</v>
      </c>
      <c r="CC679" s="15">
        <v>97</v>
      </c>
      <c r="CD679" s="15">
        <v>56</v>
      </c>
      <c r="CE679" s="15">
        <v>19</v>
      </c>
      <c r="CF679" s="15">
        <v>51</v>
      </c>
      <c r="CG679" s="15">
        <v>106</v>
      </c>
      <c r="CH679" s="15">
        <v>34</v>
      </c>
      <c r="CI679" s="15">
        <v>120</v>
      </c>
      <c r="CJ679" s="15">
        <v>11</v>
      </c>
      <c r="CK679" s="15">
        <v>91</v>
      </c>
      <c r="CL679" s="15">
        <v>114</v>
      </c>
      <c r="CM679" s="15">
        <v>57</v>
      </c>
      <c r="CN679" s="15">
        <v>15</v>
      </c>
      <c r="CO679" s="15">
        <v>9</v>
      </c>
      <c r="CP679" s="15">
        <v>71</v>
      </c>
      <c r="CQ679" s="15">
        <v>36</v>
      </c>
      <c r="CR679" s="15">
        <v>80</v>
      </c>
      <c r="CS679" s="15">
        <v>48</v>
      </c>
      <c r="CT679" s="15">
        <v>138</v>
      </c>
      <c r="CU679" s="15">
        <v>17</v>
      </c>
      <c r="CV679" s="15">
        <v>101</v>
      </c>
      <c r="CW679" s="15">
        <v>64</v>
      </c>
      <c r="CX679" s="15">
        <v>100</v>
      </c>
      <c r="CY679" s="15">
        <v>7</v>
      </c>
      <c r="CZ679" s="15">
        <v>88</v>
      </c>
      <c r="DA679" s="15">
        <v>111</v>
      </c>
      <c r="DB679" s="15">
        <v>10</v>
      </c>
      <c r="DC679" s="15">
        <v>35</v>
      </c>
      <c r="DD679" s="15">
        <v>112</v>
      </c>
      <c r="DE679" s="15">
        <v>30</v>
      </c>
      <c r="DF679" s="15">
        <v>23</v>
      </c>
      <c r="DG679" s="15">
        <v>103</v>
      </c>
      <c r="DH679" s="15">
        <v>131</v>
      </c>
      <c r="DI679" s="15">
        <v>72</v>
      </c>
      <c r="DJ679" s="15">
        <v>31</v>
      </c>
      <c r="DK679" s="15">
        <v>137</v>
      </c>
      <c r="DL679" s="15">
        <v>94</v>
      </c>
      <c r="DM679" s="15">
        <v>45</v>
      </c>
      <c r="DN679" s="15">
        <v>84</v>
      </c>
      <c r="DO679" s="15">
        <v>66</v>
      </c>
      <c r="DP679" s="15">
        <v>53</v>
      </c>
      <c r="DQ679" s="15">
        <v>14</v>
      </c>
      <c r="DR679" s="15">
        <v>74</v>
      </c>
      <c r="DS679" s="15">
        <v>40</v>
      </c>
      <c r="DT679" s="15">
        <v>26</v>
      </c>
      <c r="DU679" s="15">
        <v>118</v>
      </c>
      <c r="DV679" s="15">
        <v>49</v>
      </c>
      <c r="DW679" s="15">
        <v>24</v>
      </c>
      <c r="DX679" s="15">
        <v>85</v>
      </c>
      <c r="DY679" s="15">
        <v>58</v>
      </c>
      <c r="DZ679" s="15">
        <v>121</v>
      </c>
      <c r="EA679" s="15">
        <v>54</v>
      </c>
      <c r="EB679" s="15">
        <v>41</v>
      </c>
      <c r="EC679" s="15">
        <v>136</v>
      </c>
      <c r="ED679" s="15">
        <v>126</v>
      </c>
      <c r="EE679" s="15">
        <v>12</v>
      </c>
      <c r="EF679" s="15">
        <v>75</v>
      </c>
      <c r="EG679" s="15">
        <v>16</v>
      </c>
      <c r="EH679" s="15">
        <v>119</v>
      </c>
      <c r="EI679" s="15">
        <v>105</v>
      </c>
      <c r="EK679" s="15">
        <v>59</v>
      </c>
      <c r="EL679" s="15">
        <v>128</v>
      </c>
      <c r="EM679" s="15">
        <v>67</v>
      </c>
      <c r="EN679" s="15">
        <v>93</v>
      </c>
    </row>
    <row r="680" spans="4:145" s="15" customFormat="1">
      <c r="E680" s="475" t="s">
        <v>313</v>
      </c>
      <c r="F680" s="15">
        <v>20</v>
      </c>
      <c r="G680" s="15">
        <v>79</v>
      </c>
      <c r="H680" s="15">
        <v>27</v>
      </c>
      <c r="I680" s="15">
        <v>111</v>
      </c>
      <c r="J680" s="15">
        <v>46</v>
      </c>
      <c r="K680" s="15">
        <v>30</v>
      </c>
      <c r="L680" s="15">
        <v>25</v>
      </c>
      <c r="M680" s="15">
        <v>45</v>
      </c>
      <c r="N680" s="15">
        <v>48</v>
      </c>
      <c r="O680" s="15">
        <v>92</v>
      </c>
      <c r="P680" s="15">
        <v>42</v>
      </c>
      <c r="Q680" s="15">
        <v>28</v>
      </c>
      <c r="R680" s="15">
        <v>36</v>
      </c>
      <c r="S680" s="15">
        <v>72</v>
      </c>
      <c r="T680" s="15">
        <v>94</v>
      </c>
      <c r="U680" s="15">
        <v>95</v>
      </c>
      <c r="V680" s="15">
        <v>133</v>
      </c>
      <c r="W680" s="15">
        <v>51</v>
      </c>
      <c r="X680" s="15">
        <v>82</v>
      </c>
      <c r="Y680" s="15">
        <v>11</v>
      </c>
      <c r="Z680" s="15">
        <v>115</v>
      </c>
      <c r="AA680" s="15">
        <v>93</v>
      </c>
      <c r="AB680" s="15">
        <v>50</v>
      </c>
      <c r="AC680" s="15">
        <v>57</v>
      </c>
      <c r="AD680" s="15">
        <v>6</v>
      </c>
      <c r="AE680" s="15">
        <v>19</v>
      </c>
      <c r="AF680" s="15">
        <v>98</v>
      </c>
      <c r="AG680" s="15">
        <v>120</v>
      </c>
      <c r="AH680" s="15">
        <v>80</v>
      </c>
      <c r="AI680" s="15">
        <v>52</v>
      </c>
      <c r="AJ680" s="15">
        <v>105</v>
      </c>
      <c r="AK680" s="15">
        <v>1</v>
      </c>
      <c r="AL680" s="15">
        <v>35</v>
      </c>
      <c r="AM680" s="15">
        <v>116</v>
      </c>
      <c r="AN680" s="15">
        <v>135</v>
      </c>
      <c r="AO680" s="15">
        <v>39</v>
      </c>
      <c r="AP680" s="15">
        <v>99</v>
      </c>
      <c r="AQ680" s="15">
        <v>5</v>
      </c>
      <c r="AR680" s="15">
        <v>136</v>
      </c>
      <c r="AS680" s="15">
        <v>22</v>
      </c>
      <c r="AT680" s="15">
        <v>4</v>
      </c>
      <c r="AU680" s="15">
        <v>137</v>
      </c>
      <c r="AV680" s="15">
        <v>122</v>
      </c>
      <c r="AW680" s="15">
        <v>47</v>
      </c>
      <c r="AX680" s="15">
        <v>54</v>
      </c>
      <c r="AY680" s="15">
        <v>89</v>
      </c>
      <c r="AZ680" s="15">
        <v>21</v>
      </c>
      <c r="BA680" s="15">
        <v>31</v>
      </c>
      <c r="BB680" s="15">
        <v>125</v>
      </c>
      <c r="BC680" s="15">
        <v>96</v>
      </c>
      <c r="BD680" s="15">
        <v>138</v>
      </c>
      <c r="BE680" s="15">
        <v>8</v>
      </c>
      <c r="BF680" s="15">
        <v>44</v>
      </c>
      <c r="BG680" s="15">
        <v>73</v>
      </c>
      <c r="BH680" s="15">
        <v>64</v>
      </c>
      <c r="BI680" s="15">
        <v>60</v>
      </c>
      <c r="BJ680" s="15">
        <v>81</v>
      </c>
      <c r="BK680" s="15">
        <v>14</v>
      </c>
      <c r="BL680" s="15">
        <v>127</v>
      </c>
      <c r="BM680" s="15">
        <v>41</v>
      </c>
      <c r="BN680" s="15">
        <v>70</v>
      </c>
      <c r="BO680" s="15">
        <v>126</v>
      </c>
      <c r="BP680" s="15">
        <v>29</v>
      </c>
      <c r="BQ680" s="15">
        <v>83</v>
      </c>
      <c r="BR680" s="15">
        <v>102</v>
      </c>
      <c r="BS680" s="15">
        <v>84</v>
      </c>
      <c r="BT680" s="15">
        <v>119</v>
      </c>
      <c r="BU680" s="15">
        <v>101</v>
      </c>
      <c r="BV680" s="15">
        <v>18</v>
      </c>
      <c r="BW680" s="15">
        <v>61</v>
      </c>
      <c r="BX680" s="15">
        <v>3</v>
      </c>
      <c r="BY680" s="15">
        <v>78</v>
      </c>
      <c r="BZ680" s="15">
        <v>107</v>
      </c>
      <c r="CA680" s="15">
        <v>55</v>
      </c>
      <c r="CB680" s="15">
        <v>112</v>
      </c>
      <c r="CC680" s="15">
        <v>12</v>
      </c>
      <c r="CD680" s="15">
        <v>49</v>
      </c>
      <c r="CE680" s="15">
        <v>74</v>
      </c>
      <c r="CF680" s="15">
        <v>56</v>
      </c>
      <c r="CG680" s="15">
        <v>123</v>
      </c>
      <c r="CH680" s="15">
        <v>24</v>
      </c>
      <c r="CI680" s="15">
        <v>71</v>
      </c>
      <c r="CJ680" s="15">
        <v>134</v>
      </c>
      <c r="CK680" s="15">
        <v>77</v>
      </c>
      <c r="CL680" s="15">
        <v>34</v>
      </c>
      <c r="CM680" s="15">
        <v>13</v>
      </c>
      <c r="CN680" s="15">
        <v>65</v>
      </c>
      <c r="CO680" s="15">
        <v>132</v>
      </c>
      <c r="CP680" s="15">
        <v>103</v>
      </c>
      <c r="CQ680" s="15">
        <v>128</v>
      </c>
      <c r="CR680" s="15">
        <v>23</v>
      </c>
      <c r="CS680" s="15">
        <v>91</v>
      </c>
      <c r="CT680" s="15">
        <v>37</v>
      </c>
      <c r="CU680" s="15">
        <v>106</v>
      </c>
      <c r="CV680" s="15">
        <v>63</v>
      </c>
      <c r="CW680" s="15">
        <v>124</v>
      </c>
      <c r="CX680" s="15">
        <v>40</v>
      </c>
      <c r="CY680" s="15">
        <v>100</v>
      </c>
      <c r="CZ680" s="15">
        <v>10</v>
      </c>
      <c r="DA680" s="15">
        <v>2</v>
      </c>
      <c r="DB680" s="15">
        <v>114</v>
      </c>
      <c r="DC680" s="15">
        <v>9</v>
      </c>
      <c r="DD680" s="15">
        <v>76</v>
      </c>
      <c r="DE680" s="15">
        <v>32</v>
      </c>
      <c r="DF680" s="15">
        <v>97</v>
      </c>
      <c r="DG680" s="15">
        <v>110</v>
      </c>
      <c r="DH680" s="15">
        <v>59</v>
      </c>
      <c r="DI680" s="15">
        <v>17</v>
      </c>
      <c r="DJ680" s="15">
        <v>38</v>
      </c>
      <c r="DK680" s="15">
        <v>86</v>
      </c>
      <c r="DL680" s="15">
        <v>58</v>
      </c>
      <c r="DM680" s="15">
        <v>75</v>
      </c>
      <c r="DN680" s="15">
        <v>69</v>
      </c>
      <c r="DO680" s="15">
        <v>131</v>
      </c>
      <c r="DP680" s="15">
        <v>87</v>
      </c>
      <c r="DQ680" s="15">
        <v>108</v>
      </c>
      <c r="DR680" s="15">
        <v>118</v>
      </c>
      <c r="DS680" s="15">
        <v>129</v>
      </c>
      <c r="DT680" s="15">
        <v>67</v>
      </c>
      <c r="DU680" s="15">
        <v>7</v>
      </c>
      <c r="DV680" s="15">
        <v>104</v>
      </c>
      <c r="DW680" s="15">
        <v>43</v>
      </c>
      <c r="DX680" s="15">
        <v>109</v>
      </c>
      <c r="DY680" s="15">
        <v>68</v>
      </c>
      <c r="DZ680" s="15">
        <v>16</v>
      </c>
      <c r="EA680" s="15">
        <v>15</v>
      </c>
      <c r="EB680" s="15">
        <v>113</v>
      </c>
      <c r="EC680" s="15">
        <v>90</v>
      </c>
      <c r="ED680" s="15">
        <v>33</v>
      </c>
      <c r="EE680" s="15">
        <v>66</v>
      </c>
      <c r="EF680" s="15">
        <v>53</v>
      </c>
      <c r="EG680" s="15">
        <v>88</v>
      </c>
      <c r="EH680" s="15">
        <v>62</v>
      </c>
      <c r="EI680" s="15">
        <v>121</v>
      </c>
      <c r="EK680" s="15">
        <v>85</v>
      </c>
      <c r="EL680" s="15">
        <v>26</v>
      </c>
      <c r="EM680" s="15">
        <v>130</v>
      </c>
      <c r="EN680" s="15">
        <v>117</v>
      </c>
    </row>
    <row r="681" spans="4:145" s="15" customFormat="1"/>
    <row r="682" spans="4:145" s="15" customFormat="1">
      <c r="D682" s="479">
        <v>139</v>
      </c>
      <c r="E682" s="40" t="s">
        <v>338</v>
      </c>
    </row>
    <row r="683" spans="4:145" s="15" customFormat="1">
      <c r="E683" s="475" t="s">
        <v>283</v>
      </c>
      <c r="F683" s="15">
        <v>1</v>
      </c>
      <c r="G683" s="15">
        <v>2</v>
      </c>
      <c r="H683" s="15">
        <v>3</v>
      </c>
      <c r="I683" s="15">
        <v>4</v>
      </c>
      <c r="J683" s="15">
        <v>5</v>
      </c>
      <c r="K683" s="15">
        <v>6</v>
      </c>
      <c r="L683" s="15">
        <v>7</v>
      </c>
      <c r="M683" s="15">
        <v>8</v>
      </c>
      <c r="N683" s="15">
        <v>9</v>
      </c>
      <c r="O683" s="15">
        <v>10</v>
      </c>
      <c r="P683" s="15">
        <v>11</v>
      </c>
      <c r="Q683" s="15">
        <v>12</v>
      </c>
      <c r="R683" s="15">
        <v>13</v>
      </c>
      <c r="S683" s="15">
        <v>14</v>
      </c>
      <c r="T683" s="15">
        <v>15</v>
      </c>
      <c r="U683" s="15">
        <v>16</v>
      </c>
      <c r="V683" s="15">
        <v>17</v>
      </c>
      <c r="W683" s="15">
        <v>18</v>
      </c>
      <c r="X683" s="15">
        <v>19</v>
      </c>
      <c r="Y683" s="15">
        <v>20</v>
      </c>
      <c r="Z683" s="15">
        <v>21</v>
      </c>
      <c r="AA683" s="15">
        <v>22</v>
      </c>
      <c r="AB683" s="15">
        <v>23</v>
      </c>
      <c r="AC683" s="15">
        <v>24</v>
      </c>
      <c r="AD683" s="15">
        <v>25</v>
      </c>
      <c r="AE683" s="15">
        <v>26</v>
      </c>
      <c r="AF683" s="15">
        <v>27</v>
      </c>
      <c r="AG683" s="15">
        <v>28</v>
      </c>
      <c r="AH683" s="15">
        <v>29</v>
      </c>
      <c r="AI683" s="15">
        <v>30</v>
      </c>
      <c r="AJ683" s="15">
        <v>31</v>
      </c>
      <c r="AK683" s="15">
        <v>32</v>
      </c>
      <c r="AL683" s="15">
        <v>33</v>
      </c>
      <c r="AM683" s="15">
        <v>34</v>
      </c>
      <c r="AN683" s="15">
        <v>35</v>
      </c>
      <c r="AO683" s="15">
        <v>36</v>
      </c>
      <c r="AP683" s="15">
        <v>37</v>
      </c>
      <c r="AQ683" s="15">
        <v>38</v>
      </c>
      <c r="AR683" s="15">
        <v>39</v>
      </c>
      <c r="AS683" s="15">
        <v>40</v>
      </c>
      <c r="AT683" s="15">
        <v>41</v>
      </c>
      <c r="AU683" s="15">
        <v>42</v>
      </c>
      <c r="AV683" s="15">
        <v>43</v>
      </c>
      <c r="AW683" s="15">
        <v>44</v>
      </c>
      <c r="AX683" s="15">
        <v>45</v>
      </c>
      <c r="AY683" s="15">
        <v>46</v>
      </c>
      <c r="AZ683" s="15">
        <v>47</v>
      </c>
      <c r="BA683" s="15">
        <v>48</v>
      </c>
      <c r="BB683" s="15">
        <v>49</v>
      </c>
      <c r="BC683" s="15">
        <v>50</v>
      </c>
      <c r="BD683" s="15">
        <v>51</v>
      </c>
      <c r="BE683" s="15">
        <v>52</v>
      </c>
      <c r="BF683" s="15">
        <v>53</v>
      </c>
      <c r="BG683" s="15">
        <v>54</v>
      </c>
      <c r="BH683" s="15">
        <v>55</v>
      </c>
      <c r="BI683" s="15">
        <v>56</v>
      </c>
      <c r="BJ683" s="15">
        <v>57</v>
      </c>
      <c r="BK683" s="15">
        <v>58</v>
      </c>
      <c r="BL683" s="15">
        <v>59</v>
      </c>
      <c r="BM683" s="15">
        <v>60</v>
      </c>
      <c r="BN683" s="15">
        <v>61</v>
      </c>
      <c r="BO683" s="15">
        <v>62</v>
      </c>
      <c r="BP683" s="15">
        <v>63</v>
      </c>
      <c r="BQ683" s="15">
        <v>64</v>
      </c>
      <c r="BR683" s="15">
        <v>65</v>
      </c>
      <c r="BS683" s="15">
        <v>66</v>
      </c>
      <c r="BT683" s="15">
        <v>67</v>
      </c>
      <c r="BU683" s="15">
        <v>68</v>
      </c>
      <c r="BV683" s="15">
        <v>69</v>
      </c>
      <c r="BW683" s="15">
        <v>70</v>
      </c>
      <c r="BX683" s="15">
        <v>71</v>
      </c>
      <c r="BY683" s="15">
        <v>72</v>
      </c>
      <c r="BZ683" s="15">
        <v>73</v>
      </c>
      <c r="CA683" s="15">
        <v>74</v>
      </c>
      <c r="CB683" s="15">
        <v>75</v>
      </c>
      <c r="CC683" s="15">
        <v>76</v>
      </c>
      <c r="CD683" s="15">
        <v>77</v>
      </c>
      <c r="CE683" s="15">
        <v>78</v>
      </c>
      <c r="CF683" s="15">
        <v>79</v>
      </c>
      <c r="CG683" s="15">
        <v>80</v>
      </c>
      <c r="CH683" s="15">
        <v>81</v>
      </c>
      <c r="CI683" s="15">
        <v>82</v>
      </c>
      <c r="CJ683" s="15">
        <v>83</v>
      </c>
      <c r="CK683" s="15">
        <v>84</v>
      </c>
      <c r="CL683" s="15">
        <v>85</v>
      </c>
      <c r="CM683" s="15">
        <v>86</v>
      </c>
      <c r="CN683" s="15">
        <v>87</v>
      </c>
      <c r="CO683" s="15">
        <v>88</v>
      </c>
      <c r="CP683" s="15">
        <v>89</v>
      </c>
      <c r="CQ683" s="15">
        <v>90</v>
      </c>
      <c r="CR683" s="15">
        <v>91</v>
      </c>
      <c r="CS683" s="15">
        <v>92</v>
      </c>
      <c r="CT683" s="15">
        <v>93</v>
      </c>
      <c r="CU683" s="15">
        <v>94</v>
      </c>
      <c r="CV683" s="15">
        <v>95</v>
      </c>
      <c r="CW683" s="15">
        <v>96</v>
      </c>
      <c r="CX683" s="15">
        <v>97</v>
      </c>
      <c r="CY683" s="15">
        <v>98</v>
      </c>
      <c r="CZ683" s="15">
        <v>99</v>
      </c>
      <c r="DA683" s="15">
        <v>100</v>
      </c>
      <c r="DB683" s="15">
        <v>101</v>
      </c>
      <c r="DC683" s="15">
        <v>102</v>
      </c>
      <c r="DD683" s="15">
        <v>103</v>
      </c>
      <c r="DE683" s="15">
        <v>104</v>
      </c>
      <c r="DF683" s="15">
        <v>105</v>
      </c>
      <c r="DG683" s="15">
        <v>106</v>
      </c>
      <c r="DH683" s="15">
        <v>107</v>
      </c>
      <c r="DI683" s="15">
        <v>108</v>
      </c>
      <c r="DJ683" s="15">
        <v>109</v>
      </c>
      <c r="DK683" s="15">
        <v>110</v>
      </c>
      <c r="DL683" s="15">
        <v>111</v>
      </c>
      <c r="DM683" s="15">
        <v>112</v>
      </c>
      <c r="DN683" s="15">
        <v>113</v>
      </c>
      <c r="DO683" s="15">
        <v>114</v>
      </c>
      <c r="DP683" s="15">
        <v>115</v>
      </c>
      <c r="DQ683" s="15">
        <v>116</v>
      </c>
      <c r="DR683" s="15">
        <v>117</v>
      </c>
      <c r="DS683" s="15">
        <v>118</v>
      </c>
      <c r="DT683" s="15">
        <v>119</v>
      </c>
      <c r="DU683" s="15">
        <v>120</v>
      </c>
      <c r="DV683" s="15">
        <v>121</v>
      </c>
      <c r="DW683" s="15">
        <v>122</v>
      </c>
      <c r="DX683" s="15">
        <v>123</v>
      </c>
      <c r="DY683" s="15">
        <v>124</v>
      </c>
      <c r="DZ683" s="15">
        <v>125</v>
      </c>
      <c r="EA683" s="15">
        <v>126</v>
      </c>
      <c r="EB683" s="15">
        <v>127</v>
      </c>
      <c r="EC683" s="15">
        <v>128</v>
      </c>
      <c r="ED683" s="15">
        <v>129</v>
      </c>
      <c r="EE683" s="15">
        <v>130</v>
      </c>
      <c r="EF683" s="15">
        <v>131</v>
      </c>
      <c r="EG683" s="15">
        <v>132</v>
      </c>
      <c r="EH683" s="15">
        <v>133</v>
      </c>
      <c r="EI683" s="15">
        <v>134</v>
      </c>
      <c r="EJ683" s="15">
        <v>135</v>
      </c>
      <c r="EK683" s="15">
        <v>136</v>
      </c>
      <c r="EL683" s="15">
        <v>137</v>
      </c>
      <c r="EM683" s="15">
        <v>138</v>
      </c>
      <c r="EN683" s="15">
        <v>139</v>
      </c>
    </row>
    <row r="684" spans="4:145" s="15" customFormat="1">
      <c r="E684" s="475" t="s">
        <v>311</v>
      </c>
      <c r="F684" s="15">
        <v>117</v>
      </c>
      <c r="G684" s="15">
        <v>135</v>
      </c>
      <c r="H684" s="15">
        <v>24</v>
      </c>
      <c r="I684" s="15">
        <v>66</v>
      </c>
      <c r="J684" s="15">
        <v>54</v>
      </c>
      <c r="K684" s="15">
        <v>30</v>
      </c>
      <c r="L684" s="15">
        <v>88</v>
      </c>
      <c r="M684" s="15">
        <v>22</v>
      </c>
      <c r="N684" s="15">
        <v>41</v>
      </c>
      <c r="O684" s="15">
        <v>74</v>
      </c>
      <c r="P684" s="15">
        <v>25</v>
      </c>
      <c r="Q684" s="15">
        <v>9</v>
      </c>
      <c r="R684" s="15">
        <v>119</v>
      </c>
      <c r="S684" s="15">
        <v>75</v>
      </c>
      <c r="T684" s="15">
        <v>81</v>
      </c>
      <c r="U684" s="15">
        <v>67</v>
      </c>
      <c r="V684" s="15">
        <v>100</v>
      </c>
      <c r="W684" s="15">
        <v>101</v>
      </c>
      <c r="X684" s="15">
        <v>62</v>
      </c>
      <c r="Y684" s="15">
        <v>137</v>
      </c>
      <c r="Z684" s="15">
        <v>44</v>
      </c>
      <c r="AA684" s="15">
        <v>78</v>
      </c>
      <c r="AB684" s="15">
        <v>65</v>
      </c>
      <c r="AC684" s="15">
        <v>121</v>
      </c>
      <c r="AD684" s="15">
        <v>71</v>
      </c>
      <c r="AE684" s="15">
        <v>93</v>
      </c>
      <c r="AF684" s="15">
        <v>4</v>
      </c>
      <c r="AG684" s="15">
        <v>17</v>
      </c>
      <c r="AH684" s="15">
        <v>111</v>
      </c>
      <c r="AI684" s="15">
        <v>61</v>
      </c>
      <c r="AJ684" s="15">
        <v>55</v>
      </c>
      <c r="AK684" s="15">
        <v>70</v>
      </c>
      <c r="AL684" s="15">
        <v>15</v>
      </c>
      <c r="AM684" s="15">
        <v>43</v>
      </c>
      <c r="AN684" s="15">
        <v>102</v>
      </c>
      <c r="AO684" s="15">
        <v>114</v>
      </c>
      <c r="AP684" s="15">
        <v>124</v>
      </c>
      <c r="AQ684" s="15">
        <v>105</v>
      </c>
      <c r="AR684" s="15">
        <v>128</v>
      </c>
      <c r="AS684" s="15">
        <v>131</v>
      </c>
      <c r="AT684" s="15">
        <v>12</v>
      </c>
      <c r="AU684" s="15">
        <v>103</v>
      </c>
      <c r="AV684" s="15">
        <v>77</v>
      </c>
      <c r="AW684" s="15">
        <v>138</v>
      </c>
      <c r="AX684" s="15">
        <v>29</v>
      </c>
      <c r="AY684" s="15">
        <v>129</v>
      </c>
      <c r="AZ684" s="15">
        <v>58</v>
      </c>
      <c r="BA684" s="15">
        <v>47</v>
      </c>
      <c r="BB684" s="15">
        <v>108</v>
      </c>
      <c r="BC684" s="15">
        <v>18</v>
      </c>
      <c r="BD684" s="15">
        <v>99</v>
      </c>
      <c r="BE684" s="15">
        <v>51</v>
      </c>
      <c r="BF684" s="15">
        <v>134</v>
      </c>
      <c r="BG684" s="15">
        <v>56</v>
      </c>
      <c r="BH684" s="15">
        <v>31</v>
      </c>
      <c r="BI684" s="15">
        <v>139</v>
      </c>
      <c r="BJ684" s="15">
        <v>123</v>
      </c>
      <c r="BK684" s="15">
        <v>116</v>
      </c>
      <c r="BL684" s="15">
        <v>86</v>
      </c>
      <c r="BM684" s="15">
        <v>106</v>
      </c>
      <c r="BN684" s="15">
        <v>59</v>
      </c>
      <c r="BO684" s="15">
        <v>133</v>
      </c>
      <c r="BP684" s="15">
        <v>95</v>
      </c>
      <c r="BQ684" s="15">
        <v>87</v>
      </c>
      <c r="BR684" s="15">
        <v>68</v>
      </c>
      <c r="BS684" s="15">
        <v>109</v>
      </c>
      <c r="BT684" s="15">
        <v>76</v>
      </c>
      <c r="BU684" s="15">
        <v>37</v>
      </c>
      <c r="BV684" s="15">
        <v>112</v>
      </c>
      <c r="BW684" s="15">
        <v>91</v>
      </c>
      <c r="BX684" s="15">
        <v>45</v>
      </c>
      <c r="BY684" s="15">
        <v>96</v>
      </c>
      <c r="BZ684" s="15">
        <v>11</v>
      </c>
      <c r="CA684" s="15">
        <v>53</v>
      </c>
      <c r="CB684" s="15">
        <v>118</v>
      </c>
      <c r="CC684" s="15">
        <v>79</v>
      </c>
      <c r="CD684" s="15">
        <v>84</v>
      </c>
      <c r="CE684" s="15">
        <v>72</v>
      </c>
      <c r="CF684" s="15">
        <v>98</v>
      </c>
      <c r="CG684" s="15">
        <v>46</v>
      </c>
      <c r="CH684" s="15">
        <v>57</v>
      </c>
      <c r="CI684" s="15">
        <v>115</v>
      </c>
      <c r="CJ684" s="15">
        <v>122</v>
      </c>
      <c r="CK684" s="15">
        <v>32</v>
      </c>
      <c r="CL684" s="15">
        <v>126</v>
      </c>
      <c r="CM684" s="15">
        <v>80</v>
      </c>
      <c r="CN684" s="15">
        <v>113</v>
      </c>
      <c r="CO684" s="15">
        <v>20</v>
      </c>
      <c r="CP684" s="15">
        <v>52</v>
      </c>
      <c r="CQ684" s="15">
        <v>8</v>
      </c>
      <c r="CR684" s="15">
        <v>127</v>
      </c>
      <c r="CS684" s="15">
        <v>48</v>
      </c>
      <c r="CT684" s="15">
        <v>64</v>
      </c>
      <c r="CU684" s="15">
        <v>1</v>
      </c>
      <c r="CV684" s="15">
        <v>28</v>
      </c>
      <c r="CW684" s="15">
        <v>60</v>
      </c>
      <c r="CX684" s="15">
        <v>90</v>
      </c>
      <c r="CY684" s="15">
        <v>27</v>
      </c>
      <c r="CZ684" s="15">
        <v>33</v>
      </c>
      <c r="DA684" s="15">
        <v>92</v>
      </c>
      <c r="DB684" s="15">
        <v>110</v>
      </c>
      <c r="DC684" s="15">
        <v>49</v>
      </c>
      <c r="DD684" s="15">
        <v>42</v>
      </c>
      <c r="DE684" s="15">
        <v>3</v>
      </c>
      <c r="DF684" s="15">
        <v>26</v>
      </c>
      <c r="DG684" s="15">
        <v>40</v>
      </c>
      <c r="DH684" s="15">
        <v>13</v>
      </c>
      <c r="DI684" s="15">
        <v>35</v>
      </c>
      <c r="DJ684" s="15">
        <v>6</v>
      </c>
      <c r="DK684" s="15">
        <v>16</v>
      </c>
      <c r="DL684" s="15">
        <v>125</v>
      </c>
      <c r="DM684" s="15">
        <v>63</v>
      </c>
      <c r="DN684" s="15">
        <v>39</v>
      </c>
      <c r="DO684" s="15">
        <v>107</v>
      </c>
      <c r="DP684" s="15">
        <v>89</v>
      </c>
      <c r="DQ684" s="15">
        <v>120</v>
      </c>
      <c r="DR684" s="15">
        <v>23</v>
      </c>
      <c r="DS684" s="15">
        <v>14</v>
      </c>
      <c r="DT684" s="15">
        <v>36</v>
      </c>
      <c r="DU684" s="15">
        <v>7</v>
      </c>
      <c r="DV684" s="15">
        <v>104</v>
      </c>
      <c r="DW684" s="15">
        <v>130</v>
      </c>
      <c r="DX684" s="15">
        <v>34</v>
      </c>
      <c r="DY684" s="15">
        <v>83</v>
      </c>
      <c r="DZ684" s="15">
        <v>21</v>
      </c>
      <c r="EA684" s="15">
        <v>85</v>
      </c>
      <c r="EB684" s="15">
        <v>136</v>
      </c>
      <c r="EC684" s="15">
        <v>97</v>
      </c>
      <c r="ED684" s="15">
        <v>132</v>
      </c>
      <c r="EE684" s="15">
        <v>69</v>
      </c>
      <c r="EF684" s="15">
        <v>50</v>
      </c>
      <c r="EG684" s="15">
        <v>38</v>
      </c>
      <c r="EH684" s="15">
        <v>2</v>
      </c>
      <c r="EI684" s="15">
        <v>10</v>
      </c>
      <c r="EJ684" s="15">
        <v>82</v>
      </c>
      <c r="EK684" s="15">
        <v>19</v>
      </c>
      <c r="EL684" s="15">
        <v>94</v>
      </c>
      <c r="EM684" s="15">
        <v>5</v>
      </c>
      <c r="EN684" s="15">
        <v>73</v>
      </c>
    </row>
    <row r="685" spans="4:145" s="15" customFormat="1">
      <c r="E685" s="475" t="s">
        <v>313</v>
      </c>
      <c r="F685" s="15">
        <v>124</v>
      </c>
      <c r="G685" s="15">
        <v>39</v>
      </c>
      <c r="H685" s="15">
        <v>110</v>
      </c>
      <c r="I685" s="15">
        <v>16</v>
      </c>
      <c r="J685" s="15">
        <v>104</v>
      </c>
      <c r="K685" s="15">
        <v>28</v>
      </c>
      <c r="L685" s="15">
        <v>3</v>
      </c>
      <c r="M685" s="15">
        <v>41</v>
      </c>
      <c r="N685" s="15">
        <v>136</v>
      </c>
      <c r="O685" s="15">
        <v>111</v>
      </c>
      <c r="P685" s="15">
        <v>100</v>
      </c>
      <c r="Q685" s="15">
        <v>34</v>
      </c>
      <c r="R685" s="15">
        <v>121</v>
      </c>
      <c r="S685" s="15">
        <v>76</v>
      </c>
      <c r="T685" s="15">
        <v>23</v>
      </c>
      <c r="U685" s="15">
        <v>62</v>
      </c>
      <c r="V685" s="15">
        <v>114</v>
      </c>
      <c r="W685" s="15">
        <v>99</v>
      </c>
      <c r="X685" s="15">
        <v>91</v>
      </c>
      <c r="Y685" s="15">
        <v>59</v>
      </c>
      <c r="Z685" s="15">
        <v>135</v>
      </c>
      <c r="AA685" s="15">
        <v>40</v>
      </c>
      <c r="AB685" s="15">
        <v>50</v>
      </c>
      <c r="AC685" s="15">
        <v>30</v>
      </c>
      <c r="AD685" s="15">
        <v>123</v>
      </c>
      <c r="AE685" s="15">
        <v>130</v>
      </c>
      <c r="AF685" s="15">
        <v>134</v>
      </c>
      <c r="AG685" s="15">
        <v>92</v>
      </c>
      <c r="AH685" s="15">
        <v>116</v>
      </c>
      <c r="AI685" s="15">
        <v>48</v>
      </c>
      <c r="AJ685" s="15">
        <v>29</v>
      </c>
      <c r="AK685" s="15">
        <v>125</v>
      </c>
      <c r="AL685" s="15">
        <v>49</v>
      </c>
      <c r="AM685" s="15">
        <v>127</v>
      </c>
      <c r="AN685" s="15">
        <v>36</v>
      </c>
      <c r="AO685" s="15">
        <v>35</v>
      </c>
      <c r="AP685" s="15">
        <v>21</v>
      </c>
      <c r="AQ685" s="15">
        <v>26</v>
      </c>
      <c r="AR685" s="15">
        <v>77</v>
      </c>
      <c r="AS685" s="15">
        <v>57</v>
      </c>
      <c r="AT685" s="15">
        <v>8</v>
      </c>
      <c r="AU685" s="15">
        <v>98</v>
      </c>
      <c r="AV685" s="15">
        <v>129</v>
      </c>
      <c r="AW685" s="15">
        <v>55</v>
      </c>
      <c r="AX685" s="15">
        <v>139</v>
      </c>
      <c r="AY685" s="15">
        <v>83</v>
      </c>
      <c r="AZ685" s="15">
        <v>106</v>
      </c>
      <c r="BA685" s="15">
        <v>131</v>
      </c>
      <c r="BB685" s="15">
        <v>122</v>
      </c>
      <c r="BC685" s="15">
        <v>13</v>
      </c>
      <c r="BD685" s="15">
        <v>115</v>
      </c>
      <c r="BE685" s="15">
        <v>20</v>
      </c>
      <c r="BF685" s="15">
        <v>56</v>
      </c>
      <c r="BG685" s="15">
        <v>97</v>
      </c>
      <c r="BH685" s="15">
        <v>12</v>
      </c>
      <c r="BI685" s="15">
        <v>18</v>
      </c>
      <c r="BJ685" s="15">
        <v>64</v>
      </c>
      <c r="BK685" s="15">
        <v>52</v>
      </c>
      <c r="BL685" s="15">
        <v>67</v>
      </c>
      <c r="BM685" s="15">
        <v>22</v>
      </c>
      <c r="BN685" s="15">
        <v>75</v>
      </c>
      <c r="BO685" s="15">
        <v>128</v>
      </c>
      <c r="BP685" s="15">
        <v>102</v>
      </c>
      <c r="BQ685" s="15">
        <v>51</v>
      </c>
      <c r="BR685" s="15">
        <v>38</v>
      </c>
      <c r="BS685" s="15">
        <v>15</v>
      </c>
      <c r="BT685" s="15">
        <v>65</v>
      </c>
      <c r="BU685" s="15">
        <v>90</v>
      </c>
      <c r="BV685" s="15">
        <v>72</v>
      </c>
      <c r="BW685" s="15">
        <v>113</v>
      </c>
      <c r="BX685" s="15">
        <v>138</v>
      </c>
      <c r="BY685" s="15">
        <v>68</v>
      </c>
      <c r="BZ685" s="15">
        <v>109</v>
      </c>
      <c r="CA685" s="15">
        <v>63</v>
      </c>
      <c r="CB685" s="15">
        <v>117</v>
      </c>
      <c r="CC685" s="15">
        <v>53</v>
      </c>
      <c r="CD685" s="15">
        <v>108</v>
      </c>
      <c r="CE685" s="15">
        <v>32</v>
      </c>
      <c r="CF685" s="15">
        <v>60</v>
      </c>
      <c r="CG685" s="15">
        <v>88</v>
      </c>
      <c r="CH685" s="15">
        <v>112</v>
      </c>
      <c r="CI685" s="15">
        <v>5</v>
      </c>
      <c r="CJ685" s="15">
        <v>46</v>
      </c>
      <c r="CK685" s="15">
        <v>96</v>
      </c>
      <c r="CL685" s="15">
        <v>66</v>
      </c>
      <c r="CM685" s="15">
        <v>137</v>
      </c>
      <c r="CN685" s="15">
        <v>119</v>
      </c>
      <c r="CO685" s="15">
        <v>80</v>
      </c>
      <c r="CP685" s="15">
        <v>2</v>
      </c>
      <c r="CQ685" s="15">
        <v>93</v>
      </c>
      <c r="CR685" s="15">
        <v>95</v>
      </c>
      <c r="CS685" s="15">
        <v>71</v>
      </c>
      <c r="CT685" s="15">
        <v>84</v>
      </c>
      <c r="CU685" s="15">
        <v>25</v>
      </c>
      <c r="CV685" s="15">
        <v>19</v>
      </c>
      <c r="CW685" s="15">
        <v>69</v>
      </c>
      <c r="CX685" s="15">
        <v>1</v>
      </c>
      <c r="CY685" s="15">
        <v>107</v>
      </c>
      <c r="CZ685" s="15">
        <v>27</v>
      </c>
      <c r="DA685" s="15">
        <v>42</v>
      </c>
      <c r="DB685" s="15">
        <v>7</v>
      </c>
      <c r="DC685" s="15">
        <v>73</v>
      </c>
      <c r="DD685" s="15">
        <v>132</v>
      </c>
      <c r="DE685" s="15">
        <v>103</v>
      </c>
      <c r="DF685" s="15">
        <v>11</v>
      </c>
      <c r="DG685" s="15">
        <v>43</v>
      </c>
      <c r="DH685" s="15">
        <v>24</v>
      </c>
      <c r="DI685" s="15">
        <v>31</v>
      </c>
      <c r="DJ685" s="15">
        <v>120</v>
      </c>
      <c r="DK685" s="15">
        <v>78</v>
      </c>
      <c r="DL685" s="15">
        <v>10</v>
      </c>
      <c r="DM685" s="15">
        <v>118</v>
      </c>
      <c r="DN685" s="15">
        <v>70</v>
      </c>
      <c r="DO685" s="15">
        <v>17</v>
      </c>
      <c r="DP685" s="15">
        <v>47</v>
      </c>
      <c r="DQ685" s="15">
        <v>105</v>
      </c>
      <c r="DR685" s="15">
        <v>14</v>
      </c>
      <c r="DS685" s="15">
        <v>81</v>
      </c>
      <c r="DT685" s="15">
        <v>61</v>
      </c>
      <c r="DU685" s="15">
        <v>133</v>
      </c>
      <c r="DV685" s="15">
        <v>89</v>
      </c>
      <c r="DW685" s="15">
        <v>33</v>
      </c>
      <c r="DX685" s="15">
        <v>94</v>
      </c>
      <c r="DY685" s="15">
        <v>37</v>
      </c>
      <c r="DZ685" s="15">
        <v>58</v>
      </c>
      <c r="EA685" s="15">
        <v>74</v>
      </c>
      <c r="EB685" s="15">
        <v>44</v>
      </c>
      <c r="EC685" s="15">
        <v>4</v>
      </c>
      <c r="ED685" s="15">
        <v>126</v>
      </c>
      <c r="EE685" s="15">
        <v>79</v>
      </c>
      <c r="EF685" s="15">
        <v>54</v>
      </c>
      <c r="EG685" s="15">
        <v>85</v>
      </c>
      <c r="EH685" s="15">
        <v>87</v>
      </c>
      <c r="EI685" s="15">
        <v>101</v>
      </c>
      <c r="EJ685" s="15">
        <v>6</v>
      </c>
      <c r="EK685" s="15">
        <v>9</v>
      </c>
      <c r="EL685" s="15">
        <v>86</v>
      </c>
      <c r="EM685" s="15">
        <v>82</v>
      </c>
      <c r="EN685" s="15">
        <v>45</v>
      </c>
    </row>
    <row r="686" spans="4:145" s="15" customFormat="1"/>
    <row r="687" spans="4:145" s="15" customFormat="1">
      <c r="D687" s="479">
        <v>140</v>
      </c>
      <c r="E687" s="40" t="s">
        <v>338</v>
      </c>
    </row>
    <row r="688" spans="4:145" s="15" customFormat="1">
      <c r="E688" s="475" t="s">
        <v>283</v>
      </c>
      <c r="F688" s="15">
        <v>1</v>
      </c>
      <c r="G688" s="15">
        <v>2</v>
      </c>
      <c r="H688" s="15">
        <v>3</v>
      </c>
      <c r="I688" s="15">
        <v>4</v>
      </c>
      <c r="J688" s="15">
        <v>5</v>
      </c>
      <c r="K688" s="15">
        <v>6</v>
      </c>
      <c r="L688" s="15">
        <v>7</v>
      </c>
      <c r="M688" s="15">
        <v>8</v>
      </c>
      <c r="N688" s="15">
        <v>9</v>
      </c>
      <c r="O688" s="15">
        <v>10</v>
      </c>
      <c r="P688" s="15">
        <v>11</v>
      </c>
      <c r="Q688" s="15">
        <v>12</v>
      </c>
      <c r="R688" s="15">
        <v>13</v>
      </c>
      <c r="S688" s="15">
        <v>14</v>
      </c>
      <c r="T688" s="15">
        <v>15</v>
      </c>
      <c r="U688" s="15">
        <v>16</v>
      </c>
      <c r="V688" s="15">
        <v>17</v>
      </c>
      <c r="W688" s="15">
        <v>18</v>
      </c>
      <c r="X688" s="15">
        <v>19</v>
      </c>
      <c r="Y688" s="15">
        <v>20</v>
      </c>
      <c r="Z688" s="15">
        <v>21</v>
      </c>
      <c r="AA688" s="15">
        <v>22</v>
      </c>
      <c r="AB688" s="15">
        <v>23</v>
      </c>
      <c r="AC688" s="15">
        <v>24</v>
      </c>
      <c r="AD688" s="15">
        <v>25</v>
      </c>
      <c r="AE688" s="15">
        <v>26</v>
      </c>
      <c r="AF688" s="15">
        <v>27</v>
      </c>
      <c r="AG688" s="15">
        <v>28</v>
      </c>
      <c r="AH688" s="15">
        <v>29</v>
      </c>
      <c r="AI688" s="15">
        <v>30</v>
      </c>
      <c r="AJ688" s="15">
        <v>31</v>
      </c>
      <c r="AK688" s="15">
        <v>32</v>
      </c>
      <c r="AL688" s="15">
        <v>33</v>
      </c>
      <c r="AM688" s="15">
        <v>34</v>
      </c>
      <c r="AN688" s="15">
        <v>35</v>
      </c>
      <c r="AO688" s="15">
        <v>36</v>
      </c>
      <c r="AP688" s="15">
        <v>37</v>
      </c>
      <c r="AQ688" s="15">
        <v>38</v>
      </c>
      <c r="AR688" s="15">
        <v>39</v>
      </c>
      <c r="AS688" s="15">
        <v>40</v>
      </c>
      <c r="AT688" s="15">
        <v>41</v>
      </c>
      <c r="AU688" s="15">
        <v>42</v>
      </c>
      <c r="AV688" s="15">
        <v>43</v>
      </c>
      <c r="AW688" s="15">
        <v>44</v>
      </c>
      <c r="AX688" s="15">
        <v>45</v>
      </c>
      <c r="AY688" s="15">
        <v>46</v>
      </c>
      <c r="AZ688" s="15">
        <v>47</v>
      </c>
      <c r="BA688" s="15">
        <v>48</v>
      </c>
      <c r="BB688" s="15">
        <v>49</v>
      </c>
      <c r="BC688" s="15">
        <v>50</v>
      </c>
      <c r="BD688" s="15">
        <v>51</v>
      </c>
      <c r="BE688" s="15">
        <v>52</v>
      </c>
      <c r="BF688" s="15">
        <v>53</v>
      </c>
      <c r="BG688" s="15">
        <v>54</v>
      </c>
      <c r="BH688" s="15">
        <v>55</v>
      </c>
      <c r="BI688" s="15">
        <v>56</v>
      </c>
      <c r="BJ688" s="15">
        <v>57</v>
      </c>
      <c r="BK688" s="15">
        <v>58</v>
      </c>
      <c r="BL688" s="15">
        <v>59</v>
      </c>
      <c r="BM688" s="15">
        <v>60</v>
      </c>
      <c r="BN688" s="15">
        <v>61</v>
      </c>
      <c r="BO688" s="15">
        <v>62</v>
      </c>
      <c r="BP688" s="15">
        <v>63</v>
      </c>
      <c r="BQ688" s="15">
        <v>64</v>
      </c>
      <c r="BR688" s="15">
        <v>65</v>
      </c>
      <c r="BS688" s="15">
        <v>66</v>
      </c>
      <c r="BT688" s="15">
        <v>67</v>
      </c>
      <c r="BU688" s="15">
        <v>68</v>
      </c>
      <c r="BV688" s="15">
        <v>69</v>
      </c>
      <c r="BW688" s="15">
        <v>70</v>
      </c>
      <c r="BX688" s="15">
        <v>71</v>
      </c>
      <c r="BY688" s="15">
        <v>72</v>
      </c>
      <c r="BZ688" s="15">
        <v>73</v>
      </c>
      <c r="CA688" s="15">
        <v>74</v>
      </c>
      <c r="CB688" s="15">
        <v>75</v>
      </c>
      <c r="CC688" s="15">
        <v>76</v>
      </c>
      <c r="CD688" s="15">
        <v>77</v>
      </c>
      <c r="CE688" s="15">
        <v>78</v>
      </c>
      <c r="CF688" s="15">
        <v>79</v>
      </c>
      <c r="CG688" s="15">
        <v>80</v>
      </c>
      <c r="CH688" s="15">
        <v>81</v>
      </c>
      <c r="CI688" s="15">
        <v>82</v>
      </c>
      <c r="CJ688" s="15">
        <v>83</v>
      </c>
      <c r="CK688" s="15">
        <v>84</v>
      </c>
      <c r="CL688" s="15">
        <v>85</v>
      </c>
      <c r="CM688" s="15">
        <v>86</v>
      </c>
      <c r="CN688" s="15">
        <v>87</v>
      </c>
      <c r="CO688" s="15">
        <v>88</v>
      </c>
      <c r="CP688" s="15">
        <v>89</v>
      </c>
      <c r="CQ688" s="15">
        <v>90</v>
      </c>
      <c r="CR688" s="15">
        <v>91</v>
      </c>
      <c r="CS688" s="15">
        <v>92</v>
      </c>
      <c r="CT688" s="15">
        <v>93</v>
      </c>
      <c r="CU688" s="15">
        <v>94</v>
      </c>
      <c r="CV688" s="15">
        <v>95</v>
      </c>
      <c r="CW688" s="15">
        <v>96</v>
      </c>
      <c r="CX688" s="15">
        <v>97</v>
      </c>
      <c r="CY688" s="15">
        <v>98</v>
      </c>
      <c r="CZ688" s="15">
        <v>99</v>
      </c>
      <c r="DA688" s="15">
        <v>100</v>
      </c>
      <c r="DB688" s="15">
        <v>101</v>
      </c>
      <c r="DC688" s="15">
        <v>102</v>
      </c>
      <c r="DD688" s="15">
        <v>103</v>
      </c>
      <c r="DE688" s="15">
        <v>104</v>
      </c>
      <c r="DF688" s="15">
        <v>105</v>
      </c>
      <c r="DG688" s="15">
        <v>106</v>
      </c>
      <c r="DH688" s="15">
        <v>107</v>
      </c>
      <c r="DI688" s="15">
        <v>108</v>
      </c>
      <c r="DJ688" s="15">
        <v>109</v>
      </c>
      <c r="DK688" s="15">
        <v>110</v>
      </c>
      <c r="DL688" s="15">
        <v>111</v>
      </c>
      <c r="DM688" s="15">
        <v>112</v>
      </c>
      <c r="DN688" s="15">
        <v>113</v>
      </c>
      <c r="DO688" s="15">
        <v>114</v>
      </c>
      <c r="DP688" s="15">
        <v>115</v>
      </c>
      <c r="DQ688" s="15">
        <v>116</v>
      </c>
      <c r="DR688" s="15">
        <v>117</v>
      </c>
      <c r="DS688" s="15">
        <v>118</v>
      </c>
      <c r="DT688" s="15">
        <v>119</v>
      </c>
      <c r="DU688" s="15">
        <v>120</v>
      </c>
      <c r="DV688" s="15">
        <v>121</v>
      </c>
      <c r="DW688" s="15">
        <v>122</v>
      </c>
      <c r="DX688" s="15">
        <v>123</v>
      </c>
      <c r="DY688" s="15">
        <v>124</v>
      </c>
      <c r="DZ688" s="15">
        <v>125</v>
      </c>
      <c r="EA688" s="15">
        <v>126</v>
      </c>
      <c r="EB688" s="15">
        <v>127</v>
      </c>
      <c r="EC688" s="15">
        <v>128</v>
      </c>
      <c r="ED688" s="15">
        <v>129</v>
      </c>
      <c r="EE688" s="15">
        <v>130</v>
      </c>
      <c r="EF688" s="15">
        <v>131</v>
      </c>
      <c r="EG688" s="15">
        <v>132</v>
      </c>
      <c r="EH688" s="15">
        <v>133</v>
      </c>
      <c r="EI688" s="15">
        <v>134</v>
      </c>
      <c r="EJ688" s="15">
        <v>135</v>
      </c>
      <c r="EK688" s="15">
        <v>136</v>
      </c>
      <c r="EL688" s="15">
        <v>137</v>
      </c>
      <c r="EM688" s="15">
        <v>138</v>
      </c>
      <c r="EN688" s="15">
        <v>139</v>
      </c>
      <c r="EO688" s="15">
        <v>140</v>
      </c>
    </row>
    <row r="689" spans="4:149" s="15" customFormat="1">
      <c r="E689" s="475" t="s">
        <v>311</v>
      </c>
      <c r="F689" s="15">
        <v>50</v>
      </c>
      <c r="G689" s="15">
        <v>115</v>
      </c>
      <c r="H689" s="15">
        <v>59</v>
      </c>
      <c r="I689" s="15">
        <v>76</v>
      </c>
      <c r="J689" s="15">
        <v>119</v>
      </c>
      <c r="K689" s="15">
        <v>49</v>
      </c>
      <c r="L689" s="15">
        <v>26</v>
      </c>
      <c r="M689" s="15">
        <v>37</v>
      </c>
      <c r="N689" s="15">
        <v>86</v>
      </c>
      <c r="O689" s="15">
        <v>3</v>
      </c>
      <c r="P689" s="15">
        <v>138</v>
      </c>
      <c r="Q689" s="15">
        <v>100</v>
      </c>
      <c r="R689" s="15">
        <v>52</v>
      </c>
      <c r="S689" s="15">
        <v>42</v>
      </c>
      <c r="T689" s="15">
        <v>63</v>
      </c>
      <c r="U689" s="15">
        <v>4</v>
      </c>
      <c r="V689" s="15">
        <v>20</v>
      </c>
      <c r="W689" s="15">
        <v>99</v>
      </c>
      <c r="X689" s="15">
        <v>132</v>
      </c>
      <c r="Y689" s="15">
        <v>112</v>
      </c>
      <c r="Z689" s="15">
        <v>95</v>
      </c>
      <c r="AA689" s="15">
        <v>31</v>
      </c>
      <c r="AB689" s="15">
        <v>127</v>
      </c>
      <c r="AC689" s="15">
        <v>48</v>
      </c>
      <c r="AD689" s="15">
        <v>6</v>
      </c>
      <c r="AE689" s="15">
        <v>85</v>
      </c>
      <c r="AF689" s="15">
        <v>65</v>
      </c>
      <c r="AG689" s="15">
        <v>10</v>
      </c>
      <c r="AH689" s="15">
        <v>38</v>
      </c>
      <c r="AI689" s="15">
        <v>131</v>
      </c>
      <c r="AJ689" s="15">
        <v>124</v>
      </c>
      <c r="AK689" s="15">
        <v>74</v>
      </c>
      <c r="AL689" s="15">
        <v>90</v>
      </c>
      <c r="AM689" s="15">
        <v>80</v>
      </c>
      <c r="AN689" s="15">
        <v>94</v>
      </c>
      <c r="AO689" s="15">
        <v>120</v>
      </c>
      <c r="AP689" s="15">
        <v>126</v>
      </c>
      <c r="AQ689" s="15">
        <v>70</v>
      </c>
      <c r="AR689" s="15">
        <v>121</v>
      </c>
      <c r="AS689" s="15">
        <v>134</v>
      </c>
      <c r="AT689" s="15">
        <v>62</v>
      </c>
      <c r="AU689" s="15">
        <v>53</v>
      </c>
      <c r="AV689" s="15">
        <v>9</v>
      </c>
      <c r="AW689" s="15">
        <v>101</v>
      </c>
      <c r="AX689" s="15">
        <v>46</v>
      </c>
      <c r="AY689" s="15">
        <v>117</v>
      </c>
      <c r="AZ689" s="15">
        <v>61</v>
      </c>
      <c r="BA689" s="15">
        <v>55</v>
      </c>
      <c r="BB689" s="15">
        <v>111</v>
      </c>
      <c r="BC689" s="15">
        <v>16</v>
      </c>
      <c r="BD689" s="15">
        <v>87</v>
      </c>
      <c r="BE689" s="15">
        <v>45</v>
      </c>
      <c r="BF689" s="15">
        <v>97</v>
      </c>
      <c r="BG689" s="15">
        <v>136</v>
      </c>
      <c r="BH689" s="15">
        <v>18</v>
      </c>
      <c r="BI689" s="15">
        <v>17</v>
      </c>
      <c r="BJ689" s="15">
        <v>56</v>
      </c>
      <c r="BK689" s="15">
        <v>1</v>
      </c>
      <c r="BL689" s="15">
        <v>108</v>
      </c>
      <c r="BM689" s="15">
        <v>43</v>
      </c>
      <c r="BN689" s="15">
        <v>133</v>
      </c>
      <c r="BO689" s="15">
        <v>66</v>
      </c>
      <c r="BP689" s="15">
        <v>12</v>
      </c>
      <c r="BQ689" s="15">
        <v>102</v>
      </c>
      <c r="BR689" s="15">
        <v>27</v>
      </c>
      <c r="BS689" s="15">
        <v>23</v>
      </c>
      <c r="BT689" s="15">
        <v>98</v>
      </c>
      <c r="BU689" s="15">
        <v>29</v>
      </c>
      <c r="BV689" s="15">
        <v>41</v>
      </c>
      <c r="BW689" s="15">
        <v>78</v>
      </c>
      <c r="BX689" s="15">
        <v>13</v>
      </c>
      <c r="BY689" s="15">
        <v>110</v>
      </c>
      <c r="BZ689" s="15">
        <v>135</v>
      </c>
      <c r="CA689" s="15">
        <v>32</v>
      </c>
      <c r="CB689" s="15">
        <v>123</v>
      </c>
      <c r="CC689" s="15">
        <v>140</v>
      </c>
      <c r="CD689" s="15">
        <v>68</v>
      </c>
      <c r="CE689" s="15">
        <v>30</v>
      </c>
      <c r="CF689" s="15">
        <v>15</v>
      </c>
      <c r="CG689" s="15">
        <v>118</v>
      </c>
      <c r="CH689" s="15">
        <v>79</v>
      </c>
      <c r="CI689" s="15">
        <v>113</v>
      </c>
      <c r="CJ689" s="15">
        <v>104</v>
      </c>
      <c r="CK689" s="15">
        <v>40</v>
      </c>
      <c r="CL689" s="15">
        <v>22</v>
      </c>
      <c r="CM689" s="15">
        <v>114</v>
      </c>
      <c r="CN689" s="15">
        <v>64</v>
      </c>
      <c r="CO689" s="15">
        <v>60</v>
      </c>
      <c r="CP689" s="15">
        <v>73</v>
      </c>
      <c r="CQ689" s="15">
        <v>7</v>
      </c>
      <c r="CR689" s="15">
        <v>129</v>
      </c>
      <c r="CS689" s="15">
        <v>8</v>
      </c>
      <c r="CT689" s="15">
        <v>107</v>
      </c>
      <c r="CU689" s="15">
        <v>96</v>
      </c>
      <c r="CV689" s="15">
        <v>91</v>
      </c>
      <c r="CW689" s="15">
        <v>35</v>
      </c>
      <c r="CX689" s="15">
        <v>14</v>
      </c>
      <c r="CY689" s="15">
        <v>69</v>
      </c>
      <c r="CZ689" s="15">
        <v>81</v>
      </c>
      <c r="DA689" s="15">
        <v>139</v>
      </c>
      <c r="DB689" s="15">
        <v>109</v>
      </c>
      <c r="DC689" s="15">
        <v>54</v>
      </c>
      <c r="DD689" s="15">
        <v>34</v>
      </c>
      <c r="DE689" s="15">
        <v>130</v>
      </c>
      <c r="DF689" s="15">
        <v>84</v>
      </c>
      <c r="DG689" s="15">
        <v>72</v>
      </c>
      <c r="DH689" s="15">
        <v>105</v>
      </c>
      <c r="DI689" s="15">
        <v>82</v>
      </c>
      <c r="DJ689" s="15">
        <v>51</v>
      </c>
      <c r="DK689" s="15">
        <v>93</v>
      </c>
      <c r="DL689" s="15">
        <v>57</v>
      </c>
      <c r="DM689" s="15">
        <v>103</v>
      </c>
      <c r="DN689" s="15">
        <v>75</v>
      </c>
      <c r="DO689" s="15">
        <v>36</v>
      </c>
      <c r="DP689" s="15">
        <v>2</v>
      </c>
      <c r="DQ689" s="15">
        <v>88</v>
      </c>
      <c r="DR689" s="15">
        <v>116</v>
      </c>
      <c r="DS689" s="15">
        <v>77</v>
      </c>
      <c r="DT689" s="15">
        <v>5</v>
      </c>
      <c r="DU689" s="15">
        <v>83</v>
      </c>
      <c r="DV689" s="15">
        <v>39</v>
      </c>
      <c r="DW689" s="15">
        <v>44</v>
      </c>
      <c r="DX689" s="15">
        <v>137</v>
      </c>
      <c r="DY689" s="15">
        <v>125</v>
      </c>
      <c r="DZ689" s="15">
        <v>33</v>
      </c>
      <c r="EA689" s="15">
        <v>19</v>
      </c>
      <c r="EB689" s="15">
        <v>71</v>
      </c>
      <c r="EC689" s="15">
        <v>122</v>
      </c>
      <c r="ED689" s="15">
        <v>92</v>
      </c>
      <c r="EE689" s="15">
        <v>21</v>
      </c>
      <c r="EF689" s="15">
        <v>67</v>
      </c>
      <c r="EG689" s="15">
        <v>24</v>
      </c>
      <c r="EH689" s="15">
        <v>47</v>
      </c>
      <c r="EI689" s="15">
        <v>11</v>
      </c>
      <c r="EJ689" s="15">
        <v>89</v>
      </c>
      <c r="EK689" s="15">
        <v>128</v>
      </c>
      <c r="EL689" s="15">
        <v>58</v>
      </c>
      <c r="EM689" s="15">
        <v>25</v>
      </c>
      <c r="EN689" s="15">
        <v>106</v>
      </c>
      <c r="EO689" s="15">
        <v>28</v>
      </c>
    </row>
    <row r="690" spans="4:149" s="15" customFormat="1">
      <c r="E690" s="475" t="s">
        <v>313</v>
      </c>
      <c r="F690" s="15">
        <v>80</v>
      </c>
      <c r="G690" s="15">
        <v>123</v>
      </c>
      <c r="H690" s="15">
        <v>64</v>
      </c>
      <c r="I690" s="15">
        <v>56</v>
      </c>
      <c r="J690" s="15">
        <v>71</v>
      </c>
      <c r="K690" s="15">
        <v>24</v>
      </c>
      <c r="L690" s="15">
        <v>76</v>
      </c>
      <c r="M690" s="15">
        <v>74</v>
      </c>
      <c r="N690" s="15">
        <v>131</v>
      </c>
      <c r="O690" s="15">
        <v>4</v>
      </c>
      <c r="P690" s="15">
        <v>132</v>
      </c>
      <c r="Q690" s="15">
        <v>83</v>
      </c>
      <c r="R690" s="15">
        <v>79</v>
      </c>
      <c r="S690" s="15">
        <v>6</v>
      </c>
      <c r="T690" s="15">
        <v>37</v>
      </c>
      <c r="U690" s="15">
        <v>130</v>
      </c>
      <c r="V690" s="15">
        <v>28</v>
      </c>
      <c r="W690" s="15">
        <v>96</v>
      </c>
      <c r="X690" s="15">
        <v>116</v>
      </c>
      <c r="Y690" s="15">
        <v>101</v>
      </c>
      <c r="Z690" s="15">
        <v>40</v>
      </c>
      <c r="AA690" s="15">
        <v>3</v>
      </c>
      <c r="AB690" s="15">
        <v>45</v>
      </c>
      <c r="AC690" s="15">
        <v>95</v>
      </c>
      <c r="AD690" s="15">
        <v>103</v>
      </c>
      <c r="AE690" s="15">
        <v>119</v>
      </c>
      <c r="AF690" s="15">
        <v>38</v>
      </c>
      <c r="AG690" s="15">
        <v>86</v>
      </c>
      <c r="AH690" s="15">
        <v>13</v>
      </c>
      <c r="AI690" s="15">
        <v>98</v>
      </c>
      <c r="AJ690" s="15">
        <v>32</v>
      </c>
      <c r="AK690" s="15">
        <v>70</v>
      </c>
      <c r="AL690" s="15">
        <v>36</v>
      </c>
      <c r="AM690" s="15">
        <v>72</v>
      </c>
      <c r="AN690" s="15">
        <v>61</v>
      </c>
      <c r="AO690" s="15">
        <v>108</v>
      </c>
      <c r="AP690" s="15">
        <v>114</v>
      </c>
      <c r="AQ690" s="15">
        <v>27</v>
      </c>
      <c r="AR690" s="15">
        <v>127</v>
      </c>
      <c r="AS690" s="15">
        <v>47</v>
      </c>
      <c r="AT690" s="15">
        <v>104</v>
      </c>
      <c r="AU690" s="15">
        <v>41</v>
      </c>
      <c r="AV690" s="15">
        <v>35</v>
      </c>
      <c r="AW690" s="15">
        <v>21</v>
      </c>
      <c r="AX690" s="15">
        <v>53</v>
      </c>
      <c r="AY690" s="15">
        <v>135</v>
      </c>
      <c r="AZ690" s="15">
        <v>43</v>
      </c>
      <c r="BA690" s="15">
        <v>120</v>
      </c>
      <c r="BB690" s="15">
        <v>128</v>
      </c>
      <c r="BC690" s="15">
        <v>39</v>
      </c>
      <c r="BD690" s="15">
        <v>48</v>
      </c>
      <c r="BE690" s="15">
        <v>19</v>
      </c>
      <c r="BF690" s="15">
        <v>110</v>
      </c>
      <c r="BG690" s="15">
        <v>68</v>
      </c>
      <c r="BH690" s="15">
        <v>124</v>
      </c>
      <c r="BI690" s="15">
        <v>63</v>
      </c>
      <c r="BJ690" s="15">
        <v>99</v>
      </c>
      <c r="BK690" s="15">
        <v>121</v>
      </c>
      <c r="BL690" s="15">
        <v>137</v>
      </c>
      <c r="BM690" s="15">
        <v>11</v>
      </c>
      <c r="BN690" s="15">
        <v>60</v>
      </c>
      <c r="BO690" s="15">
        <v>55</v>
      </c>
      <c r="BP690" s="15">
        <v>14</v>
      </c>
      <c r="BQ690" s="15">
        <v>138</v>
      </c>
      <c r="BR690" s="15">
        <v>87</v>
      </c>
      <c r="BS690" s="15">
        <v>92</v>
      </c>
      <c r="BT690" s="15">
        <v>106</v>
      </c>
      <c r="BU690" s="15">
        <v>136</v>
      </c>
      <c r="BV690" s="15">
        <v>67</v>
      </c>
      <c r="BW690" s="15">
        <v>17</v>
      </c>
      <c r="BX690" s="15">
        <v>5</v>
      </c>
      <c r="BY690" s="15">
        <v>33</v>
      </c>
      <c r="BZ690" s="15">
        <v>100</v>
      </c>
      <c r="CA690" s="15">
        <v>16</v>
      </c>
      <c r="CB690" s="15">
        <v>107</v>
      </c>
      <c r="CC690" s="15">
        <v>15</v>
      </c>
      <c r="CD690" s="15">
        <v>78</v>
      </c>
      <c r="CE690" s="15">
        <v>42</v>
      </c>
      <c r="CF690" s="15">
        <v>46</v>
      </c>
      <c r="CG690" s="15">
        <v>111</v>
      </c>
      <c r="CH690" s="15">
        <v>73</v>
      </c>
      <c r="CI690" s="15">
        <v>34</v>
      </c>
      <c r="CJ690" s="15">
        <v>2</v>
      </c>
      <c r="CK690" s="15">
        <v>82</v>
      </c>
      <c r="CL690" s="15">
        <v>12</v>
      </c>
      <c r="CM690" s="15">
        <v>139</v>
      </c>
      <c r="CN690" s="15">
        <v>18</v>
      </c>
      <c r="CO690" s="15">
        <v>85</v>
      </c>
      <c r="CP690" s="15">
        <v>126</v>
      </c>
      <c r="CQ690" s="15">
        <v>52</v>
      </c>
      <c r="CR690" s="15">
        <v>94</v>
      </c>
      <c r="CS690" s="15">
        <v>29</v>
      </c>
      <c r="CT690" s="15">
        <v>140</v>
      </c>
      <c r="CU690" s="15">
        <v>117</v>
      </c>
      <c r="CV690" s="15">
        <v>88</v>
      </c>
      <c r="CW690" s="15">
        <v>65</v>
      </c>
      <c r="CX690" s="15">
        <v>30</v>
      </c>
      <c r="CY690" s="15">
        <v>112</v>
      </c>
      <c r="CZ690" s="15">
        <v>133</v>
      </c>
      <c r="DA690" s="15">
        <v>58</v>
      </c>
      <c r="DB690" s="15">
        <v>25</v>
      </c>
      <c r="DC690" s="15">
        <v>69</v>
      </c>
      <c r="DD690" s="15">
        <v>20</v>
      </c>
      <c r="DE690" s="15">
        <v>97</v>
      </c>
      <c r="DF690" s="15">
        <v>49</v>
      </c>
      <c r="DG690" s="15">
        <v>134</v>
      </c>
      <c r="DH690" s="15">
        <v>10</v>
      </c>
      <c r="DI690" s="15">
        <v>44</v>
      </c>
      <c r="DJ690" s="15">
        <v>122</v>
      </c>
      <c r="DK690" s="15">
        <v>113</v>
      </c>
      <c r="DL690" s="15">
        <v>7</v>
      </c>
      <c r="DM690" s="15">
        <v>90</v>
      </c>
      <c r="DN690" s="15">
        <v>54</v>
      </c>
      <c r="DO690" s="15">
        <v>23</v>
      </c>
      <c r="DP690" s="15">
        <v>57</v>
      </c>
      <c r="DQ690" s="15">
        <v>125</v>
      </c>
      <c r="DR690" s="15">
        <v>59</v>
      </c>
      <c r="DS690" s="15">
        <v>81</v>
      </c>
      <c r="DT690" s="15">
        <v>8</v>
      </c>
      <c r="DU690" s="15">
        <v>51</v>
      </c>
      <c r="DV690" s="15">
        <v>9</v>
      </c>
      <c r="DW690" s="15">
        <v>109</v>
      </c>
      <c r="DX690" s="15">
        <v>102</v>
      </c>
      <c r="DY690" s="15">
        <v>26</v>
      </c>
      <c r="DZ690" s="15">
        <v>129</v>
      </c>
      <c r="EA690" s="15">
        <v>89</v>
      </c>
      <c r="EB690" s="15">
        <v>75</v>
      </c>
      <c r="EC690" s="15">
        <v>105</v>
      </c>
      <c r="ED690" s="15">
        <v>1</v>
      </c>
      <c r="EE690" s="15">
        <v>62</v>
      </c>
      <c r="EF690" s="15">
        <v>93</v>
      </c>
      <c r="EG690" s="15">
        <v>118</v>
      </c>
      <c r="EH690" s="15">
        <v>22</v>
      </c>
      <c r="EI690" s="15">
        <v>50</v>
      </c>
      <c r="EJ690" s="15">
        <v>77</v>
      </c>
      <c r="EK690" s="15">
        <v>84</v>
      </c>
      <c r="EL690" s="15">
        <v>91</v>
      </c>
      <c r="EM690" s="15">
        <v>115</v>
      </c>
      <c r="EN690" s="15">
        <v>66</v>
      </c>
      <c r="EO690" s="15">
        <v>31</v>
      </c>
    </row>
    <row r="691" spans="4:149" s="15" customFormat="1"/>
    <row r="692" spans="4:149" s="15" customFormat="1">
      <c r="D692" s="479">
        <v>141</v>
      </c>
      <c r="E692" s="40" t="s">
        <v>338</v>
      </c>
    </row>
    <row r="693" spans="4:149" s="15" customFormat="1">
      <c r="E693" s="475" t="s">
        <v>283</v>
      </c>
      <c r="F693" s="15">
        <v>1</v>
      </c>
      <c r="G693" s="15">
        <v>2</v>
      </c>
      <c r="H693" s="15">
        <v>3</v>
      </c>
      <c r="I693" s="15">
        <v>4</v>
      </c>
      <c r="J693" s="15">
        <v>5</v>
      </c>
      <c r="K693" s="15">
        <v>6</v>
      </c>
      <c r="L693" s="15">
        <v>7</v>
      </c>
      <c r="M693" s="15">
        <v>8</v>
      </c>
      <c r="N693" s="15">
        <v>9</v>
      </c>
      <c r="O693" s="15">
        <v>10</v>
      </c>
      <c r="P693" s="15">
        <v>11</v>
      </c>
      <c r="Q693" s="15">
        <v>12</v>
      </c>
      <c r="R693" s="15">
        <v>13</v>
      </c>
      <c r="S693" s="15">
        <v>14</v>
      </c>
      <c r="T693" s="15">
        <v>15</v>
      </c>
      <c r="U693" s="15">
        <v>16</v>
      </c>
      <c r="V693" s="15">
        <v>17</v>
      </c>
      <c r="W693" s="15">
        <v>18</v>
      </c>
      <c r="X693" s="15">
        <v>19</v>
      </c>
      <c r="Y693" s="15">
        <v>20</v>
      </c>
      <c r="Z693" s="15">
        <v>21</v>
      </c>
      <c r="AA693" s="15">
        <v>22</v>
      </c>
      <c r="AB693" s="15">
        <v>23</v>
      </c>
      <c r="AC693" s="15">
        <v>24</v>
      </c>
      <c r="AD693" s="15">
        <v>25</v>
      </c>
      <c r="AE693" s="15">
        <v>26</v>
      </c>
      <c r="AF693" s="15">
        <v>27</v>
      </c>
      <c r="AG693" s="15">
        <v>28</v>
      </c>
      <c r="AH693" s="15">
        <v>29</v>
      </c>
      <c r="AI693" s="15">
        <v>30</v>
      </c>
      <c r="AJ693" s="15">
        <v>31</v>
      </c>
      <c r="AK693" s="15">
        <v>32</v>
      </c>
      <c r="AL693" s="15">
        <v>33</v>
      </c>
      <c r="AM693" s="15">
        <v>34</v>
      </c>
      <c r="AN693" s="15">
        <v>35</v>
      </c>
      <c r="AO693" s="15">
        <v>36</v>
      </c>
      <c r="AP693" s="15">
        <v>37</v>
      </c>
      <c r="AQ693" s="15">
        <v>38</v>
      </c>
      <c r="AR693" s="15">
        <v>39</v>
      </c>
      <c r="AS693" s="15">
        <v>40</v>
      </c>
      <c r="AT693" s="15">
        <v>41</v>
      </c>
      <c r="AU693" s="15">
        <v>42</v>
      </c>
      <c r="AV693" s="15">
        <v>43</v>
      </c>
      <c r="AW693" s="15">
        <v>44</v>
      </c>
      <c r="AX693" s="15">
        <v>45</v>
      </c>
      <c r="AY693" s="15">
        <v>46</v>
      </c>
      <c r="AZ693" s="15">
        <v>47</v>
      </c>
      <c r="BA693" s="15">
        <v>48</v>
      </c>
      <c r="BB693" s="15">
        <v>49</v>
      </c>
      <c r="BC693" s="15">
        <v>50</v>
      </c>
      <c r="BD693" s="15">
        <v>51</v>
      </c>
      <c r="BE693" s="15">
        <v>52</v>
      </c>
      <c r="BF693" s="15">
        <v>53</v>
      </c>
      <c r="BG693" s="15">
        <v>54</v>
      </c>
      <c r="BH693" s="15">
        <v>55</v>
      </c>
      <c r="BI693" s="15">
        <v>56</v>
      </c>
      <c r="BJ693" s="15">
        <v>57</v>
      </c>
      <c r="BK693" s="15">
        <v>58</v>
      </c>
      <c r="BL693" s="15">
        <v>59</v>
      </c>
      <c r="BM693" s="15">
        <v>60</v>
      </c>
      <c r="BN693" s="15">
        <v>61</v>
      </c>
      <c r="BO693" s="15">
        <v>62</v>
      </c>
      <c r="BP693" s="15">
        <v>63</v>
      </c>
      <c r="BQ693" s="15">
        <v>64</v>
      </c>
      <c r="BR693" s="15">
        <v>65</v>
      </c>
      <c r="BS693" s="15">
        <v>66</v>
      </c>
      <c r="BT693" s="15">
        <v>67</v>
      </c>
      <c r="BU693" s="15">
        <v>68</v>
      </c>
      <c r="BV693" s="15">
        <v>69</v>
      </c>
      <c r="BW693" s="15">
        <v>70</v>
      </c>
      <c r="BX693" s="15">
        <v>71</v>
      </c>
      <c r="BY693" s="15">
        <v>72</v>
      </c>
      <c r="BZ693" s="15">
        <v>73</v>
      </c>
      <c r="CA693" s="15">
        <v>74</v>
      </c>
      <c r="CB693" s="15">
        <v>75</v>
      </c>
      <c r="CC693" s="15">
        <v>76</v>
      </c>
      <c r="CD693" s="15">
        <v>77</v>
      </c>
      <c r="CE693" s="15">
        <v>78</v>
      </c>
      <c r="CF693" s="15">
        <v>79</v>
      </c>
      <c r="CG693" s="15">
        <v>80</v>
      </c>
      <c r="CH693" s="15">
        <v>81</v>
      </c>
      <c r="CI693" s="15">
        <v>82</v>
      </c>
      <c r="CJ693" s="15">
        <v>83</v>
      </c>
      <c r="CK693" s="15">
        <v>84</v>
      </c>
      <c r="CL693" s="15">
        <v>85</v>
      </c>
      <c r="CM693" s="15">
        <v>86</v>
      </c>
      <c r="CN693" s="15">
        <v>87</v>
      </c>
      <c r="CO693" s="15">
        <v>88</v>
      </c>
      <c r="CP693" s="15">
        <v>89</v>
      </c>
      <c r="CQ693" s="15">
        <v>90</v>
      </c>
      <c r="CR693" s="15">
        <v>91</v>
      </c>
      <c r="CS693" s="15">
        <v>92</v>
      </c>
      <c r="CT693" s="15">
        <v>93</v>
      </c>
      <c r="CU693" s="15">
        <v>94</v>
      </c>
      <c r="CV693" s="15">
        <v>95</v>
      </c>
      <c r="CW693" s="15">
        <v>96</v>
      </c>
      <c r="CX693" s="15">
        <v>97</v>
      </c>
      <c r="CY693" s="15">
        <v>98</v>
      </c>
      <c r="CZ693" s="15">
        <v>99</v>
      </c>
      <c r="DA693" s="15">
        <v>100</v>
      </c>
      <c r="DB693" s="15">
        <v>101</v>
      </c>
      <c r="DC693" s="15">
        <v>102</v>
      </c>
      <c r="DD693" s="15">
        <v>103</v>
      </c>
      <c r="DE693" s="15">
        <v>104</v>
      </c>
      <c r="DF693" s="15">
        <v>105</v>
      </c>
      <c r="DG693" s="15">
        <v>106</v>
      </c>
      <c r="DH693" s="15">
        <v>107</v>
      </c>
      <c r="DI693" s="15">
        <v>108</v>
      </c>
      <c r="DJ693" s="15">
        <v>109</v>
      </c>
      <c r="DK693" s="15">
        <v>110</v>
      </c>
      <c r="DL693" s="15">
        <v>111</v>
      </c>
      <c r="DM693" s="15">
        <v>112</v>
      </c>
      <c r="DN693" s="15">
        <v>113</v>
      </c>
      <c r="DO693" s="15">
        <v>114</v>
      </c>
      <c r="DP693" s="15">
        <v>115</v>
      </c>
      <c r="DQ693" s="15">
        <v>116</v>
      </c>
      <c r="DR693" s="15">
        <v>117</v>
      </c>
      <c r="DS693" s="15">
        <v>118</v>
      </c>
      <c r="DT693" s="15">
        <v>119</v>
      </c>
      <c r="DU693" s="15">
        <v>120</v>
      </c>
      <c r="DV693" s="15">
        <v>121</v>
      </c>
      <c r="DW693" s="15">
        <v>122</v>
      </c>
      <c r="DX693" s="15">
        <v>123</v>
      </c>
      <c r="DY693" s="15">
        <v>124</v>
      </c>
      <c r="DZ693" s="15">
        <v>125</v>
      </c>
      <c r="EA693" s="15">
        <v>126</v>
      </c>
      <c r="EB693" s="15">
        <v>127</v>
      </c>
      <c r="EC693" s="15">
        <v>128</v>
      </c>
      <c r="ED693" s="15">
        <v>129</v>
      </c>
      <c r="EF693" s="15">
        <v>130</v>
      </c>
      <c r="EG693" s="15">
        <v>131</v>
      </c>
      <c r="EH693" s="15">
        <v>132</v>
      </c>
      <c r="EI693" s="15">
        <v>133</v>
      </c>
      <c r="EK693" s="15">
        <v>134</v>
      </c>
      <c r="EL693" s="15">
        <v>135</v>
      </c>
      <c r="EM693" s="15">
        <v>136</v>
      </c>
      <c r="EN693" s="15">
        <v>137</v>
      </c>
      <c r="EP693" s="15">
        <v>138</v>
      </c>
      <c r="EQ693" s="15">
        <v>139</v>
      </c>
      <c r="ER693" s="15">
        <v>140</v>
      </c>
      <c r="ES693" s="15">
        <v>141</v>
      </c>
    </row>
    <row r="694" spans="4:149" s="15" customFormat="1">
      <c r="E694" s="475" t="s">
        <v>311</v>
      </c>
      <c r="F694" s="15">
        <v>70</v>
      </c>
      <c r="G694" s="15">
        <v>30</v>
      </c>
      <c r="H694" s="15">
        <v>121</v>
      </c>
      <c r="I694" s="15">
        <v>11</v>
      </c>
      <c r="J694" s="15">
        <v>73</v>
      </c>
      <c r="K694" s="15">
        <v>29</v>
      </c>
      <c r="L694" s="15">
        <v>76</v>
      </c>
      <c r="M694" s="15">
        <v>49</v>
      </c>
      <c r="N694" s="15">
        <v>41</v>
      </c>
      <c r="O694" s="15">
        <v>86</v>
      </c>
      <c r="P694" s="15">
        <v>72</v>
      </c>
      <c r="Q694" s="15">
        <v>128</v>
      </c>
      <c r="R694" s="15">
        <v>135</v>
      </c>
      <c r="S694" s="15">
        <v>7</v>
      </c>
      <c r="T694" s="15">
        <v>18</v>
      </c>
      <c r="U694" s="15">
        <v>45</v>
      </c>
      <c r="V694" s="15">
        <v>13</v>
      </c>
      <c r="W694" s="15">
        <v>2</v>
      </c>
      <c r="X694" s="15">
        <v>136</v>
      </c>
      <c r="Y694" s="15">
        <v>52</v>
      </c>
      <c r="Z694" s="15">
        <v>10</v>
      </c>
      <c r="AA694" s="15">
        <v>89</v>
      </c>
      <c r="AB694" s="15">
        <v>138</v>
      </c>
      <c r="AC694" s="15">
        <v>78</v>
      </c>
      <c r="AD694" s="15">
        <v>107</v>
      </c>
      <c r="AE694" s="15">
        <v>67</v>
      </c>
      <c r="AF694" s="15">
        <v>36</v>
      </c>
      <c r="AG694" s="15">
        <v>110</v>
      </c>
      <c r="AH694" s="15">
        <v>25</v>
      </c>
      <c r="AI694" s="15">
        <v>56</v>
      </c>
      <c r="AJ694" s="15">
        <v>139</v>
      </c>
      <c r="AK694" s="15">
        <v>115</v>
      </c>
      <c r="AL694" s="15">
        <v>61</v>
      </c>
      <c r="AM694" s="15">
        <v>88</v>
      </c>
      <c r="AN694" s="15">
        <v>103</v>
      </c>
      <c r="AO694" s="15">
        <v>75</v>
      </c>
      <c r="AP694" s="15">
        <v>55</v>
      </c>
      <c r="AQ694" s="15">
        <v>69</v>
      </c>
      <c r="AR694" s="15">
        <v>46</v>
      </c>
      <c r="AS694" s="15">
        <v>21</v>
      </c>
      <c r="AT694" s="15">
        <v>15</v>
      </c>
      <c r="AU694" s="15">
        <v>140</v>
      </c>
      <c r="AV694" s="15">
        <v>51</v>
      </c>
      <c r="AW694" s="15">
        <v>130</v>
      </c>
      <c r="AX694" s="15">
        <v>122</v>
      </c>
      <c r="AY694" s="15">
        <v>24</v>
      </c>
      <c r="AZ694" s="15">
        <v>116</v>
      </c>
      <c r="BA694" s="15">
        <v>114</v>
      </c>
      <c r="BB694" s="15">
        <v>82</v>
      </c>
      <c r="BC694" s="15">
        <v>141</v>
      </c>
      <c r="BD694" s="15">
        <v>92</v>
      </c>
      <c r="BE694" s="15">
        <v>108</v>
      </c>
      <c r="BF694" s="15">
        <v>42</v>
      </c>
      <c r="BG694" s="15">
        <v>63</v>
      </c>
      <c r="BH694" s="15">
        <v>81</v>
      </c>
      <c r="BI694" s="15">
        <v>65</v>
      </c>
      <c r="BJ694" s="15">
        <v>5</v>
      </c>
      <c r="BK694" s="15">
        <v>40</v>
      </c>
      <c r="BL694" s="15">
        <v>26</v>
      </c>
      <c r="BM694" s="15">
        <v>97</v>
      </c>
      <c r="BN694" s="15">
        <v>87</v>
      </c>
      <c r="BO694" s="15">
        <v>28</v>
      </c>
      <c r="BP694" s="15">
        <v>16</v>
      </c>
      <c r="BQ694" s="15">
        <v>123</v>
      </c>
      <c r="BR694" s="15">
        <v>106</v>
      </c>
      <c r="BS694" s="15">
        <v>133</v>
      </c>
      <c r="BT694" s="15">
        <v>3</v>
      </c>
      <c r="BU694" s="15">
        <v>59</v>
      </c>
      <c r="BV694" s="15">
        <v>17</v>
      </c>
      <c r="BW694" s="15">
        <v>77</v>
      </c>
      <c r="BX694" s="15">
        <v>100</v>
      </c>
      <c r="BY694" s="15">
        <v>4</v>
      </c>
      <c r="BZ694" s="15">
        <v>131</v>
      </c>
      <c r="CA694" s="15">
        <v>68</v>
      </c>
      <c r="CB694" s="15">
        <v>27</v>
      </c>
      <c r="CC694" s="15">
        <v>80</v>
      </c>
      <c r="CD694" s="15">
        <v>1</v>
      </c>
      <c r="CE694" s="15">
        <v>19</v>
      </c>
      <c r="CF694" s="15">
        <v>32</v>
      </c>
      <c r="CG694" s="15">
        <v>126</v>
      </c>
      <c r="CH694" s="15">
        <v>112</v>
      </c>
      <c r="CI694" s="15">
        <v>8</v>
      </c>
      <c r="CJ694" s="15">
        <v>124</v>
      </c>
      <c r="CK694" s="15">
        <v>95</v>
      </c>
      <c r="CL694" s="15">
        <v>44</v>
      </c>
      <c r="CM694" s="15">
        <v>105</v>
      </c>
      <c r="CN694" s="15">
        <v>90</v>
      </c>
      <c r="CO694" s="15">
        <v>54</v>
      </c>
      <c r="CP694" s="15">
        <v>60</v>
      </c>
      <c r="CQ694" s="15">
        <v>83</v>
      </c>
      <c r="CR694" s="15">
        <v>109</v>
      </c>
      <c r="CS694" s="15">
        <v>43</v>
      </c>
      <c r="CT694" s="15">
        <v>74</v>
      </c>
      <c r="CU694" s="15">
        <v>31</v>
      </c>
      <c r="CV694" s="15">
        <v>102</v>
      </c>
      <c r="CW694" s="15">
        <v>79</v>
      </c>
      <c r="CX694" s="15">
        <v>64</v>
      </c>
      <c r="CY694" s="15">
        <v>94</v>
      </c>
      <c r="CZ694" s="15">
        <v>127</v>
      </c>
      <c r="DA694" s="15">
        <v>71</v>
      </c>
      <c r="DB694" s="15">
        <v>48</v>
      </c>
      <c r="DC694" s="15">
        <v>58</v>
      </c>
      <c r="DD694" s="15">
        <v>14</v>
      </c>
      <c r="DE694" s="15">
        <v>132</v>
      </c>
      <c r="DF694" s="15">
        <v>53</v>
      </c>
      <c r="DG694" s="15">
        <v>84</v>
      </c>
      <c r="DH694" s="15">
        <v>23</v>
      </c>
      <c r="DI694" s="15">
        <v>39</v>
      </c>
      <c r="DJ694" s="15">
        <v>91</v>
      </c>
      <c r="DK694" s="15">
        <v>134</v>
      </c>
      <c r="DL694" s="15">
        <v>98</v>
      </c>
      <c r="DM694" s="15">
        <v>34</v>
      </c>
      <c r="DN694" s="15">
        <v>117</v>
      </c>
      <c r="DO694" s="15">
        <v>57</v>
      </c>
      <c r="DP694" s="15">
        <v>137</v>
      </c>
      <c r="DQ694" s="15">
        <v>47</v>
      </c>
      <c r="DR694" s="15">
        <v>120</v>
      </c>
      <c r="DS694" s="15">
        <v>62</v>
      </c>
      <c r="DT694" s="15">
        <v>101</v>
      </c>
      <c r="DU694" s="15">
        <v>37</v>
      </c>
      <c r="DV694" s="15">
        <v>129</v>
      </c>
      <c r="DW694" s="15">
        <v>111</v>
      </c>
      <c r="DX694" s="15">
        <v>96</v>
      </c>
      <c r="DY694" s="15">
        <v>66</v>
      </c>
      <c r="DZ694" s="15">
        <v>118</v>
      </c>
      <c r="EA694" s="15">
        <v>35</v>
      </c>
      <c r="EB694" s="15">
        <v>38</v>
      </c>
      <c r="EC694" s="15">
        <v>9</v>
      </c>
      <c r="ED694" s="15">
        <v>113</v>
      </c>
      <c r="EF694" s="15">
        <v>99</v>
      </c>
      <c r="EG694" s="15">
        <v>125</v>
      </c>
      <c r="EH694" s="15">
        <v>104</v>
      </c>
      <c r="EI694" s="15">
        <v>12</v>
      </c>
      <c r="EK694" s="15">
        <v>22</v>
      </c>
      <c r="EL694" s="15">
        <v>93</v>
      </c>
      <c r="EM694" s="15">
        <v>85</v>
      </c>
      <c r="EN694" s="15">
        <v>33</v>
      </c>
      <c r="EP694" s="15">
        <v>20</v>
      </c>
      <c r="EQ694" s="15">
        <v>6</v>
      </c>
      <c r="ER694" s="15">
        <v>119</v>
      </c>
      <c r="ES694" s="15">
        <v>50</v>
      </c>
    </row>
    <row r="695" spans="4:149" s="15" customFormat="1">
      <c r="E695" s="475" t="s">
        <v>313</v>
      </c>
      <c r="F695" s="15">
        <v>102</v>
      </c>
      <c r="G695" s="15">
        <v>45</v>
      </c>
      <c r="H695" s="15">
        <v>115</v>
      </c>
      <c r="I695" s="15">
        <v>81</v>
      </c>
      <c r="J695" s="15">
        <v>133</v>
      </c>
      <c r="K695" s="15">
        <v>14</v>
      </c>
      <c r="L695" s="15">
        <v>114</v>
      </c>
      <c r="M695" s="15">
        <v>125</v>
      </c>
      <c r="N695" s="15">
        <v>72</v>
      </c>
      <c r="O695" s="15">
        <v>26</v>
      </c>
      <c r="P695" s="15">
        <v>12</v>
      </c>
      <c r="Q695" s="15">
        <v>119</v>
      </c>
      <c r="R695" s="15">
        <v>17</v>
      </c>
      <c r="S695" s="15">
        <v>67</v>
      </c>
      <c r="T695" s="15">
        <v>48</v>
      </c>
      <c r="U695" s="15">
        <v>40</v>
      </c>
      <c r="V695" s="15">
        <v>68</v>
      </c>
      <c r="W695" s="15">
        <v>127</v>
      </c>
      <c r="X695" s="15">
        <v>15</v>
      </c>
      <c r="Y695" s="15">
        <v>62</v>
      </c>
      <c r="Z695" s="15">
        <v>52</v>
      </c>
      <c r="AA695" s="15">
        <v>123</v>
      </c>
      <c r="AB695" s="15">
        <v>5</v>
      </c>
      <c r="AC695" s="15">
        <v>138</v>
      </c>
      <c r="AD695" s="15">
        <v>108</v>
      </c>
      <c r="AE695" s="15">
        <v>33</v>
      </c>
      <c r="AF695" s="15">
        <v>134</v>
      </c>
      <c r="AG695" s="15">
        <v>122</v>
      </c>
      <c r="AH695" s="15">
        <v>8</v>
      </c>
      <c r="AI695" s="15">
        <v>38</v>
      </c>
      <c r="AJ695" s="15">
        <v>88</v>
      </c>
      <c r="AK695" s="15">
        <v>124</v>
      </c>
      <c r="AL695" s="15">
        <v>10</v>
      </c>
      <c r="AM695" s="15">
        <v>2</v>
      </c>
      <c r="AN695" s="15">
        <v>36</v>
      </c>
      <c r="AO695" s="15">
        <v>97</v>
      </c>
      <c r="AP695" s="15">
        <v>136</v>
      </c>
      <c r="AQ695" s="15">
        <v>7</v>
      </c>
      <c r="AR695" s="15">
        <v>23</v>
      </c>
      <c r="AS695" s="15">
        <v>16</v>
      </c>
      <c r="AT695" s="15">
        <v>53</v>
      </c>
      <c r="AU695" s="15">
        <v>104</v>
      </c>
      <c r="AV695" s="15">
        <v>35</v>
      </c>
      <c r="AW695" s="15">
        <v>116</v>
      </c>
      <c r="AX695" s="15">
        <v>129</v>
      </c>
      <c r="AY695" s="15">
        <v>141</v>
      </c>
      <c r="AZ695" s="15">
        <v>100</v>
      </c>
      <c r="BA695" s="15">
        <v>32</v>
      </c>
      <c r="BB695" s="15">
        <v>58</v>
      </c>
      <c r="BC695" s="15">
        <v>76</v>
      </c>
      <c r="BD695" s="15">
        <v>44</v>
      </c>
      <c r="BE695" s="15">
        <v>18</v>
      </c>
      <c r="BF695" s="15">
        <v>71</v>
      </c>
      <c r="BG695" s="15">
        <v>51</v>
      </c>
      <c r="BH695" s="15">
        <v>22</v>
      </c>
      <c r="BI695" s="15">
        <v>89</v>
      </c>
      <c r="BJ695" s="15">
        <v>59</v>
      </c>
      <c r="BK695" s="15">
        <v>64</v>
      </c>
      <c r="BL695" s="15">
        <v>96</v>
      </c>
      <c r="BM695" s="15">
        <v>46</v>
      </c>
      <c r="BN695" s="15">
        <v>110</v>
      </c>
      <c r="BO695" s="15">
        <v>20</v>
      </c>
      <c r="BP695" s="15">
        <v>90</v>
      </c>
      <c r="BQ695" s="15">
        <v>47</v>
      </c>
      <c r="BR695" s="15">
        <v>84</v>
      </c>
      <c r="BS695" s="15">
        <v>113</v>
      </c>
      <c r="BT695" s="15">
        <v>101</v>
      </c>
      <c r="BU695" s="15">
        <v>77</v>
      </c>
      <c r="BV695" s="15">
        <v>131</v>
      </c>
      <c r="BW695" s="15">
        <v>109</v>
      </c>
      <c r="BX695" s="15">
        <v>137</v>
      </c>
      <c r="BY695" s="15">
        <v>19</v>
      </c>
      <c r="BZ695" s="15">
        <v>27</v>
      </c>
      <c r="CA695" s="15">
        <v>139</v>
      </c>
      <c r="CB695" s="15">
        <v>92</v>
      </c>
      <c r="CC695" s="15">
        <v>50</v>
      </c>
      <c r="CD695" s="15">
        <v>21</v>
      </c>
      <c r="CE695" s="15">
        <v>66</v>
      </c>
      <c r="CF695" s="15">
        <v>87</v>
      </c>
      <c r="CG695" s="15">
        <v>1</v>
      </c>
      <c r="CH695" s="15">
        <v>4</v>
      </c>
      <c r="CI695" s="15">
        <v>126</v>
      </c>
      <c r="CJ695" s="15">
        <v>120</v>
      </c>
      <c r="CK695" s="15">
        <v>43</v>
      </c>
      <c r="CL695" s="15">
        <v>91</v>
      </c>
      <c r="CM695" s="15">
        <v>9</v>
      </c>
      <c r="CN695" s="15">
        <v>118</v>
      </c>
      <c r="CO695" s="15">
        <v>130</v>
      </c>
      <c r="CP695" s="15">
        <v>93</v>
      </c>
      <c r="CQ695" s="15">
        <v>121</v>
      </c>
      <c r="CR695" s="15">
        <v>95</v>
      </c>
      <c r="CS695" s="15">
        <v>74</v>
      </c>
      <c r="CT695" s="15">
        <v>56</v>
      </c>
      <c r="CU695" s="15">
        <v>117</v>
      </c>
      <c r="CV695" s="15">
        <v>128</v>
      </c>
      <c r="CW695" s="15">
        <v>85</v>
      </c>
      <c r="CX695" s="15">
        <v>54</v>
      </c>
      <c r="CY695" s="15">
        <v>30</v>
      </c>
      <c r="CZ695" s="15">
        <v>112</v>
      </c>
      <c r="DA695" s="15">
        <v>99</v>
      </c>
      <c r="DB695" s="15">
        <v>49</v>
      </c>
      <c r="DC695" s="15">
        <v>132</v>
      </c>
      <c r="DD695" s="15">
        <v>107</v>
      </c>
      <c r="DE695" s="15">
        <v>13</v>
      </c>
      <c r="DF695" s="15">
        <v>31</v>
      </c>
      <c r="DG695" s="15">
        <v>94</v>
      </c>
      <c r="DH695" s="15">
        <v>105</v>
      </c>
      <c r="DI695" s="15">
        <v>86</v>
      </c>
      <c r="DJ695" s="15">
        <v>135</v>
      </c>
      <c r="DK695" s="15">
        <v>61</v>
      </c>
      <c r="DL695" s="15">
        <v>63</v>
      </c>
      <c r="DM695" s="15">
        <v>73</v>
      </c>
      <c r="DN695" s="15">
        <v>41</v>
      </c>
      <c r="DO695" s="15">
        <v>6</v>
      </c>
      <c r="DP695" s="15">
        <v>3</v>
      </c>
      <c r="DQ695" s="15">
        <v>82</v>
      </c>
      <c r="DR695" s="15">
        <v>106</v>
      </c>
      <c r="DS695" s="15">
        <v>57</v>
      </c>
      <c r="DT695" s="15">
        <v>140</v>
      </c>
      <c r="DU695" s="15">
        <v>79</v>
      </c>
      <c r="DV695" s="15">
        <v>83</v>
      </c>
      <c r="DW695" s="15">
        <v>11</v>
      </c>
      <c r="DX695" s="15">
        <v>55</v>
      </c>
      <c r="DY695" s="15">
        <v>28</v>
      </c>
      <c r="DZ695" s="15">
        <v>24</v>
      </c>
      <c r="EA695" s="15">
        <v>60</v>
      </c>
      <c r="EB695" s="15">
        <v>75</v>
      </c>
      <c r="EC695" s="15">
        <v>34</v>
      </c>
      <c r="ED695" s="15">
        <v>42</v>
      </c>
      <c r="EF695" s="15">
        <v>78</v>
      </c>
      <c r="EG695" s="15">
        <v>39</v>
      </c>
      <c r="EH695" s="15">
        <v>29</v>
      </c>
      <c r="EI695" s="15">
        <v>111</v>
      </c>
      <c r="EK695" s="15">
        <v>25</v>
      </c>
      <c r="EL695" s="15">
        <v>70</v>
      </c>
      <c r="EM695" s="15">
        <v>37</v>
      </c>
      <c r="EN695" s="15">
        <v>80</v>
      </c>
      <c r="EP695" s="15">
        <v>103</v>
      </c>
      <c r="EQ695" s="15">
        <v>69</v>
      </c>
      <c r="ER695" s="15">
        <v>65</v>
      </c>
      <c r="ES695" s="15">
        <v>98</v>
      </c>
    </row>
    <row r="696" spans="4:149" s="15" customFormat="1"/>
    <row r="697" spans="4:149" s="15" customFormat="1">
      <c r="D697" s="479">
        <v>142</v>
      </c>
      <c r="E697" s="40" t="s">
        <v>338</v>
      </c>
    </row>
    <row r="698" spans="4:149" s="15" customFormat="1">
      <c r="E698" s="475" t="s">
        <v>283</v>
      </c>
      <c r="F698" s="15">
        <v>1</v>
      </c>
      <c r="G698" s="15">
        <v>2</v>
      </c>
      <c r="H698" s="15">
        <v>3</v>
      </c>
      <c r="I698" s="15">
        <v>4</v>
      </c>
      <c r="J698" s="15">
        <v>5</v>
      </c>
      <c r="K698" s="15">
        <v>6</v>
      </c>
      <c r="L698" s="15">
        <v>7</v>
      </c>
      <c r="M698" s="15">
        <v>8</v>
      </c>
      <c r="N698" s="15">
        <v>9</v>
      </c>
      <c r="O698" s="15">
        <v>10</v>
      </c>
      <c r="P698" s="15">
        <v>11</v>
      </c>
      <c r="Q698" s="15">
        <v>12</v>
      </c>
      <c r="R698" s="15">
        <v>13</v>
      </c>
      <c r="S698" s="15">
        <v>14</v>
      </c>
      <c r="T698" s="15">
        <v>15</v>
      </c>
      <c r="U698" s="15">
        <v>16</v>
      </c>
      <c r="V698" s="15">
        <v>17</v>
      </c>
      <c r="W698" s="15">
        <v>18</v>
      </c>
      <c r="X698" s="15">
        <v>19</v>
      </c>
      <c r="Y698" s="15">
        <v>20</v>
      </c>
      <c r="Z698" s="15">
        <v>21</v>
      </c>
      <c r="AA698" s="15">
        <v>22</v>
      </c>
      <c r="AB698" s="15">
        <v>23</v>
      </c>
      <c r="AC698" s="15">
        <v>24</v>
      </c>
      <c r="AD698" s="15">
        <v>25</v>
      </c>
      <c r="AE698" s="15">
        <v>26</v>
      </c>
      <c r="AF698" s="15">
        <v>27</v>
      </c>
      <c r="AG698" s="15">
        <v>28</v>
      </c>
      <c r="AH698" s="15">
        <v>29</v>
      </c>
      <c r="AI698" s="15">
        <v>30</v>
      </c>
      <c r="AJ698" s="15">
        <v>31</v>
      </c>
      <c r="AK698" s="15">
        <v>32</v>
      </c>
      <c r="AL698" s="15">
        <v>33</v>
      </c>
      <c r="AM698" s="15">
        <v>34</v>
      </c>
      <c r="AN698" s="15">
        <v>35</v>
      </c>
      <c r="AO698" s="15">
        <v>36</v>
      </c>
      <c r="AP698" s="15">
        <v>37</v>
      </c>
      <c r="AQ698" s="15">
        <v>38</v>
      </c>
      <c r="AR698" s="15">
        <v>39</v>
      </c>
      <c r="AS698" s="15">
        <v>40</v>
      </c>
      <c r="AT698" s="15">
        <v>41</v>
      </c>
      <c r="AU698" s="15">
        <v>42</v>
      </c>
      <c r="AV698" s="15">
        <v>43</v>
      </c>
      <c r="AW698" s="15">
        <v>44</v>
      </c>
      <c r="AX698" s="15">
        <v>45</v>
      </c>
      <c r="AY698" s="15">
        <v>46</v>
      </c>
      <c r="AZ698" s="15">
        <v>47</v>
      </c>
      <c r="BA698" s="15">
        <v>48</v>
      </c>
      <c r="BB698" s="15">
        <v>49</v>
      </c>
      <c r="BC698" s="15">
        <v>50</v>
      </c>
      <c r="BD698" s="15">
        <v>51</v>
      </c>
      <c r="BE698" s="15">
        <v>52</v>
      </c>
      <c r="BF698" s="15">
        <v>53</v>
      </c>
      <c r="BG698" s="15">
        <v>54</v>
      </c>
      <c r="BH698" s="15">
        <v>55</v>
      </c>
      <c r="BI698" s="15">
        <v>56</v>
      </c>
      <c r="BJ698" s="15">
        <v>57</v>
      </c>
      <c r="BK698" s="15">
        <v>58</v>
      </c>
      <c r="BL698" s="15">
        <v>59</v>
      </c>
      <c r="BM698" s="15">
        <v>60</v>
      </c>
      <c r="BN698" s="15">
        <v>61</v>
      </c>
      <c r="BO698" s="15">
        <v>62</v>
      </c>
      <c r="BP698" s="15">
        <v>63</v>
      </c>
      <c r="BQ698" s="15">
        <v>64</v>
      </c>
      <c r="BR698" s="15">
        <v>65</v>
      </c>
      <c r="BS698" s="15">
        <v>66</v>
      </c>
      <c r="BT698" s="15">
        <v>67</v>
      </c>
      <c r="BU698" s="15">
        <v>68</v>
      </c>
      <c r="BV698" s="15">
        <v>69</v>
      </c>
      <c r="BW698" s="15">
        <v>70</v>
      </c>
      <c r="BX698" s="15">
        <v>71</v>
      </c>
      <c r="BY698" s="15">
        <v>72</v>
      </c>
      <c r="BZ698" s="15">
        <v>73</v>
      </c>
      <c r="CA698" s="15">
        <v>74</v>
      </c>
      <c r="CB698" s="15">
        <v>75</v>
      </c>
      <c r="CC698" s="15">
        <v>76</v>
      </c>
      <c r="CD698" s="15">
        <v>77</v>
      </c>
      <c r="CE698" s="15">
        <v>78</v>
      </c>
      <c r="CF698" s="15">
        <v>79</v>
      </c>
      <c r="CG698" s="15">
        <v>80</v>
      </c>
      <c r="CH698" s="15">
        <v>81</v>
      </c>
      <c r="CI698" s="15">
        <v>82</v>
      </c>
      <c r="CJ698" s="15">
        <v>83</v>
      </c>
      <c r="CK698" s="15">
        <v>84</v>
      </c>
      <c r="CL698" s="15">
        <v>85</v>
      </c>
      <c r="CM698" s="15">
        <v>86</v>
      </c>
      <c r="CN698" s="15">
        <v>87</v>
      </c>
      <c r="CO698" s="15">
        <v>88</v>
      </c>
      <c r="CP698" s="15">
        <v>89</v>
      </c>
      <c r="CQ698" s="15">
        <v>90</v>
      </c>
      <c r="CR698" s="15">
        <v>91</v>
      </c>
      <c r="CS698" s="15">
        <v>92</v>
      </c>
      <c r="CT698" s="15">
        <v>93</v>
      </c>
      <c r="CU698" s="15">
        <v>94</v>
      </c>
      <c r="CV698" s="15">
        <v>95</v>
      </c>
      <c r="CW698" s="15">
        <v>96</v>
      </c>
      <c r="CX698" s="15">
        <v>97</v>
      </c>
      <c r="CY698" s="15">
        <v>98</v>
      </c>
      <c r="CZ698" s="15">
        <v>99</v>
      </c>
      <c r="DA698" s="15">
        <v>100</v>
      </c>
      <c r="DB698" s="15">
        <v>101</v>
      </c>
      <c r="DC698" s="15">
        <v>102</v>
      </c>
      <c r="DD698" s="15">
        <v>103</v>
      </c>
      <c r="DE698" s="15">
        <v>104</v>
      </c>
      <c r="DF698" s="15">
        <v>105</v>
      </c>
      <c r="DG698" s="15">
        <v>106</v>
      </c>
      <c r="DH698" s="15">
        <v>107</v>
      </c>
      <c r="DI698" s="15">
        <v>108</v>
      </c>
      <c r="DJ698" s="15">
        <v>109</v>
      </c>
      <c r="DK698" s="15">
        <v>110</v>
      </c>
      <c r="DL698" s="15">
        <v>111</v>
      </c>
      <c r="DM698" s="15">
        <v>112</v>
      </c>
      <c r="DN698" s="15">
        <v>113</v>
      </c>
      <c r="DO698" s="15">
        <v>114</v>
      </c>
      <c r="DP698" s="15">
        <v>115</v>
      </c>
      <c r="DQ698" s="15">
        <v>116</v>
      </c>
      <c r="DR698" s="15">
        <v>117</v>
      </c>
      <c r="DS698" s="15">
        <v>118</v>
      </c>
      <c r="DT698" s="15">
        <v>119</v>
      </c>
      <c r="DU698" s="15">
        <v>120</v>
      </c>
      <c r="DV698" s="15">
        <v>121</v>
      </c>
      <c r="DW698" s="15">
        <v>122</v>
      </c>
      <c r="DX698" s="15">
        <v>123</v>
      </c>
      <c r="DY698" s="15">
        <v>124</v>
      </c>
      <c r="DZ698" s="15">
        <v>125</v>
      </c>
      <c r="EA698" s="15">
        <v>126</v>
      </c>
      <c r="EB698" s="15">
        <v>127</v>
      </c>
      <c r="EC698" s="15">
        <v>128</v>
      </c>
      <c r="ED698" s="15">
        <v>129</v>
      </c>
      <c r="EE698" s="15">
        <v>130</v>
      </c>
      <c r="EF698" s="15">
        <v>131</v>
      </c>
      <c r="EG698" s="15">
        <v>132</v>
      </c>
      <c r="EH698" s="15">
        <v>133</v>
      </c>
      <c r="EI698" s="15">
        <v>134</v>
      </c>
      <c r="EK698" s="15">
        <v>135</v>
      </c>
      <c r="EL698" s="15">
        <v>136</v>
      </c>
      <c r="EM698" s="15">
        <v>137</v>
      </c>
      <c r="EN698" s="15">
        <v>138</v>
      </c>
      <c r="EP698" s="15">
        <v>139</v>
      </c>
      <c r="EQ698" s="15">
        <v>140</v>
      </c>
      <c r="ER698" s="15">
        <v>141</v>
      </c>
      <c r="ES698" s="15">
        <v>142</v>
      </c>
    </row>
    <row r="699" spans="4:149" s="15" customFormat="1">
      <c r="E699" s="475" t="s">
        <v>311</v>
      </c>
      <c r="F699" s="15">
        <v>140</v>
      </c>
      <c r="G699" s="15">
        <v>33</v>
      </c>
      <c r="H699" s="15">
        <v>85</v>
      </c>
      <c r="I699" s="15">
        <v>72</v>
      </c>
      <c r="J699" s="15">
        <v>78</v>
      </c>
      <c r="K699" s="15">
        <v>45</v>
      </c>
      <c r="L699" s="15">
        <v>118</v>
      </c>
      <c r="M699" s="15">
        <v>81</v>
      </c>
      <c r="N699" s="15">
        <v>56</v>
      </c>
      <c r="O699" s="15">
        <v>101</v>
      </c>
      <c r="P699" s="15">
        <v>79</v>
      </c>
      <c r="Q699" s="15">
        <v>11</v>
      </c>
      <c r="R699" s="15">
        <v>22</v>
      </c>
      <c r="S699" s="15">
        <v>102</v>
      </c>
      <c r="T699" s="15">
        <v>128</v>
      </c>
      <c r="U699" s="15">
        <v>130</v>
      </c>
      <c r="V699" s="15">
        <v>43</v>
      </c>
      <c r="W699" s="15">
        <v>30</v>
      </c>
      <c r="X699" s="15">
        <v>53</v>
      </c>
      <c r="Y699" s="15">
        <v>117</v>
      </c>
      <c r="Z699" s="15">
        <v>94</v>
      </c>
      <c r="AA699" s="15">
        <v>115</v>
      </c>
      <c r="AB699" s="15">
        <v>4</v>
      </c>
      <c r="AC699" s="15">
        <v>88</v>
      </c>
      <c r="AD699" s="15">
        <v>42</v>
      </c>
      <c r="AE699" s="15">
        <v>110</v>
      </c>
      <c r="AF699" s="15">
        <v>68</v>
      </c>
      <c r="AG699" s="15">
        <v>19</v>
      </c>
      <c r="AH699" s="15">
        <v>51</v>
      </c>
      <c r="AI699" s="15">
        <v>28</v>
      </c>
      <c r="AJ699" s="15">
        <v>104</v>
      </c>
      <c r="AK699" s="15">
        <v>13</v>
      </c>
      <c r="AL699" s="15">
        <v>2</v>
      </c>
      <c r="AM699" s="15">
        <v>123</v>
      </c>
      <c r="AN699" s="15">
        <v>38</v>
      </c>
      <c r="AO699" s="15">
        <v>138</v>
      </c>
      <c r="AP699" s="15">
        <v>20</v>
      </c>
      <c r="AQ699" s="15">
        <v>52</v>
      </c>
      <c r="AR699" s="15">
        <v>15</v>
      </c>
      <c r="AS699" s="15">
        <v>69</v>
      </c>
      <c r="AT699" s="15">
        <v>14</v>
      </c>
      <c r="AU699" s="15">
        <v>116</v>
      </c>
      <c r="AV699" s="15">
        <v>75</v>
      </c>
      <c r="AW699" s="15">
        <v>103</v>
      </c>
      <c r="AX699" s="15">
        <v>76</v>
      </c>
      <c r="AY699" s="15">
        <v>65</v>
      </c>
      <c r="AZ699" s="15">
        <v>8</v>
      </c>
      <c r="BA699" s="15">
        <v>96</v>
      </c>
      <c r="BB699" s="15">
        <v>108</v>
      </c>
      <c r="BC699" s="15">
        <v>87</v>
      </c>
      <c r="BD699" s="15">
        <v>112</v>
      </c>
      <c r="BE699" s="15">
        <v>90</v>
      </c>
      <c r="BF699" s="15">
        <v>97</v>
      </c>
      <c r="BG699" s="15">
        <v>36</v>
      </c>
      <c r="BH699" s="15">
        <v>71</v>
      </c>
      <c r="BI699" s="15">
        <v>9</v>
      </c>
      <c r="BJ699" s="15">
        <v>84</v>
      </c>
      <c r="BK699" s="15">
        <v>26</v>
      </c>
      <c r="BL699" s="15">
        <v>141</v>
      </c>
      <c r="BM699" s="15">
        <v>134</v>
      </c>
      <c r="BN699" s="15">
        <v>95</v>
      </c>
      <c r="BO699" s="15">
        <v>44</v>
      </c>
      <c r="BP699" s="15">
        <v>37</v>
      </c>
      <c r="BQ699" s="15">
        <v>12</v>
      </c>
      <c r="BR699" s="15">
        <v>46</v>
      </c>
      <c r="BS699" s="15">
        <v>35</v>
      </c>
      <c r="BT699" s="15">
        <v>109</v>
      </c>
      <c r="BU699" s="15">
        <v>41</v>
      </c>
      <c r="BV699" s="15">
        <v>58</v>
      </c>
      <c r="BW699" s="15">
        <v>98</v>
      </c>
      <c r="BX699" s="15">
        <v>114</v>
      </c>
      <c r="BY699" s="15">
        <v>29</v>
      </c>
      <c r="BZ699" s="15">
        <v>32</v>
      </c>
      <c r="CA699" s="15">
        <v>60</v>
      </c>
      <c r="CB699" s="15">
        <v>61</v>
      </c>
      <c r="CC699" s="15">
        <v>89</v>
      </c>
      <c r="CD699" s="15">
        <v>131</v>
      </c>
      <c r="CE699" s="15">
        <v>92</v>
      </c>
      <c r="CF699" s="15">
        <v>27</v>
      </c>
      <c r="CG699" s="15">
        <v>34</v>
      </c>
      <c r="CH699" s="15">
        <v>59</v>
      </c>
      <c r="CI699" s="15">
        <v>133</v>
      </c>
      <c r="CJ699" s="15">
        <v>80</v>
      </c>
      <c r="CK699" s="15">
        <v>82</v>
      </c>
      <c r="CL699" s="15">
        <v>73</v>
      </c>
      <c r="CM699" s="15">
        <v>24</v>
      </c>
      <c r="CN699" s="15">
        <v>106</v>
      </c>
      <c r="CO699" s="15">
        <v>119</v>
      </c>
      <c r="CP699" s="15">
        <v>93</v>
      </c>
      <c r="CQ699" s="15">
        <v>67</v>
      </c>
      <c r="CR699" s="15">
        <v>120</v>
      </c>
      <c r="CS699" s="15">
        <v>99</v>
      </c>
      <c r="CT699" s="15">
        <v>47</v>
      </c>
      <c r="CU699" s="15">
        <v>5</v>
      </c>
      <c r="CV699" s="15">
        <v>126</v>
      </c>
      <c r="CW699" s="15">
        <v>23</v>
      </c>
      <c r="CX699" s="15">
        <v>111</v>
      </c>
      <c r="CY699" s="15">
        <v>121</v>
      </c>
      <c r="CZ699" s="15">
        <v>107</v>
      </c>
      <c r="DA699" s="15">
        <v>137</v>
      </c>
      <c r="DB699" s="15">
        <v>136</v>
      </c>
      <c r="DC699" s="15">
        <v>49</v>
      </c>
      <c r="DD699" s="15">
        <v>55</v>
      </c>
      <c r="DE699" s="15">
        <v>127</v>
      </c>
      <c r="DF699" s="15">
        <v>1</v>
      </c>
      <c r="DG699" s="15">
        <v>122</v>
      </c>
      <c r="DH699" s="15">
        <v>64</v>
      </c>
      <c r="DI699" s="15">
        <v>129</v>
      </c>
      <c r="DJ699" s="15">
        <v>66</v>
      </c>
      <c r="DK699" s="15">
        <v>7</v>
      </c>
      <c r="DL699" s="15">
        <v>142</v>
      </c>
      <c r="DM699" s="15">
        <v>6</v>
      </c>
      <c r="DN699" s="15">
        <v>40</v>
      </c>
      <c r="DO699" s="15">
        <v>62</v>
      </c>
      <c r="DP699" s="15">
        <v>124</v>
      </c>
      <c r="DQ699" s="15">
        <v>63</v>
      </c>
      <c r="DR699" s="15">
        <v>48</v>
      </c>
      <c r="DS699" s="15">
        <v>135</v>
      </c>
      <c r="DT699" s="15">
        <v>86</v>
      </c>
      <c r="DU699" s="15">
        <v>139</v>
      </c>
      <c r="DV699" s="15">
        <v>74</v>
      </c>
      <c r="DW699" s="15">
        <v>125</v>
      </c>
      <c r="DX699" s="15">
        <v>57</v>
      </c>
      <c r="DY699" s="15">
        <v>113</v>
      </c>
      <c r="DZ699" s="15">
        <v>3</v>
      </c>
      <c r="EA699" s="15">
        <v>100</v>
      </c>
      <c r="EB699" s="15">
        <v>18</v>
      </c>
      <c r="EC699" s="15">
        <v>39</v>
      </c>
      <c r="ED699" s="15">
        <v>10</v>
      </c>
      <c r="EE699" s="15">
        <v>132</v>
      </c>
      <c r="EF699" s="15">
        <v>77</v>
      </c>
      <c r="EG699" s="15">
        <v>16</v>
      </c>
      <c r="EH699" s="15">
        <v>54</v>
      </c>
      <c r="EI699" s="15">
        <v>70</v>
      </c>
      <c r="EK699" s="15">
        <v>17</v>
      </c>
      <c r="EL699" s="15">
        <v>21</v>
      </c>
      <c r="EM699" s="15">
        <v>91</v>
      </c>
      <c r="EN699" s="15">
        <v>83</v>
      </c>
      <c r="EP699" s="15">
        <v>25</v>
      </c>
      <c r="EQ699" s="15">
        <v>105</v>
      </c>
      <c r="ER699" s="15">
        <v>50</v>
      </c>
      <c r="ES699" s="15">
        <v>31</v>
      </c>
    </row>
    <row r="700" spans="4:149" s="15" customFormat="1">
      <c r="E700" s="475" t="s">
        <v>313</v>
      </c>
      <c r="F700" s="15">
        <v>30</v>
      </c>
      <c r="G700" s="15">
        <v>56</v>
      </c>
      <c r="H700" s="15">
        <v>64</v>
      </c>
      <c r="I700" s="15">
        <v>135</v>
      </c>
      <c r="J700" s="15">
        <v>106</v>
      </c>
      <c r="K700" s="15">
        <v>88</v>
      </c>
      <c r="L700" s="15">
        <v>25</v>
      </c>
      <c r="M700" s="15">
        <v>130</v>
      </c>
      <c r="N700" s="15">
        <v>6</v>
      </c>
      <c r="O700" s="15">
        <v>11</v>
      </c>
      <c r="P700" s="15">
        <v>125</v>
      </c>
      <c r="Q700" s="15">
        <v>80</v>
      </c>
      <c r="R700" s="15">
        <v>109</v>
      </c>
      <c r="S700" s="15">
        <v>81</v>
      </c>
      <c r="T700" s="15">
        <v>47</v>
      </c>
      <c r="U700" s="15">
        <v>60</v>
      </c>
      <c r="V700" s="15">
        <v>98</v>
      </c>
      <c r="W700" s="15">
        <v>79</v>
      </c>
      <c r="X700" s="15">
        <v>71</v>
      </c>
      <c r="Y700" s="15">
        <v>31</v>
      </c>
      <c r="Z700" s="15">
        <v>93</v>
      </c>
      <c r="AA700" s="15">
        <v>108</v>
      </c>
      <c r="AB700" s="15">
        <v>89</v>
      </c>
      <c r="AC700" s="15">
        <v>26</v>
      </c>
      <c r="AD700" s="15">
        <v>138</v>
      </c>
      <c r="AE700" s="15">
        <v>62</v>
      </c>
      <c r="AF700" s="15">
        <v>75</v>
      </c>
      <c r="AG700" s="15">
        <v>82</v>
      </c>
      <c r="AH700" s="15">
        <v>140</v>
      </c>
      <c r="AI700" s="15">
        <v>121</v>
      </c>
      <c r="AJ700" s="15">
        <v>19</v>
      </c>
      <c r="AK700" s="15">
        <v>66</v>
      </c>
      <c r="AL700" s="15">
        <v>46</v>
      </c>
      <c r="AM700" s="15">
        <v>22</v>
      </c>
      <c r="AN700" s="15">
        <v>33</v>
      </c>
      <c r="AO700" s="15">
        <v>27</v>
      </c>
      <c r="AP700" s="15">
        <v>59</v>
      </c>
      <c r="AQ700" s="15">
        <v>86</v>
      </c>
      <c r="AR700" s="15">
        <v>37</v>
      </c>
      <c r="AS700" s="15">
        <v>41</v>
      </c>
      <c r="AT700" s="15">
        <v>3</v>
      </c>
      <c r="AU700" s="15">
        <v>50</v>
      </c>
      <c r="AV700" s="15">
        <v>72</v>
      </c>
      <c r="AW700" s="15">
        <v>111</v>
      </c>
      <c r="AX700" s="15">
        <v>142</v>
      </c>
      <c r="AY700" s="15">
        <v>34</v>
      </c>
      <c r="AZ700" s="15">
        <v>137</v>
      </c>
      <c r="BA700" s="15">
        <v>76</v>
      </c>
      <c r="BB700" s="15">
        <v>63</v>
      </c>
      <c r="BC700" s="15">
        <v>114</v>
      </c>
      <c r="BD700" s="15">
        <v>141</v>
      </c>
      <c r="BE700" s="15">
        <v>45</v>
      </c>
      <c r="BF700" s="15">
        <v>94</v>
      </c>
      <c r="BG700" s="15">
        <v>100</v>
      </c>
      <c r="BH700" s="15">
        <v>104</v>
      </c>
      <c r="BI700" s="15">
        <v>70</v>
      </c>
      <c r="BJ700" s="15">
        <v>9</v>
      </c>
      <c r="BK700" s="15">
        <v>132</v>
      </c>
      <c r="BL700" s="15">
        <v>136</v>
      </c>
      <c r="BM700" s="15">
        <v>21</v>
      </c>
      <c r="BN700" s="15">
        <v>134</v>
      </c>
      <c r="BO700" s="15">
        <v>113</v>
      </c>
      <c r="BP700" s="15">
        <v>1</v>
      </c>
      <c r="BQ700" s="15">
        <v>96</v>
      </c>
      <c r="BR700" s="15">
        <v>52</v>
      </c>
      <c r="BS700" s="15">
        <v>44</v>
      </c>
      <c r="BT700" s="15">
        <v>103</v>
      </c>
      <c r="BU700" s="15">
        <v>20</v>
      </c>
      <c r="BV700" s="15">
        <v>8</v>
      </c>
      <c r="BW700" s="15">
        <v>24</v>
      </c>
      <c r="BX700" s="15">
        <v>123</v>
      </c>
      <c r="BY700" s="15">
        <v>139</v>
      </c>
      <c r="BZ700" s="15">
        <v>99</v>
      </c>
      <c r="CA700" s="15">
        <v>92</v>
      </c>
      <c r="CB700" s="15">
        <v>112</v>
      </c>
      <c r="CC700" s="15">
        <v>105</v>
      </c>
      <c r="CD700" s="15">
        <v>14</v>
      </c>
      <c r="CE700" s="15">
        <v>87</v>
      </c>
      <c r="CF700" s="15">
        <v>18</v>
      </c>
      <c r="CG700" s="15">
        <v>51</v>
      </c>
      <c r="CH700" s="15">
        <v>40</v>
      </c>
      <c r="CI700" s="15">
        <v>73</v>
      </c>
      <c r="CJ700" s="15">
        <v>12</v>
      </c>
      <c r="CK700" s="15">
        <v>32</v>
      </c>
      <c r="CL700" s="15">
        <v>118</v>
      </c>
      <c r="CM700" s="15">
        <v>38</v>
      </c>
      <c r="CN700" s="15">
        <v>78</v>
      </c>
      <c r="CO700" s="15">
        <v>127</v>
      </c>
      <c r="CP700" s="15">
        <v>17</v>
      </c>
      <c r="CQ700" s="15">
        <v>133</v>
      </c>
      <c r="CR700" s="15">
        <v>124</v>
      </c>
      <c r="CS700" s="15">
        <v>74</v>
      </c>
      <c r="CT700" s="15">
        <v>102</v>
      </c>
      <c r="CU700" s="15">
        <v>16</v>
      </c>
      <c r="CV700" s="15">
        <v>68</v>
      </c>
      <c r="CW700" s="15">
        <v>119</v>
      </c>
      <c r="CX700" s="15">
        <v>39</v>
      </c>
      <c r="CY700" s="15">
        <v>115</v>
      </c>
      <c r="CZ700" s="15">
        <v>61</v>
      </c>
      <c r="DA700" s="15">
        <v>23</v>
      </c>
      <c r="DB700" s="15">
        <v>10</v>
      </c>
      <c r="DC700" s="15">
        <v>58</v>
      </c>
      <c r="DD700" s="15">
        <v>67</v>
      </c>
      <c r="DE700" s="15">
        <v>65</v>
      </c>
      <c r="DF700" s="15">
        <v>48</v>
      </c>
      <c r="DG700" s="15">
        <v>5</v>
      </c>
      <c r="DH700" s="15">
        <v>54</v>
      </c>
      <c r="DI700" s="15">
        <v>7</v>
      </c>
      <c r="DJ700" s="15">
        <v>13</v>
      </c>
      <c r="DK700" s="15">
        <v>131</v>
      </c>
      <c r="DL700" s="15">
        <v>15</v>
      </c>
      <c r="DM700" s="15">
        <v>85</v>
      </c>
      <c r="DN700" s="15">
        <v>49</v>
      </c>
      <c r="DO700" s="15">
        <v>2</v>
      </c>
      <c r="DP700" s="15">
        <v>97</v>
      </c>
      <c r="DQ700" s="15">
        <v>129</v>
      </c>
      <c r="DR700" s="15">
        <v>95</v>
      </c>
      <c r="DS700" s="15">
        <v>107</v>
      </c>
      <c r="DT700" s="15">
        <v>77</v>
      </c>
      <c r="DU700" s="15">
        <v>43</v>
      </c>
      <c r="DV700" s="15">
        <v>42</v>
      </c>
      <c r="DW700" s="15">
        <v>83</v>
      </c>
      <c r="DX700" s="15">
        <v>29</v>
      </c>
      <c r="DY700" s="15">
        <v>35</v>
      </c>
      <c r="DZ700" s="15">
        <v>57</v>
      </c>
      <c r="EA700" s="15">
        <v>53</v>
      </c>
      <c r="EB700" s="15">
        <v>126</v>
      </c>
      <c r="EC700" s="15">
        <v>36</v>
      </c>
      <c r="ED700" s="15">
        <v>116</v>
      </c>
      <c r="EE700" s="15">
        <v>91</v>
      </c>
      <c r="EF700" s="15">
        <v>117</v>
      </c>
      <c r="EG700" s="15">
        <v>55</v>
      </c>
      <c r="EH700" s="15">
        <v>110</v>
      </c>
      <c r="EI700" s="15">
        <v>122</v>
      </c>
      <c r="EK700" s="15">
        <v>4</v>
      </c>
      <c r="EL700" s="15">
        <v>28</v>
      </c>
      <c r="EM700" s="15">
        <v>84</v>
      </c>
      <c r="EN700" s="15">
        <v>101</v>
      </c>
      <c r="EP700" s="15">
        <v>69</v>
      </c>
      <c r="EQ700" s="15">
        <v>128</v>
      </c>
      <c r="ER700" s="15">
        <v>90</v>
      </c>
      <c r="ES700" s="15">
        <v>120</v>
      </c>
    </row>
    <row r="701" spans="4:149" s="15" customFormat="1"/>
    <row r="702" spans="4:149" s="15" customFormat="1">
      <c r="D702" s="479">
        <v>143</v>
      </c>
      <c r="E702" s="40" t="s">
        <v>338</v>
      </c>
    </row>
    <row r="703" spans="4:149" s="15" customFormat="1">
      <c r="E703" s="475" t="s">
        <v>283</v>
      </c>
      <c r="F703" s="15">
        <v>1</v>
      </c>
      <c r="G703" s="15">
        <v>2</v>
      </c>
      <c r="H703" s="15">
        <v>3</v>
      </c>
      <c r="I703" s="15">
        <v>4</v>
      </c>
      <c r="J703" s="15">
        <v>5</v>
      </c>
      <c r="K703" s="15">
        <v>6</v>
      </c>
      <c r="L703" s="15">
        <v>7</v>
      </c>
      <c r="M703" s="15">
        <v>8</v>
      </c>
      <c r="N703" s="15">
        <v>9</v>
      </c>
      <c r="O703" s="15">
        <v>10</v>
      </c>
      <c r="P703" s="15">
        <v>11</v>
      </c>
      <c r="Q703" s="15">
        <v>12</v>
      </c>
      <c r="R703" s="15">
        <v>13</v>
      </c>
      <c r="S703" s="15">
        <v>14</v>
      </c>
      <c r="T703" s="15">
        <v>15</v>
      </c>
      <c r="U703" s="15">
        <v>16</v>
      </c>
      <c r="V703" s="15">
        <v>17</v>
      </c>
      <c r="W703" s="15">
        <v>18</v>
      </c>
      <c r="X703" s="15">
        <v>19</v>
      </c>
      <c r="Y703" s="15">
        <v>20</v>
      </c>
      <c r="Z703" s="15">
        <v>21</v>
      </c>
      <c r="AA703" s="15">
        <v>22</v>
      </c>
      <c r="AB703" s="15">
        <v>23</v>
      </c>
      <c r="AC703" s="15">
        <v>24</v>
      </c>
      <c r="AD703" s="15">
        <v>25</v>
      </c>
      <c r="AE703" s="15">
        <v>26</v>
      </c>
      <c r="AF703" s="15">
        <v>27</v>
      </c>
      <c r="AG703" s="15">
        <v>28</v>
      </c>
      <c r="AH703" s="15">
        <v>29</v>
      </c>
      <c r="AI703" s="15">
        <v>30</v>
      </c>
      <c r="AJ703" s="15">
        <v>31</v>
      </c>
      <c r="AK703" s="15">
        <v>32</v>
      </c>
      <c r="AL703" s="15">
        <v>33</v>
      </c>
      <c r="AM703" s="15">
        <v>34</v>
      </c>
      <c r="AN703" s="15">
        <v>35</v>
      </c>
      <c r="AO703" s="15">
        <v>36</v>
      </c>
      <c r="AP703" s="15">
        <v>37</v>
      </c>
      <c r="AQ703" s="15">
        <v>38</v>
      </c>
      <c r="AR703" s="15">
        <v>39</v>
      </c>
      <c r="AS703" s="15">
        <v>40</v>
      </c>
      <c r="AT703" s="15">
        <v>41</v>
      </c>
      <c r="AU703" s="15">
        <v>42</v>
      </c>
      <c r="AV703" s="15">
        <v>43</v>
      </c>
      <c r="AW703" s="15">
        <v>44</v>
      </c>
      <c r="AX703" s="15">
        <v>45</v>
      </c>
      <c r="AY703" s="15">
        <v>46</v>
      </c>
      <c r="AZ703" s="15">
        <v>47</v>
      </c>
      <c r="BA703" s="15">
        <v>48</v>
      </c>
      <c r="BB703" s="15">
        <v>49</v>
      </c>
      <c r="BC703" s="15">
        <v>50</v>
      </c>
      <c r="BD703" s="15">
        <v>51</v>
      </c>
      <c r="BE703" s="15">
        <v>52</v>
      </c>
      <c r="BF703" s="15">
        <v>53</v>
      </c>
      <c r="BG703" s="15">
        <v>54</v>
      </c>
      <c r="BH703" s="15">
        <v>55</v>
      </c>
      <c r="BI703" s="15">
        <v>56</v>
      </c>
      <c r="BJ703" s="15">
        <v>57</v>
      </c>
      <c r="BK703" s="15">
        <v>58</v>
      </c>
      <c r="BL703" s="15">
        <v>59</v>
      </c>
      <c r="BM703" s="15">
        <v>60</v>
      </c>
      <c r="BN703" s="15">
        <v>61</v>
      </c>
      <c r="BO703" s="15">
        <v>62</v>
      </c>
      <c r="BP703" s="15">
        <v>63</v>
      </c>
      <c r="BQ703" s="15">
        <v>64</v>
      </c>
      <c r="BR703" s="15">
        <v>65</v>
      </c>
      <c r="BS703" s="15">
        <v>66</v>
      </c>
      <c r="BT703" s="15">
        <v>67</v>
      </c>
      <c r="BU703" s="15">
        <v>68</v>
      </c>
      <c r="BV703" s="15">
        <v>69</v>
      </c>
      <c r="BW703" s="15">
        <v>70</v>
      </c>
      <c r="BX703" s="15">
        <v>71</v>
      </c>
      <c r="BY703" s="15">
        <v>72</v>
      </c>
      <c r="BZ703" s="15">
        <v>73</v>
      </c>
      <c r="CA703" s="15">
        <v>74</v>
      </c>
      <c r="CB703" s="15">
        <v>75</v>
      </c>
      <c r="CC703" s="15">
        <v>76</v>
      </c>
      <c r="CD703" s="15">
        <v>77</v>
      </c>
      <c r="CE703" s="15">
        <v>78</v>
      </c>
      <c r="CF703" s="15">
        <v>79</v>
      </c>
      <c r="CG703" s="15">
        <v>80</v>
      </c>
      <c r="CH703" s="15">
        <v>81</v>
      </c>
      <c r="CI703" s="15">
        <v>82</v>
      </c>
      <c r="CJ703" s="15">
        <v>83</v>
      </c>
      <c r="CK703" s="15">
        <v>84</v>
      </c>
      <c r="CL703" s="15">
        <v>85</v>
      </c>
      <c r="CM703" s="15">
        <v>86</v>
      </c>
      <c r="CN703" s="15">
        <v>87</v>
      </c>
      <c r="CO703" s="15">
        <v>88</v>
      </c>
      <c r="CP703" s="15">
        <v>89</v>
      </c>
      <c r="CQ703" s="15">
        <v>90</v>
      </c>
      <c r="CR703" s="15">
        <v>91</v>
      </c>
      <c r="CS703" s="15">
        <v>92</v>
      </c>
      <c r="CT703" s="15">
        <v>93</v>
      </c>
      <c r="CU703" s="15">
        <v>94</v>
      </c>
      <c r="CV703" s="15">
        <v>95</v>
      </c>
      <c r="CW703" s="15">
        <v>96</v>
      </c>
      <c r="CX703" s="15">
        <v>97</v>
      </c>
      <c r="CY703" s="15">
        <v>98</v>
      </c>
      <c r="CZ703" s="15">
        <v>99</v>
      </c>
      <c r="DA703" s="15">
        <v>100</v>
      </c>
      <c r="DB703" s="15">
        <v>101</v>
      </c>
      <c r="DC703" s="15">
        <v>102</v>
      </c>
      <c r="DD703" s="15">
        <v>103</v>
      </c>
      <c r="DE703" s="15">
        <v>104</v>
      </c>
      <c r="DF703" s="15">
        <v>105</v>
      </c>
      <c r="DG703" s="15">
        <v>106</v>
      </c>
      <c r="DH703" s="15">
        <v>107</v>
      </c>
      <c r="DI703" s="15">
        <v>108</v>
      </c>
      <c r="DJ703" s="15">
        <v>109</v>
      </c>
      <c r="DK703" s="15">
        <v>110</v>
      </c>
      <c r="DL703" s="15">
        <v>111</v>
      </c>
      <c r="DM703" s="15">
        <v>112</v>
      </c>
      <c r="DN703" s="15">
        <v>113</v>
      </c>
      <c r="DO703" s="15">
        <v>114</v>
      </c>
      <c r="DP703" s="15">
        <v>115</v>
      </c>
      <c r="DQ703" s="15">
        <v>116</v>
      </c>
      <c r="DR703" s="15">
        <v>117</v>
      </c>
      <c r="DS703" s="15">
        <v>118</v>
      </c>
      <c r="DT703" s="15">
        <v>119</v>
      </c>
      <c r="DU703" s="15">
        <v>120</v>
      </c>
      <c r="DV703" s="15">
        <v>121</v>
      </c>
      <c r="DW703" s="15">
        <v>122</v>
      </c>
      <c r="DX703" s="15">
        <v>123</v>
      </c>
      <c r="DY703" s="15">
        <v>124</v>
      </c>
      <c r="DZ703" s="15">
        <v>125</v>
      </c>
      <c r="EA703" s="15">
        <v>126</v>
      </c>
      <c r="EB703" s="15">
        <v>127</v>
      </c>
      <c r="EC703" s="15">
        <v>128</v>
      </c>
      <c r="ED703" s="15">
        <v>129</v>
      </c>
      <c r="EE703" s="15">
        <v>130</v>
      </c>
      <c r="EF703" s="15">
        <v>131</v>
      </c>
      <c r="EG703" s="15">
        <v>132</v>
      </c>
      <c r="EH703" s="15">
        <v>133</v>
      </c>
      <c r="EI703" s="15">
        <v>134</v>
      </c>
      <c r="EJ703" s="15">
        <v>135</v>
      </c>
      <c r="EK703" s="15">
        <v>136</v>
      </c>
      <c r="EL703" s="15">
        <v>137</v>
      </c>
      <c r="EM703" s="15">
        <v>138</v>
      </c>
      <c r="EN703" s="15">
        <v>139</v>
      </c>
      <c r="EP703" s="15">
        <v>140</v>
      </c>
      <c r="EQ703" s="15">
        <v>141</v>
      </c>
      <c r="ER703" s="15">
        <v>142</v>
      </c>
      <c r="ES703" s="15">
        <v>143</v>
      </c>
    </row>
    <row r="704" spans="4:149" s="15" customFormat="1">
      <c r="E704" s="475" t="s">
        <v>311</v>
      </c>
      <c r="F704" s="15">
        <v>12</v>
      </c>
      <c r="G704" s="15">
        <v>33</v>
      </c>
      <c r="H704" s="15">
        <v>29</v>
      </c>
      <c r="I704" s="15">
        <v>41</v>
      </c>
      <c r="J704" s="15">
        <v>89</v>
      </c>
      <c r="K704" s="15">
        <v>80</v>
      </c>
      <c r="L704" s="15">
        <v>68</v>
      </c>
      <c r="M704" s="15">
        <v>16</v>
      </c>
      <c r="N704" s="15">
        <v>83</v>
      </c>
      <c r="O704" s="15">
        <v>71</v>
      </c>
      <c r="P704" s="15">
        <v>90</v>
      </c>
      <c r="Q704" s="15">
        <v>79</v>
      </c>
      <c r="R704" s="15">
        <v>32</v>
      </c>
      <c r="S704" s="15">
        <v>91</v>
      </c>
      <c r="T704" s="15">
        <v>58</v>
      </c>
      <c r="U704" s="15">
        <v>50</v>
      </c>
      <c r="V704" s="15">
        <v>21</v>
      </c>
      <c r="W704" s="15">
        <v>34</v>
      </c>
      <c r="X704" s="15">
        <v>18</v>
      </c>
      <c r="Y704" s="15">
        <v>81</v>
      </c>
      <c r="Z704" s="15">
        <v>14</v>
      </c>
      <c r="AA704" s="15">
        <v>28</v>
      </c>
      <c r="AB704" s="15">
        <v>77</v>
      </c>
      <c r="AC704" s="15">
        <v>123</v>
      </c>
      <c r="AD704" s="15">
        <v>82</v>
      </c>
      <c r="AE704" s="15">
        <v>19</v>
      </c>
      <c r="AF704" s="15">
        <v>86</v>
      </c>
      <c r="AG704" s="15">
        <v>119</v>
      </c>
      <c r="AH704" s="15">
        <v>2</v>
      </c>
      <c r="AI704" s="15">
        <v>7</v>
      </c>
      <c r="AJ704" s="15">
        <v>75</v>
      </c>
      <c r="AK704" s="15">
        <v>109</v>
      </c>
      <c r="AL704" s="15">
        <v>15</v>
      </c>
      <c r="AM704" s="15">
        <v>103</v>
      </c>
      <c r="AN704" s="15">
        <v>99</v>
      </c>
      <c r="AO704" s="15">
        <v>118</v>
      </c>
      <c r="AP704" s="15">
        <v>10</v>
      </c>
      <c r="AQ704" s="15">
        <v>139</v>
      </c>
      <c r="AR704" s="15">
        <v>40</v>
      </c>
      <c r="AS704" s="15">
        <v>42</v>
      </c>
      <c r="AT704" s="15">
        <v>17</v>
      </c>
      <c r="AU704" s="15">
        <v>142</v>
      </c>
      <c r="AV704" s="15">
        <v>65</v>
      </c>
      <c r="AW704" s="15">
        <v>112</v>
      </c>
      <c r="AX704" s="15">
        <v>121</v>
      </c>
      <c r="AY704" s="15">
        <v>97</v>
      </c>
      <c r="AZ704" s="15">
        <v>133</v>
      </c>
      <c r="BA704" s="15">
        <v>26</v>
      </c>
      <c r="BB704" s="15">
        <v>111</v>
      </c>
      <c r="BC704" s="15">
        <v>138</v>
      </c>
      <c r="BD704" s="15">
        <v>57</v>
      </c>
      <c r="BE704" s="15">
        <v>20</v>
      </c>
      <c r="BF704" s="15">
        <v>87</v>
      </c>
      <c r="BG704" s="15">
        <v>76</v>
      </c>
      <c r="BH704" s="15">
        <v>52</v>
      </c>
      <c r="BI704" s="15">
        <v>39</v>
      </c>
      <c r="BJ704" s="15">
        <v>110</v>
      </c>
      <c r="BK704" s="15">
        <v>47</v>
      </c>
      <c r="BL704" s="15">
        <v>136</v>
      </c>
      <c r="BM704" s="15">
        <v>51</v>
      </c>
      <c r="BN704" s="15">
        <v>37</v>
      </c>
      <c r="BO704" s="15">
        <v>8</v>
      </c>
      <c r="BP704" s="15">
        <v>84</v>
      </c>
      <c r="BQ704" s="15">
        <v>131</v>
      </c>
      <c r="BR704" s="15">
        <v>24</v>
      </c>
      <c r="BS704" s="15">
        <v>93</v>
      </c>
      <c r="BT704" s="15">
        <v>49</v>
      </c>
      <c r="BU704" s="15">
        <v>125</v>
      </c>
      <c r="BV704" s="15">
        <v>135</v>
      </c>
      <c r="BW704" s="15">
        <v>101</v>
      </c>
      <c r="BX704" s="15">
        <v>45</v>
      </c>
      <c r="BY704" s="15">
        <v>3</v>
      </c>
      <c r="BZ704" s="15">
        <v>141</v>
      </c>
      <c r="CA704" s="15">
        <v>78</v>
      </c>
      <c r="CB704" s="15">
        <v>31</v>
      </c>
      <c r="CC704" s="15">
        <v>62</v>
      </c>
      <c r="CD704" s="15">
        <v>113</v>
      </c>
      <c r="CE704" s="15">
        <v>74</v>
      </c>
      <c r="CF704" s="15">
        <v>126</v>
      </c>
      <c r="CG704" s="15">
        <v>6</v>
      </c>
      <c r="CH704" s="15">
        <v>23</v>
      </c>
      <c r="CI704" s="15">
        <v>94</v>
      </c>
      <c r="CJ704" s="15">
        <v>72</v>
      </c>
      <c r="CK704" s="15">
        <v>63</v>
      </c>
      <c r="CL704" s="15">
        <v>102</v>
      </c>
      <c r="CM704" s="15">
        <v>27</v>
      </c>
      <c r="CN704" s="15">
        <v>53</v>
      </c>
      <c r="CO704" s="15">
        <v>59</v>
      </c>
      <c r="CP704" s="15">
        <v>5</v>
      </c>
      <c r="CQ704" s="15">
        <v>66</v>
      </c>
      <c r="CR704" s="15">
        <v>120</v>
      </c>
      <c r="CS704" s="15">
        <v>54</v>
      </c>
      <c r="CT704" s="15">
        <v>70</v>
      </c>
      <c r="CU704" s="15">
        <v>98</v>
      </c>
      <c r="CV704" s="15">
        <v>124</v>
      </c>
      <c r="CW704" s="15">
        <v>69</v>
      </c>
      <c r="CX704" s="15">
        <v>55</v>
      </c>
      <c r="CY704" s="15">
        <v>95</v>
      </c>
      <c r="CZ704" s="15">
        <v>13</v>
      </c>
      <c r="DA704" s="15">
        <v>96</v>
      </c>
      <c r="DB704" s="15">
        <v>30</v>
      </c>
      <c r="DC704" s="15">
        <v>85</v>
      </c>
      <c r="DD704" s="15">
        <v>9</v>
      </c>
      <c r="DE704" s="15">
        <v>127</v>
      </c>
      <c r="DF704" s="15">
        <v>108</v>
      </c>
      <c r="DG704" s="15">
        <v>129</v>
      </c>
      <c r="DH704" s="15">
        <v>116</v>
      </c>
      <c r="DI704" s="15">
        <v>56</v>
      </c>
      <c r="DJ704" s="15">
        <v>35</v>
      </c>
      <c r="DK704" s="15">
        <v>46</v>
      </c>
      <c r="DL704" s="15">
        <v>44</v>
      </c>
      <c r="DM704" s="15">
        <v>60</v>
      </c>
      <c r="DN704" s="15">
        <v>104</v>
      </c>
      <c r="DO704" s="15">
        <v>132</v>
      </c>
      <c r="DP704" s="15">
        <v>114</v>
      </c>
      <c r="DQ704" s="15">
        <v>143</v>
      </c>
      <c r="DR704" s="15">
        <v>11</v>
      </c>
      <c r="DS704" s="15">
        <v>117</v>
      </c>
      <c r="DT704" s="15">
        <v>48</v>
      </c>
      <c r="DU704" s="15">
        <v>137</v>
      </c>
      <c r="DV704" s="15">
        <v>122</v>
      </c>
      <c r="DW704" s="15">
        <v>88</v>
      </c>
      <c r="DX704" s="15">
        <v>61</v>
      </c>
      <c r="DY704" s="15">
        <v>22</v>
      </c>
      <c r="DZ704" s="15">
        <v>140</v>
      </c>
      <c r="EA704" s="15">
        <v>25</v>
      </c>
      <c r="EB704" s="15">
        <v>134</v>
      </c>
      <c r="EC704" s="15">
        <v>4</v>
      </c>
      <c r="ED704" s="15">
        <v>130</v>
      </c>
      <c r="EE704" s="15">
        <v>92</v>
      </c>
      <c r="EF704" s="15">
        <v>64</v>
      </c>
      <c r="EG704" s="15">
        <v>115</v>
      </c>
      <c r="EH704" s="15">
        <v>36</v>
      </c>
      <c r="EI704" s="15">
        <v>106</v>
      </c>
      <c r="EJ704" s="15">
        <v>67</v>
      </c>
      <c r="EK704" s="15">
        <v>105</v>
      </c>
      <c r="EL704" s="15">
        <v>128</v>
      </c>
      <c r="EM704" s="15">
        <v>100</v>
      </c>
      <c r="EN704" s="15">
        <v>38</v>
      </c>
      <c r="EP704" s="15">
        <v>43</v>
      </c>
      <c r="EQ704" s="15">
        <v>73</v>
      </c>
      <c r="ER704" s="15">
        <v>1</v>
      </c>
      <c r="ES704" s="15">
        <v>107</v>
      </c>
    </row>
    <row r="705" spans="4:154" s="15" customFormat="1">
      <c r="E705" s="475" t="s">
        <v>313</v>
      </c>
      <c r="F705" s="15">
        <v>134</v>
      </c>
      <c r="G705" s="15">
        <v>29</v>
      </c>
      <c r="H705" s="15">
        <v>67</v>
      </c>
      <c r="I705" s="15">
        <v>77</v>
      </c>
      <c r="J705" s="15">
        <v>11</v>
      </c>
      <c r="K705" s="15">
        <v>100</v>
      </c>
      <c r="L705" s="15">
        <v>44</v>
      </c>
      <c r="M705" s="15">
        <v>52</v>
      </c>
      <c r="N705" s="15">
        <v>25</v>
      </c>
      <c r="O705" s="15">
        <v>91</v>
      </c>
      <c r="P705" s="15">
        <v>102</v>
      </c>
      <c r="Q705" s="15">
        <v>84</v>
      </c>
      <c r="R705" s="15">
        <v>92</v>
      </c>
      <c r="S705" s="15">
        <v>133</v>
      </c>
      <c r="T705" s="15">
        <v>136</v>
      </c>
      <c r="U705" s="15">
        <v>35</v>
      </c>
      <c r="V705" s="15">
        <v>83</v>
      </c>
      <c r="W705" s="15">
        <v>107</v>
      </c>
      <c r="X705" s="15">
        <v>120</v>
      </c>
      <c r="Y705" s="15">
        <v>37</v>
      </c>
      <c r="Z705" s="15">
        <v>135</v>
      </c>
      <c r="AA705" s="15">
        <v>59</v>
      </c>
      <c r="AB705" s="15">
        <v>115</v>
      </c>
      <c r="AC705" s="15">
        <v>86</v>
      </c>
      <c r="AD705" s="15">
        <v>28</v>
      </c>
      <c r="AE705" s="15">
        <v>112</v>
      </c>
      <c r="AF705" s="15">
        <v>126</v>
      </c>
      <c r="AG705" s="15">
        <v>10</v>
      </c>
      <c r="AH705" s="15">
        <v>32</v>
      </c>
      <c r="AI705" s="15">
        <v>106</v>
      </c>
      <c r="AJ705" s="15">
        <v>124</v>
      </c>
      <c r="AK705" s="15">
        <v>19</v>
      </c>
      <c r="AL705" s="15">
        <v>66</v>
      </c>
      <c r="AM705" s="15">
        <v>73</v>
      </c>
      <c r="AN705" s="15">
        <v>39</v>
      </c>
      <c r="AO705" s="15">
        <v>40</v>
      </c>
      <c r="AP705" s="15">
        <v>143</v>
      </c>
      <c r="AQ705" s="15">
        <v>110</v>
      </c>
      <c r="AR705" s="15">
        <v>122</v>
      </c>
      <c r="AS705" s="15">
        <v>131</v>
      </c>
      <c r="AT705" s="15">
        <v>137</v>
      </c>
      <c r="AU705" s="15">
        <v>121</v>
      </c>
      <c r="AV705" s="15">
        <v>90</v>
      </c>
      <c r="AW705" s="15">
        <v>93</v>
      </c>
      <c r="AX705" s="15">
        <v>129</v>
      </c>
      <c r="AY705" s="15">
        <v>70</v>
      </c>
      <c r="AZ705" s="15">
        <v>64</v>
      </c>
      <c r="BA705" s="15">
        <v>49</v>
      </c>
      <c r="BB705" s="15">
        <v>80</v>
      </c>
      <c r="BC705" s="15">
        <v>26</v>
      </c>
      <c r="BD705" s="15">
        <v>94</v>
      </c>
      <c r="BE705" s="15">
        <v>139</v>
      </c>
      <c r="BF705" s="15">
        <v>85</v>
      </c>
      <c r="BG705" s="15">
        <v>17</v>
      </c>
      <c r="BH705" s="15">
        <v>116</v>
      </c>
      <c r="BI705" s="15">
        <v>114</v>
      </c>
      <c r="BJ705" s="15">
        <v>38</v>
      </c>
      <c r="BK705" s="15">
        <v>76</v>
      </c>
      <c r="BL705" s="15">
        <v>61</v>
      </c>
      <c r="BM705" s="15">
        <v>69</v>
      </c>
      <c r="BN705" s="15">
        <v>4</v>
      </c>
      <c r="BO705" s="15">
        <v>71</v>
      </c>
      <c r="BP705" s="15">
        <v>81</v>
      </c>
      <c r="BQ705" s="15">
        <v>47</v>
      </c>
      <c r="BR705" s="15">
        <v>111</v>
      </c>
      <c r="BS705" s="15">
        <v>34</v>
      </c>
      <c r="BT705" s="15">
        <v>9</v>
      </c>
      <c r="BU705" s="15">
        <v>75</v>
      </c>
      <c r="BV705" s="15">
        <v>53</v>
      </c>
      <c r="BW705" s="15">
        <v>113</v>
      </c>
      <c r="BX705" s="15">
        <v>123</v>
      </c>
      <c r="BY705" s="15">
        <v>78</v>
      </c>
      <c r="BZ705" s="15">
        <v>140</v>
      </c>
      <c r="CA705" s="15">
        <v>105</v>
      </c>
      <c r="CB705" s="15">
        <v>56</v>
      </c>
      <c r="CC705" s="15">
        <v>58</v>
      </c>
      <c r="CD705" s="15">
        <v>98</v>
      </c>
      <c r="CE705" s="15">
        <v>127</v>
      </c>
      <c r="CF705" s="15">
        <v>36</v>
      </c>
      <c r="CG705" s="15">
        <v>3</v>
      </c>
      <c r="CH705" s="15">
        <v>20</v>
      </c>
      <c r="CI705" s="15">
        <v>74</v>
      </c>
      <c r="CJ705" s="15">
        <v>2</v>
      </c>
      <c r="CK705" s="15">
        <v>12</v>
      </c>
      <c r="CL705" s="15">
        <v>23</v>
      </c>
      <c r="CM705" s="15">
        <v>89</v>
      </c>
      <c r="CN705" s="15">
        <v>51</v>
      </c>
      <c r="CO705" s="15">
        <v>109</v>
      </c>
      <c r="CP705" s="15">
        <v>97</v>
      </c>
      <c r="CQ705" s="15">
        <v>43</v>
      </c>
      <c r="CR705" s="15">
        <v>99</v>
      </c>
      <c r="CS705" s="15">
        <v>63</v>
      </c>
      <c r="CT705" s="15">
        <v>42</v>
      </c>
      <c r="CU705" s="15">
        <v>87</v>
      </c>
      <c r="CV705" s="15">
        <v>33</v>
      </c>
      <c r="CW705" s="15">
        <v>48</v>
      </c>
      <c r="CX705" s="15">
        <v>101</v>
      </c>
      <c r="CY705" s="15">
        <v>54</v>
      </c>
      <c r="CZ705" s="15">
        <v>88</v>
      </c>
      <c r="DA705" s="15">
        <v>118</v>
      </c>
      <c r="DB705" s="15">
        <v>130</v>
      </c>
      <c r="DC705" s="15">
        <v>125</v>
      </c>
      <c r="DD705" s="15">
        <v>60</v>
      </c>
      <c r="DE705" s="15">
        <v>30</v>
      </c>
      <c r="DF705" s="15">
        <v>41</v>
      </c>
      <c r="DG705" s="15">
        <v>104</v>
      </c>
      <c r="DH705" s="15">
        <v>18</v>
      </c>
      <c r="DI705" s="15">
        <v>22</v>
      </c>
      <c r="DJ705" s="15">
        <v>27</v>
      </c>
      <c r="DK705" s="15">
        <v>62</v>
      </c>
      <c r="DL705" s="15">
        <v>7</v>
      </c>
      <c r="DM705" s="15">
        <v>65</v>
      </c>
      <c r="DN705" s="15">
        <v>14</v>
      </c>
      <c r="DO705" s="15">
        <v>117</v>
      </c>
      <c r="DP705" s="15">
        <v>72</v>
      </c>
      <c r="DQ705" s="15">
        <v>55</v>
      </c>
      <c r="DR705" s="15">
        <v>46</v>
      </c>
      <c r="DS705" s="15">
        <v>79</v>
      </c>
      <c r="DT705" s="15">
        <v>141</v>
      </c>
      <c r="DU705" s="15">
        <v>68</v>
      </c>
      <c r="DV705" s="15">
        <v>95</v>
      </c>
      <c r="DW705" s="15">
        <v>138</v>
      </c>
      <c r="DX705" s="15">
        <v>50</v>
      </c>
      <c r="DY705" s="15">
        <v>57</v>
      </c>
      <c r="DZ705" s="15">
        <v>1</v>
      </c>
      <c r="EA705" s="15">
        <v>108</v>
      </c>
      <c r="EB705" s="15">
        <v>31</v>
      </c>
      <c r="EC705" s="15">
        <v>96</v>
      </c>
      <c r="ED705" s="15">
        <v>128</v>
      </c>
      <c r="EE705" s="15">
        <v>142</v>
      </c>
      <c r="EF705" s="15">
        <v>5</v>
      </c>
      <c r="EG705" s="15">
        <v>15</v>
      </c>
      <c r="EH705" s="15">
        <v>82</v>
      </c>
      <c r="EI705" s="15">
        <v>16</v>
      </c>
      <c r="EJ705" s="15">
        <v>21</v>
      </c>
      <c r="EK705" s="15">
        <v>103</v>
      </c>
      <c r="EL705" s="15">
        <v>13</v>
      </c>
      <c r="EM705" s="15">
        <v>132</v>
      </c>
      <c r="EN705" s="15">
        <v>8</v>
      </c>
      <c r="EP705" s="15">
        <v>24</v>
      </c>
      <c r="EQ705" s="15">
        <v>119</v>
      </c>
      <c r="ER705" s="15">
        <v>6</v>
      </c>
      <c r="ES705" s="15">
        <v>45</v>
      </c>
    </row>
    <row r="706" spans="4:154" s="15" customFormat="1"/>
    <row r="707" spans="4:154" s="15" customFormat="1">
      <c r="D707" s="479">
        <v>144</v>
      </c>
      <c r="E707" s="40" t="s">
        <v>338</v>
      </c>
    </row>
    <row r="708" spans="4:154" s="15" customFormat="1">
      <c r="E708" s="475" t="s">
        <v>283</v>
      </c>
      <c r="F708" s="15">
        <v>1</v>
      </c>
      <c r="G708" s="15">
        <v>2</v>
      </c>
      <c r="H708" s="15">
        <v>3</v>
      </c>
      <c r="I708" s="15">
        <v>4</v>
      </c>
      <c r="J708" s="15">
        <v>5</v>
      </c>
      <c r="K708" s="15">
        <v>6</v>
      </c>
      <c r="L708" s="15">
        <v>7</v>
      </c>
      <c r="M708" s="15">
        <v>8</v>
      </c>
      <c r="N708" s="15">
        <v>9</v>
      </c>
      <c r="O708" s="15">
        <v>10</v>
      </c>
      <c r="P708" s="15">
        <v>11</v>
      </c>
      <c r="Q708" s="15">
        <v>12</v>
      </c>
      <c r="R708" s="15">
        <v>13</v>
      </c>
      <c r="S708" s="15">
        <v>14</v>
      </c>
      <c r="T708" s="15">
        <v>15</v>
      </c>
      <c r="U708" s="15">
        <v>16</v>
      </c>
      <c r="V708" s="15">
        <v>17</v>
      </c>
      <c r="W708" s="15">
        <v>18</v>
      </c>
      <c r="X708" s="15">
        <v>19</v>
      </c>
      <c r="Y708" s="15">
        <v>20</v>
      </c>
      <c r="Z708" s="15">
        <v>21</v>
      </c>
      <c r="AA708" s="15">
        <v>22</v>
      </c>
      <c r="AB708" s="15">
        <v>23</v>
      </c>
      <c r="AC708" s="15">
        <v>24</v>
      </c>
      <c r="AD708" s="15">
        <v>25</v>
      </c>
      <c r="AE708" s="15">
        <v>26</v>
      </c>
      <c r="AF708" s="15">
        <v>27</v>
      </c>
      <c r="AG708" s="15">
        <v>28</v>
      </c>
      <c r="AH708" s="15">
        <v>29</v>
      </c>
      <c r="AI708" s="15">
        <v>30</v>
      </c>
      <c r="AJ708" s="15">
        <v>31</v>
      </c>
      <c r="AK708" s="15">
        <v>32</v>
      </c>
      <c r="AL708" s="15">
        <v>33</v>
      </c>
      <c r="AM708" s="15">
        <v>34</v>
      </c>
      <c r="AN708" s="15">
        <v>35</v>
      </c>
      <c r="AO708" s="15">
        <v>36</v>
      </c>
      <c r="AP708" s="15">
        <v>37</v>
      </c>
      <c r="AQ708" s="15">
        <v>38</v>
      </c>
      <c r="AR708" s="15">
        <v>39</v>
      </c>
      <c r="AS708" s="15">
        <v>40</v>
      </c>
      <c r="AT708" s="15">
        <v>41</v>
      </c>
      <c r="AU708" s="15">
        <v>42</v>
      </c>
      <c r="AV708" s="15">
        <v>43</v>
      </c>
      <c r="AW708" s="15">
        <v>44</v>
      </c>
      <c r="AX708" s="15">
        <v>45</v>
      </c>
      <c r="AY708" s="15">
        <v>46</v>
      </c>
      <c r="AZ708" s="15">
        <v>47</v>
      </c>
      <c r="BA708" s="15">
        <v>48</v>
      </c>
      <c r="BB708" s="15">
        <v>49</v>
      </c>
      <c r="BC708" s="15">
        <v>50</v>
      </c>
      <c r="BD708" s="15">
        <v>51</v>
      </c>
      <c r="BE708" s="15">
        <v>52</v>
      </c>
      <c r="BF708" s="15">
        <v>53</v>
      </c>
      <c r="BG708" s="15">
        <v>54</v>
      </c>
      <c r="BH708" s="15">
        <v>55</v>
      </c>
      <c r="BI708" s="15">
        <v>56</v>
      </c>
      <c r="BJ708" s="15">
        <v>57</v>
      </c>
      <c r="BK708" s="15">
        <v>58</v>
      </c>
      <c r="BL708" s="15">
        <v>59</v>
      </c>
      <c r="BM708" s="15">
        <v>60</v>
      </c>
      <c r="BN708" s="15">
        <v>61</v>
      </c>
      <c r="BO708" s="15">
        <v>62</v>
      </c>
      <c r="BP708" s="15">
        <v>63</v>
      </c>
      <c r="BQ708" s="15">
        <v>64</v>
      </c>
      <c r="BR708" s="15">
        <v>65</v>
      </c>
      <c r="BS708" s="15">
        <v>66</v>
      </c>
      <c r="BT708" s="15">
        <v>67</v>
      </c>
      <c r="BU708" s="15">
        <v>68</v>
      </c>
      <c r="BV708" s="15">
        <v>69</v>
      </c>
      <c r="BW708" s="15">
        <v>70</v>
      </c>
      <c r="BX708" s="15">
        <v>71</v>
      </c>
      <c r="BY708" s="15">
        <v>72</v>
      </c>
      <c r="BZ708" s="15">
        <v>73</v>
      </c>
      <c r="CA708" s="15">
        <v>74</v>
      </c>
      <c r="CB708" s="15">
        <v>75</v>
      </c>
      <c r="CC708" s="15">
        <v>76</v>
      </c>
      <c r="CD708" s="15">
        <v>77</v>
      </c>
      <c r="CE708" s="15">
        <v>78</v>
      </c>
      <c r="CF708" s="15">
        <v>79</v>
      </c>
      <c r="CG708" s="15">
        <v>80</v>
      </c>
      <c r="CH708" s="15">
        <v>81</v>
      </c>
      <c r="CI708" s="15">
        <v>82</v>
      </c>
      <c r="CJ708" s="15">
        <v>83</v>
      </c>
      <c r="CK708" s="15">
        <v>84</v>
      </c>
      <c r="CL708" s="15">
        <v>85</v>
      </c>
      <c r="CM708" s="15">
        <v>86</v>
      </c>
      <c r="CN708" s="15">
        <v>87</v>
      </c>
      <c r="CO708" s="15">
        <v>88</v>
      </c>
      <c r="CP708" s="15">
        <v>89</v>
      </c>
      <c r="CQ708" s="15">
        <v>90</v>
      </c>
      <c r="CR708" s="15">
        <v>91</v>
      </c>
      <c r="CS708" s="15">
        <v>92</v>
      </c>
      <c r="CT708" s="15">
        <v>93</v>
      </c>
      <c r="CU708" s="15">
        <v>94</v>
      </c>
      <c r="CV708" s="15">
        <v>95</v>
      </c>
      <c r="CW708" s="15">
        <v>96</v>
      </c>
      <c r="CX708" s="15">
        <v>97</v>
      </c>
      <c r="CY708" s="15">
        <v>98</v>
      </c>
      <c r="CZ708" s="15">
        <v>99</v>
      </c>
      <c r="DA708" s="15">
        <v>100</v>
      </c>
      <c r="DB708" s="15">
        <v>101</v>
      </c>
      <c r="DC708" s="15">
        <v>102</v>
      </c>
      <c r="DD708" s="15">
        <v>103</v>
      </c>
      <c r="DE708" s="15">
        <v>104</v>
      </c>
      <c r="DF708" s="15">
        <v>105</v>
      </c>
      <c r="DG708" s="15">
        <v>106</v>
      </c>
      <c r="DH708" s="15">
        <v>107</v>
      </c>
      <c r="DI708" s="15">
        <v>108</v>
      </c>
      <c r="DJ708" s="15">
        <v>109</v>
      </c>
      <c r="DK708" s="15">
        <v>110</v>
      </c>
      <c r="DL708" s="15">
        <v>111</v>
      </c>
      <c r="DM708" s="15">
        <v>112</v>
      </c>
      <c r="DN708" s="15">
        <v>113</v>
      </c>
      <c r="DO708" s="15">
        <v>114</v>
      </c>
      <c r="DP708" s="15">
        <v>115</v>
      </c>
      <c r="DQ708" s="15">
        <v>116</v>
      </c>
      <c r="DR708" s="15">
        <v>117</v>
      </c>
      <c r="DS708" s="15">
        <v>118</v>
      </c>
      <c r="DT708" s="15">
        <v>119</v>
      </c>
      <c r="DU708" s="15">
        <v>120</v>
      </c>
      <c r="DV708" s="15">
        <v>121</v>
      </c>
      <c r="DW708" s="15">
        <v>122</v>
      </c>
      <c r="DX708" s="15">
        <v>123</v>
      </c>
      <c r="DY708" s="15">
        <v>124</v>
      </c>
      <c r="DZ708" s="15">
        <v>125</v>
      </c>
      <c r="EA708" s="15">
        <v>126</v>
      </c>
      <c r="EB708" s="15">
        <v>127</v>
      </c>
      <c r="EC708" s="15">
        <v>128</v>
      </c>
      <c r="ED708" s="15">
        <v>129</v>
      </c>
      <c r="EE708" s="15">
        <v>130</v>
      </c>
      <c r="EF708" s="15">
        <v>131</v>
      </c>
      <c r="EG708" s="15">
        <v>132</v>
      </c>
      <c r="EH708" s="15">
        <v>133</v>
      </c>
      <c r="EI708" s="15">
        <v>134</v>
      </c>
      <c r="EJ708" s="15">
        <v>135</v>
      </c>
      <c r="EK708" s="15">
        <v>136</v>
      </c>
      <c r="EL708" s="15">
        <v>137</v>
      </c>
      <c r="EM708" s="15">
        <v>138</v>
      </c>
      <c r="EN708" s="15">
        <v>139</v>
      </c>
      <c r="EO708" s="15">
        <v>140</v>
      </c>
      <c r="EP708" s="15">
        <v>141</v>
      </c>
      <c r="EQ708" s="15">
        <v>142</v>
      </c>
      <c r="ER708" s="15">
        <v>143</v>
      </c>
      <c r="ES708" s="15">
        <v>144</v>
      </c>
    </row>
    <row r="709" spans="4:154" s="15" customFormat="1">
      <c r="E709" s="475" t="s">
        <v>311</v>
      </c>
      <c r="F709" s="15">
        <v>99</v>
      </c>
      <c r="G709" s="15">
        <v>14</v>
      </c>
      <c r="H709" s="15">
        <v>134</v>
      </c>
      <c r="I709" s="15">
        <v>32</v>
      </c>
      <c r="J709" s="15">
        <v>129</v>
      </c>
      <c r="K709" s="15">
        <v>105</v>
      </c>
      <c r="L709" s="15">
        <v>136</v>
      </c>
      <c r="M709" s="15">
        <v>130</v>
      </c>
      <c r="N709" s="15">
        <v>92</v>
      </c>
      <c r="O709" s="15">
        <v>144</v>
      </c>
      <c r="P709" s="15">
        <v>35</v>
      </c>
      <c r="Q709" s="15">
        <v>51</v>
      </c>
      <c r="R709" s="15">
        <v>72</v>
      </c>
      <c r="S709" s="15">
        <v>67</v>
      </c>
      <c r="T709" s="15">
        <v>79</v>
      </c>
      <c r="U709" s="15">
        <v>8</v>
      </c>
      <c r="V709" s="15">
        <v>76</v>
      </c>
      <c r="W709" s="15">
        <v>90</v>
      </c>
      <c r="X709" s="15">
        <v>36</v>
      </c>
      <c r="Y709" s="15">
        <v>66</v>
      </c>
      <c r="Z709" s="15">
        <v>123</v>
      </c>
      <c r="AA709" s="15">
        <v>60</v>
      </c>
      <c r="AB709" s="15">
        <v>95</v>
      </c>
      <c r="AC709" s="15">
        <v>26</v>
      </c>
      <c r="AD709" s="15">
        <v>113</v>
      </c>
      <c r="AE709" s="15">
        <v>15</v>
      </c>
      <c r="AF709" s="15">
        <v>23</v>
      </c>
      <c r="AG709" s="15">
        <v>114</v>
      </c>
      <c r="AH709" s="15">
        <v>118</v>
      </c>
      <c r="AI709" s="15">
        <v>84</v>
      </c>
      <c r="AJ709" s="15">
        <v>48</v>
      </c>
      <c r="AK709" s="15">
        <v>120</v>
      </c>
      <c r="AL709" s="15">
        <v>82</v>
      </c>
      <c r="AM709" s="15">
        <v>11</v>
      </c>
      <c r="AN709" s="15">
        <v>16</v>
      </c>
      <c r="AO709" s="15">
        <v>77</v>
      </c>
      <c r="AP709" s="15">
        <v>53</v>
      </c>
      <c r="AQ709" s="15">
        <v>7</v>
      </c>
      <c r="AR709" s="15">
        <v>21</v>
      </c>
      <c r="AS709" s="15">
        <v>108</v>
      </c>
      <c r="AT709" s="15">
        <v>133</v>
      </c>
      <c r="AU709" s="15">
        <v>78</v>
      </c>
      <c r="AV709" s="15">
        <v>97</v>
      </c>
      <c r="AW709" s="15">
        <v>2</v>
      </c>
      <c r="AX709" s="15">
        <v>111</v>
      </c>
      <c r="AY709" s="15">
        <v>50</v>
      </c>
      <c r="AZ709" s="15">
        <v>38</v>
      </c>
      <c r="BA709" s="15">
        <v>4</v>
      </c>
      <c r="BB709" s="15">
        <v>112</v>
      </c>
      <c r="BC709" s="15">
        <v>141</v>
      </c>
      <c r="BD709" s="15">
        <v>143</v>
      </c>
      <c r="BE709" s="15">
        <v>63</v>
      </c>
      <c r="BF709" s="15">
        <v>139</v>
      </c>
      <c r="BG709" s="15">
        <v>132</v>
      </c>
      <c r="BH709" s="15">
        <v>119</v>
      </c>
      <c r="BI709" s="15">
        <v>25</v>
      </c>
      <c r="BJ709" s="15">
        <v>98</v>
      </c>
      <c r="BK709" s="15">
        <v>65</v>
      </c>
      <c r="BL709" s="15">
        <v>73</v>
      </c>
      <c r="BM709" s="15">
        <v>106</v>
      </c>
      <c r="BN709" s="15">
        <v>110</v>
      </c>
      <c r="BO709" s="15">
        <v>93</v>
      </c>
      <c r="BP709" s="15">
        <v>142</v>
      </c>
      <c r="BQ709" s="15">
        <v>80</v>
      </c>
      <c r="BR709" s="15">
        <v>3</v>
      </c>
      <c r="BS709" s="15">
        <v>124</v>
      </c>
      <c r="BT709" s="15">
        <v>83</v>
      </c>
      <c r="BU709" s="15">
        <v>17</v>
      </c>
      <c r="BV709" s="15">
        <v>101</v>
      </c>
      <c r="BW709" s="15">
        <v>87</v>
      </c>
      <c r="BX709" s="15">
        <v>88</v>
      </c>
      <c r="BY709" s="15">
        <v>74</v>
      </c>
      <c r="BZ709" s="15">
        <v>69</v>
      </c>
      <c r="CA709" s="15">
        <v>12</v>
      </c>
      <c r="CB709" s="15">
        <v>96</v>
      </c>
      <c r="CC709" s="15">
        <v>10</v>
      </c>
      <c r="CD709" s="15">
        <v>104</v>
      </c>
      <c r="CE709" s="15">
        <v>135</v>
      </c>
      <c r="CF709" s="15">
        <v>115</v>
      </c>
      <c r="CG709" s="15">
        <v>64</v>
      </c>
      <c r="CH709" s="15">
        <v>125</v>
      </c>
      <c r="CI709" s="15">
        <v>55</v>
      </c>
      <c r="CJ709" s="15">
        <v>91</v>
      </c>
      <c r="CK709" s="15">
        <v>62</v>
      </c>
      <c r="CL709" s="15">
        <v>137</v>
      </c>
      <c r="CM709" s="15">
        <v>49</v>
      </c>
      <c r="CN709" s="15">
        <v>70</v>
      </c>
      <c r="CO709" s="15">
        <v>71</v>
      </c>
      <c r="CP709" s="15">
        <v>128</v>
      </c>
      <c r="CQ709" s="15">
        <v>103</v>
      </c>
      <c r="CR709" s="15">
        <v>39</v>
      </c>
      <c r="CS709" s="15">
        <v>81</v>
      </c>
      <c r="CT709" s="15">
        <v>30</v>
      </c>
      <c r="CU709" s="15">
        <v>33</v>
      </c>
      <c r="CV709" s="15">
        <v>122</v>
      </c>
      <c r="CW709" s="15">
        <v>117</v>
      </c>
      <c r="CX709" s="15">
        <v>20</v>
      </c>
      <c r="CY709" s="15">
        <v>57</v>
      </c>
      <c r="CZ709" s="15">
        <v>52</v>
      </c>
      <c r="DA709" s="15">
        <v>107</v>
      </c>
      <c r="DB709" s="15">
        <v>24</v>
      </c>
      <c r="DC709" s="15">
        <v>140</v>
      </c>
      <c r="DD709" s="15">
        <v>116</v>
      </c>
      <c r="DE709" s="15">
        <v>27</v>
      </c>
      <c r="DF709" s="15">
        <v>31</v>
      </c>
      <c r="DG709" s="15">
        <v>5</v>
      </c>
      <c r="DH709" s="15">
        <v>56</v>
      </c>
      <c r="DI709" s="15">
        <v>6</v>
      </c>
      <c r="DJ709" s="15">
        <v>41</v>
      </c>
      <c r="DK709" s="15">
        <v>61</v>
      </c>
      <c r="DL709" s="15">
        <v>45</v>
      </c>
      <c r="DM709" s="15">
        <v>13</v>
      </c>
      <c r="DN709" s="15">
        <v>100</v>
      </c>
      <c r="DO709" s="15">
        <v>131</v>
      </c>
      <c r="DP709" s="15">
        <v>54</v>
      </c>
      <c r="DQ709" s="15">
        <v>59</v>
      </c>
      <c r="DR709" s="15">
        <v>109</v>
      </c>
      <c r="DS709" s="15">
        <v>44</v>
      </c>
      <c r="DT709" s="15">
        <v>47</v>
      </c>
      <c r="DU709" s="15">
        <v>102</v>
      </c>
      <c r="DV709" s="15">
        <v>29</v>
      </c>
      <c r="DW709" s="15">
        <v>58</v>
      </c>
      <c r="DX709" s="15">
        <v>37</v>
      </c>
      <c r="DY709" s="15">
        <v>1</v>
      </c>
      <c r="DZ709" s="15">
        <v>89</v>
      </c>
      <c r="EA709" s="15">
        <v>34</v>
      </c>
      <c r="EB709" s="15">
        <v>43</v>
      </c>
      <c r="EC709" s="15">
        <v>94</v>
      </c>
      <c r="ED709" s="15">
        <v>126</v>
      </c>
      <c r="EE709" s="15">
        <v>18</v>
      </c>
      <c r="EF709" s="15">
        <v>28</v>
      </c>
      <c r="EG709" s="15">
        <v>138</v>
      </c>
      <c r="EH709" s="15">
        <v>22</v>
      </c>
      <c r="EI709" s="15">
        <v>42</v>
      </c>
      <c r="EJ709" s="15">
        <v>121</v>
      </c>
      <c r="EK709" s="15">
        <v>75</v>
      </c>
      <c r="EL709" s="15">
        <v>85</v>
      </c>
      <c r="EM709" s="15">
        <v>19</v>
      </c>
      <c r="EN709" s="15">
        <v>46</v>
      </c>
      <c r="EO709" s="15">
        <v>86</v>
      </c>
      <c r="EP709" s="15">
        <v>127</v>
      </c>
      <c r="EQ709" s="15">
        <v>9</v>
      </c>
      <c r="ER709" s="15">
        <v>40</v>
      </c>
      <c r="ES709" s="15">
        <v>68</v>
      </c>
    </row>
    <row r="710" spans="4:154" s="15" customFormat="1">
      <c r="E710" s="475" t="s">
        <v>313</v>
      </c>
      <c r="F710" s="15">
        <v>19</v>
      </c>
      <c r="G710" s="15">
        <v>34</v>
      </c>
      <c r="H710" s="15">
        <v>45</v>
      </c>
      <c r="I710" s="15">
        <v>56</v>
      </c>
      <c r="J710" s="15">
        <v>22</v>
      </c>
      <c r="K710" s="15">
        <v>80</v>
      </c>
      <c r="L710" s="15">
        <v>15</v>
      </c>
      <c r="M710" s="15">
        <v>21</v>
      </c>
      <c r="N710" s="15">
        <v>35</v>
      </c>
      <c r="O710" s="15">
        <v>97</v>
      </c>
      <c r="P710" s="15">
        <v>52</v>
      </c>
      <c r="Q710" s="15">
        <v>94</v>
      </c>
      <c r="R710" s="15">
        <v>140</v>
      </c>
      <c r="S710" s="15">
        <v>48</v>
      </c>
      <c r="T710" s="15">
        <v>23</v>
      </c>
      <c r="U710" s="15">
        <v>115</v>
      </c>
      <c r="V710" s="15">
        <v>68</v>
      </c>
      <c r="W710" s="15">
        <v>62</v>
      </c>
      <c r="X710" s="15">
        <v>98</v>
      </c>
      <c r="Y710" s="15">
        <v>126</v>
      </c>
      <c r="Z710" s="15">
        <v>89</v>
      </c>
      <c r="AA710" s="15">
        <v>114</v>
      </c>
      <c r="AB710" s="15">
        <v>124</v>
      </c>
      <c r="AC710" s="15">
        <v>61</v>
      </c>
      <c r="AD710" s="15">
        <v>49</v>
      </c>
      <c r="AE710" s="15">
        <v>55</v>
      </c>
      <c r="AF710" s="15">
        <v>33</v>
      </c>
      <c r="AG710" s="15">
        <v>110</v>
      </c>
      <c r="AH710" s="15">
        <v>43</v>
      </c>
      <c r="AI710" s="15">
        <v>17</v>
      </c>
      <c r="AJ710" s="15">
        <v>3</v>
      </c>
      <c r="AK710" s="15">
        <v>73</v>
      </c>
      <c r="AL710" s="15">
        <v>47</v>
      </c>
      <c r="AM710" s="15">
        <v>116</v>
      </c>
      <c r="AN710" s="15">
        <v>133</v>
      </c>
      <c r="AO710" s="15">
        <v>18</v>
      </c>
      <c r="AP710" s="15">
        <v>25</v>
      </c>
      <c r="AQ710" s="15">
        <v>92</v>
      </c>
      <c r="AR710" s="15">
        <v>88</v>
      </c>
      <c r="AS710" s="15">
        <v>138</v>
      </c>
      <c r="AT710" s="15">
        <v>144</v>
      </c>
      <c r="AU710" s="15">
        <v>121</v>
      </c>
      <c r="AV710" s="15">
        <v>2</v>
      </c>
      <c r="AW710" s="15">
        <v>7</v>
      </c>
      <c r="AX710" s="15">
        <v>37</v>
      </c>
      <c r="AY710" s="15">
        <v>65</v>
      </c>
      <c r="AZ710" s="15">
        <v>5</v>
      </c>
      <c r="BA710" s="15">
        <v>102</v>
      </c>
      <c r="BB710" s="15">
        <v>76</v>
      </c>
      <c r="BC710" s="15">
        <v>99</v>
      </c>
      <c r="BD710" s="15">
        <v>79</v>
      </c>
      <c r="BE710" s="15">
        <v>69</v>
      </c>
      <c r="BF710" s="15">
        <v>42</v>
      </c>
      <c r="BG710" s="15">
        <v>106</v>
      </c>
      <c r="BH710" s="15">
        <v>81</v>
      </c>
      <c r="BI710" s="15">
        <v>4</v>
      </c>
      <c r="BJ710" s="15">
        <v>39</v>
      </c>
      <c r="BK710" s="15">
        <v>74</v>
      </c>
      <c r="BL710" s="15">
        <v>105</v>
      </c>
      <c r="BM710" s="15">
        <v>143</v>
      </c>
      <c r="BN710" s="15">
        <v>64</v>
      </c>
      <c r="BO710" s="15">
        <v>118</v>
      </c>
      <c r="BP710" s="15">
        <v>85</v>
      </c>
      <c r="BQ710" s="15">
        <v>31</v>
      </c>
      <c r="BR710" s="15">
        <v>123</v>
      </c>
      <c r="BS710" s="15">
        <v>84</v>
      </c>
      <c r="BT710" s="15">
        <v>100</v>
      </c>
      <c r="BU710" s="15">
        <v>67</v>
      </c>
      <c r="BV710" s="15">
        <v>71</v>
      </c>
      <c r="BW710" s="15">
        <v>136</v>
      </c>
      <c r="BX710" s="15">
        <v>119</v>
      </c>
      <c r="BY710" s="15">
        <v>135</v>
      </c>
      <c r="BZ710" s="15">
        <v>101</v>
      </c>
      <c r="CA710" s="15">
        <v>51</v>
      </c>
      <c r="CB710" s="15">
        <v>82</v>
      </c>
      <c r="CC710" s="15">
        <v>30</v>
      </c>
      <c r="CD710" s="15">
        <v>134</v>
      </c>
      <c r="CE710" s="15">
        <v>12</v>
      </c>
      <c r="CF710" s="15">
        <v>75</v>
      </c>
      <c r="CG710" s="15">
        <v>1</v>
      </c>
      <c r="CH710" s="15">
        <v>95</v>
      </c>
      <c r="CI710" s="15">
        <v>125</v>
      </c>
      <c r="CJ710" s="15">
        <v>32</v>
      </c>
      <c r="CK710" s="15">
        <v>66</v>
      </c>
      <c r="CL710" s="15">
        <v>63</v>
      </c>
      <c r="CM710" s="15">
        <v>104</v>
      </c>
      <c r="CN710" s="15">
        <v>40</v>
      </c>
      <c r="CO710" s="15">
        <v>70</v>
      </c>
      <c r="CP710" s="15">
        <v>57</v>
      </c>
      <c r="CQ710" s="15">
        <v>24</v>
      </c>
      <c r="CR710" s="15">
        <v>90</v>
      </c>
      <c r="CS710" s="15">
        <v>130</v>
      </c>
      <c r="CT710" s="15">
        <v>137</v>
      </c>
      <c r="CU710" s="15">
        <v>142</v>
      </c>
      <c r="CV710" s="15">
        <v>58</v>
      </c>
      <c r="CW710" s="15">
        <v>129</v>
      </c>
      <c r="CX710" s="15">
        <v>10</v>
      </c>
      <c r="CY710" s="15">
        <v>120</v>
      </c>
      <c r="CZ710" s="15">
        <v>78</v>
      </c>
      <c r="DA710" s="15">
        <v>72</v>
      </c>
      <c r="DB710" s="15">
        <v>44</v>
      </c>
      <c r="DC710" s="15">
        <v>139</v>
      </c>
      <c r="DD710" s="15">
        <v>26</v>
      </c>
      <c r="DE710" s="15">
        <v>8</v>
      </c>
      <c r="DF710" s="15">
        <v>53</v>
      </c>
      <c r="DG710" s="15">
        <v>54</v>
      </c>
      <c r="DH710" s="15">
        <v>141</v>
      </c>
      <c r="DI710" s="15">
        <v>122</v>
      </c>
      <c r="DJ710" s="15">
        <v>83</v>
      </c>
      <c r="DK710" s="15">
        <v>6</v>
      </c>
      <c r="DL710" s="15">
        <v>9</v>
      </c>
      <c r="DM710" s="15">
        <v>11</v>
      </c>
      <c r="DN710" s="15">
        <v>87</v>
      </c>
      <c r="DO710" s="15">
        <v>93</v>
      </c>
      <c r="DP710" s="15">
        <v>131</v>
      </c>
      <c r="DQ710" s="15">
        <v>14</v>
      </c>
      <c r="DR710" s="15">
        <v>128</v>
      </c>
      <c r="DS710" s="15">
        <v>36</v>
      </c>
      <c r="DT710" s="15">
        <v>77</v>
      </c>
      <c r="DU710" s="15">
        <v>28</v>
      </c>
      <c r="DV710" s="15">
        <v>132</v>
      </c>
      <c r="DW710" s="15">
        <v>59</v>
      </c>
      <c r="DX710" s="15">
        <v>16</v>
      </c>
      <c r="DY710" s="15">
        <v>38</v>
      </c>
      <c r="DZ710" s="15">
        <v>29</v>
      </c>
      <c r="EA710" s="15">
        <v>20</v>
      </c>
      <c r="EB710" s="15">
        <v>108</v>
      </c>
      <c r="EC710" s="15">
        <v>60</v>
      </c>
      <c r="ED710" s="15">
        <v>96</v>
      </c>
      <c r="EE710" s="15">
        <v>46</v>
      </c>
      <c r="EF710" s="15">
        <v>112</v>
      </c>
      <c r="EG710" s="15">
        <v>86</v>
      </c>
      <c r="EH710" s="15">
        <v>27</v>
      </c>
      <c r="EI710" s="15">
        <v>127</v>
      </c>
      <c r="EJ710" s="15">
        <v>91</v>
      </c>
      <c r="EK710" s="15">
        <v>113</v>
      </c>
      <c r="EL710" s="15">
        <v>103</v>
      </c>
      <c r="EM710" s="15">
        <v>109</v>
      </c>
      <c r="EN710" s="15">
        <v>117</v>
      </c>
      <c r="EO710" s="15">
        <v>13</v>
      </c>
      <c r="EP710" s="15">
        <v>107</v>
      </c>
      <c r="EQ710" s="15">
        <v>41</v>
      </c>
      <c r="ER710" s="15">
        <v>111</v>
      </c>
      <c r="ES710" s="15">
        <v>50</v>
      </c>
    </row>
    <row r="711" spans="4:154" s="15" customFormat="1"/>
    <row r="712" spans="4:154" s="15" customFormat="1">
      <c r="D712" s="479">
        <v>145</v>
      </c>
      <c r="E712" s="40" t="s">
        <v>338</v>
      </c>
    </row>
    <row r="713" spans="4:154" s="15" customFormat="1">
      <c r="E713" s="475" t="s">
        <v>283</v>
      </c>
      <c r="F713" s="15">
        <v>1</v>
      </c>
      <c r="G713" s="15">
        <v>2</v>
      </c>
      <c r="H713" s="15">
        <v>3</v>
      </c>
      <c r="I713" s="15">
        <v>4</v>
      </c>
      <c r="J713" s="15">
        <v>5</v>
      </c>
      <c r="K713" s="15">
        <v>6</v>
      </c>
      <c r="L713" s="15">
        <v>7</v>
      </c>
      <c r="M713" s="15">
        <v>8</v>
      </c>
      <c r="N713" s="15">
        <v>9</v>
      </c>
      <c r="O713" s="15">
        <v>10</v>
      </c>
      <c r="P713" s="15">
        <v>11</v>
      </c>
      <c r="Q713" s="15">
        <v>12</v>
      </c>
      <c r="R713" s="15">
        <v>13</v>
      </c>
      <c r="S713" s="15">
        <v>14</v>
      </c>
      <c r="T713" s="15">
        <v>15</v>
      </c>
      <c r="U713" s="15">
        <v>16</v>
      </c>
      <c r="V713" s="15">
        <v>17</v>
      </c>
      <c r="W713" s="15">
        <v>18</v>
      </c>
      <c r="X713" s="15">
        <v>19</v>
      </c>
      <c r="Y713" s="15">
        <v>20</v>
      </c>
      <c r="Z713" s="15">
        <v>21</v>
      </c>
      <c r="AA713" s="15">
        <v>22</v>
      </c>
      <c r="AB713" s="15">
        <v>23</v>
      </c>
      <c r="AC713" s="15">
        <v>24</v>
      </c>
      <c r="AD713" s="15">
        <v>25</v>
      </c>
      <c r="AE713" s="15">
        <v>26</v>
      </c>
      <c r="AF713" s="15">
        <v>27</v>
      </c>
      <c r="AG713" s="15">
        <v>28</v>
      </c>
      <c r="AH713" s="15">
        <v>29</v>
      </c>
      <c r="AI713" s="15">
        <v>30</v>
      </c>
      <c r="AJ713" s="15">
        <v>31</v>
      </c>
      <c r="AK713" s="15">
        <v>32</v>
      </c>
      <c r="AL713" s="15">
        <v>33</v>
      </c>
      <c r="AM713" s="15">
        <v>34</v>
      </c>
      <c r="AN713" s="15">
        <v>35</v>
      </c>
      <c r="AO713" s="15">
        <v>36</v>
      </c>
      <c r="AP713" s="15">
        <v>37</v>
      </c>
      <c r="AQ713" s="15">
        <v>38</v>
      </c>
      <c r="AR713" s="15">
        <v>39</v>
      </c>
      <c r="AS713" s="15">
        <v>40</v>
      </c>
      <c r="AT713" s="15">
        <v>41</v>
      </c>
      <c r="AU713" s="15">
        <v>42</v>
      </c>
      <c r="AV713" s="15">
        <v>43</v>
      </c>
      <c r="AW713" s="15">
        <v>44</v>
      </c>
      <c r="AX713" s="15">
        <v>45</v>
      </c>
      <c r="AY713" s="15">
        <v>46</v>
      </c>
      <c r="AZ713" s="15">
        <v>47</v>
      </c>
      <c r="BA713" s="15">
        <v>48</v>
      </c>
      <c r="BB713" s="15">
        <v>49</v>
      </c>
      <c r="BC713" s="15">
        <v>50</v>
      </c>
      <c r="BD713" s="15">
        <v>51</v>
      </c>
      <c r="BE713" s="15">
        <v>52</v>
      </c>
      <c r="BF713" s="15">
        <v>53</v>
      </c>
      <c r="BG713" s="15">
        <v>54</v>
      </c>
      <c r="BH713" s="15">
        <v>55</v>
      </c>
      <c r="BI713" s="15">
        <v>56</v>
      </c>
      <c r="BJ713" s="15">
        <v>57</v>
      </c>
      <c r="BK713" s="15">
        <v>58</v>
      </c>
      <c r="BL713" s="15">
        <v>59</v>
      </c>
      <c r="BM713" s="15">
        <v>60</v>
      </c>
      <c r="BN713" s="15">
        <v>61</v>
      </c>
      <c r="BO713" s="15">
        <v>62</v>
      </c>
      <c r="BP713" s="15">
        <v>63</v>
      </c>
      <c r="BQ713" s="15">
        <v>64</v>
      </c>
      <c r="BR713" s="15">
        <v>65</v>
      </c>
      <c r="BS713" s="15">
        <v>66</v>
      </c>
      <c r="BT713" s="15">
        <v>67</v>
      </c>
      <c r="BU713" s="15">
        <v>68</v>
      </c>
      <c r="BV713" s="15">
        <v>69</v>
      </c>
      <c r="BW713" s="15">
        <v>70</v>
      </c>
      <c r="BX713" s="15">
        <v>71</v>
      </c>
      <c r="BY713" s="15">
        <v>72</v>
      </c>
      <c r="BZ713" s="15">
        <v>73</v>
      </c>
      <c r="CA713" s="15">
        <v>74</v>
      </c>
      <c r="CB713" s="15">
        <v>75</v>
      </c>
      <c r="CC713" s="15">
        <v>76</v>
      </c>
      <c r="CD713" s="15">
        <v>77</v>
      </c>
      <c r="CE713" s="15">
        <v>78</v>
      </c>
      <c r="CF713" s="15">
        <v>79</v>
      </c>
      <c r="CG713" s="15">
        <v>80</v>
      </c>
      <c r="CH713" s="15">
        <v>81</v>
      </c>
      <c r="CI713" s="15">
        <v>82</v>
      </c>
      <c r="CJ713" s="15">
        <v>83</v>
      </c>
      <c r="CK713" s="15">
        <v>84</v>
      </c>
      <c r="CL713" s="15">
        <v>85</v>
      </c>
      <c r="CM713" s="15">
        <v>86</v>
      </c>
      <c r="CN713" s="15">
        <v>87</v>
      </c>
      <c r="CO713" s="15">
        <v>88</v>
      </c>
      <c r="CP713" s="15">
        <v>89</v>
      </c>
      <c r="CQ713" s="15">
        <v>90</v>
      </c>
      <c r="CR713" s="15">
        <v>91</v>
      </c>
      <c r="CS713" s="15">
        <v>92</v>
      </c>
      <c r="CT713" s="15">
        <v>93</v>
      </c>
      <c r="CU713" s="15">
        <v>94</v>
      </c>
      <c r="CV713" s="15">
        <v>95</v>
      </c>
      <c r="CW713" s="15">
        <v>96</v>
      </c>
      <c r="CX713" s="15">
        <v>97</v>
      </c>
      <c r="CY713" s="15">
        <v>98</v>
      </c>
      <c r="CZ713" s="15">
        <v>99</v>
      </c>
      <c r="DA713" s="15">
        <v>100</v>
      </c>
      <c r="DB713" s="15">
        <v>101</v>
      </c>
      <c r="DC713" s="15">
        <v>102</v>
      </c>
      <c r="DD713" s="15">
        <v>103</v>
      </c>
      <c r="DE713" s="15">
        <v>104</v>
      </c>
      <c r="DF713" s="15">
        <v>105</v>
      </c>
      <c r="DG713" s="15">
        <v>106</v>
      </c>
      <c r="DH713" s="15">
        <v>107</v>
      </c>
      <c r="DI713" s="15">
        <v>108</v>
      </c>
      <c r="DJ713" s="15">
        <v>109</v>
      </c>
      <c r="DK713" s="15">
        <v>110</v>
      </c>
      <c r="DL713" s="15">
        <v>111</v>
      </c>
      <c r="DM713" s="15">
        <v>112</v>
      </c>
      <c r="DN713" s="15">
        <v>113</v>
      </c>
      <c r="DO713" s="15">
        <v>114</v>
      </c>
      <c r="DP713" s="15">
        <v>115</v>
      </c>
      <c r="DQ713" s="15">
        <v>116</v>
      </c>
      <c r="DR713" s="15">
        <v>117</v>
      </c>
      <c r="DS713" s="15">
        <v>118</v>
      </c>
      <c r="DT713" s="15">
        <v>119</v>
      </c>
      <c r="DU713" s="15">
        <v>120</v>
      </c>
      <c r="DV713" s="15">
        <v>121</v>
      </c>
      <c r="DW713" s="15">
        <v>122</v>
      </c>
      <c r="DX713" s="15">
        <v>123</v>
      </c>
      <c r="DY713" s="15">
        <v>124</v>
      </c>
      <c r="DZ713" s="15">
        <v>125</v>
      </c>
      <c r="EA713" s="15">
        <v>126</v>
      </c>
      <c r="EB713" s="15">
        <v>127</v>
      </c>
      <c r="EC713" s="15">
        <v>128</v>
      </c>
      <c r="ED713" s="15">
        <v>129</v>
      </c>
      <c r="EE713" s="15">
        <v>130</v>
      </c>
      <c r="EF713" s="15">
        <v>131</v>
      </c>
      <c r="EG713" s="15">
        <v>132</v>
      </c>
      <c r="EH713" s="15">
        <v>133</v>
      </c>
      <c r="EI713" s="15">
        <v>134</v>
      </c>
      <c r="EJ713" s="15">
        <v>135</v>
      </c>
      <c r="EK713" s="15">
        <v>136</v>
      </c>
      <c r="EL713" s="15">
        <v>137</v>
      </c>
      <c r="EM713" s="15">
        <v>138</v>
      </c>
      <c r="EN713" s="15">
        <v>139</v>
      </c>
      <c r="EO713" s="15">
        <v>140</v>
      </c>
      <c r="EP713" s="15">
        <v>141</v>
      </c>
      <c r="EQ713" s="15">
        <v>142</v>
      </c>
      <c r="ER713" s="15">
        <v>143</v>
      </c>
      <c r="ES713" s="15">
        <v>144</v>
      </c>
      <c r="ET713" s="15">
        <v>145</v>
      </c>
    </row>
    <row r="714" spans="4:154" s="15" customFormat="1">
      <c r="E714" s="475" t="s">
        <v>311</v>
      </c>
      <c r="F714" s="15">
        <v>95</v>
      </c>
      <c r="G714" s="15">
        <v>126</v>
      </c>
      <c r="H714" s="15">
        <v>62</v>
      </c>
      <c r="I714" s="15">
        <v>87</v>
      </c>
      <c r="J714" s="15">
        <v>133</v>
      </c>
      <c r="K714" s="15">
        <v>143</v>
      </c>
      <c r="L714" s="15">
        <v>136</v>
      </c>
      <c r="M714" s="15">
        <v>107</v>
      </c>
      <c r="N714" s="15">
        <v>88</v>
      </c>
      <c r="O714" s="15">
        <v>26</v>
      </c>
      <c r="P714" s="15">
        <v>75</v>
      </c>
      <c r="Q714" s="15">
        <v>130</v>
      </c>
      <c r="R714" s="15">
        <v>69</v>
      </c>
      <c r="S714" s="15">
        <v>37</v>
      </c>
      <c r="T714" s="15">
        <v>2</v>
      </c>
      <c r="U714" s="15">
        <v>25</v>
      </c>
      <c r="V714" s="15">
        <v>121</v>
      </c>
      <c r="W714" s="15">
        <v>116</v>
      </c>
      <c r="X714" s="15">
        <v>28</v>
      </c>
      <c r="Y714" s="15">
        <v>84</v>
      </c>
      <c r="Z714" s="15">
        <v>30</v>
      </c>
      <c r="AA714" s="15">
        <v>1</v>
      </c>
      <c r="AB714" s="15">
        <v>61</v>
      </c>
      <c r="AC714" s="15">
        <v>93</v>
      </c>
      <c r="AD714" s="15">
        <v>19</v>
      </c>
      <c r="AE714" s="15">
        <v>10</v>
      </c>
      <c r="AF714" s="15">
        <v>83</v>
      </c>
      <c r="AG714" s="15">
        <v>32</v>
      </c>
      <c r="AH714" s="15">
        <v>72</v>
      </c>
      <c r="AI714" s="15">
        <v>18</v>
      </c>
      <c r="AJ714" s="15">
        <v>60</v>
      </c>
      <c r="AK714" s="15">
        <v>104</v>
      </c>
      <c r="AL714" s="15">
        <v>79</v>
      </c>
      <c r="AM714" s="15">
        <v>112</v>
      </c>
      <c r="AN714" s="15">
        <v>82</v>
      </c>
      <c r="AO714" s="15">
        <v>64</v>
      </c>
      <c r="AP714" s="15">
        <v>56</v>
      </c>
      <c r="AQ714" s="15">
        <v>140</v>
      </c>
      <c r="AR714" s="15">
        <v>128</v>
      </c>
      <c r="AS714" s="15">
        <v>97</v>
      </c>
      <c r="AT714" s="15">
        <v>14</v>
      </c>
      <c r="AU714" s="15">
        <v>55</v>
      </c>
      <c r="AV714" s="15">
        <v>27</v>
      </c>
      <c r="AW714" s="15">
        <v>16</v>
      </c>
      <c r="AX714" s="15">
        <v>144</v>
      </c>
      <c r="AY714" s="15">
        <v>119</v>
      </c>
      <c r="AZ714" s="15">
        <v>129</v>
      </c>
      <c r="BA714" s="15">
        <v>36</v>
      </c>
      <c r="BB714" s="15">
        <v>145</v>
      </c>
      <c r="BC714" s="15">
        <v>22</v>
      </c>
      <c r="BD714" s="15">
        <v>92</v>
      </c>
      <c r="BE714" s="15">
        <v>81</v>
      </c>
      <c r="BF714" s="15">
        <v>111</v>
      </c>
      <c r="BG714" s="15">
        <v>103</v>
      </c>
      <c r="BH714" s="15">
        <v>109</v>
      </c>
      <c r="BI714" s="15">
        <v>40</v>
      </c>
      <c r="BJ714" s="15">
        <v>41</v>
      </c>
      <c r="BK714" s="15">
        <v>120</v>
      </c>
      <c r="BL714" s="15">
        <v>98</v>
      </c>
      <c r="BM714" s="15">
        <v>73</v>
      </c>
      <c r="BN714" s="15">
        <v>23</v>
      </c>
      <c r="BO714" s="15">
        <v>38</v>
      </c>
      <c r="BP714" s="15">
        <v>49</v>
      </c>
      <c r="BQ714" s="15">
        <v>63</v>
      </c>
      <c r="BR714" s="15">
        <v>137</v>
      </c>
      <c r="BS714" s="15">
        <v>67</v>
      </c>
      <c r="BT714" s="15">
        <v>123</v>
      </c>
      <c r="BU714" s="15">
        <v>77</v>
      </c>
      <c r="BV714" s="15">
        <v>135</v>
      </c>
      <c r="BW714" s="15">
        <v>114</v>
      </c>
      <c r="BX714" s="15">
        <v>20</v>
      </c>
      <c r="BY714" s="15">
        <v>65</v>
      </c>
      <c r="BZ714" s="15">
        <v>12</v>
      </c>
      <c r="CA714" s="15">
        <v>105</v>
      </c>
      <c r="CB714" s="15">
        <v>96</v>
      </c>
      <c r="CC714" s="15">
        <v>9</v>
      </c>
      <c r="CD714" s="15">
        <v>125</v>
      </c>
      <c r="CE714" s="15">
        <v>110</v>
      </c>
      <c r="CF714" s="15">
        <v>142</v>
      </c>
      <c r="CG714" s="15">
        <v>131</v>
      </c>
      <c r="CH714" s="15">
        <v>74</v>
      </c>
      <c r="CI714" s="15">
        <v>108</v>
      </c>
      <c r="CJ714" s="15">
        <v>46</v>
      </c>
      <c r="CK714" s="15">
        <v>76</v>
      </c>
      <c r="CL714" s="15">
        <v>66</v>
      </c>
      <c r="CM714" s="15">
        <v>134</v>
      </c>
      <c r="CN714" s="15">
        <v>15</v>
      </c>
      <c r="CO714" s="15">
        <v>141</v>
      </c>
      <c r="CP714" s="15">
        <v>53</v>
      </c>
      <c r="CQ714" s="15">
        <v>117</v>
      </c>
      <c r="CR714" s="15">
        <v>58</v>
      </c>
      <c r="CS714" s="15">
        <v>99</v>
      </c>
      <c r="CT714" s="15">
        <v>50</v>
      </c>
      <c r="CU714" s="15">
        <v>6</v>
      </c>
      <c r="CV714" s="15">
        <v>122</v>
      </c>
      <c r="CW714" s="15">
        <v>94</v>
      </c>
      <c r="CX714" s="15">
        <v>34</v>
      </c>
      <c r="CY714" s="15">
        <v>29</v>
      </c>
      <c r="CZ714" s="15">
        <v>101</v>
      </c>
      <c r="DA714" s="15">
        <v>124</v>
      </c>
      <c r="DB714" s="15">
        <v>24</v>
      </c>
      <c r="DC714" s="15">
        <v>118</v>
      </c>
      <c r="DD714" s="15">
        <v>115</v>
      </c>
      <c r="DE714" s="15">
        <v>5</v>
      </c>
      <c r="DF714" s="15">
        <v>57</v>
      </c>
      <c r="DG714" s="15">
        <v>113</v>
      </c>
      <c r="DH714" s="15">
        <v>8</v>
      </c>
      <c r="DI714" s="15">
        <v>35</v>
      </c>
      <c r="DJ714" s="15">
        <v>48</v>
      </c>
      <c r="DK714" s="15">
        <v>127</v>
      </c>
      <c r="DL714" s="15">
        <v>52</v>
      </c>
      <c r="DM714" s="15">
        <v>70</v>
      </c>
      <c r="DN714" s="15">
        <v>42</v>
      </c>
      <c r="DO714" s="15">
        <v>106</v>
      </c>
      <c r="DP714" s="15">
        <v>31</v>
      </c>
      <c r="DQ714" s="15">
        <v>45</v>
      </c>
      <c r="DR714" s="15">
        <v>90</v>
      </c>
      <c r="DS714" s="15">
        <v>102</v>
      </c>
      <c r="DT714" s="15">
        <v>33</v>
      </c>
      <c r="DU714" s="15">
        <v>47</v>
      </c>
      <c r="DV714" s="15">
        <v>13</v>
      </c>
      <c r="DW714" s="15">
        <v>54</v>
      </c>
      <c r="DX714" s="15">
        <v>89</v>
      </c>
      <c r="DY714" s="15">
        <v>100</v>
      </c>
      <c r="DZ714" s="15">
        <v>3</v>
      </c>
      <c r="EA714" s="15">
        <v>44</v>
      </c>
      <c r="EB714" s="15">
        <v>51</v>
      </c>
      <c r="EC714" s="15">
        <v>39</v>
      </c>
      <c r="ED714" s="15">
        <v>91</v>
      </c>
      <c r="EE714" s="15">
        <v>59</v>
      </c>
      <c r="EF714" s="15">
        <v>138</v>
      </c>
      <c r="EG714" s="15">
        <v>43</v>
      </c>
      <c r="EH714" s="15">
        <v>11</v>
      </c>
      <c r="EI714" s="15">
        <v>86</v>
      </c>
      <c r="EJ714" s="15">
        <v>17</v>
      </c>
      <c r="EK714" s="15">
        <v>7</v>
      </c>
      <c r="EL714" s="15">
        <v>78</v>
      </c>
      <c r="EM714" s="15">
        <v>21</v>
      </c>
      <c r="EN714" s="15">
        <v>132</v>
      </c>
      <c r="EO714" s="15">
        <v>71</v>
      </c>
      <c r="EP714" s="15">
        <v>68</v>
      </c>
      <c r="EQ714" s="15">
        <v>85</v>
      </c>
      <c r="ER714" s="15">
        <v>4</v>
      </c>
      <c r="ES714" s="15">
        <v>80</v>
      </c>
      <c r="ET714" s="15">
        <v>139</v>
      </c>
    </row>
    <row r="715" spans="4:154" s="15" customFormat="1">
      <c r="E715" s="475" t="s">
        <v>313</v>
      </c>
      <c r="F715" s="15">
        <v>57</v>
      </c>
      <c r="G715" s="15">
        <v>128</v>
      </c>
      <c r="H715" s="15">
        <v>71</v>
      </c>
      <c r="I715" s="15">
        <v>52</v>
      </c>
      <c r="J715" s="15">
        <v>116</v>
      </c>
      <c r="K715" s="15">
        <v>82</v>
      </c>
      <c r="L715" s="15">
        <v>63</v>
      </c>
      <c r="M715" s="15">
        <v>15</v>
      </c>
      <c r="N715" s="15">
        <v>92</v>
      </c>
      <c r="O715" s="15">
        <v>43</v>
      </c>
      <c r="P715" s="15">
        <v>84</v>
      </c>
      <c r="Q715" s="15">
        <v>29</v>
      </c>
      <c r="R715" s="15">
        <v>47</v>
      </c>
      <c r="S715" s="15">
        <v>8</v>
      </c>
      <c r="T715" s="15">
        <v>67</v>
      </c>
      <c r="U715" s="15">
        <v>135</v>
      </c>
      <c r="V715" s="15">
        <v>49</v>
      </c>
      <c r="W715" s="15">
        <v>87</v>
      </c>
      <c r="X715" s="15">
        <v>121</v>
      </c>
      <c r="Y715" s="15">
        <v>143</v>
      </c>
      <c r="Z715" s="15">
        <v>122</v>
      </c>
      <c r="AA715" s="15">
        <v>28</v>
      </c>
      <c r="AB715" s="15">
        <v>95</v>
      </c>
      <c r="AC715" s="15">
        <v>113</v>
      </c>
      <c r="AD715" s="15">
        <v>46</v>
      </c>
      <c r="AE715" s="15">
        <v>109</v>
      </c>
      <c r="AF715" s="15">
        <v>39</v>
      </c>
      <c r="AG715" s="15">
        <v>22</v>
      </c>
      <c r="AH715" s="15">
        <v>12</v>
      </c>
      <c r="AI715" s="15">
        <v>136</v>
      </c>
      <c r="AJ715" s="15">
        <v>145</v>
      </c>
      <c r="AK715" s="15">
        <v>73</v>
      </c>
      <c r="AL715" s="15">
        <v>2</v>
      </c>
      <c r="AM715" s="15">
        <v>56</v>
      </c>
      <c r="AN715" s="15">
        <v>108</v>
      </c>
      <c r="AO715" s="15">
        <v>100</v>
      </c>
      <c r="AP715" s="15">
        <v>131</v>
      </c>
      <c r="AQ715" s="15">
        <v>101</v>
      </c>
      <c r="AR715" s="15">
        <v>107</v>
      </c>
      <c r="AS715" s="15">
        <v>62</v>
      </c>
      <c r="AT715" s="15">
        <v>59</v>
      </c>
      <c r="AU715" s="15">
        <v>16</v>
      </c>
      <c r="AV715" s="15">
        <v>64</v>
      </c>
      <c r="AW715" s="15">
        <v>138</v>
      </c>
      <c r="AX715" s="15">
        <v>78</v>
      </c>
      <c r="AY715" s="15">
        <v>117</v>
      </c>
      <c r="AZ715" s="15">
        <v>115</v>
      </c>
      <c r="BA715" s="15">
        <v>55</v>
      </c>
      <c r="BB715" s="15">
        <v>68</v>
      </c>
      <c r="BC715" s="15">
        <v>102</v>
      </c>
      <c r="BD715" s="15">
        <v>98</v>
      </c>
      <c r="BE715" s="15">
        <v>4</v>
      </c>
      <c r="BF715" s="15">
        <v>142</v>
      </c>
      <c r="BG715" s="15">
        <v>123</v>
      </c>
      <c r="BH715" s="15">
        <v>126</v>
      </c>
      <c r="BI715" s="15">
        <v>34</v>
      </c>
      <c r="BJ715" s="15">
        <v>106</v>
      </c>
      <c r="BK715" s="15">
        <v>132</v>
      </c>
      <c r="BL715" s="15">
        <v>41</v>
      </c>
      <c r="BM715" s="15">
        <v>36</v>
      </c>
      <c r="BN715" s="15">
        <v>124</v>
      </c>
      <c r="BO715" s="15">
        <v>45</v>
      </c>
      <c r="BP715" s="15">
        <v>14</v>
      </c>
      <c r="BQ715" s="15">
        <v>141</v>
      </c>
      <c r="BR715" s="15">
        <v>6</v>
      </c>
      <c r="BS715" s="15">
        <v>80</v>
      </c>
      <c r="BT715" s="15">
        <v>60</v>
      </c>
      <c r="BU715" s="15">
        <v>70</v>
      </c>
      <c r="BV715" s="15">
        <v>111</v>
      </c>
      <c r="BW715" s="15">
        <v>51</v>
      </c>
      <c r="BX715" s="15">
        <v>105</v>
      </c>
      <c r="BY715" s="15">
        <v>91</v>
      </c>
      <c r="BZ715" s="15">
        <v>54</v>
      </c>
      <c r="CA715" s="15">
        <v>58</v>
      </c>
      <c r="CB715" s="15">
        <v>86</v>
      </c>
      <c r="CC715" s="15">
        <v>85</v>
      </c>
      <c r="CD715" s="15">
        <v>75</v>
      </c>
      <c r="CE715" s="15">
        <v>104</v>
      </c>
      <c r="CF715" s="15">
        <v>1</v>
      </c>
      <c r="CG715" s="15">
        <v>76</v>
      </c>
      <c r="CH715" s="15">
        <v>50</v>
      </c>
      <c r="CI715" s="15">
        <v>69</v>
      </c>
      <c r="CJ715" s="15">
        <v>65</v>
      </c>
      <c r="CK715" s="15">
        <v>27</v>
      </c>
      <c r="CL715" s="15">
        <v>77</v>
      </c>
      <c r="CM715" s="15">
        <v>144</v>
      </c>
      <c r="CN715" s="15">
        <v>18</v>
      </c>
      <c r="CO715" s="15">
        <v>99</v>
      </c>
      <c r="CP715" s="15">
        <v>40</v>
      </c>
      <c r="CQ715" s="15">
        <v>61</v>
      </c>
      <c r="CR715" s="15">
        <v>48</v>
      </c>
      <c r="CS715" s="15">
        <v>133</v>
      </c>
      <c r="CT715" s="15">
        <v>129</v>
      </c>
      <c r="CU715" s="15">
        <v>13</v>
      </c>
      <c r="CV715" s="15">
        <v>38</v>
      </c>
      <c r="CW715" s="15">
        <v>127</v>
      </c>
      <c r="CX715" s="15">
        <v>88</v>
      </c>
      <c r="CY715" s="15">
        <v>97</v>
      </c>
      <c r="CZ715" s="15">
        <v>7</v>
      </c>
      <c r="DA715" s="15">
        <v>23</v>
      </c>
      <c r="DB715" s="15">
        <v>139</v>
      </c>
      <c r="DC715" s="15">
        <v>24</v>
      </c>
      <c r="DD715" s="15">
        <v>112</v>
      </c>
      <c r="DE715" s="15">
        <v>42</v>
      </c>
      <c r="DF715" s="15">
        <v>32</v>
      </c>
      <c r="DG715" s="15">
        <v>17</v>
      </c>
      <c r="DH715" s="15">
        <v>110</v>
      </c>
      <c r="DI715" s="15">
        <v>130</v>
      </c>
      <c r="DJ715" s="15">
        <v>26</v>
      </c>
      <c r="DK715" s="15">
        <v>44</v>
      </c>
      <c r="DL715" s="15">
        <v>93</v>
      </c>
      <c r="DM715" s="15">
        <v>103</v>
      </c>
      <c r="DN715" s="15">
        <v>37</v>
      </c>
      <c r="DO715" s="15">
        <v>83</v>
      </c>
      <c r="DP715" s="15">
        <v>134</v>
      </c>
      <c r="DQ715" s="15">
        <v>114</v>
      </c>
      <c r="DR715" s="15">
        <v>89</v>
      </c>
      <c r="DS715" s="15">
        <v>137</v>
      </c>
      <c r="DT715" s="15">
        <v>25</v>
      </c>
      <c r="DU715" s="15">
        <v>74</v>
      </c>
      <c r="DV715" s="15">
        <v>19</v>
      </c>
      <c r="DW715" s="15">
        <v>3</v>
      </c>
      <c r="DX715" s="15">
        <v>90</v>
      </c>
      <c r="DY715" s="15">
        <v>96</v>
      </c>
      <c r="DZ715" s="15">
        <v>119</v>
      </c>
      <c r="EA715" s="15">
        <v>53</v>
      </c>
      <c r="EB715" s="15">
        <v>35</v>
      </c>
      <c r="EC715" s="15">
        <v>10</v>
      </c>
      <c r="ED715" s="15">
        <v>20</v>
      </c>
      <c r="EE715" s="15">
        <v>81</v>
      </c>
      <c r="EF715" s="15">
        <v>79</v>
      </c>
      <c r="EG715" s="15">
        <v>120</v>
      </c>
      <c r="EH715" s="15">
        <v>9</v>
      </c>
      <c r="EI715" s="15">
        <v>11</v>
      </c>
      <c r="EJ715" s="15">
        <v>94</v>
      </c>
      <c r="EK715" s="15">
        <v>33</v>
      </c>
      <c r="EL715" s="15">
        <v>66</v>
      </c>
      <c r="EM715" s="15">
        <v>125</v>
      </c>
      <c r="EN715" s="15">
        <v>30</v>
      </c>
      <c r="EO715" s="15">
        <v>118</v>
      </c>
      <c r="EP715" s="15">
        <v>5</v>
      </c>
      <c r="EQ715" s="15">
        <v>140</v>
      </c>
      <c r="ER715" s="15">
        <v>72</v>
      </c>
      <c r="ES715" s="15">
        <v>31</v>
      </c>
      <c r="ET715" s="15">
        <v>21</v>
      </c>
    </row>
    <row r="716" spans="4:154" s="15" customFormat="1"/>
    <row r="717" spans="4:154" s="15" customFormat="1">
      <c r="D717" s="479">
        <v>146</v>
      </c>
      <c r="E717" s="40" t="s">
        <v>338</v>
      </c>
    </row>
    <row r="718" spans="4:154" s="15" customFormat="1">
      <c r="E718" s="475" t="s">
        <v>283</v>
      </c>
      <c r="F718" s="15">
        <v>1</v>
      </c>
      <c r="G718" s="15">
        <v>2</v>
      </c>
      <c r="H718" s="15">
        <v>3</v>
      </c>
      <c r="I718" s="15">
        <v>4</v>
      </c>
      <c r="J718" s="15">
        <v>5</v>
      </c>
      <c r="K718" s="15">
        <v>6</v>
      </c>
      <c r="L718" s="15">
        <v>7</v>
      </c>
      <c r="M718" s="15">
        <v>8</v>
      </c>
      <c r="N718" s="15">
        <v>9</v>
      </c>
      <c r="O718" s="15">
        <v>10</v>
      </c>
      <c r="P718" s="15">
        <v>11</v>
      </c>
      <c r="Q718" s="15">
        <v>12</v>
      </c>
      <c r="R718" s="15">
        <v>13</v>
      </c>
      <c r="S718" s="15">
        <v>14</v>
      </c>
      <c r="T718" s="15">
        <v>15</v>
      </c>
      <c r="U718" s="15">
        <v>16</v>
      </c>
      <c r="V718" s="15">
        <v>17</v>
      </c>
      <c r="W718" s="15">
        <v>18</v>
      </c>
      <c r="X718" s="15">
        <v>19</v>
      </c>
      <c r="Y718" s="15">
        <v>20</v>
      </c>
      <c r="Z718" s="15">
        <v>21</v>
      </c>
      <c r="AA718" s="15">
        <v>22</v>
      </c>
      <c r="AB718" s="15">
        <v>23</v>
      </c>
      <c r="AC718" s="15">
        <v>24</v>
      </c>
      <c r="AD718" s="15">
        <v>25</v>
      </c>
      <c r="AE718" s="15">
        <v>26</v>
      </c>
      <c r="AF718" s="15">
        <v>27</v>
      </c>
      <c r="AG718" s="15">
        <v>28</v>
      </c>
      <c r="AH718" s="15">
        <v>29</v>
      </c>
      <c r="AI718" s="15">
        <v>30</v>
      </c>
      <c r="AJ718" s="15">
        <v>31</v>
      </c>
      <c r="AK718" s="15">
        <v>32</v>
      </c>
      <c r="AL718" s="15">
        <v>33</v>
      </c>
      <c r="AM718" s="15">
        <v>34</v>
      </c>
      <c r="AN718" s="15">
        <v>35</v>
      </c>
      <c r="AO718" s="15">
        <v>36</v>
      </c>
      <c r="AP718" s="15">
        <v>37</v>
      </c>
      <c r="AQ718" s="15">
        <v>38</v>
      </c>
      <c r="AR718" s="15">
        <v>39</v>
      </c>
      <c r="AS718" s="15">
        <v>40</v>
      </c>
      <c r="AT718" s="15">
        <v>41</v>
      </c>
      <c r="AU718" s="15">
        <v>42</v>
      </c>
      <c r="AV718" s="15">
        <v>43</v>
      </c>
      <c r="AW718" s="15">
        <v>44</v>
      </c>
      <c r="AX718" s="15">
        <v>45</v>
      </c>
      <c r="AY718" s="15">
        <v>46</v>
      </c>
      <c r="AZ718" s="15">
        <v>47</v>
      </c>
      <c r="BA718" s="15">
        <v>48</v>
      </c>
      <c r="BB718" s="15">
        <v>49</v>
      </c>
      <c r="BC718" s="15">
        <v>50</v>
      </c>
      <c r="BD718" s="15">
        <v>51</v>
      </c>
      <c r="BE718" s="15">
        <v>52</v>
      </c>
      <c r="BF718" s="15">
        <v>53</v>
      </c>
      <c r="BG718" s="15">
        <v>54</v>
      </c>
      <c r="BH718" s="15">
        <v>55</v>
      </c>
      <c r="BI718" s="15">
        <v>56</v>
      </c>
      <c r="BJ718" s="15">
        <v>57</v>
      </c>
      <c r="BK718" s="15">
        <v>58</v>
      </c>
      <c r="BL718" s="15">
        <v>59</v>
      </c>
      <c r="BM718" s="15">
        <v>60</v>
      </c>
      <c r="BN718" s="15">
        <v>61</v>
      </c>
      <c r="BO718" s="15">
        <v>62</v>
      </c>
      <c r="BP718" s="15">
        <v>63</v>
      </c>
      <c r="BQ718" s="15">
        <v>64</v>
      </c>
      <c r="BR718" s="15">
        <v>65</v>
      </c>
      <c r="BS718" s="15">
        <v>66</v>
      </c>
      <c r="BT718" s="15">
        <v>67</v>
      </c>
      <c r="BU718" s="15">
        <v>68</v>
      </c>
      <c r="BV718" s="15">
        <v>69</v>
      </c>
      <c r="BW718" s="15">
        <v>70</v>
      </c>
      <c r="BX718" s="15">
        <v>71</v>
      </c>
      <c r="BY718" s="15">
        <v>72</v>
      </c>
      <c r="BZ718" s="15">
        <v>73</v>
      </c>
      <c r="CA718" s="15">
        <v>74</v>
      </c>
      <c r="CB718" s="15">
        <v>75</v>
      </c>
      <c r="CC718" s="15">
        <v>76</v>
      </c>
      <c r="CD718" s="15">
        <v>77</v>
      </c>
      <c r="CE718" s="15">
        <v>78</v>
      </c>
      <c r="CF718" s="15">
        <v>79</v>
      </c>
      <c r="CG718" s="15">
        <v>80</v>
      </c>
      <c r="CH718" s="15">
        <v>81</v>
      </c>
      <c r="CI718" s="15">
        <v>82</v>
      </c>
      <c r="CJ718" s="15">
        <v>83</v>
      </c>
      <c r="CK718" s="15">
        <v>84</v>
      </c>
      <c r="CL718" s="15">
        <v>85</v>
      </c>
      <c r="CM718" s="15">
        <v>86</v>
      </c>
      <c r="CN718" s="15">
        <v>87</v>
      </c>
      <c r="CO718" s="15">
        <v>88</v>
      </c>
      <c r="CP718" s="15">
        <v>89</v>
      </c>
      <c r="CQ718" s="15">
        <v>90</v>
      </c>
      <c r="CR718" s="15">
        <v>91</v>
      </c>
      <c r="CS718" s="15">
        <v>92</v>
      </c>
      <c r="CT718" s="15">
        <v>93</v>
      </c>
      <c r="CU718" s="15">
        <v>94</v>
      </c>
      <c r="CV718" s="15">
        <v>95</v>
      </c>
      <c r="CW718" s="15">
        <v>96</v>
      </c>
      <c r="CX718" s="15">
        <v>97</v>
      </c>
      <c r="CY718" s="15">
        <v>98</v>
      </c>
      <c r="CZ718" s="15">
        <v>99</v>
      </c>
      <c r="DA718" s="15">
        <v>100</v>
      </c>
      <c r="DB718" s="15">
        <v>101</v>
      </c>
      <c r="DC718" s="15">
        <v>102</v>
      </c>
      <c r="DD718" s="15">
        <v>103</v>
      </c>
      <c r="DE718" s="15">
        <v>104</v>
      </c>
      <c r="DF718" s="15">
        <v>105</v>
      </c>
      <c r="DG718" s="15">
        <v>106</v>
      </c>
      <c r="DH718" s="15">
        <v>107</v>
      </c>
      <c r="DI718" s="15">
        <v>108</v>
      </c>
      <c r="DJ718" s="15">
        <v>109</v>
      </c>
      <c r="DK718" s="15">
        <v>110</v>
      </c>
      <c r="DL718" s="15">
        <v>111</v>
      </c>
      <c r="DM718" s="15">
        <v>112</v>
      </c>
      <c r="DN718" s="15">
        <v>113</v>
      </c>
      <c r="DO718" s="15">
        <v>114</v>
      </c>
      <c r="DP718" s="15">
        <v>115</v>
      </c>
      <c r="DQ718" s="15">
        <v>116</v>
      </c>
      <c r="DR718" s="15">
        <v>117</v>
      </c>
      <c r="DS718" s="15">
        <v>118</v>
      </c>
      <c r="DT718" s="15">
        <v>119</v>
      </c>
      <c r="DU718" s="15">
        <v>120</v>
      </c>
      <c r="DV718" s="15">
        <v>121</v>
      </c>
      <c r="DW718" s="15">
        <v>122</v>
      </c>
      <c r="DX718" s="15">
        <v>123</v>
      </c>
      <c r="DY718" s="15">
        <v>124</v>
      </c>
      <c r="DZ718" s="15">
        <v>125</v>
      </c>
      <c r="EA718" s="15">
        <v>126</v>
      </c>
      <c r="EB718" s="15">
        <v>127</v>
      </c>
      <c r="EC718" s="15">
        <v>128</v>
      </c>
      <c r="ED718" s="15">
        <v>129</v>
      </c>
      <c r="EE718" s="15">
        <v>130</v>
      </c>
      <c r="EF718" s="15">
        <v>131</v>
      </c>
      <c r="EG718" s="15">
        <v>132</v>
      </c>
      <c r="EH718" s="15">
        <v>133</v>
      </c>
      <c r="EI718" s="15">
        <v>134</v>
      </c>
      <c r="EK718" s="15">
        <v>135</v>
      </c>
      <c r="EL718" s="15">
        <v>136</v>
      </c>
      <c r="EM718" s="15">
        <v>137</v>
      </c>
      <c r="EN718" s="15">
        <v>138</v>
      </c>
      <c r="EP718" s="15">
        <v>139</v>
      </c>
      <c r="EQ718" s="15">
        <v>140</v>
      </c>
      <c r="ER718" s="15">
        <v>141</v>
      </c>
      <c r="ES718" s="15">
        <v>142</v>
      </c>
      <c r="EU718" s="15">
        <v>143</v>
      </c>
      <c r="EV718" s="15">
        <v>144</v>
      </c>
      <c r="EW718" s="15">
        <v>145</v>
      </c>
      <c r="EX718" s="15">
        <v>146</v>
      </c>
    </row>
    <row r="719" spans="4:154" s="15" customFormat="1">
      <c r="E719" s="475" t="s">
        <v>311</v>
      </c>
      <c r="F719" s="15">
        <v>38</v>
      </c>
      <c r="G719" s="15">
        <v>124</v>
      </c>
      <c r="H719" s="15">
        <v>52</v>
      </c>
      <c r="I719" s="15">
        <v>60</v>
      </c>
      <c r="J719" s="15">
        <v>116</v>
      </c>
      <c r="K719" s="15">
        <v>8</v>
      </c>
      <c r="L719" s="15">
        <v>33</v>
      </c>
      <c r="M719" s="15">
        <v>44</v>
      </c>
      <c r="N719" s="15">
        <v>93</v>
      </c>
      <c r="O719" s="15">
        <v>143</v>
      </c>
      <c r="P719" s="15">
        <v>59</v>
      </c>
      <c r="Q719" s="15">
        <v>3</v>
      </c>
      <c r="R719" s="15">
        <v>30</v>
      </c>
      <c r="S719" s="15">
        <v>118</v>
      </c>
      <c r="T719" s="15">
        <v>11</v>
      </c>
      <c r="U719" s="15">
        <v>27</v>
      </c>
      <c r="V719" s="15">
        <v>89</v>
      </c>
      <c r="W719" s="15">
        <v>134</v>
      </c>
      <c r="X719" s="15">
        <v>141</v>
      </c>
      <c r="Y719" s="15">
        <v>78</v>
      </c>
      <c r="Z719" s="15">
        <v>19</v>
      </c>
      <c r="AA719" s="15">
        <v>83</v>
      </c>
      <c r="AB719" s="15">
        <v>55</v>
      </c>
      <c r="AC719" s="15">
        <v>40</v>
      </c>
      <c r="AD719" s="15">
        <v>131</v>
      </c>
      <c r="AE719" s="15">
        <v>90</v>
      </c>
      <c r="AF719" s="15">
        <v>70</v>
      </c>
      <c r="AG719" s="15">
        <v>142</v>
      </c>
      <c r="AH719" s="15">
        <v>81</v>
      </c>
      <c r="AI719" s="15">
        <v>32</v>
      </c>
      <c r="AJ719" s="15">
        <v>145</v>
      </c>
      <c r="AK719" s="15">
        <v>63</v>
      </c>
      <c r="AL719" s="15">
        <v>21</v>
      </c>
      <c r="AM719" s="15">
        <v>31</v>
      </c>
      <c r="AN719" s="15">
        <v>56</v>
      </c>
      <c r="AO719" s="15">
        <v>12</v>
      </c>
      <c r="AP719" s="15">
        <v>73</v>
      </c>
      <c r="AQ719" s="15">
        <v>36</v>
      </c>
      <c r="AR719" s="15">
        <v>103</v>
      </c>
      <c r="AS719" s="15">
        <v>98</v>
      </c>
      <c r="AT719" s="15">
        <v>112</v>
      </c>
      <c r="AU719" s="15">
        <v>106</v>
      </c>
      <c r="AV719" s="15">
        <v>1</v>
      </c>
      <c r="AW719" s="15">
        <v>133</v>
      </c>
      <c r="AX719" s="15">
        <v>97</v>
      </c>
      <c r="AY719" s="15">
        <v>2</v>
      </c>
      <c r="AZ719" s="15">
        <v>114</v>
      </c>
      <c r="BA719" s="15">
        <v>87</v>
      </c>
      <c r="BB719" s="15">
        <v>137</v>
      </c>
      <c r="BC719" s="15">
        <v>6</v>
      </c>
      <c r="BD719" s="15">
        <v>64</v>
      </c>
      <c r="BE719" s="15">
        <v>10</v>
      </c>
      <c r="BF719" s="15">
        <v>25</v>
      </c>
      <c r="BG719" s="15">
        <v>140</v>
      </c>
      <c r="BH719" s="15">
        <v>37</v>
      </c>
      <c r="BI719" s="15">
        <v>50</v>
      </c>
      <c r="BJ719" s="15">
        <v>71</v>
      </c>
      <c r="BK719" s="15">
        <v>95</v>
      </c>
      <c r="BL719" s="15">
        <v>15</v>
      </c>
      <c r="BM719" s="15">
        <v>77</v>
      </c>
      <c r="BN719" s="15">
        <v>72</v>
      </c>
      <c r="BO719" s="15">
        <v>65</v>
      </c>
      <c r="BP719" s="15">
        <v>34</v>
      </c>
      <c r="BQ719" s="15">
        <v>117</v>
      </c>
      <c r="BR719" s="15">
        <v>76</v>
      </c>
      <c r="BS719" s="15">
        <v>24</v>
      </c>
      <c r="BT719" s="15">
        <v>84</v>
      </c>
      <c r="BU719" s="15">
        <v>129</v>
      </c>
      <c r="BV719" s="15">
        <v>47</v>
      </c>
      <c r="BW719" s="15">
        <v>58</v>
      </c>
      <c r="BX719" s="15">
        <v>7</v>
      </c>
      <c r="BY719" s="15">
        <v>16</v>
      </c>
      <c r="BZ719" s="15">
        <v>127</v>
      </c>
      <c r="CA719" s="15">
        <v>139</v>
      </c>
      <c r="CB719" s="15">
        <v>101</v>
      </c>
      <c r="CC719" s="15">
        <v>53</v>
      </c>
      <c r="CD719" s="15">
        <v>105</v>
      </c>
      <c r="CE719" s="15">
        <v>146</v>
      </c>
      <c r="CF719" s="15">
        <v>122</v>
      </c>
      <c r="CG719" s="15">
        <v>126</v>
      </c>
      <c r="CH719" s="15">
        <v>138</v>
      </c>
      <c r="CI719" s="15">
        <v>20</v>
      </c>
      <c r="CJ719" s="15">
        <v>79</v>
      </c>
      <c r="CK719" s="15">
        <v>120</v>
      </c>
      <c r="CL719" s="15">
        <v>132</v>
      </c>
      <c r="CM719" s="15">
        <v>57</v>
      </c>
      <c r="CN719" s="15">
        <v>23</v>
      </c>
      <c r="CO719" s="15">
        <v>100</v>
      </c>
      <c r="CP719" s="15">
        <v>48</v>
      </c>
      <c r="CQ719" s="15">
        <v>26</v>
      </c>
      <c r="CR719" s="15">
        <v>130</v>
      </c>
      <c r="CS719" s="15">
        <v>123</v>
      </c>
      <c r="CT719" s="15">
        <v>74</v>
      </c>
      <c r="CU719" s="15">
        <v>82</v>
      </c>
      <c r="CV719" s="15">
        <v>136</v>
      </c>
      <c r="CW719" s="15">
        <v>5</v>
      </c>
      <c r="CX719" s="15">
        <v>111</v>
      </c>
      <c r="CY719" s="15">
        <v>41</v>
      </c>
      <c r="CZ719" s="15">
        <v>51</v>
      </c>
      <c r="DA719" s="15">
        <v>102</v>
      </c>
      <c r="DB719" s="15">
        <v>75</v>
      </c>
      <c r="DC719" s="15">
        <v>115</v>
      </c>
      <c r="DD719" s="15">
        <v>61</v>
      </c>
      <c r="DE719" s="15">
        <v>13</v>
      </c>
      <c r="DF719" s="15">
        <v>66</v>
      </c>
      <c r="DG719" s="15">
        <v>42</v>
      </c>
      <c r="DH719" s="15">
        <v>94</v>
      </c>
      <c r="DI719" s="15">
        <v>4</v>
      </c>
      <c r="DJ719" s="15">
        <v>108</v>
      </c>
      <c r="DK719" s="15">
        <v>17</v>
      </c>
      <c r="DL719" s="15">
        <v>43</v>
      </c>
      <c r="DM719" s="15">
        <v>46</v>
      </c>
      <c r="DN719" s="15">
        <v>104</v>
      </c>
      <c r="DO719" s="15">
        <v>88</v>
      </c>
      <c r="DP719" s="15">
        <v>39</v>
      </c>
      <c r="DQ719" s="15">
        <v>107</v>
      </c>
      <c r="DR719" s="15">
        <v>99</v>
      </c>
      <c r="DS719" s="15">
        <v>35</v>
      </c>
      <c r="DT719" s="15">
        <v>135</v>
      </c>
      <c r="DU719" s="15">
        <v>144</v>
      </c>
      <c r="DV719" s="15">
        <v>109</v>
      </c>
      <c r="DW719" s="15">
        <v>18</v>
      </c>
      <c r="DX719" s="15">
        <v>92</v>
      </c>
      <c r="DY719" s="15">
        <v>28</v>
      </c>
      <c r="DZ719" s="15">
        <v>69</v>
      </c>
      <c r="EA719" s="15">
        <v>14</v>
      </c>
      <c r="EB719" s="15">
        <v>9</v>
      </c>
      <c r="EC719" s="15">
        <v>121</v>
      </c>
      <c r="ED719" s="15">
        <v>68</v>
      </c>
      <c r="EE719" s="15">
        <v>91</v>
      </c>
      <c r="EF719" s="15">
        <v>67</v>
      </c>
      <c r="EG719" s="15">
        <v>85</v>
      </c>
      <c r="EH719" s="15">
        <v>86</v>
      </c>
      <c r="EI719" s="15">
        <v>62</v>
      </c>
      <c r="EK719" s="15">
        <v>119</v>
      </c>
      <c r="EL719" s="15">
        <v>110</v>
      </c>
      <c r="EM719" s="15">
        <v>45</v>
      </c>
      <c r="EN719" s="15">
        <v>96</v>
      </c>
      <c r="EP719" s="15">
        <v>125</v>
      </c>
      <c r="EQ719" s="15">
        <v>29</v>
      </c>
      <c r="ER719" s="15">
        <v>80</v>
      </c>
      <c r="ES719" s="15">
        <v>113</v>
      </c>
      <c r="EU719" s="15">
        <v>54</v>
      </c>
      <c r="EV719" s="15">
        <v>128</v>
      </c>
      <c r="EW719" s="15">
        <v>49</v>
      </c>
      <c r="EX719" s="15">
        <v>22</v>
      </c>
    </row>
    <row r="720" spans="4:154" s="15" customFormat="1">
      <c r="E720" s="475" t="s">
        <v>313</v>
      </c>
      <c r="F720" s="15">
        <v>62</v>
      </c>
      <c r="G720" s="15">
        <v>24</v>
      </c>
      <c r="H720" s="15">
        <v>56</v>
      </c>
      <c r="I720" s="15">
        <v>2</v>
      </c>
      <c r="J720" s="15">
        <v>53</v>
      </c>
      <c r="K720" s="15">
        <v>34</v>
      </c>
      <c r="L720" s="15">
        <v>139</v>
      </c>
      <c r="M720" s="15">
        <v>94</v>
      </c>
      <c r="N720" s="15">
        <v>8</v>
      </c>
      <c r="O720" s="15">
        <v>51</v>
      </c>
      <c r="P720" s="15">
        <v>39</v>
      </c>
      <c r="Q720" s="15">
        <v>142</v>
      </c>
      <c r="R720" s="15">
        <v>144</v>
      </c>
      <c r="S720" s="15">
        <v>18</v>
      </c>
      <c r="T720" s="15">
        <v>121</v>
      </c>
      <c r="U720" s="15">
        <v>25</v>
      </c>
      <c r="V720" s="15">
        <v>118</v>
      </c>
      <c r="W720" s="15">
        <v>47</v>
      </c>
      <c r="X720" s="15">
        <v>87</v>
      </c>
      <c r="Y720" s="15">
        <v>38</v>
      </c>
      <c r="Z720" s="15">
        <v>108</v>
      </c>
      <c r="AA720" s="15">
        <v>78</v>
      </c>
      <c r="AB720" s="15">
        <v>6</v>
      </c>
      <c r="AC720" s="15">
        <v>50</v>
      </c>
      <c r="AD720" s="15">
        <v>72</v>
      </c>
      <c r="AE720" s="15">
        <v>146</v>
      </c>
      <c r="AF720" s="15">
        <v>28</v>
      </c>
      <c r="AG720" s="15">
        <v>22</v>
      </c>
      <c r="AH720" s="15">
        <v>33</v>
      </c>
      <c r="AI720" s="15">
        <v>14</v>
      </c>
      <c r="AJ720" s="15">
        <v>40</v>
      </c>
      <c r="AK720" s="15">
        <v>130</v>
      </c>
      <c r="AL720" s="15">
        <v>132</v>
      </c>
      <c r="AM720" s="15">
        <v>76</v>
      </c>
      <c r="AN720" s="15">
        <v>92</v>
      </c>
      <c r="AO720" s="15">
        <v>32</v>
      </c>
      <c r="AP720" s="15">
        <v>129</v>
      </c>
      <c r="AQ720" s="15">
        <v>131</v>
      </c>
      <c r="AR720" s="15">
        <v>11</v>
      </c>
      <c r="AS720" s="15">
        <v>7</v>
      </c>
      <c r="AT720" s="15">
        <v>80</v>
      </c>
      <c r="AU720" s="15">
        <v>74</v>
      </c>
      <c r="AV720" s="15">
        <v>9</v>
      </c>
      <c r="AW720" s="15">
        <v>57</v>
      </c>
      <c r="AX720" s="15">
        <v>63</v>
      </c>
      <c r="AY720" s="15">
        <v>115</v>
      </c>
      <c r="AZ720" s="15">
        <v>30</v>
      </c>
      <c r="BA720" s="15">
        <v>96</v>
      </c>
      <c r="BB720" s="15">
        <v>73</v>
      </c>
      <c r="BC720" s="15">
        <v>64</v>
      </c>
      <c r="BD720" s="15">
        <v>37</v>
      </c>
      <c r="BE720" s="15">
        <v>98</v>
      </c>
      <c r="BF720" s="15">
        <v>66</v>
      </c>
      <c r="BG720" s="15">
        <v>106</v>
      </c>
      <c r="BH720" s="15">
        <v>123</v>
      </c>
      <c r="BI720" s="15">
        <v>137</v>
      </c>
      <c r="BJ720" s="15">
        <v>44</v>
      </c>
      <c r="BK720" s="15">
        <v>97</v>
      </c>
      <c r="BL720" s="15">
        <v>26</v>
      </c>
      <c r="BM720" s="15">
        <v>83</v>
      </c>
      <c r="BN720" s="15">
        <v>120</v>
      </c>
      <c r="BO720" s="15">
        <v>91</v>
      </c>
      <c r="BP720" s="15">
        <v>101</v>
      </c>
      <c r="BQ720" s="15">
        <v>1</v>
      </c>
      <c r="BR720" s="15">
        <v>59</v>
      </c>
      <c r="BS720" s="15">
        <v>13</v>
      </c>
      <c r="BT720" s="15">
        <v>19</v>
      </c>
      <c r="BU720" s="15">
        <v>70</v>
      </c>
      <c r="BV720" s="15">
        <v>3</v>
      </c>
      <c r="BW720" s="15">
        <v>128</v>
      </c>
      <c r="BX720" s="15">
        <v>29</v>
      </c>
      <c r="BY720" s="15">
        <v>68</v>
      </c>
      <c r="BZ720" s="15">
        <v>126</v>
      </c>
      <c r="CA720" s="15">
        <v>21</v>
      </c>
      <c r="CB720" s="15">
        <v>42</v>
      </c>
      <c r="CC720" s="15">
        <v>103</v>
      </c>
      <c r="CD720" s="15">
        <v>119</v>
      </c>
      <c r="CE720" s="15">
        <v>85</v>
      </c>
      <c r="CF720" s="15">
        <v>145</v>
      </c>
      <c r="CG720" s="15">
        <v>41</v>
      </c>
      <c r="CH720" s="15">
        <v>113</v>
      </c>
      <c r="CI720" s="15">
        <v>54</v>
      </c>
      <c r="CJ720" s="15">
        <v>140</v>
      </c>
      <c r="CK720" s="15">
        <v>27</v>
      </c>
      <c r="CL720" s="15">
        <v>36</v>
      </c>
      <c r="CM720" s="15">
        <v>104</v>
      </c>
      <c r="CN720" s="15">
        <v>100</v>
      </c>
      <c r="CO720" s="15">
        <v>122</v>
      </c>
      <c r="CP720" s="15">
        <v>86</v>
      </c>
      <c r="CQ720" s="15">
        <v>135</v>
      </c>
      <c r="CR720" s="15">
        <v>60</v>
      </c>
      <c r="CS720" s="15">
        <v>141</v>
      </c>
      <c r="CT720" s="15">
        <v>143</v>
      </c>
      <c r="CU720" s="15">
        <v>43</v>
      </c>
      <c r="CV720" s="15">
        <v>81</v>
      </c>
      <c r="CW720" s="15">
        <v>48</v>
      </c>
      <c r="CX720" s="15">
        <v>134</v>
      </c>
      <c r="CY720" s="15">
        <v>82</v>
      </c>
      <c r="CZ720" s="15">
        <v>125</v>
      </c>
      <c r="DA720" s="15">
        <v>109</v>
      </c>
      <c r="DB720" s="15">
        <v>20</v>
      </c>
      <c r="DC720" s="15">
        <v>31</v>
      </c>
      <c r="DD720" s="15">
        <v>65</v>
      </c>
      <c r="DE720" s="15">
        <v>127</v>
      </c>
      <c r="DF720" s="15">
        <v>52</v>
      </c>
      <c r="DG720" s="15">
        <v>69</v>
      </c>
      <c r="DH720" s="15">
        <v>79</v>
      </c>
      <c r="DI720" s="15">
        <v>124</v>
      </c>
      <c r="DJ720" s="15">
        <v>16</v>
      </c>
      <c r="DK720" s="15">
        <v>111</v>
      </c>
      <c r="DL720" s="15">
        <v>84</v>
      </c>
      <c r="DM720" s="15">
        <v>133</v>
      </c>
      <c r="DN720" s="15">
        <v>110</v>
      </c>
      <c r="DO720" s="15">
        <v>90</v>
      </c>
      <c r="DP720" s="15">
        <v>67</v>
      </c>
      <c r="DQ720" s="15">
        <v>102</v>
      </c>
      <c r="DR720" s="15">
        <v>95</v>
      </c>
      <c r="DS720" s="15">
        <v>17</v>
      </c>
      <c r="DT720" s="15">
        <v>12</v>
      </c>
      <c r="DU720" s="15">
        <v>107</v>
      </c>
      <c r="DV720" s="15">
        <v>15</v>
      </c>
      <c r="DW720" s="15">
        <v>5</v>
      </c>
      <c r="DX720" s="15">
        <v>136</v>
      </c>
      <c r="DY720" s="15">
        <v>23</v>
      </c>
      <c r="DZ720" s="15">
        <v>46</v>
      </c>
      <c r="EA720" s="15">
        <v>49</v>
      </c>
      <c r="EB720" s="15">
        <v>45</v>
      </c>
      <c r="EC720" s="15">
        <v>105</v>
      </c>
      <c r="ED720" s="15">
        <v>112</v>
      </c>
      <c r="EE720" s="15">
        <v>138</v>
      </c>
      <c r="EF720" s="15">
        <v>88</v>
      </c>
      <c r="EG720" s="15">
        <v>35</v>
      </c>
      <c r="EH720" s="15">
        <v>10</v>
      </c>
      <c r="EI720" s="15">
        <v>71</v>
      </c>
      <c r="EK720" s="15">
        <v>114</v>
      </c>
      <c r="EL720" s="15">
        <v>55</v>
      </c>
      <c r="EM720" s="15">
        <v>117</v>
      </c>
      <c r="EN720" s="15">
        <v>75</v>
      </c>
      <c r="EP720" s="15">
        <v>77</v>
      </c>
      <c r="EQ720" s="15">
        <v>4</v>
      </c>
      <c r="ER720" s="15">
        <v>89</v>
      </c>
      <c r="ES720" s="15">
        <v>61</v>
      </c>
      <c r="EU720" s="15">
        <v>58</v>
      </c>
      <c r="EV720" s="15">
        <v>93</v>
      </c>
      <c r="EW720" s="15">
        <v>99</v>
      </c>
      <c r="EX720" s="15">
        <v>116</v>
      </c>
    </row>
    <row r="721" spans="4:154" s="15" customFormat="1"/>
    <row r="722" spans="4:154" s="15" customFormat="1">
      <c r="D722" s="479">
        <v>147</v>
      </c>
      <c r="E722" s="40" t="s">
        <v>338</v>
      </c>
    </row>
    <row r="723" spans="4:154" s="15" customFormat="1">
      <c r="E723" s="475" t="s">
        <v>283</v>
      </c>
      <c r="F723" s="15">
        <v>1</v>
      </c>
      <c r="G723" s="15">
        <v>2</v>
      </c>
      <c r="H723" s="15">
        <v>3</v>
      </c>
      <c r="I723" s="15">
        <v>4</v>
      </c>
      <c r="J723" s="15">
        <v>5</v>
      </c>
      <c r="K723" s="15">
        <v>6</v>
      </c>
      <c r="L723" s="15">
        <v>7</v>
      </c>
      <c r="M723" s="15">
        <v>8</v>
      </c>
      <c r="N723" s="15">
        <v>9</v>
      </c>
      <c r="O723" s="15">
        <v>10</v>
      </c>
      <c r="P723" s="15">
        <v>11</v>
      </c>
      <c r="Q723" s="15">
        <v>12</v>
      </c>
      <c r="R723" s="15">
        <v>13</v>
      </c>
      <c r="S723" s="15">
        <v>14</v>
      </c>
      <c r="T723" s="15">
        <v>15</v>
      </c>
      <c r="U723" s="15">
        <v>16</v>
      </c>
      <c r="V723" s="15">
        <v>17</v>
      </c>
      <c r="W723" s="15">
        <v>18</v>
      </c>
      <c r="X723" s="15">
        <v>19</v>
      </c>
      <c r="Y723" s="15">
        <v>20</v>
      </c>
      <c r="Z723" s="15">
        <v>21</v>
      </c>
      <c r="AA723" s="15">
        <v>22</v>
      </c>
      <c r="AB723" s="15">
        <v>23</v>
      </c>
      <c r="AC723" s="15">
        <v>24</v>
      </c>
      <c r="AD723" s="15">
        <v>25</v>
      </c>
      <c r="AE723" s="15">
        <v>26</v>
      </c>
      <c r="AF723" s="15">
        <v>27</v>
      </c>
      <c r="AG723" s="15">
        <v>28</v>
      </c>
      <c r="AH723" s="15">
        <v>29</v>
      </c>
      <c r="AI723" s="15">
        <v>30</v>
      </c>
      <c r="AJ723" s="15">
        <v>31</v>
      </c>
      <c r="AK723" s="15">
        <v>32</v>
      </c>
      <c r="AL723" s="15">
        <v>33</v>
      </c>
      <c r="AM723" s="15">
        <v>34</v>
      </c>
      <c r="AN723" s="15">
        <v>35</v>
      </c>
      <c r="AO723" s="15">
        <v>36</v>
      </c>
      <c r="AP723" s="15">
        <v>37</v>
      </c>
      <c r="AQ723" s="15">
        <v>38</v>
      </c>
      <c r="AR723" s="15">
        <v>39</v>
      </c>
      <c r="AS723" s="15">
        <v>40</v>
      </c>
      <c r="AT723" s="15">
        <v>41</v>
      </c>
      <c r="AU723" s="15">
        <v>42</v>
      </c>
      <c r="AV723" s="15">
        <v>43</v>
      </c>
      <c r="AW723" s="15">
        <v>44</v>
      </c>
      <c r="AX723" s="15">
        <v>45</v>
      </c>
      <c r="AY723" s="15">
        <v>46</v>
      </c>
      <c r="AZ723" s="15">
        <v>47</v>
      </c>
      <c r="BA723" s="15">
        <v>48</v>
      </c>
      <c r="BB723" s="15">
        <v>49</v>
      </c>
      <c r="BC723" s="15">
        <v>50</v>
      </c>
      <c r="BD723" s="15">
        <v>51</v>
      </c>
      <c r="BE723" s="15">
        <v>52</v>
      </c>
      <c r="BF723" s="15">
        <v>53</v>
      </c>
      <c r="BG723" s="15">
        <v>54</v>
      </c>
      <c r="BH723" s="15">
        <v>55</v>
      </c>
      <c r="BI723" s="15">
        <v>56</v>
      </c>
      <c r="BJ723" s="15">
        <v>57</v>
      </c>
      <c r="BK723" s="15">
        <v>58</v>
      </c>
      <c r="BL723" s="15">
        <v>59</v>
      </c>
      <c r="BM723" s="15">
        <v>60</v>
      </c>
      <c r="BN723" s="15">
        <v>61</v>
      </c>
      <c r="BO723" s="15">
        <v>62</v>
      </c>
      <c r="BP723" s="15">
        <v>63</v>
      </c>
      <c r="BQ723" s="15">
        <v>64</v>
      </c>
      <c r="BR723" s="15">
        <v>65</v>
      </c>
      <c r="BS723" s="15">
        <v>66</v>
      </c>
      <c r="BT723" s="15">
        <v>67</v>
      </c>
      <c r="BU723" s="15">
        <v>68</v>
      </c>
      <c r="BV723" s="15">
        <v>69</v>
      </c>
      <c r="BW723" s="15">
        <v>70</v>
      </c>
      <c r="BX723" s="15">
        <v>71</v>
      </c>
      <c r="BY723" s="15">
        <v>72</v>
      </c>
      <c r="BZ723" s="15">
        <v>73</v>
      </c>
      <c r="CA723" s="15">
        <v>74</v>
      </c>
      <c r="CB723" s="15">
        <v>75</v>
      </c>
      <c r="CC723" s="15">
        <v>76</v>
      </c>
      <c r="CD723" s="15">
        <v>77</v>
      </c>
      <c r="CE723" s="15">
        <v>78</v>
      </c>
      <c r="CF723" s="15">
        <v>79</v>
      </c>
      <c r="CG723" s="15">
        <v>80</v>
      </c>
      <c r="CH723" s="15">
        <v>81</v>
      </c>
      <c r="CI723" s="15">
        <v>82</v>
      </c>
      <c r="CJ723" s="15">
        <v>83</v>
      </c>
      <c r="CK723" s="15">
        <v>84</v>
      </c>
      <c r="CL723" s="15">
        <v>85</v>
      </c>
      <c r="CM723" s="15">
        <v>86</v>
      </c>
      <c r="CN723" s="15">
        <v>87</v>
      </c>
      <c r="CO723" s="15">
        <v>88</v>
      </c>
      <c r="CP723" s="15">
        <v>89</v>
      </c>
      <c r="CQ723" s="15">
        <v>90</v>
      </c>
      <c r="CR723" s="15">
        <v>91</v>
      </c>
      <c r="CS723" s="15">
        <v>92</v>
      </c>
      <c r="CT723" s="15">
        <v>93</v>
      </c>
      <c r="CU723" s="15">
        <v>94</v>
      </c>
      <c r="CV723" s="15">
        <v>95</v>
      </c>
      <c r="CW723" s="15">
        <v>96</v>
      </c>
      <c r="CX723" s="15">
        <v>97</v>
      </c>
      <c r="CY723" s="15">
        <v>98</v>
      </c>
      <c r="CZ723" s="15">
        <v>99</v>
      </c>
      <c r="DA723" s="15">
        <v>100</v>
      </c>
      <c r="DB723" s="15">
        <v>101</v>
      </c>
      <c r="DC723" s="15">
        <v>102</v>
      </c>
      <c r="DD723" s="15">
        <v>103</v>
      </c>
      <c r="DE723" s="15">
        <v>104</v>
      </c>
      <c r="DF723" s="15">
        <v>105</v>
      </c>
      <c r="DG723" s="15">
        <v>106</v>
      </c>
      <c r="DH723" s="15">
        <v>107</v>
      </c>
      <c r="DI723" s="15">
        <v>108</v>
      </c>
      <c r="DJ723" s="15">
        <v>109</v>
      </c>
      <c r="DK723" s="15">
        <v>110</v>
      </c>
      <c r="DL723" s="15">
        <v>111</v>
      </c>
      <c r="DM723" s="15">
        <v>112</v>
      </c>
      <c r="DN723" s="15">
        <v>113</v>
      </c>
      <c r="DO723" s="15">
        <v>114</v>
      </c>
      <c r="DP723" s="15">
        <v>115</v>
      </c>
      <c r="DQ723" s="15">
        <v>116</v>
      </c>
      <c r="DR723" s="15">
        <v>117</v>
      </c>
      <c r="DS723" s="15">
        <v>118</v>
      </c>
      <c r="DT723" s="15">
        <v>119</v>
      </c>
      <c r="DU723" s="15">
        <v>120</v>
      </c>
      <c r="DV723" s="15">
        <v>121</v>
      </c>
      <c r="DW723" s="15">
        <v>122</v>
      </c>
      <c r="DX723" s="15">
        <v>123</v>
      </c>
      <c r="DY723" s="15">
        <v>124</v>
      </c>
      <c r="DZ723" s="15">
        <v>125</v>
      </c>
      <c r="EA723" s="15">
        <v>126</v>
      </c>
      <c r="EB723" s="15">
        <v>127</v>
      </c>
      <c r="EC723" s="15">
        <v>128</v>
      </c>
      <c r="ED723" s="15">
        <v>129</v>
      </c>
      <c r="EE723" s="15">
        <v>130</v>
      </c>
      <c r="EF723" s="15">
        <v>131</v>
      </c>
      <c r="EG723" s="15">
        <v>132</v>
      </c>
      <c r="EH723" s="15">
        <v>133</v>
      </c>
      <c r="EI723" s="15">
        <v>134</v>
      </c>
      <c r="EJ723" s="15">
        <v>135</v>
      </c>
      <c r="EK723" s="15">
        <v>136</v>
      </c>
      <c r="EL723" s="15">
        <v>137</v>
      </c>
      <c r="EM723" s="15">
        <v>138</v>
      </c>
      <c r="EN723" s="15">
        <v>139</v>
      </c>
      <c r="EP723" s="15">
        <v>140</v>
      </c>
      <c r="EQ723" s="15">
        <v>141</v>
      </c>
      <c r="ER723" s="15">
        <v>142</v>
      </c>
      <c r="ES723" s="15">
        <v>143</v>
      </c>
      <c r="EU723" s="15">
        <v>144</v>
      </c>
      <c r="EV723" s="15">
        <v>145</v>
      </c>
      <c r="EW723" s="15">
        <v>146</v>
      </c>
      <c r="EX723" s="15">
        <v>147</v>
      </c>
    </row>
    <row r="724" spans="4:154" s="15" customFormat="1">
      <c r="E724" s="475" t="s">
        <v>311</v>
      </c>
      <c r="F724" s="15">
        <v>32</v>
      </c>
      <c r="G724" s="15">
        <v>123</v>
      </c>
      <c r="H724" s="15">
        <v>44</v>
      </c>
      <c r="I724" s="15">
        <v>66</v>
      </c>
      <c r="J724" s="15">
        <v>92</v>
      </c>
      <c r="K724" s="15">
        <v>3</v>
      </c>
      <c r="L724" s="15">
        <v>99</v>
      </c>
      <c r="M724" s="15">
        <v>141</v>
      </c>
      <c r="N724" s="15">
        <v>7</v>
      </c>
      <c r="O724" s="15">
        <v>43</v>
      </c>
      <c r="P724" s="15">
        <v>62</v>
      </c>
      <c r="Q724" s="15">
        <v>91</v>
      </c>
      <c r="R724" s="15">
        <v>120</v>
      </c>
      <c r="S724" s="15">
        <v>11</v>
      </c>
      <c r="T724" s="15">
        <v>42</v>
      </c>
      <c r="U724" s="15">
        <v>30</v>
      </c>
      <c r="V724" s="15">
        <v>25</v>
      </c>
      <c r="W724" s="15">
        <v>107</v>
      </c>
      <c r="X724" s="15">
        <v>142</v>
      </c>
      <c r="Y724" s="15">
        <v>98</v>
      </c>
      <c r="Z724" s="15">
        <v>79</v>
      </c>
      <c r="AA724" s="15">
        <v>60</v>
      </c>
      <c r="AB724" s="15">
        <v>39</v>
      </c>
      <c r="AC724" s="15">
        <v>118</v>
      </c>
      <c r="AD724" s="15">
        <v>103</v>
      </c>
      <c r="AE724" s="15">
        <v>146</v>
      </c>
      <c r="AF724" s="15">
        <v>134</v>
      </c>
      <c r="AG724" s="15">
        <v>140</v>
      </c>
      <c r="AH724" s="15">
        <v>71</v>
      </c>
      <c r="AI724" s="15">
        <v>49</v>
      </c>
      <c r="AJ724" s="15">
        <v>77</v>
      </c>
      <c r="AK724" s="15">
        <v>129</v>
      </c>
      <c r="AL724" s="15">
        <v>27</v>
      </c>
      <c r="AM724" s="15">
        <v>83</v>
      </c>
      <c r="AN724" s="15">
        <v>109</v>
      </c>
      <c r="AO724" s="15">
        <v>143</v>
      </c>
      <c r="AP724" s="15">
        <v>53</v>
      </c>
      <c r="AQ724" s="15">
        <v>57</v>
      </c>
      <c r="AR724" s="15">
        <v>23</v>
      </c>
      <c r="AS724" s="15">
        <v>88</v>
      </c>
      <c r="AT724" s="15">
        <v>102</v>
      </c>
      <c r="AU724" s="15">
        <v>24</v>
      </c>
      <c r="AV724" s="15">
        <v>40</v>
      </c>
      <c r="AW724" s="15">
        <v>112</v>
      </c>
      <c r="AX724" s="15">
        <v>46</v>
      </c>
      <c r="AY724" s="15">
        <v>114</v>
      </c>
      <c r="AZ724" s="15">
        <v>119</v>
      </c>
      <c r="BA724" s="15">
        <v>97</v>
      </c>
      <c r="BB724" s="15">
        <v>73</v>
      </c>
      <c r="BC724" s="15">
        <v>63</v>
      </c>
      <c r="BD724" s="15">
        <v>105</v>
      </c>
      <c r="BE724" s="15">
        <v>93</v>
      </c>
      <c r="BF724" s="15">
        <v>56</v>
      </c>
      <c r="BG724" s="15">
        <v>6</v>
      </c>
      <c r="BH724" s="15">
        <v>26</v>
      </c>
      <c r="BI724" s="15">
        <v>58</v>
      </c>
      <c r="BJ724" s="15">
        <v>90</v>
      </c>
      <c r="BK724" s="15">
        <v>100</v>
      </c>
      <c r="BL724" s="15">
        <v>113</v>
      </c>
      <c r="BM724" s="15">
        <v>36</v>
      </c>
      <c r="BN724" s="15">
        <v>59</v>
      </c>
      <c r="BO724" s="15">
        <v>78</v>
      </c>
      <c r="BP724" s="15">
        <v>4</v>
      </c>
      <c r="BQ724" s="15">
        <v>87</v>
      </c>
      <c r="BR724" s="15">
        <v>12</v>
      </c>
      <c r="BS724" s="15">
        <v>138</v>
      </c>
      <c r="BT724" s="15">
        <v>80</v>
      </c>
      <c r="BU724" s="15">
        <v>74</v>
      </c>
      <c r="BV724" s="15">
        <v>144</v>
      </c>
      <c r="BW724" s="15">
        <v>47</v>
      </c>
      <c r="BX724" s="15">
        <v>9</v>
      </c>
      <c r="BY724" s="15">
        <v>84</v>
      </c>
      <c r="BZ724" s="15">
        <v>127</v>
      </c>
      <c r="CA724" s="15">
        <v>125</v>
      </c>
      <c r="CB724" s="15">
        <v>41</v>
      </c>
      <c r="CC724" s="15">
        <v>147</v>
      </c>
      <c r="CD724" s="15">
        <v>29</v>
      </c>
      <c r="CE724" s="15">
        <v>2</v>
      </c>
      <c r="CF724" s="15">
        <v>16</v>
      </c>
      <c r="CG724" s="15">
        <v>96</v>
      </c>
      <c r="CH724" s="15">
        <v>13</v>
      </c>
      <c r="CI724" s="15">
        <v>8</v>
      </c>
      <c r="CJ724" s="15">
        <v>132</v>
      </c>
      <c r="CK724" s="15">
        <v>72</v>
      </c>
      <c r="CL724" s="15">
        <v>94</v>
      </c>
      <c r="CM724" s="15">
        <v>50</v>
      </c>
      <c r="CN724" s="15">
        <v>131</v>
      </c>
      <c r="CO724" s="15">
        <v>14</v>
      </c>
      <c r="CP724" s="15">
        <v>115</v>
      </c>
      <c r="CQ724" s="15">
        <v>117</v>
      </c>
      <c r="CR724" s="15">
        <v>104</v>
      </c>
      <c r="CS724" s="15">
        <v>5</v>
      </c>
      <c r="CT724" s="15">
        <v>15</v>
      </c>
      <c r="CU724" s="15">
        <v>52</v>
      </c>
      <c r="CV724" s="15">
        <v>31</v>
      </c>
      <c r="CW724" s="15">
        <v>68</v>
      </c>
      <c r="CX724" s="15">
        <v>48</v>
      </c>
      <c r="CY724" s="15">
        <v>121</v>
      </c>
      <c r="CZ724" s="15">
        <v>21</v>
      </c>
      <c r="DA724" s="15">
        <v>1</v>
      </c>
      <c r="DB724" s="15">
        <v>38</v>
      </c>
      <c r="DC724" s="15">
        <v>61</v>
      </c>
      <c r="DD724" s="15">
        <v>22</v>
      </c>
      <c r="DE724" s="15">
        <v>126</v>
      </c>
      <c r="DF724" s="15">
        <v>51</v>
      </c>
      <c r="DG724" s="15">
        <v>65</v>
      </c>
      <c r="DH724" s="15">
        <v>18</v>
      </c>
      <c r="DI724" s="15">
        <v>82</v>
      </c>
      <c r="DJ724" s="15">
        <v>136</v>
      </c>
      <c r="DK724" s="15">
        <v>28</v>
      </c>
      <c r="DL724" s="15">
        <v>75</v>
      </c>
      <c r="DM724" s="15">
        <v>64</v>
      </c>
      <c r="DN724" s="15">
        <v>145</v>
      </c>
      <c r="DO724" s="15">
        <v>76</v>
      </c>
      <c r="DP724" s="15">
        <v>89</v>
      </c>
      <c r="DQ724" s="15">
        <v>139</v>
      </c>
      <c r="DR724" s="15">
        <v>135</v>
      </c>
      <c r="DS724" s="15">
        <v>122</v>
      </c>
      <c r="DT724" s="15">
        <v>67</v>
      </c>
      <c r="DU724" s="15">
        <v>17</v>
      </c>
      <c r="DV724" s="15">
        <v>137</v>
      </c>
      <c r="DW724" s="15">
        <v>20</v>
      </c>
      <c r="DX724" s="15">
        <v>10</v>
      </c>
      <c r="DY724" s="15">
        <v>45</v>
      </c>
      <c r="DZ724" s="15">
        <v>116</v>
      </c>
      <c r="EA724" s="15">
        <v>95</v>
      </c>
      <c r="EB724" s="15">
        <v>81</v>
      </c>
      <c r="EC724" s="15">
        <v>130</v>
      </c>
      <c r="ED724" s="15">
        <v>108</v>
      </c>
      <c r="EE724" s="15">
        <v>69</v>
      </c>
      <c r="EF724" s="15">
        <v>128</v>
      </c>
      <c r="EG724" s="15">
        <v>34</v>
      </c>
      <c r="EH724" s="15">
        <v>124</v>
      </c>
      <c r="EI724" s="15">
        <v>37</v>
      </c>
      <c r="EJ724" s="15">
        <v>101</v>
      </c>
      <c r="EK724" s="15">
        <v>133</v>
      </c>
      <c r="EL724" s="15">
        <v>106</v>
      </c>
      <c r="EM724" s="15">
        <v>55</v>
      </c>
      <c r="EN724" s="15">
        <v>86</v>
      </c>
      <c r="EP724" s="15">
        <v>85</v>
      </c>
      <c r="EQ724" s="15">
        <v>110</v>
      </c>
      <c r="ER724" s="15">
        <v>19</v>
      </c>
      <c r="ES724" s="15">
        <v>33</v>
      </c>
      <c r="EU724" s="15">
        <v>70</v>
      </c>
      <c r="EV724" s="15">
        <v>111</v>
      </c>
      <c r="EW724" s="15">
        <v>54</v>
      </c>
      <c r="EX724" s="15">
        <v>35</v>
      </c>
    </row>
    <row r="725" spans="4:154" s="15" customFormat="1">
      <c r="E725" s="475" t="s">
        <v>313</v>
      </c>
      <c r="F725" s="15">
        <v>64</v>
      </c>
      <c r="G725" s="15">
        <v>41</v>
      </c>
      <c r="H725" s="15">
        <v>24</v>
      </c>
      <c r="I725" s="15">
        <v>106</v>
      </c>
      <c r="J725" s="15">
        <v>144</v>
      </c>
      <c r="K725" s="15">
        <v>47</v>
      </c>
      <c r="L725" s="15">
        <v>85</v>
      </c>
      <c r="M725" s="15">
        <v>17</v>
      </c>
      <c r="N725" s="15">
        <v>65</v>
      </c>
      <c r="O725" s="15">
        <v>141</v>
      </c>
      <c r="P725" s="15">
        <v>60</v>
      </c>
      <c r="Q725" s="15">
        <v>70</v>
      </c>
      <c r="R725" s="15">
        <v>72</v>
      </c>
      <c r="S725" s="15">
        <v>102</v>
      </c>
      <c r="T725" s="15">
        <v>2</v>
      </c>
      <c r="U725" s="15">
        <v>109</v>
      </c>
      <c r="V725" s="15">
        <v>4</v>
      </c>
      <c r="W725" s="15">
        <v>80</v>
      </c>
      <c r="X725" s="15">
        <v>82</v>
      </c>
      <c r="Y725" s="15">
        <v>126</v>
      </c>
      <c r="Z725" s="15">
        <v>25</v>
      </c>
      <c r="AA725" s="15">
        <v>100</v>
      </c>
      <c r="AB725" s="15">
        <v>26</v>
      </c>
      <c r="AC725" s="15">
        <v>57</v>
      </c>
      <c r="AD725" s="15">
        <v>68</v>
      </c>
      <c r="AE725" s="15">
        <v>125</v>
      </c>
      <c r="AF725" s="15">
        <v>113</v>
      </c>
      <c r="AG725" s="15">
        <v>110</v>
      </c>
      <c r="AH725" s="15">
        <v>146</v>
      </c>
      <c r="AI725" s="15">
        <v>11</v>
      </c>
      <c r="AJ725" s="15">
        <v>115</v>
      </c>
      <c r="AK725" s="15">
        <v>36</v>
      </c>
      <c r="AL725" s="15">
        <v>87</v>
      </c>
      <c r="AM725" s="15">
        <v>61</v>
      </c>
      <c r="AN725" s="15">
        <v>97</v>
      </c>
      <c r="AO725" s="15">
        <v>69</v>
      </c>
      <c r="AP725" s="15">
        <v>51</v>
      </c>
      <c r="AQ725" s="15">
        <v>104</v>
      </c>
      <c r="AR725" s="15">
        <v>46</v>
      </c>
      <c r="AS725" s="15">
        <v>78</v>
      </c>
      <c r="AT725" s="15">
        <v>103</v>
      </c>
      <c r="AU725" s="15">
        <v>142</v>
      </c>
      <c r="AV725" s="15">
        <v>90</v>
      </c>
      <c r="AW725" s="15">
        <v>48</v>
      </c>
      <c r="AX725" s="15">
        <v>9</v>
      </c>
      <c r="AY725" s="15">
        <v>74</v>
      </c>
      <c r="AZ725" s="15">
        <v>14</v>
      </c>
      <c r="BA725" s="15">
        <v>67</v>
      </c>
      <c r="BB725" s="15">
        <v>8</v>
      </c>
      <c r="BC725" s="15">
        <v>143</v>
      </c>
      <c r="BD725" s="15">
        <v>37</v>
      </c>
      <c r="BE725" s="15">
        <v>63</v>
      </c>
      <c r="BF725" s="15">
        <v>52</v>
      </c>
      <c r="BG725" s="15">
        <v>138</v>
      </c>
      <c r="BH725" s="15">
        <v>71</v>
      </c>
      <c r="BI725" s="15">
        <v>73</v>
      </c>
      <c r="BJ725" s="15">
        <v>118</v>
      </c>
      <c r="BK725" s="15">
        <v>95</v>
      </c>
      <c r="BL725" s="15">
        <v>127</v>
      </c>
      <c r="BM725" s="15">
        <v>140</v>
      </c>
      <c r="BN725" s="15">
        <v>89</v>
      </c>
      <c r="BO725" s="15">
        <v>98</v>
      </c>
      <c r="BP725" s="15">
        <v>29</v>
      </c>
      <c r="BQ725" s="15">
        <v>1</v>
      </c>
      <c r="BR725" s="15">
        <v>56</v>
      </c>
      <c r="BS725" s="15">
        <v>124</v>
      </c>
      <c r="BT725" s="15">
        <v>96</v>
      </c>
      <c r="BU725" s="15">
        <v>21</v>
      </c>
      <c r="BV725" s="15">
        <v>32</v>
      </c>
      <c r="BW725" s="15">
        <v>18</v>
      </c>
      <c r="BX725" s="15">
        <v>35</v>
      </c>
      <c r="BY725" s="15">
        <v>76</v>
      </c>
      <c r="BZ725" s="15">
        <v>5</v>
      </c>
      <c r="CA725" s="15">
        <v>121</v>
      </c>
      <c r="CB725" s="15">
        <v>81</v>
      </c>
      <c r="CC725" s="15">
        <v>45</v>
      </c>
      <c r="CD725" s="15">
        <v>31</v>
      </c>
      <c r="CE725" s="15">
        <v>84</v>
      </c>
      <c r="CF725" s="15">
        <v>30</v>
      </c>
      <c r="CG725" s="15">
        <v>132</v>
      </c>
      <c r="CH725" s="15">
        <v>23</v>
      </c>
      <c r="CI725" s="15">
        <v>19</v>
      </c>
      <c r="CJ725" s="15">
        <v>116</v>
      </c>
      <c r="CK725" s="15">
        <v>123</v>
      </c>
      <c r="CL725" s="15">
        <v>93</v>
      </c>
      <c r="CM725" s="15">
        <v>117</v>
      </c>
      <c r="CN725" s="15">
        <v>136</v>
      </c>
      <c r="CO725" s="15">
        <v>59</v>
      </c>
      <c r="CP725" s="15">
        <v>13</v>
      </c>
      <c r="CQ725" s="15">
        <v>133</v>
      </c>
      <c r="CR725" s="15">
        <v>112</v>
      </c>
      <c r="CS725" s="15">
        <v>28</v>
      </c>
      <c r="CT725" s="15">
        <v>92</v>
      </c>
      <c r="CU725" s="15">
        <v>145</v>
      </c>
      <c r="CV725" s="15">
        <v>53</v>
      </c>
      <c r="CW725" s="15">
        <v>129</v>
      </c>
      <c r="CX725" s="15">
        <v>33</v>
      </c>
      <c r="CY725" s="15">
        <v>147</v>
      </c>
      <c r="CZ725" s="15">
        <v>107</v>
      </c>
      <c r="DA725" s="15">
        <v>91</v>
      </c>
      <c r="DB725" s="15">
        <v>108</v>
      </c>
      <c r="DC725" s="15">
        <v>6</v>
      </c>
      <c r="DD725" s="15">
        <v>20</v>
      </c>
      <c r="DE725" s="15">
        <v>131</v>
      </c>
      <c r="DF725" s="15">
        <v>114</v>
      </c>
      <c r="DG725" s="15">
        <v>49</v>
      </c>
      <c r="DH725" s="15">
        <v>88</v>
      </c>
      <c r="DI725" s="15">
        <v>119</v>
      </c>
      <c r="DJ725" s="15">
        <v>27</v>
      </c>
      <c r="DK725" s="15">
        <v>22</v>
      </c>
      <c r="DL725" s="15">
        <v>54</v>
      </c>
      <c r="DM725" s="15">
        <v>79</v>
      </c>
      <c r="DN725" s="15">
        <v>16</v>
      </c>
      <c r="DO725" s="15">
        <v>122</v>
      </c>
      <c r="DP725" s="15">
        <v>66</v>
      </c>
      <c r="DQ725" s="15">
        <v>43</v>
      </c>
      <c r="DR725" s="15">
        <v>86</v>
      </c>
      <c r="DS725" s="15">
        <v>134</v>
      </c>
      <c r="DT725" s="15">
        <v>38</v>
      </c>
      <c r="DU725" s="15">
        <v>137</v>
      </c>
      <c r="DV725" s="15">
        <v>39</v>
      </c>
      <c r="DW725" s="15">
        <v>44</v>
      </c>
      <c r="DX725" s="15">
        <v>34</v>
      </c>
      <c r="DY725" s="15">
        <v>77</v>
      </c>
      <c r="DZ725" s="15">
        <v>58</v>
      </c>
      <c r="EA725" s="15">
        <v>42</v>
      </c>
      <c r="EB725" s="15">
        <v>40</v>
      </c>
      <c r="EC725" s="15">
        <v>101</v>
      </c>
      <c r="ED725" s="15">
        <v>111</v>
      </c>
      <c r="EE725" s="15">
        <v>3</v>
      </c>
      <c r="EF725" s="15">
        <v>83</v>
      </c>
      <c r="EG725" s="15">
        <v>55</v>
      </c>
      <c r="EH725" s="15">
        <v>105</v>
      </c>
      <c r="EI725" s="15">
        <v>50</v>
      </c>
      <c r="EJ725" s="15">
        <v>139</v>
      </c>
      <c r="EK725" s="15">
        <v>94</v>
      </c>
      <c r="EL725" s="15">
        <v>120</v>
      </c>
      <c r="EM725" s="15">
        <v>99</v>
      </c>
      <c r="EN725" s="15">
        <v>128</v>
      </c>
      <c r="EP725" s="15">
        <v>135</v>
      </c>
      <c r="EQ725" s="15">
        <v>10</v>
      </c>
      <c r="ER725" s="15">
        <v>12</v>
      </c>
      <c r="ES725" s="15">
        <v>75</v>
      </c>
      <c r="EU725" s="15">
        <v>15</v>
      </c>
      <c r="EV725" s="15">
        <v>130</v>
      </c>
      <c r="EW725" s="15">
        <v>7</v>
      </c>
      <c r="EX725" s="15">
        <v>62</v>
      </c>
    </row>
    <row r="726" spans="4:154" s="15" customFormat="1"/>
    <row r="727" spans="4:154" s="15" customFormat="1">
      <c r="D727" s="479">
        <v>148</v>
      </c>
      <c r="E727" s="40" t="s">
        <v>338</v>
      </c>
    </row>
    <row r="728" spans="4:154" s="15" customFormat="1">
      <c r="E728" s="475" t="s">
        <v>283</v>
      </c>
      <c r="F728" s="15">
        <v>1</v>
      </c>
      <c r="G728" s="15">
        <v>2</v>
      </c>
      <c r="H728" s="15">
        <v>3</v>
      </c>
      <c r="I728" s="15">
        <v>4</v>
      </c>
      <c r="J728" s="15">
        <v>5</v>
      </c>
      <c r="K728" s="15">
        <v>6</v>
      </c>
      <c r="L728" s="15">
        <v>7</v>
      </c>
      <c r="M728" s="15">
        <v>8</v>
      </c>
      <c r="N728" s="15">
        <v>9</v>
      </c>
      <c r="O728" s="15">
        <v>10</v>
      </c>
      <c r="P728" s="15">
        <v>11</v>
      </c>
      <c r="Q728" s="15">
        <v>12</v>
      </c>
      <c r="R728" s="15">
        <v>13</v>
      </c>
      <c r="S728" s="15">
        <v>14</v>
      </c>
      <c r="T728" s="15">
        <v>15</v>
      </c>
      <c r="U728" s="15">
        <v>16</v>
      </c>
      <c r="V728" s="15">
        <v>17</v>
      </c>
      <c r="W728" s="15">
        <v>18</v>
      </c>
      <c r="X728" s="15">
        <v>19</v>
      </c>
      <c r="Y728" s="15">
        <v>20</v>
      </c>
      <c r="Z728" s="15">
        <v>21</v>
      </c>
      <c r="AA728" s="15">
        <v>22</v>
      </c>
      <c r="AB728" s="15">
        <v>23</v>
      </c>
      <c r="AC728" s="15">
        <v>24</v>
      </c>
      <c r="AD728" s="15">
        <v>25</v>
      </c>
      <c r="AE728" s="15">
        <v>26</v>
      </c>
      <c r="AF728" s="15">
        <v>27</v>
      </c>
      <c r="AG728" s="15">
        <v>28</v>
      </c>
      <c r="AH728" s="15">
        <v>29</v>
      </c>
      <c r="AI728" s="15">
        <v>30</v>
      </c>
      <c r="AJ728" s="15">
        <v>31</v>
      </c>
      <c r="AK728" s="15">
        <v>32</v>
      </c>
      <c r="AL728" s="15">
        <v>33</v>
      </c>
      <c r="AM728" s="15">
        <v>34</v>
      </c>
      <c r="AN728" s="15">
        <v>35</v>
      </c>
      <c r="AO728" s="15">
        <v>36</v>
      </c>
      <c r="AP728" s="15">
        <v>37</v>
      </c>
      <c r="AQ728" s="15">
        <v>38</v>
      </c>
      <c r="AR728" s="15">
        <v>39</v>
      </c>
      <c r="AS728" s="15">
        <v>40</v>
      </c>
      <c r="AT728" s="15">
        <v>41</v>
      </c>
      <c r="AU728" s="15">
        <v>42</v>
      </c>
      <c r="AV728" s="15">
        <v>43</v>
      </c>
      <c r="AW728" s="15">
        <v>44</v>
      </c>
      <c r="AX728" s="15">
        <v>45</v>
      </c>
      <c r="AY728" s="15">
        <v>46</v>
      </c>
      <c r="AZ728" s="15">
        <v>47</v>
      </c>
      <c r="BA728" s="15">
        <v>48</v>
      </c>
      <c r="BB728" s="15">
        <v>49</v>
      </c>
      <c r="BC728" s="15">
        <v>50</v>
      </c>
      <c r="BD728" s="15">
        <v>51</v>
      </c>
      <c r="BE728" s="15">
        <v>52</v>
      </c>
      <c r="BF728" s="15">
        <v>53</v>
      </c>
      <c r="BG728" s="15">
        <v>54</v>
      </c>
      <c r="BH728" s="15">
        <v>55</v>
      </c>
      <c r="BI728" s="15">
        <v>56</v>
      </c>
      <c r="BJ728" s="15">
        <v>57</v>
      </c>
      <c r="BK728" s="15">
        <v>58</v>
      </c>
      <c r="BL728" s="15">
        <v>59</v>
      </c>
      <c r="BM728" s="15">
        <v>60</v>
      </c>
      <c r="BN728" s="15">
        <v>61</v>
      </c>
      <c r="BO728" s="15">
        <v>62</v>
      </c>
      <c r="BP728" s="15">
        <v>63</v>
      </c>
      <c r="BQ728" s="15">
        <v>64</v>
      </c>
      <c r="BR728" s="15">
        <v>65</v>
      </c>
      <c r="BS728" s="15">
        <v>66</v>
      </c>
      <c r="BT728" s="15">
        <v>67</v>
      </c>
      <c r="BU728" s="15">
        <v>68</v>
      </c>
      <c r="BV728" s="15">
        <v>69</v>
      </c>
      <c r="BW728" s="15">
        <v>70</v>
      </c>
      <c r="BX728" s="15">
        <v>71</v>
      </c>
      <c r="BY728" s="15">
        <v>72</v>
      </c>
      <c r="BZ728" s="15">
        <v>73</v>
      </c>
      <c r="CA728" s="15">
        <v>74</v>
      </c>
      <c r="CB728" s="15">
        <v>75</v>
      </c>
      <c r="CC728" s="15">
        <v>76</v>
      </c>
      <c r="CD728" s="15">
        <v>77</v>
      </c>
      <c r="CE728" s="15">
        <v>78</v>
      </c>
      <c r="CF728" s="15">
        <v>79</v>
      </c>
      <c r="CG728" s="15">
        <v>80</v>
      </c>
      <c r="CH728" s="15">
        <v>81</v>
      </c>
      <c r="CI728" s="15">
        <v>82</v>
      </c>
      <c r="CJ728" s="15">
        <v>83</v>
      </c>
      <c r="CK728" s="15">
        <v>84</v>
      </c>
      <c r="CL728" s="15">
        <v>85</v>
      </c>
      <c r="CM728" s="15">
        <v>86</v>
      </c>
      <c r="CN728" s="15">
        <v>87</v>
      </c>
      <c r="CO728" s="15">
        <v>88</v>
      </c>
      <c r="CP728" s="15">
        <v>89</v>
      </c>
      <c r="CQ728" s="15">
        <v>90</v>
      </c>
      <c r="CR728" s="15">
        <v>91</v>
      </c>
      <c r="CS728" s="15">
        <v>92</v>
      </c>
      <c r="CT728" s="15">
        <v>93</v>
      </c>
      <c r="CU728" s="15">
        <v>94</v>
      </c>
      <c r="CV728" s="15">
        <v>95</v>
      </c>
      <c r="CW728" s="15">
        <v>96</v>
      </c>
      <c r="CX728" s="15">
        <v>97</v>
      </c>
      <c r="CY728" s="15">
        <v>98</v>
      </c>
      <c r="CZ728" s="15">
        <v>99</v>
      </c>
      <c r="DA728" s="15">
        <v>100</v>
      </c>
      <c r="DB728" s="15">
        <v>101</v>
      </c>
      <c r="DC728" s="15">
        <v>102</v>
      </c>
      <c r="DD728" s="15">
        <v>103</v>
      </c>
      <c r="DE728" s="15">
        <v>104</v>
      </c>
      <c r="DF728" s="15">
        <v>105</v>
      </c>
      <c r="DG728" s="15">
        <v>106</v>
      </c>
      <c r="DH728" s="15">
        <v>107</v>
      </c>
      <c r="DI728" s="15">
        <v>108</v>
      </c>
      <c r="DJ728" s="15">
        <v>109</v>
      </c>
      <c r="DK728" s="15">
        <v>110</v>
      </c>
      <c r="DL728" s="15">
        <v>111</v>
      </c>
      <c r="DM728" s="15">
        <v>112</v>
      </c>
      <c r="DN728" s="15">
        <v>113</v>
      </c>
      <c r="DO728" s="15">
        <v>114</v>
      </c>
      <c r="DP728" s="15">
        <v>115</v>
      </c>
      <c r="DQ728" s="15">
        <v>116</v>
      </c>
      <c r="DR728" s="15">
        <v>117</v>
      </c>
      <c r="DS728" s="15">
        <v>118</v>
      </c>
      <c r="DT728" s="15">
        <v>119</v>
      </c>
      <c r="DU728" s="15">
        <v>120</v>
      </c>
      <c r="DV728" s="15">
        <v>121</v>
      </c>
      <c r="DW728" s="15">
        <v>122</v>
      </c>
      <c r="DX728" s="15">
        <v>123</v>
      </c>
      <c r="DY728" s="15">
        <v>124</v>
      </c>
      <c r="DZ728" s="15">
        <v>125</v>
      </c>
      <c r="EA728" s="15">
        <v>126</v>
      </c>
      <c r="EB728" s="15">
        <v>127</v>
      </c>
      <c r="EC728" s="15">
        <v>128</v>
      </c>
      <c r="ED728" s="15">
        <v>129</v>
      </c>
      <c r="EE728" s="15">
        <v>130</v>
      </c>
      <c r="EF728" s="15">
        <v>131</v>
      </c>
      <c r="EG728" s="15">
        <v>132</v>
      </c>
      <c r="EH728" s="15">
        <v>133</v>
      </c>
      <c r="EI728" s="15">
        <v>134</v>
      </c>
      <c r="EJ728" s="15">
        <v>135</v>
      </c>
      <c r="EK728" s="15">
        <v>136</v>
      </c>
      <c r="EL728" s="15">
        <v>137</v>
      </c>
      <c r="EM728" s="15">
        <v>138</v>
      </c>
      <c r="EN728" s="15">
        <v>139</v>
      </c>
      <c r="EO728" s="15">
        <v>140</v>
      </c>
      <c r="EP728" s="15">
        <v>141</v>
      </c>
      <c r="EQ728" s="15">
        <v>142</v>
      </c>
      <c r="ER728" s="15">
        <v>143</v>
      </c>
      <c r="ES728" s="15">
        <v>144</v>
      </c>
      <c r="EU728" s="15">
        <v>145</v>
      </c>
      <c r="EV728" s="15">
        <v>146</v>
      </c>
      <c r="EW728" s="15">
        <v>147</v>
      </c>
      <c r="EX728" s="15">
        <v>148</v>
      </c>
    </row>
    <row r="729" spans="4:154" s="15" customFormat="1">
      <c r="E729" s="475" t="s">
        <v>311</v>
      </c>
      <c r="F729" s="15">
        <v>63</v>
      </c>
      <c r="G729" s="15">
        <v>140</v>
      </c>
      <c r="H729" s="15">
        <v>34</v>
      </c>
      <c r="I729" s="15">
        <v>133</v>
      </c>
      <c r="J729" s="15">
        <v>123</v>
      </c>
      <c r="K729" s="15">
        <v>97</v>
      </c>
      <c r="L729" s="15">
        <v>105</v>
      </c>
      <c r="M729" s="15">
        <v>35</v>
      </c>
      <c r="N729" s="15">
        <v>12</v>
      </c>
      <c r="O729" s="15">
        <v>131</v>
      </c>
      <c r="P729" s="15">
        <v>99</v>
      </c>
      <c r="Q729" s="15">
        <v>5</v>
      </c>
      <c r="R729" s="15">
        <v>89</v>
      </c>
      <c r="S729" s="15">
        <v>111</v>
      </c>
      <c r="T729" s="15">
        <v>27</v>
      </c>
      <c r="U729" s="15">
        <v>24</v>
      </c>
      <c r="V729" s="15">
        <v>41</v>
      </c>
      <c r="W729" s="15">
        <v>141</v>
      </c>
      <c r="X729" s="15">
        <v>60</v>
      </c>
      <c r="Y729" s="15">
        <v>132</v>
      </c>
      <c r="Z729" s="15">
        <v>20</v>
      </c>
      <c r="AA729" s="15">
        <v>56</v>
      </c>
      <c r="AB729" s="15">
        <v>65</v>
      </c>
      <c r="AC729" s="15">
        <v>113</v>
      </c>
      <c r="AD729" s="15">
        <v>22</v>
      </c>
      <c r="AE729" s="15">
        <v>38</v>
      </c>
      <c r="AF729" s="15">
        <v>91</v>
      </c>
      <c r="AG729" s="15">
        <v>119</v>
      </c>
      <c r="AH729" s="15">
        <v>72</v>
      </c>
      <c r="AI729" s="15">
        <v>59</v>
      </c>
      <c r="AJ729" s="15">
        <v>29</v>
      </c>
      <c r="AK729" s="15">
        <v>93</v>
      </c>
      <c r="AL729" s="15">
        <v>31</v>
      </c>
      <c r="AM729" s="15">
        <v>138</v>
      </c>
      <c r="AN729" s="15">
        <v>57</v>
      </c>
      <c r="AO729" s="15">
        <v>80</v>
      </c>
      <c r="AP729" s="15">
        <v>19</v>
      </c>
      <c r="AQ729" s="15">
        <v>124</v>
      </c>
      <c r="AR729" s="15">
        <v>30</v>
      </c>
      <c r="AS729" s="15">
        <v>102</v>
      </c>
      <c r="AT729" s="15">
        <v>104</v>
      </c>
      <c r="AU729" s="15">
        <v>69</v>
      </c>
      <c r="AV729" s="15">
        <v>32</v>
      </c>
      <c r="AW729" s="15">
        <v>142</v>
      </c>
      <c r="AX729" s="15">
        <v>147</v>
      </c>
      <c r="AY729" s="15">
        <v>84</v>
      </c>
      <c r="AZ729" s="15">
        <v>135</v>
      </c>
      <c r="BA729" s="15">
        <v>125</v>
      </c>
      <c r="BB729" s="15">
        <v>52</v>
      </c>
      <c r="BC729" s="15">
        <v>13</v>
      </c>
      <c r="BD729" s="15">
        <v>148</v>
      </c>
      <c r="BE729" s="15">
        <v>50</v>
      </c>
      <c r="BF729" s="15">
        <v>115</v>
      </c>
      <c r="BG729" s="15">
        <v>45</v>
      </c>
      <c r="BH729" s="15">
        <v>98</v>
      </c>
      <c r="BI729" s="15">
        <v>47</v>
      </c>
      <c r="BJ729" s="15">
        <v>8</v>
      </c>
      <c r="BK729" s="15">
        <v>67</v>
      </c>
      <c r="BL729" s="15">
        <v>126</v>
      </c>
      <c r="BM729" s="15">
        <v>18</v>
      </c>
      <c r="BN729" s="15">
        <v>79</v>
      </c>
      <c r="BO729" s="15">
        <v>43</v>
      </c>
      <c r="BP729" s="15">
        <v>1</v>
      </c>
      <c r="BQ729" s="15">
        <v>7</v>
      </c>
      <c r="BR729" s="15">
        <v>122</v>
      </c>
      <c r="BS729" s="15">
        <v>82</v>
      </c>
      <c r="BT729" s="15">
        <v>58</v>
      </c>
      <c r="BU729" s="15">
        <v>4</v>
      </c>
      <c r="BV729" s="15">
        <v>42</v>
      </c>
      <c r="BW729" s="15">
        <v>33</v>
      </c>
      <c r="BX729" s="15">
        <v>49</v>
      </c>
      <c r="BY729" s="15">
        <v>68</v>
      </c>
      <c r="BZ729" s="15">
        <v>136</v>
      </c>
      <c r="CA729" s="15">
        <v>112</v>
      </c>
      <c r="CB729" s="15">
        <v>101</v>
      </c>
      <c r="CC729" s="15">
        <v>44</v>
      </c>
      <c r="CD729" s="15">
        <v>86</v>
      </c>
      <c r="CE729" s="15">
        <v>95</v>
      </c>
      <c r="CF729" s="15">
        <v>26</v>
      </c>
      <c r="CG729" s="15">
        <v>145</v>
      </c>
      <c r="CH729" s="15">
        <v>128</v>
      </c>
      <c r="CI729" s="15">
        <v>120</v>
      </c>
      <c r="CJ729" s="15">
        <v>134</v>
      </c>
      <c r="CK729" s="15">
        <v>73</v>
      </c>
      <c r="CL729" s="15">
        <v>37</v>
      </c>
      <c r="CM729" s="15">
        <v>139</v>
      </c>
      <c r="CN729" s="15">
        <v>81</v>
      </c>
      <c r="CO729" s="15">
        <v>66</v>
      </c>
      <c r="CP729" s="15">
        <v>48</v>
      </c>
      <c r="CQ729" s="15">
        <v>39</v>
      </c>
      <c r="CR729" s="15">
        <v>146</v>
      </c>
      <c r="CS729" s="15">
        <v>110</v>
      </c>
      <c r="CT729" s="15">
        <v>129</v>
      </c>
      <c r="CU729" s="15">
        <v>118</v>
      </c>
      <c r="CV729" s="15">
        <v>88</v>
      </c>
      <c r="CW729" s="15">
        <v>144</v>
      </c>
      <c r="CX729" s="15">
        <v>55</v>
      </c>
      <c r="CY729" s="15">
        <v>64</v>
      </c>
      <c r="CZ729" s="15">
        <v>16</v>
      </c>
      <c r="DA729" s="15">
        <v>3</v>
      </c>
      <c r="DB729" s="15">
        <v>15</v>
      </c>
      <c r="DC729" s="15">
        <v>40</v>
      </c>
      <c r="DD729" s="15">
        <v>87</v>
      </c>
      <c r="DE729" s="15">
        <v>23</v>
      </c>
      <c r="DF729" s="15">
        <v>94</v>
      </c>
      <c r="DG729" s="15">
        <v>9</v>
      </c>
      <c r="DH729" s="15">
        <v>114</v>
      </c>
      <c r="DI729" s="15">
        <v>70</v>
      </c>
      <c r="DJ729" s="15">
        <v>100</v>
      </c>
      <c r="DK729" s="15">
        <v>143</v>
      </c>
      <c r="DL729" s="15">
        <v>137</v>
      </c>
      <c r="DM729" s="15">
        <v>61</v>
      </c>
      <c r="DN729" s="15">
        <v>2</v>
      </c>
      <c r="DO729" s="15">
        <v>107</v>
      </c>
      <c r="DP729" s="15">
        <v>53</v>
      </c>
      <c r="DQ729" s="15">
        <v>25</v>
      </c>
      <c r="DR729" s="15">
        <v>109</v>
      </c>
      <c r="DS729" s="15">
        <v>17</v>
      </c>
      <c r="DT729" s="15">
        <v>46</v>
      </c>
      <c r="DU729" s="15">
        <v>83</v>
      </c>
      <c r="DV729" s="15">
        <v>130</v>
      </c>
      <c r="DW729" s="15">
        <v>28</v>
      </c>
      <c r="DX729" s="15">
        <v>116</v>
      </c>
      <c r="DY729" s="15">
        <v>71</v>
      </c>
      <c r="DZ729" s="15">
        <v>54</v>
      </c>
      <c r="EA729" s="15">
        <v>62</v>
      </c>
      <c r="EB729" s="15">
        <v>74</v>
      </c>
      <c r="EC729" s="15">
        <v>6</v>
      </c>
      <c r="ED729" s="15">
        <v>108</v>
      </c>
      <c r="EE729" s="15">
        <v>96</v>
      </c>
      <c r="EF729" s="15">
        <v>127</v>
      </c>
      <c r="EG729" s="15">
        <v>78</v>
      </c>
      <c r="EH729" s="15">
        <v>36</v>
      </c>
      <c r="EI729" s="15">
        <v>11</v>
      </c>
      <c r="EJ729" s="15">
        <v>106</v>
      </c>
      <c r="EK729" s="15">
        <v>85</v>
      </c>
      <c r="EL729" s="15">
        <v>14</v>
      </c>
      <c r="EM729" s="15">
        <v>76</v>
      </c>
      <c r="EN729" s="15">
        <v>75</v>
      </c>
      <c r="EO729" s="15">
        <v>121</v>
      </c>
      <c r="EP729" s="15">
        <v>90</v>
      </c>
      <c r="EQ729" s="15">
        <v>21</v>
      </c>
      <c r="ER729" s="15">
        <v>92</v>
      </c>
      <c r="ES729" s="15">
        <v>51</v>
      </c>
      <c r="EU729" s="15">
        <v>10</v>
      </c>
      <c r="EV729" s="15">
        <v>103</v>
      </c>
      <c r="EW729" s="15">
        <v>117</v>
      </c>
      <c r="EX729" s="15">
        <v>77</v>
      </c>
    </row>
    <row r="730" spans="4:154" s="15" customFormat="1">
      <c r="E730" s="475" t="s">
        <v>313</v>
      </c>
      <c r="F730" s="15">
        <v>45</v>
      </c>
      <c r="G730" s="15">
        <v>51</v>
      </c>
      <c r="H730" s="15">
        <v>12</v>
      </c>
      <c r="I730" s="15">
        <v>96</v>
      </c>
      <c r="J730" s="15">
        <v>29</v>
      </c>
      <c r="K730" s="15">
        <v>94</v>
      </c>
      <c r="L730" s="15">
        <v>143</v>
      </c>
      <c r="M730" s="15">
        <v>42</v>
      </c>
      <c r="N730" s="15">
        <v>90</v>
      </c>
      <c r="O730" s="15">
        <v>56</v>
      </c>
      <c r="P730" s="15">
        <v>48</v>
      </c>
      <c r="Q730" s="15">
        <v>71</v>
      </c>
      <c r="R730" s="15">
        <v>27</v>
      </c>
      <c r="S730" s="15">
        <v>61</v>
      </c>
      <c r="T730" s="15">
        <v>43</v>
      </c>
      <c r="U730" s="15">
        <v>123</v>
      </c>
      <c r="V730" s="15">
        <v>85</v>
      </c>
      <c r="W730" s="15">
        <v>112</v>
      </c>
      <c r="X730" s="15">
        <v>106</v>
      </c>
      <c r="Y730" s="15">
        <v>148</v>
      </c>
      <c r="Z730" s="15">
        <v>3</v>
      </c>
      <c r="AA730" s="15">
        <v>89</v>
      </c>
      <c r="AB730" s="15">
        <v>50</v>
      </c>
      <c r="AC730" s="15">
        <v>78</v>
      </c>
      <c r="AD730" s="15">
        <v>128</v>
      </c>
      <c r="AE730" s="15">
        <v>39</v>
      </c>
      <c r="AF730" s="15">
        <v>34</v>
      </c>
      <c r="AG730" s="15">
        <v>102</v>
      </c>
      <c r="AH730" s="15">
        <v>25</v>
      </c>
      <c r="AI730" s="15">
        <v>62</v>
      </c>
      <c r="AJ730" s="15">
        <v>115</v>
      </c>
      <c r="AK730" s="15">
        <v>83</v>
      </c>
      <c r="AL730" s="15">
        <v>57</v>
      </c>
      <c r="AM730" s="15">
        <v>66</v>
      </c>
      <c r="AN730" s="15">
        <v>6</v>
      </c>
      <c r="AO730" s="15">
        <v>37</v>
      </c>
      <c r="AP730" s="15">
        <v>144</v>
      </c>
      <c r="AQ730" s="15">
        <v>110</v>
      </c>
      <c r="AR730" s="15">
        <v>58</v>
      </c>
      <c r="AS730" s="15">
        <v>21</v>
      </c>
      <c r="AT730" s="15">
        <v>132</v>
      </c>
      <c r="AU730" s="15">
        <v>84</v>
      </c>
      <c r="AV730" s="15">
        <v>99</v>
      </c>
      <c r="AW730" s="15">
        <v>146</v>
      </c>
      <c r="AX730" s="15">
        <v>47</v>
      </c>
      <c r="AY730" s="15">
        <v>142</v>
      </c>
      <c r="AZ730" s="15">
        <v>133</v>
      </c>
      <c r="BA730" s="15">
        <v>122</v>
      </c>
      <c r="BB730" s="15">
        <v>101</v>
      </c>
      <c r="BC730" s="15">
        <v>86</v>
      </c>
      <c r="BD730" s="15">
        <v>40</v>
      </c>
      <c r="BE730" s="15">
        <v>80</v>
      </c>
      <c r="BF730" s="15">
        <v>114</v>
      </c>
      <c r="BG730" s="15">
        <v>127</v>
      </c>
      <c r="BH730" s="15">
        <v>139</v>
      </c>
      <c r="BI730" s="15">
        <v>118</v>
      </c>
      <c r="BJ730" s="15">
        <v>138</v>
      </c>
      <c r="BK730" s="15">
        <v>15</v>
      </c>
      <c r="BL730" s="15">
        <v>8</v>
      </c>
      <c r="BM730" s="15">
        <v>104</v>
      </c>
      <c r="BN730" s="15">
        <v>129</v>
      </c>
      <c r="BO730" s="15">
        <v>134</v>
      </c>
      <c r="BP730" s="15">
        <v>52</v>
      </c>
      <c r="BQ730" s="15">
        <v>82</v>
      </c>
      <c r="BR730" s="15">
        <v>63</v>
      </c>
      <c r="BS730" s="15">
        <v>30</v>
      </c>
      <c r="BT730" s="15">
        <v>49</v>
      </c>
      <c r="BU730" s="15">
        <v>140</v>
      </c>
      <c r="BV730" s="15">
        <v>91</v>
      </c>
      <c r="BW730" s="15">
        <v>79</v>
      </c>
      <c r="BX730" s="15">
        <v>54</v>
      </c>
      <c r="BY730" s="15">
        <v>126</v>
      </c>
      <c r="BZ730" s="15">
        <v>109</v>
      </c>
      <c r="CA730" s="15">
        <v>20</v>
      </c>
      <c r="CB730" s="15">
        <v>136</v>
      </c>
      <c r="CC730" s="15">
        <v>59</v>
      </c>
      <c r="CD730" s="15">
        <v>124</v>
      </c>
      <c r="CE730" s="15">
        <v>11</v>
      </c>
      <c r="CF730" s="15">
        <v>87</v>
      </c>
      <c r="CG730" s="15">
        <v>137</v>
      </c>
      <c r="CH730" s="15">
        <v>88</v>
      </c>
      <c r="CI730" s="15">
        <v>64</v>
      </c>
      <c r="CJ730" s="15">
        <v>105</v>
      </c>
      <c r="CK730" s="15">
        <v>36</v>
      </c>
      <c r="CL730" s="15">
        <v>17</v>
      </c>
      <c r="CM730" s="15">
        <v>60</v>
      </c>
      <c r="CN730" s="15">
        <v>95</v>
      </c>
      <c r="CO730" s="15">
        <v>46</v>
      </c>
      <c r="CP730" s="15">
        <v>103</v>
      </c>
      <c r="CQ730" s="15">
        <v>9</v>
      </c>
      <c r="CR730" s="15">
        <v>18</v>
      </c>
      <c r="CS730" s="15">
        <v>53</v>
      </c>
      <c r="CT730" s="15">
        <v>14</v>
      </c>
      <c r="CU730" s="15">
        <v>10</v>
      </c>
      <c r="CV730" s="15">
        <v>93</v>
      </c>
      <c r="CW730" s="15">
        <v>4</v>
      </c>
      <c r="CX730" s="15">
        <v>16</v>
      </c>
      <c r="CY730" s="15">
        <v>72</v>
      </c>
      <c r="CZ730" s="15">
        <v>116</v>
      </c>
      <c r="DA730" s="15">
        <v>26</v>
      </c>
      <c r="DB730" s="15">
        <v>13</v>
      </c>
      <c r="DC730" s="15">
        <v>73</v>
      </c>
      <c r="DD730" s="15">
        <v>22</v>
      </c>
      <c r="DE730" s="15">
        <v>68</v>
      </c>
      <c r="DF730" s="15">
        <v>97</v>
      </c>
      <c r="DG730" s="15">
        <v>69</v>
      </c>
      <c r="DH730" s="15">
        <v>131</v>
      </c>
      <c r="DI730" s="15">
        <v>111</v>
      </c>
      <c r="DJ730" s="15">
        <v>28</v>
      </c>
      <c r="DK730" s="15">
        <v>117</v>
      </c>
      <c r="DL730" s="15">
        <v>108</v>
      </c>
      <c r="DM730" s="15">
        <v>147</v>
      </c>
      <c r="DN730" s="15">
        <v>135</v>
      </c>
      <c r="DO730" s="15">
        <v>1</v>
      </c>
      <c r="DP730" s="15">
        <v>31</v>
      </c>
      <c r="DQ730" s="15">
        <v>35</v>
      </c>
      <c r="DR730" s="15">
        <v>23</v>
      </c>
      <c r="DS730" s="15">
        <v>55</v>
      </c>
      <c r="DT730" s="15">
        <v>145</v>
      </c>
      <c r="DU730" s="15">
        <v>38</v>
      </c>
      <c r="DV730" s="15">
        <v>113</v>
      </c>
      <c r="DW730" s="15">
        <v>24</v>
      </c>
      <c r="DX730" s="15">
        <v>77</v>
      </c>
      <c r="DY730" s="15">
        <v>121</v>
      </c>
      <c r="DZ730" s="15">
        <v>2</v>
      </c>
      <c r="EA730" s="15">
        <v>19</v>
      </c>
      <c r="EB730" s="15">
        <v>130</v>
      </c>
      <c r="EC730" s="15">
        <v>107</v>
      </c>
      <c r="ED730" s="15">
        <v>92</v>
      </c>
      <c r="EE730" s="15">
        <v>32</v>
      </c>
      <c r="EF730" s="15">
        <v>100</v>
      </c>
      <c r="EG730" s="15">
        <v>33</v>
      </c>
      <c r="EH730" s="15">
        <v>5</v>
      </c>
      <c r="EI730" s="15">
        <v>141</v>
      </c>
      <c r="EJ730" s="15">
        <v>44</v>
      </c>
      <c r="EK730" s="15">
        <v>75</v>
      </c>
      <c r="EL730" s="15">
        <v>98</v>
      </c>
      <c r="EM730" s="15">
        <v>120</v>
      </c>
      <c r="EN730" s="15">
        <v>81</v>
      </c>
      <c r="EO730" s="15">
        <v>67</v>
      </c>
      <c r="EP730" s="15">
        <v>125</v>
      </c>
      <c r="EQ730" s="15">
        <v>70</v>
      </c>
      <c r="ER730" s="15">
        <v>7</v>
      </c>
      <c r="ES730" s="15">
        <v>76</v>
      </c>
      <c r="EU730" s="15">
        <v>119</v>
      </c>
      <c r="EV730" s="15">
        <v>65</v>
      </c>
      <c r="EW730" s="15">
        <v>74</v>
      </c>
      <c r="EX730" s="15">
        <v>41</v>
      </c>
    </row>
    <row r="731" spans="4:154" s="15" customFormat="1"/>
    <row r="732" spans="4:154" s="15" customFormat="1">
      <c r="D732" s="479">
        <v>149</v>
      </c>
      <c r="E732" s="40" t="s">
        <v>338</v>
      </c>
    </row>
    <row r="733" spans="4:154" s="15" customFormat="1">
      <c r="E733" s="475" t="s">
        <v>283</v>
      </c>
      <c r="F733" s="15">
        <v>1</v>
      </c>
      <c r="G733" s="15">
        <v>2</v>
      </c>
      <c r="H733" s="15">
        <v>3</v>
      </c>
      <c r="I733" s="15">
        <v>4</v>
      </c>
      <c r="J733" s="15">
        <v>5</v>
      </c>
      <c r="K733" s="15">
        <v>6</v>
      </c>
      <c r="L733" s="15">
        <v>7</v>
      </c>
      <c r="M733" s="15">
        <v>8</v>
      </c>
      <c r="N733" s="15">
        <v>9</v>
      </c>
      <c r="O733" s="15">
        <v>10</v>
      </c>
      <c r="P733" s="15">
        <v>11</v>
      </c>
      <c r="Q733" s="15">
        <v>12</v>
      </c>
      <c r="R733" s="15">
        <v>13</v>
      </c>
      <c r="S733" s="15">
        <v>14</v>
      </c>
      <c r="T733" s="15">
        <v>15</v>
      </c>
      <c r="U733" s="15">
        <v>16</v>
      </c>
      <c r="V733" s="15">
        <v>17</v>
      </c>
      <c r="W733" s="15">
        <v>18</v>
      </c>
      <c r="X733" s="15">
        <v>19</v>
      </c>
      <c r="Y733" s="15">
        <v>20</v>
      </c>
      <c r="Z733" s="15">
        <v>21</v>
      </c>
      <c r="AA733" s="15">
        <v>22</v>
      </c>
      <c r="AB733" s="15">
        <v>23</v>
      </c>
      <c r="AC733" s="15">
        <v>24</v>
      </c>
      <c r="AD733" s="15">
        <v>25</v>
      </c>
      <c r="AE733" s="15">
        <v>26</v>
      </c>
      <c r="AF733" s="15">
        <v>27</v>
      </c>
      <c r="AG733" s="15">
        <v>28</v>
      </c>
      <c r="AH733" s="15">
        <v>29</v>
      </c>
      <c r="AI733" s="15">
        <v>30</v>
      </c>
      <c r="AJ733" s="15">
        <v>31</v>
      </c>
      <c r="AK733" s="15">
        <v>32</v>
      </c>
      <c r="AL733" s="15">
        <v>33</v>
      </c>
      <c r="AM733" s="15">
        <v>34</v>
      </c>
      <c r="AN733" s="15">
        <v>35</v>
      </c>
      <c r="AO733" s="15">
        <v>36</v>
      </c>
      <c r="AP733" s="15">
        <v>37</v>
      </c>
      <c r="AQ733" s="15">
        <v>38</v>
      </c>
      <c r="AR733" s="15">
        <v>39</v>
      </c>
      <c r="AS733" s="15">
        <v>40</v>
      </c>
      <c r="AT733" s="15">
        <v>41</v>
      </c>
      <c r="AU733" s="15">
        <v>42</v>
      </c>
      <c r="AV733" s="15">
        <v>43</v>
      </c>
      <c r="AW733" s="15">
        <v>44</v>
      </c>
      <c r="AX733" s="15">
        <v>45</v>
      </c>
      <c r="AY733" s="15">
        <v>46</v>
      </c>
      <c r="AZ733" s="15">
        <v>47</v>
      </c>
      <c r="BA733" s="15">
        <v>48</v>
      </c>
      <c r="BB733" s="15">
        <v>49</v>
      </c>
      <c r="BC733" s="15">
        <v>50</v>
      </c>
      <c r="BD733" s="15">
        <v>51</v>
      </c>
      <c r="BE733" s="15">
        <v>52</v>
      </c>
      <c r="BF733" s="15">
        <v>53</v>
      </c>
      <c r="BG733" s="15">
        <v>54</v>
      </c>
      <c r="BH733" s="15">
        <v>55</v>
      </c>
      <c r="BI733" s="15">
        <v>56</v>
      </c>
      <c r="BJ733" s="15">
        <v>57</v>
      </c>
      <c r="BK733" s="15">
        <v>58</v>
      </c>
      <c r="BL733" s="15">
        <v>59</v>
      </c>
      <c r="BM733" s="15">
        <v>60</v>
      </c>
      <c r="BN733" s="15">
        <v>61</v>
      </c>
      <c r="BO733" s="15">
        <v>62</v>
      </c>
      <c r="BP733" s="15">
        <v>63</v>
      </c>
      <c r="BQ733" s="15">
        <v>64</v>
      </c>
      <c r="BR733" s="15">
        <v>65</v>
      </c>
      <c r="BS733" s="15">
        <v>66</v>
      </c>
      <c r="BT733" s="15">
        <v>67</v>
      </c>
      <c r="BU733" s="15">
        <v>68</v>
      </c>
      <c r="BV733" s="15">
        <v>69</v>
      </c>
      <c r="BW733" s="15">
        <v>70</v>
      </c>
      <c r="BX733" s="15">
        <v>71</v>
      </c>
      <c r="BY733" s="15">
        <v>72</v>
      </c>
      <c r="BZ733" s="15">
        <v>73</v>
      </c>
      <c r="CA733" s="15">
        <v>74</v>
      </c>
      <c r="CB733" s="15">
        <v>75</v>
      </c>
      <c r="CC733" s="15">
        <v>76</v>
      </c>
      <c r="CD733" s="15">
        <v>77</v>
      </c>
      <c r="CE733" s="15">
        <v>78</v>
      </c>
      <c r="CF733" s="15">
        <v>79</v>
      </c>
      <c r="CG733" s="15">
        <v>80</v>
      </c>
      <c r="CH733" s="15">
        <v>81</v>
      </c>
      <c r="CI733" s="15">
        <v>82</v>
      </c>
      <c r="CJ733" s="15">
        <v>83</v>
      </c>
      <c r="CK733" s="15">
        <v>84</v>
      </c>
      <c r="CL733" s="15">
        <v>85</v>
      </c>
      <c r="CM733" s="15">
        <v>86</v>
      </c>
      <c r="CN733" s="15">
        <v>87</v>
      </c>
      <c r="CO733" s="15">
        <v>88</v>
      </c>
      <c r="CP733" s="15">
        <v>89</v>
      </c>
      <c r="CQ733" s="15">
        <v>90</v>
      </c>
      <c r="CR733" s="15">
        <v>91</v>
      </c>
      <c r="CS733" s="15">
        <v>92</v>
      </c>
      <c r="CT733" s="15">
        <v>93</v>
      </c>
      <c r="CU733" s="15">
        <v>94</v>
      </c>
      <c r="CV733" s="15">
        <v>95</v>
      </c>
      <c r="CW733" s="15">
        <v>96</v>
      </c>
      <c r="CX733" s="15">
        <v>97</v>
      </c>
      <c r="CY733" s="15">
        <v>98</v>
      </c>
      <c r="CZ733" s="15">
        <v>99</v>
      </c>
      <c r="DA733" s="15">
        <v>100</v>
      </c>
      <c r="DB733" s="15">
        <v>101</v>
      </c>
      <c r="DC733" s="15">
        <v>102</v>
      </c>
      <c r="DD733" s="15">
        <v>103</v>
      </c>
      <c r="DE733" s="15">
        <v>104</v>
      </c>
      <c r="DF733" s="15">
        <v>105</v>
      </c>
      <c r="DG733" s="15">
        <v>106</v>
      </c>
      <c r="DH733" s="15">
        <v>107</v>
      </c>
      <c r="DI733" s="15">
        <v>108</v>
      </c>
      <c r="DJ733" s="15">
        <v>109</v>
      </c>
      <c r="DK733" s="15">
        <v>110</v>
      </c>
      <c r="DL733" s="15">
        <v>111</v>
      </c>
      <c r="DM733" s="15">
        <v>112</v>
      </c>
      <c r="DN733" s="15">
        <v>113</v>
      </c>
      <c r="DO733" s="15">
        <v>114</v>
      </c>
      <c r="DP733" s="15">
        <v>115</v>
      </c>
      <c r="DQ733" s="15">
        <v>116</v>
      </c>
      <c r="DR733" s="15">
        <v>117</v>
      </c>
      <c r="DS733" s="15">
        <v>118</v>
      </c>
      <c r="DT733" s="15">
        <v>119</v>
      </c>
      <c r="DU733" s="15">
        <v>120</v>
      </c>
      <c r="DV733" s="15">
        <v>121</v>
      </c>
      <c r="DW733" s="15">
        <v>122</v>
      </c>
      <c r="DX733" s="15">
        <v>123</v>
      </c>
      <c r="DY733" s="15">
        <v>124</v>
      </c>
      <c r="DZ733" s="15">
        <v>125</v>
      </c>
      <c r="EA733" s="15">
        <v>126</v>
      </c>
      <c r="EB733" s="15">
        <v>127</v>
      </c>
      <c r="EC733" s="15">
        <v>128</v>
      </c>
      <c r="ED733" s="15">
        <v>129</v>
      </c>
      <c r="EE733" s="15">
        <v>130</v>
      </c>
      <c r="EF733" s="15">
        <v>131</v>
      </c>
      <c r="EG733" s="15">
        <v>132</v>
      </c>
      <c r="EH733" s="15">
        <v>133</v>
      </c>
      <c r="EI733" s="15">
        <v>134</v>
      </c>
      <c r="EJ733" s="15">
        <v>135</v>
      </c>
      <c r="EK733" s="15">
        <v>136</v>
      </c>
      <c r="EL733" s="15">
        <v>137</v>
      </c>
      <c r="EM733" s="15">
        <v>138</v>
      </c>
      <c r="EN733" s="15">
        <v>139</v>
      </c>
      <c r="EO733" s="15">
        <v>140</v>
      </c>
      <c r="EP733" s="15">
        <v>141</v>
      </c>
      <c r="EQ733" s="15">
        <v>142</v>
      </c>
      <c r="ER733" s="15">
        <v>143</v>
      </c>
      <c r="ES733" s="15">
        <v>144</v>
      </c>
      <c r="ET733" s="15">
        <v>145</v>
      </c>
      <c r="EU733" s="15">
        <v>146</v>
      </c>
      <c r="EV733" s="15">
        <v>147</v>
      </c>
      <c r="EW733" s="15">
        <v>148</v>
      </c>
      <c r="EX733" s="15">
        <v>149</v>
      </c>
    </row>
    <row r="734" spans="4:154" s="15" customFormat="1">
      <c r="E734" s="475" t="s">
        <v>311</v>
      </c>
      <c r="F734" s="15">
        <v>122</v>
      </c>
      <c r="G734" s="15">
        <v>75</v>
      </c>
      <c r="H734" s="15">
        <v>20</v>
      </c>
      <c r="I734" s="15">
        <v>82</v>
      </c>
      <c r="J734" s="15">
        <v>92</v>
      </c>
      <c r="K734" s="15">
        <v>113</v>
      </c>
      <c r="L734" s="15">
        <v>86</v>
      </c>
      <c r="M734" s="15">
        <v>15</v>
      </c>
      <c r="N734" s="15">
        <v>138</v>
      </c>
      <c r="O734" s="15">
        <v>127</v>
      </c>
      <c r="P734" s="15">
        <v>28</v>
      </c>
      <c r="Q734" s="15">
        <v>136</v>
      </c>
      <c r="R734" s="15">
        <v>116</v>
      </c>
      <c r="S734" s="15">
        <v>71</v>
      </c>
      <c r="T734" s="15">
        <v>8</v>
      </c>
      <c r="U734" s="15">
        <v>90</v>
      </c>
      <c r="V734" s="15">
        <v>98</v>
      </c>
      <c r="W734" s="15">
        <v>101</v>
      </c>
      <c r="X734" s="15">
        <v>56</v>
      </c>
      <c r="Y734" s="15">
        <v>108</v>
      </c>
      <c r="Z734" s="15">
        <v>123</v>
      </c>
      <c r="AA734" s="15">
        <v>35</v>
      </c>
      <c r="AB734" s="15">
        <v>79</v>
      </c>
      <c r="AC734" s="15">
        <v>132</v>
      </c>
      <c r="AD734" s="15">
        <v>16</v>
      </c>
      <c r="AE734" s="15">
        <v>102</v>
      </c>
      <c r="AF734" s="15">
        <v>41</v>
      </c>
      <c r="AG734" s="15">
        <v>27</v>
      </c>
      <c r="AH734" s="15">
        <v>38</v>
      </c>
      <c r="AI734" s="15">
        <v>54</v>
      </c>
      <c r="AJ734" s="15">
        <v>135</v>
      </c>
      <c r="AK734" s="15">
        <v>69</v>
      </c>
      <c r="AL734" s="15">
        <v>130</v>
      </c>
      <c r="AM734" s="15">
        <v>52</v>
      </c>
      <c r="AN734" s="15">
        <v>103</v>
      </c>
      <c r="AO734" s="15">
        <v>104</v>
      </c>
      <c r="AP734" s="15">
        <v>19</v>
      </c>
      <c r="AQ734" s="15">
        <v>39</v>
      </c>
      <c r="AR734" s="15">
        <v>111</v>
      </c>
      <c r="AS734" s="15">
        <v>63</v>
      </c>
      <c r="AT734" s="15">
        <v>118</v>
      </c>
      <c r="AU734" s="15">
        <v>105</v>
      </c>
      <c r="AV734" s="15">
        <v>124</v>
      </c>
      <c r="AW734" s="15">
        <v>142</v>
      </c>
      <c r="AX734" s="15">
        <v>26</v>
      </c>
      <c r="AY734" s="15">
        <v>53</v>
      </c>
      <c r="AZ734" s="15">
        <v>29</v>
      </c>
      <c r="BA734" s="15">
        <v>119</v>
      </c>
      <c r="BB734" s="15">
        <v>21</v>
      </c>
      <c r="BC734" s="15">
        <v>131</v>
      </c>
      <c r="BD734" s="15">
        <v>74</v>
      </c>
      <c r="BE734" s="15">
        <v>96</v>
      </c>
      <c r="BF734" s="15">
        <v>47</v>
      </c>
      <c r="BG734" s="15">
        <v>23</v>
      </c>
      <c r="BH734" s="15">
        <v>78</v>
      </c>
      <c r="BI734" s="15">
        <v>59</v>
      </c>
      <c r="BJ734" s="15">
        <v>73</v>
      </c>
      <c r="BK734" s="15">
        <v>146</v>
      </c>
      <c r="BL734" s="15">
        <v>2</v>
      </c>
      <c r="BM734" s="15">
        <v>137</v>
      </c>
      <c r="BN734" s="15">
        <v>65</v>
      </c>
      <c r="BO734" s="15">
        <v>140</v>
      </c>
      <c r="BP734" s="15">
        <v>144</v>
      </c>
      <c r="BQ734" s="15">
        <v>87</v>
      </c>
      <c r="BR734" s="15">
        <v>7</v>
      </c>
      <c r="BS734" s="15">
        <v>114</v>
      </c>
      <c r="BT734" s="15">
        <v>100</v>
      </c>
      <c r="BU734" s="15">
        <v>134</v>
      </c>
      <c r="BV734" s="15">
        <v>32</v>
      </c>
      <c r="BW734" s="15">
        <v>12</v>
      </c>
      <c r="BX734" s="15">
        <v>25</v>
      </c>
      <c r="BY734" s="15">
        <v>18</v>
      </c>
      <c r="BZ734" s="15">
        <v>147</v>
      </c>
      <c r="CA734" s="15">
        <v>97</v>
      </c>
      <c r="CB734" s="15">
        <v>34</v>
      </c>
      <c r="CC734" s="15">
        <v>110</v>
      </c>
      <c r="CD734" s="15">
        <v>145</v>
      </c>
      <c r="CE734" s="15">
        <v>76</v>
      </c>
      <c r="CF734" s="15">
        <v>30</v>
      </c>
      <c r="CG734" s="15">
        <v>49</v>
      </c>
      <c r="CH734" s="15">
        <v>129</v>
      </c>
      <c r="CI734" s="15">
        <v>83</v>
      </c>
      <c r="CJ734" s="15">
        <v>5</v>
      </c>
      <c r="CK734" s="15">
        <v>57</v>
      </c>
      <c r="CL734" s="15">
        <v>94</v>
      </c>
      <c r="CM734" s="15">
        <v>42</v>
      </c>
      <c r="CN734" s="15">
        <v>36</v>
      </c>
      <c r="CO734" s="15">
        <v>95</v>
      </c>
      <c r="CP734" s="15">
        <v>66</v>
      </c>
      <c r="CQ734" s="15">
        <v>133</v>
      </c>
      <c r="CR734" s="15">
        <v>120</v>
      </c>
      <c r="CS734" s="15">
        <v>115</v>
      </c>
      <c r="CT734" s="15">
        <v>9</v>
      </c>
      <c r="CU734" s="15">
        <v>85</v>
      </c>
      <c r="CV734" s="15">
        <v>88</v>
      </c>
      <c r="CW734" s="15">
        <v>70</v>
      </c>
      <c r="CX734" s="15">
        <v>128</v>
      </c>
      <c r="CY734" s="15">
        <v>106</v>
      </c>
      <c r="CZ734" s="15">
        <v>51</v>
      </c>
      <c r="DA734" s="15">
        <v>37</v>
      </c>
      <c r="DB734" s="15">
        <v>55</v>
      </c>
      <c r="DC734" s="15">
        <v>61</v>
      </c>
      <c r="DD734" s="15">
        <v>4</v>
      </c>
      <c r="DE734" s="15">
        <v>125</v>
      </c>
      <c r="DF734" s="15">
        <v>68</v>
      </c>
      <c r="DG734" s="15">
        <v>17</v>
      </c>
      <c r="DH734" s="15">
        <v>84</v>
      </c>
      <c r="DI734" s="15">
        <v>112</v>
      </c>
      <c r="DJ734" s="15">
        <v>77</v>
      </c>
      <c r="DK734" s="15">
        <v>149</v>
      </c>
      <c r="DL734" s="15">
        <v>72</v>
      </c>
      <c r="DM734" s="15">
        <v>6</v>
      </c>
      <c r="DN734" s="15">
        <v>60</v>
      </c>
      <c r="DO734" s="15">
        <v>67</v>
      </c>
      <c r="DP734" s="15">
        <v>46</v>
      </c>
      <c r="DQ734" s="15">
        <v>13</v>
      </c>
      <c r="DR734" s="15">
        <v>43</v>
      </c>
      <c r="DS734" s="15">
        <v>31</v>
      </c>
      <c r="DT734" s="15">
        <v>107</v>
      </c>
      <c r="DU734" s="15">
        <v>91</v>
      </c>
      <c r="DV734" s="15">
        <v>40</v>
      </c>
      <c r="DW734" s="15">
        <v>139</v>
      </c>
      <c r="DX734" s="15">
        <v>117</v>
      </c>
      <c r="DY734" s="15">
        <v>126</v>
      </c>
      <c r="DZ734" s="15">
        <v>143</v>
      </c>
      <c r="EA734" s="15">
        <v>64</v>
      </c>
      <c r="EB734" s="15">
        <v>109</v>
      </c>
      <c r="EC734" s="15">
        <v>50</v>
      </c>
      <c r="ED734" s="15">
        <v>81</v>
      </c>
      <c r="EE734" s="15">
        <v>22</v>
      </c>
      <c r="EF734" s="15">
        <v>45</v>
      </c>
      <c r="EG734" s="15">
        <v>89</v>
      </c>
      <c r="EH734" s="15">
        <v>10</v>
      </c>
      <c r="EI734" s="15">
        <v>1</v>
      </c>
      <c r="EJ734" s="15">
        <v>11</v>
      </c>
      <c r="EK734" s="15">
        <v>99</v>
      </c>
      <c r="EL734" s="15">
        <v>93</v>
      </c>
      <c r="EM734" s="15">
        <v>80</v>
      </c>
      <c r="EN734" s="15">
        <v>48</v>
      </c>
      <c r="EO734" s="15">
        <v>62</v>
      </c>
      <c r="EP734" s="15">
        <v>3</v>
      </c>
      <c r="EQ734" s="15">
        <v>148</v>
      </c>
      <c r="ER734" s="15">
        <v>24</v>
      </c>
      <c r="ES734" s="15">
        <v>141</v>
      </c>
      <c r="ET734" s="15">
        <v>14</v>
      </c>
      <c r="EU734" s="15">
        <v>58</v>
      </c>
      <c r="EV734" s="15">
        <v>33</v>
      </c>
      <c r="EW734" s="15">
        <v>44</v>
      </c>
      <c r="EX734" s="15">
        <v>121</v>
      </c>
    </row>
    <row r="735" spans="4:154" s="15" customFormat="1">
      <c r="E735" s="475" t="s">
        <v>313</v>
      </c>
      <c r="F735" s="15">
        <v>35</v>
      </c>
      <c r="G735" s="15">
        <v>39</v>
      </c>
      <c r="H735" s="15">
        <v>145</v>
      </c>
      <c r="I735" s="15">
        <v>65</v>
      </c>
      <c r="J735" s="15">
        <v>41</v>
      </c>
      <c r="K735" s="15">
        <v>54</v>
      </c>
      <c r="L735" s="15">
        <v>5</v>
      </c>
      <c r="M735" s="15">
        <v>37</v>
      </c>
      <c r="N735" s="15">
        <v>112</v>
      </c>
      <c r="O735" s="15">
        <v>122</v>
      </c>
      <c r="P735" s="15">
        <v>125</v>
      </c>
      <c r="Q735" s="15">
        <v>88</v>
      </c>
      <c r="R735" s="15">
        <v>12</v>
      </c>
      <c r="S735" s="15">
        <v>31</v>
      </c>
      <c r="T735" s="15">
        <v>66</v>
      </c>
      <c r="U735" s="15">
        <v>94</v>
      </c>
      <c r="V735" s="15">
        <v>79</v>
      </c>
      <c r="W735" s="15">
        <v>84</v>
      </c>
      <c r="X735" s="15">
        <v>86</v>
      </c>
      <c r="Y735" s="15">
        <v>126</v>
      </c>
      <c r="Z735" s="15">
        <v>30</v>
      </c>
      <c r="AA735" s="15">
        <v>120</v>
      </c>
      <c r="AB735" s="15">
        <v>142</v>
      </c>
      <c r="AC735" s="15">
        <v>93</v>
      </c>
      <c r="AD735" s="15">
        <v>1</v>
      </c>
      <c r="AE735" s="15">
        <v>137</v>
      </c>
      <c r="AF735" s="15">
        <v>134</v>
      </c>
      <c r="AG735" s="15">
        <v>105</v>
      </c>
      <c r="AH735" s="15">
        <v>25</v>
      </c>
      <c r="AI735" s="15">
        <v>74</v>
      </c>
      <c r="AJ735" s="15">
        <v>22</v>
      </c>
      <c r="AK735" s="15">
        <v>78</v>
      </c>
      <c r="AL735" s="15">
        <v>99</v>
      </c>
      <c r="AM735" s="15">
        <v>102</v>
      </c>
      <c r="AN735" s="15">
        <v>113</v>
      </c>
      <c r="AO735" s="15">
        <v>89</v>
      </c>
      <c r="AP735" s="15">
        <v>71</v>
      </c>
      <c r="AQ735" s="15">
        <v>92</v>
      </c>
      <c r="AR735" s="15">
        <v>70</v>
      </c>
      <c r="AS735" s="15">
        <v>3</v>
      </c>
      <c r="AT735" s="15">
        <v>107</v>
      </c>
      <c r="AU735" s="15">
        <v>38</v>
      </c>
      <c r="AV735" s="15">
        <v>2</v>
      </c>
      <c r="AW735" s="15">
        <v>72</v>
      </c>
      <c r="AX735" s="15">
        <v>121</v>
      </c>
      <c r="AY735" s="15">
        <v>68</v>
      </c>
      <c r="AZ735" s="15">
        <v>23</v>
      </c>
      <c r="BA735" s="15">
        <v>40</v>
      </c>
      <c r="BB735" s="15">
        <v>90</v>
      </c>
      <c r="BC735" s="15">
        <v>18</v>
      </c>
      <c r="BD735" s="15">
        <v>19</v>
      </c>
      <c r="BE735" s="15">
        <v>45</v>
      </c>
      <c r="BF735" s="15">
        <v>97</v>
      </c>
      <c r="BG735" s="15">
        <v>83</v>
      </c>
      <c r="BH735" s="15">
        <v>53</v>
      </c>
      <c r="BI735" s="15">
        <v>140</v>
      </c>
      <c r="BJ735" s="15">
        <v>95</v>
      </c>
      <c r="BK735" s="15">
        <v>82</v>
      </c>
      <c r="BL735" s="15">
        <v>46</v>
      </c>
      <c r="BM735" s="15">
        <v>101</v>
      </c>
      <c r="BN735" s="15">
        <v>44</v>
      </c>
      <c r="BO735" s="15">
        <v>103</v>
      </c>
      <c r="BP735" s="15">
        <v>109</v>
      </c>
      <c r="BQ735" s="15">
        <v>61</v>
      </c>
      <c r="BR735" s="15">
        <v>129</v>
      </c>
      <c r="BS735" s="15">
        <v>48</v>
      </c>
      <c r="BT735" s="15">
        <v>21</v>
      </c>
      <c r="BU735" s="15">
        <v>127</v>
      </c>
      <c r="BV735" s="15">
        <v>98</v>
      </c>
      <c r="BW735" s="15">
        <v>51</v>
      </c>
      <c r="BX735" s="15">
        <v>14</v>
      </c>
      <c r="BY735" s="15">
        <v>80</v>
      </c>
      <c r="BZ735" s="15">
        <v>29</v>
      </c>
      <c r="CA735" s="15">
        <v>43</v>
      </c>
      <c r="CB735" s="15">
        <v>96</v>
      </c>
      <c r="CC735" s="15">
        <v>138</v>
      </c>
      <c r="CD735" s="15">
        <v>143</v>
      </c>
      <c r="CE735" s="15">
        <v>7</v>
      </c>
      <c r="CF735" s="15">
        <v>58</v>
      </c>
      <c r="CG735" s="15">
        <v>104</v>
      </c>
      <c r="CH735" s="15">
        <v>108</v>
      </c>
      <c r="CI735" s="15">
        <v>91</v>
      </c>
      <c r="CJ735" s="15">
        <v>26</v>
      </c>
      <c r="CK735" s="15">
        <v>135</v>
      </c>
      <c r="CL735" s="15">
        <v>111</v>
      </c>
      <c r="CM735" s="15">
        <v>49</v>
      </c>
      <c r="CN735" s="15">
        <v>133</v>
      </c>
      <c r="CO735" s="15">
        <v>55</v>
      </c>
      <c r="CP735" s="15">
        <v>27</v>
      </c>
      <c r="CQ735" s="15">
        <v>73</v>
      </c>
      <c r="CR735" s="15">
        <v>149</v>
      </c>
      <c r="CS735" s="15">
        <v>130</v>
      </c>
      <c r="CT735" s="15">
        <v>141</v>
      </c>
      <c r="CU735" s="15">
        <v>116</v>
      </c>
      <c r="CV735" s="15">
        <v>56</v>
      </c>
      <c r="CW735" s="15">
        <v>75</v>
      </c>
      <c r="CX735" s="15">
        <v>63</v>
      </c>
      <c r="CY735" s="15">
        <v>81</v>
      </c>
      <c r="CZ735" s="15">
        <v>33</v>
      </c>
      <c r="DA735" s="15">
        <v>42</v>
      </c>
      <c r="DB735" s="15">
        <v>34</v>
      </c>
      <c r="DC735" s="15">
        <v>60</v>
      </c>
      <c r="DD735" s="15">
        <v>62</v>
      </c>
      <c r="DE735" s="15">
        <v>47</v>
      </c>
      <c r="DF735" s="15">
        <v>128</v>
      </c>
      <c r="DG735" s="15">
        <v>124</v>
      </c>
      <c r="DH735" s="15">
        <v>50</v>
      </c>
      <c r="DI735" s="15">
        <v>110</v>
      </c>
      <c r="DJ735" s="15">
        <v>6</v>
      </c>
      <c r="DK735" s="15">
        <v>146</v>
      </c>
      <c r="DL735" s="15">
        <v>119</v>
      </c>
      <c r="DM735" s="15">
        <v>9</v>
      </c>
      <c r="DN735" s="15">
        <v>32</v>
      </c>
      <c r="DO735" s="15">
        <v>11</v>
      </c>
      <c r="DP735" s="15">
        <v>136</v>
      </c>
      <c r="DQ735" s="15">
        <v>132</v>
      </c>
      <c r="DR735" s="15">
        <v>114</v>
      </c>
      <c r="DS735" s="15">
        <v>52</v>
      </c>
      <c r="DT735" s="15">
        <v>118</v>
      </c>
      <c r="DU735" s="15">
        <v>28</v>
      </c>
      <c r="DV735" s="15">
        <v>8</v>
      </c>
      <c r="DW735" s="15">
        <v>4</v>
      </c>
      <c r="DX735" s="15">
        <v>87</v>
      </c>
      <c r="DY735" s="15">
        <v>13</v>
      </c>
      <c r="DZ735" s="15">
        <v>148</v>
      </c>
      <c r="EA735" s="15">
        <v>69</v>
      </c>
      <c r="EB735" s="15">
        <v>15</v>
      </c>
      <c r="EC735" s="15">
        <v>139</v>
      </c>
      <c r="ED735" s="15">
        <v>17</v>
      </c>
      <c r="EE735" s="15">
        <v>147</v>
      </c>
      <c r="EF735" s="15">
        <v>85</v>
      </c>
      <c r="EG735" s="15">
        <v>16</v>
      </c>
      <c r="EH735" s="15">
        <v>67</v>
      </c>
      <c r="EI735" s="15">
        <v>106</v>
      </c>
      <c r="EJ735" s="15">
        <v>59</v>
      </c>
      <c r="EK735" s="15">
        <v>115</v>
      </c>
      <c r="EL735" s="15">
        <v>20</v>
      </c>
      <c r="EM735" s="15">
        <v>100</v>
      </c>
      <c r="EN735" s="15">
        <v>76</v>
      </c>
      <c r="EO735" s="15">
        <v>64</v>
      </c>
      <c r="EP735" s="15">
        <v>24</v>
      </c>
      <c r="EQ735" s="15">
        <v>131</v>
      </c>
      <c r="ER735" s="15">
        <v>77</v>
      </c>
      <c r="ES735" s="15">
        <v>36</v>
      </c>
      <c r="ET735" s="15">
        <v>123</v>
      </c>
      <c r="EU735" s="15">
        <v>10</v>
      </c>
      <c r="EV735" s="15">
        <v>144</v>
      </c>
      <c r="EW735" s="15">
        <v>57</v>
      </c>
      <c r="EX735" s="15">
        <v>117</v>
      </c>
    </row>
    <row r="736" spans="4:154" s="15" customFormat="1"/>
    <row r="737" spans="4:159" s="15" customFormat="1">
      <c r="D737" s="479">
        <v>150</v>
      </c>
      <c r="E737" s="40" t="s">
        <v>338</v>
      </c>
    </row>
    <row r="738" spans="4:159" s="15" customFormat="1">
      <c r="E738" s="475" t="s">
        <v>283</v>
      </c>
      <c r="F738" s="15">
        <v>1</v>
      </c>
      <c r="G738" s="15">
        <v>2</v>
      </c>
      <c r="H738" s="15">
        <v>3</v>
      </c>
      <c r="I738" s="15">
        <v>4</v>
      </c>
      <c r="J738" s="15">
        <v>5</v>
      </c>
      <c r="K738" s="15">
        <v>6</v>
      </c>
      <c r="L738" s="15">
        <v>7</v>
      </c>
      <c r="M738" s="15">
        <v>8</v>
      </c>
      <c r="N738" s="15">
        <v>9</v>
      </c>
      <c r="O738" s="15">
        <v>10</v>
      </c>
      <c r="P738" s="15">
        <v>11</v>
      </c>
      <c r="Q738" s="15">
        <v>12</v>
      </c>
      <c r="R738" s="15">
        <v>13</v>
      </c>
      <c r="S738" s="15">
        <v>14</v>
      </c>
      <c r="T738" s="15">
        <v>15</v>
      </c>
      <c r="U738" s="15">
        <v>16</v>
      </c>
      <c r="V738" s="15">
        <v>17</v>
      </c>
      <c r="W738" s="15">
        <v>18</v>
      </c>
      <c r="X738" s="15">
        <v>19</v>
      </c>
      <c r="Y738" s="15">
        <v>20</v>
      </c>
      <c r="Z738" s="15">
        <v>21</v>
      </c>
      <c r="AA738" s="15">
        <v>22</v>
      </c>
      <c r="AB738" s="15">
        <v>23</v>
      </c>
      <c r="AC738" s="15">
        <v>24</v>
      </c>
      <c r="AD738" s="15">
        <v>25</v>
      </c>
      <c r="AE738" s="15">
        <v>26</v>
      </c>
      <c r="AF738" s="15">
        <v>27</v>
      </c>
      <c r="AG738" s="15">
        <v>28</v>
      </c>
      <c r="AH738" s="15">
        <v>29</v>
      </c>
      <c r="AI738" s="15">
        <v>30</v>
      </c>
      <c r="AJ738" s="15">
        <v>31</v>
      </c>
      <c r="AK738" s="15">
        <v>32</v>
      </c>
      <c r="AL738" s="15">
        <v>33</v>
      </c>
      <c r="AM738" s="15">
        <v>34</v>
      </c>
      <c r="AN738" s="15">
        <v>35</v>
      </c>
      <c r="AO738" s="15">
        <v>36</v>
      </c>
      <c r="AP738" s="15">
        <v>37</v>
      </c>
      <c r="AQ738" s="15">
        <v>38</v>
      </c>
      <c r="AR738" s="15">
        <v>39</v>
      </c>
      <c r="AS738" s="15">
        <v>40</v>
      </c>
      <c r="AT738" s="15">
        <v>41</v>
      </c>
      <c r="AU738" s="15">
        <v>42</v>
      </c>
      <c r="AV738" s="15">
        <v>43</v>
      </c>
      <c r="AW738" s="15">
        <v>44</v>
      </c>
      <c r="AX738" s="15">
        <v>45</v>
      </c>
      <c r="AY738" s="15">
        <v>46</v>
      </c>
      <c r="AZ738" s="15">
        <v>47</v>
      </c>
      <c r="BA738" s="15">
        <v>48</v>
      </c>
      <c r="BB738" s="15">
        <v>49</v>
      </c>
      <c r="BC738" s="15">
        <v>50</v>
      </c>
      <c r="BD738" s="15">
        <v>51</v>
      </c>
      <c r="BE738" s="15">
        <v>52</v>
      </c>
      <c r="BF738" s="15">
        <v>53</v>
      </c>
      <c r="BG738" s="15">
        <v>54</v>
      </c>
      <c r="BH738" s="15">
        <v>55</v>
      </c>
      <c r="BI738" s="15">
        <v>56</v>
      </c>
      <c r="BJ738" s="15">
        <v>57</v>
      </c>
      <c r="BK738" s="15">
        <v>58</v>
      </c>
      <c r="BL738" s="15">
        <v>59</v>
      </c>
      <c r="BM738" s="15">
        <v>60</v>
      </c>
      <c r="BN738" s="15">
        <v>61</v>
      </c>
      <c r="BO738" s="15">
        <v>62</v>
      </c>
      <c r="BP738" s="15">
        <v>63</v>
      </c>
      <c r="BQ738" s="15">
        <v>64</v>
      </c>
      <c r="BR738" s="15">
        <v>65</v>
      </c>
      <c r="BS738" s="15">
        <v>66</v>
      </c>
      <c r="BT738" s="15">
        <v>67</v>
      </c>
      <c r="BU738" s="15">
        <v>68</v>
      </c>
      <c r="BV738" s="15">
        <v>69</v>
      </c>
      <c r="BW738" s="15">
        <v>70</v>
      </c>
      <c r="BX738" s="15">
        <v>71</v>
      </c>
      <c r="BY738" s="15">
        <v>72</v>
      </c>
      <c r="BZ738" s="15">
        <v>73</v>
      </c>
      <c r="CA738" s="15">
        <v>74</v>
      </c>
      <c r="CB738" s="15">
        <v>75</v>
      </c>
      <c r="CC738" s="15">
        <v>76</v>
      </c>
      <c r="CD738" s="15">
        <v>77</v>
      </c>
      <c r="CE738" s="15">
        <v>78</v>
      </c>
      <c r="CF738" s="15">
        <v>79</v>
      </c>
      <c r="CG738" s="15">
        <v>80</v>
      </c>
      <c r="CH738" s="15">
        <v>81</v>
      </c>
      <c r="CI738" s="15">
        <v>82</v>
      </c>
      <c r="CJ738" s="15">
        <v>83</v>
      </c>
      <c r="CK738" s="15">
        <v>84</v>
      </c>
      <c r="CL738" s="15">
        <v>85</v>
      </c>
      <c r="CM738" s="15">
        <v>86</v>
      </c>
      <c r="CN738" s="15">
        <v>87</v>
      </c>
      <c r="CO738" s="15">
        <v>88</v>
      </c>
      <c r="CP738" s="15">
        <v>89</v>
      </c>
      <c r="CQ738" s="15">
        <v>90</v>
      </c>
      <c r="CR738" s="15">
        <v>91</v>
      </c>
      <c r="CS738" s="15">
        <v>92</v>
      </c>
      <c r="CT738" s="15">
        <v>93</v>
      </c>
      <c r="CU738" s="15">
        <v>94</v>
      </c>
      <c r="CV738" s="15">
        <v>95</v>
      </c>
      <c r="CW738" s="15">
        <v>96</v>
      </c>
      <c r="CX738" s="15">
        <v>97</v>
      </c>
      <c r="CY738" s="15">
        <v>98</v>
      </c>
      <c r="CZ738" s="15">
        <v>99</v>
      </c>
      <c r="DA738" s="15">
        <v>100</v>
      </c>
      <c r="DB738" s="15">
        <v>101</v>
      </c>
      <c r="DC738" s="15">
        <v>102</v>
      </c>
      <c r="DD738" s="15">
        <v>103</v>
      </c>
      <c r="DE738" s="15">
        <v>104</v>
      </c>
      <c r="DF738" s="15">
        <v>105</v>
      </c>
      <c r="DG738" s="15">
        <v>106</v>
      </c>
      <c r="DH738" s="15">
        <v>107</v>
      </c>
      <c r="DI738" s="15">
        <v>108</v>
      </c>
      <c r="DJ738" s="15">
        <v>109</v>
      </c>
      <c r="DK738" s="15">
        <v>110</v>
      </c>
      <c r="DL738" s="15">
        <v>111</v>
      </c>
      <c r="DM738" s="15">
        <v>112</v>
      </c>
      <c r="DN738" s="15">
        <v>113</v>
      </c>
      <c r="DO738" s="15">
        <v>114</v>
      </c>
      <c r="DP738" s="15">
        <v>115</v>
      </c>
      <c r="DQ738" s="15">
        <v>116</v>
      </c>
      <c r="DR738" s="15">
        <v>117</v>
      </c>
      <c r="DS738" s="15">
        <v>118</v>
      </c>
      <c r="DT738" s="15">
        <v>119</v>
      </c>
      <c r="DU738" s="15">
        <v>120</v>
      </c>
      <c r="DV738" s="15">
        <v>121</v>
      </c>
      <c r="DW738" s="15">
        <v>122</v>
      </c>
      <c r="DX738" s="15">
        <v>123</v>
      </c>
      <c r="DY738" s="15">
        <v>124</v>
      </c>
      <c r="DZ738" s="15">
        <v>125</v>
      </c>
      <c r="EA738" s="15">
        <v>126</v>
      </c>
      <c r="EB738" s="15">
        <v>127</v>
      </c>
      <c r="EC738" s="15">
        <v>128</v>
      </c>
      <c r="ED738" s="15">
        <v>129</v>
      </c>
      <c r="EE738" s="15">
        <v>130</v>
      </c>
      <c r="EF738" s="15">
        <v>131</v>
      </c>
      <c r="EG738" s="15">
        <v>132</v>
      </c>
      <c r="EH738" s="15">
        <v>133</v>
      </c>
      <c r="EI738" s="15">
        <v>134</v>
      </c>
      <c r="EJ738" s="15">
        <v>135</v>
      </c>
      <c r="EK738" s="15">
        <v>136</v>
      </c>
      <c r="EL738" s="15">
        <v>137</v>
      </c>
      <c r="EM738" s="15">
        <v>138</v>
      </c>
      <c r="EN738" s="15">
        <v>139</v>
      </c>
      <c r="EO738" s="15">
        <v>140</v>
      </c>
      <c r="EP738" s="15">
        <v>141</v>
      </c>
      <c r="EQ738" s="15">
        <v>142</v>
      </c>
      <c r="ER738" s="15">
        <v>143</v>
      </c>
      <c r="ES738" s="15">
        <v>144</v>
      </c>
      <c r="ET738" s="15">
        <v>145</v>
      </c>
      <c r="EU738" s="15">
        <v>146</v>
      </c>
      <c r="EV738" s="15">
        <v>147</v>
      </c>
      <c r="EW738" s="15">
        <v>148</v>
      </c>
      <c r="EX738" s="15">
        <v>149</v>
      </c>
      <c r="EY738" s="15">
        <v>150</v>
      </c>
    </row>
    <row r="739" spans="4:159" s="15" customFormat="1">
      <c r="E739" s="475" t="s">
        <v>311</v>
      </c>
      <c r="F739" s="15">
        <v>98</v>
      </c>
      <c r="G739" s="15">
        <v>123</v>
      </c>
      <c r="H739" s="15">
        <v>79</v>
      </c>
      <c r="I739" s="15">
        <v>148</v>
      </c>
      <c r="J739" s="15">
        <v>137</v>
      </c>
      <c r="K739" s="15">
        <v>134</v>
      </c>
      <c r="L739" s="15">
        <v>145</v>
      </c>
      <c r="M739" s="15">
        <v>125</v>
      </c>
      <c r="N739" s="15">
        <v>51</v>
      </c>
      <c r="O739" s="15">
        <v>46</v>
      </c>
      <c r="P739" s="15">
        <v>110</v>
      </c>
      <c r="Q739" s="15">
        <v>3</v>
      </c>
      <c r="R739" s="15">
        <v>105</v>
      </c>
      <c r="S739" s="15">
        <v>92</v>
      </c>
      <c r="T739" s="15">
        <v>9</v>
      </c>
      <c r="U739" s="15">
        <v>25</v>
      </c>
      <c r="V739" s="15">
        <v>143</v>
      </c>
      <c r="W739" s="15">
        <v>124</v>
      </c>
      <c r="X739" s="15">
        <v>57</v>
      </c>
      <c r="Y739" s="15">
        <v>132</v>
      </c>
      <c r="Z739" s="15">
        <v>109</v>
      </c>
      <c r="AA739" s="15">
        <v>83</v>
      </c>
      <c r="AB739" s="15">
        <v>10</v>
      </c>
      <c r="AC739" s="15">
        <v>61</v>
      </c>
      <c r="AD739" s="15">
        <v>111</v>
      </c>
      <c r="AE739" s="15">
        <v>15</v>
      </c>
      <c r="AF739" s="15">
        <v>56</v>
      </c>
      <c r="AG739" s="15">
        <v>126</v>
      </c>
      <c r="AH739" s="15">
        <v>66</v>
      </c>
      <c r="AI739" s="15">
        <v>82</v>
      </c>
      <c r="AJ739" s="15">
        <v>112</v>
      </c>
      <c r="AK739" s="15">
        <v>5</v>
      </c>
      <c r="AL739" s="15">
        <v>97</v>
      </c>
      <c r="AM739" s="15">
        <v>150</v>
      </c>
      <c r="AN739" s="15">
        <v>101</v>
      </c>
      <c r="AO739" s="15">
        <v>50</v>
      </c>
      <c r="AP739" s="15">
        <v>64</v>
      </c>
      <c r="AQ739" s="15">
        <v>35</v>
      </c>
      <c r="AR739" s="15">
        <v>37</v>
      </c>
      <c r="AS739" s="15">
        <v>142</v>
      </c>
      <c r="AT739" s="15">
        <v>113</v>
      </c>
      <c r="AU739" s="15">
        <v>144</v>
      </c>
      <c r="AV739" s="15">
        <v>19</v>
      </c>
      <c r="AW739" s="15">
        <v>11</v>
      </c>
      <c r="AX739" s="15">
        <v>53</v>
      </c>
      <c r="AY739" s="15">
        <v>129</v>
      </c>
      <c r="AZ739" s="15">
        <v>114</v>
      </c>
      <c r="BA739" s="15">
        <v>47</v>
      </c>
      <c r="BB739" s="15">
        <v>122</v>
      </c>
      <c r="BC739" s="15">
        <v>86</v>
      </c>
      <c r="BD739" s="15">
        <v>40</v>
      </c>
      <c r="BE739" s="15">
        <v>1</v>
      </c>
      <c r="BF739" s="15">
        <v>87</v>
      </c>
      <c r="BG739" s="15">
        <v>117</v>
      </c>
      <c r="BH739" s="15">
        <v>138</v>
      </c>
      <c r="BI739" s="15">
        <v>84</v>
      </c>
      <c r="BJ739" s="15">
        <v>60</v>
      </c>
      <c r="BK739" s="15">
        <v>74</v>
      </c>
      <c r="BL739" s="15">
        <v>55</v>
      </c>
      <c r="BM739" s="15">
        <v>118</v>
      </c>
      <c r="BN739" s="15">
        <v>80</v>
      </c>
      <c r="BO739" s="15">
        <v>99</v>
      </c>
      <c r="BP739" s="15">
        <v>149</v>
      </c>
      <c r="BQ739" s="15">
        <v>43</v>
      </c>
      <c r="BR739" s="15">
        <v>68</v>
      </c>
      <c r="BS739" s="15">
        <v>100</v>
      </c>
      <c r="BT739" s="15">
        <v>135</v>
      </c>
      <c r="BU739" s="15">
        <v>39</v>
      </c>
      <c r="BV739" s="15">
        <v>136</v>
      </c>
      <c r="BW739" s="15">
        <v>73</v>
      </c>
      <c r="BX739" s="15">
        <v>88</v>
      </c>
      <c r="BY739" s="15">
        <v>140</v>
      </c>
      <c r="BZ739" s="15">
        <v>102</v>
      </c>
      <c r="CA739" s="15">
        <v>58</v>
      </c>
      <c r="CB739" s="15">
        <v>67</v>
      </c>
      <c r="CC739" s="15">
        <v>85</v>
      </c>
      <c r="CD739" s="15">
        <v>48</v>
      </c>
      <c r="CE739" s="15">
        <v>7</v>
      </c>
      <c r="CF739" s="15">
        <v>13</v>
      </c>
      <c r="CG739" s="15">
        <v>32</v>
      </c>
      <c r="CH739" s="15">
        <v>120</v>
      </c>
      <c r="CI739" s="15">
        <v>146</v>
      </c>
      <c r="CJ739" s="15">
        <v>22</v>
      </c>
      <c r="CK739" s="15">
        <v>12</v>
      </c>
      <c r="CL739" s="15">
        <v>127</v>
      </c>
      <c r="CM739" s="15">
        <v>65</v>
      </c>
      <c r="CN739" s="15">
        <v>45</v>
      </c>
      <c r="CO739" s="15">
        <v>95</v>
      </c>
      <c r="CP739" s="15">
        <v>27</v>
      </c>
      <c r="CQ739" s="15">
        <v>141</v>
      </c>
      <c r="CR739" s="15">
        <v>44</v>
      </c>
      <c r="CS739" s="15">
        <v>14</v>
      </c>
      <c r="CT739" s="15">
        <v>116</v>
      </c>
      <c r="CU739" s="15">
        <v>16</v>
      </c>
      <c r="CV739" s="15">
        <v>106</v>
      </c>
      <c r="CW739" s="15">
        <v>34</v>
      </c>
      <c r="CX739" s="15">
        <v>90</v>
      </c>
      <c r="CY739" s="15">
        <v>75</v>
      </c>
      <c r="CZ739" s="15">
        <v>128</v>
      </c>
      <c r="DA739" s="15">
        <v>131</v>
      </c>
      <c r="DB739" s="15">
        <v>17</v>
      </c>
      <c r="DC739" s="15">
        <v>70</v>
      </c>
      <c r="DD739" s="15">
        <v>119</v>
      </c>
      <c r="DE739" s="15">
        <v>72</v>
      </c>
      <c r="DF739" s="15">
        <v>96</v>
      </c>
      <c r="DG739" s="15">
        <v>147</v>
      </c>
      <c r="DH739" s="15">
        <v>93</v>
      </c>
      <c r="DI739" s="15">
        <v>24</v>
      </c>
      <c r="DJ739" s="15">
        <v>78</v>
      </c>
      <c r="DK739" s="15">
        <v>28</v>
      </c>
      <c r="DL739" s="15">
        <v>23</v>
      </c>
      <c r="DM739" s="15">
        <v>38</v>
      </c>
      <c r="DN739" s="15">
        <v>41</v>
      </c>
      <c r="DO739" s="15">
        <v>77</v>
      </c>
      <c r="DP739" s="15">
        <v>31</v>
      </c>
      <c r="DQ739" s="15">
        <v>94</v>
      </c>
      <c r="DR739" s="15">
        <v>54</v>
      </c>
      <c r="DS739" s="15">
        <v>139</v>
      </c>
      <c r="DT739" s="15">
        <v>130</v>
      </c>
      <c r="DU739" s="15">
        <v>89</v>
      </c>
      <c r="DV739" s="15">
        <v>18</v>
      </c>
      <c r="DW739" s="15">
        <v>115</v>
      </c>
      <c r="DX739" s="15">
        <v>2</v>
      </c>
      <c r="DY739" s="15">
        <v>52</v>
      </c>
      <c r="DZ739" s="15">
        <v>81</v>
      </c>
      <c r="EA739" s="15">
        <v>20</v>
      </c>
      <c r="EB739" s="15">
        <v>8</v>
      </c>
      <c r="EC739" s="15">
        <v>36</v>
      </c>
      <c r="ED739" s="15">
        <v>63</v>
      </c>
      <c r="EE739" s="15">
        <v>26</v>
      </c>
      <c r="EF739" s="15">
        <v>133</v>
      </c>
      <c r="EG739" s="15">
        <v>108</v>
      </c>
      <c r="EH739" s="15">
        <v>4</v>
      </c>
      <c r="EI739" s="15">
        <v>6</v>
      </c>
      <c r="EJ739" s="15">
        <v>29</v>
      </c>
      <c r="EK739" s="15">
        <v>69</v>
      </c>
      <c r="EL739" s="15">
        <v>21</v>
      </c>
      <c r="EM739" s="15">
        <v>71</v>
      </c>
      <c r="EN739" s="15">
        <v>33</v>
      </c>
      <c r="EO739" s="15">
        <v>104</v>
      </c>
      <c r="EP739" s="15">
        <v>107</v>
      </c>
      <c r="EQ739" s="15">
        <v>121</v>
      </c>
      <c r="ER739" s="15">
        <v>30</v>
      </c>
      <c r="ES739" s="15">
        <v>42</v>
      </c>
      <c r="ET739" s="15">
        <v>76</v>
      </c>
      <c r="EU739" s="15">
        <v>103</v>
      </c>
      <c r="EV739" s="15">
        <v>59</v>
      </c>
      <c r="EW739" s="15">
        <v>49</v>
      </c>
      <c r="EX739" s="15">
        <v>62</v>
      </c>
      <c r="EY739" s="15">
        <v>91</v>
      </c>
    </row>
    <row r="740" spans="4:159" s="15" customFormat="1">
      <c r="E740" s="475" t="s">
        <v>313</v>
      </c>
      <c r="F740" s="15">
        <v>145</v>
      </c>
      <c r="G740" s="15">
        <v>24</v>
      </c>
      <c r="H740" s="15">
        <v>27</v>
      </c>
      <c r="I740" s="15">
        <v>116</v>
      </c>
      <c r="J740" s="15">
        <v>34</v>
      </c>
      <c r="K740" s="15">
        <v>75</v>
      </c>
      <c r="L740" s="15">
        <v>31</v>
      </c>
      <c r="M740" s="15">
        <v>60</v>
      </c>
      <c r="N740" s="15">
        <v>97</v>
      </c>
      <c r="O740" s="15">
        <v>146</v>
      </c>
      <c r="P740" s="15">
        <v>148</v>
      </c>
      <c r="Q740" s="15">
        <v>125</v>
      </c>
      <c r="R740" s="15">
        <v>117</v>
      </c>
      <c r="S740" s="15">
        <v>93</v>
      </c>
      <c r="T740" s="15">
        <v>23</v>
      </c>
      <c r="U740" s="15">
        <v>33</v>
      </c>
      <c r="V740" s="15">
        <v>19</v>
      </c>
      <c r="W740" s="15">
        <v>54</v>
      </c>
      <c r="X740" s="15">
        <v>83</v>
      </c>
      <c r="Y740" s="15">
        <v>47</v>
      </c>
      <c r="Z740" s="15">
        <v>73</v>
      </c>
      <c r="AA740" s="15">
        <v>4</v>
      </c>
      <c r="AB740" s="15">
        <v>115</v>
      </c>
      <c r="AC740" s="15">
        <v>36</v>
      </c>
      <c r="AD740" s="15">
        <v>88</v>
      </c>
      <c r="AE740" s="15">
        <v>55</v>
      </c>
      <c r="AF740" s="15">
        <v>50</v>
      </c>
      <c r="AG740" s="15">
        <v>70</v>
      </c>
      <c r="AH740" s="15">
        <v>126</v>
      </c>
      <c r="AI740" s="15">
        <v>136</v>
      </c>
      <c r="AJ740" s="15">
        <v>89</v>
      </c>
      <c r="AK740" s="15">
        <v>35</v>
      </c>
      <c r="AL740" s="15">
        <v>127</v>
      </c>
      <c r="AM740" s="15">
        <v>133</v>
      </c>
      <c r="AN740" s="15">
        <v>3</v>
      </c>
      <c r="AO740" s="15">
        <v>142</v>
      </c>
      <c r="AP740" s="15">
        <v>13</v>
      </c>
      <c r="AQ740" s="15">
        <v>110</v>
      </c>
      <c r="AR740" s="15">
        <v>101</v>
      </c>
      <c r="AS740" s="15">
        <v>134</v>
      </c>
      <c r="AT740" s="15">
        <v>37</v>
      </c>
      <c r="AU740" s="15">
        <v>131</v>
      </c>
      <c r="AV740" s="15">
        <v>144</v>
      </c>
      <c r="AW740" s="15">
        <v>120</v>
      </c>
      <c r="AX740" s="15">
        <v>123</v>
      </c>
      <c r="AY740" s="15">
        <v>64</v>
      </c>
      <c r="AZ740" s="15">
        <v>79</v>
      </c>
      <c r="BA740" s="15">
        <v>26</v>
      </c>
      <c r="BB740" s="15">
        <v>21</v>
      </c>
      <c r="BC740" s="15">
        <v>84</v>
      </c>
      <c r="BD740" s="15">
        <v>39</v>
      </c>
      <c r="BE740" s="15">
        <v>28</v>
      </c>
      <c r="BF740" s="15">
        <v>65</v>
      </c>
      <c r="BG740" s="15">
        <v>2</v>
      </c>
      <c r="BH740" s="15">
        <v>108</v>
      </c>
      <c r="BI740" s="15">
        <v>59</v>
      </c>
      <c r="BJ740" s="15">
        <v>78</v>
      </c>
      <c r="BK740" s="15">
        <v>12</v>
      </c>
      <c r="BL740" s="15">
        <v>17</v>
      </c>
      <c r="BM740" s="15">
        <v>8</v>
      </c>
      <c r="BN740" s="15">
        <v>43</v>
      </c>
      <c r="BO740" s="15">
        <v>58</v>
      </c>
      <c r="BP740" s="15">
        <v>96</v>
      </c>
      <c r="BQ740" s="15">
        <v>46</v>
      </c>
      <c r="BR740" s="15">
        <v>129</v>
      </c>
      <c r="BS740" s="15">
        <v>32</v>
      </c>
      <c r="BT740" s="15">
        <v>15</v>
      </c>
      <c r="BU740" s="15">
        <v>86</v>
      </c>
      <c r="BV740" s="15">
        <v>80</v>
      </c>
      <c r="BW740" s="15">
        <v>112</v>
      </c>
      <c r="BX740" s="15">
        <v>67</v>
      </c>
      <c r="BY740" s="15">
        <v>49</v>
      </c>
      <c r="BZ740" s="15">
        <v>57</v>
      </c>
      <c r="CA740" s="15">
        <v>81</v>
      </c>
      <c r="CB740" s="15">
        <v>38</v>
      </c>
      <c r="CC740" s="15">
        <v>9</v>
      </c>
      <c r="CD740" s="15">
        <v>128</v>
      </c>
      <c r="CE740" s="15">
        <v>42</v>
      </c>
      <c r="CF740" s="15">
        <v>20</v>
      </c>
      <c r="CG740" s="15">
        <v>69</v>
      </c>
      <c r="CH740" s="15">
        <v>74</v>
      </c>
      <c r="CI740" s="15">
        <v>119</v>
      </c>
      <c r="CJ740" s="15">
        <v>100</v>
      </c>
      <c r="CK740" s="15">
        <v>76</v>
      </c>
      <c r="CL740" s="15">
        <v>143</v>
      </c>
      <c r="CM740" s="15">
        <v>130</v>
      </c>
      <c r="CN740" s="15">
        <v>53</v>
      </c>
      <c r="CO740" s="15">
        <v>114</v>
      </c>
      <c r="CP740" s="15">
        <v>7</v>
      </c>
      <c r="CQ740" s="15">
        <v>16</v>
      </c>
      <c r="CR740" s="15">
        <v>104</v>
      </c>
      <c r="CS740" s="15">
        <v>139</v>
      </c>
      <c r="CT740" s="15">
        <v>6</v>
      </c>
      <c r="CU740" s="15">
        <v>106</v>
      </c>
      <c r="CV740" s="15">
        <v>41</v>
      </c>
      <c r="CW740" s="15">
        <v>132</v>
      </c>
      <c r="CX740" s="15">
        <v>105</v>
      </c>
      <c r="CY740" s="15">
        <v>140</v>
      </c>
      <c r="CZ740" s="15">
        <v>98</v>
      </c>
      <c r="DA740" s="15">
        <v>147</v>
      </c>
      <c r="DB740" s="15">
        <v>92</v>
      </c>
      <c r="DC740" s="15">
        <v>141</v>
      </c>
      <c r="DD740" s="15">
        <v>82</v>
      </c>
      <c r="DE740" s="15">
        <v>40</v>
      </c>
      <c r="DF740" s="15">
        <v>44</v>
      </c>
      <c r="DG740" s="15">
        <v>77</v>
      </c>
      <c r="DH740" s="15">
        <v>10</v>
      </c>
      <c r="DI740" s="15">
        <v>62</v>
      </c>
      <c r="DJ740" s="15">
        <v>56</v>
      </c>
      <c r="DK740" s="15">
        <v>48</v>
      </c>
      <c r="DL740" s="15">
        <v>118</v>
      </c>
      <c r="DM740" s="15">
        <v>109</v>
      </c>
      <c r="DN740" s="15">
        <v>135</v>
      </c>
      <c r="DO740" s="15">
        <v>102</v>
      </c>
      <c r="DP740" s="15">
        <v>94</v>
      </c>
      <c r="DQ740" s="15">
        <v>29</v>
      </c>
      <c r="DR740" s="15">
        <v>95</v>
      </c>
      <c r="DS740" s="15">
        <v>99</v>
      </c>
      <c r="DT740" s="15">
        <v>103</v>
      </c>
      <c r="DU740" s="15">
        <v>11</v>
      </c>
      <c r="DV740" s="15">
        <v>150</v>
      </c>
      <c r="DW740" s="15">
        <v>30</v>
      </c>
      <c r="DX740" s="15">
        <v>45</v>
      </c>
      <c r="DY740" s="15">
        <v>25</v>
      </c>
      <c r="DZ740" s="15">
        <v>71</v>
      </c>
      <c r="EA740" s="15">
        <v>124</v>
      </c>
      <c r="EB740" s="15">
        <v>91</v>
      </c>
      <c r="EC740" s="15">
        <v>72</v>
      </c>
      <c r="ED740" s="15">
        <v>107</v>
      </c>
      <c r="EE740" s="15">
        <v>51</v>
      </c>
      <c r="EF740" s="15">
        <v>52</v>
      </c>
      <c r="EG740" s="15">
        <v>63</v>
      </c>
      <c r="EH740" s="15">
        <v>5</v>
      </c>
      <c r="EI740" s="15">
        <v>22</v>
      </c>
      <c r="EJ740" s="15">
        <v>113</v>
      </c>
      <c r="EK740" s="15">
        <v>138</v>
      </c>
      <c r="EL740" s="15">
        <v>111</v>
      </c>
      <c r="EM740" s="15">
        <v>122</v>
      </c>
      <c r="EN740" s="15">
        <v>85</v>
      </c>
      <c r="EO740" s="15">
        <v>66</v>
      </c>
      <c r="EP740" s="15">
        <v>14</v>
      </c>
      <c r="EQ740" s="15">
        <v>149</v>
      </c>
      <c r="ER740" s="15">
        <v>90</v>
      </c>
      <c r="ES740" s="15">
        <v>18</v>
      </c>
      <c r="ET740" s="15">
        <v>1</v>
      </c>
      <c r="EU740" s="15">
        <v>68</v>
      </c>
      <c r="EV740" s="15">
        <v>61</v>
      </c>
      <c r="EW740" s="15">
        <v>137</v>
      </c>
      <c r="EX740" s="15">
        <v>87</v>
      </c>
      <c r="EY740" s="15">
        <v>121</v>
      </c>
    </row>
    <row r="741" spans="4:159" s="15" customFormat="1"/>
    <row r="742" spans="4:159" s="15" customFormat="1">
      <c r="D742" s="479">
        <v>151</v>
      </c>
      <c r="E742" s="40" t="s">
        <v>338</v>
      </c>
    </row>
    <row r="743" spans="4:159" s="15" customFormat="1">
      <c r="E743" s="475" t="s">
        <v>283</v>
      </c>
      <c r="F743" s="15">
        <v>1</v>
      </c>
      <c r="G743" s="15">
        <v>2</v>
      </c>
      <c r="H743" s="15">
        <v>3</v>
      </c>
      <c r="I743" s="15">
        <v>4</v>
      </c>
      <c r="J743" s="15">
        <v>5</v>
      </c>
      <c r="K743" s="15">
        <v>6</v>
      </c>
      <c r="L743" s="15">
        <v>7</v>
      </c>
      <c r="M743" s="15">
        <v>8</v>
      </c>
      <c r="N743" s="15">
        <v>9</v>
      </c>
      <c r="O743" s="15">
        <v>10</v>
      </c>
      <c r="P743" s="15">
        <v>11</v>
      </c>
      <c r="Q743" s="15">
        <v>12</v>
      </c>
      <c r="R743" s="15">
        <v>13</v>
      </c>
      <c r="S743" s="15">
        <v>14</v>
      </c>
      <c r="T743" s="15">
        <v>15</v>
      </c>
      <c r="U743" s="15">
        <v>16</v>
      </c>
      <c r="V743" s="15">
        <v>17</v>
      </c>
      <c r="W743" s="15">
        <v>18</v>
      </c>
      <c r="X743" s="15">
        <v>19</v>
      </c>
      <c r="Y743" s="15">
        <v>20</v>
      </c>
      <c r="Z743" s="15">
        <v>21</v>
      </c>
      <c r="AA743" s="15">
        <v>22</v>
      </c>
      <c r="AB743" s="15">
        <v>23</v>
      </c>
      <c r="AC743" s="15">
        <v>24</v>
      </c>
      <c r="AD743" s="15">
        <v>25</v>
      </c>
      <c r="AE743" s="15">
        <v>26</v>
      </c>
      <c r="AF743" s="15">
        <v>27</v>
      </c>
      <c r="AG743" s="15">
        <v>28</v>
      </c>
      <c r="AH743" s="15">
        <v>29</v>
      </c>
      <c r="AI743" s="15">
        <v>30</v>
      </c>
      <c r="AJ743" s="15">
        <v>31</v>
      </c>
      <c r="AK743" s="15">
        <v>32</v>
      </c>
      <c r="AL743" s="15">
        <v>33</v>
      </c>
      <c r="AM743" s="15">
        <v>34</v>
      </c>
      <c r="AN743" s="15">
        <v>35</v>
      </c>
      <c r="AO743" s="15">
        <v>36</v>
      </c>
      <c r="AP743" s="15">
        <v>37</v>
      </c>
      <c r="AQ743" s="15">
        <v>38</v>
      </c>
      <c r="AR743" s="15">
        <v>39</v>
      </c>
      <c r="AS743" s="15">
        <v>40</v>
      </c>
      <c r="AT743" s="15">
        <v>41</v>
      </c>
      <c r="AU743" s="15">
        <v>42</v>
      </c>
      <c r="AV743" s="15">
        <v>43</v>
      </c>
      <c r="AW743" s="15">
        <v>44</v>
      </c>
      <c r="AX743" s="15">
        <v>45</v>
      </c>
      <c r="AY743" s="15">
        <v>46</v>
      </c>
      <c r="AZ743" s="15">
        <v>47</v>
      </c>
      <c r="BA743" s="15">
        <v>48</v>
      </c>
      <c r="BB743" s="15">
        <v>49</v>
      </c>
      <c r="BC743" s="15">
        <v>50</v>
      </c>
      <c r="BD743" s="15">
        <v>51</v>
      </c>
      <c r="BE743" s="15">
        <v>52</v>
      </c>
      <c r="BF743" s="15">
        <v>53</v>
      </c>
      <c r="BG743" s="15">
        <v>54</v>
      </c>
      <c r="BH743" s="15">
        <v>55</v>
      </c>
      <c r="BI743" s="15">
        <v>56</v>
      </c>
      <c r="BJ743" s="15">
        <v>57</v>
      </c>
      <c r="BK743" s="15">
        <v>58</v>
      </c>
      <c r="BL743" s="15">
        <v>59</v>
      </c>
      <c r="BM743" s="15">
        <v>60</v>
      </c>
      <c r="BN743" s="15">
        <v>61</v>
      </c>
      <c r="BO743" s="15">
        <v>62</v>
      </c>
      <c r="BP743" s="15">
        <v>63</v>
      </c>
      <c r="BQ743" s="15">
        <v>64</v>
      </c>
      <c r="BR743" s="15">
        <v>65</v>
      </c>
      <c r="BS743" s="15">
        <v>66</v>
      </c>
      <c r="BT743" s="15">
        <v>67</v>
      </c>
      <c r="BU743" s="15">
        <v>68</v>
      </c>
      <c r="BV743" s="15">
        <v>69</v>
      </c>
      <c r="BW743" s="15">
        <v>70</v>
      </c>
      <c r="BX743" s="15">
        <v>71</v>
      </c>
      <c r="BY743" s="15">
        <v>72</v>
      </c>
      <c r="BZ743" s="15">
        <v>73</v>
      </c>
      <c r="CA743" s="15">
        <v>74</v>
      </c>
      <c r="CB743" s="15">
        <v>75</v>
      </c>
      <c r="CC743" s="15">
        <v>76</v>
      </c>
      <c r="CD743" s="15">
        <v>77</v>
      </c>
      <c r="CE743" s="15">
        <v>78</v>
      </c>
      <c r="CF743" s="15">
        <v>79</v>
      </c>
      <c r="CG743" s="15">
        <v>80</v>
      </c>
      <c r="CH743" s="15">
        <v>81</v>
      </c>
      <c r="CI743" s="15">
        <v>82</v>
      </c>
      <c r="CJ743" s="15">
        <v>83</v>
      </c>
      <c r="CK743" s="15">
        <v>84</v>
      </c>
      <c r="CL743" s="15">
        <v>85</v>
      </c>
      <c r="CM743" s="15">
        <v>86</v>
      </c>
      <c r="CN743" s="15">
        <v>87</v>
      </c>
      <c r="CO743" s="15">
        <v>88</v>
      </c>
      <c r="CP743" s="15">
        <v>89</v>
      </c>
      <c r="CQ743" s="15">
        <v>90</v>
      </c>
      <c r="CR743" s="15">
        <v>91</v>
      </c>
      <c r="CS743" s="15">
        <v>92</v>
      </c>
      <c r="CT743" s="15">
        <v>93</v>
      </c>
      <c r="CU743" s="15">
        <v>94</v>
      </c>
      <c r="CV743" s="15">
        <v>95</v>
      </c>
      <c r="CW743" s="15">
        <v>96</v>
      </c>
      <c r="CX743" s="15">
        <v>97</v>
      </c>
      <c r="CY743" s="15">
        <v>98</v>
      </c>
      <c r="CZ743" s="15">
        <v>99</v>
      </c>
      <c r="DA743" s="15">
        <v>100</v>
      </c>
      <c r="DB743" s="15">
        <v>101</v>
      </c>
      <c r="DC743" s="15">
        <v>102</v>
      </c>
      <c r="DD743" s="15">
        <v>103</v>
      </c>
      <c r="DE743" s="15">
        <v>104</v>
      </c>
      <c r="DF743" s="15">
        <v>105</v>
      </c>
      <c r="DG743" s="15">
        <v>106</v>
      </c>
      <c r="DH743" s="15">
        <v>107</v>
      </c>
      <c r="DI743" s="15">
        <v>108</v>
      </c>
      <c r="DJ743" s="15">
        <v>109</v>
      </c>
      <c r="DK743" s="15">
        <v>110</v>
      </c>
      <c r="DL743" s="15">
        <v>111</v>
      </c>
      <c r="DM743" s="15">
        <v>112</v>
      </c>
      <c r="DN743" s="15">
        <v>113</v>
      </c>
      <c r="DO743" s="15">
        <v>114</v>
      </c>
      <c r="DP743" s="15">
        <v>115</v>
      </c>
      <c r="DQ743" s="15">
        <v>116</v>
      </c>
      <c r="DR743" s="15">
        <v>117</v>
      </c>
      <c r="DS743" s="15">
        <v>118</v>
      </c>
      <c r="DT743" s="15">
        <v>119</v>
      </c>
      <c r="DU743" s="15">
        <v>120</v>
      </c>
      <c r="DV743" s="15">
        <v>121</v>
      </c>
      <c r="DW743" s="15">
        <v>122</v>
      </c>
      <c r="DX743" s="15">
        <v>123</v>
      </c>
      <c r="DY743" s="15">
        <v>124</v>
      </c>
      <c r="DZ743" s="15">
        <v>125</v>
      </c>
      <c r="EA743" s="15">
        <v>126</v>
      </c>
      <c r="EB743" s="15">
        <v>127</v>
      </c>
      <c r="EC743" s="15">
        <v>128</v>
      </c>
      <c r="ED743" s="15">
        <v>129</v>
      </c>
      <c r="EE743" s="15">
        <v>130</v>
      </c>
      <c r="EF743" s="15">
        <v>131</v>
      </c>
      <c r="EG743" s="15">
        <v>132</v>
      </c>
      <c r="EH743" s="15">
        <v>133</v>
      </c>
      <c r="EI743" s="15">
        <v>134</v>
      </c>
      <c r="EJ743" s="15">
        <v>135</v>
      </c>
      <c r="EK743" s="15">
        <v>136</v>
      </c>
      <c r="EL743" s="15">
        <v>137</v>
      </c>
      <c r="EM743" s="15">
        <v>138</v>
      </c>
      <c r="EN743" s="15">
        <v>139</v>
      </c>
      <c r="EP743" s="15">
        <v>140</v>
      </c>
      <c r="EQ743" s="15">
        <v>141</v>
      </c>
      <c r="ER743" s="15">
        <v>142</v>
      </c>
      <c r="ES743" s="15">
        <v>143</v>
      </c>
      <c r="EU743" s="15">
        <v>144</v>
      </c>
      <c r="EV743" s="15">
        <v>145</v>
      </c>
      <c r="EW743" s="15">
        <v>146</v>
      </c>
      <c r="EX743" s="15">
        <v>147</v>
      </c>
      <c r="EZ743" s="15">
        <v>148</v>
      </c>
      <c r="FA743" s="15">
        <v>149</v>
      </c>
      <c r="FB743" s="15">
        <v>150</v>
      </c>
      <c r="FC743" s="15">
        <v>151</v>
      </c>
    </row>
    <row r="744" spans="4:159" s="15" customFormat="1">
      <c r="E744" s="475" t="s">
        <v>311</v>
      </c>
      <c r="F744" s="15">
        <v>123</v>
      </c>
      <c r="G744" s="15">
        <v>9</v>
      </c>
      <c r="H744" s="15">
        <v>5</v>
      </c>
      <c r="I744" s="15">
        <v>62</v>
      </c>
      <c r="J744" s="15">
        <v>117</v>
      </c>
      <c r="K744" s="15">
        <v>143</v>
      </c>
      <c r="L744" s="15">
        <v>135</v>
      </c>
      <c r="M744" s="15">
        <v>45</v>
      </c>
      <c r="N744" s="15">
        <v>2</v>
      </c>
      <c r="O744" s="15">
        <v>73</v>
      </c>
      <c r="P744" s="15">
        <v>27</v>
      </c>
      <c r="Q744" s="15">
        <v>55</v>
      </c>
      <c r="R744" s="15">
        <v>84</v>
      </c>
      <c r="S744" s="15">
        <v>6</v>
      </c>
      <c r="T744" s="15">
        <v>43</v>
      </c>
      <c r="U744" s="15">
        <v>60</v>
      </c>
      <c r="V744" s="15">
        <v>105</v>
      </c>
      <c r="W744" s="15">
        <v>44</v>
      </c>
      <c r="X744" s="15">
        <v>66</v>
      </c>
      <c r="Y744" s="15">
        <v>106</v>
      </c>
      <c r="Z744" s="15">
        <v>114</v>
      </c>
      <c r="AA744" s="15">
        <v>65</v>
      </c>
      <c r="AB744" s="15">
        <v>37</v>
      </c>
      <c r="AC744" s="15">
        <v>133</v>
      </c>
      <c r="AD744" s="15">
        <v>140</v>
      </c>
      <c r="AE744" s="15">
        <v>42</v>
      </c>
      <c r="AF744" s="15">
        <v>108</v>
      </c>
      <c r="AG744" s="15">
        <v>144</v>
      </c>
      <c r="AH744" s="15">
        <v>86</v>
      </c>
      <c r="AI744" s="15">
        <v>47</v>
      </c>
      <c r="AJ744" s="15">
        <v>39</v>
      </c>
      <c r="AK744" s="15">
        <v>58</v>
      </c>
      <c r="AL744" s="15">
        <v>54</v>
      </c>
      <c r="AM744" s="15">
        <v>103</v>
      </c>
      <c r="AN744" s="15">
        <v>78</v>
      </c>
      <c r="AO744" s="15">
        <v>49</v>
      </c>
      <c r="AP744" s="15">
        <v>136</v>
      </c>
      <c r="AQ744" s="15">
        <v>112</v>
      </c>
      <c r="AR744" s="15">
        <v>80</v>
      </c>
      <c r="AS744" s="15">
        <v>56</v>
      </c>
      <c r="AT744" s="15">
        <v>99</v>
      </c>
      <c r="AU744" s="15">
        <v>26</v>
      </c>
      <c r="AV744" s="15">
        <v>107</v>
      </c>
      <c r="AW744" s="15">
        <v>18</v>
      </c>
      <c r="AX744" s="15">
        <v>64</v>
      </c>
      <c r="AY744" s="15">
        <v>149</v>
      </c>
      <c r="AZ744" s="15">
        <v>21</v>
      </c>
      <c r="BA744" s="15">
        <v>11</v>
      </c>
      <c r="BB744" s="15">
        <v>83</v>
      </c>
      <c r="BC744" s="15">
        <v>36</v>
      </c>
      <c r="BD744" s="15">
        <v>57</v>
      </c>
      <c r="BE744" s="15">
        <v>34</v>
      </c>
      <c r="BF744" s="15">
        <v>115</v>
      </c>
      <c r="BG744" s="15">
        <v>63</v>
      </c>
      <c r="BH744" s="15">
        <v>96</v>
      </c>
      <c r="BI744" s="15">
        <v>22</v>
      </c>
      <c r="BJ744" s="15">
        <v>31</v>
      </c>
      <c r="BK744" s="15">
        <v>102</v>
      </c>
      <c r="BL744" s="15">
        <v>10</v>
      </c>
      <c r="BM744" s="15">
        <v>81</v>
      </c>
      <c r="BN744" s="15">
        <v>142</v>
      </c>
      <c r="BO744" s="15">
        <v>35</v>
      </c>
      <c r="BP744" s="15">
        <v>41</v>
      </c>
      <c r="BQ744" s="15">
        <v>70</v>
      </c>
      <c r="BR744" s="15">
        <v>139</v>
      </c>
      <c r="BS744" s="15">
        <v>25</v>
      </c>
      <c r="BT744" s="15">
        <v>19</v>
      </c>
      <c r="BU744" s="15">
        <v>109</v>
      </c>
      <c r="BV744" s="15">
        <v>116</v>
      </c>
      <c r="BW744" s="15">
        <v>4</v>
      </c>
      <c r="BX744" s="15">
        <v>77</v>
      </c>
      <c r="BY744" s="15">
        <v>13</v>
      </c>
      <c r="BZ744" s="15">
        <v>59</v>
      </c>
      <c r="CA744" s="15">
        <v>51</v>
      </c>
      <c r="CB744" s="15">
        <v>92</v>
      </c>
      <c r="CC744" s="15">
        <v>15</v>
      </c>
      <c r="CD744" s="15">
        <v>1</v>
      </c>
      <c r="CE744" s="15">
        <v>74</v>
      </c>
      <c r="CF744" s="15">
        <v>32</v>
      </c>
      <c r="CG744" s="15">
        <v>147</v>
      </c>
      <c r="CH744" s="15">
        <v>33</v>
      </c>
      <c r="CI744" s="15">
        <v>28</v>
      </c>
      <c r="CJ744" s="15">
        <v>87</v>
      </c>
      <c r="CK744" s="15">
        <v>68</v>
      </c>
      <c r="CL744" s="15">
        <v>76</v>
      </c>
      <c r="CM744" s="15">
        <v>29</v>
      </c>
      <c r="CN744" s="15">
        <v>124</v>
      </c>
      <c r="CO744" s="15">
        <v>20</v>
      </c>
      <c r="CP744" s="15">
        <v>138</v>
      </c>
      <c r="CQ744" s="15">
        <v>53</v>
      </c>
      <c r="CR744" s="15">
        <v>8</v>
      </c>
      <c r="CS744" s="15">
        <v>98</v>
      </c>
      <c r="CT744" s="15">
        <v>131</v>
      </c>
      <c r="CU744" s="15">
        <v>71</v>
      </c>
      <c r="CV744" s="15">
        <v>17</v>
      </c>
      <c r="CW744" s="15">
        <v>79</v>
      </c>
      <c r="CX744" s="15">
        <v>30</v>
      </c>
      <c r="CY744" s="15">
        <v>67</v>
      </c>
      <c r="CZ744" s="15">
        <v>141</v>
      </c>
      <c r="DA744" s="15">
        <v>122</v>
      </c>
      <c r="DB744" s="15">
        <v>75</v>
      </c>
      <c r="DC744" s="15">
        <v>3</v>
      </c>
      <c r="DD744" s="15">
        <v>94</v>
      </c>
      <c r="DE744" s="15">
        <v>38</v>
      </c>
      <c r="DF744" s="15">
        <v>148</v>
      </c>
      <c r="DG744" s="15">
        <v>100</v>
      </c>
      <c r="DH744" s="15">
        <v>85</v>
      </c>
      <c r="DI744" s="15">
        <v>12</v>
      </c>
      <c r="DJ744" s="15">
        <v>150</v>
      </c>
      <c r="DK744" s="15">
        <v>113</v>
      </c>
      <c r="DL744" s="15">
        <v>125</v>
      </c>
      <c r="DM744" s="15">
        <v>120</v>
      </c>
      <c r="DN744" s="15">
        <v>72</v>
      </c>
      <c r="DO744" s="15">
        <v>16</v>
      </c>
      <c r="DP744" s="15">
        <v>91</v>
      </c>
      <c r="DQ744" s="15">
        <v>69</v>
      </c>
      <c r="DR744" s="15">
        <v>151</v>
      </c>
      <c r="DS744" s="15">
        <v>82</v>
      </c>
      <c r="DT744" s="15">
        <v>146</v>
      </c>
      <c r="DU744" s="15">
        <v>61</v>
      </c>
      <c r="DV744" s="15">
        <v>119</v>
      </c>
      <c r="DW744" s="15">
        <v>48</v>
      </c>
      <c r="DX744" s="15">
        <v>52</v>
      </c>
      <c r="DY744" s="15">
        <v>101</v>
      </c>
      <c r="DZ744" s="15">
        <v>111</v>
      </c>
      <c r="EA744" s="15">
        <v>132</v>
      </c>
      <c r="EB744" s="15">
        <v>95</v>
      </c>
      <c r="EC744" s="15">
        <v>90</v>
      </c>
      <c r="ED744" s="15">
        <v>130</v>
      </c>
      <c r="EE744" s="15">
        <v>137</v>
      </c>
      <c r="EF744" s="15">
        <v>93</v>
      </c>
      <c r="EG744" s="15">
        <v>104</v>
      </c>
      <c r="EH744" s="15">
        <v>145</v>
      </c>
      <c r="EI744" s="15">
        <v>128</v>
      </c>
      <c r="EJ744" s="15">
        <v>88</v>
      </c>
      <c r="EK744" s="15">
        <v>23</v>
      </c>
      <c r="EL744" s="15">
        <v>89</v>
      </c>
      <c r="EM744" s="15">
        <v>129</v>
      </c>
      <c r="EN744" s="15">
        <v>110</v>
      </c>
      <c r="EP744" s="15">
        <v>50</v>
      </c>
      <c r="EQ744" s="15">
        <v>40</v>
      </c>
      <c r="ER744" s="15">
        <v>126</v>
      </c>
      <c r="ES744" s="15">
        <v>121</v>
      </c>
      <c r="EU744" s="15">
        <v>118</v>
      </c>
      <c r="EV744" s="15">
        <v>24</v>
      </c>
      <c r="EW744" s="15">
        <v>97</v>
      </c>
      <c r="EX744" s="15">
        <v>127</v>
      </c>
      <c r="EZ744" s="15">
        <v>134</v>
      </c>
      <c r="FA744" s="15">
        <v>14</v>
      </c>
      <c r="FB744" s="15">
        <v>46</v>
      </c>
      <c r="FC744" s="15">
        <v>7</v>
      </c>
    </row>
    <row r="745" spans="4:159" s="15" customFormat="1">
      <c r="E745" s="475" t="s">
        <v>313</v>
      </c>
      <c r="F745" s="15">
        <v>147</v>
      </c>
      <c r="G745" s="15">
        <v>99</v>
      </c>
      <c r="H745" s="15">
        <v>135</v>
      </c>
      <c r="I745" s="15">
        <v>11</v>
      </c>
      <c r="J745" s="15">
        <v>101</v>
      </c>
      <c r="K745" s="15">
        <v>7</v>
      </c>
      <c r="L745" s="15">
        <v>56</v>
      </c>
      <c r="M745" s="15">
        <v>100</v>
      </c>
      <c r="N745" s="15">
        <v>36</v>
      </c>
      <c r="O745" s="15">
        <v>93</v>
      </c>
      <c r="P745" s="15">
        <v>113</v>
      </c>
      <c r="Q745" s="15">
        <v>128</v>
      </c>
      <c r="R745" s="15">
        <v>95</v>
      </c>
      <c r="S745" s="15">
        <v>81</v>
      </c>
      <c r="T745" s="15">
        <v>72</v>
      </c>
      <c r="U745" s="15">
        <v>4</v>
      </c>
      <c r="V745" s="15">
        <v>43</v>
      </c>
      <c r="W745" s="15">
        <v>89</v>
      </c>
      <c r="X745" s="15">
        <v>107</v>
      </c>
      <c r="Y745" s="15">
        <v>67</v>
      </c>
      <c r="Z745" s="15">
        <v>70</v>
      </c>
      <c r="AA745" s="15">
        <v>84</v>
      </c>
      <c r="AB745" s="15">
        <v>122</v>
      </c>
      <c r="AC745" s="15">
        <v>149</v>
      </c>
      <c r="AD745" s="15">
        <v>13</v>
      </c>
      <c r="AE745" s="15">
        <v>65</v>
      </c>
      <c r="AF745" s="15">
        <v>74</v>
      </c>
      <c r="AG745" s="15">
        <v>91</v>
      </c>
      <c r="AH745" s="15">
        <v>26</v>
      </c>
      <c r="AI745" s="15">
        <v>131</v>
      </c>
      <c r="AJ745" s="15">
        <v>150</v>
      </c>
      <c r="AK745" s="15">
        <v>88</v>
      </c>
      <c r="AL745" s="15">
        <v>120</v>
      </c>
      <c r="AM745" s="15">
        <v>52</v>
      </c>
      <c r="AN745" s="15">
        <v>82</v>
      </c>
      <c r="AO745" s="15">
        <v>130</v>
      </c>
      <c r="AP745" s="15">
        <v>15</v>
      </c>
      <c r="AQ745" s="15">
        <v>86</v>
      </c>
      <c r="AR745" s="15">
        <v>50</v>
      </c>
      <c r="AS745" s="15">
        <v>97</v>
      </c>
      <c r="AT745" s="15">
        <v>110</v>
      </c>
      <c r="AU745" s="15">
        <v>103</v>
      </c>
      <c r="AV745" s="15">
        <v>29</v>
      </c>
      <c r="AW745" s="15">
        <v>140</v>
      </c>
      <c r="AX745" s="15">
        <v>51</v>
      </c>
      <c r="AY745" s="15">
        <v>2</v>
      </c>
      <c r="AZ745" s="15">
        <v>66</v>
      </c>
      <c r="BA745" s="15">
        <v>92</v>
      </c>
      <c r="BB745" s="15">
        <v>126</v>
      </c>
      <c r="BC745" s="15">
        <v>98</v>
      </c>
      <c r="BD745" s="15">
        <v>109</v>
      </c>
      <c r="BE745" s="15">
        <v>133</v>
      </c>
      <c r="BF745" s="15">
        <v>137</v>
      </c>
      <c r="BG745" s="15">
        <v>76</v>
      </c>
      <c r="BH745" s="15">
        <v>42</v>
      </c>
      <c r="BI745" s="15">
        <v>139</v>
      </c>
      <c r="BJ745" s="15">
        <v>115</v>
      </c>
      <c r="BK745" s="15">
        <v>16</v>
      </c>
      <c r="BL745" s="15">
        <v>60</v>
      </c>
      <c r="BM745" s="15">
        <v>49</v>
      </c>
      <c r="BN745" s="15">
        <v>85</v>
      </c>
      <c r="BO745" s="15">
        <v>68</v>
      </c>
      <c r="BP745" s="15">
        <v>114</v>
      </c>
      <c r="BQ745" s="15">
        <v>23</v>
      </c>
      <c r="BR745" s="15">
        <v>144</v>
      </c>
      <c r="BS745" s="15">
        <v>80</v>
      </c>
      <c r="BT745" s="15">
        <v>83</v>
      </c>
      <c r="BU745" s="15">
        <v>24</v>
      </c>
      <c r="BV745" s="15">
        <v>27</v>
      </c>
      <c r="BW745" s="15">
        <v>142</v>
      </c>
      <c r="BX745" s="15">
        <v>44</v>
      </c>
      <c r="BY745" s="15">
        <v>71</v>
      </c>
      <c r="BZ745" s="15">
        <v>127</v>
      </c>
      <c r="CA745" s="15">
        <v>102</v>
      </c>
      <c r="CB745" s="15">
        <v>1</v>
      </c>
      <c r="CC745" s="15">
        <v>64</v>
      </c>
      <c r="CD745" s="15">
        <v>143</v>
      </c>
      <c r="CE745" s="15">
        <v>34</v>
      </c>
      <c r="CF745" s="15">
        <v>48</v>
      </c>
      <c r="CG745" s="15">
        <v>116</v>
      </c>
      <c r="CH745" s="15">
        <v>14</v>
      </c>
      <c r="CI745" s="15">
        <v>94</v>
      </c>
      <c r="CJ745" s="15">
        <v>69</v>
      </c>
      <c r="CK745" s="15">
        <v>22</v>
      </c>
      <c r="CL745" s="15">
        <v>57</v>
      </c>
      <c r="CM745" s="15">
        <v>20</v>
      </c>
      <c r="CN745" s="15">
        <v>134</v>
      </c>
      <c r="CO745" s="15">
        <v>47</v>
      </c>
      <c r="CP745" s="15">
        <v>111</v>
      </c>
      <c r="CQ745" s="15">
        <v>28</v>
      </c>
      <c r="CR745" s="15">
        <v>117</v>
      </c>
      <c r="CS745" s="15">
        <v>45</v>
      </c>
      <c r="CT745" s="15">
        <v>124</v>
      </c>
      <c r="CU745" s="15">
        <v>58</v>
      </c>
      <c r="CV745" s="15">
        <v>3</v>
      </c>
      <c r="CW745" s="15">
        <v>90</v>
      </c>
      <c r="CX745" s="15">
        <v>146</v>
      </c>
      <c r="CY745" s="15">
        <v>19</v>
      </c>
      <c r="CZ745" s="15">
        <v>33</v>
      </c>
      <c r="DA745" s="15">
        <v>108</v>
      </c>
      <c r="DB745" s="15">
        <v>10</v>
      </c>
      <c r="DC745" s="15">
        <v>75</v>
      </c>
      <c r="DD745" s="15">
        <v>55</v>
      </c>
      <c r="DE745" s="15">
        <v>132</v>
      </c>
      <c r="DF745" s="15">
        <v>121</v>
      </c>
      <c r="DG745" s="15">
        <v>141</v>
      </c>
      <c r="DH745" s="15">
        <v>119</v>
      </c>
      <c r="DI745" s="15">
        <v>39</v>
      </c>
      <c r="DJ745" s="15">
        <v>112</v>
      </c>
      <c r="DK745" s="15">
        <v>41</v>
      </c>
      <c r="DL745" s="15">
        <v>105</v>
      </c>
      <c r="DM745" s="15">
        <v>78</v>
      </c>
      <c r="DN745" s="15">
        <v>40</v>
      </c>
      <c r="DO745" s="15">
        <v>31</v>
      </c>
      <c r="DP745" s="15">
        <v>145</v>
      </c>
      <c r="DQ745" s="15">
        <v>17</v>
      </c>
      <c r="DR745" s="15">
        <v>38</v>
      </c>
      <c r="DS745" s="15">
        <v>9</v>
      </c>
      <c r="DT745" s="15">
        <v>118</v>
      </c>
      <c r="DU745" s="15">
        <v>46</v>
      </c>
      <c r="DV745" s="15">
        <v>54</v>
      </c>
      <c r="DW745" s="15">
        <v>138</v>
      </c>
      <c r="DX745" s="15">
        <v>62</v>
      </c>
      <c r="DY745" s="15">
        <v>12</v>
      </c>
      <c r="DZ745" s="15">
        <v>8</v>
      </c>
      <c r="EA745" s="15">
        <v>32</v>
      </c>
      <c r="EB745" s="15">
        <v>148</v>
      </c>
      <c r="EC745" s="15">
        <v>25</v>
      </c>
      <c r="ED745" s="15">
        <v>136</v>
      </c>
      <c r="EE745" s="15">
        <v>77</v>
      </c>
      <c r="EF745" s="15">
        <v>63</v>
      </c>
      <c r="EG745" s="15">
        <v>129</v>
      </c>
      <c r="EH745" s="15">
        <v>151</v>
      </c>
      <c r="EI745" s="15">
        <v>87</v>
      </c>
      <c r="EJ745" s="15">
        <v>123</v>
      </c>
      <c r="EK745" s="15">
        <v>30</v>
      </c>
      <c r="EL745" s="15">
        <v>53</v>
      </c>
      <c r="EM745" s="15">
        <v>106</v>
      </c>
      <c r="EN745" s="15">
        <v>96</v>
      </c>
      <c r="EP745" s="15">
        <v>5</v>
      </c>
      <c r="EQ745" s="15">
        <v>18</v>
      </c>
      <c r="ER745" s="15">
        <v>79</v>
      </c>
      <c r="ES745" s="15">
        <v>37</v>
      </c>
      <c r="EU745" s="15">
        <v>73</v>
      </c>
      <c r="EV745" s="15">
        <v>59</v>
      </c>
      <c r="EW745" s="15">
        <v>35</v>
      </c>
      <c r="EX745" s="15">
        <v>125</v>
      </c>
      <c r="EZ745" s="15">
        <v>104</v>
      </c>
      <c r="FA745" s="15">
        <v>61</v>
      </c>
      <c r="FB745" s="15">
        <v>6</v>
      </c>
      <c r="FC745" s="15">
        <v>21</v>
      </c>
    </row>
    <row r="746" spans="4:159" s="15" customFormat="1"/>
    <row r="747" spans="4:159" s="15" customFormat="1">
      <c r="D747" s="479">
        <v>152</v>
      </c>
      <c r="E747" s="40" t="s">
        <v>338</v>
      </c>
    </row>
    <row r="748" spans="4:159" s="15" customFormat="1">
      <c r="E748" s="475" t="s">
        <v>283</v>
      </c>
      <c r="F748" s="15">
        <v>1</v>
      </c>
      <c r="G748" s="15">
        <v>2</v>
      </c>
      <c r="H748" s="15">
        <v>3</v>
      </c>
      <c r="I748" s="15">
        <v>4</v>
      </c>
      <c r="J748" s="15">
        <v>5</v>
      </c>
      <c r="K748" s="15">
        <v>6</v>
      </c>
      <c r="L748" s="15">
        <v>7</v>
      </c>
      <c r="M748" s="15">
        <v>8</v>
      </c>
      <c r="N748" s="15">
        <v>9</v>
      </c>
      <c r="O748" s="15">
        <v>10</v>
      </c>
      <c r="P748" s="15">
        <v>11</v>
      </c>
      <c r="Q748" s="15">
        <v>12</v>
      </c>
      <c r="R748" s="15">
        <v>13</v>
      </c>
      <c r="S748" s="15">
        <v>14</v>
      </c>
      <c r="T748" s="15">
        <v>15</v>
      </c>
      <c r="U748" s="15">
        <v>16</v>
      </c>
      <c r="V748" s="15">
        <v>17</v>
      </c>
      <c r="W748" s="15">
        <v>18</v>
      </c>
      <c r="X748" s="15">
        <v>19</v>
      </c>
      <c r="Y748" s="15">
        <v>20</v>
      </c>
      <c r="Z748" s="15">
        <v>21</v>
      </c>
      <c r="AA748" s="15">
        <v>22</v>
      </c>
      <c r="AB748" s="15">
        <v>23</v>
      </c>
      <c r="AC748" s="15">
        <v>24</v>
      </c>
      <c r="AD748" s="15">
        <v>25</v>
      </c>
      <c r="AE748" s="15">
        <v>26</v>
      </c>
      <c r="AF748" s="15">
        <v>27</v>
      </c>
      <c r="AG748" s="15">
        <v>28</v>
      </c>
      <c r="AH748" s="15">
        <v>29</v>
      </c>
      <c r="AI748" s="15">
        <v>30</v>
      </c>
      <c r="AJ748" s="15">
        <v>31</v>
      </c>
      <c r="AK748" s="15">
        <v>32</v>
      </c>
      <c r="AL748" s="15">
        <v>33</v>
      </c>
      <c r="AM748" s="15">
        <v>34</v>
      </c>
      <c r="AN748" s="15">
        <v>35</v>
      </c>
      <c r="AO748" s="15">
        <v>36</v>
      </c>
      <c r="AP748" s="15">
        <v>37</v>
      </c>
      <c r="AQ748" s="15">
        <v>38</v>
      </c>
      <c r="AR748" s="15">
        <v>39</v>
      </c>
      <c r="AS748" s="15">
        <v>40</v>
      </c>
      <c r="AT748" s="15">
        <v>41</v>
      </c>
      <c r="AU748" s="15">
        <v>42</v>
      </c>
      <c r="AV748" s="15">
        <v>43</v>
      </c>
      <c r="AW748" s="15">
        <v>44</v>
      </c>
      <c r="AX748" s="15">
        <v>45</v>
      </c>
      <c r="AY748" s="15">
        <v>46</v>
      </c>
      <c r="AZ748" s="15">
        <v>47</v>
      </c>
      <c r="BA748" s="15">
        <v>48</v>
      </c>
      <c r="BB748" s="15">
        <v>49</v>
      </c>
      <c r="BC748" s="15">
        <v>50</v>
      </c>
      <c r="BD748" s="15">
        <v>51</v>
      </c>
      <c r="BE748" s="15">
        <v>52</v>
      </c>
      <c r="BF748" s="15">
        <v>53</v>
      </c>
      <c r="BG748" s="15">
        <v>54</v>
      </c>
      <c r="BH748" s="15">
        <v>55</v>
      </c>
      <c r="BI748" s="15">
        <v>56</v>
      </c>
      <c r="BJ748" s="15">
        <v>57</v>
      </c>
      <c r="BK748" s="15">
        <v>58</v>
      </c>
      <c r="BL748" s="15">
        <v>59</v>
      </c>
      <c r="BM748" s="15">
        <v>60</v>
      </c>
      <c r="BN748" s="15">
        <v>61</v>
      </c>
      <c r="BO748" s="15">
        <v>62</v>
      </c>
      <c r="BP748" s="15">
        <v>63</v>
      </c>
      <c r="BQ748" s="15">
        <v>64</v>
      </c>
      <c r="BR748" s="15">
        <v>65</v>
      </c>
      <c r="BS748" s="15">
        <v>66</v>
      </c>
      <c r="BT748" s="15">
        <v>67</v>
      </c>
      <c r="BU748" s="15">
        <v>68</v>
      </c>
      <c r="BV748" s="15">
        <v>69</v>
      </c>
      <c r="BW748" s="15">
        <v>70</v>
      </c>
      <c r="BX748" s="15">
        <v>71</v>
      </c>
      <c r="BY748" s="15">
        <v>72</v>
      </c>
      <c r="BZ748" s="15">
        <v>73</v>
      </c>
      <c r="CA748" s="15">
        <v>74</v>
      </c>
      <c r="CB748" s="15">
        <v>75</v>
      </c>
      <c r="CC748" s="15">
        <v>76</v>
      </c>
      <c r="CD748" s="15">
        <v>77</v>
      </c>
      <c r="CE748" s="15">
        <v>78</v>
      </c>
      <c r="CF748" s="15">
        <v>79</v>
      </c>
      <c r="CG748" s="15">
        <v>80</v>
      </c>
      <c r="CH748" s="15">
        <v>81</v>
      </c>
      <c r="CI748" s="15">
        <v>82</v>
      </c>
      <c r="CJ748" s="15">
        <v>83</v>
      </c>
      <c r="CK748" s="15">
        <v>84</v>
      </c>
      <c r="CL748" s="15">
        <v>85</v>
      </c>
      <c r="CM748" s="15">
        <v>86</v>
      </c>
      <c r="CN748" s="15">
        <v>87</v>
      </c>
      <c r="CO748" s="15">
        <v>88</v>
      </c>
      <c r="CP748" s="15">
        <v>89</v>
      </c>
      <c r="CQ748" s="15">
        <v>90</v>
      </c>
      <c r="CR748" s="15">
        <v>91</v>
      </c>
      <c r="CS748" s="15">
        <v>92</v>
      </c>
      <c r="CT748" s="15">
        <v>93</v>
      </c>
      <c r="CU748" s="15">
        <v>94</v>
      </c>
      <c r="CV748" s="15">
        <v>95</v>
      </c>
      <c r="CW748" s="15">
        <v>96</v>
      </c>
      <c r="CX748" s="15">
        <v>97</v>
      </c>
      <c r="CY748" s="15">
        <v>98</v>
      </c>
      <c r="CZ748" s="15">
        <v>99</v>
      </c>
      <c r="DA748" s="15">
        <v>100</v>
      </c>
      <c r="DB748" s="15">
        <v>101</v>
      </c>
      <c r="DC748" s="15">
        <v>102</v>
      </c>
      <c r="DD748" s="15">
        <v>103</v>
      </c>
      <c r="DE748" s="15">
        <v>104</v>
      </c>
      <c r="DF748" s="15">
        <v>105</v>
      </c>
      <c r="DG748" s="15">
        <v>106</v>
      </c>
      <c r="DH748" s="15">
        <v>107</v>
      </c>
      <c r="DI748" s="15">
        <v>108</v>
      </c>
      <c r="DJ748" s="15">
        <v>109</v>
      </c>
      <c r="DK748" s="15">
        <v>110</v>
      </c>
      <c r="DL748" s="15">
        <v>111</v>
      </c>
      <c r="DM748" s="15">
        <v>112</v>
      </c>
      <c r="DN748" s="15">
        <v>113</v>
      </c>
      <c r="DO748" s="15">
        <v>114</v>
      </c>
      <c r="DP748" s="15">
        <v>115</v>
      </c>
      <c r="DQ748" s="15">
        <v>116</v>
      </c>
      <c r="DR748" s="15">
        <v>117</v>
      </c>
      <c r="DS748" s="15">
        <v>118</v>
      </c>
      <c r="DT748" s="15">
        <v>119</v>
      </c>
      <c r="DU748" s="15">
        <v>120</v>
      </c>
      <c r="DV748" s="15">
        <v>121</v>
      </c>
      <c r="DW748" s="15">
        <v>122</v>
      </c>
      <c r="DX748" s="15">
        <v>123</v>
      </c>
      <c r="DY748" s="15">
        <v>124</v>
      </c>
      <c r="DZ748" s="15">
        <v>125</v>
      </c>
      <c r="EA748" s="15">
        <v>126</v>
      </c>
      <c r="EB748" s="15">
        <v>127</v>
      </c>
      <c r="EC748" s="15">
        <v>128</v>
      </c>
      <c r="ED748" s="15">
        <v>129</v>
      </c>
      <c r="EE748" s="15">
        <v>130</v>
      </c>
      <c r="EF748" s="15">
        <v>131</v>
      </c>
      <c r="EG748" s="15">
        <v>132</v>
      </c>
      <c r="EH748" s="15">
        <v>133</v>
      </c>
      <c r="EI748" s="15">
        <v>134</v>
      </c>
      <c r="EJ748" s="15">
        <v>135</v>
      </c>
      <c r="EK748" s="15">
        <v>136</v>
      </c>
      <c r="EL748" s="15">
        <v>137</v>
      </c>
      <c r="EM748" s="15">
        <v>138</v>
      </c>
      <c r="EN748" s="15">
        <v>139</v>
      </c>
      <c r="EO748" s="15">
        <v>140</v>
      </c>
      <c r="EP748" s="15">
        <v>141</v>
      </c>
      <c r="EQ748" s="15">
        <v>142</v>
      </c>
      <c r="ER748" s="15">
        <v>143</v>
      </c>
      <c r="ES748" s="15">
        <v>144</v>
      </c>
      <c r="EU748" s="15">
        <v>145</v>
      </c>
      <c r="EV748" s="15">
        <v>146</v>
      </c>
      <c r="EW748" s="15">
        <v>147</v>
      </c>
      <c r="EX748" s="15">
        <v>148</v>
      </c>
      <c r="EZ748" s="15">
        <v>149</v>
      </c>
      <c r="FA748" s="15">
        <v>150</v>
      </c>
      <c r="FB748" s="15">
        <v>151</v>
      </c>
      <c r="FC748" s="15">
        <v>152</v>
      </c>
    </row>
    <row r="749" spans="4:159" s="15" customFormat="1">
      <c r="E749" s="475" t="s">
        <v>311</v>
      </c>
      <c r="F749" s="15">
        <v>43</v>
      </c>
      <c r="G749" s="15">
        <v>91</v>
      </c>
      <c r="H749" s="15">
        <v>86</v>
      </c>
      <c r="I749" s="15">
        <v>103</v>
      </c>
      <c r="J749" s="15">
        <v>16</v>
      </c>
      <c r="K749" s="15">
        <v>114</v>
      </c>
      <c r="L749" s="15">
        <v>3</v>
      </c>
      <c r="M749" s="15">
        <v>26</v>
      </c>
      <c r="N749" s="15">
        <v>82</v>
      </c>
      <c r="O749" s="15">
        <v>92</v>
      </c>
      <c r="P749" s="15">
        <v>100</v>
      </c>
      <c r="Q749" s="15">
        <v>29</v>
      </c>
      <c r="R749" s="15">
        <v>19</v>
      </c>
      <c r="S749" s="15">
        <v>145</v>
      </c>
      <c r="T749" s="15">
        <v>34</v>
      </c>
      <c r="U749" s="15">
        <v>28</v>
      </c>
      <c r="V749" s="15">
        <v>89</v>
      </c>
      <c r="W749" s="15">
        <v>21</v>
      </c>
      <c r="X749" s="15">
        <v>141</v>
      </c>
      <c r="Y749" s="15">
        <v>54</v>
      </c>
      <c r="Z749" s="15">
        <v>10</v>
      </c>
      <c r="AA749" s="15">
        <v>51</v>
      </c>
      <c r="AB749" s="15">
        <v>79</v>
      </c>
      <c r="AC749" s="15">
        <v>40</v>
      </c>
      <c r="AD749" s="15">
        <v>68</v>
      </c>
      <c r="AE749" s="15">
        <v>50</v>
      </c>
      <c r="AF749" s="15">
        <v>24</v>
      </c>
      <c r="AG749" s="15">
        <v>36</v>
      </c>
      <c r="AH749" s="15">
        <v>12</v>
      </c>
      <c r="AI749" s="15">
        <v>57</v>
      </c>
      <c r="AJ749" s="15">
        <v>135</v>
      </c>
      <c r="AK749" s="15">
        <v>18</v>
      </c>
      <c r="AL749" s="15">
        <v>11</v>
      </c>
      <c r="AM749" s="15">
        <v>73</v>
      </c>
      <c r="AN749" s="15">
        <v>98</v>
      </c>
      <c r="AO749" s="15">
        <v>25</v>
      </c>
      <c r="AP749" s="15">
        <v>121</v>
      </c>
      <c r="AQ749" s="15">
        <v>127</v>
      </c>
      <c r="AR749" s="15">
        <v>17</v>
      </c>
      <c r="AS749" s="15">
        <v>88</v>
      </c>
      <c r="AT749" s="15">
        <v>13</v>
      </c>
      <c r="AU749" s="15">
        <v>5</v>
      </c>
      <c r="AV749" s="15">
        <v>69</v>
      </c>
      <c r="AW749" s="15">
        <v>87</v>
      </c>
      <c r="AX749" s="15">
        <v>48</v>
      </c>
      <c r="AY749" s="15">
        <v>124</v>
      </c>
      <c r="AZ749" s="15">
        <v>128</v>
      </c>
      <c r="BA749" s="15">
        <v>35</v>
      </c>
      <c r="BB749" s="15">
        <v>150</v>
      </c>
      <c r="BC749" s="15">
        <v>8</v>
      </c>
      <c r="BD749" s="15">
        <v>53</v>
      </c>
      <c r="BE749" s="15">
        <v>85</v>
      </c>
      <c r="BF749" s="15">
        <v>61</v>
      </c>
      <c r="BG749" s="15">
        <v>47</v>
      </c>
      <c r="BH749" s="15">
        <v>102</v>
      </c>
      <c r="BI749" s="15">
        <v>110</v>
      </c>
      <c r="BJ749" s="15">
        <v>84</v>
      </c>
      <c r="BK749" s="15">
        <v>90</v>
      </c>
      <c r="BL749" s="15">
        <v>126</v>
      </c>
      <c r="BM749" s="15">
        <v>144</v>
      </c>
      <c r="BN749" s="15">
        <v>30</v>
      </c>
      <c r="BO749" s="15">
        <v>129</v>
      </c>
      <c r="BP749" s="15">
        <v>52</v>
      </c>
      <c r="BQ749" s="15">
        <v>146</v>
      </c>
      <c r="BR749" s="15">
        <v>7</v>
      </c>
      <c r="BS749" s="15">
        <v>27</v>
      </c>
      <c r="BT749" s="15">
        <v>96</v>
      </c>
      <c r="BU749" s="15">
        <v>125</v>
      </c>
      <c r="BV749" s="15">
        <v>45</v>
      </c>
      <c r="BW749" s="15">
        <v>149</v>
      </c>
      <c r="BX749" s="15">
        <v>130</v>
      </c>
      <c r="BY749" s="15">
        <v>138</v>
      </c>
      <c r="BZ749" s="15">
        <v>59</v>
      </c>
      <c r="CA749" s="15">
        <v>147</v>
      </c>
      <c r="CB749" s="15">
        <v>4</v>
      </c>
      <c r="CC749" s="15">
        <v>133</v>
      </c>
      <c r="CD749" s="15">
        <v>9</v>
      </c>
      <c r="CE749" s="15">
        <v>31</v>
      </c>
      <c r="CF749" s="15">
        <v>106</v>
      </c>
      <c r="CG749" s="15">
        <v>66</v>
      </c>
      <c r="CH749" s="15">
        <v>105</v>
      </c>
      <c r="CI749" s="15">
        <v>113</v>
      </c>
      <c r="CJ749" s="15">
        <v>120</v>
      </c>
      <c r="CK749" s="15">
        <v>77</v>
      </c>
      <c r="CL749" s="15">
        <v>107</v>
      </c>
      <c r="CM749" s="15">
        <v>14</v>
      </c>
      <c r="CN749" s="15">
        <v>118</v>
      </c>
      <c r="CO749" s="15">
        <v>2</v>
      </c>
      <c r="CP749" s="15">
        <v>83</v>
      </c>
      <c r="CQ749" s="15">
        <v>132</v>
      </c>
      <c r="CR749" s="15">
        <v>148</v>
      </c>
      <c r="CS749" s="15">
        <v>15</v>
      </c>
      <c r="CT749" s="15">
        <v>72</v>
      </c>
      <c r="CU749" s="15">
        <v>123</v>
      </c>
      <c r="CV749" s="15">
        <v>143</v>
      </c>
      <c r="CW749" s="15">
        <v>122</v>
      </c>
      <c r="CX749" s="15">
        <v>94</v>
      </c>
      <c r="CY749" s="15">
        <v>81</v>
      </c>
      <c r="CZ749" s="15">
        <v>41</v>
      </c>
      <c r="DA749" s="15">
        <v>23</v>
      </c>
      <c r="DB749" s="15">
        <v>64</v>
      </c>
      <c r="DC749" s="15">
        <v>152</v>
      </c>
      <c r="DD749" s="15">
        <v>139</v>
      </c>
      <c r="DE749" s="15">
        <v>38</v>
      </c>
      <c r="DF749" s="15">
        <v>42</v>
      </c>
      <c r="DG749" s="15">
        <v>37</v>
      </c>
      <c r="DH749" s="15">
        <v>63</v>
      </c>
      <c r="DI749" s="15">
        <v>131</v>
      </c>
      <c r="DJ749" s="15">
        <v>111</v>
      </c>
      <c r="DK749" s="15">
        <v>151</v>
      </c>
      <c r="DL749" s="15">
        <v>44</v>
      </c>
      <c r="DM749" s="15">
        <v>55</v>
      </c>
      <c r="DN749" s="15">
        <v>104</v>
      </c>
      <c r="DO749" s="15">
        <v>22</v>
      </c>
      <c r="DP749" s="15">
        <v>108</v>
      </c>
      <c r="DQ749" s="15">
        <v>62</v>
      </c>
      <c r="DR749" s="15">
        <v>115</v>
      </c>
      <c r="DS749" s="15">
        <v>136</v>
      </c>
      <c r="DT749" s="15">
        <v>116</v>
      </c>
      <c r="DU749" s="15">
        <v>1</v>
      </c>
      <c r="DV749" s="15">
        <v>97</v>
      </c>
      <c r="DW749" s="15">
        <v>58</v>
      </c>
      <c r="DX749" s="15">
        <v>39</v>
      </c>
      <c r="DY749" s="15">
        <v>78</v>
      </c>
      <c r="DZ749" s="15">
        <v>32</v>
      </c>
      <c r="EA749" s="15">
        <v>134</v>
      </c>
      <c r="EB749" s="15">
        <v>6</v>
      </c>
      <c r="EC749" s="15">
        <v>119</v>
      </c>
      <c r="ED749" s="15">
        <v>142</v>
      </c>
      <c r="EE749" s="15">
        <v>71</v>
      </c>
      <c r="EF749" s="15">
        <v>117</v>
      </c>
      <c r="EG749" s="15">
        <v>95</v>
      </c>
      <c r="EH749" s="15">
        <v>80</v>
      </c>
      <c r="EI749" s="15">
        <v>20</v>
      </c>
      <c r="EJ749" s="15">
        <v>67</v>
      </c>
      <c r="EK749" s="15">
        <v>70</v>
      </c>
      <c r="EL749" s="15">
        <v>75</v>
      </c>
      <c r="EM749" s="15">
        <v>49</v>
      </c>
      <c r="EN749" s="15">
        <v>137</v>
      </c>
      <c r="EO749" s="15">
        <v>93</v>
      </c>
      <c r="EP749" s="15">
        <v>74</v>
      </c>
      <c r="EQ749" s="15">
        <v>109</v>
      </c>
      <c r="ER749" s="15">
        <v>112</v>
      </c>
      <c r="ES749" s="15">
        <v>101</v>
      </c>
      <c r="EU749" s="15">
        <v>65</v>
      </c>
      <c r="EV749" s="15">
        <v>99</v>
      </c>
      <c r="EW749" s="15">
        <v>76</v>
      </c>
      <c r="EX749" s="15">
        <v>60</v>
      </c>
      <c r="EZ749" s="15">
        <v>140</v>
      </c>
      <c r="FA749" s="15">
        <v>46</v>
      </c>
      <c r="FB749" s="15">
        <v>56</v>
      </c>
      <c r="FC749" s="15">
        <v>33</v>
      </c>
    </row>
    <row r="750" spans="4:159" s="15" customFormat="1">
      <c r="E750" s="475" t="s">
        <v>313</v>
      </c>
      <c r="F750" s="15">
        <v>147</v>
      </c>
      <c r="G750" s="15">
        <v>123</v>
      </c>
      <c r="H750" s="15">
        <v>22</v>
      </c>
      <c r="I750" s="15">
        <v>135</v>
      </c>
      <c r="J750" s="15">
        <v>106</v>
      </c>
      <c r="K750" s="15">
        <v>109</v>
      </c>
      <c r="L750" s="15">
        <v>93</v>
      </c>
      <c r="M750" s="15">
        <v>15</v>
      </c>
      <c r="N750" s="15">
        <v>131</v>
      </c>
      <c r="O750" s="15">
        <v>6</v>
      </c>
      <c r="P750" s="15">
        <v>8</v>
      </c>
      <c r="Q750" s="15">
        <v>108</v>
      </c>
      <c r="R750" s="15">
        <v>57</v>
      </c>
      <c r="S750" s="15">
        <v>43</v>
      </c>
      <c r="T750" s="15">
        <v>118</v>
      </c>
      <c r="U750" s="15">
        <v>94</v>
      </c>
      <c r="V750" s="15">
        <v>78</v>
      </c>
      <c r="W750" s="15">
        <v>24</v>
      </c>
      <c r="X750" s="15">
        <v>130</v>
      </c>
      <c r="Y750" s="15">
        <v>116</v>
      </c>
      <c r="Z750" s="15">
        <v>54</v>
      </c>
      <c r="AA750" s="15">
        <v>140</v>
      </c>
      <c r="AB750" s="15">
        <v>102</v>
      </c>
      <c r="AC750" s="15">
        <v>65</v>
      </c>
      <c r="AD750" s="15">
        <v>86</v>
      </c>
      <c r="AE750" s="15">
        <v>119</v>
      </c>
      <c r="AF750" s="15">
        <v>104</v>
      </c>
      <c r="AG750" s="15">
        <v>74</v>
      </c>
      <c r="AH750" s="15">
        <v>121</v>
      </c>
      <c r="AI750" s="15">
        <v>61</v>
      </c>
      <c r="AJ750" s="15">
        <v>132</v>
      </c>
      <c r="AK750" s="15">
        <v>100</v>
      </c>
      <c r="AL750" s="15">
        <v>142</v>
      </c>
      <c r="AM750" s="15">
        <v>66</v>
      </c>
      <c r="AN750" s="15">
        <v>101</v>
      </c>
      <c r="AO750" s="15">
        <v>7</v>
      </c>
      <c r="AP750" s="15">
        <v>103</v>
      </c>
      <c r="AQ750" s="15">
        <v>137</v>
      </c>
      <c r="AR750" s="15">
        <v>18</v>
      </c>
      <c r="AS750" s="15">
        <v>13</v>
      </c>
      <c r="AT750" s="15">
        <v>60</v>
      </c>
      <c r="AU750" s="15">
        <v>80</v>
      </c>
      <c r="AV750" s="15">
        <v>129</v>
      </c>
      <c r="AW750" s="15">
        <v>16</v>
      </c>
      <c r="AX750" s="15">
        <v>27</v>
      </c>
      <c r="AY750" s="15">
        <v>120</v>
      </c>
      <c r="AZ750" s="15">
        <v>30</v>
      </c>
      <c r="BA750" s="15">
        <v>115</v>
      </c>
      <c r="BB750" s="15">
        <v>56</v>
      </c>
      <c r="BC750" s="15">
        <v>122</v>
      </c>
      <c r="BD750" s="15">
        <v>144</v>
      </c>
      <c r="BE750" s="15">
        <v>33</v>
      </c>
      <c r="BF750" s="15">
        <v>5</v>
      </c>
      <c r="BG750" s="15">
        <v>21</v>
      </c>
      <c r="BH750" s="15">
        <v>148</v>
      </c>
      <c r="BI750" s="15">
        <v>39</v>
      </c>
      <c r="BJ750" s="15">
        <v>83</v>
      </c>
      <c r="BK750" s="15">
        <v>75</v>
      </c>
      <c r="BL750" s="15">
        <v>110</v>
      </c>
      <c r="BM750" s="15">
        <v>41</v>
      </c>
      <c r="BN750" s="15">
        <v>47</v>
      </c>
      <c r="BO750" s="15">
        <v>126</v>
      </c>
      <c r="BP750" s="15">
        <v>9</v>
      </c>
      <c r="BQ750" s="15">
        <v>96</v>
      </c>
      <c r="BR750" s="15">
        <v>58</v>
      </c>
      <c r="BS750" s="15">
        <v>34</v>
      </c>
      <c r="BT750" s="15">
        <v>98</v>
      </c>
      <c r="BU750" s="15">
        <v>105</v>
      </c>
      <c r="BV750" s="15">
        <v>70</v>
      </c>
      <c r="BW750" s="15">
        <v>26</v>
      </c>
      <c r="BX750" s="15">
        <v>17</v>
      </c>
      <c r="BY750" s="15">
        <v>48</v>
      </c>
      <c r="BZ750" s="15">
        <v>95</v>
      </c>
      <c r="CA750" s="15">
        <v>28</v>
      </c>
      <c r="CB750" s="15">
        <v>2</v>
      </c>
      <c r="CC750" s="15">
        <v>45</v>
      </c>
      <c r="CD750" s="15">
        <v>145</v>
      </c>
      <c r="CE750" s="15">
        <v>32</v>
      </c>
      <c r="CF750" s="15">
        <v>127</v>
      </c>
      <c r="CG750" s="15">
        <v>46</v>
      </c>
      <c r="CH750" s="15">
        <v>38</v>
      </c>
      <c r="CI750" s="15">
        <v>49</v>
      </c>
      <c r="CJ750" s="15">
        <v>82</v>
      </c>
      <c r="CK750" s="15">
        <v>76</v>
      </c>
      <c r="CL750" s="15">
        <v>124</v>
      </c>
      <c r="CM750" s="15">
        <v>151</v>
      </c>
      <c r="CN750" s="15">
        <v>90</v>
      </c>
      <c r="CO750" s="15">
        <v>50</v>
      </c>
      <c r="CP750" s="15">
        <v>112</v>
      </c>
      <c r="CQ750" s="15">
        <v>141</v>
      </c>
      <c r="CR750" s="15">
        <v>79</v>
      </c>
      <c r="CS750" s="15">
        <v>143</v>
      </c>
      <c r="CT750" s="15">
        <v>152</v>
      </c>
      <c r="CU750" s="15">
        <v>136</v>
      </c>
      <c r="CV750" s="15">
        <v>97</v>
      </c>
      <c r="CW750" s="15">
        <v>20</v>
      </c>
      <c r="CX750" s="15">
        <v>73</v>
      </c>
      <c r="CY750" s="15">
        <v>99</v>
      </c>
      <c r="CZ750" s="15">
        <v>128</v>
      </c>
      <c r="DA750" s="15">
        <v>113</v>
      </c>
      <c r="DB750" s="15">
        <v>35</v>
      </c>
      <c r="DC750" s="15">
        <v>23</v>
      </c>
      <c r="DD750" s="15">
        <v>84</v>
      </c>
      <c r="DE750" s="15">
        <v>52</v>
      </c>
      <c r="DF750" s="15">
        <v>37</v>
      </c>
      <c r="DG750" s="15">
        <v>40</v>
      </c>
      <c r="DH750" s="15">
        <v>149</v>
      </c>
      <c r="DI750" s="15">
        <v>12</v>
      </c>
      <c r="DJ750" s="15">
        <v>72</v>
      </c>
      <c r="DK750" s="15">
        <v>114</v>
      </c>
      <c r="DL750" s="15">
        <v>107</v>
      </c>
      <c r="DM750" s="15">
        <v>71</v>
      </c>
      <c r="DN750" s="15">
        <v>87</v>
      </c>
      <c r="DO750" s="15">
        <v>3</v>
      </c>
      <c r="DP750" s="15">
        <v>133</v>
      </c>
      <c r="DQ750" s="15">
        <v>42</v>
      </c>
      <c r="DR750" s="15">
        <v>68</v>
      </c>
      <c r="DS750" s="15">
        <v>92</v>
      </c>
      <c r="DT750" s="15">
        <v>36</v>
      </c>
      <c r="DU750" s="15">
        <v>138</v>
      </c>
      <c r="DV750" s="15">
        <v>29</v>
      </c>
      <c r="DW750" s="15">
        <v>69</v>
      </c>
      <c r="DX750" s="15">
        <v>14</v>
      </c>
      <c r="DY750" s="15">
        <v>51</v>
      </c>
      <c r="DZ750" s="15">
        <v>63</v>
      </c>
      <c r="EA750" s="15">
        <v>146</v>
      </c>
      <c r="EB750" s="15">
        <v>139</v>
      </c>
      <c r="EC750" s="15">
        <v>150</v>
      </c>
      <c r="ED750" s="15">
        <v>11</v>
      </c>
      <c r="EE750" s="15">
        <v>53</v>
      </c>
      <c r="EF750" s="15">
        <v>67</v>
      </c>
      <c r="EG750" s="15">
        <v>111</v>
      </c>
      <c r="EH750" s="15">
        <v>55</v>
      </c>
      <c r="EI750" s="15">
        <v>91</v>
      </c>
      <c r="EJ750" s="15">
        <v>81</v>
      </c>
      <c r="EK750" s="15">
        <v>125</v>
      </c>
      <c r="EL750" s="15">
        <v>134</v>
      </c>
      <c r="EM750" s="15">
        <v>89</v>
      </c>
      <c r="EN750" s="15">
        <v>117</v>
      </c>
      <c r="EO750" s="15">
        <v>62</v>
      </c>
      <c r="EP750" s="15">
        <v>19</v>
      </c>
      <c r="EQ750" s="15">
        <v>88</v>
      </c>
      <c r="ER750" s="15">
        <v>1</v>
      </c>
      <c r="ES750" s="15">
        <v>10</v>
      </c>
      <c r="EU750" s="15">
        <v>4</v>
      </c>
      <c r="EV750" s="15">
        <v>44</v>
      </c>
      <c r="EW750" s="15">
        <v>64</v>
      </c>
      <c r="EX750" s="15">
        <v>25</v>
      </c>
      <c r="EZ750" s="15">
        <v>85</v>
      </c>
      <c r="FA750" s="15">
        <v>59</v>
      </c>
      <c r="FB750" s="15">
        <v>77</v>
      </c>
      <c r="FC750" s="15">
        <v>31</v>
      </c>
    </row>
    <row r="751" spans="4:159" s="15" customFormat="1"/>
    <row r="752" spans="4:159" s="15" customFormat="1">
      <c r="D752" s="479">
        <v>153</v>
      </c>
      <c r="E752" s="40" t="s">
        <v>338</v>
      </c>
    </row>
    <row r="753" spans="4:164" s="15" customFormat="1">
      <c r="E753" s="475" t="s">
        <v>283</v>
      </c>
      <c r="F753" s="15">
        <v>1</v>
      </c>
      <c r="G753" s="15">
        <v>2</v>
      </c>
      <c r="H753" s="15">
        <v>3</v>
      </c>
      <c r="I753" s="15">
        <v>4</v>
      </c>
      <c r="J753" s="15">
        <v>5</v>
      </c>
      <c r="K753" s="15">
        <v>6</v>
      </c>
      <c r="L753" s="15">
        <v>7</v>
      </c>
      <c r="M753" s="15">
        <v>8</v>
      </c>
      <c r="N753" s="15">
        <v>9</v>
      </c>
      <c r="O753" s="15">
        <v>10</v>
      </c>
      <c r="P753" s="15">
        <v>11</v>
      </c>
      <c r="Q753" s="15">
        <v>12</v>
      </c>
      <c r="R753" s="15">
        <v>13</v>
      </c>
      <c r="S753" s="15">
        <v>14</v>
      </c>
      <c r="T753" s="15">
        <v>15</v>
      </c>
      <c r="U753" s="15">
        <v>16</v>
      </c>
      <c r="V753" s="15">
        <v>17</v>
      </c>
      <c r="W753" s="15">
        <v>18</v>
      </c>
      <c r="X753" s="15">
        <v>19</v>
      </c>
      <c r="Y753" s="15">
        <v>20</v>
      </c>
      <c r="Z753" s="15">
        <v>21</v>
      </c>
      <c r="AA753" s="15">
        <v>22</v>
      </c>
      <c r="AB753" s="15">
        <v>23</v>
      </c>
      <c r="AC753" s="15">
        <v>24</v>
      </c>
      <c r="AD753" s="15">
        <v>25</v>
      </c>
      <c r="AE753" s="15">
        <v>26</v>
      </c>
      <c r="AF753" s="15">
        <v>27</v>
      </c>
      <c r="AG753" s="15">
        <v>28</v>
      </c>
      <c r="AH753" s="15">
        <v>29</v>
      </c>
      <c r="AI753" s="15">
        <v>30</v>
      </c>
      <c r="AJ753" s="15">
        <v>31</v>
      </c>
      <c r="AK753" s="15">
        <v>32</v>
      </c>
      <c r="AL753" s="15">
        <v>33</v>
      </c>
      <c r="AM753" s="15">
        <v>34</v>
      </c>
      <c r="AN753" s="15">
        <v>35</v>
      </c>
      <c r="AO753" s="15">
        <v>36</v>
      </c>
      <c r="AP753" s="15">
        <v>37</v>
      </c>
      <c r="AQ753" s="15">
        <v>38</v>
      </c>
      <c r="AR753" s="15">
        <v>39</v>
      </c>
      <c r="AS753" s="15">
        <v>40</v>
      </c>
      <c r="AT753" s="15">
        <v>41</v>
      </c>
      <c r="AU753" s="15">
        <v>42</v>
      </c>
      <c r="AV753" s="15">
        <v>43</v>
      </c>
      <c r="AW753" s="15">
        <v>44</v>
      </c>
      <c r="AX753" s="15">
        <v>45</v>
      </c>
      <c r="AY753" s="15">
        <v>46</v>
      </c>
      <c r="AZ753" s="15">
        <v>47</v>
      </c>
      <c r="BA753" s="15">
        <v>48</v>
      </c>
      <c r="BB753" s="15">
        <v>49</v>
      </c>
      <c r="BC753" s="15">
        <v>50</v>
      </c>
      <c r="BD753" s="15">
        <v>51</v>
      </c>
      <c r="BE753" s="15">
        <v>52</v>
      </c>
      <c r="BF753" s="15">
        <v>53</v>
      </c>
      <c r="BG753" s="15">
        <v>54</v>
      </c>
      <c r="BH753" s="15">
        <v>55</v>
      </c>
      <c r="BI753" s="15">
        <v>56</v>
      </c>
      <c r="BJ753" s="15">
        <v>57</v>
      </c>
      <c r="BK753" s="15">
        <v>58</v>
      </c>
      <c r="BL753" s="15">
        <v>59</v>
      </c>
      <c r="BM753" s="15">
        <v>60</v>
      </c>
      <c r="BN753" s="15">
        <v>61</v>
      </c>
      <c r="BO753" s="15">
        <v>62</v>
      </c>
      <c r="BP753" s="15">
        <v>63</v>
      </c>
      <c r="BQ753" s="15">
        <v>64</v>
      </c>
      <c r="BR753" s="15">
        <v>65</v>
      </c>
      <c r="BS753" s="15">
        <v>66</v>
      </c>
      <c r="BT753" s="15">
        <v>67</v>
      </c>
      <c r="BU753" s="15">
        <v>68</v>
      </c>
      <c r="BV753" s="15">
        <v>69</v>
      </c>
      <c r="BW753" s="15">
        <v>70</v>
      </c>
      <c r="BX753" s="15">
        <v>71</v>
      </c>
      <c r="BY753" s="15">
        <v>72</v>
      </c>
      <c r="BZ753" s="15">
        <v>73</v>
      </c>
      <c r="CA753" s="15">
        <v>74</v>
      </c>
      <c r="CB753" s="15">
        <v>75</v>
      </c>
      <c r="CC753" s="15">
        <v>76</v>
      </c>
      <c r="CD753" s="15">
        <v>77</v>
      </c>
      <c r="CE753" s="15">
        <v>78</v>
      </c>
      <c r="CF753" s="15">
        <v>79</v>
      </c>
      <c r="CG753" s="15">
        <v>80</v>
      </c>
      <c r="CH753" s="15">
        <v>81</v>
      </c>
      <c r="CI753" s="15">
        <v>82</v>
      </c>
      <c r="CJ753" s="15">
        <v>83</v>
      </c>
      <c r="CK753" s="15">
        <v>84</v>
      </c>
      <c r="CL753" s="15">
        <v>85</v>
      </c>
      <c r="CM753" s="15">
        <v>86</v>
      </c>
      <c r="CN753" s="15">
        <v>87</v>
      </c>
      <c r="CO753" s="15">
        <v>88</v>
      </c>
      <c r="CP753" s="15">
        <v>89</v>
      </c>
      <c r="CQ753" s="15">
        <v>90</v>
      </c>
      <c r="CR753" s="15">
        <v>91</v>
      </c>
      <c r="CS753" s="15">
        <v>92</v>
      </c>
      <c r="CT753" s="15">
        <v>93</v>
      </c>
      <c r="CU753" s="15">
        <v>94</v>
      </c>
      <c r="CV753" s="15">
        <v>95</v>
      </c>
      <c r="CW753" s="15">
        <v>96</v>
      </c>
      <c r="CX753" s="15">
        <v>97</v>
      </c>
      <c r="CY753" s="15">
        <v>98</v>
      </c>
      <c r="CZ753" s="15">
        <v>99</v>
      </c>
      <c r="DA753" s="15">
        <v>100</v>
      </c>
      <c r="DB753" s="15">
        <v>101</v>
      </c>
      <c r="DC753" s="15">
        <v>102</v>
      </c>
      <c r="DD753" s="15">
        <v>103</v>
      </c>
      <c r="DE753" s="15">
        <v>104</v>
      </c>
      <c r="DF753" s="15">
        <v>105</v>
      </c>
      <c r="DG753" s="15">
        <v>106</v>
      </c>
      <c r="DH753" s="15">
        <v>107</v>
      </c>
      <c r="DI753" s="15">
        <v>108</v>
      </c>
      <c r="DJ753" s="15">
        <v>109</v>
      </c>
      <c r="DK753" s="15">
        <v>110</v>
      </c>
      <c r="DL753" s="15">
        <v>111</v>
      </c>
      <c r="DM753" s="15">
        <v>112</v>
      </c>
      <c r="DN753" s="15">
        <v>113</v>
      </c>
      <c r="DO753" s="15">
        <v>114</v>
      </c>
      <c r="DP753" s="15">
        <v>115</v>
      </c>
      <c r="DQ753" s="15">
        <v>116</v>
      </c>
      <c r="DR753" s="15">
        <v>117</v>
      </c>
      <c r="DS753" s="15">
        <v>118</v>
      </c>
      <c r="DT753" s="15">
        <v>119</v>
      </c>
      <c r="DU753" s="15">
        <v>120</v>
      </c>
      <c r="DV753" s="15">
        <v>121</v>
      </c>
      <c r="DW753" s="15">
        <v>122</v>
      </c>
      <c r="DX753" s="15">
        <v>123</v>
      </c>
      <c r="DY753" s="15">
        <v>124</v>
      </c>
      <c r="DZ753" s="15">
        <v>125</v>
      </c>
      <c r="EA753" s="15">
        <v>126</v>
      </c>
      <c r="EB753" s="15">
        <v>127</v>
      </c>
      <c r="EC753" s="15">
        <v>128</v>
      </c>
      <c r="ED753" s="15">
        <v>129</v>
      </c>
      <c r="EE753" s="15">
        <v>130</v>
      </c>
      <c r="EF753" s="15">
        <v>131</v>
      </c>
      <c r="EG753" s="15">
        <v>132</v>
      </c>
      <c r="EH753" s="15">
        <v>133</v>
      </c>
      <c r="EI753" s="15">
        <v>134</v>
      </c>
      <c r="EJ753" s="15">
        <v>135</v>
      </c>
      <c r="EK753" s="15">
        <v>136</v>
      </c>
      <c r="EL753" s="15">
        <v>137</v>
      </c>
      <c r="EM753" s="15">
        <v>138</v>
      </c>
      <c r="EN753" s="15">
        <v>139</v>
      </c>
      <c r="EO753" s="15">
        <v>140</v>
      </c>
      <c r="EP753" s="15">
        <v>141</v>
      </c>
      <c r="EQ753" s="15">
        <v>142</v>
      </c>
      <c r="ER753" s="15">
        <v>143</v>
      </c>
      <c r="ES753" s="15">
        <v>144</v>
      </c>
      <c r="ET753" s="15">
        <v>145</v>
      </c>
      <c r="EU753" s="15">
        <v>146</v>
      </c>
      <c r="EV753" s="15">
        <v>147</v>
      </c>
      <c r="EW753" s="15">
        <v>148</v>
      </c>
      <c r="EX753" s="15">
        <v>149</v>
      </c>
      <c r="EZ753" s="15">
        <v>150</v>
      </c>
      <c r="FA753" s="15">
        <v>151</v>
      </c>
      <c r="FB753" s="15">
        <v>152</v>
      </c>
      <c r="FC753" s="15">
        <v>153</v>
      </c>
    </row>
    <row r="754" spans="4:164" s="15" customFormat="1">
      <c r="E754" s="475" t="s">
        <v>311</v>
      </c>
      <c r="F754" s="15">
        <v>44</v>
      </c>
      <c r="G754" s="15">
        <v>152</v>
      </c>
      <c r="H754" s="15">
        <v>64</v>
      </c>
      <c r="I754" s="15">
        <v>22</v>
      </c>
      <c r="J754" s="15">
        <v>68</v>
      </c>
      <c r="K754" s="15">
        <v>15</v>
      </c>
      <c r="L754" s="15">
        <v>128</v>
      </c>
      <c r="M754" s="15">
        <v>75</v>
      </c>
      <c r="N754" s="15">
        <v>21</v>
      </c>
      <c r="O754" s="15">
        <v>143</v>
      </c>
      <c r="P754" s="15">
        <v>92</v>
      </c>
      <c r="Q754" s="15">
        <v>108</v>
      </c>
      <c r="R754" s="15">
        <v>96</v>
      </c>
      <c r="S754" s="15">
        <v>136</v>
      </c>
      <c r="T754" s="15">
        <v>58</v>
      </c>
      <c r="U754" s="15">
        <v>17</v>
      </c>
      <c r="V754" s="15">
        <v>103</v>
      </c>
      <c r="W754" s="15">
        <v>9</v>
      </c>
      <c r="X754" s="15">
        <v>40</v>
      </c>
      <c r="Y754" s="15">
        <v>142</v>
      </c>
      <c r="Z754" s="15">
        <v>148</v>
      </c>
      <c r="AA754" s="15">
        <v>138</v>
      </c>
      <c r="AB754" s="15">
        <v>87</v>
      </c>
      <c r="AC754" s="15">
        <v>133</v>
      </c>
      <c r="AD754" s="15">
        <v>81</v>
      </c>
      <c r="AE754" s="15">
        <v>135</v>
      </c>
      <c r="AF754" s="15">
        <v>3</v>
      </c>
      <c r="AG754" s="15">
        <v>84</v>
      </c>
      <c r="AH754" s="15">
        <v>16</v>
      </c>
      <c r="AI754" s="15">
        <v>114</v>
      </c>
      <c r="AJ754" s="15">
        <v>129</v>
      </c>
      <c r="AK754" s="15">
        <v>60</v>
      </c>
      <c r="AL754" s="15">
        <v>79</v>
      </c>
      <c r="AM754" s="15">
        <v>140</v>
      </c>
      <c r="AN754" s="15">
        <v>94</v>
      </c>
      <c r="AO754" s="15">
        <v>14</v>
      </c>
      <c r="AP754" s="15">
        <v>109</v>
      </c>
      <c r="AQ754" s="15">
        <v>25</v>
      </c>
      <c r="AR754" s="15">
        <v>36</v>
      </c>
      <c r="AS754" s="15">
        <v>102</v>
      </c>
      <c r="AT754" s="15">
        <v>70</v>
      </c>
      <c r="AU754" s="15">
        <v>113</v>
      </c>
      <c r="AV754" s="15">
        <v>74</v>
      </c>
      <c r="AW754" s="15">
        <v>6</v>
      </c>
      <c r="AX754" s="15">
        <v>91</v>
      </c>
      <c r="AY754" s="15">
        <v>49</v>
      </c>
      <c r="AZ754" s="15">
        <v>99</v>
      </c>
      <c r="BA754" s="15">
        <v>39</v>
      </c>
      <c r="BB754" s="15">
        <v>23</v>
      </c>
      <c r="BC754" s="15">
        <v>118</v>
      </c>
      <c r="BD754" s="15">
        <v>5</v>
      </c>
      <c r="BE754" s="15">
        <v>46</v>
      </c>
      <c r="BF754" s="15">
        <v>42</v>
      </c>
      <c r="BG754" s="15">
        <v>141</v>
      </c>
      <c r="BH754" s="15">
        <v>123</v>
      </c>
      <c r="BI754" s="15">
        <v>78</v>
      </c>
      <c r="BJ754" s="15">
        <v>153</v>
      </c>
      <c r="BK754" s="15">
        <v>32</v>
      </c>
      <c r="BL754" s="15">
        <v>50</v>
      </c>
      <c r="BM754" s="15">
        <v>104</v>
      </c>
      <c r="BN754" s="15">
        <v>134</v>
      </c>
      <c r="BO754" s="15">
        <v>31</v>
      </c>
      <c r="BP754" s="15">
        <v>97</v>
      </c>
      <c r="BQ754" s="15">
        <v>1</v>
      </c>
      <c r="BR754" s="15">
        <v>76</v>
      </c>
      <c r="BS754" s="15">
        <v>95</v>
      </c>
      <c r="BT754" s="15">
        <v>100</v>
      </c>
      <c r="BU754" s="15">
        <v>124</v>
      </c>
      <c r="BV754" s="15">
        <v>80</v>
      </c>
      <c r="BW754" s="15">
        <v>137</v>
      </c>
      <c r="BX754" s="15">
        <v>18</v>
      </c>
      <c r="BY754" s="15">
        <v>110</v>
      </c>
      <c r="BZ754" s="15">
        <v>122</v>
      </c>
      <c r="CA754" s="15">
        <v>26</v>
      </c>
      <c r="CB754" s="15">
        <v>72</v>
      </c>
      <c r="CC754" s="15">
        <v>28</v>
      </c>
      <c r="CD754" s="15">
        <v>24</v>
      </c>
      <c r="CE754" s="15">
        <v>115</v>
      </c>
      <c r="CF754" s="15">
        <v>63</v>
      </c>
      <c r="CG754" s="15">
        <v>69</v>
      </c>
      <c r="CH754" s="15">
        <v>38</v>
      </c>
      <c r="CI754" s="15">
        <v>43</v>
      </c>
      <c r="CJ754" s="15">
        <v>85</v>
      </c>
      <c r="CK754" s="15">
        <v>27</v>
      </c>
      <c r="CL754" s="15">
        <v>53</v>
      </c>
      <c r="CM754" s="15">
        <v>139</v>
      </c>
      <c r="CN754" s="15">
        <v>83</v>
      </c>
      <c r="CO754" s="15">
        <v>147</v>
      </c>
      <c r="CP754" s="15">
        <v>117</v>
      </c>
      <c r="CQ754" s="15">
        <v>121</v>
      </c>
      <c r="CR754" s="15">
        <v>89</v>
      </c>
      <c r="CS754" s="15">
        <v>149</v>
      </c>
      <c r="CT754" s="15">
        <v>47</v>
      </c>
      <c r="CU754" s="15">
        <v>35</v>
      </c>
      <c r="CV754" s="15">
        <v>131</v>
      </c>
      <c r="CW754" s="15">
        <v>13</v>
      </c>
      <c r="CX754" s="15">
        <v>86</v>
      </c>
      <c r="CY754" s="15">
        <v>151</v>
      </c>
      <c r="CZ754" s="15">
        <v>52</v>
      </c>
      <c r="DA754" s="15">
        <v>67</v>
      </c>
      <c r="DB754" s="15">
        <v>33</v>
      </c>
      <c r="DC754" s="15">
        <v>119</v>
      </c>
      <c r="DD754" s="15">
        <v>29</v>
      </c>
      <c r="DE754" s="15">
        <v>10</v>
      </c>
      <c r="DF754" s="15">
        <v>11</v>
      </c>
      <c r="DG754" s="15">
        <v>88</v>
      </c>
      <c r="DH754" s="15">
        <v>130</v>
      </c>
      <c r="DI754" s="15">
        <v>45</v>
      </c>
      <c r="DJ754" s="15">
        <v>82</v>
      </c>
      <c r="DK754" s="15">
        <v>116</v>
      </c>
      <c r="DL754" s="15">
        <v>37</v>
      </c>
      <c r="DM754" s="15">
        <v>51</v>
      </c>
      <c r="DN754" s="15">
        <v>30</v>
      </c>
      <c r="DO754" s="15">
        <v>101</v>
      </c>
      <c r="DP754" s="15">
        <v>132</v>
      </c>
      <c r="DQ754" s="15">
        <v>34</v>
      </c>
      <c r="DR754" s="15">
        <v>93</v>
      </c>
      <c r="DS754" s="15">
        <v>20</v>
      </c>
      <c r="DT754" s="15">
        <v>66</v>
      </c>
      <c r="DU754" s="15">
        <v>62</v>
      </c>
      <c r="DV754" s="15">
        <v>107</v>
      </c>
      <c r="DW754" s="15">
        <v>90</v>
      </c>
      <c r="DX754" s="15">
        <v>127</v>
      </c>
      <c r="DY754" s="15">
        <v>48</v>
      </c>
      <c r="DZ754" s="15">
        <v>150</v>
      </c>
      <c r="EA754" s="15">
        <v>57</v>
      </c>
      <c r="EB754" s="15">
        <v>73</v>
      </c>
      <c r="EC754" s="15">
        <v>7</v>
      </c>
      <c r="ED754" s="15">
        <v>98</v>
      </c>
      <c r="EE754" s="15">
        <v>61</v>
      </c>
      <c r="EF754" s="15">
        <v>8</v>
      </c>
      <c r="EG754" s="15">
        <v>106</v>
      </c>
      <c r="EH754" s="15">
        <v>77</v>
      </c>
      <c r="EI754" s="15">
        <v>112</v>
      </c>
      <c r="EJ754" s="15">
        <v>146</v>
      </c>
      <c r="EK754" s="15">
        <v>55</v>
      </c>
      <c r="EL754" s="15">
        <v>41</v>
      </c>
      <c r="EM754" s="15">
        <v>65</v>
      </c>
      <c r="EN754" s="15">
        <v>12</v>
      </c>
      <c r="EO754" s="15">
        <v>56</v>
      </c>
      <c r="EP754" s="15">
        <v>54</v>
      </c>
      <c r="EQ754" s="15">
        <v>59</v>
      </c>
      <c r="ER754" s="15">
        <v>2</v>
      </c>
      <c r="ES754" s="15">
        <v>71</v>
      </c>
      <c r="ET754" s="15">
        <v>144</v>
      </c>
      <c r="EU754" s="15">
        <v>120</v>
      </c>
      <c r="EV754" s="15">
        <v>125</v>
      </c>
      <c r="EW754" s="15">
        <v>145</v>
      </c>
      <c r="EX754" s="15">
        <v>105</v>
      </c>
      <c r="EZ754" s="15">
        <v>19</v>
      </c>
      <c r="FA754" s="15">
        <v>111</v>
      </c>
      <c r="FB754" s="15">
        <v>4</v>
      </c>
      <c r="FC754" s="15">
        <v>126</v>
      </c>
    </row>
    <row r="755" spans="4:164" s="15" customFormat="1">
      <c r="E755" s="475" t="s">
        <v>313</v>
      </c>
      <c r="F755" s="15">
        <v>104</v>
      </c>
      <c r="G755" s="15">
        <v>65</v>
      </c>
      <c r="H755" s="15">
        <v>67</v>
      </c>
      <c r="I755" s="15">
        <v>122</v>
      </c>
      <c r="J755" s="15">
        <v>73</v>
      </c>
      <c r="K755" s="15">
        <v>105</v>
      </c>
      <c r="L755" s="15">
        <v>11</v>
      </c>
      <c r="M755" s="15">
        <v>99</v>
      </c>
      <c r="N755" s="15">
        <v>91</v>
      </c>
      <c r="O755" s="15">
        <v>141</v>
      </c>
      <c r="P755" s="15">
        <v>85</v>
      </c>
      <c r="Q755" s="15">
        <v>16</v>
      </c>
      <c r="R755" s="15">
        <v>72</v>
      </c>
      <c r="S755" s="15">
        <v>37</v>
      </c>
      <c r="T755" s="15">
        <v>54</v>
      </c>
      <c r="U755" s="15">
        <v>63</v>
      </c>
      <c r="V755" s="15">
        <v>30</v>
      </c>
      <c r="W755" s="15">
        <v>102</v>
      </c>
      <c r="X755" s="15">
        <v>78</v>
      </c>
      <c r="Y755" s="15">
        <v>41</v>
      </c>
      <c r="Z755" s="15">
        <v>130</v>
      </c>
      <c r="AA755" s="15">
        <v>101</v>
      </c>
      <c r="AB755" s="15">
        <v>26</v>
      </c>
      <c r="AC755" s="15">
        <v>92</v>
      </c>
      <c r="AD755" s="15">
        <v>111</v>
      </c>
      <c r="AE755" s="15">
        <v>23</v>
      </c>
      <c r="AF755" s="15">
        <v>9</v>
      </c>
      <c r="AG755" s="15">
        <v>62</v>
      </c>
      <c r="AH755" s="15">
        <v>146</v>
      </c>
      <c r="AI755" s="15">
        <v>127</v>
      </c>
      <c r="AJ755" s="15">
        <v>35</v>
      </c>
      <c r="AK755" s="15">
        <v>39</v>
      </c>
      <c r="AL755" s="15">
        <v>82</v>
      </c>
      <c r="AM755" s="15">
        <v>106</v>
      </c>
      <c r="AN755" s="15">
        <v>7</v>
      </c>
      <c r="AO755" s="15">
        <v>142</v>
      </c>
      <c r="AP755" s="15">
        <v>14</v>
      </c>
      <c r="AQ755" s="15">
        <v>44</v>
      </c>
      <c r="AR755" s="15">
        <v>151</v>
      </c>
      <c r="AS755" s="15">
        <v>18</v>
      </c>
      <c r="AT755" s="15">
        <v>50</v>
      </c>
      <c r="AU755" s="15">
        <v>56</v>
      </c>
      <c r="AV755" s="15">
        <v>71</v>
      </c>
      <c r="AW755" s="15">
        <v>128</v>
      </c>
      <c r="AX755" s="15">
        <v>96</v>
      </c>
      <c r="AY755" s="15">
        <v>149</v>
      </c>
      <c r="AZ755" s="15">
        <v>53</v>
      </c>
      <c r="BA755" s="15">
        <v>100</v>
      </c>
      <c r="BB755" s="15">
        <v>17</v>
      </c>
      <c r="BC755" s="15">
        <v>87</v>
      </c>
      <c r="BD755" s="15">
        <v>144</v>
      </c>
      <c r="BE755" s="15">
        <v>123</v>
      </c>
      <c r="BF755" s="15">
        <v>120</v>
      </c>
      <c r="BG755" s="15">
        <v>28</v>
      </c>
      <c r="BH755" s="15">
        <v>113</v>
      </c>
      <c r="BI755" s="15">
        <v>68</v>
      </c>
      <c r="BJ755" s="15">
        <v>145</v>
      </c>
      <c r="BK755" s="15">
        <v>90</v>
      </c>
      <c r="BL755" s="15">
        <v>46</v>
      </c>
      <c r="BM755" s="15">
        <v>148</v>
      </c>
      <c r="BN755" s="15">
        <v>29</v>
      </c>
      <c r="BO755" s="15">
        <v>116</v>
      </c>
      <c r="BP755" s="15">
        <v>60</v>
      </c>
      <c r="BQ755" s="15">
        <v>121</v>
      </c>
      <c r="BR755" s="15">
        <v>31</v>
      </c>
      <c r="BS755" s="15">
        <v>137</v>
      </c>
      <c r="BT755" s="15">
        <v>98</v>
      </c>
      <c r="BU755" s="15">
        <v>119</v>
      </c>
      <c r="BV755" s="15">
        <v>150</v>
      </c>
      <c r="BW755" s="15">
        <v>13</v>
      </c>
      <c r="BX755" s="15">
        <v>140</v>
      </c>
      <c r="BY755" s="15">
        <v>45</v>
      </c>
      <c r="BZ755" s="15">
        <v>5</v>
      </c>
      <c r="CA755" s="15">
        <v>131</v>
      </c>
      <c r="CB755" s="15">
        <v>77</v>
      </c>
      <c r="CC755" s="15">
        <v>10</v>
      </c>
      <c r="CD755" s="15">
        <v>75</v>
      </c>
      <c r="CE755" s="15">
        <v>34</v>
      </c>
      <c r="CF755" s="15">
        <v>47</v>
      </c>
      <c r="CG755" s="15">
        <v>42</v>
      </c>
      <c r="CH755" s="15">
        <v>143</v>
      </c>
      <c r="CI755" s="15">
        <v>58</v>
      </c>
      <c r="CJ755" s="15">
        <v>81</v>
      </c>
      <c r="CK755" s="15">
        <v>88</v>
      </c>
      <c r="CL755" s="15">
        <v>97</v>
      </c>
      <c r="CM755" s="15">
        <v>40</v>
      </c>
      <c r="CN755" s="15">
        <v>19</v>
      </c>
      <c r="CO755" s="15">
        <v>52</v>
      </c>
      <c r="CP755" s="15">
        <v>2</v>
      </c>
      <c r="CQ755" s="15">
        <v>49</v>
      </c>
      <c r="CR755" s="15">
        <v>112</v>
      </c>
      <c r="CS755" s="15">
        <v>124</v>
      </c>
      <c r="CT755" s="15">
        <v>126</v>
      </c>
      <c r="CU755" s="15">
        <v>108</v>
      </c>
      <c r="CV755" s="15">
        <v>57</v>
      </c>
      <c r="CW755" s="15">
        <v>22</v>
      </c>
      <c r="CX755" s="15">
        <v>76</v>
      </c>
      <c r="CY755" s="15">
        <v>136</v>
      </c>
      <c r="CZ755" s="15">
        <v>83</v>
      </c>
      <c r="DA755" s="15">
        <v>8</v>
      </c>
      <c r="DB755" s="15">
        <v>153</v>
      </c>
      <c r="DC755" s="15">
        <v>64</v>
      </c>
      <c r="DD755" s="15">
        <v>110</v>
      </c>
      <c r="DE755" s="15">
        <v>93</v>
      </c>
      <c r="DF755" s="15">
        <v>6</v>
      </c>
      <c r="DG755" s="15">
        <v>94</v>
      </c>
      <c r="DH755" s="15">
        <v>84</v>
      </c>
      <c r="DI755" s="15">
        <v>1</v>
      </c>
      <c r="DJ755" s="15">
        <v>43</v>
      </c>
      <c r="DK755" s="15">
        <v>138</v>
      </c>
      <c r="DL755" s="15">
        <v>25</v>
      </c>
      <c r="DM755" s="15">
        <v>66</v>
      </c>
      <c r="DN755" s="15">
        <v>55</v>
      </c>
      <c r="DO755" s="15">
        <v>135</v>
      </c>
      <c r="DP755" s="15">
        <v>32</v>
      </c>
      <c r="DQ755" s="15">
        <v>24</v>
      </c>
      <c r="DR755" s="15">
        <v>133</v>
      </c>
      <c r="DS755" s="15">
        <v>125</v>
      </c>
      <c r="DT755" s="15">
        <v>70</v>
      </c>
      <c r="DU755" s="15">
        <v>129</v>
      </c>
      <c r="DV755" s="15">
        <v>20</v>
      </c>
      <c r="DW755" s="15">
        <v>4</v>
      </c>
      <c r="DX755" s="15">
        <v>59</v>
      </c>
      <c r="DY755" s="15">
        <v>107</v>
      </c>
      <c r="DZ755" s="15">
        <v>147</v>
      </c>
      <c r="EA755" s="15">
        <v>109</v>
      </c>
      <c r="EB755" s="15">
        <v>115</v>
      </c>
      <c r="EC755" s="15">
        <v>12</v>
      </c>
      <c r="ED755" s="15">
        <v>103</v>
      </c>
      <c r="EE755" s="15">
        <v>139</v>
      </c>
      <c r="EF755" s="15">
        <v>80</v>
      </c>
      <c r="EG755" s="15">
        <v>89</v>
      </c>
      <c r="EH755" s="15">
        <v>117</v>
      </c>
      <c r="EI755" s="15">
        <v>38</v>
      </c>
      <c r="EJ755" s="15">
        <v>152</v>
      </c>
      <c r="EK755" s="15">
        <v>114</v>
      </c>
      <c r="EL755" s="15">
        <v>74</v>
      </c>
      <c r="EM755" s="15">
        <v>21</v>
      </c>
      <c r="EN755" s="15">
        <v>86</v>
      </c>
      <c r="EO755" s="15">
        <v>33</v>
      </c>
      <c r="EP755" s="15">
        <v>79</v>
      </c>
      <c r="EQ755" s="15">
        <v>36</v>
      </c>
      <c r="ER755" s="15">
        <v>27</v>
      </c>
      <c r="ES755" s="15">
        <v>15</v>
      </c>
      <c r="ET755" s="15">
        <v>51</v>
      </c>
      <c r="EU755" s="15">
        <v>118</v>
      </c>
      <c r="EV755" s="15">
        <v>48</v>
      </c>
      <c r="EW755" s="15">
        <v>132</v>
      </c>
      <c r="EX755" s="15">
        <v>3</v>
      </c>
      <c r="EZ755" s="15">
        <v>69</v>
      </c>
      <c r="FA755" s="15">
        <v>134</v>
      </c>
      <c r="FB755" s="15">
        <v>61</v>
      </c>
      <c r="FC755" s="15">
        <v>95</v>
      </c>
    </row>
    <row r="756" spans="4:164" s="15" customFormat="1"/>
    <row r="757" spans="4:164" s="15" customFormat="1">
      <c r="D757" s="479">
        <v>154</v>
      </c>
      <c r="E757" s="40" t="s">
        <v>338</v>
      </c>
    </row>
    <row r="758" spans="4:164" s="15" customFormat="1">
      <c r="E758" s="475" t="s">
        <v>283</v>
      </c>
      <c r="F758" s="15">
        <v>1</v>
      </c>
      <c r="G758" s="15">
        <v>2</v>
      </c>
      <c r="H758" s="15">
        <v>3</v>
      </c>
      <c r="I758" s="15">
        <v>4</v>
      </c>
      <c r="J758" s="15">
        <v>5</v>
      </c>
      <c r="K758" s="15">
        <v>6</v>
      </c>
      <c r="L758" s="15">
        <v>7</v>
      </c>
      <c r="M758" s="15">
        <v>8</v>
      </c>
      <c r="N758" s="15">
        <v>9</v>
      </c>
      <c r="O758" s="15">
        <v>10</v>
      </c>
      <c r="P758" s="15">
        <v>11</v>
      </c>
      <c r="Q758" s="15">
        <v>12</v>
      </c>
      <c r="R758" s="15">
        <v>13</v>
      </c>
      <c r="S758" s="15">
        <v>14</v>
      </c>
      <c r="T758" s="15">
        <v>15</v>
      </c>
      <c r="U758" s="15">
        <v>16</v>
      </c>
      <c r="V758" s="15">
        <v>17</v>
      </c>
      <c r="W758" s="15">
        <v>18</v>
      </c>
      <c r="X758" s="15">
        <v>19</v>
      </c>
      <c r="Y758" s="15">
        <v>20</v>
      </c>
      <c r="Z758" s="15">
        <v>21</v>
      </c>
      <c r="AA758" s="15">
        <v>22</v>
      </c>
      <c r="AB758" s="15">
        <v>23</v>
      </c>
      <c r="AC758" s="15">
        <v>24</v>
      </c>
      <c r="AD758" s="15">
        <v>25</v>
      </c>
      <c r="AE758" s="15">
        <v>26</v>
      </c>
      <c r="AF758" s="15">
        <v>27</v>
      </c>
      <c r="AG758" s="15">
        <v>28</v>
      </c>
      <c r="AH758" s="15">
        <v>29</v>
      </c>
      <c r="AI758" s="15">
        <v>30</v>
      </c>
      <c r="AJ758" s="15">
        <v>31</v>
      </c>
      <c r="AK758" s="15">
        <v>32</v>
      </c>
      <c r="AL758" s="15">
        <v>33</v>
      </c>
      <c r="AM758" s="15">
        <v>34</v>
      </c>
      <c r="AN758" s="15">
        <v>35</v>
      </c>
      <c r="AO758" s="15">
        <v>36</v>
      </c>
      <c r="AP758" s="15">
        <v>37</v>
      </c>
      <c r="AQ758" s="15">
        <v>38</v>
      </c>
      <c r="AR758" s="15">
        <v>39</v>
      </c>
      <c r="AS758" s="15">
        <v>40</v>
      </c>
      <c r="AT758" s="15">
        <v>41</v>
      </c>
      <c r="AU758" s="15">
        <v>42</v>
      </c>
      <c r="AV758" s="15">
        <v>43</v>
      </c>
      <c r="AW758" s="15">
        <v>44</v>
      </c>
      <c r="AX758" s="15">
        <v>45</v>
      </c>
      <c r="AY758" s="15">
        <v>46</v>
      </c>
      <c r="AZ758" s="15">
        <v>47</v>
      </c>
      <c r="BA758" s="15">
        <v>48</v>
      </c>
      <c r="BB758" s="15">
        <v>49</v>
      </c>
      <c r="BC758" s="15">
        <v>50</v>
      </c>
      <c r="BD758" s="15">
        <v>51</v>
      </c>
      <c r="BE758" s="15">
        <v>52</v>
      </c>
      <c r="BF758" s="15">
        <v>53</v>
      </c>
      <c r="BG758" s="15">
        <v>54</v>
      </c>
      <c r="BH758" s="15">
        <v>55</v>
      </c>
      <c r="BI758" s="15">
        <v>56</v>
      </c>
      <c r="BJ758" s="15">
        <v>57</v>
      </c>
      <c r="BK758" s="15">
        <v>58</v>
      </c>
      <c r="BL758" s="15">
        <v>59</v>
      </c>
      <c r="BM758" s="15">
        <v>60</v>
      </c>
      <c r="BN758" s="15">
        <v>61</v>
      </c>
      <c r="BO758" s="15">
        <v>62</v>
      </c>
      <c r="BP758" s="15">
        <v>63</v>
      </c>
      <c r="BQ758" s="15">
        <v>64</v>
      </c>
      <c r="BR758" s="15">
        <v>65</v>
      </c>
      <c r="BS758" s="15">
        <v>66</v>
      </c>
      <c r="BT758" s="15">
        <v>67</v>
      </c>
      <c r="BU758" s="15">
        <v>68</v>
      </c>
      <c r="BV758" s="15">
        <v>69</v>
      </c>
      <c r="BW758" s="15">
        <v>70</v>
      </c>
      <c r="BX758" s="15">
        <v>71</v>
      </c>
      <c r="BY758" s="15">
        <v>72</v>
      </c>
      <c r="BZ758" s="15">
        <v>73</v>
      </c>
      <c r="CA758" s="15">
        <v>74</v>
      </c>
      <c r="CB758" s="15">
        <v>75</v>
      </c>
      <c r="CC758" s="15">
        <v>76</v>
      </c>
      <c r="CD758" s="15">
        <v>77</v>
      </c>
      <c r="CE758" s="15">
        <v>78</v>
      </c>
      <c r="CF758" s="15">
        <v>79</v>
      </c>
      <c r="CG758" s="15">
        <v>80</v>
      </c>
      <c r="CH758" s="15">
        <v>81</v>
      </c>
      <c r="CI758" s="15">
        <v>82</v>
      </c>
      <c r="CJ758" s="15">
        <v>83</v>
      </c>
      <c r="CK758" s="15">
        <v>84</v>
      </c>
      <c r="CL758" s="15">
        <v>85</v>
      </c>
      <c r="CM758" s="15">
        <v>86</v>
      </c>
      <c r="CN758" s="15">
        <v>87</v>
      </c>
      <c r="CO758" s="15">
        <v>88</v>
      </c>
      <c r="CP758" s="15">
        <v>89</v>
      </c>
      <c r="CQ758" s="15">
        <v>90</v>
      </c>
      <c r="CR758" s="15">
        <v>91</v>
      </c>
      <c r="CS758" s="15">
        <v>92</v>
      </c>
      <c r="CT758" s="15">
        <v>93</v>
      </c>
      <c r="CU758" s="15">
        <v>94</v>
      </c>
      <c r="CV758" s="15">
        <v>95</v>
      </c>
      <c r="CW758" s="15">
        <v>96</v>
      </c>
      <c r="CX758" s="15">
        <v>97</v>
      </c>
      <c r="CY758" s="15">
        <v>98</v>
      </c>
      <c r="CZ758" s="15">
        <v>99</v>
      </c>
      <c r="DA758" s="15">
        <v>100</v>
      </c>
      <c r="DB758" s="15">
        <v>101</v>
      </c>
      <c r="DC758" s="15">
        <v>102</v>
      </c>
      <c r="DD758" s="15">
        <v>103</v>
      </c>
      <c r="DE758" s="15">
        <v>104</v>
      </c>
      <c r="DF758" s="15">
        <v>105</v>
      </c>
      <c r="DG758" s="15">
        <v>106</v>
      </c>
      <c r="DH758" s="15">
        <v>107</v>
      </c>
      <c r="DI758" s="15">
        <v>108</v>
      </c>
      <c r="DJ758" s="15">
        <v>109</v>
      </c>
      <c r="DK758" s="15">
        <v>110</v>
      </c>
      <c r="DL758" s="15">
        <v>111</v>
      </c>
      <c r="DM758" s="15">
        <v>112</v>
      </c>
      <c r="DN758" s="15">
        <v>113</v>
      </c>
      <c r="DO758" s="15">
        <v>114</v>
      </c>
      <c r="DP758" s="15">
        <v>115</v>
      </c>
      <c r="DQ758" s="15">
        <v>116</v>
      </c>
      <c r="DR758" s="15">
        <v>117</v>
      </c>
      <c r="DS758" s="15">
        <v>118</v>
      </c>
      <c r="DT758" s="15">
        <v>119</v>
      </c>
      <c r="DU758" s="15">
        <v>120</v>
      </c>
      <c r="DV758" s="15">
        <v>121</v>
      </c>
      <c r="DW758" s="15">
        <v>122</v>
      </c>
      <c r="DX758" s="15">
        <v>123</v>
      </c>
      <c r="DY758" s="15">
        <v>124</v>
      </c>
      <c r="DZ758" s="15">
        <v>125</v>
      </c>
      <c r="EA758" s="15">
        <v>126</v>
      </c>
      <c r="EB758" s="15">
        <v>127</v>
      </c>
      <c r="EC758" s="15">
        <v>128</v>
      </c>
      <c r="ED758" s="15">
        <v>129</v>
      </c>
      <c r="EE758" s="15">
        <v>130</v>
      </c>
      <c r="EF758" s="15">
        <v>131</v>
      </c>
      <c r="EG758" s="15">
        <v>132</v>
      </c>
      <c r="EH758" s="15">
        <v>133</v>
      </c>
      <c r="EI758" s="15">
        <v>134</v>
      </c>
      <c r="EJ758" s="15">
        <v>135</v>
      </c>
      <c r="EK758" s="15">
        <v>136</v>
      </c>
      <c r="EL758" s="15">
        <v>137</v>
      </c>
      <c r="EM758" s="15">
        <v>138</v>
      </c>
      <c r="EN758" s="15">
        <v>139</v>
      </c>
      <c r="EO758" s="15">
        <v>140</v>
      </c>
      <c r="EP758" s="15">
        <v>141</v>
      </c>
      <c r="EQ758" s="15">
        <v>142</v>
      </c>
      <c r="ER758" s="15">
        <v>143</v>
      </c>
      <c r="ES758" s="15">
        <v>144</v>
      </c>
      <c r="ET758" s="15">
        <v>145</v>
      </c>
      <c r="EU758" s="15">
        <v>146</v>
      </c>
      <c r="EV758" s="15">
        <v>147</v>
      </c>
      <c r="EW758" s="15">
        <v>148</v>
      </c>
      <c r="EX758" s="15">
        <v>149</v>
      </c>
      <c r="EY758" s="15">
        <v>150</v>
      </c>
      <c r="EZ758" s="15">
        <v>151</v>
      </c>
      <c r="FA758" s="15">
        <v>152</v>
      </c>
      <c r="FB758" s="15">
        <v>153</v>
      </c>
      <c r="FC758" s="15">
        <v>154</v>
      </c>
    </row>
    <row r="759" spans="4:164" s="15" customFormat="1">
      <c r="E759" s="475" t="s">
        <v>311</v>
      </c>
      <c r="F759" s="15">
        <v>82</v>
      </c>
      <c r="G759" s="15">
        <v>150</v>
      </c>
      <c r="H759" s="15">
        <v>21</v>
      </c>
      <c r="I759" s="15">
        <v>18</v>
      </c>
      <c r="J759" s="15">
        <v>136</v>
      </c>
      <c r="K759" s="15">
        <v>42</v>
      </c>
      <c r="L759" s="15">
        <v>73</v>
      </c>
      <c r="M759" s="15">
        <v>15</v>
      </c>
      <c r="N759" s="15">
        <v>40</v>
      </c>
      <c r="O759" s="15">
        <v>29</v>
      </c>
      <c r="P759" s="15">
        <v>100</v>
      </c>
      <c r="Q759" s="15">
        <v>109</v>
      </c>
      <c r="R759" s="15">
        <v>37</v>
      </c>
      <c r="S759" s="15">
        <v>43</v>
      </c>
      <c r="T759" s="15">
        <v>141</v>
      </c>
      <c r="U759" s="15">
        <v>38</v>
      </c>
      <c r="V759" s="15">
        <v>98</v>
      </c>
      <c r="W759" s="15">
        <v>115</v>
      </c>
      <c r="X759" s="15">
        <v>131</v>
      </c>
      <c r="Y759" s="15">
        <v>23</v>
      </c>
      <c r="Z759" s="15">
        <v>78</v>
      </c>
      <c r="AA759" s="15">
        <v>34</v>
      </c>
      <c r="AB759" s="15">
        <v>27</v>
      </c>
      <c r="AC759" s="15">
        <v>127</v>
      </c>
      <c r="AD759" s="15">
        <v>8</v>
      </c>
      <c r="AE759" s="15">
        <v>90</v>
      </c>
      <c r="AF759" s="15">
        <v>120</v>
      </c>
      <c r="AG759" s="15">
        <v>121</v>
      </c>
      <c r="AH759" s="15">
        <v>13</v>
      </c>
      <c r="AI759" s="15">
        <v>32</v>
      </c>
      <c r="AJ759" s="15">
        <v>149</v>
      </c>
      <c r="AK759" s="15">
        <v>133</v>
      </c>
      <c r="AL759" s="15">
        <v>46</v>
      </c>
      <c r="AM759" s="15">
        <v>142</v>
      </c>
      <c r="AN759" s="15">
        <v>39</v>
      </c>
      <c r="AO759" s="15">
        <v>64</v>
      </c>
      <c r="AP759" s="15">
        <v>104</v>
      </c>
      <c r="AQ759" s="15">
        <v>147</v>
      </c>
      <c r="AR759" s="15">
        <v>25</v>
      </c>
      <c r="AS759" s="15">
        <v>28</v>
      </c>
      <c r="AT759" s="15">
        <v>68</v>
      </c>
      <c r="AU759" s="15">
        <v>101</v>
      </c>
      <c r="AV759" s="15">
        <v>144</v>
      </c>
      <c r="AW759" s="15">
        <v>52</v>
      </c>
      <c r="AX759" s="15">
        <v>106</v>
      </c>
      <c r="AY759" s="15">
        <v>89</v>
      </c>
      <c r="AZ759" s="15">
        <v>114</v>
      </c>
      <c r="BA759" s="15">
        <v>116</v>
      </c>
      <c r="BB759" s="15">
        <v>11</v>
      </c>
      <c r="BC759" s="15">
        <v>48</v>
      </c>
      <c r="BD759" s="15">
        <v>49</v>
      </c>
      <c r="BE759" s="15">
        <v>128</v>
      </c>
      <c r="BF759" s="15">
        <v>6</v>
      </c>
      <c r="BG759" s="15">
        <v>51</v>
      </c>
      <c r="BH759" s="15">
        <v>67</v>
      </c>
      <c r="BI759" s="15">
        <v>97</v>
      </c>
      <c r="BJ759" s="15">
        <v>44</v>
      </c>
      <c r="BK759" s="15">
        <v>70</v>
      </c>
      <c r="BL759" s="15">
        <v>86</v>
      </c>
      <c r="BM759" s="15">
        <v>122</v>
      </c>
      <c r="BN759" s="15">
        <v>108</v>
      </c>
      <c r="BO759" s="15">
        <v>35</v>
      </c>
      <c r="BP759" s="15">
        <v>45</v>
      </c>
      <c r="BQ759" s="15">
        <v>113</v>
      </c>
      <c r="BR759" s="15">
        <v>94</v>
      </c>
      <c r="BS759" s="15">
        <v>65</v>
      </c>
      <c r="BT759" s="15">
        <v>124</v>
      </c>
      <c r="BU759" s="15">
        <v>110</v>
      </c>
      <c r="BV759" s="15">
        <v>91</v>
      </c>
      <c r="BW759" s="15">
        <v>3</v>
      </c>
      <c r="BX759" s="15">
        <v>9</v>
      </c>
      <c r="BY759" s="15">
        <v>54</v>
      </c>
      <c r="BZ759" s="15">
        <v>66</v>
      </c>
      <c r="CA759" s="15">
        <v>126</v>
      </c>
      <c r="CB759" s="15">
        <v>58</v>
      </c>
      <c r="CC759" s="15">
        <v>105</v>
      </c>
      <c r="CD759" s="15">
        <v>88</v>
      </c>
      <c r="CE759" s="15">
        <v>139</v>
      </c>
      <c r="CF759" s="15">
        <v>96</v>
      </c>
      <c r="CG759" s="15">
        <v>153</v>
      </c>
      <c r="CH759" s="15">
        <v>80</v>
      </c>
      <c r="CI759" s="15">
        <v>1</v>
      </c>
      <c r="CJ759" s="15">
        <v>154</v>
      </c>
      <c r="CK759" s="15">
        <v>20</v>
      </c>
      <c r="CL759" s="15">
        <v>112</v>
      </c>
      <c r="CM759" s="15">
        <v>24</v>
      </c>
      <c r="CN759" s="15">
        <v>76</v>
      </c>
      <c r="CO759" s="15">
        <v>151</v>
      </c>
      <c r="CP759" s="15">
        <v>55</v>
      </c>
      <c r="CQ759" s="15">
        <v>7</v>
      </c>
      <c r="CR759" s="15">
        <v>69</v>
      </c>
      <c r="CS759" s="15">
        <v>75</v>
      </c>
      <c r="CT759" s="15">
        <v>125</v>
      </c>
      <c r="CU759" s="15">
        <v>107</v>
      </c>
      <c r="CV759" s="15">
        <v>16</v>
      </c>
      <c r="CW759" s="15">
        <v>119</v>
      </c>
      <c r="CX759" s="15">
        <v>79</v>
      </c>
      <c r="CY759" s="15">
        <v>47</v>
      </c>
      <c r="CZ759" s="15">
        <v>33</v>
      </c>
      <c r="DA759" s="15">
        <v>84</v>
      </c>
      <c r="DB759" s="15">
        <v>140</v>
      </c>
      <c r="DC759" s="15">
        <v>129</v>
      </c>
      <c r="DD759" s="15">
        <v>14</v>
      </c>
      <c r="DE759" s="15">
        <v>62</v>
      </c>
      <c r="DF759" s="15">
        <v>2</v>
      </c>
      <c r="DG759" s="15">
        <v>10</v>
      </c>
      <c r="DH759" s="15">
        <v>74</v>
      </c>
      <c r="DI759" s="15">
        <v>95</v>
      </c>
      <c r="DJ759" s="15">
        <v>41</v>
      </c>
      <c r="DK759" s="15">
        <v>61</v>
      </c>
      <c r="DL759" s="15">
        <v>135</v>
      </c>
      <c r="DM759" s="15">
        <v>85</v>
      </c>
      <c r="DN759" s="15">
        <v>71</v>
      </c>
      <c r="DO759" s="15">
        <v>77</v>
      </c>
      <c r="DP759" s="15">
        <v>152</v>
      </c>
      <c r="DQ759" s="15">
        <v>53</v>
      </c>
      <c r="DR759" s="15">
        <v>138</v>
      </c>
      <c r="DS759" s="15">
        <v>57</v>
      </c>
      <c r="DT759" s="15">
        <v>143</v>
      </c>
      <c r="DU759" s="15">
        <v>103</v>
      </c>
      <c r="DV759" s="15">
        <v>145</v>
      </c>
      <c r="DW759" s="15">
        <v>60</v>
      </c>
      <c r="DX759" s="15">
        <v>5</v>
      </c>
      <c r="DY759" s="15">
        <v>12</v>
      </c>
      <c r="DZ759" s="15">
        <v>118</v>
      </c>
      <c r="EA759" s="15">
        <v>50</v>
      </c>
      <c r="EB759" s="15">
        <v>83</v>
      </c>
      <c r="EC759" s="15">
        <v>102</v>
      </c>
      <c r="ED759" s="15">
        <v>26</v>
      </c>
      <c r="EE759" s="15">
        <v>148</v>
      </c>
      <c r="EF759" s="15">
        <v>19</v>
      </c>
      <c r="EG759" s="15">
        <v>36</v>
      </c>
      <c r="EH759" s="15">
        <v>87</v>
      </c>
      <c r="EI759" s="15">
        <v>111</v>
      </c>
      <c r="EJ759" s="15">
        <v>63</v>
      </c>
      <c r="EK759" s="15">
        <v>130</v>
      </c>
      <c r="EL759" s="15">
        <v>4</v>
      </c>
      <c r="EM759" s="15">
        <v>117</v>
      </c>
      <c r="EN759" s="15">
        <v>137</v>
      </c>
      <c r="EO759" s="15">
        <v>56</v>
      </c>
      <c r="EP759" s="15">
        <v>92</v>
      </c>
      <c r="EQ759" s="15">
        <v>123</v>
      </c>
      <c r="ER759" s="15">
        <v>134</v>
      </c>
      <c r="ES759" s="15">
        <v>146</v>
      </c>
      <c r="ET759" s="15">
        <v>59</v>
      </c>
      <c r="EU759" s="15">
        <v>99</v>
      </c>
      <c r="EV759" s="15">
        <v>30</v>
      </c>
      <c r="EW759" s="15">
        <v>132</v>
      </c>
      <c r="EX759" s="15">
        <v>72</v>
      </c>
      <c r="EY759" s="15">
        <v>22</v>
      </c>
      <c r="EZ759" s="15">
        <v>93</v>
      </c>
      <c r="FA759" s="15">
        <v>81</v>
      </c>
      <c r="FB759" s="15">
        <v>31</v>
      </c>
      <c r="FC759" s="15">
        <v>17</v>
      </c>
    </row>
    <row r="760" spans="4:164" s="15" customFormat="1">
      <c r="E760" s="475" t="s">
        <v>313</v>
      </c>
      <c r="F760" s="15">
        <v>104</v>
      </c>
      <c r="G760" s="15">
        <v>18</v>
      </c>
      <c r="H760" s="15">
        <v>106</v>
      </c>
      <c r="I760" s="15">
        <v>10</v>
      </c>
      <c r="J760" s="15">
        <v>47</v>
      </c>
      <c r="K760" s="15">
        <v>20</v>
      </c>
      <c r="L760" s="15">
        <v>3</v>
      </c>
      <c r="M760" s="15">
        <v>100</v>
      </c>
      <c r="N760" s="15">
        <v>36</v>
      </c>
      <c r="O760" s="15">
        <v>27</v>
      </c>
      <c r="P760" s="15">
        <v>120</v>
      </c>
      <c r="Q760" s="15">
        <v>153</v>
      </c>
      <c r="R760" s="15">
        <v>41</v>
      </c>
      <c r="S760" s="15">
        <v>66</v>
      </c>
      <c r="T760" s="15">
        <v>147</v>
      </c>
      <c r="U760" s="15">
        <v>40</v>
      </c>
      <c r="V760" s="15">
        <v>23</v>
      </c>
      <c r="W760" s="15">
        <v>56</v>
      </c>
      <c r="X760" s="15">
        <v>128</v>
      </c>
      <c r="Y760" s="15">
        <v>93</v>
      </c>
      <c r="Z760" s="15">
        <v>142</v>
      </c>
      <c r="AA760" s="15">
        <v>99</v>
      </c>
      <c r="AB760" s="15">
        <v>112</v>
      </c>
      <c r="AC760" s="15">
        <v>6</v>
      </c>
      <c r="AD760" s="15">
        <v>83</v>
      </c>
      <c r="AE760" s="15">
        <v>94</v>
      </c>
      <c r="AF760" s="15">
        <v>70</v>
      </c>
      <c r="AG760" s="15">
        <v>109</v>
      </c>
      <c r="AH760" s="15">
        <v>46</v>
      </c>
      <c r="AI760" s="15">
        <v>131</v>
      </c>
      <c r="AJ760" s="15">
        <v>118</v>
      </c>
      <c r="AK760" s="15">
        <v>154</v>
      </c>
      <c r="AL760" s="15">
        <v>35</v>
      </c>
      <c r="AM760" s="15">
        <v>57</v>
      </c>
      <c r="AN760" s="15">
        <v>71</v>
      </c>
      <c r="AO760" s="15">
        <v>59</v>
      </c>
      <c r="AP760" s="15">
        <v>113</v>
      </c>
      <c r="AQ760" s="15">
        <v>129</v>
      </c>
      <c r="AR760" s="15">
        <v>76</v>
      </c>
      <c r="AS760" s="15">
        <v>132</v>
      </c>
      <c r="AT760" s="15">
        <v>60</v>
      </c>
      <c r="AU760" s="15">
        <v>96</v>
      </c>
      <c r="AV760" s="15">
        <v>54</v>
      </c>
      <c r="AW760" s="15">
        <v>1</v>
      </c>
      <c r="AX760" s="15">
        <v>119</v>
      </c>
      <c r="AY760" s="15">
        <v>150</v>
      </c>
      <c r="AZ760" s="15">
        <v>110</v>
      </c>
      <c r="BA760" s="15">
        <v>24</v>
      </c>
      <c r="BB760" s="15">
        <v>73</v>
      </c>
      <c r="BC760" s="15">
        <v>69</v>
      </c>
      <c r="BD760" s="15">
        <v>55</v>
      </c>
      <c r="BE760" s="15">
        <v>58</v>
      </c>
      <c r="BF760" s="15">
        <v>79</v>
      </c>
      <c r="BG760" s="15">
        <v>123</v>
      </c>
      <c r="BH760" s="15">
        <v>26</v>
      </c>
      <c r="BI760" s="15">
        <v>39</v>
      </c>
      <c r="BJ760" s="15">
        <v>14</v>
      </c>
      <c r="BK760" s="15">
        <v>52</v>
      </c>
      <c r="BL760" s="15">
        <v>82</v>
      </c>
      <c r="BM760" s="15">
        <v>89</v>
      </c>
      <c r="BN760" s="15">
        <v>77</v>
      </c>
      <c r="BO760" s="15">
        <v>91</v>
      </c>
      <c r="BP760" s="15">
        <v>11</v>
      </c>
      <c r="BQ760" s="15">
        <v>16</v>
      </c>
      <c r="BR760" s="15">
        <v>111</v>
      </c>
      <c r="BS760" s="15">
        <v>25</v>
      </c>
      <c r="BT760" s="15">
        <v>45</v>
      </c>
      <c r="BU760" s="15">
        <v>2</v>
      </c>
      <c r="BV760" s="15">
        <v>87</v>
      </c>
      <c r="BW760" s="15">
        <v>117</v>
      </c>
      <c r="BX760" s="15">
        <v>4</v>
      </c>
      <c r="BY760" s="15">
        <v>115</v>
      </c>
      <c r="BZ760" s="15">
        <v>44</v>
      </c>
      <c r="CA760" s="15">
        <v>136</v>
      </c>
      <c r="CB760" s="15">
        <v>88</v>
      </c>
      <c r="CC760" s="15">
        <v>32</v>
      </c>
      <c r="CD760" s="15">
        <v>63</v>
      </c>
      <c r="CE760" s="15">
        <v>85</v>
      </c>
      <c r="CF760" s="15">
        <v>145</v>
      </c>
      <c r="CG760" s="15">
        <v>42</v>
      </c>
      <c r="CH760" s="15">
        <v>74</v>
      </c>
      <c r="CI760" s="15">
        <v>143</v>
      </c>
      <c r="CJ760" s="15">
        <v>19</v>
      </c>
      <c r="CK760" s="15">
        <v>31</v>
      </c>
      <c r="CL760" s="15">
        <v>121</v>
      </c>
      <c r="CM760" s="15">
        <v>103</v>
      </c>
      <c r="CN760" s="15">
        <v>49</v>
      </c>
      <c r="CO760" s="15">
        <v>114</v>
      </c>
      <c r="CP760" s="15">
        <v>135</v>
      </c>
      <c r="CQ760" s="15">
        <v>64</v>
      </c>
      <c r="CR760" s="15">
        <v>62</v>
      </c>
      <c r="CS760" s="15">
        <v>8</v>
      </c>
      <c r="CT760" s="15">
        <v>67</v>
      </c>
      <c r="CU760" s="15">
        <v>141</v>
      </c>
      <c r="CV760" s="15">
        <v>81</v>
      </c>
      <c r="CW760" s="15">
        <v>29</v>
      </c>
      <c r="CX760" s="15">
        <v>144</v>
      </c>
      <c r="CY760" s="15">
        <v>22</v>
      </c>
      <c r="CZ760" s="15">
        <v>80</v>
      </c>
      <c r="DA760" s="15">
        <v>92</v>
      </c>
      <c r="DB760" s="15">
        <v>139</v>
      </c>
      <c r="DC760" s="15">
        <v>33</v>
      </c>
      <c r="DD760" s="15">
        <v>86</v>
      </c>
      <c r="DE760" s="15">
        <v>50</v>
      </c>
      <c r="DF760" s="15">
        <v>9</v>
      </c>
      <c r="DG760" s="15">
        <v>107</v>
      </c>
      <c r="DH760" s="15">
        <v>90</v>
      </c>
      <c r="DI760" s="15">
        <v>149</v>
      </c>
      <c r="DJ760" s="15">
        <v>78</v>
      </c>
      <c r="DK760" s="15">
        <v>21</v>
      </c>
      <c r="DL760" s="15">
        <v>17</v>
      </c>
      <c r="DM760" s="15">
        <v>13</v>
      </c>
      <c r="DN760" s="15">
        <v>51</v>
      </c>
      <c r="DO760" s="15">
        <v>151</v>
      </c>
      <c r="DP760" s="15">
        <v>146</v>
      </c>
      <c r="DQ760" s="15">
        <v>137</v>
      </c>
      <c r="DR760" s="15">
        <v>125</v>
      </c>
      <c r="DS760" s="15">
        <v>61</v>
      </c>
      <c r="DT760" s="15">
        <v>68</v>
      </c>
      <c r="DU760" s="15">
        <v>53</v>
      </c>
      <c r="DV760" s="15">
        <v>134</v>
      </c>
      <c r="DW760" s="15">
        <v>28</v>
      </c>
      <c r="DX760" s="15">
        <v>75</v>
      </c>
      <c r="DY760" s="15">
        <v>138</v>
      </c>
      <c r="DZ760" s="15">
        <v>97</v>
      </c>
      <c r="EA760" s="15">
        <v>95</v>
      </c>
      <c r="EB760" s="15">
        <v>65</v>
      </c>
      <c r="EC760" s="15">
        <v>34</v>
      </c>
      <c r="ED760" s="15">
        <v>130</v>
      </c>
      <c r="EE760" s="15">
        <v>38</v>
      </c>
      <c r="EF760" s="15">
        <v>30</v>
      </c>
      <c r="EG760" s="15">
        <v>48</v>
      </c>
      <c r="EH760" s="15">
        <v>152</v>
      </c>
      <c r="EI760" s="15">
        <v>105</v>
      </c>
      <c r="EJ760" s="15">
        <v>37</v>
      </c>
      <c r="EK760" s="15">
        <v>12</v>
      </c>
      <c r="EL760" s="15">
        <v>126</v>
      </c>
      <c r="EM760" s="15">
        <v>124</v>
      </c>
      <c r="EN760" s="15">
        <v>101</v>
      </c>
      <c r="EO760" s="15">
        <v>108</v>
      </c>
      <c r="EP760" s="15">
        <v>127</v>
      </c>
      <c r="EQ760" s="15">
        <v>43</v>
      </c>
      <c r="ER760" s="15">
        <v>72</v>
      </c>
      <c r="ES760" s="15">
        <v>116</v>
      </c>
      <c r="ET760" s="15">
        <v>102</v>
      </c>
      <c r="EU760" s="15">
        <v>5</v>
      </c>
      <c r="EV760" s="15">
        <v>148</v>
      </c>
      <c r="EW760" s="15">
        <v>7</v>
      </c>
      <c r="EX760" s="15">
        <v>140</v>
      </c>
      <c r="EY760" s="15">
        <v>98</v>
      </c>
      <c r="EZ760" s="15">
        <v>84</v>
      </c>
      <c r="FA760" s="15">
        <v>15</v>
      </c>
      <c r="FB760" s="15">
        <v>122</v>
      </c>
      <c r="FC760" s="15">
        <v>133</v>
      </c>
    </row>
    <row r="761" spans="4:164" s="15" customFormat="1"/>
    <row r="762" spans="4:164" s="15" customFormat="1">
      <c r="D762" s="479">
        <v>155</v>
      </c>
      <c r="E762" s="40" t="s">
        <v>338</v>
      </c>
    </row>
    <row r="763" spans="4:164" s="15" customFormat="1">
      <c r="E763" s="475" t="s">
        <v>283</v>
      </c>
      <c r="F763" s="15">
        <v>1</v>
      </c>
      <c r="G763" s="15">
        <v>2</v>
      </c>
      <c r="H763" s="15">
        <v>3</v>
      </c>
      <c r="I763" s="15">
        <v>4</v>
      </c>
      <c r="J763" s="15">
        <v>5</v>
      </c>
      <c r="K763" s="15">
        <v>6</v>
      </c>
      <c r="L763" s="15">
        <v>7</v>
      </c>
      <c r="M763" s="15">
        <v>8</v>
      </c>
      <c r="N763" s="15">
        <v>9</v>
      </c>
      <c r="O763" s="15">
        <v>10</v>
      </c>
      <c r="P763" s="15">
        <v>11</v>
      </c>
      <c r="Q763" s="15">
        <v>12</v>
      </c>
      <c r="R763" s="15">
        <v>13</v>
      </c>
      <c r="S763" s="15">
        <v>14</v>
      </c>
      <c r="T763" s="15">
        <v>15</v>
      </c>
      <c r="U763" s="15">
        <v>16</v>
      </c>
      <c r="V763" s="15">
        <v>17</v>
      </c>
      <c r="W763" s="15">
        <v>18</v>
      </c>
      <c r="X763" s="15">
        <v>19</v>
      </c>
      <c r="Y763" s="15">
        <v>20</v>
      </c>
      <c r="Z763" s="15">
        <v>21</v>
      </c>
      <c r="AA763" s="15">
        <v>22</v>
      </c>
      <c r="AB763" s="15">
        <v>23</v>
      </c>
      <c r="AC763" s="15">
        <v>24</v>
      </c>
      <c r="AD763" s="15">
        <v>25</v>
      </c>
      <c r="AE763" s="15">
        <v>26</v>
      </c>
      <c r="AF763" s="15">
        <v>27</v>
      </c>
      <c r="AG763" s="15">
        <v>28</v>
      </c>
      <c r="AH763" s="15">
        <v>29</v>
      </c>
      <c r="AI763" s="15">
        <v>30</v>
      </c>
      <c r="AJ763" s="15">
        <v>31</v>
      </c>
      <c r="AK763" s="15">
        <v>32</v>
      </c>
      <c r="AL763" s="15">
        <v>33</v>
      </c>
      <c r="AM763" s="15">
        <v>34</v>
      </c>
      <c r="AN763" s="15">
        <v>35</v>
      </c>
      <c r="AO763" s="15">
        <v>36</v>
      </c>
      <c r="AP763" s="15">
        <v>37</v>
      </c>
      <c r="AQ763" s="15">
        <v>38</v>
      </c>
      <c r="AR763" s="15">
        <v>39</v>
      </c>
      <c r="AS763" s="15">
        <v>40</v>
      </c>
      <c r="AT763" s="15">
        <v>41</v>
      </c>
      <c r="AU763" s="15">
        <v>42</v>
      </c>
      <c r="AV763" s="15">
        <v>43</v>
      </c>
      <c r="AW763" s="15">
        <v>44</v>
      </c>
      <c r="AX763" s="15">
        <v>45</v>
      </c>
      <c r="AY763" s="15">
        <v>46</v>
      </c>
      <c r="AZ763" s="15">
        <v>47</v>
      </c>
      <c r="BA763" s="15">
        <v>48</v>
      </c>
      <c r="BB763" s="15">
        <v>49</v>
      </c>
      <c r="BC763" s="15">
        <v>50</v>
      </c>
      <c r="BD763" s="15">
        <v>51</v>
      </c>
      <c r="BE763" s="15">
        <v>52</v>
      </c>
      <c r="BF763" s="15">
        <v>53</v>
      </c>
      <c r="BG763" s="15">
        <v>54</v>
      </c>
      <c r="BH763" s="15">
        <v>55</v>
      </c>
      <c r="BI763" s="15">
        <v>56</v>
      </c>
      <c r="BJ763" s="15">
        <v>57</v>
      </c>
      <c r="BK763" s="15">
        <v>58</v>
      </c>
      <c r="BL763" s="15">
        <v>59</v>
      </c>
      <c r="BM763" s="15">
        <v>60</v>
      </c>
      <c r="BN763" s="15">
        <v>61</v>
      </c>
      <c r="BO763" s="15">
        <v>62</v>
      </c>
      <c r="BP763" s="15">
        <v>63</v>
      </c>
      <c r="BQ763" s="15">
        <v>64</v>
      </c>
      <c r="BR763" s="15">
        <v>65</v>
      </c>
      <c r="BS763" s="15">
        <v>66</v>
      </c>
      <c r="BT763" s="15">
        <v>67</v>
      </c>
      <c r="BU763" s="15">
        <v>68</v>
      </c>
      <c r="BV763" s="15">
        <v>69</v>
      </c>
      <c r="BW763" s="15">
        <v>70</v>
      </c>
      <c r="BX763" s="15">
        <v>71</v>
      </c>
      <c r="BY763" s="15">
        <v>72</v>
      </c>
      <c r="BZ763" s="15">
        <v>73</v>
      </c>
      <c r="CA763" s="15">
        <v>74</v>
      </c>
      <c r="CB763" s="15">
        <v>75</v>
      </c>
      <c r="CC763" s="15">
        <v>76</v>
      </c>
      <c r="CD763" s="15">
        <v>77</v>
      </c>
      <c r="CE763" s="15">
        <v>78</v>
      </c>
      <c r="CF763" s="15">
        <v>79</v>
      </c>
      <c r="CG763" s="15">
        <v>80</v>
      </c>
      <c r="CH763" s="15">
        <v>81</v>
      </c>
      <c r="CI763" s="15">
        <v>82</v>
      </c>
      <c r="CJ763" s="15">
        <v>83</v>
      </c>
      <c r="CK763" s="15">
        <v>84</v>
      </c>
      <c r="CL763" s="15">
        <v>85</v>
      </c>
      <c r="CM763" s="15">
        <v>86</v>
      </c>
      <c r="CN763" s="15">
        <v>87</v>
      </c>
      <c r="CO763" s="15">
        <v>88</v>
      </c>
      <c r="CP763" s="15">
        <v>89</v>
      </c>
      <c r="CQ763" s="15">
        <v>90</v>
      </c>
      <c r="CR763" s="15">
        <v>91</v>
      </c>
      <c r="CS763" s="15">
        <v>92</v>
      </c>
      <c r="CT763" s="15">
        <v>93</v>
      </c>
      <c r="CU763" s="15">
        <v>94</v>
      </c>
      <c r="CV763" s="15">
        <v>95</v>
      </c>
      <c r="CW763" s="15">
        <v>96</v>
      </c>
      <c r="CX763" s="15">
        <v>97</v>
      </c>
      <c r="CY763" s="15">
        <v>98</v>
      </c>
      <c r="CZ763" s="15">
        <v>99</v>
      </c>
      <c r="DA763" s="15">
        <v>100</v>
      </c>
      <c r="DB763" s="15">
        <v>101</v>
      </c>
      <c r="DC763" s="15">
        <v>102</v>
      </c>
      <c r="DD763" s="15">
        <v>103</v>
      </c>
      <c r="DE763" s="15">
        <v>104</v>
      </c>
      <c r="DF763" s="15">
        <v>105</v>
      </c>
      <c r="DG763" s="15">
        <v>106</v>
      </c>
      <c r="DH763" s="15">
        <v>107</v>
      </c>
      <c r="DI763" s="15">
        <v>108</v>
      </c>
      <c r="DJ763" s="15">
        <v>109</v>
      </c>
      <c r="DK763" s="15">
        <v>110</v>
      </c>
      <c r="DL763" s="15">
        <v>111</v>
      </c>
      <c r="DM763" s="15">
        <v>112</v>
      </c>
      <c r="DN763" s="15">
        <v>113</v>
      </c>
      <c r="DO763" s="15">
        <v>114</v>
      </c>
      <c r="DP763" s="15">
        <v>115</v>
      </c>
      <c r="DQ763" s="15">
        <v>116</v>
      </c>
      <c r="DR763" s="15">
        <v>117</v>
      </c>
      <c r="DS763" s="15">
        <v>118</v>
      </c>
      <c r="DT763" s="15">
        <v>119</v>
      </c>
      <c r="DU763" s="15">
        <v>120</v>
      </c>
      <c r="DV763" s="15">
        <v>121</v>
      </c>
      <c r="DW763" s="15">
        <v>122</v>
      </c>
      <c r="DX763" s="15">
        <v>123</v>
      </c>
      <c r="DY763" s="15">
        <v>124</v>
      </c>
      <c r="DZ763" s="15">
        <v>125</v>
      </c>
      <c r="EA763" s="15">
        <v>126</v>
      </c>
      <c r="EB763" s="15">
        <v>127</v>
      </c>
      <c r="EC763" s="15">
        <v>128</v>
      </c>
      <c r="ED763" s="15">
        <v>129</v>
      </c>
      <c r="EE763" s="15">
        <v>130</v>
      </c>
      <c r="EF763" s="15">
        <v>131</v>
      </c>
      <c r="EG763" s="15">
        <v>132</v>
      </c>
      <c r="EH763" s="15">
        <v>133</v>
      </c>
      <c r="EI763" s="15">
        <v>134</v>
      </c>
      <c r="EJ763" s="15">
        <v>135</v>
      </c>
      <c r="EK763" s="15">
        <v>136</v>
      </c>
      <c r="EL763" s="15">
        <v>137</v>
      </c>
      <c r="EM763" s="15">
        <v>138</v>
      </c>
      <c r="EN763" s="15">
        <v>139</v>
      </c>
      <c r="EO763" s="15">
        <v>140</v>
      </c>
      <c r="EP763" s="15">
        <v>141</v>
      </c>
      <c r="EQ763" s="15">
        <v>142</v>
      </c>
      <c r="ER763" s="15">
        <v>143</v>
      </c>
      <c r="ES763" s="15">
        <v>144</v>
      </c>
      <c r="ET763" s="15">
        <v>145</v>
      </c>
      <c r="EU763" s="15">
        <v>146</v>
      </c>
      <c r="EV763" s="15">
        <v>147</v>
      </c>
      <c r="EW763" s="15">
        <v>148</v>
      </c>
      <c r="EX763" s="15">
        <v>149</v>
      </c>
      <c r="EY763" s="15">
        <v>150</v>
      </c>
      <c r="EZ763" s="15">
        <v>151</v>
      </c>
      <c r="FA763" s="15">
        <v>152</v>
      </c>
      <c r="FB763" s="15">
        <v>153</v>
      </c>
      <c r="FC763" s="15">
        <v>154</v>
      </c>
      <c r="FD763" s="15">
        <v>155</v>
      </c>
    </row>
    <row r="764" spans="4:164" s="15" customFormat="1">
      <c r="E764" s="475" t="s">
        <v>311</v>
      </c>
      <c r="F764" s="15">
        <v>19</v>
      </c>
      <c r="G764" s="15">
        <v>155</v>
      </c>
      <c r="H764" s="15">
        <v>37</v>
      </c>
      <c r="I764" s="15">
        <v>67</v>
      </c>
      <c r="J764" s="15">
        <v>114</v>
      </c>
      <c r="K764" s="15">
        <v>149</v>
      </c>
      <c r="L764" s="15">
        <v>85</v>
      </c>
      <c r="M764" s="15">
        <v>25</v>
      </c>
      <c r="N764" s="15">
        <v>63</v>
      </c>
      <c r="O764" s="15">
        <v>68</v>
      </c>
      <c r="P764" s="15">
        <v>119</v>
      </c>
      <c r="Q764" s="15">
        <v>153</v>
      </c>
      <c r="R764" s="15">
        <v>39</v>
      </c>
      <c r="S764" s="15">
        <v>8</v>
      </c>
      <c r="T764" s="15">
        <v>102</v>
      </c>
      <c r="U764" s="15">
        <v>59</v>
      </c>
      <c r="V764" s="15">
        <v>3</v>
      </c>
      <c r="W764" s="15">
        <v>20</v>
      </c>
      <c r="X764" s="15">
        <v>116</v>
      </c>
      <c r="Y764" s="15">
        <v>38</v>
      </c>
      <c r="Z764" s="15">
        <v>130</v>
      </c>
      <c r="AA764" s="15">
        <v>26</v>
      </c>
      <c r="AB764" s="15">
        <v>7</v>
      </c>
      <c r="AC764" s="15">
        <v>110</v>
      </c>
      <c r="AD764" s="15">
        <v>89</v>
      </c>
      <c r="AE764" s="15">
        <v>22</v>
      </c>
      <c r="AF764" s="15">
        <v>55</v>
      </c>
      <c r="AG764" s="15">
        <v>137</v>
      </c>
      <c r="AH764" s="15">
        <v>28</v>
      </c>
      <c r="AI764" s="15">
        <v>66</v>
      </c>
      <c r="AJ764" s="15">
        <v>5</v>
      </c>
      <c r="AK764" s="15">
        <v>71</v>
      </c>
      <c r="AL764" s="15">
        <v>27</v>
      </c>
      <c r="AM764" s="15">
        <v>45</v>
      </c>
      <c r="AN764" s="15">
        <v>138</v>
      </c>
      <c r="AO764" s="15">
        <v>129</v>
      </c>
      <c r="AP764" s="15">
        <v>100</v>
      </c>
      <c r="AQ764" s="15">
        <v>69</v>
      </c>
      <c r="AR764" s="15">
        <v>17</v>
      </c>
      <c r="AS764" s="15">
        <v>86</v>
      </c>
      <c r="AT764" s="15">
        <v>79</v>
      </c>
      <c r="AU764" s="15">
        <v>65</v>
      </c>
      <c r="AV764" s="15">
        <v>101</v>
      </c>
      <c r="AW764" s="15">
        <v>107</v>
      </c>
      <c r="AX764" s="15">
        <v>73</v>
      </c>
      <c r="AY764" s="15">
        <v>125</v>
      </c>
      <c r="AZ764" s="15">
        <v>94</v>
      </c>
      <c r="BA764" s="15">
        <v>75</v>
      </c>
      <c r="BB764" s="15">
        <v>126</v>
      </c>
      <c r="BC764" s="15">
        <v>18</v>
      </c>
      <c r="BD764" s="15">
        <v>154</v>
      </c>
      <c r="BE764" s="15">
        <v>106</v>
      </c>
      <c r="BF764" s="15">
        <v>111</v>
      </c>
      <c r="BG764" s="15">
        <v>150</v>
      </c>
      <c r="BH764" s="15">
        <v>11</v>
      </c>
      <c r="BI764" s="15">
        <v>90</v>
      </c>
      <c r="BJ764" s="15">
        <v>34</v>
      </c>
      <c r="BK764" s="15">
        <v>99</v>
      </c>
      <c r="BL764" s="15">
        <v>15</v>
      </c>
      <c r="BM764" s="15">
        <v>16</v>
      </c>
      <c r="BN764" s="15">
        <v>115</v>
      </c>
      <c r="BO764" s="15">
        <v>121</v>
      </c>
      <c r="BP764" s="15">
        <v>47</v>
      </c>
      <c r="BQ764" s="15">
        <v>93</v>
      </c>
      <c r="BR764" s="15">
        <v>9</v>
      </c>
      <c r="BS764" s="15">
        <v>35</v>
      </c>
      <c r="BT764" s="15">
        <v>134</v>
      </c>
      <c r="BU764" s="15">
        <v>56</v>
      </c>
      <c r="BV764" s="15">
        <v>103</v>
      </c>
      <c r="BW764" s="15">
        <v>118</v>
      </c>
      <c r="BX764" s="15">
        <v>43</v>
      </c>
      <c r="BY764" s="15">
        <v>98</v>
      </c>
      <c r="BZ764" s="15">
        <v>139</v>
      </c>
      <c r="CA764" s="15">
        <v>78</v>
      </c>
      <c r="CB764" s="15">
        <v>141</v>
      </c>
      <c r="CC764" s="15">
        <v>105</v>
      </c>
      <c r="CD764" s="15">
        <v>70</v>
      </c>
      <c r="CE764" s="15">
        <v>117</v>
      </c>
      <c r="CF764" s="15">
        <v>108</v>
      </c>
      <c r="CG764" s="15">
        <v>143</v>
      </c>
      <c r="CH764" s="15">
        <v>124</v>
      </c>
      <c r="CI764" s="15">
        <v>51</v>
      </c>
      <c r="CJ764" s="15">
        <v>95</v>
      </c>
      <c r="CK764" s="15">
        <v>41</v>
      </c>
      <c r="CL764" s="15">
        <v>46</v>
      </c>
      <c r="CM764" s="15">
        <v>40</v>
      </c>
      <c r="CN764" s="15">
        <v>84</v>
      </c>
      <c r="CO764" s="15">
        <v>44</v>
      </c>
      <c r="CP764" s="15">
        <v>127</v>
      </c>
      <c r="CQ764" s="15">
        <v>32</v>
      </c>
      <c r="CR764" s="15">
        <v>57</v>
      </c>
      <c r="CS764" s="15">
        <v>13</v>
      </c>
      <c r="CT764" s="15">
        <v>64</v>
      </c>
      <c r="CU764" s="15">
        <v>10</v>
      </c>
      <c r="CV764" s="15">
        <v>2</v>
      </c>
      <c r="CW764" s="15">
        <v>120</v>
      </c>
      <c r="CX764" s="15">
        <v>96</v>
      </c>
      <c r="CY764" s="15">
        <v>4</v>
      </c>
      <c r="CZ764" s="15">
        <v>76</v>
      </c>
      <c r="DA764" s="15">
        <v>33</v>
      </c>
      <c r="DB764" s="15">
        <v>112</v>
      </c>
      <c r="DC764" s="15">
        <v>145</v>
      </c>
      <c r="DD764" s="15">
        <v>72</v>
      </c>
      <c r="DE764" s="15">
        <v>131</v>
      </c>
      <c r="DF764" s="15">
        <v>77</v>
      </c>
      <c r="DG764" s="15">
        <v>29</v>
      </c>
      <c r="DH764" s="15">
        <v>123</v>
      </c>
      <c r="DI764" s="15">
        <v>135</v>
      </c>
      <c r="DJ764" s="15">
        <v>61</v>
      </c>
      <c r="DK764" s="15">
        <v>24</v>
      </c>
      <c r="DL764" s="15">
        <v>53</v>
      </c>
      <c r="DM764" s="15">
        <v>148</v>
      </c>
      <c r="DN764" s="15">
        <v>122</v>
      </c>
      <c r="DO764" s="15">
        <v>42</v>
      </c>
      <c r="DP764" s="15">
        <v>104</v>
      </c>
      <c r="DQ764" s="15">
        <v>83</v>
      </c>
      <c r="DR764" s="15">
        <v>146</v>
      </c>
      <c r="DS764" s="15">
        <v>6</v>
      </c>
      <c r="DT764" s="15">
        <v>12</v>
      </c>
      <c r="DU764" s="15">
        <v>128</v>
      </c>
      <c r="DV764" s="15">
        <v>23</v>
      </c>
      <c r="DW764" s="15">
        <v>113</v>
      </c>
      <c r="DX764" s="15">
        <v>62</v>
      </c>
      <c r="DY764" s="15">
        <v>1</v>
      </c>
      <c r="DZ764" s="15">
        <v>48</v>
      </c>
      <c r="EA764" s="15">
        <v>49</v>
      </c>
      <c r="EB764" s="15">
        <v>109</v>
      </c>
      <c r="EC764" s="15">
        <v>136</v>
      </c>
      <c r="ED764" s="15">
        <v>36</v>
      </c>
      <c r="EE764" s="15">
        <v>21</v>
      </c>
      <c r="EF764" s="15">
        <v>140</v>
      </c>
      <c r="EG764" s="15">
        <v>60</v>
      </c>
      <c r="EH764" s="15">
        <v>152</v>
      </c>
      <c r="EI764" s="15">
        <v>81</v>
      </c>
      <c r="EJ764" s="15">
        <v>87</v>
      </c>
      <c r="EK764" s="15">
        <v>58</v>
      </c>
      <c r="EL764" s="15">
        <v>31</v>
      </c>
      <c r="EM764" s="15">
        <v>82</v>
      </c>
      <c r="EN764" s="15">
        <v>30</v>
      </c>
      <c r="EO764" s="15">
        <v>132</v>
      </c>
      <c r="EP764" s="15">
        <v>50</v>
      </c>
      <c r="EQ764" s="15">
        <v>14</v>
      </c>
      <c r="ER764" s="15">
        <v>80</v>
      </c>
      <c r="ES764" s="15">
        <v>147</v>
      </c>
      <c r="ET764" s="15">
        <v>151</v>
      </c>
      <c r="EU764" s="15">
        <v>97</v>
      </c>
      <c r="EV764" s="15">
        <v>144</v>
      </c>
      <c r="EW764" s="15">
        <v>92</v>
      </c>
      <c r="EX764" s="15">
        <v>88</v>
      </c>
      <c r="EY764" s="15">
        <v>54</v>
      </c>
      <c r="EZ764" s="15">
        <v>74</v>
      </c>
      <c r="FA764" s="15">
        <v>133</v>
      </c>
      <c r="FB764" s="15">
        <v>91</v>
      </c>
      <c r="FC764" s="15">
        <v>142</v>
      </c>
      <c r="FD764" s="15">
        <v>52</v>
      </c>
    </row>
    <row r="765" spans="4:164" s="15" customFormat="1">
      <c r="E765" s="475" t="s">
        <v>313</v>
      </c>
      <c r="F765" s="15">
        <v>42</v>
      </c>
      <c r="G765" s="15">
        <v>80</v>
      </c>
      <c r="H765" s="15">
        <v>127</v>
      </c>
      <c r="I765" s="15">
        <v>58</v>
      </c>
      <c r="J765" s="15">
        <v>96</v>
      </c>
      <c r="K765" s="15">
        <v>107</v>
      </c>
      <c r="L765" s="15">
        <v>41</v>
      </c>
      <c r="M765" s="15">
        <v>120</v>
      </c>
      <c r="N765" s="15">
        <v>112</v>
      </c>
      <c r="O765" s="15">
        <v>47</v>
      </c>
      <c r="P765" s="15">
        <v>87</v>
      </c>
      <c r="Q765" s="15">
        <v>135</v>
      </c>
      <c r="R765" s="15">
        <v>12</v>
      </c>
      <c r="S765" s="15">
        <v>117</v>
      </c>
      <c r="T765" s="15">
        <v>51</v>
      </c>
      <c r="U765" s="15">
        <v>52</v>
      </c>
      <c r="V765" s="15">
        <v>103</v>
      </c>
      <c r="W765" s="15">
        <v>119</v>
      </c>
      <c r="X765" s="15">
        <v>82</v>
      </c>
      <c r="Y765" s="15">
        <v>149</v>
      </c>
      <c r="Z765" s="15">
        <v>45</v>
      </c>
      <c r="AA765" s="15">
        <v>75</v>
      </c>
      <c r="AB765" s="15">
        <v>60</v>
      </c>
      <c r="AC765" s="15">
        <v>40</v>
      </c>
      <c r="AD765" s="15">
        <v>62</v>
      </c>
      <c r="AE765" s="15">
        <v>17</v>
      </c>
      <c r="AF765" s="15">
        <v>4</v>
      </c>
      <c r="AG765" s="15">
        <v>151</v>
      </c>
      <c r="AH765" s="15">
        <v>43</v>
      </c>
      <c r="AI765" s="15">
        <v>29</v>
      </c>
      <c r="AJ765" s="15">
        <v>10</v>
      </c>
      <c r="AK765" s="15">
        <v>138</v>
      </c>
      <c r="AL765" s="15">
        <v>130</v>
      </c>
      <c r="AM765" s="15">
        <v>56</v>
      </c>
      <c r="AN765" s="15">
        <v>153</v>
      </c>
      <c r="AO765" s="15">
        <v>77</v>
      </c>
      <c r="AP765" s="15">
        <v>18</v>
      </c>
      <c r="AQ765" s="15">
        <v>142</v>
      </c>
      <c r="AR765" s="15">
        <v>26</v>
      </c>
      <c r="AS765" s="15">
        <v>1</v>
      </c>
      <c r="AT765" s="15">
        <v>9</v>
      </c>
      <c r="AU765" s="15">
        <v>69</v>
      </c>
      <c r="AV765" s="15">
        <v>14</v>
      </c>
      <c r="AW765" s="15">
        <v>122</v>
      </c>
      <c r="AX765" s="15">
        <v>79</v>
      </c>
      <c r="AY765" s="15">
        <v>28</v>
      </c>
      <c r="AZ765" s="15">
        <v>20</v>
      </c>
      <c r="BA765" s="15">
        <v>129</v>
      </c>
      <c r="BB765" s="15">
        <v>92</v>
      </c>
      <c r="BC765" s="15">
        <v>6</v>
      </c>
      <c r="BD765" s="15">
        <v>15</v>
      </c>
      <c r="BE765" s="15">
        <v>118</v>
      </c>
      <c r="BF765" s="15">
        <v>49</v>
      </c>
      <c r="BG765" s="15">
        <v>86</v>
      </c>
      <c r="BH765" s="15">
        <v>3</v>
      </c>
      <c r="BI765" s="15">
        <v>73</v>
      </c>
      <c r="BJ765" s="15">
        <v>128</v>
      </c>
      <c r="BK765" s="15">
        <v>55</v>
      </c>
      <c r="BL765" s="15">
        <v>91</v>
      </c>
      <c r="BM765" s="15">
        <v>97</v>
      </c>
      <c r="BN765" s="15">
        <v>102</v>
      </c>
      <c r="BO765" s="15">
        <v>25</v>
      </c>
      <c r="BP765" s="15">
        <v>116</v>
      </c>
      <c r="BQ765" s="15">
        <v>137</v>
      </c>
      <c r="BR765" s="15">
        <v>124</v>
      </c>
      <c r="BS765" s="15">
        <v>150</v>
      </c>
      <c r="BT765" s="15">
        <v>108</v>
      </c>
      <c r="BU765" s="15">
        <v>84</v>
      </c>
      <c r="BV765" s="15">
        <v>123</v>
      </c>
      <c r="BW765" s="15">
        <v>7</v>
      </c>
      <c r="BX765" s="15">
        <v>38</v>
      </c>
      <c r="BY765" s="15">
        <v>63</v>
      </c>
      <c r="BZ765" s="15">
        <v>34</v>
      </c>
      <c r="CA765" s="15">
        <v>140</v>
      </c>
      <c r="CB765" s="15">
        <v>22</v>
      </c>
      <c r="CC765" s="15">
        <v>155</v>
      </c>
      <c r="CD765" s="15">
        <v>36</v>
      </c>
      <c r="CE765" s="15">
        <v>144</v>
      </c>
      <c r="CF765" s="15">
        <v>133</v>
      </c>
      <c r="CG765" s="15">
        <v>71</v>
      </c>
      <c r="CH765" s="15">
        <v>109</v>
      </c>
      <c r="CI765" s="15">
        <v>16</v>
      </c>
      <c r="CJ765" s="15">
        <v>132</v>
      </c>
      <c r="CK765" s="15">
        <v>101</v>
      </c>
      <c r="CL765" s="15">
        <v>23</v>
      </c>
      <c r="CM765" s="15">
        <v>54</v>
      </c>
      <c r="CN765" s="15">
        <v>33</v>
      </c>
      <c r="CO765" s="15">
        <v>126</v>
      </c>
      <c r="CP765" s="15">
        <v>141</v>
      </c>
      <c r="CQ765" s="15">
        <v>113</v>
      </c>
      <c r="CR765" s="15">
        <v>147</v>
      </c>
      <c r="CS765" s="15">
        <v>8</v>
      </c>
      <c r="CT765" s="15">
        <v>134</v>
      </c>
      <c r="CU765" s="15">
        <v>83</v>
      </c>
      <c r="CV765" s="15">
        <v>31</v>
      </c>
      <c r="CW765" s="15">
        <v>2</v>
      </c>
      <c r="CX765" s="15">
        <v>88</v>
      </c>
      <c r="CY765" s="15">
        <v>145</v>
      </c>
      <c r="CZ765" s="15">
        <v>121</v>
      </c>
      <c r="DA765" s="15">
        <v>98</v>
      </c>
      <c r="DB765" s="15">
        <v>104</v>
      </c>
      <c r="DC765" s="15">
        <v>143</v>
      </c>
      <c r="DD765" s="15">
        <v>85</v>
      </c>
      <c r="DE765" s="15">
        <v>5</v>
      </c>
      <c r="DF765" s="15">
        <v>131</v>
      </c>
      <c r="DG765" s="15">
        <v>67</v>
      </c>
      <c r="DH765" s="15">
        <v>50</v>
      </c>
      <c r="DI765" s="15">
        <v>100</v>
      </c>
      <c r="DJ765" s="15">
        <v>90</v>
      </c>
      <c r="DK765" s="15">
        <v>27</v>
      </c>
      <c r="DL765" s="15">
        <v>114</v>
      </c>
      <c r="DM765" s="15">
        <v>61</v>
      </c>
      <c r="DN765" s="15">
        <v>81</v>
      </c>
      <c r="DO765" s="15">
        <v>11</v>
      </c>
      <c r="DP765" s="15">
        <v>136</v>
      </c>
      <c r="DQ765" s="15">
        <v>30</v>
      </c>
      <c r="DR765" s="15">
        <v>46</v>
      </c>
      <c r="DS765" s="15">
        <v>65</v>
      </c>
      <c r="DT765" s="15">
        <v>66</v>
      </c>
      <c r="DU765" s="15">
        <v>37</v>
      </c>
      <c r="DV765" s="15">
        <v>110</v>
      </c>
      <c r="DW765" s="15">
        <v>95</v>
      </c>
      <c r="DX765" s="15">
        <v>19</v>
      </c>
      <c r="DY765" s="15">
        <v>35</v>
      </c>
      <c r="DZ765" s="15">
        <v>72</v>
      </c>
      <c r="EA765" s="15">
        <v>39</v>
      </c>
      <c r="EB765" s="15">
        <v>139</v>
      </c>
      <c r="EC765" s="15">
        <v>154</v>
      </c>
      <c r="ED765" s="15">
        <v>146</v>
      </c>
      <c r="EE765" s="15">
        <v>53</v>
      </c>
      <c r="EF765" s="15">
        <v>24</v>
      </c>
      <c r="EG765" s="15">
        <v>44</v>
      </c>
      <c r="EH765" s="15">
        <v>94</v>
      </c>
      <c r="EI765" s="15">
        <v>105</v>
      </c>
      <c r="EJ765" s="15">
        <v>13</v>
      </c>
      <c r="EK765" s="15">
        <v>78</v>
      </c>
      <c r="EL765" s="15">
        <v>64</v>
      </c>
      <c r="EM765" s="15">
        <v>70</v>
      </c>
      <c r="EN765" s="15">
        <v>125</v>
      </c>
      <c r="EO765" s="15">
        <v>152</v>
      </c>
      <c r="EP765" s="15">
        <v>89</v>
      </c>
      <c r="EQ765" s="15">
        <v>68</v>
      </c>
      <c r="ER765" s="15">
        <v>32</v>
      </c>
      <c r="ES765" s="15">
        <v>115</v>
      </c>
      <c r="ET765" s="15">
        <v>106</v>
      </c>
      <c r="EU765" s="15">
        <v>48</v>
      </c>
      <c r="EV765" s="15">
        <v>99</v>
      </c>
      <c r="EW765" s="15">
        <v>76</v>
      </c>
      <c r="EX765" s="15">
        <v>111</v>
      </c>
      <c r="EY765" s="15">
        <v>59</v>
      </c>
      <c r="EZ765" s="15">
        <v>93</v>
      </c>
      <c r="FA765" s="15">
        <v>74</v>
      </c>
      <c r="FB765" s="15">
        <v>21</v>
      </c>
      <c r="FC765" s="15">
        <v>57</v>
      </c>
      <c r="FD765" s="15">
        <v>148</v>
      </c>
    </row>
    <row r="766" spans="4:164" s="15" customFormat="1"/>
    <row r="767" spans="4:164" s="15" customFormat="1">
      <c r="D767" s="479">
        <v>156</v>
      </c>
      <c r="E767" s="40" t="s">
        <v>338</v>
      </c>
    </row>
    <row r="768" spans="4:164" s="15" customFormat="1">
      <c r="E768" s="475" t="s">
        <v>283</v>
      </c>
      <c r="F768" s="15">
        <v>1</v>
      </c>
      <c r="G768" s="15">
        <v>2</v>
      </c>
      <c r="H768" s="15">
        <v>3</v>
      </c>
      <c r="I768" s="15">
        <v>4</v>
      </c>
      <c r="J768" s="15">
        <v>5</v>
      </c>
      <c r="K768" s="15">
        <v>6</v>
      </c>
      <c r="L768" s="15">
        <v>7</v>
      </c>
      <c r="M768" s="15">
        <v>8</v>
      </c>
      <c r="N768" s="15">
        <v>9</v>
      </c>
      <c r="O768" s="15">
        <v>10</v>
      </c>
      <c r="P768" s="15">
        <v>11</v>
      </c>
      <c r="Q768" s="15">
        <v>12</v>
      </c>
      <c r="R768" s="15">
        <v>13</v>
      </c>
      <c r="S768" s="15">
        <v>14</v>
      </c>
      <c r="T768" s="15">
        <v>15</v>
      </c>
      <c r="U768" s="15">
        <v>16</v>
      </c>
      <c r="V768" s="15">
        <v>17</v>
      </c>
      <c r="W768" s="15">
        <v>18</v>
      </c>
      <c r="X768" s="15">
        <v>19</v>
      </c>
      <c r="Y768" s="15">
        <v>20</v>
      </c>
      <c r="Z768" s="15">
        <v>21</v>
      </c>
      <c r="AA768" s="15">
        <v>22</v>
      </c>
      <c r="AB768" s="15">
        <v>23</v>
      </c>
      <c r="AC768" s="15">
        <v>24</v>
      </c>
      <c r="AD768" s="15">
        <v>25</v>
      </c>
      <c r="AE768" s="15">
        <v>26</v>
      </c>
      <c r="AF768" s="15">
        <v>27</v>
      </c>
      <c r="AG768" s="15">
        <v>28</v>
      </c>
      <c r="AH768" s="15">
        <v>29</v>
      </c>
      <c r="AI768" s="15">
        <v>30</v>
      </c>
      <c r="AJ768" s="15">
        <v>31</v>
      </c>
      <c r="AK768" s="15">
        <v>32</v>
      </c>
      <c r="AL768" s="15">
        <v>33</v>
      </c>
      <c r="AM768" s="15">
        <v>34</v>
      </c>
      <c r="AN768" s="15">
        <v>35</v>
      </c>
      <c r="AO768" s="15">
        <v>36</v>
      </c>
      <c r="AP768" s="15">
        <v>37</v>
      </c>
      <c r="AQ768" s="15">
        <v>38</v>
      </c>
      <c r="AR768" s="15">
        <v>39</v>
      </c>
      <c r="AS768" s="15">
        <v>40</v>
      </c>
      <c r="AT768" s="15">
        <v>41</v>
      </c>
      <c r="AU768" s="15">
        <v>42</v>
      </c>
      <c r="AV768" s="15">
        <v>43</v>
      </c>
      <c r="AW768" s="15">
        <v>44</v>
      </c>
      <c r="AX768" s="15">
        <v>45</v>
      </c>
      <c r="AY768" s="15">
        <v>46</v>
      </c>
      <c r="AZ768" s="15">
        <v>47</v>
      </c>
      <c r="BA768" s="15">
        <v>48</v>
      </c>
      <c r="BB768" s="15">
        <v>49</v>
      </c>
      <c r="BC768" s="15">
        <v>50</v>
      </c>
      <c r="BD768" s="15">
        <v>51</v>
      </c>
      <c r="BE768" s="15">
        <v>52</v>
      </c>
      <c r="BF768" s="15">
        <v>53</v>
      </c>
      <c r="BG768" s="15">
        <v>54</v>
      </c>
      <c r="BH768" s="15">
        <v>55</v>
      </c>
      <c r="BI768" s="15">
        <v>56</v>
      </c>
      <c r="BJ768" s="15">
        <v>57</v>
      </c>
      <c r="BK768" s="15">
        <v>58</v>
      </c>
      <c r="BL768" s="15">
        <v>59</v>
      </c>
      <c r="BM768" s="15">
        <v>60</v>
      </c>
      <c r="BN768" s="15">
        <v>61</v>
      </c>
      <c r="BO768" s="15">
        <v>62</v>
      </c>
      <c r="BP768" s="15">
        <v>63</v>
      </c>
      <c r="BQ768" s="15">
        <v>64</v>
      </c>
      <c r="BR768" s="15">
        <v>65</v>
      </c>
      <c r="BS768" s="15">
        <v>66</v>
      </c>
      <c r="BT768" s="15">
        <v>67</v>
      </c>
      <c r="BU768" s="15">
        <v>68</v>
      </c>
      <c r="BV768" s="15">
        <v>69</v>
      </c>
      <c r="BW768" s="15">
        <v>70</v>
      </c>
      <c r="BX768" s="15">
        <v>71</v>
      </c>
      <c r="BY768" s="15">
        <v>72</v>
      </c>
      <c r="BZ768" s="15">
        <v>73</v>
      </c>
      <c r="CA768" s="15">
        <v>74</v>
      </c>
      <c r="CB768" s="15">
        <v>75</v>
      </c>
      <c r="CC768" s="15">
        <v>76</v>
      </c>
      <c r="CD768" s="15">
        <v>77</v>
      </c>
      <c r="CE768" s="15">
        <v>78</v>
      </c>
      <c r="CF768" s="15">
        <v>79</v>
      </c>
      <c r="CG768" s="15">
        <v>80</v>
      </c>
      <c r="CH768" s="15">
        <v>81</v>
      </c>
      <c r="CI768" s="15">
        <v>82</v>
      </c>
      <c r="CJ768" s="15">
        <v>83</v>
      </c>
      <c r="CK768" s="15">
        <v>84</v>
      </c>
      <c r="CL768" s="15">
        <v>85</v>
      </c>
      <c r="CM768" s="15">
        <v>86</v>
      </c>
      <c r="CN768" s="15">
        <v>87</v>
      </c>
      <c r="CO768" s="15">
        <v>88</v>
      </c>
      <c r="CP768" s="15">
        <v>89</v>
      </c>
      <c r="CQ768" s="15">
        <v>90</v>
      </c>
      <c r="CR768" s="15">
        <v>91</v>
      </c>
      <c r="CS768" s="15">
        <v>92</v>
      </c>
      <c r="CT768" s="15">
        <v>93</v>
      </c>
      <c r="CU768" s="15">
        <v>94</v>
      </c>
      <c r="CV768" s="15">
        <v>95</v>
      </c>
      <c r="CW768" s="15">
        <v>96</v>
      </c>
      <c r="CX768" s="15">
        <v>97</v>
      </c>
      <c r="CY768" s="15">
        <v>98</v>
      </c>
      <c r="CZ768" s="15">
        <v>99</v>
      </c>
      <c r="DA768" s="15">
        <v>100</v>
      </c>
      <c r="DB768" s="15">
        <v>101</v>
      </c>
      <c r="DC768" s="15">
        <v>102</v>
      </c>
      <c r="DD768" s="15">
        <v>103</v>
      </c>
      <c r="DE768" s="15">
        <v>104</v>
      </c>
      <c r="DF768" s="15">
        <v>105</v>
      </c>
      <c r="DG768" s="15">
        <v>106</v>
      </c>
      <c r="DH768" s="15">
        <v>107</v>
      </c>
      <c r="DI768" s="15">
        <v>108</v>
      </c>
      <c r="DJ768" s="15">
        <v>109</v>
      </c>
      <c r="DK768" s="15">
        <v>110</v>
      </c>
      <c r="DL768" s="15">
        <v>111</v>
      </c>
      <c r="DM768" s="15">
        <v>112</v>
      </c>
      <c r="DN768" s="15">
        <v>113</v>
      </c>
      <c r="DO768" s="15">
        <v>114</v>
      </c>
      <c r="DP768" s="15">
        <v>115</v>
      </c>
      <c r="DQ768" s="15">
        <v>116</v>
      </c>
      <c r="DR768" s="15">
        <v>117</v>
      </c>
      <c r="DS768" s="15">
        <v>118</v>
      </c>
      <c r="DT768" s="15">
        <v>119</v>
      </c>
      <c r="DU768" s="15">
        <v>120</v>
      </c>
      <c r="DV768" s="15">
        <v>121</v>
      </c>
      <c r="DW768" s="15">
        <v>122</v>
      </c>
      <c r="DX768" s="15">
        <v>123</v>
      </c>
      <c r="DY768" s="15">
        <v>124</v>
      </c>
      <c r="DZ768" s="15">
        <v>125</v>
      </c>
      <c r="EA768" s="15">
        <v>126</v>
      </c>
      <c r="EB768" s="15">
        <v>127</v>
      </c>
      <c r="EC768" s="15">
        <v>128</v>
      </c>
      <c r="ED768" s="15">
        <v>129</v>
      </c>
      <c r="EE768" s="15">
        <v>130</v>
      </c>
      <c r="EF768" s="15">
        <v>131</v>
      </c>
      <c r="EG768" s="15">
        <v>132</v>
      </c>
      <c r="EH768" s="15">
        <v>133</v>
      </c>
      <c r="EI768" s="15">
        <v>134</v>
      </c>
      <c r="EJ768" s="15">
        <v>135</v>
      </c>
      <c r="EK768" s="15">
        <v>136</v>
      </c>
      <c r="EL768" s="15">
        <v>137</v>
      </c>
      <c r="EM768" s="15">
        <v>138</v>
      </c>
      <c r="EN768" s="15">
        <v>139</v>
      </c>
      <c r="EO768" s="15">
        <v>140</v>
      </c>
      <c r="EP768" s="15">
        <v>141</v>
      </c>
      <c r="EQ768" s="15">
        <v>142</v>
      </c>
      <c r="ER768" s="15">
        <v>143</v>
      </c>
      <c r="ES768" s="15">
        <v>144</v>
      </c>
      <c r="EU768" s="15">
        <v>145</v>
      </c>
      <c r="EV768" s="15">
        <v>146</v>
      </c>
      <c r="EW768" s="15">
        <v>147</v>
      </c>
      <c r="EX768" s="15">
        <v>148</v>
      </c>
      <c r="EZ768" s="15">
        <v>149</v>
      </c>
      <c r="FA768" s="15">
        <v>150</v>
      </c>
      <c r="FB768" s="15">
        <v>151</v>
      </c>
      <c r="FC768" s="15">
        <v>152</v>
      </c>
      <c r="FE768" s="15">
        <v>153</v>
      </c>
      <c r="FF768" s="15">
        <v>154</v>
      </c>
      <c r="FG768" s="15">
        <v>155</v>
      </c>
      <c r="FH768" s="15">
        <v>156</v>
      </c>
    </row>
    <row r="769" spans="4:164" s="15" customFormat="1">
      <c r="E769" s="475" t="s">
        <v>311</v>
      </c>
      <c r="F769" s="15">
        <v>123</v>
      </c>
      <c r="G769" s="15">
        <v>135</v>
      </c>
      <c r="H769" s="15">
        <v>37</v>
      </c>
      <c r="I769" s="15">
        <v>15</v>
      </c>
      <c r="J769" s="15">
        <v>68</v>
      </c>
      <c r="K769" s="15">
        <v>109</v>
      </c>
      <c r="L769" s="15">
        <v>9</v>
      </c>
      <c r="M769" s="15">
        <v>22</v>
      </c>
      <c r="N769" s="15">
        <v>16</v>
      </c>
      <c r="O769" s="15">
        <v>146</v>
      </c>
      <c r="P769" s="15">
        <v>25</v>
      </c>
      <c r="Q769" s="15">
        <v>69</v>
      </c>
      <c r="R769" s="15">
        <v>87</v>
      </c>
      <c r="S769" s="15">
        <v>43</v>
      </c>
      <c r="T769" s="15">
        <v>2</v>
      </c>
      <c r="U769" s="15">
        <v>95</v>
      </c>
      <c r="V769" s="15">
        <v>39</v>
      </c>
      <c r="W769" s="15">
        <v>49</v>
      </c>
      <c r="X769" s="15">
        <v>53</v>
      </c>
      <c r="Y769" s="15">
        <v>3</v>
      </c>
      <c r="Z769" s="15">
        <v>73</v>
      </c>
      <c r="AA769" s="15">
        <v>98</v>
      </c>
      <c r="AB769" s="15">
        <v>14</v>
      </c>
      <c r="AC769" s="15">
        <v>66</v>
      </c>
      <c r="AD769" s="15">
        <v>133</v>
      </c>
      <c r="AE769" s="15">
        <v>74</v>
      </c>
      <c r="AF769" s="15">
        <v>81</v>
      </c>
      <c r="AG769" s="15">
        <v>136</v>
      </c>
      <c r="AH769" s="15">
        <v>42</v>
      </c>
      <c r="AI769" s="15">
        <v>122</v>
      </c>
      <c r="AJ769" s="15">
        <v>7</v>
      </c>
      <c r="AK769" s="15">
        <v>147</v>
      </c>
      <c r="AL769" s="15">
        <v>102</v>
      </c>
      <c r="AM769" s="15">
        <v>65</v>
      </c>
      <c r="AN769" s="15">
        <v>34</v>
      </c>
      <c r="AO769" s="15">
        <v>144</v>
      </c>
      <c r="AP769" s="15">
        <v>108</v>
      </c>
      <c r="AQ769" s="15">
        <v>89</v>
      </c>
      <c r="AR769" s="15">
        <v>46</v>
      </c>
      <c r="AS769" s="15">
        <v>21</v>
      </c>
      <c r="AT769" s="15">
        <v>124</v>
      </c>
      <c r="AU769" s="15">
        <v>75</v>
      </c>
      <c r="AV769" s="15">
        <v>29</v>
      </c>
      <c r="AW769" s="15">
        <v>153</v>
      </c>
      <c r="AX769" s="15">
        <v>12</v>
      </c>
      <c r="AY769" s="15">
        <v>105</v>
      </c>
      <c r="AZ769" s="15">
        <v>45</v>
      </c>
      <c r="BA769" s="15">
        <v>114</v>
      </c>
      <c r="BB769" s="15">
        <v>18</v>
      </c>
      <c r="BC769" s="15">
        <v>145</v>
      </c>
      <c r="BD769" s="15">
        <v>50</v>
      </c>
      <c r="BE769" s="15">
        <v>100</v>
      </c>
      <c r="BF769" s="15">
        <v>152</v>
      </c>
      <c r="BG769" s="15">
        <v>62</v>
      </c>
      <c r="BH769" s="15">
        <v>36</v>
      </c>
      <c r="BI769" s="15">
        <v>128</v>
      </c>
      <c r="BJ769" s="15">
        <v>110</v>
      </c>
      <c r="BK769" s="15">
        <v>120</v>
      </c>
      <c r="BL769" s="15">
        <v>115</v>
      </c>
      <c r="BM769" s="15">
        <v>150</v>
      </c>
      <c r="BN769" s="15">
        <v>129</v>
      </c>
      <c r="BO769" s="15">
        <v>141</v>
      </c>
      <c r="BP769" s="15">
        <v>119</v>
      </c>
      <c r="BQ769" s="15">
        <v>72</v>
      </c>
      <c r="BR769" s="15">
        <v>67</v>
      </c>
      <c r="BS769" s="15">
        <v>155</v>
      </c>
      <c r="BT769" s="15">
        <v>134</v>
      </c>
      <c r="BU769" s="15">
        <v>61</v>
      </c>
      <c r="BV769" s="15">
        <v>47</v>
      </c>
      <c r="BW769" s="15">
        <v>57</v>
      </c>
      <c r="BX769" s="15">
        <v>38</v>
      </c>
      <c r="BY769" s="15">
        <v>64</v>
      </c>
      <c r="BZ769" s="15">
        <v>30</v>
      </c>
      <c r="CA769" s="15">
        <v>127</v>
      </c>
      <c r="CB769" s="15">
        <v>99</v>
      </c>
      <c r="CC769" s="15">
        <v>118</v>
      </c>
      <c r="CD769" s="15">
        <v>55</v>
      </c>
      <c r="CE769" s="15">
        <v>156</v>
      </c>
      <c r="CF769" s="15">
        <v>106</v>
      </c>
      <c r="CG769" s="15">
        <v>137</v>
      </c>
      <c r="CH769" s="15">
        <v>84</v>
      </c>
      <c r="CI769" s="15">
        <v>76</v>
      </c>
      <c r="CJ769" s="15">
        <v>90</v>
      </c>
      <c r="CK769" s="15">
        <v>27</v>
      </c>
      <c r="CL769" s="15">
        <v>132</v>
      </c>
      <c r="CM769" s="15">
        <v>80</v>
      </c>
      <c r="CN769" s="15">
        <v>149</v>
      </c>
      <c r="CO769" s="15">
        <v>32</v>
      </c>
      <c r="CP769" s="15">
        <v>138</v>
      </c>
      <c r="CQ769" s="15">
        <v>121</v>
      </c>
      <c r="CR769" s="15">
        <v>79</v>
      </c>
      <c r="CS769" s="15">
        <v>54</v>
      </c>
      <c r="CT769" s="15">
        <v>97</v>
      </c>
      <c r="CU769" s="15">
        <v>154</v>
      </c>
      <c r="CV769" s="15">
        <v>23</v>
      </c>
      <c r="CW769" s="15">
        <v>151</v>
      </c>
      <c r="CX769" s="15">
        <v>125</v>
      </c>
      <c r="CY769" s="15">
        <v>96</v>
      </c>
      <c r="CZ769" s="15">
        <v>101</v>
      </c>
      <c r="DA769" s="15">
        <v>52</v>
      </c>
      <c r="DB769" s="15">
        <v>85</v>
      </c>
      <c r="DC769" s="15">
        <v>88</v>
      </c>
      <c r="DD769" s="15">
        <v>19</v>
      </c>
      <c r="DE769" s="15">
        <v>1</v>
      </c>
      <c r="DF769" s="15">
        <v>41</v>
      </c>
      <c r="DG769" s="15">
        <v>4</v>
      </c>
      <c r="DH769" s="15">
        <v>78</v>
      </c>
      <c r="DI769" s="15">
        <v>44</v>
      </c>
      <c r="DJ769" s="15">
        <v>143</v>
      </c>
      <c r="DK769" s="15">
        <v>56</v>
      </c>
      <c r="DL769" s="15">
        <v>10</v>
      </c>
      <c r="DM769" s="15">
        <v>93</v>
      </c>
      <c r="DN769" s="15">
        <v>104</v>
      </c>
      <c r="DO769" s="15">
        <v>48</v>
      </c>
      <c r="DP769" s="15">
        <v>83</v>
      </c>
      <c r="DQ769" s="15">
        <v>148</v>
      </c>
      <c r="DR769" s="15">
        <v>140</v>
      </c>
      <c r="DS769" s="15">
        <v>40</v>
      </c>
      <c r="DT769" s="15">
        <v>26</v>
      </c>
      <c r="DU769" s="15">
        <v>63</v>
      </c>
      <c r="DV769" s="15">
        <v>92</v>
      </c>
      <c r="DW769" s="15">
        <v>33</v>
      </c>
      <c r="DX769" s="15">
        <v>24</v>
      </c>
      <c r="DY769" s="15">
        <v>71</v>
      </c>
      <c r="DZ769" s="15">
        <v>82</v>
      </c>
      <c r="EA769" s="15">
        <v>103</v>
      </c>
      <c r="EB769" s="15">
        <v>58</v>
      </c>
      <c r="EC769" s="15">
        <v>94</v>
      </c>
      <c r="ED769" s="15">
        <v>20</v>
      </c>
      <c r="EE769" s="15">
        <v>51</v>
      </c>
      <c r="EF769" s="15">
        <v>17</v>
      </c>
      <c r="EG769" s="15">
        <v>28</v>
      </c>
      <c r="EH769" s="15">
        <v>77</v>
      </c>
      <c r="EI769" s="15">
        <v>130</v>
      </c>
      <c r="EJ769" s="15">
        <v>6</v>
      </c>
      <c r="EK769" s="15">
        <v>113</v>
      </c>
      <c r="EL769" s="15">
        <v>86</v>
      </c>
      <c r="EM769" s="15">
        <v>11</v>
      </c>
      <c r="EN769" s="15">
        <v>142</v>
      </c>
      <c r="EO769" s="15">
        <v>31</v>
      </c>
      <c r="EP769" s="15">
        <v>35</v>
      </c>
      <c r="EQ769" s="15">
        <v>70</v>
      </c>
      <c r="ER769" s="15">
        <v>126</v>
      </c>
      <c r="ES769" s="15">
        <v>8</v>
      </c>
      <c r="EU769" s="15">
        <v>107</v>
      </c>
      <c r="EV769" s="15">
        <v>5</v>
      </c>
      <c r="EW769" s="15">
        <v>59</v>
      </c>
      <c r="EX769" s="15">
        <v>111</v>
      </c>
      <c r="EZ769" s="15">
        <v>13</v>
      </c>
      <c r="FA769" s="15">
        <v>60</v>
      </c>
      <c r="FB769" s="15">
        <v>116</v>
      </c>
      <c r="FC769" s="15">
        <v>112</v>
      </c>
      <c r="FE769" s="15">
        <v>117</v>
      </c>
      <c r="FF769" s="15">
        <v>91</v>
      </c>
      <c r="FG769" s="15">
        <v>139</v>
      </c>
      <c r="FH769" s="15">
        <v>131</v>
      </c>
    </row>
    <row r="770" spans="4:164" s="15" customFormat="1">
      <c r="E770" s="475" t="s">
        <v>313</v>
      </c>
      <c r="F770" s="15">
        <v>20</v>
      </c>
      <c r="G770" s="15">
        <v>30</v>
      </c>
      <c r="H770" s="15">
        <v>131</v>
      </c>
      <c r="I770" s="15">
        <v>141</v>
      </c>
      <c r="J770" s="15">
        <v>13</v>
      </c>
      <c r="K770" s="15">
        <v>140</v>
      </c>
      <c r="L770" s="15">
        <v>56</v>
      </c>
      <c r="M770" s="15">
        <v>82</v>
      </c>
      <c r="N770" s="15">
        <v>95</v>
      </c>
      <c r="O770" s="15">
        <v>32</v>
      </c>
      <c r="P770" s="15">
        <v>44</v>
      </c>
      <c r="Q770" s="15">
        <v>120</v>
      </c>
      <c r="R770" s="15">
        <v>39</v>
      </c>
      <c r="S770" s="15">
        <v>88</v>
      </c>
      <c r="T770" s="15">
        <v>147</v>
      </c>
      <c r="U770" s="15">
        <v>83</v>
      </c>
      <c r="V770" s="15">
        <v>90</v>
      </c>
      <c r="W770" s="15">
        <v>55</v>
      </c>
      <c r="X770" s="15">
        <v>77</v>
      </c>
      <c r="Y770" s="15">
        <v>7</v>
      </c>
      <c r="Z770" s="15">
        <v>132</v>
      </c>
      <c r="AA770" s="15">
        <v>3</v>
      </c>
      <c r="AB770" s="15">
        <v>148</v>
      </c>
      <c r="AC770" s="15">
        <v>108</v>
      </c>
      <c r="AD770" s="15">
        <v>73</v>
      </c>
      <c r="AE770" s="15">
        <v>75</v>
      </c>
      <c r="AF770" s="15">
        <v>50</v>
      </c>
      <c r="AG770" s="15">
        <v>101</v>
      </c>
      <c r="AH770" s="15">
        <v>155</v>
      </c>
      <c r="AI770" s="15">
        <v>97</v>
      </c>
      <c r="AJ770" s="15">
        <v>142</v>
      </c>
      <c r="AK770" s="15">
        <v>23</v>
      </c>
      <c r="AL770" s="15">
        <v>67</v>
      </c>
      <c r="AM770" s="15">
        <v>102</v>
      </c>
      <c r="AN770" s="15">
        <v>93</v>
      </c>
      <c r="AO770" s="15">
        <v>18</v>
      </c>
      <c r="AP770" s="15">
        <v>40</v>
      </c>
      <c r="AQ770" s="15">
        <v>47</v>
      </c>
      <c r="AR770" s="15">
        <v>136</v>
      </c>
      <c r="AS770" s="15">
        <v>124</v>
      </c>
      <c r="AT770" s="15">
        <v>48</v>
      </c>
      <c r="AU770" s="15">
        <v>68</v>
      </c>
      <c r="AV770" s="15">
        <v>9</v>
      </c>
      <c r="AW770" s="15">
        <v>58</v>
      </c>
      <c r="AX770" s="15">
        <v>74</v>
      </c>
      <c r="AY770" s="15">
        <v>72</v>
      </c>
      <c r="AZ770" s="15">
        <v>24</v>
      </c>
      <c r="BA770" s="15">
        <v>110</v>
      </c>
      <c r="BB770" s="15">
        <v>38</v>
      </c>
      <c r="BC770" s="15">
        <v>117</v>
      </c>
      <c r="BD770" s="15">
        <v>112</v>
      </c>
      <c r="BE770" s="15">
        <v>145</v>
      </c>
      <c r="BF770" s="15">
        <v>69</v>
      </c>
      <c r="BG770" s="15">
        <v>36</v>
      </c>
      <c r="BH770" s="15">
        <v>91</v>
      </c>
      <c r="BI770" s="15">
        <v>99</v>
      </c>
      <c r="BJ770" s="15">
        <v>104</v>
      </c>
      <c r="BK770" s="15">
        <v>137</v>
      </c>
      <c r="BL770" s="15">
        <v>80</v>
      </c>
      <c r="BM770" s="15">
        <v>46</v>
      </c>
      <c r="BN770" s="15">
        <v>94</v>
      </c>
      <c r="BO770" s="15">
        <v>29</v>
      </c>
      <c r="BP770" s="15">
        <v>121</v>
      </c>
      <c r="BQ770" s="15">
        <v>10</v>
      </c>
      <c r="BR770" s="15">
        <v>11</v>
      </c>
      <c r="BS770" s="15">
        <v>15</v>
      </c>
      <c r="BT770" s="15">
        <v>114</v>
      </c>
      <c r="BU770" s="15">
        <v>42</v>
      </c>
      <c r="BV770" s="15">
        <v>86</v>
      </c>
      <c r="BW770" s="15">
        <v>116</v>
      </c>
      <c r="BX770" s="15">
        <v>115</v>
      </c>
      <c r="BY770" s="15">
        <v>144</v>
      </c>
      <c r="BZ770" s="15">
        <v>12</v>
      </c>
      <c r="CA770" s="15">
        <v>151</v>
      </c>
      <c r="CB770" s="15">
        <v>61</v>
      </c>
      <c r="CC770" s="15">
        <v>134</v>
      </c>
      <c r="CD770" s="15">
        <v>19</v>
      </c>
      <c r="CE770" s="15">
        <v>6</v>
      </c>
      <c r="CF770" s="15">
        <v>126</v>
      </c>
      <c r="CG770" s="15">
        <v>37</v>
      </c>
      <c r="CH770" s="15">
        <v>54</v>
      </c>
      <c r="CI770" s="15">
        <v>8</v>
      </c>
      <c r="CJ770" s="15">
        <v>111</v>
      </c>
      <c r="CK770" s="15">
        <v>78</v>
      </c>
      <c r="CL770" s="15">
        <v>128</v>
      </c>
      <c r="CM770" s="15">
        <v>130</v>
      </c>
      <c r="CN770" s="15">
        <v>143</v>
      </c>
      <c r="CO770" s="15">
        <v>2</v>
      </c>
      <c r="CP770" s="15">
        <v>35</v>
      </c>
      <c r="CQ770" s="15">
        <v>149</v>
      </c>
      <c r="CR770" s="15">
        <v>43</v>
      </c>
      <c r="CS770" s="15">
        <v>152</v>
      </c>
      <c r="CT770" s="15">
        <v>153</v>
      </c>
      <c r="CU770" s="15">
        <v>105</v>
      </c>
      <c r="CV770" s="15">
        <v>107</v>
      </c>
      <c r="CW770" s="15">
        <v>70</v>
      </c>
      <c r="CX770" s="15">
        <v>138</v>
      </c>
      <c r="CY770" s="15">
        <v>60</v>
      </c>
      <c r="CZ770" s="15">
        <v>81</v>
      </c>
      <c r="DA770" s="15">
        <v>71</v>
      </c>
      <c r="DB770" s="15">
        <v>27</v>
      </c>
      <c r="DC770" s="15">
        <v>59</v>
      </c>
      <c r="DD770" s="15">
        <v>45</v>
      </c>
      <c r="DE770" s="15">
        <v>103</v>
      </c>
      <c r="DF770" s="15">
        <v>22</v>
      </c>
      <c r="DG770" s="15">
        <v>5</v>
      </c>
      <c r="DH770" s="15">
        <v>31</v>
      </c>
      <c r="DI770" s="15">
        <v>62</v>
      </c>
      <c r="DJ770" s="15">
        <v>118</v>
      </c>
      <c r="DK770" s="15">
        <v>17</v>
      </c>
      <c r="DL770" s="15">
        <v>150</v>
      </c>
      <c r="DM770" s="15">
        <v>119</v>
      </c>
      <c r="DN770" s="15">
        <v>1</v>
      </c>
      <c r="DO770" s="15">
        <v>28</v>
      </c>
      <c r="DP770" s="15">
        <v>123</v>
      </c>
      <c r="DQ770" s="15">
        <v>154</v>
      </c>
      <c r="DR770" s="15">
        <v>133</v>
      </c>
      <c r="DS770" s="15">
        <v>26</v>
      </c>
      <c r="DT770" s="15">
        <v>41</v>
      </c>
      <c r="DU770" s="15">
        <v>87</v>
      </c>
      <c r="DV770" s="15">
        <v>63</v>
      </c>
      <c r="DW770" s="15">
        <v>156</v>
      </c>
      <c r="DX770" s="15">
        <v>125</v>
      </c>
      <c r="DY770" s="15">
        <v>25</v>
      </c>
      <c r="DZ770" s="15">
        <v>16</v>
      </c>
      <c r="EA770" s="15">
        <v>14</v>
      </c>
      <c r="EB770" s="15">
        <v>139</v>
      </c>
      <c r="EC770" s="15">
        <v>127</v>
      </c>
      <c r="ED770" s="15">
        <v>96</v>
      </c>
      <c r="EE770" s="15">
        <v>33</v>
      </c>
      <c r="EF770" s="15">
        <v>53</v>
      </c>
      <c r="EG770" s="15">
        <v>129</v>
      </c>
      <c r="EH770" s="15">
        <v>122</v>
      </c>
      <c r="EI770" s="15">
        <v>85</v>
      </c>
      <c r="EJ770" s="15">
        <v>4</v>
      </c>
      <c r="EK770" s="15">
        <v>49</v>
      </c>
      <c r="EL770" s="15">
        <v>66</v>
      </c>
      <c r="EM770" s="15">
        <v>146</v>
      </c>
      <c r="EN770" s="15">
        <v>92</v>
      </c>
      <c r="EO770" s="15">
        <v>84</v>
      </c>
      <c r="EP770" s="15">
        <v>34</v>
      </c>
      <c r="EQ770" s="15">
        <v>106</v>
      </c>
      <c r="ER770" s="15">
        <v>51</v>
      </c>
      <c r="ES770" s="15">
        <v>113</v>
      </c>
      <c r="EU770" s="15">
        <v>52</v>
      </c>
      <c r="EV770" s="15">
        <v>89</v>
      </c>
      <c r="EW770" s="15">
        <v>135</v>
      </c>
      <c r="EX770" s="15">
        <v>98</v>
      </c>
      <c r="EZ770" s="15">
        <v>65</v>
      </c>
      <c r="FA770" s="15">
        <v>109</v>
      </c>
      <c r="FB770" s="15">
        <v>57</v>
      </c>
      <c r="FC770" s="15">
        <v>76</v>
      </c>
      <c r="FE770" s="15">
        <v>100</v>
      </c>
      <c r="FF770" s="15">
        <v>79</v>
      </c>
      <c r="FG770" s="15">
        <v>64</v>
      </c>
      <c r="FH770" s="15">
        <v>21</v>
      </c>
    </row>
    <row r="771" spans="4:164" s="15" customFormat="1"/>
    <row r="772" spans="4:164" s="15" customFormat="1">
      <c r="D772" s="479">
        <v>157</v>
      </c>
      <c r="E772" s="40" t="s">
        <v>338</v>
      </c>
    </row>
    <row r="773" spans="4:164" s="15" customFormat="1">
      <c r="E773" s="475" t="s">
        <v>283</v>
      </c>
      <c r="F773" s="15">
        <v>1</v>
      </c>
      <c r="G773" s="15">
        <v>2</v>
      </c>
      <c r="H773" s="15">
        <v>3</v>
      </c>
      <c r="I773" s="15">
        <v>4</v>
      </c>
      <c r="J773" s="15">
        <v>5</v>
      </c>
      <c r="K773" s="15">
        <v>6</v>
      </c>
      <c r="L773" s="15">
        <v>7</v>
      </c>
      <c r="M773" s="15">
        <v>8</v>
      </c>
      <c r="N773" s="15">
        <v>9</v>
      </c>
      <c r="O773" s="15">
        <v>10</v>
      </c>
      <c r="P773" s="15">
        <v>11</v>
      </c>
      <c r="Q773" s="15">
        <v>12</v>
      </c>
      <c r="R773" s="15">
        <v>13</v>
      </c>
      <c r="S773" s="15">
        <v>14</v>
      </c>
      <c r="T773" s="15">
        <v>15</v>
      </c>
      <c r="U773" s="15">
        <v>16</v>
      </c>
      <c r="V773" s="15">
        <v>17</v>
      </c>
      <c r="W773" s="15">
        <v>18</v>
      </c>
      <c r="X773" s="15">
        <v>19</v>
      </c>
      <c r="Y773" s="15">
        <v>20</v>
      </c>
      <c r="Z773" s="15">
        <v>21</v>
      </c>
      <c r="AA773" s="15">
        <v>22</v>
      </c>
      <c r="AB773" s="15">
        <v>23</v>
      </c>
      <c r="AC773" s="15">
        <v>24</v>
      </c>
      <c r="AD773" s="15">
        <v>25</v>
      </c>
      <c r="AE773" s="15">
        <v>26</v>
      </c>
      <c r="AF773" s="15">
        <v>27</v>
      </c>
      <c r="AG773" s="15">
        <v>28</v>
      </c>
      <c r="AH773" s="15">
        <v>29</v>
      </c>
      <c r="AI773" s="15">
        <v>30</v>
      </c>
      <c r="AJ773" s="15">
        <v>31</v>
      </c>
      <c r="AK773" s="15">
        <v>32</v>
      </c>
      <c r="AL773" s="15">
        <v>33</v>
      </c>
      <c r="AM773" s="15">
        <v>34</v>
      </c>
      <c r="AN773" s="15">
        <v>35</v>
      </c>
      <c r="AO773" s="15">
        <v>36</v>
      </c>
      <c r="AP773" s="15">
        <v>37</v>
      </c>
      <c r="AQ773" s="15">
        <v>38</v>
      </c>
      <c r="AR773" s="15">
        <v>39</v>
      </c>
      <c r="AS773" s="15">
        <v>40</v>
      </c>
      <c r="AT773" s="15">
        <v>41</v>
      </c>
      <c r="AU773" s="15">
        <v>42</v>
      </c>
      <c r="AV773" s="15">
        <v>43</v>
      </c>
      <c r="AW773" s="15">
        <v>44</v>
      </c>
      <c r="AX773" s="15">
        <v>45</v>
      </c>
      <c r="AY773" s="15">
        <v>46</v>
      </c>
      <c r="AZ773" s="15">
        <v>47</v>
      </c>
      <c r="BA773" s="15">
        <v>48</v>
      </c>
      <c r="BB773" s="15">
        <v>49</v>
      </c>
      <c r="BC773" s="15">
        <v>50</v>
      </c>
      <c r="BD773" s="15">
        <v>51</v>
      </c>
      <c r="BE773" s="15">
        <v>52</v>
      </c>
      <c r="BF773" s="15">
        <v>53</v>
      </c>
      <c r="BG773" s="15">
        <v>54</v>
      </c>
      <c r="BH773" s="15">
        <v>55</v>
      </c>
      <c r="BI773" s="15">
        <v>56</v>
      </c>
      <c r="BJ773" s="15">
        <v>57</v>
      </c>
      <c r="BK773" s="15">
        <v>58</v>
      </c>
      <c r="BL773" s="15">
        <v>59</v>
      </c>
      <c r="BM773" s="15">
        <v>60</v>
      </c>
      <c r="BN773" s="15">
        <v>61</v>
      </c>
      <c r="BO773" s="15">
        <v>62</v>
      </c>
      <c r="BP773" s="15">
        <v>63</v>
      </c>
      <c r="BQ773" s="15">
        <v>64</v>
      </c>
      <c r="BR773" s="15">
        <v>65</v>
      </c>
      <c r="BS773" s="15">
        <v>66</v>
      </c>
      <c r="BT773" s="15">
        <v>67</v>
      </c>
      <c r="BU773" s="15">
        <v>68</v>
      </c>
      <c r="BV773" s="15">
        <v>69</v>
      </c>
      <c r="BW773" s="15">
        <v>70</v>
      </c>
      <c r="BX773" s="15">
        <v>71</v>
      </c>
      <c r="BY773" s="15">
        <v>72</v>
      </c>
      <c r="BZ773" s="15">
        <v>73</v>
      </c>
      <c r="CA773" s="15">
        <v>74</v>
      </c>
      <c r="CB773" s="15">
        <v>75</v>
      </c>
      <c r="CC773" s="15">
        <v>76</v>
      </c>
      <c r="CD773" s="15">
        <v>77</v>
      </c>
      <c r="CE773" s="15">
        <v>78</v>
      </c>
      <c r="CF773" s="15">
        <v>79</v>
      </c>
      <c r="CG773" s="15">
        <v>80</v>
      </c>
      <c r="CH773" s="15">
        <v>81</v>
      </c>
      <c r="CI773" s="15">
        <v>82</v>
      </c>
      <c r="CJ773" s="15">
        <v>83</v>
      </c>
      <c r="CK773" s="15">
        <v>84</v>
      </c>
      <c r="CL773" s="15">
        <v>85</v>
      </c>
      <c r="CM773" s="15">
        <v>86</v>
      </c>
      <c r="CN773" s="15">
        <v>87</v>
      </c>
      <c r="CO773" s="15">
        <v>88</v>
      </c>
      <c r="CP773" s="15">
        <v>89</v>
      </c>
      <c r="CQ773" s="15">
        <v>90</v>
      </c>
      <c r="CR773" s="15">
        <v>91</v>
      </c>
      <c r="CS773" s="15">
        <v>92</v>
      </c>
      <c r="CT773" s="15">
        <v>93</v>
      </c>
      <c r="CU773" s="15">
        <v>94</v>
      </c>
      <c r="CV773" s="15">
        <v>95</v>
      </c>
      <c r="CW773" s="15">
        <v>96</v>
      </c>
      <c r="CX773" s="15">
        <v>97</v>
      </c>
      <c r="CY773" s="15">
        <v>98</v>
      </c>
      <c r="CZ773" s="15">
        <v>99</v>
      </c>
      <c r="DA773" s="15">
        <v>100</v>
      </c>
      <c r="DB773" s="15">
        <v>101</v>
      </c>
      <c r="DC773" s="15">
        <v>102</v>
      </c>
      <c r="DD773" s="15">
        <v>103</v>
      </c>
      <c r="DE773" s="15">
        <v>104</v>
      </c>
      <c r="DF773" s="15">
        <v>105</v>
      </c>
      <c r="DG773" s="15">
        <v>106</v>
      </c>
      <c r="DH773" s="15">
        <v>107</v>
      </c>
      <c r="DI773" s="15">
        <v>108</v>
      </c>
      <c r="DJ773" s="15">
        <v>109</v>
      </c>
      <c r="DK773" s="15">
        <v>110</v>
      </c>
      <c r="DL773" s="15">
        <v>111</v>
      </c>
      <c r="DM773" s="15">
        <v>112</v>
      </c>
      <c r="DN773" s="15">
        <v>113</v>
      </c>
      <c r="DO773" s="15">
        <v>114</v>
      </c>
      <c r="DP773" s="15">
        <v>115</v>
      </c>
      <c r="DQ773" s="15">
        <v>116</v>
      </c>
      <c r="DR773" s="15">
        <v>117</v>
      </c>
      <c r="DS773" s="15">
        <v>118</v>
      </c>
      <c r="DT773" s="15">
        <v>119</v>
      </c>
      <c r="DU773" s="15">
        <v>120</v>
      </c>
      <c r="DV773" s="15">
        <v>121</v>
      </c>
      <c r="DW773" s="15">
        <v>122</v>
      </c>
      <c r="DX773" s="15">
        <v>123</v>
      </c>
      <c r="DY773" s="15">
        <v>124</v>
      </c>
      <c r="DZ773" s="15">
        <v>125</v>
      </c>
      <c r="EA773" s="15">
        <v>126</v>
      </c>
      <c r="EB773" s="15">
        <v>127</v>
      </c>
      <c r="EC773" s="15">
        <v>128</v>
      </c>
      <c r="ED773" s="15">
        <v>129</v>
      </c>
      <c r="EE773" s="15">
        <v>130</v>
      </c>
      <c r="EF773" s="15">
        <v>131</v>
      </c>
      <c r="EG773" s="15">
        <v>132</v>
      </c>
      <c r="EH773" s="15">
        <v>133</v>
      </c>
      <c r="EI773" s="15">
        <v>134</v>
      </c>
      <c r="EJ773" s="15">
        <v>135</v>
      </c>
      <c r="EK773" s="15">
        <v>136</v>
      </c>
      <c r="EL773" s="15">
        <v>137</v>
      </c>
      <c r="EM773" s="15">
        <v>138</v>
      </c>
      <c r="EN773" s="15">
        <v>139</v>
      </c>
      <c r="EO773" s="15">
        <v>140</v>
      </c>
      <c r="EP773" s="15">
        <v>141</v>
      </c>
      <c r="EQ773" s="15">
        <v>142</v>
      </c>
      <c r="ER773" s="15">
        <v>143</v>
      </c>
      <c r="ES773" s="15">
        <v>144</v>
      </c>
      <c r="ET773" s="15">
        <v>145</v>
      </c>
      <c r="EU773" s="15">
        <v>146</v>
      </c>
      <c r="EV773" s="15">
        <v>147</v>
      </c>
      <c r="EW773" s="15">
        <v>148</v>
      </c>
      <c r="EX773" s="15">
        <v>149</v>
      </c>
      <c r="EZ773" s="15">
        <v>150</v>
      </c>
      <c r="FA773" s="15">
        <v>151</v>
      </c>
      <c r="FB773" s="15">
        <v>152</v>
      </c>
      <c r="FC773" s="15">
        <v>153</v>
      </c>
      <c r="FE773" s="15">
        <v>154</v>
      </c>
      <c r="FF773" s="15">
        <v>155</v>
      </c>
      <c r="FG773" s="15">
        <v>156</v>
      </c>
      <c r="FH773" s="15">
        <v>157</v>
      </c>
    </row>
    <row r="774" spans="4:164" s="15" customFormat="1">
      <c r="E774" s="475" t="s">
        <v>311</v>
      </c>
      <c r="F774" s="15">
        <v>35</v>
      </c>
      <c r="G774" s="15">
        <v>94</v>
      </c>
      <c r="H774" s="15">
        <v>52</v>
      </c>
      <c r="I774" s="15">
        <v>117</v>
      </c>
      <c r="J774" s="15">
        <v>13</v>
      </c>
      <c r="K774" s="15">
        <v>9</v>
      </c>
      <c r="L774" s="15">
        <v>101</v>
      </c>
      <c r="M774" s="15">
        <v>127</v>
      </c>
      <c r="N774" s="15">
        <v>83</v>
      </c>
      <c r="O774" s="15">
        <v>138</v>
      </c>
      <c r="P774" s="15">
        <v>77</v>
      </c>
      <c r="Q774" s="15">
        <v>48</v>
      </c>
      <c r="R774" s="15">
        <v>95</v>
      </c>
      <c r="S774" s="15">
        <v>57</v>
      </c>
      <c r="T774" s="15">
        <v>32</v>
      </c>
      <c r="U774" s="15">
        <v>114</v>
      </c>
      <c r="V774" s="15">
        <v>44</v>
      </c>
      <c r="W774" s="15">
        <v>120</v>
      </c>
      <c r="X774" s="15">
        <v>156</v>
      </c>
      <c r="Y774" s="15">
        <v>123</v>
      </c>
      <c r="Z774" s="15">
        <v>119</v>
      </c>
      <c r="AA774" s="15">
        <v>63</v>
      </c>
      <c r="AB774" s="15">
        <v>14</v>
      </c>
      <c r="AC774" s="15">
        <v>5</v>
      </c>
      <c r="AD774" s="15">
        <v>154</v>
      </c>
      <c r="AE774" s="15">
        <v>140</v>
      </c>
      <c r="AF774" s="15">
        <v>109</v>
      </c>
      <c r="AG774" s="15">
        <v>50</v>
      </c>
      <c r="AH774" s="15">
        <v>42</v>
      </c>
      <c r="AI774" s="15">
        <v>150</v>
      </c>
      <c r="AJ774" s="15">
        <v>60</v>
      </c>
      <c r="AK774" s="15">
        <v>55</v>
      </c>
      <c r="AL774" s="15">
        <v>49</v>
      </c>
      <c r="AM774" s="15">
        <v>90</v>
      </c>
      <c r="AN774" s="15">
        <v>6</v>
      </c>
      <c r="AO774" s="15">
        <v>19</v>
      </c>
      <c r="AP774" s="15">
        <v>39</v>
      </c>
      <c r="AQ774" s="15">
        <v>139</v>
      </c>
      <c r="AR774" s="15">
        <v>92</v>
      </c>
      <c r="AS774" s="15">
        <v>143</v>
      </c>
      <c r="AT774" s="15">
        <v>153</v>
      </c>
      <c r="AU774" s="15">
        <v>115</v>
      </c>
      <c r="AV774" s="15">
        <v>155</v>
      </c>
      <c r="AW774" s="15">
        <v>33</v>
      </c>
      <c r="AX774" s="15">
        <v>142</v>
      </c>
      <c r="AY774" s="15">
        <v>125</v>
      </c>
      <c r="AZ774" s="15">
        <v>30</v>
      </c>
      <c r="BA774" s="15">
        <v>97</v>
      </c>
      <c r="BB774" s="15">
        <v>68</v>
      </c>
      <c r="BC774" s="15">
        <v>24</v>
      </c>
      <c r="BD774" s="15">
        <v>18</v>
      </c>
      <c r="BE774" s="15">
        <v>53</v>
      </c>
      <c r="BF774" s="15">
        <v>81</v>
      </c>
      <c r="BG774" s="15">
        <v>66</v>
      </c>
      <c r="BH774" s="15">
        <v>78</v>
      </c>
      <c r="BI774" s="15">
        <v>130</v>
      </c>
      <c r="BJ774" s="15">
        <v>99</v>
      </c>
      <c r="BK774" s="15">
        <v>147</v>
      </c>
      <c r="BL774" s="15">
        <v>136</v>
      </c>
      <c r="BM774" s="15">
        <v>12</v>
      </c>
      <c r="BN774" s="15">
        <v>124</v>
      </c>
      <c r="BO774" s="15">
        <v>106</v>
      </c>
      <c r="BP774" s="15">
        <v>21</v>
      </c>
      <c r="BQ774" s="15">
        <v>71</v>
      </c>
      <c r="BR774" s="15">
        <v>58</v>
      </c>
      <c r="BS774" s="15">
        <v>65</v>
      </c>
      <c r="BT774" s="15">
        <v>84</v>
      </c>
      <c r="BU774" s="15">
        <v>17</v>
      </c>
      <c r="BV774" s="15">
        <v>23</v>
      </c>
      <c r="BW774" s="15">
        <v>43</v>
      </c>
      <c r="BX774" s="15">
        <v>22</v>
      </c>
      <c r="BY774" s="15">
        <v>135</v>
      </c>
      <c r="BZ774" s="15">
        <v>51</v>
      </c>
      <c r="CA774" s="15">
        <v>128</v>
      </c>
      <c r="CB774" s="15">
        <v>96</v>
      </c>
      <c r="CC774" s="15">
        <v>145</v>
      </c>
      <c r="CD774" s="15">
        <v>157</v>
      </c>
      <c r="CE774" s="15">
        <v>46</v>
      </c>
      <c r="CF774" s="15">
        <v>107</v>
      </c>
      <c r="CG774" s="15">
        <v>132</v>
      </c>
      <c r="CH774" s="15">
        <v>4</v>
      </c>
      <c r="CI774" s="15">
        <v>134</v>
      </c>
      <c r="CJ774" s="15">
        <v>56</v>
      </c>
      <c r="CK774" s="15">
        <v>137</v>
      </c>
      <c r="CL774" s="15">
        <v>152</v>
      </c>
      <c r="CM774" s="15">
        <v>72</v>
      </c>
      <c r="CN774" s="15">
        <v>10</v>
      </c>
      <c r="CO774" s="15">
        <v>149</v>
      </c>
      <c r="CP774" s="15">
        <v>70</v>
      </c>
      <c r="CQ774" s="15">
        <v>76</v>
      </c>
      <c r="CR774" s="15">
        <v>73</v>
      </c>
      <c r="CS774" s="15">
        <v>129</v>
      </c>
      <c r="CT774" s="15">
        <v>34</v>
      </c>
      <c r="CU774" s="15">
        <v>141</v>
      </c>
      <c r="CV774" s="15">
        <v>113</v>
      </c>
      <c r="CW774" s="15">
        <v>122</v>
      </c>
      <c r="CX774" s="15">
        <v>40</v>
      </c>
      <c r="CY774" s="15">
        <v>151</v>
      </c>
      <c r="CZ774" s="15">
        <v>133</v>
      </c>
      <c r="DA774" s="15">
        <v>31</v>
      </c>
      <c r="DB774" s="15">
        <v>7</v>
      </c>
      <c r="DC774" s="15">
        <v>79</v>
      </c>
      <c r="DD774" s="15">
        <v>62</v>
      </c>
      <c r="DE774" s="15">
        <v>3</v>
      </c>
      <c r="DF774" s="15">
        <v>36</v>
      </c>
      <c r="DG774" s="15">
        <v>103</v>
      </c>
      <c r="DH774" s="15">
        <v>69</v>
      </c>
      <c r="DI774" s="15">
        <v>87</v>
      </c>
      <c r="DJ774" s="15">
        <v>80</v>
      </c>
      <c r="DK774" s="15">
        <v>16</v>
      </c>
      <c r="DL774" s="15">
        <v>105</v>
      </c>
      <c r="DM774" s="15">
        <v>146</v>
      </c>
      <c r="DN774" s="15">
        <v>112</v>
      </c>
      <c r="DO774" s="15">
        <v>86</v>
      </c>
      <c r="DP774" s="15">
        <v>93</v>
      </c>
      <c r="DQ774" s="15">
        <v>148</v>
      </c>
      <c r="DR774" s="15">
        <v>64</v>
      </c>
      <c r="DS774" s="15">
        <v>104</v>
      </c>
      <c r="DT774" s="15">
        <v>47</v>
      </c>
      <c r="DU774" s="15">
        <v>8</v>
      </c>
      <c r="DV774" s="15">
        <v>74</v>
      </c>
      <c r="DW774" s="15">
        <v>144</v>
      </c>
      <c r="DX774" s="15">
        <v>110</v>
      </c>
      <c r="DY774" s="15">
        <v>61</v>
      </c>
      <c r="DZ774" s="15">
        <v>29</v>
      </c>
      <c r="EA774" s="15">
        <v>100</v>
      </c>
      <c r="EB774" s="15">
        <v>20</v>
      </c>
      <c r="EC774" s="15">
        <v>131</v>
      </c>
      <c r="ED774" s="15">
        <v>111</v>
      </c>
      <c r="EE774" s="15">
        <v>89</v>
      </c>
      <c r="EF774" s="15">
        <v>85</v>
      </c>
      <c r="EG774" s="15">
        <v>38</v>
      </c>
      <c r="EH774" s="15">
        <v>102</v>
      </c>
      <c r="EI774" s="15">
        <v>118</v>
      </c>
      <c r="EJ774" s="15">
        <v>28</v>
      </c>
      <c r="EK774" s="15">
        <v>59</v>
      </c>
      <c r="EL774" s="15">
        <v>108</v>
      </c>
      <c r="EM774" s="15">
        <v>91</v>
      </c>
      <c r="EN774" s="15">
        <v>15</v>
      </c>
      <c r="EO774" s="15">
        <v>26</v>
      </c>
      <c r="EP774" s="15">
        <v>2</v>
      </c>
      <c r="EQ774" s="15">
        <v>45</v>
      </c>
      <c r="ER774" s="15">
        <v>121</v>
      </c>
      <c r="ES774" s="15">
        <v>116</v>
      </c>
      <c r="ET774" s="15">
        <v>126</v>
      </c>
      <c r="EU774" s="15">
        <v>54</v>
      </c>
      <c r="EV774" s="15">
        <v>75</v>
      </c>
      <c r="EW774" s="15">
        <v>27</v>
      </c>
      <c r="EX774" s="15">
        <v>88</v>
      </c>
      <c r="EZ774" s="15">
        <v>37</v>
      </c>
      <c r="FA774" s="15">
        <v>98</v>
      </c>
      <c r="FB774" s="15">
        <v>82</v>
      </c>
      <c r="FC774" s="15">
        <v>11</v>
      </c>
      <c r="FE774" s="15">
        <v>25</v>
      </c>
      <c r="FF774" s="15">
        <v>1</v>
      </c>
      <c r="FG774" s="15">
        <v>67</v>
      </c>
      <c r="FH774" s="15">
        <v>41</v>
      </c>
    </row>
    <row r="775" spans="4:164" s="15" customFormat="1">
      <c r="E775" s="475" t="s">
        <v>313</v>
      </c>
      <c r="F775" s="15">
        <v>43</v>
      </c>
      <c r="G775" s="15">
        <v>123</v>
      </c>
      <c r="H775" s="15">
        <v>57</v>
      </c>
      <c r="I775" s="15">
        <v>82</v>
      </c>
      <c r="J775" s="15">
        <v>38</v>
      </c>
      <c r="K775" s="15">
        <v>128</v>
      </c>
      <c r="L775" s="15">
        <v>3</v>
      </c>
      <c r="M775" s="15">
        <v>116</v>
      </c>
      <c r="N775" s="15">
        <v>60</v>
      </c>
      <c r="O775" s="15">
        <v>111</v>
      </c>
      <c r="P775" s="15">
        <v>143</v>
      </c>
      <c r="Q775" s="15">
        <v>120</v>
      </c>
      <c r="R775" s="15">
        <v>11</v>
      </c>
      <c r="S775" s="15">
        <v>121</v>
      </c>
      <c r="T775" s="15">
        <v>52</v>
      </c>
      <c r="U775" s="15">
        <v>80</v>
      </c>
      <c r="V775" s="15">
        <v>125</v>
      </c>
      <c r="W775" s="15">
        <v>45</v>
      </c>
      <c r="X775" s="15">
        <v>21</v>
      </c>
      <c r="Y775" s="15">
        <v>54</v>
      </c>
      <c r="Z775" s="15">
        <v>99</v>
      </c>
      <c r="AA775" s="15">
        <v>35</v>
      </c>
      <c r="AB775" s="15">
        <v>141</v>
      </c>
      <c r="AC775" s="15">
        <v>102</v>
      </c>
      <c r="AD775" s="15">
        <v>62</v>
      </c>
      <c r="AE775" s="15">
        <v>113</v>
      </c>
      <c r="AF775" s="15">
        <v>100</v>
      </c>
      <c r="AG775" s="15">
        <v>42</v>
      </c>
      <c r="AH775" s="15">
        <v>127</v>
      </c>
      <c r="AI775" s="15">
        <v>63</v>
      </c>
      <c r="AJ775" s="15">
        <v>89</v>
      </c>
      <c r="AK775" s="15">
        <v>61</v>
      </c>
      <c r="AL775" s="15">
        <v>6</v>
      </c>
      <c r="AM775" s="15">
        <v>103</v>
      </c>
      <c r="AN775" s="15">
        <v>122</v>
      </c>
      <c r="AO775" s="15">
        <v>144</v>
      </c>
      <c r="AP775" s="15">
        <v>78</v>
      </c>
      <c r="AQ775" s="15">
        <v>154</v>
      </c>
      <c r="AR775" s="15">
        <v>37</v>
      </c>
      <c r="AS775" s="15">
        <v>106</v>
      </c>
      <c r="AT775" s="15">
        <v>39</v>
      </c>
      <c r="AU775" s="15">
        <v>93</v>
      </c>
      <c r="AV775" s="15">
        <v>4</v>
      </c>
      <c r="AW775" s="15">
        <v>97</v>
      </c>
      <c r="AX775" s="15">
        <v>153</v>
      </c>
      <c r="AY775" s="15">
        <v>149</v>
      </c>
      <c r="AZ775" s="15">
        <v>126</v>
      </c>
      <c r="BA775" s="15">
        <v>69</v>
      </c>
      <c r="BB775" s="15">
        <v>101</v>
      </c>
      <c r="BC775" s="15">
        <v>53</v>
      </c>
      <c r="BD775" s="15">
        <v>107</v>
      </c>
      <c r="BE775" s="15">
        <v>34</v>
      </c>
      <c r="BF775" s="15">
        <v>114</v>
      </c>
      <c r="BG775" s="15">
        <v>1</v>
      </c>
      <c r="BH775" s="15">
        <v>81</v>
      </c>
      <c r="BI775" s="15">
        <v>64</v>
      </c>
      <c r="BJ775" s="15">
        <v>130</v>
      </c>
      <c r="BK775" s="15">
        <v>84</v>
      </c>
      <c r="BL775" s="15">
        <v>155</v>
      </c>
      <c r="BM775" s="15">
        <v>9</v>
      </c>
      <c r="BN775" s="15">
        <v>32</v>
      </c>
      <c r="BO775" s="15">
        <v>139</v>
      </c>
      <c r="BP775" s="15">
        <v>47</v>
      </c>
      <c r="BQ775" s="15">
        <v>56</v>
      </c>
      <c r="BR775" s="15">
        <v>151</v>
      </c>
      <c r="BS775" s="15">
        <v>118</v>
      </c>
      <c r="BT775" s="15">
        <v>50</v>
      </c>
      <c r="BU775" s="15">
        <v>134</v>
      </c>
      <c r="BV775" s="15">
        <v>22</v>
      </c>
      <c r="BW775" s="15">
        <v>87</v>
      </c>
      <c r="BX775" s="15">
        <v>157</v>
      </c>
      <c r="BY775" s="15">
        <v>133</v>
      </c>
      <c r="BZ775" s="15">
        <v>55</v>
      </c>
      <c r="CA775" s="15">
        <v>85</v>
      </c>
      <c r="CB775" s="15">
        <v>98</v>
      </c>
      <c r="CC775" s="15">
        <v>28</v>
      </c>
      <c r="CD775" s="15">
        <v>140</v>
      </c>
      <c r="CE775" s="15">
        <v>40</v>
      </c>
      <c r="CF775" s="15">
        <v>18</v>
      </c>
      <c r="CG775" s="15">
        <v>146</v>
      </c>
      <c r="CH775" s="15">
        <v>15</v>
      </c>
      <c r="CI775" s="15">
        <v>23</v>
      </c>
      <c r="CJ775" s="15">
        <v>20</v>
      </c>
      <c r="CK775" s="15">
        <v>72</v>
      </c>
      <c r="CL775" s="15">
        <v>48</v>
      </c>
      <c r="CM775" s="15">
        <v>29</v>
      </c>
      <c r="CN775" s="15">
        <v>14</v>
      </c>
      <c r="CO775" s="15">
        <v>117</v>
      </c>
      <c r="CP775" s="15">
        <v>46</v>
      </c>
      <c r="CQ775" s="15">
        <v>91</v>
      </c>
      <c r="CR775" s="15">
        <v>24</v>
      </c>
      <c r="CS775" s="15">
        <v>83</v>
      </c>
      <c r="CT775" s="15">
        <v>115</v>
      </c>
      <c r="CU775" s="15">
        <v>145</v>
      </c>
      <c r="CV775" s="15">
        <v>131</v>
      </c>
      <c r="CW775" s="15">
        <v>156</v>
      </c>
      <c r="CX775" s="15">
        <v>58</v>
      </c>
      <c r="CY775" s="15">
        <v>150</v>
      </c>
      <c r="CZ775" s="15">
        <v>76</v>
      </c>
      <c r="DA775" s="15">
        <v>73</v>
      </c>
      <c r="DB775" s="15">
        <v>33</v>
      </c>
      <c r="DC775" s="15">
        <v>104</v>
      </c>
      <c r="DD775" s="15">
        <v>129</v>
      </c>
      <c r="DE775" s="15">
        <v>27</v>
      </c>
      <c r="DF775" s="15">
        <v>19</v>
      </c>
      <c r="DG775" s="15">
        <v>152</v>
      </c>
      <c r="DH775" s="15">
        <v>59</v>
      </c>
      <c r="DI775" s="15">
        <v>135</v>
      </c>
      <c r="DJ775" s="15">
        <v>112</v>
      </c>
      <c r="DK775" s="15">
        <v>147</v>
      </c>
      <c r="DL775" s="15">
        <v>44</v>
      </c>
      <c r="DM775" s="15">
        <v>88</v>
      </c>
      <c r="DN775" s="15">
        <v>142</v>
      </c>
      <c r="DO775" s="15">
        <v>67</v>
      </c>
      <c r="DP775" s="15">
        <v>74</v>
      </c>
      <c r="DQ775" s="15">
        <v>8</v>
      </c>
      <c r="DR775" s="15">
        <v>68</v>
      </c>
      <c r="DS775" s="15">
        <v>41</v>
      </c>
      <c r="DT775" s="15">
        <v>2</v>
      </c>
      <c r="DU775" s="15">
        <v>136</v>
      </c>
      <c r="DV775" s="15">
        <v>70</v>
      </c>
      <c r="DW775" s="15">
        <v>49</v>
      </c>
      <c r="DX775" s="15">
        <v>96</v>
      </c>
      <c r="DY775" s="15">
        <v>25</v>
      </c>
      <c r="DZ775" s="15">
        <v>17</v>
      </c>
      <c r="EA775" s="15">
        <v>75</v>
      </c>
      <c r="EB775" s="15">
        <v>138</v>
      </c>
      <c r="EC775" s="15">
        <v>132</v>
      </c>
      <c r="ED775" s="15">
        <v>36</v>
      </c>
      <c r="EE775" s="15">
        <v>124</v>
      </c>
      <c r="EF775" s="15">
        <v>79</v>
      </c>
      <c r="EG775" s="15">
        <v>95</v>
      </c>
      <c r="EH775" s="15">
        <v>137</v>
      </c>
      <c r="EI775" s="15">
        <v>105</v>
      </c>
      <c r="EJ775" s="15">
        <v>148</v>
      </c>
      <c r="EK775" s="15">
        <v>90</v>
      </c>
      <c r="EL775" s="15">
        <v>13</v>
      </c>
      <c r="EM775" s="15">
        <v>10</v>
      </c>
      <c r="EN775" s="15">
        <v>26</v>
      </c>
      <c r="EO775" s="15">
        <v>77</v>
      </c>
      <c r="EP775" s="15">
        <v>94</v>
      </c>
      <c r="EQ775" s="15">
        <v>66</v>
      </c>
      <c r="ER775" s="15">
        <v>71</v>
      </c>
      <c r="ES775" s="15">
        <v>108</v>
      </c>
      <c r="ET775" s="15">
        <v>7</v>
      </c>
      <c r="EU775" s="15">
        <v>12</v>
      </c>
      <c r="EV775" s="15">
        <v>110</v>
      </c>
      <c r="EW775" s="15">
        <v>92</v>
      </c>
      <c r="EX775" s="15">
        <v>31</v>
      </c>
      <c r="EZ775" s="15">
        <v>30</v>
      </c>
      <c r="FA775" s="15">
        <v>86</v>
      </c>
      <c r="FB775" s="15">
        <v>119</v>
      </c>
      <c r="FC775" s="15">
        <v>65</v>
      </c>
      <c r="FE775" s="15">
        <v>5</v>
      </c>
      <c r="FF775" s="15">
        <v>16</v>
      </c>
      <c r="FG775" s="15">
        <v>109</v>
      </c>
      <c r="FH775" s="15">
        <v>51</v>
      </c>
    </row>
    <row r="776" spans="4:164" s="15" customFormat="1"/>
    <row r="777" spans="4:164" s="15" customFormat="1">
      <c r="D777" s="479">
        <v>158</v>
      </c>
      <c r="E777" s="40" t="s">
        <v>338</v>
      </c>
    </row>
    <row r="778" spans="4:164" s="15" customFormat="1">
      <c r="E778" s="475" t="s">
        <v>283</v>
      </c>
      <c r="F778" s="15">
        <v>1</v>
      </c>
      <c r="G778" s="15">
        <v>2</v>
      </c>
      <c r="H778" s="15">
        <v>3</v>
      </c>
      <c r="I778" s="15">
        <v>4</v>
      </c>
      <c r="J778" s="15">
        <v>5</v>
      </c>
      <c r="K778" s="15">
        <v>6</v>
      </c>
      <c r="L778" s="15">
        <v>7</v>
      </c>
      <c r="M778" s="15">
        <v>8</v>
      </c>
      <c r="N778" s="15">
        <v>9</v>
      </c>
      <c r="O778" s="15">
        <v>10</v>
      </c>
      <c r="P778" s="15">
        <v>11</v>
      </c>
      <c r="Q778" s="15">
        <v>12</v>
      </c>
      <c r="R778" s="15">
        <v>13</v>
      </c>
      <c r="S778" s="15">
        <v>14</v>
      </c>
      <c r="T778" s="15">
        <v>15</v>
      </c>
      <c r="U778" s="15">
        <v>16</v>
      </c>
      <c r="V778" s="15">
        <v>17</v>
      </c>
      <c r="W778" s="15">
        <v>18</v>
      </c>
      <c r="X778" s="15">
        <v>19</v>
      </c>
      <c r="Y778" s="15">
        <v>20</v>
      </c>
      <c r="Z778" s="15">
        <v>21</v>
      </c>
      <c r="AA778" s="15">
        <v>22</v>
      </c>
      <c r="AB778" s="15">
        <v>23</v>
      </c>
      <c r="AC778" s="15">
        <v>24</v>
      </c>
      <c r="AD778" s="15">
        <v>25</v>
      </c>
      <c r="AE778" s="15">
        <v>26</v>
      </c>
      <c r="AF778" s="15">
        <v>27</v>
      </c>
      <c r="AG778" s="15">
        <v>28</v>
      </c>
      <c r="AH778" s="15">
        <v>29</v>
      </c>
      <c r="AI778" s="15">
        <v>30</v>
      </c>
      <c r="AJ778" s="15">
        <v>31</v>
      </c>
      <c r="AK778" s="15">
        <v>32</v>
      </c>
      <c r="AL778" s="15">
        <v>33</v>
      </c>
      <c r="AM778" s="15">
        <v>34</v>
      </c>
      <c r="AN778" s="15">
        <v>35</v>
      </c>
      <c r="AO778" s="15">
        <v>36</v>
      </c>
      <c r="AP778" s="15">
        <v>37</v>
      </c>
      <c r="AQ778" s="15">
        <v>38</v>
      </c>
      <c r="AR778" s="15">
        <v>39</v>
      </c>
      <c r="AS778" s="15">
        <v>40</v>
      </c>
      <c r="AT778" s="15">
        <v>41</v>
      </c>
      <c r="AU778" s="15">
        <v>42</v>
      </c>
      <c r="AV778" s="15">
        <v>43</v>
      </c>
      <c r="AW778" s="15">
        <v>44</v>
      </c>
      <c r="AX778" s="15">
        <v>45</v>
      </c>
      <c r="AY778" s="15">
        <v>46</v>
      </c>
      <c r="AZ778" s="15">
        <v>47</v>
      </c>
      <c r="BA778" s="15">
        <v>48</v>
      </c>
      <c r="BB778" s="15">
        <v>49</v>
      </c>
      <c r="BC778" s="15">
        <v>50</v>
      </c>
      <c r="BD778" s="15">
        <v>51</v>
      </c>
      <c r="BE778" s="15">
        <v>52</v>
      </c>
      <c r="BF778" s="15">
        <v>53</v>
      </c>
      <c r="BG778" s="15">
        <v>54</v>
      </c>
      <c r="BH778" s="15">
        <v>55</v>
      </c>
      <c r="BI778" s="15">
        <v>56</v>
      </c>
      <c r="BJ778" s="15">
        <v>57</v>
      </c>
      <c r="BK778" s="15">
        <v>58</v>
      </c>
      <c r="BL778" s="15">
        <v>59</v>
      </c>
      <c r="BM778" s="15">
        <v>60</v>
      </c>
      <c r="BN778" s="15">
        <v>61</v>
      </c>
      <c r="BO778" s="15">
        <v>62</v>
      </c>
      <c r="BP778" s="15">
        <v>63</v>
      </c>
      <c r="BQ778" s="15">
        <v>64</v>
      </c>
      <c r="BR778" s="15">
        <v>65</v>
      </c>
      <c r="BS778" s="15">
        <v>66</v>
      </c>
      <c r="BT778" s="15">
        <v>67</v>
      </c>
      <c r="BU778" s="15">
        <v>68</v>
      </c>
      <c r="BV778" s="15">
        <v>69</v>
      </c>
      <c r="BW778" s="15">
        <v>70</v>
      </c>
      <c r="BX778" s="15">
        <v>71</v>
      </c>
      <c r="BY778" s="15">
        <v>72</v>
      </c>
      <c r="BZ778" s="15">
        <v>73</v>
      </c>
      <c r="CA778" s="15">
        <v>74</v>
      </c>
      <c r="CB778" s="15">
        <v>75</v>
      </c>
      <c r="CC778" s="15">
        <v>76</v>
      </c>
      <c r="CD778" s="15">
        <v>77</v>
      </c>
      <c r="CE778" s="15">
        <v>78</v>
      </c>
      <c r="CF778" s="15">
        <v>79</v>
      </c>
      <c r="CG778" s="15">
        <v>80</v>
      </c>
      <c r="CH778" s="15">
        <v>81</v>
      </c>
      <c r="CI778" s="15">
        <v>82</v>
      </c>
      <c r="CJ778" s="15">
        <v>83</v>
      </c>
      <c r="CK778" s="15">
        <v>84</v>
      </c>
      <c r="CL778" s="15">
        <v>85</v>
      </c>
      <c r="CM778" s="15">
        <v>86</v>
      </c>
      <c r="CN778" s="15">
        <v>87</v>
      </c>
      <c r="CO778" s="15">
        <v>88</v>
      </c>
      <c r="CP778" s="15">
        <v>89</v>
      </c>
      <c r="CQ778" s="15">
        <v>90</v>
      </c>
      <c r="CR778" s="15">
        <v>91</v>
      </c>
      <c r="CS778" s="15">
        <v>92</v>
      </c>
      <c r="CT778" s="15">
        <v>93</v>
      </c>
      <c r="CU778" s="15">
        <v>94</v>
      </c>
      <c r="CV778" s="15">
        <v>95</v>
      </c>
      <c r="CW778" s="15">
        <v>96</v>
      </c>
      <c r="CX778" s="15">
        <v>97</v>
      </c>
      <c r="CY778" s="15">
        <v>98</v>
      </c>
      <c r="CZ778" s="15">
        <v>99</v>
      </c>
      <c r="DA778" s="15">
        <v>100</v>
      </c>
      <c r="DB778" s="15">
        <v>101</v>
      </c>
      <c r="DC778" s="15">
        <v>102</v>
      </c>
      <c r="DD778" s="15">
        <v>103</v>
      </c>
      <c r="DE778" s="15">
        <v>104</v>
      </c>
      <c r="DF778" s="15">
        <v>105</v>
      </c>
      <c r="DG778" s="15">
        <v>106</v>
      </c>
      <c r="DH778" s="15">
        <v>107</v>
      </c>
      <c r="DI778" s="15">
        <v>108</v>
      </c>
      <c r="DJ778" s="15">
        <v>109</v>
      </c>
      <c r="DK778" s="15">
        <v>110</v>
      </c>
      <c r="DL778" s="15">
        <v>111</v>
      </c>
      <c r="DM778" s="15">
        <v>112</v>
      </c>
      <c r="DN778" s="15">
        <v>113</v>
      </c>
      <c r="DO778" s="15">
        <v>114</v>
      </c>
      <c r="DP778" s="15">
        <v>115</v>
      </c>
      <c r="DQ778" s="15">
        <v>116</v>
      </c>
      <c r="DR778" s="15">
        <v>117</v>
      </c>
      <c r="DS778" s="15">
        <v>118</v>
      </c>
      <c r="DT778" s="15">
        <v>119</v>
      </c>
      <c r="DU778" s="15">
        <v>120</v>
      </c>
      <c r="DV778" s="15">
        <v>121</v>
      </c>
      <c r="DW778" s="15">
        <v>122</v>
      </c>
      <c r="DX778" s="15">
        <v>123</v>
      </c>
      <c r="DY778" s="15">
        <v>124</v>
      </c>
      <c r="DZ778" s="15">
        <v>125</v>
      </c>
      <c r="EA778" s="15">
        <v>126</v>
      </c>
      <c r="EB778" s="15">
        <v>127</v>
      </c>
      <c r="EC778" s="15">
        <v>128</v>
      </c>
      <c r="ED778" s="15">
        <v>129</v>
      </c>
      <c r="EE778" s="15">
        <v>130</v>
      </c>
      <c r="EF778" s="15">
        <v>131</v>
      </c>
      <c r="EG778" s="15">
        <v>132</v>
      </c>
      <c r="EH778" s="15">
        <v>133</v>
      </c>
      <c r="EI778" s="15">
        <v>134</v>
      </c>
      <c r="EJ778" s="15">
        <v>135</v>
      </c>
      <c r="EK778" s="15">
        <v>136</v>
      </c>
      <c r="EL778" s="15">
        <v>137</v>
      </c>
      <c r="EM778" s="15">
        <v>138</v>
      </c>
      <c r="EN778" s="15">
        <v>139</v>
      </c>
      <c r="EO778" s="15">
        <v>140</v>
      </c>
      <c r="EP778" s="15">
        <v>141</v>
      </c>
      <c r="EQ778" s="15">
        <v>142</v>
      </c>
      <c r="ER778" s="15">
        <v>143</v>
      </c>
      <c r="ES778" s="15">
        <v>144</v>
      </c>
      <c r="ET778" s="15">
        <v>145</v>
      </c>
      <c r="EU778" s="15">
        <v>146</v>
      </c>
      <c r="EV778" s="15">
        <v>147</v>
      </c>
      <c r="EW778" s="15">
        <v>148</v>
      </c>
      <c r="EX778" s="15">
        <v>149</v>
      </c>
      <c r="EY778" s="15">
        <v>150</v>
      </c>
      <c r="EZ778" s="15">
        <v>151</v>
      </c>
      <c r="FA778" s="15">
        <v>152</v>
      </c>
      <c r="FB778" s="15">
        <v>153</v>
      </c>
      <c r="FC778" s="15">
        <v>154</v>
      </c>
      <c r="FE778" s="15">
        <v>155</v>
      </c>
      <c r="FF778" s="15">
        <v>156</v>
      </c>
      <c r="FG778" s="15">
        <v>157</v>
      </c>
      <c r="FH778" s="15">
        <v>158</v>
      </c>
    </row>
    <row r="779" spans="4:164" s="15" customFormat="1">
      <c r="E779" s="475" t="s">
        <v>311</v>
      </c>
      <c r="F779" s="15">
        <v>79</v>
      </c>
      <c r="G779" s="15">
        <v>15</v>
      </c>
      <c r="H779" s="15">
        <v>19</v>
      </c>
      <c r="I779" s="15">
        <v>128</v>
      </c>
      <c r="J779" s="15">
        <v>133</v>
      </c>
      <c r="K779" s="15">
        <v>143</v>
      </c>
      <c r="L779" s="15">
        <v>18</v>
      </c>
      <c r="M779" s="15">
        <v>61</v>
      </c>
      <c r="N779" s="15">
        <v>67</v>
      </c>
      <c r="O779" s="15">
        <v>102</v>
      </c>
      <c r="P779" s="15">
        <v>130</v>
      </c>
      <c r="Q779" s="15">
        <v>5</v>
      </c>
      <c r="R779" s="15">
        <v>52</v>
      </c>
      <c r="S779" s="15">
        <v>22</v>
      </c>
      <c r="T779" s="15">
        <v>41</v>
      </c>
      <c r="U779" s="15">
        <v>83</v>
      </c>
      <c r="V779" s="15">
        <v>136</v>
      </c>
      <c r="W779" s="15">
        <v>117</v>
      </c>
      <c r="X779" s="15">
        <v>111</v>
      </c>
      <c r="Y779" s="15">
        <v>78</v>
      </c>
      <c r="Z779" s="15">
        <v>2</v>
      </c>
      <c r="AA779" s="15">
        <v>155</v>
      </c>
      <c r="AB779" s="15">
        <v>152</v>
      </c>
      <c r="AC779" s="15">
        <v>58</v>
      </c>
      <c r="AD779" s="15">
        <v>12</v>
      </c>
      <c r="AE779" s="15">
        <v>148</v>
      </c>
      <c r="AF779" s="15">
        <v>81</v>
      </c>
      <c r="AG779" s="15">
        <v>56</v>
      </c>
      <c r="AH779" s="15">
        <v>142</v>
      </c>
      <c r="AI779" s="15">
        <v>158</v>
      </c>
      <c r="AJ779" s="15">
        <v>8</v>
      </c>
      <c r="AK779" s="15">
        <v>100</v>
      </c>
      <c r="AL779" s="15">
        <v>25</v>
      </c>
      <c r="AM779" s="15">
        <v>86</v>
      </c>
      <c r="AN779" s="15">
        <v>138</v>
      </c>
      <c r="AO779" s="15">
        <v>137</v>
      </c>
      <c r="AP779" s="15">
        <v>21</v>
      </c>
      <c r="AQ779" s="15">
        <v>62</v>
      </c>
      <c r="AR779" s="15">
        <v>156</v>
      </c>
      <c r="AS779" s="15">
        <v>122</v>
      </c>
      <c r="AT779" s="15">
        <v>59</v>
      </c>
      <c r="AU779" s="15">
        <v>125</v>
      </c>
      <c r="AV779" s="15">
        <v>91</v>
      </c>
      <c r="AW779" s="15">
        <v>147</v>
      </c>
      <c r="AX779" s="15">
        <v>33</v>
      </c>
      <c r="AY779" s="15">
        <v>144</v>
      </c>
      <c r="AZ779" s="15">
        <v>85</v>
      </c>
      <c r="BA779" s="15">
        <v>39</v>
      </c>
      <c r="BB779" s="15">
        <v>63</v>
      </c>
      <c r="BC779" s="15">
        <v>42</v>
      </c>
      <c r="BD779" s="15">
        <v>32</v>
      </c>
      <c r="BE779" s="15">
        <v>74</v>
      </c>
      <c r="BF779" s="15">
        <v>40</v>
      </c>
      <c r="BG779" s="15">
        <v>51</v>
      </c>
      <c r="BH779" s="15">
        <v>94</v>
      </c>
      <c r="BI779" s="15">
        <v>28</v>
      </c>
      <c r="BJ779" s="15">
        <v>157</v>
      </c>
      <c r="BK779" s="15">
        <v>24</v>
      </c>
      <c r="BL779" s="15">
        <v>95</v>
      </c>
      <c r="BM779" s="15">
        <v>48</v>
      </c>
      <c r="BN779" s="15">
        <v>4</v>
      </c>
      <c r="BO779" s="15">
        <v>123</v>
      </c>
      <c r="BP779" s="15">
        <v>99</v>
      </c>
      <c r="BQ779" s="15">
        <v>6</v>
      </c>
      <c r="BR779" s="15">
        <v>36</v>
      </c>
      <c r="BS779" s="15">
        <v>154</v>
      </c>
      <c r="BT779" s="15">
        <v>104</v>
      </c>
      <c r="BU779" s="15">
        <v>87</v>
      </c>
      <c r="BV779" s="15">
        <v>73</v>
      </c>
      <c r="BW779" s="15">
        <v>131</v>
      </c>
      <c r="BX779" s="15">
        <v>84</v>
      </c>
      <c r="BY779" s="15">
        <v>60</v>
      </c>
      <c r="BZ779" s="15">
        <v>69</v>
      </c>
      <c r="CA779" s="15">
        <v>30</v>
      </c>
      <c r="CB779" s="15">
        <v>34</v>
      </c>
      <c r="CC779" s="15">
        <v>114</v>
      </c>
      <c r="CD779" s="15">
        <v>68</v>
      </c>
      <c r="CE779" s="15">
        <v>50</v>
      </c>
      <c r="CF779" s="15">
        <v>1</v>
      </c>
      <c r="CG779" s="15">
        <v>101</v>
      </c>
      <c r="CH779" s="15">
        <v>29</v>
      </c>
      <c r="CI779" s="15">
        <v>151</v>
      </c>
      <c r="CJ779" s="15">
        <v>89</v>
      </c>
      <c r="CK779" s="15">
        <v>38</v>
      </c>
      <c r="CL779" s="15">
        <v>57</v>
      </c>
      <c r="CM779" s="15">
        <v>75</v>
      </c>
      <c r="CN779" s="15">
        <v>64</v>
      </c>
      <c r="CO779" s="15">
        <v>106</v>
      </c>
      <c r="CP779" s="15">
        <v>20</v>
      </c>
      <c r="CQ779" s="15">
        <v>82</v>
      </c>
      <c r="CR779" s="15">
        <v>150</v>
      </c>
      <c r="CS779" s="15">
        <v>90</v>
      </c>
      <c r="CT779" s="15">
        <v>96</v>
      </c>
      <c r="CU779" s="15">
        <v>3</v>
      </c>
      <c r="CV779" s="15">
        <v>31</v>
      </c>
      <c r="CW779" s="15">
        <v>145</v>
      </c>
      <c r="CX779" s="15">
        <v>110</v>
      </c>
      <c r="CY779" s="15">
        <v>112</v>
      </c>
      <c r="CZ779" s="15">
        <v>126</v>
      </c>
      <c r="DA779" s="15">
        <v>92</v>
      </c>
      <c r="DB779" s="15">
        <v>119</v>
      </c>
      <c r="DC779" s="15">
        <v>76</v>
      </c>
      <c r="DD779" s="15">
        <v>37</v>
      </c>
      <c r="DE779" s="15">
        <v>153</v>
      </c>
      <c r="DF779" s="15">
        <v>88</v>
      </c>
      <c r="DG779" s="15">
        <v>109</v>
      </c>
      <c r="DH779" s="15">
        <v>55</v>
      </c>
      <c r="DI779" s="15">
        <v>66</v>
      </c>
      <c r="DJ779" s="15">
        <v>71</v>
      </c>
      <c r="DK779" s="15">
        <v>113</v>
      </c>
      <c r="DL779" s="15">
        <v>23</v>
      </c>
      <c r="DM779" s="15">
        <v>108</v>
      </c>
      <c r="DN779" s="15">
        <v>134</v>
      </c>
      <c r="DO779" s="15">
        <v>10</v>
      </c>
      <c r="DP779" s="15">
        <v>46</v>
      </c>
      <c r="DQ779" s="15">
        <v>43</v>
      </c>
      <c r="DR779" s="15">
        <v>26</v>
      </c>
      <c r="DS779" s="15">
        <v>129</v>
      </c>
      <c r="DT779" s="15">
        <v>17</v>
      </c>
      <c r="DU779" s="15">
        <v>139</v>
      </c>
      <c r="DV779" s="15">
        <v>135</v>
      </c>
      <c r="DW779" s="15">
        <v>53</v>
      </c>
      <c r="DX779" s="15">
        <v>9</v>
      </c>
      <c r="DY779" s="15">
        <v>35</v>
      </c>
      <c r="DZ779" s="15">
        <v>16</v>
      </c>
      <c r="EA779" s="15">
        <v>107</v>
      </c>
      <c r="EB779" s="15">
        <v>115</v>
      </c>
      <c r="EC779" s="15">
        <v>49</v>
      </c>
      <c r="ED779" s="15">
        <v>146</v>
      </c>
      <c r="EE779" s="15">
        <v>54</v>
      </c>
      <c r="EF779" s="15">
        <v>93</v>
      </c>
      <c r="EG779" s="15">
        <v>149</v>
      </c>
      <c r="EH779" s="15">
        <v>80</v>
      </c>
      <c r="EI779" s="15">
        <v>97</v>
      </c>
      <c r="EJ779" s="15">
        <v>141</v>
      </c>
      <c r="EK779" s="15">
        <v>140</v>
      </c>
      <c r="EL779" s="15">
        <v>65</v>
      </c>
      <c r="EM779" s="15">
        <v>14</v>
      </c>
      <c r="EN779" s="15">
        <v>120</v>
      </c>
      <c r="EO779" s="15">
        <v>103</v>
      </c>
      <c r="EP779" s="15">
        <v>70</v>
      </c>
      <c r="EQ779" s="15">
        <v>118</v>
      </c>
      <c r="ER779" s="15">
        <v>127</v>
      </c>
      <c r="ES779" s="15">
        <v>72</v>
      </c>
      <c r="ET779" s="15">
        <v>77</v>
      </c>
      <c r="EU779" s="15">
        <v>27</v>
      </c>
      <c r="EV779" s="15">
        <v>44</v>
      </c>
      <c r="EW779" s="15">
        <v>124</v>
      </c>
      <c r="EX779" s="15">
        <v>11</v>
      </c>
      <c r="EY779" s="15">
        <v>116</v>
      </c>
      <c r="EZ779" s="15">
        <v>45</v>
      </c>
      <c r="FA779" s="15">
        <v>105</v>
      </c>
      <c r="FB779" s="15">
        <v>7</v>
      </c>
      <c r="FC779" s="15">
        <v>98</v>
      </c>
      <c r="FE779" s="15">
        <v>132</v>
      </c>
      <c r="FF779" s="15">
        <v>121</v>
      </c>
      <c r="FG779" s="15">
        <v>47</v>
      </c>
      <c r="FH779" s="15">
        <v>13</v>
      </c>
    </row>
    <row r="780" spans="4:164" s="15" customFormat="1">
      <c r="E780" s="475" t="s">
        <v>313</v>
      </c>
      <c r="F780" s="15">
        <v>78</v>
      </c>
      <c r="G780" s="15">
        <v>50</v>
      </c>
      <c r="H780" s="15">
        <v>145</v>
      </c>
      <c r="I780" s="15">
        <v>106</v>
      </c>
      <c r="J780" s="15">
        <v>151</v>
      </c>
      <c r="K780" s="15">
        <v>156</v>
      </c>
      <c r="L780" s="15">
        <v>98</v>
      </c>
      <c r="M780" s="15">
        <v>72</v>
      </c>
      <c r="N780" s="15">
        <v>2</v>
      </c>
      <c r="O780" s="15">
        <v>79</v>
      </c>
      <c r="P780" s="15">
        <v>94</v>
      </c>
      <c r="Q780" s="15">
        <v>88</v>
      </c>
      <c r="R780" s="15">
        <v>115</v>
      </c>
      <c r="S780" s="15">
        <v>8</v>
      </c>
      <c r="T780" s="15">
        <v>59</v>
      </c>
      <c r="U780" s="15">
        <v>54</v>
      </c>
      <c r="V780" s="15">
        <v>103</v>
      </c>
      <c r="W780" s="15">
        <v>150</v>
      </c>
      <c r="X780" s="15">
        <v>47</v>
      </c>
      <c r="Y780" s="15">
        <v>6</v>
      </c>
      <c r="Z780" s="15">
        <v>17</v>
      </c>
      <c r="AA780" s="15">
        <v>71</v>
      </c>
      <c r="AB780" s="15">
        <v>67</v>
      </c>
      <c r="AC780" s="15">
        <v>132</v>
      </c>
      <c r="AD780" s="15">
        <v>28</v>
      </c>
      <c r="AE780" s="15">
        <v>35</v>
      </c>
      <c r="AF780" s="15">
        <v>124</v>
      </c>
      <c r="AG780" s="15">
        <v>90</v>
      </c>
      <c r="AH780" s="15">
        <v>130</v>
      </c>
      <c r="AI780" s="15">
        <v>81</v>
      </c>
      <c r="AJ780" s="15">
        <v>14</v>
      </c>
      <c r="AK780" s="15">
        <v>114</v>
      </c>
      <c r="AL780" s="15">
        <v>122</v>
      </c>
      <c r="AM780" s="15">
        <v>127</v>
      </c>
      <c r="AN780" s="15">
        <v>143</v>
      </c>
      <c r="AO780" s="15">
        <v>20</v>
      </c>
      <c r="AP780" s="15">
        <v>58</v>
      </c>
      <c r="AQ780" s="15">
        <v>85</v>
      </c>
      <c r="AR780" s="15">
        <v>93</v>
      </c>
      <c r="AS780" s="15">
        <v>137</v>
      </c>
      <c r="AT780" s="15">
        <v>134</v>
      </c>
      <c r="AU780" s="15">
        <v>128</v>
      </c>
      <c r="AV780" s="15">
        <v>97</v>
      </c>
      <c r="AW780" s="15">
        <v>91</v>
      </c>
      <c r="AX780" s="15">
        <v>154</v>
      </c>
      <c r="AY780" s="15">
        <v>74</v>
      </c>
      <c r="AZ780" s="15">
        <v>80</v>
      </c>
      <c r="BA780" s="15">
        <v>142</v>
      </c>
      <c r="BB780" s="15">
        <v>118</v>
      </c>
      <c r="BC780" s="15">
        <v>96</v>
      </c>
      <c r="BD780" s="15">
        <v>100</v>
      </c>
      <c r="BE780" s="15">
        <v>146</v>
      </c>
      <c r="BF780" s="15">
        <v>5</v>
      </c>
      <c r="BG780" s="15">
        <v>131</v>
      </c>
      <c r="BH780" s="15">
        <v>66</v>
      </c>
      <c r="BI780" s="15">
        <v>65</v>
      </c>
      <c r="BJ780" s="15">
        <v>69</v>
      </c>
      <c r="BK780" s="15">
        <v>104</v>
      </c>
      <c r="BL780" s="15">
        <v>148</v>
      </c>
      <c r="BM780" s="15">
        <v>86</v>
      </c>
      <c r="BN780" s="15">
        <v>73</v>
      </c>
      <c r="BO780" s="15">
        <v>45</v>
      </c>
      <c r="BP780" s="15">
        <v>57</v>
      </c>
      <c r="BQ780" s="15">
        <v>31</v>
      </c>
      <c r="BR780" s="15">
        <v>157</v>
      </c>
      <c r="BS780" s="15">
        <v>33</v>
      </c>
      <c r="BT780" s="15">
        <v>36</v>
      </c>
      <c r="BU780" s="15">
        <v>116</v>
      </c>
      <c r="BV780" s="15">
        <v>56</v>
      </c>
      <c r="BW780" s="15">
        <v>108</v>
      </c>
      <c r="BX780" s="15">
        <v>9</v>
      </c>
      <c r="BY780" s="15">
        <v>89</v>
      </c>
      <c r="BZ780" s="15">
        <v>141</v>
      </c>
      <c r="CA780" s="15">
        <v>46</v>
      </c>
      <c r="CB780" s="15">
        <v>112</v>
      </c>
      <c r="CC780" s="15">
        <v>34</v>
      </c>
      <c r="CD780" s="15">
        <v>40</v>
      </c>
      <c r="CE780" s="15">
        <v>149</v>
      </c>
      <c r="CF780" s="15">
        <v>23</v>
      </c>
      <c r="CG780" s="15">
        <v>152</v>
      </c>
      <c r="CH780" s="15">
        <v>42</v>
      </c>
      <c r="CI780" s="15">
        <v>4</v>
      </c>
      <c r="CJ780" s="15">
        <v>51</v>
      </c>
      <c r="CK780" s="15">
        <v>21</v>
      </c>
      <c r="CL780" s="15">
        <v>117</v>
      </c>
      <c r="CM780" s="15">
        <v>92</v>
      </c>
      <c r="CN780" s="15">
        <v>19</v>
      </c>
      <c r="CO780" s="15">
        <v>105</v>
      </c>
      <c r="CP780" s="15">
        <v>107</v>
      </c>
      <c r="CQ780" s="15">
        <v>29</v>
      </c>
      <c r="CR780" s="15">
        <v>44</v>
      </c>
      <c r="CS780" s="15">
        <v>126</v>
      </c>
      <c r="CT780" s="15">
        <v>64</v>
      </c>
      <c r="CU780" s="15">
        <v>53</v>
      </c>
      <c r="CV780" s="15">
        <v>83</v>
      </c>
      <c r="CW780" s="15">
        <v>10</v>
      </c>
      <c r="CX780" s="15">
        <v>153</v>
      </c>
      <c r="CY780" s="15">
        <v>55</v>
      </c>
      <c r="CZ780" s="15">
        <v>61</v>
      </c>
      <c r="DA780" s="15">
        <v>136</v>
      </c>
      <c r="DB780" s="15">
        <v>110</v>
      </c>
      <c r="DC780" s="15">
        <v>13</v>
      </c>
      <c r="DD780" s="15">
        <v>84</v>
      </c>
      <c r="DE780" s="15">
        <v>37</v>
      </c>
      <c r="DF780" s="15">
        <v>68</v>
      </c>
      <c r="DG780" s="15">
        <v>158</v>
      </c>
      <c r="DH780" s="15">
        <v>138</v>
      </c>
      <c r="DI780" s="15">
        <v>70</v>
      </c>
      <c r="DJ780" s="15">
        <v>26</v>
      </c>
      <c r="DK780" s="15">
        <v>62</v>
      </c>
      <c r="DL780" s="15">
        <v>63</v>
      </c>
      <c r="DM780" s="15">
        <v>129</v>
      </c>
      <c r="DN780" s="15">
        <v>22</v>
      </c>
      <c r="DO780" s="15">
        <v>18</v>
      </c>
      <c r="DP780" s="15">
        <v>111</v>
      </c>
      <c r="DQ780" s="15">
        <v>139</v>
      </c>
      <c r="DR780" s="15">
        <v>48</v>
      </c>
      <c r="DS780" s="15">
        <v>125</v>
      </c>
      <c r="DT780" s="15">
        <v>7</v>
      </c>
      <c r="DU780" s="15">
        <v>11</v>
      </c>
      <c r="DV780" s="15">
        <v>120</v>
      </c>
      <c r="DW780" s="15">
        <v>99</v>
      </c>
      <c r="DX780" s="15">
        <v>12</v>
      </c>
      <c r="DY780" s="15">
        <v>27</v>
      </c>
      <c r="DZ780" s="15">
        <v>76</v>
      </c>
      <c r="EA780" s="15">
        <v>77</v>
      </c>
      <c r="EB780" s="15">
        <v>119</v>
      </c>
      <c r="EC780" s="15">
        <v>15</v>
      </c>
      <c r="ED780" s="15">
        <v>75</v>
      </c>
      <c r="EE780" s="15">
        <v>52</v>
      </c>
      <c r="EF780" s="15">
        <v>3</v>
      </c>
      <c r="EG780" s="15">
        <v>49</v>
      </c>
      <c r="EH780" s="15">
        <v>102</v>
      </c>
      <c r="EI780" s="15">
        <v>41</v>
      </c>
      <c r="EJ780" s="15">
        <v>155</v>
      </c>
      <c r="EK780" s="15">
        <v>95</v>
      </c>
      <c r="EL780" s="15">
        <v>25</v>
      </c>
      <c r="EM780" s="15">
        <v>147</v>
      </c>
      <c r="EN780" s="15">
        <v>135</v>
      </c>
      <c r="EO780" s="15">
        <v>121</v>
      </c>
      <c r="EP780" s="15">
        <v>30</v>
      </c>
      <c r="EQ780" s="15">
        <v>109</v>
      </c>
      <c r="ER780" s="15">
        <v>140</v>
      </c>
      <c r="ES780" s="15">
        <v>16</v>
      </c>
      <c r="ET780" s="15">
        <v>144</v>
      </c>
      <c r="EU780" s="15">
        <v>38</v>
      </c>
      <c r="EV780" s="15">
        <v>24</v>
      </c>
      <c r="EW780" s="15">
        <v>1</v>
      </c>
      <c r="EX780" s="15">
        <v>87</v>
      </c>
      <c r="EY780" s="15">
        <v>32</v>
      </c>
      <c r="EZ780" s="15">
        <v>60</v>
      </c>
      <c r="FA780" s="15">
        <v>133</v>
      </c>
      <c r="FB780" s="15">
        <v>82</v>
      </c>
      <c r="FC780" s="15">
        <v>123</v>
      </c>
      <c r="FE780" s="15">
        <v>39</v>
      </c>
      <c r="FF780" s="15">
        <v>113</v>
      </c>
      <c r="FG780" s="15">
        <v>101</v>
      </c>
      <c r="FH780" s="15">
        <v>43</v>
      </c>
    </row>
    <row r="781" spans="4:164" s="15" customFormat="1"/>
    <row r="782" spans="4:164" s="15" customFormat="1">
      <c r="D782" s="479">
        <v>159</v>
      </c>
      <c r="E782" s="40" t="s">
        <v>338</v>
      </c>
    </row>
    <row r="783" spans="4:164" s="15" customFormat="1">
      <c r="E783" s="475" t="s">
        <v>283</v>
      </c>
      <c r="F783" s="15">
        <v>1</v>
      </c>
      <c r="G783" s="15">
        <v>2</v>
      </c>
      <c r="H783" s="15">
        <v>3</v>
      </c>
      <c r="I783" s="15">
        <v>4</v>
      </c>
      <c r="J783" s="15">
        <v>5</v>
      </c>
      <c r="K783" s="15">
        <v>6</v>
      </c>
      <c r="L783" s="15">
        <v>7</v>
      </c>
      <c r="M783" s="15">
        <v>8</v>
      </c>
      <c r="N783" s="15">
        <v>9</v>
      </c>
      <c r="O783" s="15">
        <v>10</v>
      </c>
      <c r="P783" s="15">
        <v>11</v>
      </c>
      <c r="Q783" s="15">
        <v>12</v>
      </c>
      <c r="R783" s="15">
        <v>13</v>
      </c>
      <c r="S783" s="15">
        <v>14</v>
      </c>
      <c r="T783" s="15">
        <v>15</v>
      </c>
      <c r="U783" s="15">
        <v>16</v>
      </c>
      <c r="V783" s="15">
        <v>17</v>
      </c>
      <c r="W783" s="15">
        <v>18</v>
      </c>
      <c r="X783" s="15">
        <v>19</v>
      </c>
      <c r="Y783" s="15">
        <v>20</v>
      </c>
      <c r="Z783" s="15">
        <v>21</v>
      </c>
      <c r="AA783" s="15">
        <v>22</v>
      </c>
      <c r="AB783" s="15">
        <v>23</v>
      </c>
      <c r="AC783" s="15">
        <v>24</v>
      </c>
      <c r="AD783" s="15">
        <v>25</v>
      </c>
      <c r="AE783" s="15">
        <v>26</v>
      </c>
      <c r="AF783" s="15">
        <v>27</v>
      </c>
      <c r="AG783" s="15">
        <v>28</v>
      </c>
      <c r="AH783" s="15">
        <v>29</v>
      </c>
      <c r="AI783" s="15">
        <v>30</v>
      </c>
      <c r="AJ783" s="15">
        <v>31</v>
      </c>
      <c r="AK783" s="15">
        <v>32</v>
      </c>
      <c r="AL783" s="15">
        <v>33</v>
      </c>
      <c r="AM783" s="15">
        <v>34</v>
      </c>
      <c r="AN783" s="15">
        <v>35</v>
      </c>
      <c r="AO783" s="15">
        <v>36</v>
      </c>
      <c r="AP783" s="15">
        <v>37</v>
      </c>
      <c r="AQ783" s="15">
        <v>38</v>
      </c>
      <c r="AR783" s="15">
        <v>39</v>
      </c>
      <c r="AS783" s="15">
        <v>40</v>
      </c>
      <c r="AT783" s="15">
        <v>41</v>
      </c>
      <c r="AU783" s="15">
        <v>42</v>
      </c>
      <c r="AV783" s="15">
        <v>43</v>
      </c>
      <c r="AW783" s="15">
        <v>44</v>
      </c>
      <c r="AX783" s="15">
        <v>45</v>
      </c>
      <c r="AY783" s="15">
        <v>46</v>
      </c>
      <c r="AZ783" s="15">
        <v>47</v>
      </c>
      <c r="BA783" s="15">
        <v>48</v>
      </c>
      <c r="BB783" s="15">
        <v>49</v>
      </c>
      <c r="BC783" s="15">
        <v>50</v>
      </c>
      <c r="BD783" s="15">
        <v>51</v>
      </c>
      <c r="BE783" s="15">
        <v>52</v>
      </c>
      <c r="BF783" s="15">
        <v>53</v>
      </c>
      <c r="BG783" s="15">
        <v>54</v>
      </c>
      <c r="BH783" s="15">
        <v>55</v>
      </c>
      <c r="BI783" s="15">
        <v>56</v>
      </c>
      <c r="BJ783" s="15">
        <v>57</v>
      </c>
      <c r="BK783" s="15">
        <v>58</v>
      </c>
      <c r="BL783" s="15">
        <v>59</v>
      </c>
      <c r="BM783" s="15">
        <v>60</v>
      </c>
      <c r="BN783" s="15">
        <v>61</v>
      </c>
      <c r="BO783" s="15">
        <v>62</v>
      </c>
      <c r="BP783" s="15">
        <v>63</v>
      </c>
      <c r="BQ783" s="15">
        <v>64</v>
      </c>
      <c r="BR783" s="15">
        <v>65</v>
      </c>
      <c r="BS783" s="15">
        <v>66</v>
      </c>
      <c r="BT783" s="15">
        <v>67</v>
      </c>
      <c r="BU783" s="15">
        <v>68</v>
      </c>
      <c r="BV783" s="15">
        <v>69</v>
      </c>
      <c r="BW783" s="15">
        <v>70</v>
      </c>
      <c r="BX783" s="15">
        <v>71</v>
      </c>
      <c r="BY783" s="15">
        <v>72</v>
      </c>
      <c r="BZ783" s="15">
        <v>73</v>
      </c>
      <c r="CA783" s="15">
        <v>74</v>
      </c>
      <c r="CB783" s="15">
        <v>75</v>
      </c>
      <c r="CC783" s="15">
        <v>76</v>
      </c>
      <c r="CD783" s="15">
        <v>77</v>
      </c>
      <c r="CE783" s="15">
        <v>78</v>
      </c>
      <c r="CF783" s="15">
        <v>79</v>
      </c>
      <c r="CG783" s="15">
        <v>80</v>
      </c>
      <c r="CH783" s="15">
        <v>81</v>
      </c>
      <c r="CI783" s="15">
        <v>82</v>
      </c>
      <c r="CJ783" s="15">
        <v>83</v>
      </c>
      <c r="CK783" s="15">
        <v>84</v>
      </c>
      <c r="CL783" s="15">
        <v>85</v>
      </c>
      <c r="CM783" s="15">
        <v>86</v>
      </c>
      <c r="CN783" s="15">
        <v>87</v>
      </c>
      <c r="CO783" s="15">
        <v>88</v>
      </c>
      <c r="CP783" s="15">
        <v>89</v>
      </c>
      <c r="CQ783" s="15">
        <v>90</v>
      </c>
      <c r="CR783" s="15">
        <v>91</v>
      </c>
      <c r="CS783" s="15">
        <v>92</v>
      </c>
      <c r="CT783" s="15">
        <v>93</v>
      </c>
      <c r="CU783" s="15">
        <v>94</v>
      </c>
      <c r="CV783" s="15">
        <v>95</v>
      </c>
      <c r="CW783" s="15">
        <v>96</v>
      </c>
      <c r="CX783" s="15">
        <v>97</v>
      </c>
      <c r="CY783" s="15">
        <v>98</v>
      </c>
      <c r="CZ783" s="15">
        <v>99</v>
      </c>
      <c r="DA783" s="15">
        <v>100</v>
      </c>
      <c r="DB783" s="15">
        <v>101</v>
      </c>
      <c r="DC783" s="15">
        <v>102</v>
      </c>
      <c r="DD783" s="15">
        <v>103</v>
      </c>
      <c r="DE783" s="15">
        <v>104</v>
      </c>
      <c r="DF783" s="15">
        <v>105</v>
      </c>
      <c r="DG783" s="15">
        <v>106</v>
      </c>
      <c r="DH783" s="15">
        <v>107</v>
      </c>
      <c r="DI783" s="15">
        <v>108</v>
      </c>
      <c r="DJ783" s="15">
        <v>109</v>
      </c>
      <c r="DK783" s="15">
        <v>110</v>
      </c>
      <c r="DL783" s="15">
        <v>111</v>
      </c>
      <c r="DM783" s="15">
        <v>112</v>
      </c>
      <c r="DN783" s="15">
        <v>113</v>
      </c>
      <c r="DO783" s="15">
        <v>114</v>
      </c>
      <c r="DP783" s="15">
        <v>115</v>
      </c>
      <c r="DQ783" s="15">
        <v>116</v>
      </c>
      <c r="DR783" s="15">
        <v>117</v>
      </c>
      <c r="DS783" s="15">
        <v>118</v>
      </c>
      <c r="DT783" s="15">
        <v>119</v>
      </c>
      <c r="DU783" s="15">
        <v>120</v>
      </c>
      <c r="DV783" s="15">
        <v>121</v>
      </c>
      <c r="DW783" s="15">
        <v>122</v>
      </c>
      <c r="DX783" s="15">
        <v>123</v>
      </c>
      <c r="DY783" s="15">
        <v>124</v>
      </c>
      <c r="DZ783" s="15">
        <v>125</v>
      </c>
      <c r="EA783" s="15">
        <v>126</v>
      </c>
      <c r="EB783" s="15">
        <v>127</v>
      </c>
      <c r="EC783" s="15">
        <v>128</v>
      </c>
      <c r="ED783" s="15">
        <v>129</v>
      </c>
      <c r="EE783" s="15">
        <v>130</v>
      </c>
      <c r="EF783" s="15">
        <v>131</v>
      </c>
      <c r="EG783" s="15">
        <v>132</v>
      </c>
      <c r="EH783" s="15">
        <v>133</v>
      </c>
      <c r="EI783" s="15">
        <v>134</v>
      </c>
      <c r="EJ783" s="15">
        <v>135</v>
      </c>
      <c r="EK783" s="15">
        <v>136</v>
      </c>
      <c r="EL783" s="15">
        <v>137</v>
      </c>
      <c r="EM783" s="15">
        <v>138</v>
      </c>
      <c r="EN783" s="15">
        <v>139</v>
      </c>
      <c r="EO783" s="15">
        <v>140</v>
      </c>
      <c r="EP783" s="15">
        <v>141</v>
      </c>
      <c r="EQ783" s="15">
        <v>142</v>
      </c>
      <c r="ER783" s="15">
        <v>143</v>
      </c>
      <c r="ES783" s="15">
        <v>144</v>
      </c>
      <c r="ET783" s="15">
        <v>145</v>
      </c>
      <c r="EU783" s="15">
        <v>146</v>
      </c>
      <c r="EV783" s="15">
        <v>147</v>
      </c>
      <c r="EW783" s="15">
        <v>148</v>
      </c>
      <c r="EX783" s="15">
        <v>149</v>
      </c>
      <c r="EY783" s="15">
        <v>150</v>
      </c>
      <c r="EZ783" s="15">
        <v>151</v>
      </c>
      <c r="FA783" s="15">
        <v>152</v>
      </c>
      <c r="FB783" s="15">
        <v>153</v>
      </c>
      <c r="FC783" s="15">
        <v>154</v>
      </c>
      <c r="FD783" s="15">
        <v>155</v>
      </c>
      <c r="FE783" s="15">
        <v>156</v>
      </c>
      <c r="FF783" s="15">
        <v>157</v>
      </c>
      <c r="FG783" s="15">
        <v>158</v>
      </c>
      <c r="FH783" s="15">
        <v>159</v>
      </c>
    </row>
    <row r="784" spans="4:164" s="15" customFormat="1">
      <c r="E784" s="475" t="s">
        <v>311</v>
      </c>
      <c r="F784" s="15">
        <v>140</v>
      </c>
      <c r="G784" s="15">
        <v>76</v>
      </c>
      <c r="H784" s="15">
        <v>104</v>
      </c>
      <c r="I784" s="15">
        <v>8</v>
      </c>
      <c r="J784" s="15">
        <v>51</v>
      </c>
      <c r="K784" s="15">
        <v>130</v>
      </c>
      <c r="L784" s="15">
        <v>53</v>
      </c>
      <c r="M784" s="15">
        <v>159</v>
      </c>
      <c r="N784" s="15">
        <v>100</v>
      </c>
      <c r="O784" s="15">
        <v>46</v>
      </c>
      <c r="P784" s="15">
        <v>115</v>
      </c>
      <c r="Q784" s="15">
        <v>59</v>
      </c>
      <c r="R784" s="15">
        <v>7</v>
      </c>
      <c r="S784" s="15">
        <v>123</v>
      </c>
      <c r="T784" s="15">
        <v>44</v>
      </c>
      <c r="U784" s="15">
        <v>139</v>
      </c>
      <c r="V784" s="15">
        <v>5</v>
      </c>
      <c r="W784" s="15">
        <v>27</v>
      </c>
      <c r="X784" s="15">
        <v>118</v>
      </c>
      <c r="Y784" s="15">
        <v>61</v>
      </c>
      <c r="Z784" s="15">
        <v>132</v>
      </c>
      <c r="AA784" s="15">
        <v>45</v>
      </c>
      <c r="AB784" s="15">
        <v>124</v>
      </c>
      <c r="AC784" s="15">
        <v>47</v>
      </c>
      <c r="AD784" s="15">
        <v>23</v>
      </c>
      <c r="AE784" s="15">
        <v>137</v>
      </c>
      <c r="AF784" s="15">
        <v>26</v>
      </c>
      <c r="AG784" s="15">
        <v>151</v>
      </c>
      <c r="AH784" s="15">
        <v>102</v>
      </c>
      <c r="AI784" s="15">
        <v>91</v>
      </c>
      <c r="AJ784" s="15">
        <v>119</v>
      </c>
      <c r="AK784" s="15">
        <v>69</v>
      </c>
      <c r="AL784" s="15">
        <v>30</v>
      </c>
      <c r="AM784" s="15">
        <v>153</v>
      </c>
      <c r="AN784" s="15">
        <v>18</v>
      </c>
      <c r="AO784" s="15">
        <v>39</v>
      </c>
      <c r="AP784" s="15">
        <v>20</v>
      </c>
      <c r="AQ784" s="15">
        <v>67</v>
      </c>
      <c r="AR784" s="15">
        <v>48</v>
      </c>
      <c r="AS784" s="15">
        <v>93</v>
      </c>
      <c r="AT784" s="15">
        <v>79</v>
      </c>
      <c r="AU784" s="15">
        <v>138</v>
      </c>
      <c r="AV784" s="15">
        <v>56</v>
      </c>
      <c r="AW784" s="15">
        <v>106</v>
      </c>
      <c r="AX784" s="15">
        <v>86</v>
      </c>
      <c r="AY784" s="15">
        <v>125</v>
      </c>
      <c r="AZ784" s="15">
        <v>154</v>
      </c>
      <c r="BA784" s="15">
        <v>82</v>
      </c>
      <c r="BB784" s="15">
        <v>105</v>
      </c>
      <c r="BC784" s="15">
        <v>11</v>
      </c>
      <c r="BD784" s="15">
        <v>72</v>
      </c>
      <c r="BE784" s="15">
        <v>133</v>
      </c>
      <c r="BF784" s="15">
        <v>60</v>
      </c>
      <c r="BG784" s="15">
        <v>28</v>
      </c>
      <c r="BH784" s="15">
        <v>21</v>
      </c>
      <c r="BI784" s="15">
        <v>43</v>
      </c>
      <c r="BJ784" s="15">
        <v>74</v>
      </c>
      <c r="BK784" s="15">
        <v>142</v>
      </c>
      <c r="BL784" s="15">
        <v>155</v>
      </c>
      <c r="BM784" s="15">
        <v>68</v>
      </c>
      <c r="BN784" s="15">
        <v>147</v>
      </c>
      <c r="BO784" s="15">
        <v>120</v>
      </c>
      <c r="BP784" s="15">
        <v>75</v>
      </c>
      <c r="BQ784" s="15">
        <v>13</v>
      </c>
      <c r="BR784" s="15">
        <v>121</v>
      </c>
      <c r="BS784" s="15">
        <v>24</v>
      </c>
      <c r="BT784" s="15">
        <v>38</v>
      </c>
      <c r="BU784" s="15">
        <v>14</v>
      </c>
      <c r="BV784" s="15">
        <v>92</v>
      </c>
      <c r="BW784" s="15">
        <v>156</v>
      </c>
      <c r="BX784" s="15">
        <v>157</v>
      </c>
      <c r="BY784" s="15">
        <v>19</v>
      </c>
      <c r="BZ784" s="15">
        <v>97</v>
      </c>
      <c r="CA784" s="15">
        <v>57</v>
      </c>
      <c r="CB784" s="15">
        <v>31</v>
      </c>
      <c r="CC784" s="15">
        <v>12</v>
      </c>
      <c r="CD784" s="15">
        <v>136</v>
      </c>
      <c r="CE784" s="15">
        <v>70</v>
      </c>
      <c r="CF784" s="15">
        <v>41</v>
      </c>
      <c r="CG784" s="15">
        <v>101</v>
      </c>
      <c r="CH784" s="15">
        <v>90</v>
      </c>
      <c r="CI784" s="15">
        <v>128</v>
      </c>
      <c r="CJ784" s="15">
        <v>107</v>
      </c>
      <c r="CK784" s="15">
        <v>148</v>
      </c>
      <c r="CL784" s="15">
        <v>116</v>
      </c>
      <c r="CM784" s="15">
        <v>50</v>
      </c>
      <c r="CN784" s="15">
        <v>73</v>
      </c>
      <c r="CO784" s="15">
        <v>35</v>
      </c>
      <c r="CP784" s="15">
        <v>126</v>
      </c>
      <c r="CQ784" s="15">
        <v>22</v>
      </c>
      <c r="CR784" s="15">
        <v>10</v>
      </c>
      <c r="CS784" s="15">
        <v>65</v>
      </c>
      <c r="CT784" s="15">
        <v>149</v>
      </c>
      <c r="CU784" s="15">
        <v>52</v>
      </c>
      <c r="CV784" s="15">
        <v>88</v>
      </c>
      <c r="CW784" s="15">
        <v>150</v>
      </c>
      <c r="CX784" s="15">
        <v>33</v>
      </c>
      <c r="CY784" s="15">
        <v>145</v>
      </c>
      <c r="CZ784" s="15">
        <v>95</v>
      </c>
      <c r="DA784" s="15">
        <v>66</v>
      </c>
      <c r="DB784" s="15">
        <v>42</v>
      </c>
      <c r="DC784" s="15">
        <v>143</v>
      </c>
      <c r="DD784" s="15">
        <v>37</v>
      </c>
      <c r="DE784" s="15">
        <v>3</v>
      </c>
      <c r="DF784" s="15">
        <v>146</v>
      </c>
      <c r="DG784" s="15">
        <v>109</v>
      </c>
      <c r="DH784" s="15">
        <v>25</v>
      </c>
      <c r="DI784" s="15">
        <v>80</v>
      </c>
      <c r="DJ784" s="15">
        <v>58</v>
      </c>
      <c r="DK784" s="15">
        <v>29</v>
      </c>
      <c r="DL784" s="15">
        <v>87</v>
      </c>
      <c r="DM784" s="15">
        <v>55</v>
      </c>
      <c r="DN784" s="15">
        <v>141</v>
      </c>
      <c r="DO784" s="15">
        <v>17</v>
      </c>
      <c r="DP784" s="15">
        <v>117</v>
      </c>
      <c r="DQ784" s="15">
        <v>62</v>
      </c>
      <c r="DR784" s="15">
        <v>96</v>
      </c>
      <c r="DS784" s="15">
        <v>15</v>
      </c>
      <c r="DT784" s="15">
        <v>83</v>
      </c>
      <c r="DU784" s="15">
        <v>158</v>
      </c>
      <c r="DV784" s="15">
        <v>64</v>
      </c>
      <c r="DW784" s="15">
        <v>81</v>
      </c>
      <c r="DX784" s="15">
        <v>99</v>
      </c>
      <c r="DY784" s="15">
        <v>111</v>
      </c>
      <c r="DZ784" s="15">
        <v>78</v>
      </c>
      <c r="EA784" s="15">
        <v>89</v>
      </c>
      <c r="EB784" s="15">
        <v>113</v>
      </c>
      <c r="EC784" s="15">
        <v>36</v>
      </c>
      <c r="ED784" s="15">
        <v>98</v>
      </c>
      <c r="EE784" s="15">
        <v>131</v>
      </c>
      <c r="EF784" s="15">
        <v>54</v>
      </c>
      <c r="EG784" s="15">
        <v>40</v>
      </c>
      <c r="EH784" s="15">
        <v>16</v>
      </c>
      <c r="EI784" s="15">
        <v>108</v>
      </c>
      <c r="EJ784" s="15">
        <v>71</v>
      </c>
      <c r="EK784" s="15">
        <v>129</v>
      </c>
      <c r="EL784" s="15">
        <v>114</v>
      </c>
      <c r="EM784" s="15">
        <v>2</v>
      </c>
      <c r="EN784" s="15">
        <v>6</v>
      </c>
      <c r="EO784" s="15">
        <v>134</v>
      </c>
      <c r="EP784" s="15">
        <v>49</v>
      </c>
      <c r="EQ784" s="15">
        <v>34</v>
      </c>
      <c r="ER784" s="15">
        <v>110</v>
      </c>
      <c r="ES784" s="15">
        <v>127</v>
      </c>
      <c r="ET784" s="15">
        <v>94</v>
      </c>
      <c r="EU784" s="15">
        <v>144</v>
      </c>
      <c r="EV784" s="15">
        <v>135</v>
      </c>
      <c r="EW784" s="15">
        <v>84</v>
      </c>
      <c r="EX784" s="15">
        <v>63</v>
      </c>
      <c r="EY784" s="15">
        <v>1</v>
      </c>
      <c r="EZ784" s="15">
        <v>112</v>
      </c>
      <c r="FA784" s="15">
        <v>4</v>
      </c>
      <c r="FB784" s="15">
        <v>77</v>
      </c>
      <c r="FC784" s="15">
        <v>152</v>
      </c>
      <c r="FD784" s="15">
        <v>9</v>
      </c>
      <c r="FE784" s="15">
        <v>122</v>
      </c>
      <c r="FF784" s="15">
        <v>103</v>
      </c>
      <c r="FG784" s="15">
        <v>85</v>
      </c>
      <c r="FH784" s="15">
        <v>32</v>
      </c>
    </row>
    <row r="785" spans="4:169" s="15" customFormat="1">
      <c r="E785" s="475" t="s">
        <v>313</v>
      </c>
      <c r="F785" s="15">
        <v>35</v>
      </c>
      <c r="G785" s="15">
        <v>99</v>
      </c>
      <c r="H785" s="15">
        <v>4</v>
      </c>
      <c r="I785" s="15">
        <v>16</v>
      </c>
      <c r="J785" s="15">
        <v>141</v>
      </c>
      <c r="K785" s="15">
        <v>155</v>
      </c>
      <c r="L785" s="15">
        <v>119</v>
      </c>
      <c r="M785" s="15">
        <v>11</v>
      </c>
      <c r="N785" s="15">
        <v>122</v>
      </c>
      <c r="O785" s="15">
        <v>26</v>
      </c>
      <c r="P785" s="15">
        <v>8</v>
      </c>
      <c r="Q785" s="15">
        <v>28</v>
      </c>
      <c r="R785" s="15">
        <v>17</v>
      </c>
      <c r="S785" s="15">
        <v>151</v>
      </c>
      <c r="T785" s="15">
        <v>107</v>
      </c>
      <c r="U785" s="15">
        <v>58</v>
      </c>
      <c r="V785" s="15">
        <v>93</v>
      </c>
      <c r="W785" s="15">
        <v>65</v>
      </c>
      <c r="X785" s="15">
        <v>73</v>
      </c>
      <c r="Y785" s="15">
        <v>7</v>
      </c>
      <c r="Z785" s="15">
        <v>134</v>
      </c>
      <c r="AA785" s="15">
        <v>109</v>
      </c>
      <c r="AB785" s="15">
        <v>91</v>
      </c>
      <c r="AC785" s="15">
        <v>143</v>
      </c>
      <c r="AD785" s="15">
        <v>77</v>
      </c>
      <c r="AE785" s="15">
        <v>63</v>
      </c>
      <c r="AF785" s="15">
        <v>89</v>
      </c>
      <c r="AG785" s="15">
        <v>57</v>
      </c>
      <c r="AH785" s="15">
        <v>116</v>
      </c>
      <c r="AI785" s="15">
        <v>54</v>
      </c>
      <c r="AJ785" s="15">
        <v>47</v>
      </c>
      <c r="AK785" s="15">
        <v>41</v>
      </c>
      <c r="AL785" s="15">
        <v>55</v>
      </c>
      <c r="AM785" s="15">
        <v>10</v>
      </c>
      <c r="AN785" s="15">
        <v>56</v>
      </c>
      <c r="AO785" s="15">
        <v>127</v>
      </c>
      <c r="AP785" s="15">
        <v>68</v>
      </c>
      <c r="AQ785" s="15">
        <v>20</v>
      </c>
      <c r="AR785" s="15">
        <v>150</v>
      </c>
      <c r="AS785" s="15">
        <v>133</v>
      </c>
      <c r="AT785" s="15">
        <v>52</v>
      </c>
      <c r="AU785" s="15">
        <v>79</v>
      </c>
      <c r="AV785" s="15">
        <v>92</v>
      </c>
      <c r="AW785" s="15">
        <v>42</v>
      </c>
      <c r="AX785" s="15">
        <v>128</v>
      </c>
      <c r="AY785" s="15">
        <v>110</v>
      </c>
      <c r="AZ785" s="15">
        <v>75</v>
      </c>
      <c r="BA785" s="15">
        <v>154</v>
      </c>
      <c r="BB785" s="15">
        <v>66</v>
      </c>
      <c r="BC785" s="15">
        <v>36</v>
      </c>
      <c r="BD785" s="15">
        <v>94</v>
      </c>
      <c r="BE785" s="15">
        <v>48</v>
      </c>
      <c r="BF785" s="15">
        <v>90</v>
      </c>
      <c r="BG785" s="15">
        <v>43</v>
      </c>
      <c r="BH785" s="15">
        <v>33</v>
      </c>
      <c r="BI785" s="15">
        <v>18</v>
      </c>
      <c r="BJ785" s="15">
        <v>144</v>
      </c>
      <c r="BK785" s="15">
        <v>31</v>
      </c>
      <c r="BL785" s="15">
        <v>86</v>
      </c>
      <c r="BM785" s="15">
        <v>64</v>
      </c>
      <c r="BN785" s="15">
        <v>25</v>
      </c>
      <c r="BO785" s="15">
        <v>3</v>
      </c>
      <c r="BP785" s="15">
        <v>121</v>
      </c>
      <c r="BQ785" s="15">
        <v>115</v>
      </c>
      <c r="BR785" s="15">
        <v>97</v>
      </c>
      <c r="BS785" s="15">
        <v>105</v>
      </c>
      <c r="BT785" s="15">
        <v>98</v>
      </c>
      <c r="BU785" s="15">
        <v>71</v>
      </c>
      <c r="BV785" s="15">
        <v>140</v>
      </c>
      <c r="BW785" s="15">
        <v>2</v>
      </c>
      <c r="BX785" s="15">
        <v>34</v>
      </c>
      <c r="BY785" s="15">
        <v>13</v>
      </c>
      <c r="BZ785" s="15">
        <v>19</v>
      </c>
      <c r="CA785" s="15">
        <v>82</v>
      </c>
      <c r="CB785" s="15">
        <v>113</v>
      </c>
      <c r="CC785" s="15">
        <v>100</v>
      </c>
      <c r="CD785" s="15">
        <v>148</v>
      </c>
      <c r="CE785" s="15">
        <v>69</v>
      </c>
      <c r="CF785" s="15">
        <v>81</v>
      </c>
      <c r="CG785" s="15">
        <v>139</v>
      </c>
      <c r="CH785" s="15">
        <v>84</v>
      </c>
      <c r="CI785" s="15">
        <v>88</v>
      </c>
      <c r="CJ785" s="15">
        <v>74</v>
      </c>
      <c r="CK785" s="15">
        <v>103</v>
      </c>
      <c r="CL785" s="15">
        <v>37</v>
      </c>
      <c r="CM785" s="15">
        <v>44</v>
      </c>
      <c r="CN785" s="15">
        <v>104</v>
      </c>
      <c r="CO785" s="15">
        <v>111</v>
      </c>
      <c r="CP785" s="15">
        <v>61</v>
      </c>
      <c r="CQ785" s="15">
        <v>38</v>
      </c>
      <c r="CR785" s="15">
        <v>118</v>
      </c>
      <c r="CS785" s="15">
        <v>49</v>
      </c>
      <c r="CT785" s="15">
        <v>51</v>
      </c>
      <c r="CU785" s="15">
        <v>132</v>
      </c>
      <c r="CV785" s="15">
        <v>137</v>
      </c>
      <c r="CW785" s="15">
        <v>30</v>
      </c>
      <c r="CX785" s="15">
        <v>159</v>
      </c>
      <c r="CY785" s="15">
        <v>5</v>
      </c>
      <c r="CZ785" s="15">
        <v>62</v>
      </c>
      <c r="DA785" s="15">
        <v>129</v>
      </c>
      <c r="DB785" s="15">
        <v>78</v>
      </c>
      <c r="DC785" s="15">
        <v>60</v>
      </c>
      <c r="DD785" s="15">
        <v>152</v>
      </c>
      <c r="DE785" s="15">
        <v>87</v>
      </c>
      <c r="DF785" s="15">
        <v>147</v>
      </c>
      <c r="DG785" s="15">
        <v>95</v>
      </c>
      <c r="DH785" s="15">
        <v>15</v>
      </c>
      <c r="DI785" s="15">
        <v>120</v>
      </c>
      <c r="DJ785" s="15">
        <v>125</v>
      </c>
      <c r="DK785" s="15">
        <v>157</v>
      </c>
      <c r="DL785" s="15">
        <v>158</v>
      </c>
      <c r="DM785" s="15">
        <v>123</v>
      </c>
      <c r="DN785" s="15">
        <v>22</v>
      </c>
      <c r="DO785" s="15">
        <v>130</v>
      </c>
      <c r="DP785" s="15">
        <v>76</v>
      </c>
      <c r="DQ785" s="15">
        <v>29</v>
      </c>
      <c r="DR785" s="15">
        <v>14</v>
      </c>
      <c r="DS785" s="15">
        <v>146</v>
      </c>
      <c r="DT785" s="15">
        <v>112</v>
      </c>
      <c r="DU785" s="15">
        <v>138</v>
      </c>
      <c r="DV785" s="15">
        <v>102</v>
      </c>
      <c r="DW785" s="15">
        <v>108</v>
      </c>
      <c r="DX785" s="15">
        <v>59</v>
      </c>
      <c r="DY785" s="15">
        <v>96</v>
      </c>
      <c r="DZ785" s="15">
        <v>53</v>
      </c>
      <c r="EA785" s="15">
        <v>9</v>
      </c>
      <c r="EB785" s="15">
        <v>23</v>
      </c>
      <c r="EC785" s="15">
        <v>131</v>
      </c>
      <c r="ED785" s="15">
        <v>50</v>
      </c>
      <c r="EE785" s="15">
        <v>12</v>
      </c>
      <c r="EF785" s="15">
        <v>149</v>
      </c>
      <c r="EG785" s="15">
        <v>85</v>
      </c>
      <c r="EH785" s="15">
        <v>40</v>
      </c>
      <c r="EI785" s="15">
        <v>101</v>
      </c>
      <c r="EJ785" s="15">
        <v>24</v>
      </c>
      <c r="EK785" s="15">
        <v>32</v>
      </c>
      <c r="EL785" s="15">
        <v>153</v>
      </c>
      <c r="EM785" s="15">
        <v>6</v>
      </c>
      <c r="EN785" s="15">
        <v>1</v>
      </c>
      <c r="EO785" s="15">
        <v>67</v>
      </c>
      <c r="EP785" s="15">
        <v>145</v>
      </c>
      <c r="EQ785" s="15">
        <v>80</v>
      </c>
      <c r="ER785" s="15">
        <v>21</v>
      </c>
      <c r="ES785" s="15">
        <v>156</v>
      </c>
      <c r="ET785" s="15">
        <v>106</v>
      </c>
      <c r="EU785" s="15">
        <v>135</v>
      </c>
      <c r="EV785" s="15">
        <v>46</v>
      </c>
      <c r="EW785" s="15">
        <v>114</v>
      </c>
      <c r="EX785" s="15">
        <v>72</v>
      </c>
      <c r="EY785" s="15">
        <v>39</v>
      </c>
      <c r="EZ785" s="15">
        <v>117</v>
      </c>
      <c r="FA785" s="15">
        <v>124</v>
      </c>
      <c r="FB785" s="15">
        <v>126</v>
      </c>
      <c r="FC785" s="15">
        <v>136</v>
      </c>
      <c r="FD785" s="15">
        <v>27</v>
      </c>
      <c r="FE785" s="15">
        <v>83</v>
      </c>
      <c r="FF785" s="15">
        <v>70</v>
      </c>
      <c r="FG785" s="15">
        <v>45</v>
      </c>
      <c r="FH785" s="15">
        <v>142</v>
      </c>
    </row>
    <row r="786" spans="4:169" s="15" customFormat="1"/>
    <row r="787" spans="4:169" s="15" customFormat="1">
      <c r="D787" s="479">
        <v>160</v>
      </c>
      <c r="E787" s="40" t="s">
        <v>338</v>
      </c>
    </row>
    <row r="788" spans="4:169" s="15" customFormat="1">
      <c r="E788" s="475" t="s">
        <v>283</v>
      </c>
      <c r="F788" s="15">
        <v>1</v>
      </c>
      <c r="G788" s="15">
        <v>2</v>
      </c>
      <c r="H788" s="15">
        <v>3</v>
      </c>
      <c r="I788" s="15">
        <v>4</v>
      </c>
      <c r="J788" s="15">
        <v>5</v>
      </c>
      <c r="K788" s="15">
        <v>6</v>
      </c>
      <c r="L788" s="15">
        <v>7</v>
      </c>
      <c r="M788" s="15">
        <v>8</v>
      </c>
      <c r="N788" s="15">
        <v>9</v>
      </c>
      <c r="O788" s="15">
        <v>10</v>
      </c>
      <c r="P788" s="15">
        <v>11</v>
      </c>
      <c r="Q788" s="15">
        <v>12</v>
      </c>
      <c r="R788" s="15">
        <v>13</v>
      </c>
      <c r="S788" s="15">
        <v>14</v>
      </c>
      <c r="T788" s="15">
        <v>15</v>
      </c>
      <c r="U788" s="15">
        <v>16</v>
      </c>
      <c r="V788" s="15">
        <v>17</v>
      </c>
      <c r="W788" s="15">
        <v>18</v>
      </c>
      <c r="X788" s="15">
        <v>19</v>
      </c>
      <c r="Y788" s="15">
        <v>20</v>
      </c>
      <c r="Z788" s="15">
        <v>21</v>
      </c>
      <c r="AA788" s="15">
        <v>22</v>
      </c>
      <c r="AB788" s="15">
        <v>23</v>
      </c>
      <c r="AC788" s="15">
        <v>24</v>
      </c>
      <c r="AD788" s="15">
        <v>25</v>
      </c>
      <c r="AE788" s="15">
        <v>26</v>
      </c>
      <c r="AF788" s="15">
        <v>27</v>
      </c>
      <c r="AG788" s="15">
        <v>28</v>
      </c>
      <c r="AH788" s="15">
        <v>29</v>
      </c>
      <c r="AI788" s="15">
        <v>30</v>
      </c>
      <c r="AJ788" s="15">
        <v>31</v>
      </c>
      <c r="AK788" s="15">
        <v>32</v>
      </c>
      <c r="AL788" s="15">
        <v>33</v>
      </c>
      <c r="AM788" s="15">
        <v>34</v>
      </c>
      <c r="AN788" s="15">
        <v>35</v>
      </c>
      <c r="AO788" s="15">
        <v>36</v>
      </c>
      <c r="AP788" s="15">
        <v>37</v>
      </c>
      <c r="AQ788" s="15">
        <v>38</v>
      </c>
      <c r="AR788" s="15">
        <v>39</v>
      </c>
      <c r="AS788" s="15">
        <v>40</v>
      </c>
      <c r="AT788" s="15">
        <v>41</v>
      </c>
      <c r="AU788" s="15">
        <v>42</v>
      </c>
      <c r="AV788" s="15">
        <v>43</v>
      </c>
      <c r="AW788" s="15">
        <v>44</v>
      </c>
      <c r="AX788" s="15">
        <v>45</v>
      </c>
      <c r="AY788" s="15">
        <v>46</v>
      </c>
      <c r="AZ788" s="15">
        <v>47</v>
      </c>
      <c r="BA788" s="15">
        <v>48</v>
      </c>
      <c r="BB788" s="15">
        <v>49</v>
      </c>
      <c r="BC788" s="15">
        <v>50</v>
      </c>
      <c r="BD788" s="15">
        <v>51</v>
      </c>
      <c r="BE788" s="15">
        <v>52</v>
      </c>
      <c r="BF788" s="15">
        <v>53</v>
      </c>
      <c r="BG788" s="15">
        <v>54</v>
      </c>
      <c r="BH788" s="15">
        <v>55</v>
      </c>
      <c r="BI788" s="15">
        <v>56</v>
      </c>
      <c r="BJ788" s="15">
        <v>57</v>
      </c>
      <c r="BK788" s="15">
        <v>58</v>
      </c>
      <c r="BL788" s="15">
        <v>59</v>
      </c>
      <c r="BM788" s="15">
        <v>60</v>
      </c>
      <c r="BN788" s="15">
        <v>61</v>
      </c>
      <c r="BO788" s="15">
        <v>62</v>
      </c>
      <c r="BP788" s="15">
        <v>63</v>
      </c>
      <c r="BQ788" s="15">
        <v>64</v>
      </c>
      <c r="BR788" s="15">
        <v>65</v>
      </c>
      <c r="BS788" s="15">
        <v>66</v>
      </c>
      <c r="BT788" s="15">
        <v>67</v>
      </c>
      <c r="BU788" s="15">
        <v>68</v>
      </c>
      <c r="BV788" s="15">
        <v>69</v>
      </c>
      <c r="BW788" s="15">
        <v>70</v>
      </c>
      <c r="BX788" s="15">
        <v>71</v>
      </c>
      <c r="BY788" s="15">
        <v>72</v>
      </c>
      <c r="BZ788" s="15">
        <v>73</v>
      </c>
      <c r="CA788" s="15">
        <v>74</v>
      </c>
      <c r="CB788" s="15">
        <v>75</v>
      </c>
      <c r="CC788" s="15">
        <v>76</v>
      </c>
      <c r="CD788" s="15">
        <v>77</v>
      </c>
      <c r="CE788" s="15">
        <v>78</v>
      </c>
      <c r="CF788" s="15">
        <v>79</v>
      </c>
      <c r="CG788" s="15">
        <v>80</v>
      </c>
      <c r="CH788" s="15">
        <v>81</v>
      </c>
      <c r="CI788" s="15">
        <v>82</v>
      </c>
      <c r="CJ788" s="15">
        <v>83</v>
      </c>
      <c r="CK788" s="15">
        <v>84</v>
      </c>
      <c r="CL788" s="15">
        <v>85</v>
      </c>
      <c r="CM788" s="15">
        <v>86</v>
      </c>
      <c r="CN788" s="15">
        <v>87</v>
      </c>
      <c r="CO788" s="15">
        <v>88</v>
      </c>
      <c r="CP788" s="15">
        <v>89</v>
      </c>
      <c r="CQ788" s="15">
        <v>90</v>
      </c>
      <c r="CR788" s="15">
        <v>91</v>
      </c>
      <c r="CS788" s="15">
        <v>92</v>
      </c>
      <c r="CT788" s="15">
        <v>93</v>
      </c>
      <c r="CU788" s="15">
        <v>94</v>
      </c>
      <c r="CV788" s="15">
        <v>95</v>
      </c>
      <c r="CW788" s="15">
        <v>96</v>
      </c>
      <c r="CX788" s="15">
        <v>97</v>
      </c>
      <c r="CY788" s="15">
        <v>98</v>
      </c>
      <c r="CZ788" s="15">
        <v>99</v>
      </c>
      <c r="DA788" s="15">
        <v>100</v>
      </c>
      <c r="DB788" s="15">
        <v>101</v>
      </c>
      <c r="DC788" s="15">
        <v>102</v>
      </c>
      <c r="DD788" s="15">
        <v>103</v>
      </c>
      <c r="DE788" s="15">
        <v>104</v>
      </c>
      <c r="DF788" s="15">
        <v>105</v>
      </c>
      <c r="DG788" s="15">
        <v>106</v>
      </c>
      <c r="DH788" s="15">
        <v>107</v>
      </c>
      <c r="DI788" s="15">
        <v>108</v>
      </c>
      <c r="DJ788" s="15">
        <v>109</v>
      </c>
      <c r="DK788" s="15">
        <v>110</v>
      </c>
      <c r="DL788" s="15">
        <v>111</v>
      </c>
      <c r="DM788" s="15">
        <v>112</v>
      </c>
      <c r="DN788" s="15">
        <v>113</v>
      </c>
      <c r="DO788" s="15">
        <v>114</v>
      </c>
      <c r="DP788" s="15">
        <v>115</v>
      </c>
      <c r="DQ788" s="15">
        <v>116</v>
      </c>
      <c r="DR788" s="15">
        <v>117</v>
      </c>
      <c r="DS788" s="15">
        <v>118</v>
      </c>
      <c r="DT788" s="15">
        <v>119</v>
      </c>
      <c r="DU788" s="15">
        <v>120</v>
      </c>
      <c r="DV788" s="15">
        <v>121</v>
      </c>
      <c r="DW788" s="15">
        <v>122</v>
      </c>
      <c r="DX788" s="15">
        <v>123</v>
      </c>
      <c r="DY788" s="15">
        <v>124</v>
      </c>
      <c r="DZ788" s="15">
        <v>125</v>
      </c>
      <c r="EA788" s="15">
        <v>126</v>
      </c>
      <c r="EB788" s="15">
        <v>127</v>
      </c>
      <c r="EC788" s="15">
        <v>128</v>
      </c>
      <c r="ED788" s="15">
        <v>129</v>
      </c>
      <c r="EE788" s="15">
        <v>130</v>
      </c>
      <c r="EF788" s="15">
        <v>131</v>
      </c>
      <c r="EG788" s="15">
        <v>132</v>
      </c>
      <c r="EH788" s="15">
        <v>133</v>
      </c>
      <c r="EI788" s="15">
        <v>134</v>
      </c>
      <c r="EJ788" s="15">
        <v>135</v>
      </c>
      <c r="EK788" s="15">
        <v>136</v>
      </c>
      <c r="EL788" s="15">
        <v>137</v>
      </c>
      <c r="EM788" s="15">
        <v>138</v>
      </c>
      <c r="EN788" s="15">
        <v>139</v>
      </c>
      <c r="EO788" s="15">
        <v>140</v>
      </c>
      <c r="EP788" s="15">
        <v>141</v>
      </c>
      <c r="EQ788" s="15">
        <v>142</v>
      </c>
      <c r="ER788" s="15">
        <v>143</v>
      </c>
      <c r="ES788" s="15">
        <v>144</v>
      </c>
      <c r="ET788" s="15">
        <v>145</v>
      </c>
      <c r="EU788" s="15">
        <v>146</v>
      </c>
      <c r="EV788" s="15">
        <v>147</v>
      </c>
      <c r="EW788" s="15">
        <v>148</v>
      </c>
      <c r="EX788" s="15">
        <v>149</v>
      </c>
      <c r="EY788" s="15">
        <v>150</v>
      </c>
      <c r="EZ788" s="15">
        <v>151</v>
      </c>
      <c r="FA788" s="15">
        <v>152</v>
      </c>
      <c r="FB788" s="15">
        <v>153</v>
      </c>
      <c r="FC788" s="15">
        <v>154</v>
      </c>
      <c r="FD788" s="15">
        <v>155</v>
      </c>
      <c r="FE788" s="15">
        <v>156</v>
      </c>
      <c r="FF788" s="15">
        <v>157</v>
      </c>
      <c r="FG788" s="15">
        <v>158</v>
      </c>
      <c r="FH788" s="15">
        <v>159</v>
      </c>
      <c r="FI788" s="15">
        <v>160</v>
      </c>
    </row>
    <row r="789" spans="4:169" s="15" customFormat="1">
      <c r="E789" s="475" t="s">
        <v>311</v>
      </c>
      <c r="F789" s="15">
        <v>95</v>
      </c>
      <c r="G789" s="15">
        <v>88</v>
      </c>
      <c r="H789" s="15">
        <v>132</v>
      </c>
      <c r="I789" s="15">
        <v>158</v>
      </c>
      <c r="J789" s="15">
        <v>18</v>
      </c>
      <c r="K789" s="15">
        <v>70</v>
      </c>
      <c r="L789" s="15">
        <v>99</v>
      </c>
      <c r="M789" s="15">
        <v>130</v>
      </c>
      <c r="N789" s="15">
        <v>76</v>
      </c>
      <c r="O789" s="15">
        <v>46</v>
      </c>
      <c r="P789" s="15">
        <v>3</v>
      </c>
      <c r="Q789" s="15">
        <v>84</v>
      </c>
      <c r="R789" s="15">
        <v>86</v>
      </c>
      <c r="S789" s="15">
        <v>106</v>
      </c>
      <c r="T789" s="15">
        <v>142</v>
      </c>
      <c r="U789" s="15">
        <v>148</v>
      </c>
      <c r="V789" s="15">
        <v>58</v>
      </c>
      <c r="W789" s="15">
        <v>145</v>
      </c>
      <c r="X789" s="15">
        <v>63</v>
      </c>
      <c r="Y789" s="15">
        <v>71</v>
      </c>
      <c r="Z789" s="15">
        <v>77</v>
      </c>
      <c r="AA789" s="15">
        <v>8</v>
      </c>
      <c r="AB789" s="15">
        <v>104</v>
      </c>
      <c r="AC789" s="15">
        <v>12</v>
      </c>
      <c r="AD789" s="15">
        <v>38</v>
      </c>
      <c r="AE789" s="15">
        <v>123</v>
      </c>
      <c r="AF789" s="15">
        <v>110</v>
      </c>
      <c r="AG789" s="15">
        <v>65</v>
      </c>
      <c r="AH789" s="15">
        <v>118</v>
      </c>
      <c r="AI789" s="15">
        <v>136</v>
      </c>
      <c r="AJ789" s="15">
        <v>83</v>
      </c>
      <c r="AK789" s="15">
        <v>80</v>
      </c>
      <c r="AL789" s="15">
        <v>147</v>
      </c>
      <c r="AM789" s="15">
        <v>128</v>
      </c>
      <c r="AN789" s="15">
        <v>66</v>
      </c>
      <c r="AO789" s="15">
        <v>28</v>
      </c>
      <c r="AP789" s="15">
        <v>31</v>
      </c>
      <c r="AQ789" s="15">
        <v>96</v>
      </c>
      <c r="AR789" s="15">
        <v>108</v>
      </c>
      <c r="AS789" s="15">
        <v>41</v>
      </c>
      <c r="AT789" s="15">
        <v>73</v>
      </c>
      <c r="AU789" s="15">
        <v>5</v>
      </c>
      <c r="AV789" s="15">
        <v>87</v>
      </c>
      <c r="AW789" s="15">
        <v>92</v>
      </c>
      <c r="AX789" s="15">
        <v>34</v>
      </c>
      <c r="AY789" s="15">
        <v>57</v>
      </c>
      <c r="AZ789" s="15">
        <v>120</v>
      </c>
      <c r="BA789" s="15">
        <v>19</v>
      </c>
      <c r="BB789" s="15">
        <v>131</v>
      </c>
      <c r="BC789" s="15">
        <v>43</v>
      </c>
      <c r="BD789" s="15">
        <v>105</v>
      </c>
      <c r="BE789" s="15">
        <v>69</v>
      </c>
      <c r="BF789" s="15">
        <v>141</v>
      </c>
      <c r="BG789" s="15">
        <v>61</v>
      </c>
      <c r="BH789" s="15">
        <v>78</v>
      </c>
      <c r="BI789" s="15">
        <v>85</v>
      </c>
      <c r="BJ789" s="15">
        <v>23</v>
      </c>
      <c r="BK789" s="15">
        <v>74</v>
      </c>
      <c r="BL789" s="15">
        <v>91</v>
      </c>
      <c r="BM789" s="15">
        <v>156</v>
      </c>
      <c r="BN789" s="15">
        <v>64</v>
      </c>
      <c r="BO789" s="15">
        <v>24</v>
      </c>
      <c r="BP789" s="15">
        <v>55</v>
      </c>
      <c r="BQ789" s="15">
        <v>121</v>
      </c>
      <c r="BR789" s="15">
        <v>17</v>
      </c>
      <c r="BS789" s="15">
        <v>135</v>
      </c>
      <c r="BT789" s="15">
        <v>113</v>
      </c>
      <c r="BU789" s="15">
        <v>15</v>
      </c>
      <c r="BV789" s="15">
        <v>151</v>
      </c>
      <c r="BW789" s="15">
        <v>6</v>
      </c>
      <c r="BX789" s="15">
        <v>20</v>
      </c>
      <c r="BY789" s="15">
        <v>140</v>
      </c>
      <c r="BZ789" s="15">
        <v>114</v>
      </c>
      <c r="CA789" s="15">
        <v>33</v>
      </c>
      <c r="CB789" s="15">
        <v>94</v>
      </c>
      <c r="CC789" s="15">
        <v>82</v>
      </c>
      <c r="CD789" s="15">
        <v>29</v>
      </c>
      <c r="CE789" s="15">
        <v>127</v>
      </c>
      <c r="CF789" s="15">
        <v>102</v>
      </c>
      <c r="CG789" s="15">
        <v>48</v>
      </c>
      <c r="CH789" s="15">
        <v>47</v>
      </c>
      <c r="CI789" s="15">
        <v>159</v>
      </c>
      <c r="CJ789" s="15">
        <v>39</v>
      </c>
      <c r="CK789" s="15">
        <v>2</v>
      </c>
      <c r="CL789" s="15">
        <v>122</v>
      </c>
      <c r="CM789" s="15">
        <v>157</v>
      </c>
      <c r="CN789" s="15">
        <v>133</v>
      </c>
      <c r="CO789" s="15">
        <v>109</v>
      </c>
      <c r="CP789" s="15">
        <v>137</v>
      </c>
      <c r="CQ789" s="15">
        <v>21</v>
      </c>
      <c r="CR789" s="15">
        <v>124</v>
      </c>
      <c r="CS789" s="15">
        <v>44</v>
      </c>
      <c r="CT789" s="15">
        <v>126</v>
      </c>
      <c r="CU789" s="15">
        <v>75</v>
      </c>
      <c r="CV789" s="15">
        <v>37</v>
      </c>
      <c r="CW789" s="15">
        <v>119</v>
      </c>
      <c r="CX789" s="15">
        <v>153</v>
      </c>
      <c r="CY789" s="15">
        <v>150</v>
      </c>
      <c r="CZ789" s="15">
        <v>115</v>
      </c>
      <c r="DA789" s="15">
        <v>107</v>
      </c>
      <c r="DB789" s="15">
        <v>40</v>
      </c>
      <c r="DC789" s="15">
        <v>10</v>
      </c>
      <c r="DD789" s="15">
        <v>139</v>
      </c>
      <c r="DE789" s="15">
        <v>67</v>
      </c>
      <c r="DF789" s="15">
        <v>11</v>
      </c>
      <c r="DG789" s="15">
        <v>25</v>
      </c>
      <c r="DH789" s="15">
        <v>143</v>
      </c>
      <c r="DI789" s="15">
        <v>7</v>
      </c>
      <c r="DJ789" s="15">
        <v>50</v>
      </c>
      <c r="DK789" s="15">
        <v>27</v>
      </c>
      <c r="DL789" s="15">
        <v>154</v>
      </c>
      <c r="DM789" s="15">
        <v>146</v>
      </c>
      <c r="DN789" s="15">
        <v>97</v>
      </c>
      <c r="DO789" s="15">
        <v>101</v>
      </c>
      <c r="DP789" s="15">
        <v>13</v>
      </c>
      <c r="DQ789" s="15">
        <v>4</v>
      </c>
      <c r="DR789" s="15">
        <v>9</v>
      </c>
      <c r="DS789" s="15">
        <v>14</v>
      </c>
      <c r="DT789" s="15">
        <v>45</v>
      </c>
      <c r="DU789" s="15">
        <v>51</v>
      </c>
      <c r="DV789" s="15">
        <v>103</v>
      </c>
      <c r="DW789" s="15">
        <v>89</v>
      </c>
      <c r="DX789" s="15">
        <v>26</v>
      </c>
      <c r="DY789" s="15">
        <v>116</v>
      </c>
      <c r="DZ789" s="15">
        <v>138</v>
      </c>
      <c r="EA789" s="15">
        <v>30</v>
      </c>
      <c r="EB789" s="15">
        <v>1</v>
      </c>
      <c r="EC789" s="15">
        <v>134</v>
      </c>
      <c r="ED789" s="15">
        <v>152</v>
      </c>
      <c r="EE789" s="15">
        <v>49</v>
      </c>
      <c r="EF789" s="15">
        <v>35</v>
      </c>
      <c r="EG789" s="15">
        <v>93</v>
      </c>
      <c r="EH789" s="15">
        <v>149</v>
      </c>
      <c r="EI789" s="15">
        <v>60</v>
      </c>
      <c r="EJ789" s="15">
        <v>22</v>
      </c>
      <c r="EK789" s="15">
        <v>155</v>
      </c>
      <c r="EL789" s="15">
        <v>144</v>
      </c>
      <c r="EM789" s="15">
        <v>125</v>
      </c>
      <c r="EN789" s="15">
        <v>112</v>
      </c>
      <c r="EO789" s="15">
        <v>54</v>
      </c>
      <c r="EP789" s="15">
        <v>53</v>
      </c>
      <c r="EQ789" s="15">
        <v>90</v>
      </c>
      <c r="ER789" s="15">
        <v>79</v>
      </c>
      <c r="ES789" s="15">
        <v>98</v>
      </c>
      <c r="ET789" s="15">
        <v>32</v>
      </c>
      <c r="EU789" s="15">
        <v>62</v>
      </c>
      <c r="EV789" s="15">
        <v>56</v>
      </c>
      <c r="EW789" s="15">
        <v>42</v>
      </c>
      <c r="EX789" s="15">
        <v>81</v>
      </c>
      <c r="EY789" s="15">
        <v>72</v>
      </c>
      <c r="EZ789" s="15">
        <v>59</v>
      </c>
      <c r="FA789" s="15">
        <v>129</v>
      </c>
      <c r="FB789" s="15">
        <v>117</v>
      </c>
      <c r="FC789" s="15">
        <v>160</v>
      </c>
      <c r="FD789" s="15">
        <v>36</v>
      </c>
      <c r="FE789" s="15">
        <v>68</v>
      </c>
      <c r="FF789" s="15">
        <v>111</v>
      </c>
      <c r="FG789" s="15">
        <v>100</v>
      </c>
      <c r="FH789" s="15">
        <v>52</v>
      </c>
      <c r="FI789" s="15">
        <v>16</v>
      </c>
    </row>
    <row r="790" spans="4:169" s="15" customFormat="1">
      <c r="E790" s="475" t="s">
        <v>313</v>
      </c>
      <c r="F790" s="15">
        <v>90</v>
      </c>
      <c r="G790" s="15">
        <v>104</v>
      </c>
      <c r="H790" s="15">
        <v>91</v>
      </c>
      <c r="I790" s="15">
        <v>136</v>
      </c>
      <c r="J790" s="15">
        <v>4</v>
      </c>
      <c r="K790" s="15">
        <v>115</v>
      </c>
      <c r="L790" s="15">
        <v>116</v>
      </c>
      <c r="M790" s="15">
        <v>144</v>
      </c>
      <c r="N790" s="15">
        <v>30</v>
      </c>
      <c r="O790" s="15">
        <v>53</v>
      </c>
      <c r="P790" s="15">
        <v>60</v>
      </c>
      <c r="Q790" s="15">
        <v>79</v>
      </c>
      <c r="R790" s="15">
        <v>44</v>
      </c>
      <c r="S790" s="15">
        <v>155</v>
      </c>
      <c r="T790" s="15">
        <v>47</v>
      </c>
      <c r="U790" s="15">
        <v>29</v>
      </c>
      <c r="V790" s="15">
        <v>139</v>
      </c>
      <c r="W790" s="15">
        <v>9</v>
      </c>
      <c r="X790" s="15">
        <v>93</v>
      </c>
      <c r="Y790" s="15">
        <v>141</v>
      </c>
      <c r="Z790" s="15">
        <v>34</v>
      </c>
      <c r="AA790" s="15">
        <v>150</v>
      </c>
      <c r="AB790" s="15">
        <v>37</v>
      </c>
      <c r="AC790" s="15">
        <v>83</v>
      </c>
      <c r="AD790" s="15">
        <v>131</v>
      </c>
      <c r="AE790" s="15">
        <v>45</v>
      </c>
      <c r="AF790" s="15">
        <v>119</v>
      </c>
      <c r="AG790" s="15">
        <v>137</v>
      </c>
      <c r="AH790" s="15">
        <v>16</v>
      </c>
      <c r="AI790" s="15">
        <v>64</v>
      </c>
      <c r="AJ790" s="15">
        <v>84</v>
      </c>
      <c r="AK790" s="15">
        <v>38</v>
      </c>
      <c r="AL790" s="15">
        <v>72</v>
      </c>
      <c r="AM790" s="15">
        <v>123</v>
      </c>
      <c r="AN790" s="15">
        <v>147</v>
      </c>
      <c r="AO790" s="15">
        <v>100</v>
      </c>
      <c r="AP790" s="15">
        <v>48</v>
      </c>
      <c r="AQ790" s="15">
        <v>106</v>
      </c>
      <c r="AR790" s="15">
        <v>95</v>
      </c>
      <c r="AS790" s="15">
        <v>121</v>
      </c>
      <c r="AT790" s="15">
        <v>54</v>
      </c>
      <c r="AU790" s="15">
        <v>130</v>
      </c>
      <c r="AV790" s="15">
        <v>67</v>
      </c>
      <c r="AW790" s="15">
        <v>21</v>
      </c>
      <c r="AX790" s="15">
        <v>26</v>
      </c>
      <c r="AY790" s="15">
        <v>27</v>
      </c>
      <c r="AZ790" s="15">
        <v>85</v>
      </c>
      <c r="BA790" s="15">
        <v>99</v>
      </c>
      <c r="BB790" s="15">
        <v>20</v>
      </c>
      <c r="BC790" s="15">
        <v>42</v>
      </c>
      <c r="BD790" s="15">
        <v>142</v>
      </c>
      <c r="BE790" s="15">
        <v>101</v>
      </c>
      <c r="BF790" s="15">
        <v>80</v>
      </c>
      <c r="BG790" s="15">
        <v>73</v>
      </c>
      <c r="BH790" s="15">
        <v>88</v>
      </c>
      <c r="BI790" s="15">
        <v>33</v>
      </c>
      <c r="BJ790" s="15">
        <v>65</v>
      </c>
      <c r="BK790" s="15">
        <v>89</v>
      </c>
      <c r="BL790" s="15">
        <v>57</v>
      </c>
      <c r="BM790" s="15">
        <v>117</v>
      </c>
      <c r="BN790" s="15">
        <v>55</v>
      </c>
      <c r="BO790" s="15">
        <v>14</v>
      </c>
      <c r="BP790" s="15">
        <v>5</v>
      </c>
      <c r="BQ790" s="15">
        <v>105</v>
      </c>
      <c r="BR790" s="15">
        <v>59</v>
      </c>
      <c r="BS790" s="15">
        <v>2</v>
      </c>
      <c r="BT790" s="15">
        <v>43</v>
      </c>
      <c r="BU790" s="15">
        <v>107</v>
      </c>
      <c r="BV790" s="15">
        <v>148</v>
      </c>
      <c r="BW790" s="15">
        <v>87</v>
      </c>
      <c r="BX790" s="15">
        <v>160</v>
      </c>
      <c r="BY790" s="15">
        <v>63</v>
      </c>
      <c r="BZ790" s="15">
        <v>140</v>
      </c>
      <c r="CA790" s="15">
        <v>126</v>
      </c>
      <c r="CB790" s="15">
        <v>96</v>
      </c>
      <c r="CC790" s="15">
        <v>112</v>
      </c>
      <c r="CD790" s="15">
        <v>134</v>
      </c>
      <c r="CE790" s="15">
        <v>24</v>
      </c>
      <c r="CF790" s="15">
        <v>36</v>
      </c>
      <c r="CG790" s="15">
        <v>157</v>
      </c>
      <c r="CH790" s="15">
        <v>13</v>
      </c>
      <c r="CI790" s="15">
        <v>66</v>
      </c>
      <c r="CJ790" s="15">
        <v>46</v>
      </c>
      <c r="CK790" s="15">
        <v>71</v>
      </c>
      <c r="CL790" s="15">
        <v>7</v>
      </c>
      <c r="CM790" s="15">
        <v>120</v>
      </c>
      <c r="CN790" s="15">
        <v>135</v>
      </c>
      <c r="CO790" s="15">
        <v>61</v>
      </c>
      <c r="CP790" s="15">
        <v>103</v>
      </c>
      <c r="CQ790" s="15">
        <v>1</v>
      </c>
      <c r="CR790" s="15">
        <v>149</v>
      </c>
      <c r="CS790" s="15">
        <v>98</v>
      </c>
      <c r="CT790" s="15">
        <v>152</v>
      </c>
      <c r="CU790" s="15">
        <v>143</v>
      </c>
      <c r="CV790" s="15">
        <v>56</v>
      </c>
      <c r="CW790" s="15">
        <v>145</v>
      </c>
      <c r="CX790" s="15">
        <v>78</v>
      </c>
      <c r="CY790" s="15">
        <v>159</v>
      </c>
      <c r="CZ790" s="15">
        <v>6</v>
      </c>
      <c r="DA790" s="15">
        <v>154</v>
      </c>
      <c r="DB790" s="15">
        <v>19</v>
      </c>
      <c r="DC790" s="15">
        <v>76</v>
      </c>
      <c r="DD790" s="15">
        <v>12</v>
      </c>
      <c r="DE790" s="15">
        <v>40</v>
      </c>
      <c r="DF790" s="15">
        <v>127</v>
      </c>
      <c r="DG790" s="15">
        <v>158</v>
      </c>
      <c r="DH790" s="15">
        <v>118</v>
      </c>
      <c r="DI790" s="15">
        <v>102</v>
      </c>
      <c r="DJ790" s="15">
        <v>11</v>
      </c>
      <c r="DK790" s="15">
        <v>81</v>
      </c>
      <c r="DL790" s="15">
        <v>50</v>
      </c>
      <c r="DM790" s="15">
        <v>39</v>
      </c>
      <c r="DN790" s="15">
        <v>52</v>
      </c>
      <c r="DO790" s="15">
        <v>77</v>
      </c>
      <c r="DP790" s="15">
        <v>31</v>
      </c>
      <c r="DQ790" s="15">
        <v>122</v>
      </c>
      <c r="DR790" s="15">
        <v>114</v>
      </c>
      <c r="DS790" s="15">
        <v>22</v>
      </c>
      <c r="DT790" s="15">
        <v>146</v>
      </c>
      <c r="DU790" s="15">
        <v>151</v>
      </c>
      <c r="DV790" s="15">
        <v>49</v>
      </c>
      <c r="DW790" s="15">
        <v>109</v>
      </c>
      <c r="DX790" s="15">
        <v>156</v>
      </c>
      <c r="DY790" s="15">
        <v>111</v>
      </c>
      <c r="DZ790" s="15">
        <v>132</v>
      </c>
      <c r="EA790" s="15">
        <v>94</v>
      </c>
      <c r="EB790" s="15">
        <v>18</v>
      </c>
      <c r="EC790" s="15">
        <v>41</v>
      </c>
      <c r="ED790" s="15">
        <v>113</v>
      </c>
      <c r="EE790" s="15">
        <v>68</v>
      </c>
      <c r="EF790" s="15">
        <v>125</v>
      </c>
      <c r="EG790" s="15">
        <v>70</v>
      </c>
      <c r="EH790" s="15">
        <v>10</v>
      </c>
      <c r="EI790" s="15">
        <v>3</v>
      </c>
      <c r="EJ790" s="15">
        <v>28</v>
      </c>
      <c r="EK790" s="15">
        <v>92</v>
      </c>
      <c r="EL790" s="15">
        <v>25</v>
      </c>
      <c r="EM790" s="15">
        <v>69</v>
      </c>
      <c r="EN790" s="15">
        <v>62</v>
      </c>
      <c r="EO790" s="15">
        <v>82</v>
      </c>
      <c r="EP790" s="15">
        <v>75</v>
      </c>
      <c r="EQ790" s="15">
        <v>51</v>
      </c>
      <c r="ER790" s="15">
        <v>17</v>
      </c>
      <c r="ES790" s="15">
        <v>86</v>
      </c>
      <c r="ET790" s="15">
        <v>58</v>
      </c>
      <c r="EU790" s="15">
        <v>15</v>
      </c>
      <c r="EV790" s="15">
        <v>128</v>
      </c>
      <c r="EW790" s="15">
        <v>124</v>
      </c>
      <c r="EX790" s="15">
        <v>153</v>
      </c>
      <c r="EY790" s="15">
        <v>23</v>
      </c>
      <c r="EZ790" s="15">
        <v>32</v>
      </c>
      <c r="FA790" s="15">
        <v>108</v>
      </c>
      <c r="FB790" s="15">
        <v>129</v>
      </c>
      <c r="FC790" s="15">
        <v>97</v>
      </c>
      <c r="FD790" s="15">
        <v>133</v>
      </c>
      <c r="FE790" s="15">
        <v>74</v>
      </c>
      <c r="FF790" s="15">
        <v>138</v>
      </c>
      <c r="FG790" s="15">
        <v>110</v>
      </c>
      <c r="FH790" s="15">
        <v>35</v>
      </c>
      <c r="FI790" s="15">
        <v>8</v>
      </c>
    </row>
    <row r="791" spans="4:169" s="15" customFormat="1"/>
    <row r="792" spans="4:169" s="15" customFormat="1">
      <c r="D792" s="479">
        <v>161</v>
      </c>
      <c r="E792" s="40" t="s">
        <v>338</v>
      </c>
    </row>
    <row r="793" spans="4:169" s="15" customFormat="1">
      <c r="E793" s="475" t="s">
        <v>283</v>
      </c>
      <c r="F793" s="15">
        <v>1</v>
      </c>
      <c r="G793" s="15">
        <v>2</v>
      </c>
      <c r="H793" s="15">
        <v>3</v>
      </c>
      <c r="I793" s="15">
        <v>4</v>
      </c>
      <c r="J793" s="15">
        <v>5</v>
      </c>
      <c r="K793" s="15">
        <v>6</v>
      </c>
      <c r="L793" s="15">
        <v>7</v>
      </c>
      <c r="M793" s="15">
        <v>8</v>
      </c>
      <c r="N793" s="15">
        <v>9</v>
      </c>
      <c r="O793" s="15">
        <v>10</v>
      </c>
      <c r="P793" s="15">
        <v>11</v>
      </c>
      <c r="Q793" s="15">
        <v>12</v>
      </c>
      <c r="R793" s="15">
        <v>13</v>
      </c>
      <c r="S793" s="15">
        <v>14</v>
      </c>
      <c r="T793" s="15">
        <v>15</v>
      </c>
      <c r="U793" s="15">
        <v>16</v>
      </c>
      <c r="V793" s="15">
        <v>17</v>
      </c>
      <c r="W793" s="15">
        <v>18</v>
      </c>
      <c r="X793" s="15">
        <v>19</v>
      </c>
      <c r="Y793" s="15">
        <v>20</v>
      </c>
      <c r="Z793" s="15">
        <v>21</v>
      </c>
      <c r="AA793" s="15">
        <v>22</v>
      </c>
      <c r="AB793" s="15">
        <v>23</v>
      </c>
      <c r="AC793" s="15">
        <v>24</v>
      </c>
      <c r="AD793" s="15">
        <v>25</v>
      </c>
      <c r="AE793" s="15">
        <v>26</v>
      </c>
      <c r="AF793" s="15">
        <v>27</v>
      </c>
      <c r="AG793" s="15">
        <v>28</v>
      </c>
      <c r="AH793" s="15">
        <v>29</v>
      </c>
      <c r="AI793" s="15">
        <v>30</v>
      </c>
      <c r="AJ793" s="15">
        <v>31</v>
      </c>
      <c r="AK793" s="15">
        <v>32</v>
      </c>
      <c r="AL793" s="15">
        <v>33</v>
      </c>
      <c r="AM793" s="15">
        <v>34</v>
      </c>
      <c r="AN793" s="15">
        <v>35</v>
      </c>
      <c r="AO793" s="15">
        <v>36</v>
      </c>
      <c r="AP793" s="15">
        <v>37</v>
      </c>
      <c r="AQ793" s="15">
        <v>38</v>
      </c>
      <c r="AR793" s="15">
        <v>39</v>
      </c>
      <c r="AS793" s="15">
        <v>40</v>
      </c>
      <c r="AT793" s="15">
        <v>41</v>
      </c>
      <c r="AU793" s="15">
        <v>42</v>
      </c>
      <c r="AV793" s="15">
        <v>43</v>
      </c>
      <c r="AW793" s="15">
        <v>44</v>
      </c>
      <c r="AX793" s="15">
        <v>45</v>
      </c>
      <c r="AY793" s="15">
        <v>46</v>
      </c>
      <c r="AZ793" s="15">
        <v>47</v>
      </c>
      <c r="BA793" s="15">
        <v>48</v>
      </c>
      <c r="BB793" s="15">
        <v>49</v>
      </c>
      <c r="BC793" s="15">
        <v>50</v>
      </c>
      <c r="BD793" s="15">
        <v>51</v>
      </c>
      <c r="BE793" s="15">
        <v>52</v>
      </c>
      <c r="BF793" s="15">
        <v>53</v>
      </c>
      <c r="BG793" s="15">
        <v>54</v>
      </c>
      <c r="BH793" s="15">
        <v>55</v>
      </c>
      <c r="BI793" s="15">
        <v>56</v>
      </c>
      <c r="BJ793" s="15">
        <v>57</v>
      </c>
      <c r="BK793" s="15">
        <v>58</v>
      </c>
      <c r="BL793" s="15">
        <v>59</v>
      </c>
      <c r="BM793" s="15">
        <v>60</v>
      </c>
      <c r="BN793" s="15">
        <v>61</v>
      </c>
      <c r="BO793" s="15">
        <v>62</v>
      </c>
      <c r="BP793" s="15">
        <v>63</v>
      </c>
      <c r="BQ793" s="15">
        <v>64</v>
      </c>
      <c r="BR793" s="15">
        <v>65</v>
      </c>
      <c r="BS793" s="15">
        <v>66</v>
      </c>
      <c r="BT793" s="15">
        <v>67</v>
      </c>
      <c r="BU793" s="15">
        <v>68</v>
      </c>
      <c r="BV793" s="15">
        <v>69</v>
      </c>
      <c r="BW793" s="15">
        <v>70</v>
      </c>
      <c r="BX793" s="15">
        <v>71</v>
      </c>
      <c r="BY793" s="15">
        <v>72</v>
      </c>
      <c r="BZ793" s="15">
        <v>73</v>
      </c>
      <c r="CA793" s="15">
        <v>74</v>
      </c>
      <c r="CB793" s="15">
        <v>75</v>
      </c>
      <c r="CC793" s="15">
        <v>76</v>
      </c>
      <c r="CD793" s="15">
        <v>77</v>
      </c>
      <c r="CE793" s="15">
        <v>78</v>
      </c>
      <c r="CF793" s="15">
        <v>79</v>
      </c>
      <c r="CG793" s="15">
        <v>80</v>
      </c>
      <c r="CH793" s="15">
        <v>81</v>
      </c>
      <c r="CI793" s="15">
        <v>82</v>
      </c>
      <c r="CJ793" s="15">
        <v>83</v>
      </c>
      <c r="CK793" s="15">
        <v>84</v>
      </c>
      <c r="CL793" s="15">
        <v>85</v>
      </c>
      <c r="CM793" s="15">
        <v>86</v>
      </c>
      <c r="CN793" s="15">
        <v>87</v>
      </c>
      <c r="CO793" s="15">
        <v>88</v>
      </c>
      <c r="CP793" s="15">
        <v>89</v>
      </c>
      <c r="CQ793" s="15">
        <v>90</v>
      </c>
      <c r="CR793" s="15">
        <v>91</v>
      </c>
      <c r="CS793" s="15">
        <v>92</v>
      </c>
      <c r="CT793" s="15">
        <v>93</v>
      </c>
      <c r="CU793" s="15">
        <v>94</v>
      </c>
      <c r="CV793" s="15">
        <v>95</v>
      </c>
      <c r="CW793" s="15">
        <v>96</v>
      </c>
      <c r="CX793" s="15">
        <v>97</v>
      </c>
      <c r="CY793" s="15">
        <v>98</v>
      </c>
      <c r="CZ793" s="15">
        <v>99</v>
      </c>
      <c r="DA793" s="15">
        <v>100</v>
      </c>
      <c r="DB793" s="15">
        <v>101</v>
      </c>
      <c r="DC793" s="15">
        <v>102</v>
      </c>
      <c r="DD793" s="15">
        <v>103</v>
      </c>
      <c r="DE793" s="15">
        <v>104</v>
      </c>
      <c r="DF793" s="15">
        <v>105</v>
      </c>
      <c r="DG793" s="15">
        <v>106</v>
      </c>
      <c r="DH793" s="15">
        <v>107</v>
      </c>
      <c r="DI793" s="15">
        <v>108</v>
      </c>
      <c r="DJ793" s="15">
        <v>109</v>
      </c>
      <c r="DK793" s="15">
        <v>110</v>
      </c>
      <c r="DL793" s="15">
        <v>111</v>
      </c>
      <c r="DM793" s="15">
        <v>112</v>
      </c>
      <c r="DN793" s="15">
        <v>113</v>
      </c>
      <c r="DO793" s="15">
        <v>114</v>
      </c>
      <c r="DP793" s="15">
        <v>115</v>
      </c>
      <c r="DQ793" s="15">
        <v>116</v>
      </c>
      <c r="DR793" s="15">
        <v>117</v>
      </c>
      <c r="DS793" s="15">
        <v>118</v>
      </c>
      <c r="DT793" s="15">
        <v>119</v>
      </c>
      <c r="DU793" s="15">
        <v>120</v>
      </c>
      <c r="DV793" s="15">
        <v>121</v>
      </c>
      <c r="DW793" s="15">
        <v>122</v>
      </c>
      <c r="DX793" s="15">
        <v>123</v>
      </c>
      <c r="DY793" s="15">
        <v>124</v>
      </c>
      <c r="DZ793" s="15">
        <v>125</v>
      </c>
      <c r="EA793" s="15">
        <v>126</v>
      </c>
      <c r="EB793" s="15">
        <v>127</v>
      </c>
      <c r="EC793" s="15">
        <v>128</v>
      </c>
      <c r="ED793" s="15">
        <v>129</v>
      </c>
      <c r="EE793" s="15">
        <v>130</v>
      </c>
      <c r="EF793" s="15">
        <v>131</v>
      </c>
      <c r="EG793" s="15">
        <v>132</v>
      </c>
      <c r="EH793" s="15">
        <v>133</v>
      </c>
      <c r="EI793" s="15">
        <v>134</v>
      </c>
      <c r="EJ793" s="15">
        <v>135</v>
      </c>
      <c r="EK793" s="15">
        <v>136</v>
      </c>
      <c r="EL793" s="15">
        <v>137</v>
      </c>
      <c r="EM793" s="15">
        <v>138</v>
      </c>
      <c r="EN793" s="15">
        <v>139</v>
      </c>
      <c r="EO793" s="15">
        <v>140</v>
      </c>
      <c r="EP793" s="15">
        <v>141</v>
      </c>
      <c r="EQ793" s="15">
        <v>142</v>
      </c>
      <c r="ER793" s="15">
        <v>143</v>
      </c>
      <c r="ES793" s="15">
        <v>144</v>
      </c>
      <c r="ET793" s="15">
        <v>145</v>
      </c>
      <c r="EU793" s="15">
        <v>146</v>
      </c>
      <c r="EV793" s="15">
        <v>147</v>
      </c>
      <c r="EW793" s="15">
        <v>148</v>
      </c>
      <c r="EX793" s="15">
        <v>149</v>
      </c>
      <c r="EZ793" s="15">
        <v>150</v>
      </c>
      <c r="FA793" s="15">
        <v>151</v>
      </c>
      <c r="FB793" s="15">
        <v>152</v>
      </c>
      <c r="FC793" s="15">
        <v>153</v>
      </c>
      <c r="FE793" s="15">
        <v>154</v>
      </c>
      <c r="FF793" s="15">
        <v>155</v>
      </c>
      <c r="FG793" s="15">
        <v>156</v>
      </c>
      <c r="FH793" s="15">
        <v>157</v>
      </c>
      <c r="FJ793" s="15">
        <v>158</v>
      </c>
      <c r="FK793" s="15">
        <v>159</v>
      </c>
      <c r="FL793" s="15">
        <v>160</v>
      </c>
      <c r="FM793" s="15">
        <v>161</v>
      </c>
    </row>
    <row r="794" spans="4:169" s="15" customFormat="1">
      <c r="E794" s="475" t="s">
        <v>311</v>
      </c>
      <c r="F794" s="15">
        <v>118</v>
      </c>
      <c r="G794" s="15">
        <v>83</v>
      </c>
      <c r="H794" s="15">
        <v>141</v>
      </c>
      <c r="I794" s="15">
        <v>87</v>
      </c>
      <c r="J794" s="15">
        <v>138</v>
      </c>
      <c r="K794" s="15">
        <v>58</v>
      </c>
      <c r="L794" s="15">
        <v>100</v>
      </c>
      <c r="M794" s="15">
        <v>50</v>
      </c>
      <c r="N794" s="15">
        <v>152</v>
      </c>
      <c r="O794" s="15">
        <v>26</v>
      </c>
      <c r="P794" s="15">
        <v>107</v>
      </c>
      <c r="Q794" s="15">
        <v>48</v>
      </c>
      <c r="R794" s="15">
        <v>125</v>
      </c>
      <c r="S794" s="15">
        <v>41</v>
      </c>
      <c r="T794" s="15">
        <v>98</v>
      </c>
      <c r="U794" s="15">
        <v>153</v>
      </c>
      <c r="V794" s="15">
        <v>89</v>
      </c>
      <c r="W794" s="15">
        <v>36</v>
      </c>
      <c r="X794" s="15">
        <v>76</v>
      </c>
      <c r="Y794" s="15">
        <v>148</v>
      </c>
      <c r="Z794" s="15">
        <v>97</v>
      </c>
      <c r="AA794" s="15">
        <v>119</v>
      </c>
      <c r="AB794" s="15">
        <v>132</v>
      </c>
      <c r="AC794" s="15">
        <v>42</v>
      </c>
      <c r="AD794" s="15">
        <v>113</v>
      </c>
      <c r="AE794" s="15">
        <v>25</v>
      </c>
      <c r="AF794" s="15">
        <v>49</v>
      </c>
      <c r="AG794" s="15">
        <v>101</v>
      </c>
      <c r="AH794" s="15">
        <v>56</v>
      </c>
      <c r="AI794" s="15">
        <v>131</v>
      </c>
      <c r="AJ794" s="15">
        <v>99</v>
      </c>
      <c r="AK794" s="15">
        <v>110</v>
      </c>
      <c r="AL794" s="15">
        <v>40</v>
      </c>
      <c r="AM794" s="15">
        <v>8</v>
      </c>
      <c r="AN794" s="15">
        <v>61</v>
      </c>
      <c r="AO794" s="15">
        <v>14</v>
      </c>
      <c r="AP794" s="15">
        <v>75</v>
      </c>
      <c r="AQ794" s="15">
        <v>114</v>
      </c>
      <c r="AR794" s="15">
        <v>77</v>
      </c>
      <c r="AS794" s="15">
        <v>23</v>
      </c>
      <c r="AT794" s="15">
        <v>84</v>
      </c>
      <c r="AU794" s="15">
        <v>24</v>
      </c>
      <c r="AV794" s="15">
        <v>60</v>
      </c>
      <c r="AW794" s="15">
        <v>66</v>
      </c>
      <c r="AX794" s="15">
        <v>11</v>
      </c>
      <c r="AY794" s="15">
        <v>92</v>
      </c>
      <c r="AZ794" s="15">
        <v>55</v>
      </c>
      <c r="BA794" s="15">
        <v>137</v>
      </c>
      <c r="BB794" s="15">
        <v>71</v>
      </c>
      <c r="BC794" s="15">
        <v>126</v>
      </c>
      <c r="BD794" s="15">
        <v>155</v>
      </c>
      <c r="BE794" s="15">
        <v>9</v>
      </c>
      <c r="BF794" s="15">
        <v>124</v>
      </c>
      <c r="BG794" s="15">
        <v>160</v>
      </c>
      <c r="BH794" s="15">
        <v>109</v>
      </c>
      <c r="BI794" s="15">
        <v>128</v>
      </c>
      <c r="BJ794" s="15">
        <v>20</v>
      </c>
      <c r="BK794" s="15">
        <v>112</v>
      </c>
      <c r="BL794" s="15">
        <v>28</v>
      </c>
      <c r="BM794" s="15">
        <v>21</v>
      </c>
      <c r="BN794" s="15">
        <v>10</v>
      </c>
      <c r="BO794" s="15">
        <v>69</v>
      </c>
      <c r="BP794" s="15">
        <v>116</v>
      </c>
      <c r="BQ794" s="15">
        <v>31</v>
      </c>
      <c r="BR794" s="15">
        <v>57</v>
      </c>
      <c r="BS794" s="15">
        <v>157</v>
      </c>
      <c r="BT794" s="15">
        <v>129</v>
      </c>
      <c r="BU794" s="15">
        <v>27</v>
      </c>
      <c r="BV794" s="15">
        <v>135</v>
      </c>
      <c r="BW794" s="15">
        <v>108</v>
      </c>
      <c r="BX794" s="15">
        <v>68</v>
      </c>
      <c r="BY794" s="15">
        <v>54</v>
      </c>
      <c r="BZ794" s="15">
        <v>96</v>
      </c>
      <c r="CA794" s="15">
        <v>12</v>
      </c>
      <c r="CB794" s="15">
        <v>161</v>
      </c>
      <c r="CC794" s="15">
        <v>39</v>
      </c>
      <c r="CD794" s="15">
        <v>95</v>
      </c>
      <c r="CE794" s="15">
        <v>70</v>
      </c>
      <c r="CF794" s="15">
        <v>105</v>
      </c>
      <c r="CG794" s="15">
        <v>63</v>
      </c>
      <c r="CH794" s="15">
        <v>130</v>
      </c>
      <c r="CI794" s="15">
        <v>78</v>
      </c>
      <c r="CJ794" s="15">
        <v>2</v>
      </c>
      <c r="CK794" s="15">
        <v>72</v>
      </c>
      <c r="CL794" s="15">
        <v>159</v>
      </c>
      <c r="CM794" s="15">
        <v>85</v>
      </c>
      <c r="CN794" s="15">
        <v>4</v>
      </c>
      <c r="CO794" s="15">
        <v>120</v>
      </c>
      <c r="CP794" s="15">
        <v>17</v>
      </c>
      <c r="CQ794" s="15">
        <v>33</v>
      </c>
      <c r="CR794" s="15">
        <v>38</v>
      </c>
      <c r="CS794" s="15">
        <v>150</v>
      </c>
      <c r="CT794" s="15">
        <v>94</v>
      </c>
      <c r="CU794" s="15">
        <v>53</v>
      </c>
      <c r="CV794" s="15">
        <v>154</v>
      </c>
      <c r="CW794" s="15">
        <v>156</v>
      </c>
      <c r="CX794" s="15">
        <v>59</v>
      </c>
      <c r="CY794" s="15">
        <v>149</v>
      </c>
      <c r="CZ794" s="15">
        <v>103</v>
      </c>
      <c r="DA794" s="15">
        <v>43</v>
      </c>
      <c r="DB794" s="15">
        <v>82</v>
      </c>
      <c r="DC794" s="15">
        <v>144</v>
      </c>
      <c r="DD794" s="15">
        <v>37</v>
      </c>
      <c r="DE794" s="15">
        <v>6</v>
      </c>
      <c r="DF794" s="15">
        <v>117</v>
      </c>
      <c r="DG794" s="15">
        <v>32</v>
      </c>
      <c r="DH794" s="15">
        <v>45</v>
      </c>
      <c r="DI794" s="15">
        <v>19</v>
      </c>
      <c r="DJ794" s="15">
        <v>140</v>
      </c>
      <c r="DK794" s="15">
        <v>102</v>
      </c>
      <c r="DL794" s="15">
        <v>88</v>
      </c>
      <c r="DM794" s="15">
        <v>146</v>
      </c>
      <c r="DN794" s="15">
        <v>16</v>
      </c>
      <c r="DO794" s="15">
        <v>143</v>
      </c>
      <c r="DP794" s="15">
        <v>73</v>
      </c>
      <c r="DQ794" s="15">
        <v>65</v>
      </c>
      <c r="DR794" s="15">
        <v>18</v>
      </c>
      <c r="DS794" s="15">
        <v>1</v>
      </c>
      <c r="DT794" s="15">
        <v>158</v>
      </c>
      <c r="DU794" s="15">
        <v>111</v>
      </c>
      <c r="DV794" s="15">
        <v>142</v>
      </c>
      <c r="DW794" s="15">
        <v>64</v>
      </c>
      <c r="DX794" s="15">
        <v>47</v>
      </c>
      <c r="DY794" s="15">
        <v>106</v>
      </c>
      <c r="DZ794" s="15">
        <v>13</v>
      </c>
      <c r="EA794" s="15">
        <v>80</v>
      </c>
      <c r="EB794" s="15">
        <v>74</v>
      </c>
      <c r="EC794" s="15">
        <v>91</v>
      </c>
      <c r="ED794" s="15">
        <v>127</v>
      </c>
      <c r="EE794" s="15">
        <v>147</v>
      </c>
      <c r="EF794" s="15">
        <v>30</v>
      </c>
      <c r="EG794" s="15">
        <v>86</v>
      </c>
      <c r="EH794" s="15">
        <v>136</v>
      </c>
      <c r="EI794" s="15">
        <v>52</v>
      </c>
      <c r="EJ794" s="15">
        <v>67</v>
      </c>
      <c r="EK794" s="15">
        <v>133</v>
      </c>
      <c r="EL794" s="15">
        <v>123</v>
      </c>
      <c r="EM794" s="15">
        <v>5</v>
      </c>
      <c r="EN794" s="15">
        <v>151</v>
      </c>
      <c r="EO794" s="15">
        <v>62</v>
      </c>
      <c r="EP794" s="15">
        <v>3</v>
      </c>
      <c r="EQ794" s="15">
        <v>93</v>
      </c>
      <c r="ER794" s="15">
        <v>29</v>
      </c>
      <c r="ES794" s="15">
        <v>145</v>
      </c>
      <c r="ET794" s="15">
        <v>7</v>
      </c>
      <c r="EU794" s="15">
        <v>115</v>
      </c>
      <c r="EV794" s="15">
        <v>51</v>
      </c>
      <c r="EW794" s="15">
        <v>44</v>
      </c>
      <c r="EX794" s="15">
        <v>15</v>
      </c>
      <c r="EZ794" s="15">
        <v>35</v>
      </c>
      <c r="FA794" s="15">
        <v>139</v>
      </c>
      <c r="FB794" s="15">
        <v>134</v>
      </c>
      <c r="FC794" s="15">
        <v>46</v>
      </c>
      <c r="FE794" s="15">
        <v>122</v>
      </c>
      <c r="FF794" s="15">
        <v>34</v>
      </c>
      <c r="FG794" s="15">
        <v>22</v>
      </c>
      <c r="FH794" s="15">
        <v>90</v>
      </c>
      <c r="FJ794" s="15">
        <v>79</v>
      </c>
      <c r="FK794" s="15">
        <v>104</v>
      </c>
      <c r="FL794" s="15">
        <v>81</v>
      </c>
      <c r="FM794" s="15">
        <v>121</v>
      </c>
    </row>
    <row r="795" spans="4:169" s="15" customFormat="1">
      <c r="E795" s="475" t="s">
        <v>313</v>
      </c>
      <c r="F795" s="15">
        <v>75</v>
      </c>
      <c r="G795" s="15">
        <v>5</v>
      </c>
      <c r="H795" s="15">
        <v>95</v>
      </c>
      <c r="I795" s="15">
        <v>126</v>
      </c>
      <c r="J795" s="15">
        <v>18</v>
      </c>
      <c r="K795" s="15">
        <v>90</v>
      </c>
      <c r="L795" s="15">
        <v>35</v>
      </c>
      <c r="M795" s="15">
        <v>76</v>
      </c>
      <c r="N795" s="15">
        <v>37</v>
      </c>
      <c r="O795" s="15">
        <v>157</v>
      </c>
      <c r="P795" s="15">
        <v>135</v>
      </c>
      <c r="Q795" s="15">
        <v>154</v>
      </c>
      <c r="R795" s="15">
        <v>87</v>
      </c>
      <c r="S795" s="15">
        <v>16</v>
      </c>
      <c r="T795" s="15">
        <v>41</v>
      </c>
      <c r="U795" s="15">
        <v>17</v>
      </c>
      <c r="V795" s="15">
        <v>125</v>
      </c>
      <c r="W795" s="15">
        <v>9</v>
      </c>
      <c r="X795" s="15">
        <v>83</v>
      </c>
      <c r="Y795" s="15">
        <v>3</v>
      </c>
      <c r="Z795" s="15">
        <v>129</v>
      </c>
      <c r="AA795" s="15">
        <v>103</v>
      </c>
      <c r="AB795" s="15">
        <v>85</v>
      </c>
      <c r="AC795" s="15">
        <v>2</v>
      </c>
      <c r="AD795" s="15">
        <v>14</v>
      </c>
      <c r="AE795" s="15">
        <v>40</v>
      </c>
      <c r="AF795" s="15">
        <v>108</v>
      </c>
      <c r="AG795" s="15">
        <v>34</v>
      </c>
      <c r="AH795" s="15">
        <v>112</v>
      </c>
      <c r="AI795" s="15">
        <v>123</v>
      </c>
      <c r="AJ795" s="15">
        <v>54</v>
      </c>
      <c r="AK795" s="15">
        <v>61</v>
      </c>
      <c r="AL795" s="15">
        <v>66</v>
      </c>
      <c r="AM795" s="15">
        <v>36</v>
      </c>
      <c r="AN795" s="15">
        <v>81</v>
      </c>
      <c r="AO795" s="15">
        <v>119</v>
      </c>
      <c r="AP795" s="15">
        <v>149</v>
      </c>
      <c r="AQ795" s="15">
        <v>25</v>
      </c>
      <c r="AR795" s="15">
        <v>141</v>
      </c>
      <c r="AS795" s="15">
        <v>86</v>
      </c>
      <c r="AT795" s="15">
        <v>63</v>
      </c>
      <c r="AU795" s="15">
        <v>124</v>
      </c>
      <c r="AV795" s="15">
        <v>151</v>
      </c>
      <c r="AW795" s="15">
        <v>92</v>
      </c>
      <c r="AX795" s="15">
        <v>79</v>
      </c>
      <c r="AY795" s="15">
        <v>67</v>
      </c>
      <c r="AZ795" s="15">
        <v>8</v>
      </c>
      <c r="BA795" s="15">
        <v>55</v>
      </c>
      <c r="BB795" s="15">
        <v>96</v>
      </c>
      <c r="BC795" s="15">
        <v>91</v>
      </c>
      <c r="BD795" s="15">
        <v>109</v>
      </c>
      <c r="BE795" s="15">
        <v>19</v>
      </c>
      <c r="BF795" s="15">
        <v>159</v>
      </c>
      <c r="BG795" s="15">
        <v>80</v>
      </c>
      <c r="BH795" s="15">
        <v>48</v>
      </c>
      <c r="BI795" s="15">
        <v>94</v>
      </c>
      <c r="BJ795" s="15">
        <v>130</v>
      </c>
      <c r="BK795" s="15">
        <v>147</v>
      </c>
      <c r="BL795" s="15">
        <v>65</v>
      </c>
      <c r="BM795" s="15">
        <v>121</v>
      </c>
      <c r="BN795" s="15">
        <v>60</v>
      </c>
      <c r="BO795" s="15">
        <v>138</v>
      </c>
      <c r="BP795" s="15">
        <v>100</v>
      </c>
      <c r="BQ795" s="15">
        <v>21</v>
      </c>
      <c r="BR795" s="15">
        <v>31</v>
      </c>
      <c r="BS795" s="15">
        <v>33</v>
      </c>
      <c r="BT795" s="15">
        <v>113</v>
      </c>
      <c r="BU795" s="15">
        <v>59</v>
      </c>
      <c r="BV795" s="15">
        <v>150</v>
      </c>
      <c r="BW795" s="15">
        <v>47</v>
      </c>
      <c r="BX795" s="15">
        <v>64</v>
      </c>
      <c r="BY795" s="15">
        <v>70</v>
      </c>
      <c r="BZ795" s="15">
        <v>12</v>
      </c>
      <c r="CA795" s="15">
        <v>51</v>
      </c>
      <c r="CB795" s="15">
        <v>32</v>
      </c>
      <c r="CC795" s="15">
        <v>105</v>
      </c>
      <c r="CD795" s="15">
        <v>148</v>
      </c>
      <c r="CE795" s="15">
        <v>117</v>
      </c>
      <c r="CF795" s="15">
        <v>58</v>
      </c>
      <c r="CG795" s="15">
        <v>106</v>
      </c>
      <c r="CH795" s="15">
        <v>69</v>
      </c>
      <c r="CI795" s="15">
        <v>43</v>
      </c>
      <c r="CJ795" s="15">
        <v>20</v>
      </c>
      <c r="CK795" s="15">
        <v>155</v>
      </c>
      <c r="CL795" s="15">
        <v>101</v>
      </c>
      <c r="CM795" s="15">
        <v>23</v>
      </c>
      <c r="CN795" s="15">
        <v>30</v>
      </c>
      <c r="CO795" s="15">
        <v>111</v>
      </c>
      <c r="CP795" s="15">
        <v>142</v>
      </c>
      <c r="CQ795" s="15">
        <v>82</v>
      </c>
      <c r="CR795" s="15">
        <v>104</v>
      </c>
      <c r="CS795" s="15">
        <v>44</v>
      </c>
      <c r="CT795" s="15">
        <v>7</v>
      </c>
      <c r="CU795" s="15">
        <v>38</v>
      </c>
      <c r="CV795" s="15">
        <v>56</v>
      </c>
      <c r="CW795" s="15">
        <v>49</v>
      </c>
      <c r="CX795" s="15">
        <v>134</v>
      </c>
      <c r="CY795" s="15">
        <v>45</v>
      </c>
      <c r="CZ795" s="15">
        <v>68</v>
      </c>
      <c r="DA795" s="15">
        <v>153</v>
      </c>
      <c r="DB795" s="15">
        <v>145</v>
      </c>
      <c r="DC795" s="15">
        <v>26</v>
      </c>
      <c r="DD795" s="15">
        <v>139</v>
      </c>
      <c r="DE795" s="15">
        <v>122</v>
      </c>
      <c r="DF795" s="15">
        <v>39</v>
      </c>
      <c r="DG795" s="15">
        <v>52</v>
      </c>
      <c r="DH795" s="15">
        <v>28</v>
      </c>
      <c r="DI795" s="15">
        <v>46</v>
      </c>
      <c r="DJ795" s="15">
        <v>93</v>
      </c>
      <c r="DK795" s="15">
        <v>88</v>
      </c>
      <c r="DL795" s="15">
        <v>140</v>
      </c>
      <c r="DM795" s="15">
        <v>71</v>
      </c>
      <c r="DN795" s="15">
        <v>110</v>
      </c>
      <c r="DO795" s="15">
        <v>1</v>
      </c>
      <c r="DP795" s="15">
        <v>128</v>
      </c>
      <c r="DQ795" s="15">
        <v>143</v>
      </c>
      <c r="DR795" s="15">
        <v>152</v>
      </c>
      <c r="DS795" s="15">
        <v>24</v>
      </c>
      <c r="DT795" s="15">
        <v>78</v>
      </c>
      <c r="DU795" s="15">
        <v>156</v>
      </c>
      <c r="DV795" s="15">
        <v>114</v>
      </c>
      <c r="DW795" s="15">
        <v>50</v>
      </c>
      <c r="DX795" s="15">
        <v>74</v>
      </c>
      <c r="DY795" s="15">
        <v>107</v>
      </c>
      <c r="DZ795" s="15">
        <v>146</v>
      </c>
      <c r="EA795" s="15">
        <v>4</v>
      </c>
      <c r="EB795" s="15">
        <v>10</v>
      </c>
      <c r="EC795" s="15">
        <v>158</v>
      </c>
      <c r="ED795" s="15">
        <v>22</v>
      </c>
      <c r="EE795" s="15">
        <v>99</v>
      </c>
      <c r="EF795" s="15">
        <v>15</v>
      </c>
      <c r="EG795" s="15">
        <v>120</v>
      </c>
      <c r="EH795" s="15">
        <v>6</v>
      </c>
      <c r="EI795" s="15">
        <v>132</v>
      </c>
      <c r="EJ795" s="15">
        <v>27</v>
      </c>
      <c r="EK795" s="15">
        <v>161</v>
      </c>
      <c r="EL795" s="15">
        <v>13</v>
      </c>
      <c r="EM795" s="15">
        <v>127</v>
      </c>
      <c r="EN795" s="15">
        <v>131</v>
      </c>
      <c r="EO795" s="15">
        <v>97</v>
      </c>
      <c r="EP795" s="15">
        <v>160</v>
      </c>
      <c r="EQ795" s="15">
        <v>115</v>
      </c>
      <c r="ER795" s="15">
        <v>89</v>
      </c>
      <c r="ES795" s="15">
        <v>137</v>
      </c>
      <c r="ET795" s="15">
        <v>116</v>
      </c>
      <c r="EU795" s="15">
        <v>102</v>
      </c>
      <c r="EV795" s="15">
        <v>98</v>
      </c>
      <c r="EW795" s="15">
        <v>77</v>
      </c>
      <c r="EX795" s="15">
        <v>11</v>
      </c>
      <c r="EZ795" s="15">
        <v>72</v>
      </c>
      <c r="FA795" s="15">
        <v>29</v>
      </c>
      <c r="FB795" s="15">
        <v>57</v>
      </c>
      <c r="FC795" s="15">
        <v>133</v>
      </c>
      <c r="FE795" s="15">
        <v>73</v>
      </c>
      <c r="FF795" s="15">
        <v>84</v>
      </c>
      <c r="FG795" s="15">
        <v>144</v>
      </c>
      <c r="FH795" s="15">
        <v>118</v>
      </c>
      <c r="FJ795" s="15">
        <v>62</v>
      </c>
      <c r="FK795" s="15">
        <v>53</v>
      </c>
      <c r="FL795" s="15">
        <v>42</v>
      </c>
      <c r="FM795" s="15">
        <v>136</v>
      </c>
    </row>
    <row r="796" spans="4:169" s="15" customFormat="1"/>
    <row r="797" spans="4:169" s="15" customFormat="1">
      <c r="D797" s="479">
        <v>162</v>
      </c>
      <c r="E797" s="40" t="s">
        <v>338</v>
      </c>
    </row>
    <row r="798" spans="4:169" s="15" customFormat="1">
      <c r="E798" s="475" t="s">
        <v>283</v>
      </c>
      <c r="F798" s="15">
        <v>1</v>
      </c>
      <c r="G798" s="15">
        <v>2</v>
      </c>
      <c r="H798" s="15">
        <v>3</v>
      </c>
      <c r="I798" s="15">
        <v>4</v>
      </c>
      <c r="J798" s="15">
        <v>5</v>
      </c>
      <c r="K798" s="15">
        <v>6</v>
      </c>
      <c r="L798" s="15">
        <v>7</v>
      </c>
      <c r="M798" s="15">
        <v>8</v>
      </c>
      <c r="N798" s="15">
        <v>9</v>
      </c>
      <c r="O798" s="15">
        <v>10</v>
      </c>
      <c r="P798" s="15">
        <v>11</v>
      </c>
      <c r="Q798" s="15">
        <v>12</v>
      </c>
      <c r="R798" s="15">
        <v>13</v>
      </c>
      <c r="S798" s="15">
        <v>14</v>
      </c>
      <c r="T798" s="15">
        <v>15</v>
      </c>
      <c r="U798" s="15">
        <v>16</v>
      </c>
      <c r="V798" s="15">
        <v>17</v>
      </c>
      <c r="W798" s="15">
        <v>18</v>
      </c>
      <c r="X798" s="15">
        <v>19</v>
      </c>
      <c r="Y798" s="15">
        <v>20</v>
      </c>
      <c r="Z798" s="15">
        <v>21</v>
      </c>
      <c r="AA798" s="15">
        <v>22</v>
      </c>
      <c r="AB798" s="15">
        <v>23</v>
      </c>
      <c r="AC798" s="15">
        <v>24</v>
      </c>
      <c r="AD798" s="15">
        <v>25</v>
      </c>
      <c r="AE798" s="15">
        <v>26</v>
      </c>
      <c r="AF798" s="15">
        <v>27</v>
      </c>
      <c r="AG798" s="15">
        <v>28</v>
      </c>
      <c r="AH798" s="15">
        <v>29</v>
      </c>
      <c r="AI798" s="15">
        <v>30</v>
      </c>
      <c r="AJ798" s="15">
        <v>31</v>
      </c>
      <c r="AK798" s="15">
        <v>32</v>
      </c>
      <c r="AL798" s="15">
        <v>33</v>
      </c>
      <c r="AM798" s="15">
        <v>34</v>
      </c>
      <c r="AN798" s="15">
        <v>35</v>
      </c>
      <c r="AO798" s="15">
        <v>36</v>
      </c>
      <c r="AP798" s="15">
        <v>37</v>
      </c>
      <c r="AQ798" s="15">
        <v>38</v>
      </c>
      <c r="AR798" s="15">
        <v>39</v>
      </c>
      <c r="AS798" s="15">
        <v>40</v>
      </c>
      <c r="AT798" s="15">
        <v>41</v>
      </c>
      <c r="AU798" s="15">
        <v>42</v>
      </c>
      <c r="AV798" s="15">
        <v>43</v>
      </c>
      <c r="AW798" s="15">
        <v>44</v>
      </c>
      <c r="AX798" s="15">
        <v>45</v>
      </c>
      <c r="AY798" s="15">
        <v>46</v>
      </c>
      <c r="AZ798" s="15">
        <v>47</v>
      </c>
      <c r="BA798" s="15">
        <v>48</v>
      </c>
      <c r="BB798" s="15">
        <v>49</v>
      </c>
      <c r="BC798" s="15">
        <v>50</v>
      </c>
      <c r="BD798" s="15">
        <v>51</v>
      </c>
      <c r="BE798" s="15">
        <v>52</v>
      </c>
      <c r="BF798" s="15">
        <v>53</v>
      </c>
      <c r="BG798" s="15">
        <v>54</v>
      </c>
      <c r="BH798" s="15">
        <v>55</v>
      </c>
      <c r="BI798" s="15">
        <v>56</v>
      </c>
      <c r="BJ798" s="15">
        <v>57</v>
      </c>
      <c r="BK798" s="15">
        <v>58</v>
      </c>
      <c r="BL798" s="15">
        <v>59</v>
      </c>
      <c r="BM798" s="15">
        <v>60</v>
      </c>
      <c r="BN798" s="15">
        <v>61</v>
      </c>
      <c r="BO798" s="15">
        <v>62</v>
      </c>
      <c r="BP798" s="15">
        <v>63</v>
      </c>
      <c r="BQ798" s="15">
        <v>64</v>
      </c>
      <c r="BR798" s="15">
        <v>65</v>
      </c>
      <c r="BS798" s="15">
        <v>66</v>
      </c>
      <c r="BT798" s="15">
        <v>67</v>
      </c>
      <c r="BU798" s="15">
        <v>68</v>
      </c>
      <c r="BV798" s="15">
        <v>69</v>
      </c>
      <c r="BW798" s="15">
        <v>70</v>
      </c>
      <c r="BX798" s="15">
        <v>71</v>
      </c>
      <c r="BY798" s="15">
        <v>72</v>
      </c>
      <c r="BZ798" s="15">
        <v>73</v>
      </c>
      <c r="CA798" s="15">
        <v>74</v>
      </c>
      <c r="CB798" s="15">
        <v>75</v>
      </c>
      <c r="CC798" s="15">
        <v>76</v>
      </c>
      <c r="CD798" s="15">
        <v>77</v>
      </c>
      <c r="CE798" s="15">
        <v>78</v>
      </c>
      <c r="CF798" s="15">
        <v>79</v>
      </c>
      <c r="CG798" s="15">
        <v>80</v>
      </c>
      <c r="CH798" s="15">
        <v>81</v>
      </c>
      <c r="CI798" s="15">
        <v>82</v>
      </c>
      <c r="CJ798" s="15">
        <v>83</v>
      </c>
      <c r="CK798" s="15">
        <v>84</v>
      </c>
      <c r="CL798" s="15">
        <v>85</v>
      </c>
      <c r="CM798" s="15">
        <v>86</v>
      </c>
      <c r="CN798" s="15">
        <v>87</v>
      </c>
      <c r="CO798" s="15">
        <v>88</v>
      </c>
      <c r="CP798" s="15">
        <v>89</v>
      </c>
      <c r="CQ798" s="15">
        <v>90</v>
      </c>
      <c r="CR798" s="15">
        <v>91</v>
      </c>
      <c r="CS798" s="15">
        <v>92</v>
      </c>
      <c r="CT798" s="15">
        <v>93</v>
      </c>
      <c r="CU798" s="15">
        <v>94</v>
      </c>
      <c r="CV798" s="15">
        <v>95</v>
      </c>
      <c r="CW798" s="15">
        <v>96</v>
      </c>
      <c r="CX798" s="15">
        <v>97</v>
      </c>
      <c r="CY798" s="15">
        <v>98</v>
      </c>
      <c r="CZ798" s="15">
        <v>99</v>
      </c>
      <c r="DA798" s="15">
        <v>100</v>
      </c>
      <c r="DB798" s="15">
        <v>101</v>
      </c>
      <c r="DC798" s="15">
        <v>102</v>
      </c>
      <c r="DD798" s="15">
        <v>103</v>
      </c>
      <c r="DE798" s="15">
        <v>104</v>
      </c>
      <c r="DF798" s="15">
        <v>105</v>
      </c>
      <c r="DG798" s="15">
        <v>106</v>
      </c>
      <c r="DH798" s="15">
        <v>107</v>
      </c>
      <c r="DI798" s="15">
        <v>108</v>
      </c>
      <c r="DJ798" s="15">
        <v>109</v>
      </c>
      <c r="DK798" s="15">
        <v>110</v>
      </c>
      <c r="DL798" s="15">
        <v>111</v>
      </c>
      <c r="DM798" s="15">
        <v>112</v>
      </c>
      <c r="DN798" s="15">
        <v>113</v>
      </c>
      <c r="DO798" s="15">
        <v>114</v>
      </c>
      <c r="DP798" s="15">
        <v>115</v>
      </c>
      <c r="DQ798" s="15">
        <v>116</v>
      </c>
      <c r="DR798" s="15">
        <v>117</v>
      </c>
      <c r="DS798" s="15">
        <v>118</v>
      </c>
      <c r="DT798" s="15">
        <v>119</v>
      </c>
      <c r="DU798" s="15">
        <v>120</v>
      </c>
      <c r="DV798" s="15">
        <v>121</v>
      </c>
      <c r="DW798" s="15">
        <v>122</v>
      </c>
      <c r="DX798" s="15">
        <v>123</v>
      </c>
      <c r="DY798" s="15">
        <v>124</v>
      </c>
      <c r="DZ798" s="15">
        <v>125</v>
      </c>
      <c r="EA798" s="15">
        <v>126</v>
      </c>
      <c r="EB798" s="15">
        <v>127</v>
      </c>
      <c r="EC798" s="15">
        <v>128</v>
      </c>
      <c r="ED798" s="15">
        <v>129</v>
      </c>
      <c r="EE798" s="15">
        <v>130</v>
      </c>
      <c r="EF798" s="15">
        <v>131</v>
      </c>
      <c r="EG798" s="15">
        <v>132</v>
      </c>
      <c r="EH798" s="15">
        <v>133</v>
      </c>
      <c r="EI798" s="15">
        <v>134</v>
      </c>
      <c r="EJ798" s="15">
        <v>135</v>
      </c>
      <c r="EK798" s="15">
        <v>136</v>
      </c>
      <c r="EL798" s="15">
        <v>137</v>
      </c>
      <c r="EM798" s="15">
        <v>138</v>
      </c>
      <c r="EN798" s="15">
        <v>139</v>
      </c>
      <c r="EO798" s="15">
        <v>140</v>
      </c>
      <c r="EP798" s="15">
        <v>141</v>
      </c>
      <c r="EQ798" s="15">
        <v>142</v>
      </c>
      <c r="ER798" s="15">
        <v>143</v>
      </c>
      <c r="ES798" s="15">
        <v>144</v>
      </c>
      <c r="ET798" s="15">
        <v>145</v>
      </c>
      <c r="EU798" s="15">
        <v>146</v>
      </c>
      <c r="EV798" s="15">
        <v>147</v>
      </c>
      <c r="EW798" s="15">
        <v>148</v>
      </c>
      <c r="EX798" s="15">
        <v>149</v>
      </c>
      <c r="EY798" s="15">
        <v>150</v>
      </c>
      <c r="EZ798" s="15">
        <v>151</v>
      </c>
      <c r="FA798" s="15">
        <v>152</v>
      </c>
      <c r="FB798" s="15">
        <v>153</v>
      </c>
      <c r="FC798" s="15">
        <v>154</v>
      </c>
      <c r="FE798" s="15">
        <v>155</v>
      </c>
      <c r="FF798" s="15">
        <v>156</v>
      </c>
      <c r="FG798" s="15">
        <v>157</v>
      </c>
      <c r="FH798" s="15">
        <v>158</v>
      </c>
      <c r="FJ798" s="15">
        <v>159</v>
      </c>
      <c r="FK798" s="15">
        <v>160</v>
      </c>
      <c r="FL798" s="15">
        <v>161</v>
      </c>
      <c r="FM798" s="15">
        <v>162</v>
      </c>
    </row>
    <row r="799" spans="4:169" s="15" customFormat="1">
      <c r="E799" s="475" t="s">
        <v>311</v>
      </c>
      <c r="F799" s="15">
        <v>50</v>
      </c>
      <c r="G799" s="15">
        <v>141</v>
      </c>
      <c r="H799" s="15">
        <v>41</v>
      </c>
      <c r="I799" s="15">
        <v>152</v>
      </c>
      <c r="J799" s="15">
        <v>39</v>
      </c>
      <c r="K799" s="15">
        <v>74</v>
      </c>
      <c r="L799" s="15">
        <v>134</v>
      </c>
      <c r="M799" s="15">
        <v>51</v>
      </c>
      <c r="N799" s="15">
        <v>65</v>
      </c>
      <c r="O799" s="15">
        <v>34</v>
      </c>
      <c r="P799" s="15">
        <v>79</v>
      </c>
      <c r="Q799" s="15">
        <v>125</v>
      </c>
      <c r="R799" s="15">
        <v>12</v>
      </c>
      <c r="S799" s="15">
        <v>147</v>
      </c>
      <c r="T799" s="15">
        <v>151</v>
      </c>
      <c r="U799" s="15">
        <v>127</v>
      </c>
      <c r="V799" s="15">
        <v>35</v>
      </c>
      <c r="W799" s="15">
        <v>77</v>
      </c>
      <c r="X799" s="15">
        <v>161</v>
      </c>
      <c r="Y799" s="15">
        <v>143</v>
      </c>
      <c r="Z799" s="15">
        <v>158</v>
      </c>
      <c r="AA799" s="15">
        <v>73</v>
      </c>
      <c r="AB799" s="15">
        <v>54</v>
      </c>
      <c r="AC799" s="15">
        <v>58</v>
      </c>
      <c r="AD799" s="15">
        <v>137</v>
      </c>
      <c r="AE799" s="15">
        <v>48</v>
      </c>
      <c r="AF799" s="15">
        <v>162</v>
      </c>
      <c r="AG799" s="15">
        <v>70</v>
      </c>
      <c r="AH799" s="15">
        <v>133</v>
      </c>
      <c r="AI799" s="15">
        <v>154</v>
      </c>
      <c r="AJ799" s="15">
        <v>92</v>
      </c>
      <c r="AK799" s="15">
        <v>109</v>
      </c>
      <c r="AL799" s="15">
        <v>1</v>
      </c>
      <c r="AM799" s="15">
        <v>20</v>
      </c>
      <c r="AN799" s="15">
        <v>64</v>
      </c>
      <c r="AO799" s="15">
        <v>14</v>
      </c>
      <c r="AP799" s="15">
        <v>83</v>
      </c>
      <c r="AQ799" s="15">
        <v>95</v>
      </c>
      <c r="AR799" s="15">
        <v>16</v>
      </c>
      <c r="AS799" s="15">
        <v>27</v>
      </c>
      <c r="AT799" s="15">
        <v>128</v>
      </c>
      <c r="AU799" s="15">
        <v>114</v>
      </c>
      <c r="AV799" s="15">
        <v>106</v>
      </c>
      <c r="AW799" s="15">
        <v>52</v>
      </c>
      <c r="AX799" s="15">
        <v>21</v>
      </c>
      <c r="AY799" s="15">
        <v>142</v>
      </c>
      <c r="AZ799" s="15">
        <v>111</v>
      </c>
      <c r="BA799" s="15">
        <v>131</v>
      </c>
      <c r="BB799" s="15">
        <v>87</v>
      </c>
      <c r="BC799" s="15">
        <v>32</v>
      </c>
      <c r="BD799" s="15">
        <v>18</v>
      </c>
      <c r="BE799" s="15">
        <v>5</v>
      </c>
      <c r="BF799" s="15">
        <v>112</v>
      </c>
      <c r="BG799" s="15">
        <v>86</v>
      </c>
      <c r="BH799" s="15">
        <v>132</v>
      </c>
      <c r="BI799" s="15">
        <v>100</v>
      </c>
      <c r="BJ799" s="15">
        <v>59</v>
      </c>
      <c r="BK799" s="15">
        <v>119</v>
      </c>
      <c r="BL799" s="15">
        <v>72</v>
      </c>
      <c r="BM799" s="15">
        <v>160</v>
      </c>
      <c r="BN799" s="15">
        <v>150</v>
      </c>
      <c r="BO799" s="15">
        <v>69</v>
      </c>
      <c r="BP799" s="15">
        <v>110</v>
      </c>
      <c r="BQ799" s="15">
        <v>115</v>
      </c>
      <c r="BR799" s="15">
        <v>88</v>
      </c>
      <c r="BS799" s="15">
        <v>89</v>
      </c>
      <c r="BT799" s="15">
        <v>124</v>
      </c>
      <c r="BU799" s="15">
        <v>55</v>
      </c>
      <c r="BV799" s="15">
        <v>140</v>
      </c>
      <c r="BW799" s="15">
        <v>37</v>
      </c>
      <c r="BX799" s="15">
        <v>19</v>
      </c>
      <c r="BY799" s="15">
        <v>136</v>
      </c>
      <c r="BZ799" s="15">
        <v>22</v>
      </c>
      <c r="CA799" s="15">
        <v>6</v>
      </c>
      <c r="CB799" s="15">
        <v>97</v>
      </c>
      <c r="CC799" s="15">
        <v>17</v>
      </c>
      <c r="CD799" s="15">
        <v>24</v>
      </c>
      <c r="CE799" s="15">
        <v>144</v>
      </c>
      <c r="CF799" s="15">
        <v>138</v>
      </c>
      <c r="CG799" s="15">
        <v>46</v>
      </c>
      <c r="CH799" s="15">
        <v>145</v>
      </c>
      <c r="CI799" s="15">
        <v>93</v>
      </c>
      <c r="CJ799" s="15">
        <v>31</v>
      </c>
      <c r="CK799" s="15">
        <v>159</v>
      </c>
      <c r="CL799" s="15">
        <v>148</v>
      </c>
      <c r="CM799" s="15">
        <v>60</v>
      </c>
      <c r="CN799" s="15">
        <v>38</v>
      </c>
      <c r="CO799" s="15">
        <v>25</v>
      </c>
      <c r="CP799" s="15">
        <v>76</v>
      </c>
      <c r="CQ799" s="15">
        <v>107</v>
      </c>
      <c r="CR799" s="15">
        <v>13</v>
      </c>
      <c r="CS799" s="15">
        <v>33</v>
      </c>
      <c r="CT799" s="15">
        <v>116</v>
      </c>
      <c r="CU799" s="15">
        <v>113</v>
      </c>
      <c r="CV799" s="15">
        <v>36</v>
      </c>
      <c r="CW799" s="15">
        <v>7</v>
      </c>
      <c r="CX799" s="15">
        <v>75</v>
      </c>
      <c r="CY799" s="15">
        <v>67</v>
      </c>
      <c r="CZ799" s="15">
        <v>53</v>
      </c>
      <c r="DA799" s="15">
        <v>56</v>
      </c>
      <c r="DB799" s="15">
        <v>94</v>
      </c>
      <c r="DC799" s="15">
        <v>43</v>
      </c>
      <c r="DD799" s="15">
        <v>40</v>
      </c>
      <c r="DE799" s="15">
        <v>118</v>
      </c>
      <c r="DF799" s="15">
        <v>153</v>
      </c>
      <c r="DG799" s="15">
        <v>102</v>
      </c>
      <c r="DH799" s="15">
        <v>3</v>
      </c>
      <c r="DI799" s="15">
        <v>47</v>
      </c>
      <c r="DJ799" s="15">
        <v>26</v>
      </c>
      <c r="DK799" s="15">
        <v>96</v>
      </c>
      <c r="DL799" s="15">
        <v>68</v>
      </c>
      <c r="DM799" s="15">
        <v>15</v>
      </c>
      <c r="DN799" s="15">
        <v>104</v>
      </c>
      <c r="DO799" s="15">
        <v>71</v>
      </c>
      <c r="DP799" s="15">
        <v>28</v>
      </c>
      <c r="DQ799" s="15">
        <v>10</v>
      </c>
      <c r="DR799" s="15">
        <v>129</v>
      </c>
      <c r="DS799" s="15">
        <v>90</v>
      </c>
      <c r="DT799" s="15">
        <v>80</v>
      </c>
      <c r="DU799" s="15">
        <v>98</v>
      </c>
      <c r="DV799" s="15">
        <v>120</v>
      </c>
      <c r="DW799" s="15">
        <v>126</v>
      </c>
      <c r="DX799" s="15">
        <v>101</v>
      </c>
      <c r="DY799" s="15">
        <v>57</v>
      </c>
      <c r="DZ799" s="15">
        <v>4</v>
      </c>
      <c r="EA799" s="15">
        <v>149</v>
      </c>
      <c r="EB799" s="15">
        <v>121</v>
      </c>
      <c r="EC799" s="15">
        <v>82</v>
      </c>
      <c r="ED799" s="15">
        <v>23</v>
      </c>
      <c r="EE799" s="15">
        <v>156</v>
      </c>
      <c r="EF799" s="15">
        <v>49</v>
      </c>
      <c r="EG799" s="15">
        <v>84</v>
      </c>
      <c r="EH799" s="15">
        <v>42</v>
      </c>
      <c r="EI799" s="15">
        <v>11</v>
      </c>
      <c r="EJ799" s="15">
        <v>91</v>
      </c>
      <c r="EK799" s="15">
        <v>103</v>
      </c>
      <c r="EL799" s="15">
        <v>123</v>
      </c>
      <c r="EM799" s="15">
        <v>139</v>
      </c>
      <c r="EN799" s="15">
        <v>66</v>
      </c>
      <c r="EO799" s="15">
        <v>63</v>
      </c>
      <c r="EP799" s="15">
        <v>157</v>
      </c>
      <c r="EQ799" s="15">
        <v>45</v>
      </c>
      <c r="ER799" s="15">
        <v>130</v>
      </c>
      <c r="ES799" s="15">
        <v>78</v>
      </c>
      <c r="ET799" s="15">
        <v>29</v>
      </c>
      <c r="EU799" s="15">
        <v>122</v>
      </c>
      <c r="EV799" s="15">
        <v>99</v>
      </c>
      <c r="EW799" s="15">
        <v>155</v>
      </c>
      <c r="EX799" s="15">
        <v>108</v>
      </c>
      <c r="EY799" s="15">
        <v>61</v>
      </c>
      <c r="EZ799" s="15">
        <v>62</v>
      </c>
      <c r="FA799" s="15">
        <v>8</v>
      </c>
      <c r="FB799" s="15">
        <v>30</v>
      </c>
      <c r="FC799" s="15">
        <v>105</v>
      </c>
      <c r="FE799" s="15">
        <v>85</v>
      </c>
      <c r="FF799" s="15">
        <v>9</v>
      </c>
      <c r="FG799" s="15">
        <v>2</v>
      </c>
      <c r="FH799" s="15">
        <v>135</v>
      </c>
      <c r="FJ799" s="15">
        <v>117</v>
      </c>
      <c r="FK799" s="15">
        <v>44</v>
      </c>
      <c r="FL799" s="15">
        <v>81</v>
      </c>
      <c r="FM799" s="15">
        <v>146</v>
      </c>
    </row>
    <row r="800" spans="4:169" s="15" customFormat="1">
      <c r="E800" s="475" t="s">
        <v>313</v>
      </c>
      <c r="F800" s="15">
        <v>80</v>
      </c>
      <c r="G800" s="15">
        <v>36</v>
      </c>
      <c r="H800" s="15">
        <v>15</v>
      </c>
      <c r="I800" s="15">
        <v>48</v>
      </c>
      <c r="J800" s="15">
        <v>149</v>
      </c>
      <c r="K800" s="15">
        <v>29</v>
      </c>
      <c r="L800" s="15">
        <v>144</v>
      </c>
      <c r="M800" s="15">
        <v>87</v>
      </c>
      <c r="N800" s="15">
        <v>123</v>
      </c>
      <c r="O800" s="15">
        <v>33</v>
      </c>
      <c r="P800" s="15">
        <v>137</v>
      </c>
      <c r="Q800" s="15">
        <v>130</v>
      </c>
      <c r="R800" s="15">
        <v>37</v>
      </c>
      <c r="S800" s="15">
        <v>60</v>
      </c>
      <c r="T800" s="15">
        <v>81</v>
      </c>
      <c r="U800" s="15">
        <v>140</v>
      </c>
      <c r="V800" s="15">
        <v>100</v>
      </c>
      <c r="W800" s="15">
        <v>146</v>
      </c>
      <c r="X800" s="15">
        <v>128</v>
      </c>
      <c r="Y800" s="15">
        <v>155</v>
      </c>
      <c r="Z800" s="15">
        <v>139</v>
      </c>
      <c r="AA800" s="15">
        <v>96</v>
      </c>
      <c r="AB800" s="15">
        <v>61</v>
      </c>
      <c r="AC800" s="15">
        <v>50</v>
      </c>
      <c r="AD800" s="15">
        <v>79</v>
      </c>
      <c r="AE800" s="15">
        <v>135</v>
      </c>
      <c r="AF800" s="15">
        <v>138</v>
      </c>
      <c r="AG800" s="15">
        <v>99</v>
      </c>
      <c r="AH800" s="15">
        <v>116</v>
      </c>
      <c r="AI800" s="15">
        <v>93</v>
      </c>
      <c r="AJ800" s="15">
        <v>115</v>
      </c>
      <c r="AK800" s="15">
        <v>143</v>
      </c>
      <c r="AL800" s="15">
        <v>120</v>
      </c>
      <c r="AM800" s="15">
        <v>73</v>
      </c>
      <c r="AN800" s="15">
        <v>92</v>
      </c>
      <c r="AO800" s="15">
        <v>107</v>
      </c>
      <c r="AP800" s="15">
        <v>56</v>
      </c>
      <c r="AQ800" s="15">
        <v>124</v>
      </c>
      <c r="AR800" s="15">
        <v>18</v>
      </c>
      <c r="AS800" s="15">
        <v>41</v>
      </c>
      <c r="AT800" s="15">
        <v>161</v>
      </c>
      <c r="AU800" s="15">
        <v>23</v>
      </c>
      <c r="AV800" s="15">
        <v>89</v>
      </c>
      <c r="AW800" s="15">
        <v>3</v>
      </c>
      <c r="AX800" s="15">
        <v>68</v>
      </c>
      <c r="AY800" s="15">
        <v>40</v>
      </c>
      <c r="AZ800" s="15">
        <v>95</v>
      </c>
      <c r="BA800" s="15">
        <v>44</v>
      </c>
      <c r="BB800" s="15">
        <v>103</v>
      </c>
      <c r="BC800" s="15">
        <v>47</v>
      </c>
      <c r="BD800" s="15">
        <v>154</v>
      </c>
      <c r="BE800" s="15">
        <v>145</v>
      </c>
      <c r="BF800" s="15">
        <v>52</v>
      </c>
      <c r="BG800" s="15">
        <v>127</v>
      </c>
      <c r="BH800" s="15">
        <v>49</v>
      </c>
      <c r="BI800" s="15">
        <v>20</v>
      </c>
      <c r="BJ800" s="15">
        <v>28</v>
      </c>
      <c r="BK800" s="15">
        <v>86</v>
      </c>
      <c r="BL800" s="15">
        <v>22</v>
      </c>
      <c r="BM800" s="15">
        <v>14</v>
      </c>
      <c r="BN800" s="15">
        <v>98</v>
      </c>
      <c r="BO800" s="15">
        <v>6</v>
      </c>
      <c r="BP800" s="15">
        <v>75</v>
      </c>
      <c r="BQ800" s="15">
        <v>126</v>
      </c>
      <c r="BR800" s="15">
        <v>2</v>
      </c>
      <c r="BS800" s="15">
        <v>147</v>
      </c>
      <c r="BT800" s="15">
        <v>113</v>
      </c>
      <c r="BU800" s="15">
        <v>45</v>
      </c>
      <c r="BV800" s="15">
        <v>82</v>
      </c>
      <c r="BW800" s="15">
        <v>7</v>
      </c>
      <c r="BX800" s="15">
        <v>108</v>
      </c>
      <c r="BY800" s="15">
        <v>54</v>
      </c>
      <c r="BZ800" s="15">
        <v>132</v>
      </c>
      <c r="CA800" s="15">
        <v>83</v>
      </c>
      <c r="CB800" s="15">
        <v>157</v>
      </c>
      <c r="CC800" s="15">
        <v>57</v>
      </c>
      <c r="CD800" s="15">
        <v>25</v>
      </c>
      <c r="CE800" s="15">
        <v>35</v>
      </c>
      <c r="CF800" s="15">
        <v>111</v>
      </c>
      <c r="CG800" s="15">
        <v>62</v>
      </c>
      <c r="CH800" s="15">
        <v>4</v>
      </c>
      <c r="CI800" s="15">
        <v>63</v>
      </c>
      <c r="CJ800" s="15">
        <v>134</v>
      </c>
      <c r="CK800" s="15">
        <v>122</v>
      </c>
      <c r="CL800" s="15">
        <v>13</v>
      </c>
      <c r="CM800" s="15">
        <v>24</v>
      </c>
      <c r="CN800" s="15">
        <v>58</v>
      </c>
      <c r="CO800" s="15">
        <v>125</v>
      </c>
      <c r="CP800" s="15">
        <v>43</v>
      </c>
      <c r="CQ800" s="15">
        <v>159</v>
      </c>
      <c r="CR800" s="15">
        <v>5</v>
      </c>
      <c r="CS800" s="15">
        <v>30</v>
      </c>
      <c r="CT800" s="15">
        <v>114</v>
      </c>
      <c r="CU800" s="15">
        <v>142</v>
      </c>
      <c r="CV800" s="15">
        <v>42</v>
      </c>
      <c r="CW800" s="15">
        <v>72</v>
      </c>
      <c r="CX800" s="15">
        <v>88</v>
      </c>
      <c r="CY800" s="15">
        <v>21</v>
      </c>
      <c r="CZ800" s="15">
        <v>102</v>
      </c>
      <c r="DA800" s="15">
        <v>8</v>
      </c>
      <c r="DB800" s="15">
        <v>133</v>
      </c>
      <c r="DC800" s="15">
        <v>90</v>
      </c>
      <c r="DD800" s="15">
        <v>16</v>
      </c>
      <c r="DE800" s="15">
        <v>38</v>
      </c>
      <c r="DF800" s="15">
        <v>141</v>
      </c>
      <c r="DG800" s="15">
        <v>65</v>
      </c>
      <c r="DH800" s="15">
        <v>118</v>
      </c>
      <c r="DI800" s="15">
        <v>71</v>
      </c>
      <c r="DJ800" s="15">
        <v>151</v>
      </c>
      <c r="DK800" s="15">
        <v>1</v>
      </c>
      <c r="DL800" s="15">
        <v>27</v>
      </c>
      <c r="DM800" s="15">
        <v>70</v>
      </c>
      <c r="DN800" s="15">
        <v>85</v>
      </c>
      <c r="DO800" s="15">
        <v>17</v>
      </c>
      <c r="DP800" s="15">
        <v>51</v>
      </c>
      <c r="DQ800" s="15">
        <v>104</v>
      </c>
      <c r="DR800" s="15">
        <v>74</v>
      </c>
      <c r="DS800" s="15">
        <v>156</v>
      </c>
      <c r="DT800" s="15">
        <v>77</v>
      </c>
      <c r="DU800" s="15">
        <v>117</v>
      </c>
      <c r="DV800" s="15">
        <v>152</v>
      </c>
      <c r="DW800" s="15">
        <v>110</v>
      </c>
      <c r="DX800" s="15">
        <v>97</v>
      </c>
      <c r="DY800" s="15">
        <v>10</v>
      </c>
      <c r="DZ800" s="15">
        <v>131</v>
      </c>
      <c r="EA800" s="15">
        <v>34</v>
      </c>
      <c r="EB800" s="15">
        <v>55</v>
      </c>
      <c r="EC800" s="15">
        <v>9</v>
      </c>
      <c r="ED800" s="15">
        <v>67</v>
      </c>
      <c r="EE800" s="15">
        <v>19</v>
      </c>
      <c r="EF800" s="15">
        <v>119</v>
      </c>
      <c r="EG800" s="15">
        <v>153</v>
      </c>
      <c r="EH800" s="15">
        <v>162</v>
      </c>
      <c r="EI800" s="15">
        <v>106</v>
      </c>
      <c r="EJ800" s="15">
        <v>26</v>
      </c>
      <c r="EK800" s="15">
        <v>64</v>
      </c>
      <c r="EL800" s="15">
        <v>11</v>
      </c>
      <c r="EM800" s="15">
        <v>69</v>
      </c>
      <c r="EN800" s="15">
        <v>31</v>
      </c>
      <c r="EO800" s="15">
        <v>136</v>
      </c>
      <c r="EP800" s="15">
        <v>105</v>
      </c>
      <c r="EQ800" s="15">
        <v>94</v>
      </c>
      <c r="ER800" s="15">
        <v>129</v>
      </c>
      <c r="ES800" s="15">
        <v>112</v>
      </c>
      <c r="ET800" s="15">
        <v>121</v>
      </c>
      <c r="EU800" s="15">
        <v>32</v>
      </c>
      <c r="EV800" s="15">
        <v>91</v>
      </c>
      <c r="EW800" s="15">
        <v>160</v>
      </c>
      <c r="EX800" s="15">
        <v>46</v>
      </c>
      <c r="EY800" s="15">
        <v>158</v>
      </c>
      <c r="EZ800" s="15">
        <v>39</v>
      </c>
      <c r="FA800" s="15">
        <v>76</v>
      </c>
      <c r="FB800" s="15">
        <v>109</v>
      </c>
      <c r="FC800" s="15">
        <v>12</v>
      </c>
      <c r="FE800" s="15">
        <v>59</v>
      </c>
      <c r="FF800" s="15">
        <v>53</v>
      </c>
      <c r="FG800" s="15">
        <v>66</v>
      </c>
      <c r="FH800" s="15">
        <v>150</v>
      </c>
      <c r="FJ800" s="15">
        <v>78</v>
      </c>
      <c r="FK800" s="15">
        <v>148</v>
      </c>
      <c r="FL800" s="15">
        <v>84</v>
      </c>
      <c r="FM800" s="15">
        <v>101</v>
      </c>
    </row>
    <row r="801" spans="4:170" s="15" customFormat="1"/>
    <row r="802" spans="4:170" s="15" customFormat="1">
      <c r="D802" s="479">
        <v>163</v>
      </c>
      <c r="E802" s="40" t="s">
        <v>338</v>
      </c>
    </row>
    <row r="803" spans="4:170" s="15" customFormat="1">
      <c r="E803" s="475" t="s">
        <v>283</v>
      </c>
      <c r="F803" s="15">
        <v>1</v>
      </c>
      <c r="G803" s="15">
        <v>2</v>
      </c>
      <c r="H803" s="15">
        <v>3</v>
      </c>
      <c r="I803" s="15">
        <v>4</v>
      </c>
      <c r="J803" s="15">
        <v>5</v>
      </c>
      <c r="K803" s="15">
        <v>6</v>
      </c>
      <c r="L803" s="15">
        <v>7</v>
      </c>
      <c r="M803" s="15">
        <v>8</v>
      </c>
      <c r="N803" s="15">
        <v>9</v>
      </c>
      <c r="O803" s="15">
        <v>10</v>
      </c>
      <c r="P803" s="15">
        <v>11</v>
      </c>
      <c r="Q803" s="15">
        <v>12</v>
      </c>
      <c r="R803" s="15">
        <v>13</v>
      </c>
      <c r="S803" s="15">
        <v>14</v>
      </c>
      <c r="T803" s="15">
        <v>15</v>
      </c>
      <c r="U803" s="15">
        <v>16</v>
      </c>
      <c r="V803" s="15">
        <v>17</v>
      </c>
      <c r="W803" s="15">
        <v>18</v>
      </c>
      <c r="X803" s="15">
        <v>19</v>
      </c>
      <c r="Y803" s="15">
        <v>20</v>
      </c>
      <c r="Z803" s="15">
        <v>21</v>
      </c>
      <c r="AA803" s="15">
        <v>22</v>
      </c>
      <c r="AB803" s="15">
        <v>23</v>
      </c>
      <c r="AC803" s="15">
        <v>24</v>
      </c>
      <c r="AD803" s="15">
        <v>25</v>
      </c>
      <c r="AE803" s="15">
        <v>26</v>
      </c>
      <c r="AF803" s="15">
        <v>27</v>
      </c>
      <c r="AG803" s="15">
        <v>28</v>
      </c>
      <c r="AH803" s="15">
        <v>29</v>
      </c>
      <c r="AI803" s="15">
        <v>30</v>
      </c>
      <c r="AJ803" s="15">
        <v>31</v>
      </c>
      <c r="AK803" s="15">
        <v>32</v>
      </c>
      <c r="AL803" s="15">
        <v>33</v>
      </c>
      <c r="AM803" s="15">
        <v>34</v>
      </c>
      <c r="AN803" s="15">
        <v>35</v>
      </c>
      <c r="AO803" s="15">
        <v>36</v>
      </c>
      <c r="AP803" s="15">
        <v>37</v>
      </c>
      <c r="AQ803" s="15">
        <v>38</v>
      </c>
      <c r="AR803" s="15">
        <v>39</v>
      </c>
      <c r="AS803" s="15">
        <v>40</v>
      </c>
      <c r="AT803" s="15">
        <v>41</v>
      </c>
      <c r="AU803" s="15">
        <v>42</v>
      </c>
      <c r="AV803" s="15">
        <v>43</v>
      </c>
      <c r="AW803" s="15">
        <v>44</v>
      </c>
      <c r="AX803" s="15">
        <v>45</v>
      </c>
      <c r="AY803" s="15">
        <v>46</v>
      </c>
      <c r="AZ803" s="15">
        <v>47</v>
      </c>
      <c r="BA803" s="15">
        <v>48</v>
      </c>
      <c r="BB803" s="15">
        <v>49</v>
      </c>
      <c r="BC803" s="15">
        <v>50</v>
      </c>
      <c r="BD803" s="15">
        <v>51</v>
      </c>
      <c r="BE803" s="15">
        <v>52</v>
      </c>
      <c r="BF803" s="15">
        <v>53</v>
      </c>
      <c r="BG803" s="15">
        <v>54</v>
      </c>
      <c r="BH803" s="15">
        <v>55</v>
      </c>
      <c r="BI803" s="15">
        <v>56</v>
      </c>
      <c r="BJ803" s="15">
        <v>57</v>
      </c>
      <c r="BK803" s="15">
        <v>58</v>
      </c>
      <c r="BL803" s="15">
        <v>59</v>
      </c>
      <c r="BM803" s="15">
        <v>60</v>
      </c>
      <c r="BN803" s="15">
        <v>61</v>
      </c>
      <c r="BO803" s="15">
        <v>62</v>
      </c>
      <c r="BP803" s="15">
        <v>63</v>
      </c>
      <c r="BQ803" s="15">
        <v>64</v>
      </c>
      <c r="BR803" s="15">
        <v>65</v>
      </c>
      <c r="BS803" s="15">
        <v>66</v>
      </c>
      <c r="BT803" s="15">
        <v>67</v>
      </c>
      <c r="BU803" s="15">
        <v>68</v>
      </c>
      <c r="BV803" s="15">
        <v>69</v>
      </c>
      <c r="BW803" s="15">
        <v>70</v>
      </c>
      <c r="BX803" s="15">
        <v>71</v>
      </c>
      <c r="BY803" s="15">
        <v>72</v>
      </c>
      <c r="BZ803" s="15">
        <v>73</v>
      </c>
      <c r="CA803" s="15">
        <v>74</v>
      </c>
      <c r="CB803" s="15">
        <v>75</v>
      </c>
      <c r="CC803" s="15">
        <v>76</v>
      </c>
      <c r="CD803" s="15">
        <v>77</v>
      </c>
      <c r="CE803" s="15">
        <v>78</v>
      </c>
      <c r="CF803" s="15">
        <v>79</v>
      </c>
      <c r="CG803" s="15">
        <v>80</v>
      </c>
      <c r="CH803" s="15">
        <v>81</v>
      </c>
      <c r="CI803" s="15">
        <v>82</v>
      </c>
      <c r="CJ803" s="15">
        <v>83</v>
      </c>
      <c r="CK803" s="15">
        <v>84</v>
      </c>
      <c r="CL803" s="15">
        <v>85</v>
      </c>
      <c r="CM803" s="15">
        <v>86</v>
      </c>
      <c r="CN803" s="15">
        <v>87</v>
      </c>
      <c r="CO803" s="15">
        <v>88</v>
      </c>
      <c r="CP803" s="15">
        <v>89</v>
      </c>
      <c r="CQ803" s="15">
        <v>90</v>
      </c>
      <c r="CR803" s="15">
        <v>91</v>
      </c>
      <c r="CS803" s="15">
        <v>92</v>
      </c>
      <c r="CT803" s="15">
        <v>93</v>
      </c>
      <c r="CU803" s="15">
        <v>94</v>
      </c>
      <c r="CV803" s="15">
        <v>95</v>
      </c>
      <c r="CW803" s="15">
        <v>96</v>
      </c>
      <c r="CX803" s="15">
        <v>97</v>
      </c>
      <c r="CY803" s="15">
        <v>98</v>
      </c>
      <c r="CZ803" s="15">
        <v>99</v>
      </c>
      <c r="DA803" s="15">
        <v>100</v>
      </c>
      <c r="DB803" s="15">
        <v>101</v>
      </c>
      <c r="DC803" s="15">
        <v>102</v>
      </c>
      <c r="DD803" s="15">
        <v>103</v>
      </c>
      <c r="DE803" s="15">
        <v>104</v>
      </c>
      <c r="DF803" s="15">
        <v>105</v>
      </c>
      <c r="DG803" s="15">
        <v>106</v>
      </c>
      <c r="DH803" s="15">
        <v>107</v>
      </c>
      <c r="DI803" s="15">
        <v>108</v>
      </c>
      <c r="DJ803" s="15">
        <v>109</v>
      </c>
      <c r="DK803" s="15">
        <v>110</v>
      </c>
      <c r="DL803" s="15">
        <v>111</v>
      </c>
      <c r="DM803" s="15">
        <v>112</v>
      </c>
      <c r="DN803" s="15">
        <v>113</v>
      </c>
      <c r="DO803" s="15">
        <v>114</v>
      </c>
      <c r="DP803" s="15">
        <v>115</v>
      </c>
      <c r="DQ803" s="15">
        <v>116</v>
      </c>
      <c r="DR803" s="15">
        <v>117</v>
      </c>
      <c r="DS803" s="15">
        <v>118</v>
      </c>
      <c r="DT803" s="15">
        <v>119</v>
      </c>
      <c r="DU803" s="15">
        <v>120</v>
      </c>
      <c r="DV803" s="15">
        <v>121</v>
      </c>
      <c r="DW803" s="15">
        <v>122</v>
      </c>
      <c r="DX803" s="15">
        <v>123</v>
      </c>
      <c r="DY803" s="15">
        <v>124</v>
      </c>
      <c r="DZ803" s="15">
        <v>125</v>
      </c>
      <c r="EA803" s="15">
        <v>126</v>
      </c>
      <c r="EB803" s="15">
        <v>127</v>
      </c>
      <c r="EC803" s="15">
        <v>128</v>
      </c>
      <c r="ED803" s="15">
        <v>129</v>
      </c>
      <c r="EE803" s="15">
        <v>130</v>
      </c>
      <c r="EF803" s="15">
        <v>131</v>
      </c>
      <c r="EG803" s="15">
        <v>132</v>
      </c>
      <c r="EH803" s="15">
        <v>133</v>
      </c>
      <c r="EI803" s="15">
        <v>134</v>
      </c>
      <c r="EJ803" s="15">
        <v>135</v>
      </c>
      <c r="EK803" s="15">
        <v>136</v>
      </c>
      <c r="EL803" s="15">
        <v>137</v>
      </c>
      <c r="EM803" s="15">
        <v>138</v>
      </c>
      <c r="EN803" s="15">
        <v>139</v>
      </c>
      <c r="EO803" s="15">
        <v>140</v>
      </c>
      <c r="EP803" s="15">
        <v>141</v>
      </c>
      <c r="EQ803" s="15">
        <v>142</v>
      </c>
      <c r="ER803" s="15">
        <v>143</v>
      </c>
      <c r="ES803" s="15">
        <v>144</v>
      </c>
      <c r="ET803" s="15">
        <v>145</v>
      </c>
      <c r="EU803" s="15">
        <v>146</v>
      </c>
      <c r="EV803" s="15">
        <v>147</v>
      </c>
      <c r="EW803" s="15">
        <v>148</v>
      </c>
      <c r="EX803" s="15">
        <v>149</v>
      </c>
      <c r="EY803" s="15">
        <v>150</v>
      </c>
      <c r="EZ803" s="15">
        <v>151</v>
      </c>
      <c r="FA803" s="15">
        <v>152</v>
      </c>
      <c r="FB803" s="15">
        <v>153</v>
      </c>
      <c r="FC803" s="15">
        <v>154</v>
      </c>
      <c r="FD803" s="15">
        <v>155</v>
      </c>
      <c r="FE803" s="15">
        <v>156</v>
      </c>
      <c r="FF803" s="15">
        <v>157</v>
      </c>
      <c r="FG803" s="15">
        <v>158</v>
      </c>
      <c r="FH803" s="15">
        <v>159</v>
      </c>
      <c r="FJ803" s="15">
        <v>160</v>
      </c>
      <c r="FK803" s="15">
        <v>161</v>
      </c>
      <c r="FL803" s="15">
        <v>162</v>
      </c>
      <c r="FM803" s="15">
        <v>163</v>
      </c>
    </row>
    <row r="804" spans="4:170" s="15" customFormat="1">
      <c r="E804" s="475" t="s">
        <v>311</v>
      </c>
      <c r="F804" s="15">
        <v>44</v>
      </c>
      <c r="G804" s="15">
        <v>28</v>
      </c>
      <c r="H804" s="15">
        <v>154</v>
      </c>
      <c r="I804" s="15">
        <v>136</v>
      </c>
      <c r="J804" s="15">
        <v>83</v>
      </c>
      <c r="K804" s="15">
        <v>123</v>
      </c>
      <c r="L804" s="15">
        <v>60</v>
      </c>
      <c r="M804" s="15">
        <v>54</v>
      </c>
      <c r="N804" s="15">
        <v>73</v>
      </c>
      <c r="O804" s="15">
        <v>113</v>
      </c>
      <c r="P804" s="15">
        <v>102</v>
      </c>
      <c r="Q804" s="15">
        <v>128</v>
      </c>
      <c r="R804" s="15">
        <v>110</v>
      </c>
      <c r="S804" s="15">
        <v>1</v>
      </c>
      <c r="T804" s="15">
        <v>46</v>
      </c>
      <c r="U804" s="15">
        <v>125</v>
      </c>
      <c r="V804" s="15">
        <v>23</v>
      </c>
      <c r="W804" s="15">
        <v>66</v>
      </c>
      <c r="X804" s="15">
        <v>147</v>
      </c>
      <c r="Y804" s="15">
        <v>74</v>
      </c>
      <c r="Z804" s="15">
        <v>135</v>
      </c>
      <c r="AA804" s="15">
        <v>95</v>
      </c>
      <c r="AB804" s="15">
        <v>80</v>
      </c>
      <c r="AC804" s="15">
        <v>37</v>
      </c>
      <c r="AD804" s="15">
        <v>106</v>
      </c>
      <c r="AE804" s="15">
        <v>157</v>
      </c>
      <c r="AF804" s="15">
        <v>43</v>
      </c>
      <c r="AG804" s="15">
        <v>149</v>
      </c>
      <c r="AH804" s="15">
        <v>20</v>
      </c>
      <c r="AI804" s="15">
        <v>32</v>
      </c>
      <c r="AJ804" s="15">
        <v>14</v>
      </c>
      <c r="AK804" s="15">
        <v>101</v>
      </c>
      <c r="AL804" s="15">
        <v>39</v>
      </c>
      <c r="AM804" s="15">
        <v>42</v>
      </c>
      <c r="AN804" s="15">
        <v>81</v>
      </c>
      <c r="AO804" s="15">
        <v>8</v>
      </c>
      <c r="AP804" s="15">
        <v>4</v>
      </c>
      <c r="AQ804" s="15">
        <v>155</v>
      </c>
      <c r="AR804" s="15">
        <v>33</v>
      </c>
      <c r="AS804" s="15">
        <v>67</v>
      </c>
      <c r="AT804" s="15">
        <v>115</v>
      </c>
      <c r="AU804" s="15">
        <v>63</v>
      </c>
      <c r="AV804" s="15">
        <v>50</v>
      </c>
      <c r="AW804" s="15">
        <v>131</v>
      </c>
      <c r="AX804" s="15">
        <v>78</v>
      </c>
      <c r="AY804" s="15">
        <v>120</v>
      </c>
      <c r="AZ804" s="15">
        <v>100</v>
      </c>
      <c r="BA804" s="15">
        <v>71</v>
      </c>
      <c r="BB804" s="15">
        <v>22</v>
      </c>
      <c r="BC804" s="15">
        <v>56</v>
      </c>
      <c r="BD804" s="15">
        <v>97</v>
      </c>
      <c r="BE804" s="15">
        <v>148</v>
      </c>
      <c r="BF804" s="15">
        <v>27</v>
      </c>
      <c r="BG804" s="15">
        <v>18</v>
      </c>
      <c r="BH804" s="15">
        <v>161</v>
      </c>
      <c r="BI804" s="15">
        <v>98</v>
      </c>
      <c r="BJ804" s="15">
        <v>68</v>
      </c>
      <c r="BK804" s="15">
        <v>112</v>
      </c>
      <c r="BL804" s="15">
        <v>6</v>
      </c>
      <c r="BM804" s="15">
        <v>93</v>
      </c>
      <c r="BN804" s="15">
        <v>70</v>
      </c>
      <c r="BO804" s="15">
        <v>76</v>
      </c>
      <c r="BP804" s="15">
        <v>111</v>
      </c>
      <c r="BQ804" s="15">
        <v>116</v>
      </c>
      <c r="BR804" s="15">
        <v>159</v>
      </c>
      <c r="BS804" s="15">
        <v>40</v>
      </c>
      <c r="BT804" s="15">
        <v>150</v>
      </c>
      <c r="BU804" s="15">
        <v>92</v>
      </c>
      <c r="BV804" s="15">
        <v>41</v>
      </c>
      <c r="BW804" s="15">
        <v>138</v>
      </c>
      <c r="BX804" s="15">
        <v>48</v>
      </c>
      <c r="BY804" s="15">
        <v>13</v>
      </c>
      <c r="BZ804" s="15">
        <v>52</v>
      </c>
      <c r="CA804" s="15">
        <v>85</v>
      </c>
      <c r="CB804" s="15">
        <v>7</v>
      </c>
      <c r="CC804" s="15">
        <v>47</v>
      </c>
      <c r="CD804" s="15">
        <v>109</v>
      </c>
      <c r="CE804" s="15">
        <v>130</v>
      </c>
      <c r="CF804" s="15">
        <v>53</v>
      </c>
      <c r="CG804" s="15">
        <v>146</v>
      </c>
      <c r="CH804" s="15">
        <v>104</v>
      </c>
      <c r="CI804" s="15">
        <v>79</v>
      </c>
      <c r="CJ804" s="15">
        <v>107</v>
      </c>
      <c r="CK804" s="15">
        <v>36</v>
      </c>
      <c r="CL804" s="15">
        <v>96</v>
      </c>
      <c r="CM804" s="15">
        <v>87</v>
      </c>
      <c r="CN804" s="15">
        <v>124</v>
      </c>
      <c r="CO804" s="15">
        <v>129</v>
      </c>
      <c r="CP804" s="15">
        <v>118</v>
      </c>
      <c r="CQ804" s="15">
        <v>21</v>
      </c>
      <c r="CR804" s="15">
        <v>132</v>
      </c>
      <c r="CS804" s="15">
        <v>105</v>
      </c>
      <c r="CT804" s="15">
        <v>29</v>
      </c>
      <c r="CU804" s="15">
        <v>65</v>
      </c>
      <c r="CV804" s="15">
        <v>69</v>
      </c>
      <c r="CW804" s="15">
        <v>49</v>
      </c>
      <c r="CX804" s="15">
        <v>89</v>
      </c>
      <c r="CY804" s="15">
        <v>127</v>
      </c>
      <c r="CZ804" s="15">
        <v>77</v>
      </c>
      <c r="DA804" s="15">
        <v>121</v>
      </c>
      <c r="DB804" s="15">
        <v>30</v>
      </c>
      <c r="DC804" s="15">
        <v>11</v>
      </c>
      <c r="DD804" s="15">
        <v>137</v>
      </c>
      <c r="DE804" s="15">
        <v>152</v>
      </c>
      <c r="DF804" s="15">
        <v>88</v>
      </c>
      <c r="DG804" s="15">
        <v>114</v>
      </c>
      <c r="DH804" s="15">
        <v>99</v>
      </c>
      <c r="DI804" s="15">
        <v>160</v>
      </c>
      <c r="DJ804" s="15">
        <v>25</v>
      </c>
      <c r="DK804" s="15">
        <v>117</v>
      </c>
      <c r="DL804" s="15">
        <v>75</v>
      </c>
      <c r="DM804" s="15">
        <v>38</v>
      </c>
      <c r="DN804" s="15">
        <v>45</v>
      </c>
      <c r="DO804" s="15">
        <v>12</v>
      </c>
      <c r="DP804" s="15">
        <v>82</v>
      </c>
      <c r="DQ804" s="15">
        <v>15</v>
      </c>
      <c r="DR804" s="15">
        <v>84</v>
      </c>
      <c r="DS804" s="15">
        <v>57</v>
      </c>
      <c r="DT804" s="15">
        <v>72</v>
      </c>
      <c r="DU804" s="15">
        <v>122</v>
      </c>
      <c r="DV804" s="15">
        <v>35</v>
      </c>
      <c r="DW804" s="15">
        <v>162</v>
      </c>
      <c r="DX804" s="15">
        <v>17</v>
      </c>
      <c r="DY804" s="15">
        <v>141</v>
      </c>
      <c r="DZ804" s="15">
        <v>103</v>
      </c>
      <c r="EA804" s="15">
        <v>145</v>
      </c>
      <c r="EB804" s="15">
        <v>24</v>
      </c>
      <c r="EC804" s="15">
        <v>119</v>
      </c>
      <c r="ED804" s="15">
        <v>16</v>
      </c>
      <c r="EE804" s="15">
        <v>139</v>
      </c>
      <c r="EF804" s="15">
        <v>10</v>
      </c>
      <c r="EG804" s="15">
        <v>153</v>
      </c>
      <c r="EH804" s="15">
        <v>26</v>
      </c>
      <c r="EI804" s="15">
        <v>143</v>
      </c>
      <c r="EJ804" s="15">
        <v>3</v>
      </c>
      <c r="EK804" s="15">
        <v>59</v>
      </c>
      <c r="EL804" s="15">
        <v>158</v>
      </c>
      <c r="EM804" s="15">
        <v>163</v>
      </c>
      <c r="EN804" s="15">
        <v>126</v>
      </c>
      <c r="EO804" s="15">
        <v>142</v>
      </c>
      <c r="EP804" s="15">
        <v>140</v>
      </c>
      <c r="EQ804" s="15">
        <v>86</v>
      </c>
      <c r="ER804" s="15">
        <v>55</v>
      </c>
      <c r="ES804" s="15">
        <v>108</v>
      </c>
      <c r="ET804" s="15">
        <v>61</v>
      </c>
      <c r="EU804" s="15">
        <v>64</v>
      </c>
      <c r="EV804" s="15">
        <v>19</v>
      </c>
      <c r="EW804" s="15">
        <v>90</v>
      </c>
      <c r="EX804" s="15">
        <v>51</v>
      </c>
      <c r="EY804" s="15">
        <v>94</v>
      </c>
      <c r="EZ804" s="15">
        <v>9</v>
      </c>
      <c r="FA804" s="15">
        <v>156</v>
      </c>
      <c r="FB804" s="15">
        <v>2</v>
      </c>
      <c r="FC804" s="15">
        <v>133</v>
      </c>
      <c r="FD804" s="15">
        <v>31</v>
      </c>
      <c r="FE804" s="15">
        <v>144</v>
      </c>
      <c r="FF804" s="15">
        <v>91</v>
      </c>
      <c r="FG804" s="15">
        <v>151</v>
      </c>
      <c r="FH804" s="15">
        <v>58</v>
      </c>
      <c r="FJ804" s="15">
        <v>62</v>
      </c>
      <c r="FK804" s="15">
        <v>134</v>
      </c>
      <c r="FL804" s="15">
        <v>34</v>
      </c>
      <c r="FM804" s="15">
        <v>5</v>
      </c>
    </row>
    <row r="805" spans="4:170" s="15" customFormat="1">
      <c r="E805" s="475" t="s">
        <v>313</v>
      </c>
      <c r="F805" s="15">
        <v>94</v>
      </c>
      <c r="G805" s="15">
        <v>130</v>
      </c>
      <c r="H805" s="15">
        <v>40</v>
      </c>
      <c r="I805" s="15">
        <v>23</v>
      </c>
      <c r="J805" s="15">
        <v>148</v>
      </c>
      <c r="K805" s="15">
        <v>53</v>
      </c>
      <c r="L805" s="15">
        <v>163</v>
      </c>
      <c r="M805" s="15">
        <v>105</v>
      </c>
      <c r="N805" s="15">
        <v>87</v>
      </c>
      <c r="O805" s="15">
        <v>123</v>
      </c>
      <c r="P805" s="15">
        <v>33</v>
      </c>
      <c r="Q805" s="15">
        <v>133</v>
      </c>
      <c r="R805" s="15">
        <v>84</v>
      </c>
      <c r="S805" s="15">
        <v>27</v>
      </c>
      <c r="T805" s="15">
        <v>141</v>
      </c>
      <c r="U805" s="15">
        <v>7</v>
      </c>
      <c r="V805" s="15">
        <v>54</v>
      </c>
      <c r="W805" s="15">
        <v>126</v>
      </c>
      <c r="X805" s="15">
        <v>81</v>
      </c>
      <c r="Y805" s="15">
        <v>86</v>
      </c>
      <c r="Z805" s="15">
        <v>119</v>
      </c>
      <c r="AA805" s="15">
        <v>44</v>
      </c>
      <c r="AB805" s="15">
        <v>122</v>
      </c>
      <c r="AC805" s="15">
        <v>48</v>
      </c>
      <c r="AD805" s="15">
        <v>71</v>
      </c>
      <c r="AE805" s="15">
        <v>29</v>
      </c>
      <c r="AF805" s="15">
        <v>39</v>
      </c>
      <c r="AG805" s="15">
        <v>15</v>
      </c>
      <c r="AH805" s="15">
        <v>128</v>
      </c>
      <c r="AI805" s="15">
        <v>158</v>
      </c>
      <c r="AJ805" s="15">
        <v>129</v>
      </c>
      <c r="AK805" s="15">
        <v>138</v>
      </c>
      <c r="AL805" s="15">
        <v>152</v>
      </c>
      <c r="AM805" s="15">
        <v>115</v>
      </c>
      <c r="AN805" s="15">
        <v>132</v>
      </c>
      <c r="AO805" s="15">
        <v>65</v>
      </c>
      <c r="AP805" s="15">
        <v>131</v>
      </c>
      <c r="AQ805" s="15">
        <v>150</v>
      </c>
      <c r="AR805" s="15">
        <v>111</v>
      </c>
      <c r="AS805" s="15">
        <v>66</v>
      </c>
      <c r="AT805" s="15">
        <v>12</v>
      </c>
      <c r="AU805" s="15">
        <v>118</v>
      </c>
      <c r="AV805" s="15">
        <v>19</v>
      </c>
      <c r="AW805" s="15">
        <v>157</v>
      </c>
      <c r="AX805" s="15">
        <v>102</v>
      </c>
      <c r="AY805" s="15">
        <v>113</v>
      </c>
      <c r="AZ805" s="15">
        <v>6</v>
      </c>
      <c r="BA805" s="15">
        <v>95</v>
      </c>
      <c r="BB805" s="15">
        <v>121</v>
      </c>
      <c r="BC805" s="15">
        <v>57</v>
      </c>
      <c r="BD805" s="15">
        <v>3</v>
      </c>
      <c r="BE805" s="15">
        <v>116</v>
      </c>
      <c r="BF805" s="15">
        <v>89</v>
      </c>
      <c r="BG805" s="15">
        <v>17</v>
      </c>
      <c r="BH805" s="15">
        <v>64</v>
      </c>
      <c r="BI805" s="15">
        <v>93</v>
      </c>
      <c r="BJ805" s="15">
        <v>1</v>
      </c>
      <c r="BK805" s="15">
        <v>22</v>
      </c>
      <c r="BL805" s="15">
        <v>61</v>
      </c>
      <c r="BM805" s="15">
        <v>101</v>
      </c>
      <c r="BN805" s="15">
        <v>24</v>
      </c>
      <c r="BO805" s="15">
        <v>155</v>
      </c>
      <c r="BP805" s="15">
        <v>161</v>
      </c>
      <c r="BQ805" s="15">
        <v>13</v>
      </c>
      <c r="BR805" s="15">
        <v>36</v>
      </c>
      <c r="BS805" s="15">
        <v>139</v>
      </c>
      <c r="BT805" s="15">
        <v>31</v>
      </c>
      <c r="BU805" s="15">
        <v>4</v>
      </c>
      <c r="BV805" s="15">
        <v>47</v>
      </c>
      <c r="BW805" s="15">
        <v>151</v>
      </c>
      <c r="BX805" s="15">
        <v>154</v>
      </c>
      <c r="BY805" s="15">
        <v>110</v>
      </c>
      <c r="BZ805" s="15">
        <v>60</v>
      </c>
      <c r="CA805" s="15">
        <v>63</v>
      </c>
      <c r="CB805" s="15">
        <v>162</v>
      </c>
      <c r="CC805" s="15">
        <v>100</v>
      </c>
      <c r="CD805" s="15">
        <v>143</v>
      </c>
      <c r="CE805" s="15">
        <v>125</v>
      </c>
      <c r="CF805" s="15">
        <v>68</v>
      </c>
      <c r="CG805" s="15">
        <v>43</v>
      </c>
      <c r="CH805" s="15">
        <v>25</v>
      </c>
      <c r="CI805" s="15">
        <v>41</v>
      </c>
      <c r="CJ805" s="15">
        <v>79</v>
      </c>
      <c r="CK805" s="15">
        <v>35</v>
      </c>
      <c r="CL805" s="15">
        <v>97</v>
      </c>
      <c r="CM805" s="15">
        <v>20</v>
      </c>
      <c r="CN805" s="15">
        <v>10</v>
      </c>
      <c r="CO805" s="15">
        <v>99</v>
      </c>
      <c r="CP805" s="15">
        <v>11</v>
      </c>
      <c r="CQ805" s="15">
        <v>104</v>
      </c>
      <c r="CR805" s="15">
        <v>58</v>
      </c>
      <c r="CS805" s="15">
        <v>46</v>
      </c>
      <c r="CT805" s="15">
        <v>67</v>
      </c>
      <c r="CU805" s="15">
        <v>137</v>
      </c>
      <c r="CV805" s="15">
        <v>2</v>
      </c>
      <c r="CW805" s="15">
        <v>108</v>
      </c>
      <c r="CX805" s="15">
        <v>135</v>
      </c>
      <c r="CY805" s="15">
        <v>75</v>
      </c>
      <c r="CZ805" s="15">
        <v>145</v>
      </c>
      <c r="DA805" s="15">
        <v>76</v>
      </c>
      <c r="DB805" s="15">
        <v>90</v>
      </c>
      <c r="DC805" s="15">
        <v>83</v>
      </c>
      <c r="DD805" s="15">
        <v>134</v>
      </c>
      <c r="DE805" s="15">
        <v>91</v>
      </c>
      <c r="DF805" s="15">
        <v>14</v>
      </c>
      <c r="DG805" s="15">
        <v>147</v>
      </c>
      <c r="DH805" s="15">
        <v>106</v>
      </c>
      <c r="DI805" s="15">
        <v>30</v>
      </c>
      <c r="DJ805" s="15">
        <v>153</v>
      </c>
      <c r="DK805" s="15">
        <v>114</v>
      </c>
      <c r="DL805" s="15">
        <v>69</v>
      </c>
      <c r="DM805" s="15">
        <v>149</v>
      </c>
      <c r="DN805" s="15">
        <v>144</v>
      </c>
      <c r="DO805" s="15">
        <v>156</v>
      </c>
      <c r="DP805" s="15">
        <v>62</v>
      </c>
      <c r="DQ805" s="15">
        <v>159</v>
      </c>
      <c r="DR805" s="15">
        <v>140</v>
      </c>
      <c r="DS805" s="15">
        <v>21</v>
      </c>
      <c r="DT805" s="15">
        <v>26</v>
      </c>
      <c r="DU805" s="15">
        <v>52</v>
      </c>
      <c r="DV805" s="15">
        <v>85</v>
      </c>
      <c r="DW805" s="15">
        <v>80</v>
      </c>
      <c r="DX805" s="15">
        <v>117</v>
      </c>
      <c r="DY805" s="15">
        <v>98</v>
      </c>
      <c r="DZ805" s="15">
        <v>49</v>
      </c>
      <c r="EA805" s="15">
        <v>18</v>
      </c>
      <c r="EB805" s="15">
        <v>45</v>
      </c>
      <c r="EC805" s="15">
        <v>70</v>
      </c>
      <c r="ED805" s="15">
        <v>56</v>
      </c>
      <c r="EE805" s="15">
        <v>51</v>
      </c>
      <c r="EF805" s="15">
        <v>88</v>
      </c>
      <c r="EG805" s="15">
        <v>73</v>
      </c>
      <c r="EH805" s="15">
        <v>37</v>
      </c>
      <c r="EI805" s="15">
        <v>92</v>
      </c>
      <c r="EJ805" s="15">
        <v>59</v>
      </c>
      <c r="EK805" s="15">
        <v>5</v>
      </c>
      <c r="EL805" s="15">
        <v>136</v>
      </c>
      <c r="EM805" s="15">
        <v>96</v>
      </c>
      <c r="EN805" s="15">
        <v>127</v>
      </c>
      <c r="EO805" s="15">
        <v>9</v>
      </c>
      <c r="EP805" s="15">
        <v>77</v>
      </c>
      <c r="EQ805" s="15">
        <v>146</v>
      </c>
      <c r="ER805" s="15">
        <v>42</v>
      </c>
      <c r="ES805" s="15">
        <v>107</v>
      </c>
      <c r="ET805" s="15">
        <v>16</v>
      </c>
      <c r="EU805" s="15">
        <v>109</v>
      </c>
      <c r="EV805" s="15">
        <v>34</v>
      </c>
      <c r="EW805" s="15">
        <v>72</v>
      </c>
      <c r="EX805" s="15">
        <v>112</v>
      </c>
      <c r="EY805" s="15">
        <v>38</v>
      </c>
      <c r="EZ805" s="15">
        <v>74</v>
      </c>
      <c r="FA805" s="15">
        <v>50</v>
      </c>
      <c r="FB805" s="15">
        <v>142</v>
      </c>
      <c r="FC805" s="15">
        <v>160</v>
      </c>
      <c r="FD805" s="15">
        <v>28</v>
      </c>
      <c r="FE805" s="15">
        <v>82</v>
      </c>
      <c r="FF805" s="15">
        <v>103</v>
      </c>
      <c r="FG805" s="15">
        <v>32</v>
      </c>
      <c r="FH805" s="15">
        <v>120</v>
      </c>
      <c r="FJ805" s="15">
        <v>55</v>
      </c>
      <c r="FK805" s="15">
        <v>78</v>
      </c>
      <c r="FL805" s="15">
        <v>124</v>
      </c>
      <c r="FM805" s="15">
        <v>8</v>
      </c>
    </row>
    <row r="806" spans="4:170" s="15" customFormat="1"/>
    <row r="807" spans="4:170" s="15" customFormat="1">
      <c r="D807" s="479">
        <v>164</v>
      </c>
      <c r="E807" s="40" t="s">
        <v>338</v>
      </c>
    </row>
    <row r="808" spans="4:170" s="15" customFormat="1">
      <c r="E808" s="475" t="s">
        <v>283</v>
      </c>
      <c r="F808" s="15">
        <v>1</v>
      </c>
      <c r="G808" s="15">
        <v>2</v>
      </c>
      <c r="H808" s="15">
        <v>3</v>
      </c>
      <c r="I808" s="15">
        <v>4</v>
      </c>
      <c r="J808" s="15">
        <v>5</v>
      </c>
      <c r="K808" s="15">
        <v>6</v>
      </c>
      <c r="L808" s="15">
        <v>7</v>
      </c>
      <c r="M808" s="15">
        <v>8</v>
      </c>
      <c r="N808" s="15">
        <v>9</v>
      </c>
      <c r="O808" s="15">
        <v>10</v>
      </c>
      <c r="P808" s="15">
        <v>11</v>
      </c>
      <c r="Q808" s="15">
        <v>12</v>
      </c>
      <c r="R808" s="15">
        <v>13</v>
      </c>
      <c r="S808" s="15">
        <v>14</v>
      </c>
      <c r="T808" s="15">
        <v>15</v>
      </c>
      <c r="U808" s="15">
        <v>16</v>
      </c>
      <c r="V808" s="15">
        <v>17</v>
      </c>
      <c r="W808" s="15">
        <v>18</v>
      </c>
      <c r="X808" s="15">
        <v>19</v>
      </c>
      <c r="Y808" s="15">
        <v>20</v>
      </c>
      <c r="Z808" s="15">
        <v>21</v>
      </c>
      <c r="AA808" s="15">
        <v>22</v>
      </c>
      <c r="AB808" s="15">
        <v>23</v>
      </c>
      <c r="AC808" s="15">
        <v>24</v>
      </c>
      <c r="AD808" s="15">
        <v>25</v>
      </c>
      <c r="AE808" s="15">
        <v>26</v>
      </c>
      <c r="AF808" s="15">
        <v>27</v>
      </c>
      <c r="AG808" s="15">
        <v>28</v>
      </c>
      <c r="AH808" s="15">
        <v>29</v>
      </c>
      <c r="AI808" s="15">
        <v>30</v>
      </c>
      <c r="AJ808" s="15">
        <v>31</v>
      </c>
      <c r="AK808" s="15">
        <v>32</v>
      </c>
      <c r="AL808" s="15">
        <v>33</v>
      </c>
      <c r="AM808" s="15">
        <v>34</v>
      </c>
      <c r="AN808" s="15">
        <v>35</v>
      </c>
      <c r="AO808" s="15">
        <v>36</v>
      </c>
      <c r="AP808" s="15">
        <v>37</v>
      </c>
      <c r="AQ808" s="15">
        <v>38</v>
      </c>
      <c r="AR808" s="15">
        <v>39</v>
      </c>
      <c r="AS808" s="15">
        <v>40</v>
      </c>
      <c r="AT808" s="15">
        <v>41</v>
      </c>
      <c r="AU808" s="15">
        <v>42</v>
      </c>
      <c r="AV808" s="15">
        <v>43</v>
      </c>
      <c r="AW808" s="15">
        <v>44</v>
      </c>
      <c r="AX808" s="15">
        <v>45</v>
      </c>
      <c r="AY808" s="15">
        <v>46</v>
      </c>
      <c r="AZ808" s="15">
        <v>47</v>
      </c>
      <c r="BA808" s="15">
        <v>48</v>
      </c>
      <c r="BB808" s="15">
        <v>49</v>
      </c>
      <c r="BC808" s="15">
        <v>50</v>
      </c>
      <c r="BD808" s="15">
        <v>51</v>
      </c>
      <c r="BE808" s="15">
        <v>52</v>
      </c>
      <c r="BF808" s="15">
        <v>53</v>
      </c>
      <c r="BG808" s="15">
        <v>54</v>
      </c>
      <c r="BH808" s="15">
        <v>55</v>
      </c>
      <c r="BI808" s="15">
        <v>56</v>
      </c>
      <c r="BJ808" s="15">
        <v>57</v>
      </c>
      <c r="BK808" s="15">
        <v>58</v>
      </c>
      <c r="BL808" s="15">
        <v>59</v>
      </c>
      <c r="BM808" s="15">
        <v>60</v>
      </c>
      <c r="BN808" s="15">
        <v>61</v>
      </c>
      <c r="BO808" s="15">
        <v>62</v>
      </c>
      <c r="BP808" s="15">
        <v>63</v>
      </c>
      <c r="BQ808" s="15">
        <v>64</v>
      </c>
      <c r="BR808" s="15">
        <v>65</v>
      </c>
      <c r="BS808" s="15">
        <v>66</v>
      </c>
      <c r="BT808" s="15">
        <v>67</v>
      </c>
      <c r="BU808" s="15">
        <v>68</v>
      </c>
      <c r="BV808" s="15">
        <v>69</v>
      </c>
      <c r="BW808" s="15">
        <v>70</v>
      </c>
      <c r="BX808" s="15">
        <v>71</v>
      </c>
      <c r="BY808" s="15">
        <v>72</v>
      </c>
      <c r="BZ808" s="15">
        <v>73</v>
      </c>
      <c r="CA808" s="15">
        <v>74</v>
      </c>
      <c r="CB808" s="15">
        <v>75</v>
      </c>
      <c r="CC808" s="15">
        <v>76</v>
      </c>
      <c r="CD808" s="15">
        <v>77</v>
      </c>
      <c r="CE808" s="15">
        <v>78</v>
      </c>
      <c r="CF808" s="15">
        <v>79</v>
      </c>
      <c r="CG808" s="15">
        <v>80</v>
      </c>
      <c r="CH808" s="15">
        <v>81</v>
      </c>
      <c r="CI808" s="15">
        <v>82</v>
      </c>
      <c r="CJ808" s="15">
        <v>83</v>
      </c>
      <c r="CK808" s="15">
        <v>84</v>
      </c>
      <c r="CL808" s="15">
        <v>85</v>
      </c>
      <c r="CM808" s="15">
        <v>86</v>
      </c>
      <c r="CN808" s="15">
        <v>87</v>
      </c>
      <c r="CO808" s="15">
        <v>88</v>
      </c>
      <c r="CP808" s="15">
        <v>89</v>
      </c>
      <c r="CQ808" s="15">
        <v>90</v>
      </c>
      <c r="CR808" s="15">
        <v>91</v>
      </c>
      <c r="CS808" s="15">
        <v>92</v>
      </c>
      <c r="CT808" s="15">
        <v>93</v>
      </c>
      <c r="CU808" s="15">
        <v>94</v>
      </c>
      <c r="CV808" s="15">
        <v>95</v>
      </c>
      <c r="CW808" s="15">
        <v>96</v>
      </c>
      <c r="CX808" s="15">
        <v>97</v>
      </c>
      <c r="CY808" s="15">
        <v>98</v>
      </c>
      <c r="CZ808" s="15">
        <v>99</v>
      </c>
      <c r="DA808" s="15">
        <v>100</v>
      </c>
      <c r="DB808" s="15">
        <v>101</v>
      </c>
      <c r="DC808" s="15">
        <v>102</v>
      </c>
      <c r="DD808" s="15">
        <v>103</v>
      </c>
      <c r="DE808" s="15">
        <v>104</v>
      </c>
      <c r="DF808" s="15">
        <v>105</v>
      </c>
      <c r="DG808" s="15">
        <v>106</v>
      </c>
      <c r="DH808" s="15">
        <v>107</v>
      </c>
      <c r="DI808" s="15">
        <v>108</v>
      </c>
      <c r="DJ808" s="15">
        <v>109</v>
      </c>
      <c r="DK808" s="15">
        <v>110</v>
      </c>
      <c r="DL808" s="15">
        <v>111</v>
      </c>
      <c r="DM808" s="15">
        <v>112</v>
      </c>
      <c r="DN808" s="15">
        <v>113</v>
      </c>
      <c r="DO808" s="15">
        <v>114</v>
      </c>
      <c r="DP808" s="15">
        <v>115</v>
      </c>
      <c r="DQ808" s="15">
        <v>116</v>
      </c>
      <c r="DR808" s="15">
        <v>117</v>
      </c>
      <c r="DS808" s="15">
        <v>118</v>
      </c>
      <c r="DT808" s="15">
        <v>119</v>
      </c>
      <c r="DU808" s="15">
        <v>120</v>
      </c>
      <c r="DV808" s="15">
        <v>121</v>
      </c>
      <c r="DW808" s="15">
        <v>122</v>
      </c>
      <c r="DX808" s="15">
        <v>123</v>
      </c>
      <c r="DY808" s="15">
        <v>124</v>
      </c>
      <c r="DZ808" s="15">
        <v>125</v>
      </c>
      <c r="EA808" s="15">
        <v>126</v>
      </c>
      <c r="EB808" s="15">
        <v>127</v>
      </c>
      <c r="EC808" s="15">
        <v>128</v>
      </c>
      <c r="ED808" s="15">
        <v>129</v>
      </c>
      <c r="EE808" s="15">
        <v>130</v>
      </c>
      <c r="EF808" s="15">
        <v>131</v>
      </c>
      <c r="EG808" s="15">
        <v>132</v>
      </c>
      <c r="EH808" s="15">
        <v>133</v>
      </c>
      <c r="EI808" s="15">
        <v>134</v>
      </c>
      <c r="EJ808" s="15">
        <v>135</v>
      </c>
      <c r="EK808" s="15">
        <v>136</v>
      </c>
      <c r="EL808" s="15">
        <v>137</v>
      </c>
      <c r="EM808" s="15">
        <v>138</v>
      </c>
      <c r="EN808" s="15">
        <v>139</v>
      </c>
      <c r="EO808" s="15">
        <v>140</v>
      </c>
      <c r="EP808" s="15">
        <v>141</v>
      </c>
      <c r="EQ808" s="15">
        <v>142</v>
      </c>
      <c r="ER808" s="15">
        <v>143</v>
      </c>
      <c r="ES808" s="15">
        <v>144</v>
      </c>
      <c r="ET808" s="15">
        <v>145</v>
      </c>
      <c r="EU808" s="15">
        <v>146</v>
      </c>
      <c r="EV808" s="15">
        <v>147</v>
      </c>
      <c r="EW808" s="15">
        <v>148</v>
      </c>
      <c r="EX808" s="15">
        <v>149</v>
      </c>
      <c r="EY808" s="15">
        <v>150</v>
      </c>
      <c r="EZ808" s="15">
        <v>151</v>
      </c>
      <c r="FA808" s="15">
        <v>152</v>
      </c>
      <c r="FB808" s="15">
        <v>153</v>
      </c>
      <c r="FC808" s="15">
        <v>154</v>
      </c>
      <c r="FD808" s="15">
        <v>155</v>
      </c>
      <c r="FE808" s="15">
        <v>156</v>
      </c>
      <c r="FF808" s="15">
        <v>157</v>
      </c>
      <c r="FG808" s="15">
        <v>158</v>
      </c>
      <c r="FH808" s="15">
        <v>159</v>
      </c>
      <c r="FI808" s="15">
        <v>160</v>
      </c>
      <c r="FJ808" s="15">
        <v>161</v>
      </c>
      <c r="FK808" s="15">
        <v>162</v>
      </c>
      <c r="FL808" s="15">
        <v>163</v>
      </c>
      <c r="FM808" s="15">
        <v>164</v>
      </c>
    </row>
    <row r="809" spans="4:170" s="15" customFormat="1">
      <c r="E809" s="475" t="s">
        <v>311</v>
      </c>
      <c r="F809" s="15">
        <v>143</v>
      </c>
      <c r="G809" s="15">
        <v>115</v>
      </c>
      <c r="H809" s="15">
        <v>77</v>
      </c>
      <c r="I809" s="15">
        <v>13</v>
      </c>
      <c r="J809" s="15">
        <v>157</v>
      </c>
      <c r="K809" s="15">
        <v>65</v>
      </c>
      <c r="L809" s="15">
        <v>130</v>
      </c>
      <c r="M809" s="15">
        <v>141</v>
      </c>
      <c r="N809" s="15">
        <v>31</v>
      </c>
      <c r="O809" s="15">
        <v>42</v>
      </c>
      <c r="P809" s="15">
        <v>39</v>
      </c>
      <c r="Q809" s="15">
        <v>25</v>
      </c>
      <c r="R809" s="15">
        <v>120</v>
      </c>
      <c r="S809" s="15">
        <v>113</v>
      </c>
      <c r="T809" s="15">
        <v>131</v>
      </c>
      <c r="U809" s="15">
        <v>49</v>
      </c>
      <c r="V809" s="15">
        <v>123</v>
      </c>
      <c r="W809" s="15">
        <v>104</v>
      </c>
      <c r="X809" s="15">
        <v>161</v>
      </c>
      <c r="Y809" s="15">
        <v>156</v>
      </c>
      <c r="Z809" s="15">
        <v>160</v>
      </c>
      <c r="AA809" s="15">
        <v>19</v>
      </c>
      <c r="AB809" s="15">
        <v>116</v>
      </c>
      <c r="AC809" s="15">
        <v>56</v>
      </c>
      <c r="AD809" s="15">
        <v>48</v>
      </c>
      <c r="AE809" s="15">
        <v>55</v>
      </c>
      <c r="AF809" s="15">
        <v>6</v>
      </c>
      <c r="AG809" s="15">
        <v>146</v>
      </c>
      <c r="AH809" s="15">
        <v>3</v>
      </c>
      <c r="AI809" s="15">
        <v>98</v>
      </c>
      <c r="AJ809" s="15">
        <v>9</v>
      </c>
      <c r="AK809" s="15">
        <v>46</v>
      </c>
      <c r="AL809" s="15">
        <v>149</v>
      </c>
      <c r="AM809" s="15">
        <v>97</v>
      </c>
      <c r="AN809" s="15">
        <v>124</v>
      </c>
      <c r="AO809" s="15">
        <v>109</v>
      </c>
      <c r="AP809" s="15">
        <v>38</v>
      </c>
      <c r="AQ809" s="15">
        <v>1</v>
      </c>
      <c r="AR809" s="15">
        <v>127</v>
      </c>
      <c r="AS809" s="15">
        <v>83</v>
      </c>
      <c r="AT809" s="15">
        <v>78</v>
      </c>
      <c r="AU809" s="15">
        <v>18</v>
      </c>
      <c r="AV809" s="15">
        <v>81</v>
      </c>
      <c r="AW809" s="15">
        <v>137</v>
      </c>
      <c r="AX809" s="15">
        <v>69</v>
      </c>
      <c r="AY809" s="15">
        <v>112</v>
      </c>
      <c r="AZ809" s="15">
        <v>20</v>
      </c>
      <c r="BA809" s="15">
        <v>12</v>
      </c>
      <c r="BB809" s="15">
        <v>10</v>
      </c>
      <c r="BC809" s="15">
        <v>107</v>
      </c>
      <c r="BD809" s="15">
        <v>74</v>
      </c>
      <c r="BE809" s="15">
        <v>70</v>
      </c>
      <c r="BF809" s="15">
        <v>32</v>
      </c>
      <c r="BG809" s="15">
        <v>87</v>
      </c>
      <c r="BH809" s="15">
        <v>91</v>
      </c>
      <c r="BI809" s="15">
        <v>95</v>
      </c>
      <c r="BJ809" s="15">
        <v>21</v>
      </c>
      <c r="BK809" s="15">
        <v>37</v>
      </c>
      <c r="BL809" s="15">
        <v>162</v>
      </c>
      <c r="BM809" s="15">
        <v>89</v>
      </c>
      <c r="BN809" s="15">
        <v>5</v>
      </c>
      <c r="BO809" s="15">
        <v>108</v>
      </c>
      <c r="BP809" s="15">
        <v>16</v>
      </c>
      <c r="BQ809" s="15">
        <v>148</v>
      </c>
      <c r="BR809" s="15">
        <v>111</v>
      </c>
      <c r="BS809" s="15">
        <v>47</v>
      </c>
      <c r="BT809" s="15">
        <v>158</v>
      </c>
      <c r="BU809" s="15">
        <v>142</v>
      </c>
      <c r="BV809" s="15">
        <v>122</v>
      </c>
      <c r="BW809" s="15">
        <v>119</v>
      </c>
      <c r="BX809" s="15">
        <v>29</v>
      </c>
      <c r="BY809" s="15">
        <v>68</v>
      </c>
      <c r="BZ809" s="15">
        <v>41</v>
      </c>
      <c r="CA809" s="15">
        <v>132</v>
      </c>
      <c r="CB809" s="15">
        <v>164</v>
      </c>
      <c r="CC809" s="15">
        <v>63</v>
      </c>
      <c r="CD809" s="15">
        <v>4</v>
      </c>
      <c r="CE809" s="15">
        <v>7</v>
      </c>
      <c r="CF809" s="15">
        <v>126</v>
      </c>
      <c r="CG809" s="15">
        <v>153</v>
      </c>
      <c r="CH809" s="15">
        <v>93</v>
      </c>
      <c r="CI809" s="15">
        <v>163</v>
      </c>
      <c r="CJ809" s="15">
        <v>79</v>
      </c>
      <c r="CK809" s="15">
        <v>67</v>
      </c>
      <c r="CL809" s="15">
        <v>71</v>
      </c>
      <c r="CM809" s="15">
        <v>139</v>
      </c>
      <c r="CN809" s="15">
        <v>58</v>
      </c>
      <c r="CO809" s="15">
        <v>44</v>
      </c>
      <c r="CP809" s="15">
        <v>27</v>
      </c>
      <c r="CQ809" s="15">
        <v>54</v>
      </c>
      <c r="CR809" s="15">
        <v>125</v>
      </c>
      <c r="CS809" s="15">
        <v>33</v>
      </c>
      <c r="CT809" s="15">
        <v>80</v>
      </c>
      <c r="CU809" s="15">
        <v>117</v>
      </c>
      <c r="CV809" s="15">
        <v>57</v>
      </c>
      <c r="CW809" s="15">
        <v>84</v>
      </c>
      <c r="CX809" s="15">
        <v>135</v>
      </c>
      <c r="CY809" s="15">
        <v>30</v>
      </c>
      <c r="CZ809" s="15">
        <v>36</v>
      </c>
      <c r="DA809" s="15">
        <v>96</v>
      </c>
      <c r="DB809" s="15">
        <v>99</v>
      </c>
      <c r="DC809" s="15">
        <v>76</v>
      </c>
      <c r="DD809" s="15">
        <v>106</v>
      </c>
      <c r="DE809" s="15">
        <v>101</v>
      </c>
      <c r="DF809" s="15">
        <v>144</v>
      </c>
      <c r="DG809" s="15">
        <v>150</v>
      </c>
      <c r="DH809" s="15">
        <v>90</v>
      </c>
      <c r="DI809" s="15">
        <v>62</v>
      </c>
      <c r="DJ809" s="15">
        <v>72</v>
      </c>
      <c r="DK809" s="15">
        <v>52</v>
      </c>
      <c r="DL809" s="15">
        <v>100</v>
      </c>
      <c r="DM809" s="15">
        <v>53</v>
      </c>
      <c r="DN809" s="15">
        <v>26</v>
      </c>
      <c r="DO809" s="15">
        <v>140</v>
      </c>
      <c r="DP809" s="15">
        <v>2</v>
      </c>
      <c r="DQ809" s="15">
        <v>85</v>
      </c>
      <c r="DR809" s="15">
        <v>14</v>
      </c>
      <c r="DS809" s="15">
        <v>22</v>
      </c>
      <c r="DT809" s="15">
        <v>40</v>
      </c>
      <c r="DU809" s="15">
        <v>151</v>
      </c>
      <c r="DV809" s="15">
        <v>43</v>
      </c>
      <c r="DW809" s="15">
        <v>28</v>
      </c>
      <c r="DX809" s="15">
        <v>129</v>
      </c>
      <c r="DY809" s="15">
        <v>88</v>
      </c>
      <c r="DZ809" s="15">
        <v>61</v>
      </c>
      <c r="EA809" s="15">
        <v>34</v>
      </c>
      <c r="EB809" s="15">
        <v>145</v>
      </c>
      <c r="EC809" s="15">
        <v>50</v>
      </c>
      <c r="ED809" s="15">
        <v>17</v>
      </c>
      <c r="EE809" s="15">
        <v>66</v>
      </c>
      <c r="EF809" s="15">
        <v>35</v>
      </c>
      <c r="EG809" s="15">
        <v>138</v>
      </c>
      <c r="EH809" s="15">
        <v>159</v>
      </c>
      <c r="EI809" s="15">
        <v>152</v>
      </c>
      <c r="EJ809" s="15">
        <v>121</v>
      </c>
      <c r="EK809" s="15">
        <v>82</v>
      </c>
      <c r="EL809" s="15">
        <v>128</v>
      </c>
      <c r="EM809" s="15">
        <v>105</v>
      </c>
      <c r="EN809" s="15">
        <v>147</v>
      </c>
      <c r="EO809" s="15">
        <v>73</v>
      </c>
      <c r="EP809" s="15">
        <v>8</v>
      </c>
      <c r="EQ809" s="15">
        <v>103</v>
      </c>
      <c r="ER809" s="15">
        <v>94</v>
      </c>
      <c r="ES809" s="15">
        <v>60</v>
      </c>
      <c r="ET809" s="15">
        <v>86</v>
      </c>
      <c r="EU809" s="15">
        <v>92</v>
      </c>
      <c r="EV809" s="15">
        <v>11</v>
      </c>
      <c r="EW809" s="15">
        <v>64</v>
      </c>
      <c r="EX809" s="15">
        <v>23</v>
      </c>
      <c r="EY809" s="15">
        <v>59</v>
      </c>
      <c r="EZ809" s="15">
        <v>118</v>
      </c>
      <c r="FA809" s="15">
        <v>134</v>
      </c>
      <c r="FB809" s="15">
        <v>24</v>
      </c>
      <c r="FC809" s="15">
        <v>110</v>
      </c>
      <c r="FD809" s="15">
        <v>51</v>
      </c>
      <c r="FE809" s="15">
        <v>75</v>
      </c>
      <c r="FF809" s="15">
        <v>154</v>
      </c>
      <c r="FG809" s="15">
        <v>102</v>
      </c>
      <c r="FH809" s="15">
        <v>133</v>
      </c>
      <c r="FI809" s="15">
        <v>114</v>
      </c>
      <c r="FJ809" s="15">
        <v>155</v>
      </c>
      <c r="FK809" s="15">
        <v>45</v>
      </c>
      <c r="FL809" s="15">
        <v>136</v>
      </c>
      <c r="FM809" s="15">
        <v>15</v>
      </c>
    </row>
    <row r="810" spans="4:170" s="15" customFormat="1">
      <c r="E810" s="475" t="s">
        <v>313</v>
      </c>
      <c r="F810" s="15">
        <v>132</v>
      </c>
      <c r="G810" s="15">
        <v>44</v>
      </c>
      <c r="H810" s="15">
        <v>157</v>
      </c>
      <c r="I810" s="15">
        <v>75</v>
      </c>
      <c r="J810" s="15">
        <v>1</v>
      </c>
      <c r="K810" s="15">
        <v>17</v>
      </c>
      <c r="L810" s="15">
        <v>94</v>
      </c>
      <c r="M810" s="15">
        <v>51</v>
      </c>
      <c r="N810" s="15">
        <v>158</v>
      </c>
      <c r="O810" s="15">
        <v>38</v>
      </c>
      <c r="P810" s="15">
        <v>40</v>
      </c>
      <c r="Q810" s="15">
        <v>83</v>
      </c>
      <c r="R810" s="15">
        <v>56</v>
      </c>
      <c r="S810" s="15">
        <v>141</v>
      </c>
      <c r="T810" s="15">
        <v>138</v>
      </c>
      <c r="U810" s="15">
        <v>124</v>
      </c>
      <c r="V810" s="15">
        <v>80</v>
      </c>
      <c r="W810" s="15">
        <v>74</v>
      </c>
      <c r="X810" s="15">
        <v>53</v>
      </c>
      <c r="Y810" s="15">
        <v>102</v>
      </c>
      <c r="Z810" s="15">
        <v>115</v>
      </c>
      <c r="AA810" s="15">
        <v>159</v>
      </c>
      <c r="AB810" s="15">
        <v>2</v>
      </c>
      <c r="AC810" s="15">
        <v>163</v>
      </c>
      <c r="AD810" s="15">
        <v>106</v>
      </c>
      <c r="AE810" s="15">
        <v>89</v>
      </c>
      <c r="AF810" s="15">
        <v>50</v>
      </c>
      <c r="AG810" s="15">
        <v>139</v>
      </c>
      <c r="AH810" s="15">
        <v>118</v>
      </c>
      <c r="AI810" s="15">
        <v>143</v>
      </c>
      <c r="AJ810" s="15">
        <v>64</v>
      </c>
      <c r="AK810" s="15">
        <v>153</v>
      </c>
      <c r="AL810" s="15">
        <v>107</v>
      </c>
      <c r="AM810" s="15">
        <v>71</v>
      </c>
      <c r="AN810" s="15">
        <v>39</v>
      </c>
      <c r="AO810" s="15">
        <v>145</v>
      </c>
      <c r="AP810" s="15">
        <v>155</v>
      </c>
      <c r="AQ810" s="15">
        <v>96</v>
      </c>
      <c r="AR810" s="15">
        <v>35</v>
      </c>
      <c r="AS810" s="15">
        <v>41</v>
      </c>
      <c r="AT810" s="15">
        <v>90</v>
      </c>
      <c r="AU810" s="15">
        <v>65</v>
      </c>
      <c r="AV810" s="15">
        <v>27</v>
      </c>
      <c r="AW810" s="15">
        <v>55</v>
      </c>
      <c r="AX810" s="15">
        <v>49</v>
      </c>
      <c r="AY810" s="15">
        <v>162</v>
      </c>
      <c r="AZ810" s="15">
        <v>31</v>
      </c>
      <c r="BA810" s="15">
        <v>147</v>
      </c>
      <c r="BB810" s="15">
        <v>93</v>
      </c>
      <c r="BC810" s="15">
        <v>103</v>
      </c>
      <c r="BD810" s="15">
        <v>164</v>
      </c>
      <c r="BE810" s="15">
        <v>13</v>
      </c>
      <c r="BF810" s="15">
        <v>19</v>
      </c>
      <c r="BG810" s="15">
        <v>66</v>
      </c>
      <c r="BH810" s="15">
        <v>62</v>
      </c>
      <c r="BI810" s="15">
        <v>15</v>
      </c>
      <c r="BJ810" s="15">
        <v>121</v>
      </c>
      <c r="BK810" s="15">
        <v>150</v>
      </c>
      <c r="BL810" s="15">
        <v>92</v>
      </c>
      <c r="BM810" s="15">
        <v>81</v>
      </c>
      <c r="BN810" s="15">
        <v>110</v>
      </c>
      <c r="BO810" s="15">
        <v>98</v>
      </c>
      <c r="BP810" s="15">
        <v>91</v>
      </c>
      <c r="BQ810" s="15">
        <v>78</v>
      </c>
      <c r="BR810" s="15">
        <v>34</v>
      </c>
      <c r="BS810" s="15">
        <v>54</v>
      </c>
      <c r="BT810" s="15">
        <v>30</v>
      </c>
      <c r="BU810" s="15">
        <v>97</v>
      </c>
      <c r="BV810" s="15">
        <v>86</v>
      </c>
      <c r="BW810" s="15">
        <v>146</v>
      </c>
      <c r="BX810" s="15">
        <v>114</v>
      </c>
      <c r="BY810" s="15">
        <v>126</v>
      </c>
      <c r="BZ810" s="15">
        <v>25</v>
      </c>
      <c r="CA810" s="15">
        <v>82</v>
      </c>
      <c r="CB810" s="15">
        <v>43</v>
      </c>
      <c r="CC810" s="15">
        <v>79</v>
      </c>
      <c r="CD810" s="15">
        <v>23</v>
      </c>
      <c r="CE810" s="15">
        <v>154</v>
      </c>
      <c r="CF810" s="15">
        <v>68</v>
      </c>
      <c r="CG810" s="15">
        <v>18</v>
      </c>
      <c r="CH810" s="15">
        <v>87</v>
      </c>
      <c r="CI810" s="15">
        <v>9</v>
      </c>
      <c r="CJ810" s="15">
        <v>45</v>
      </c>
      <c r="CK810" s="15">
        <v>76</v>
      </c>
      <c r="CL810" s="15">
        <v>112</v>
      </c>
      <c r="CM810" s="15">
        <v>140</v>
      </c>
      <c r="CN810" s="15">
        <v>133</v>
      </c>
      <c r="CO810" s="15">
        <v>72</v>
      </c>
      <c r="CP810" s="15">
        <v>142</v>
      </c>
      <c r="CQ810" s="15">
        <v>128</v>
      </c>
      <c r="CR810" s="15">
        <v>134</v>
      </c>
      <c r="CS810" s="15">
        <v>48</v>
      </c>
      <c r="CT810" s="15">
        <v>84</v>
      </c>
      <c r="CU810" s="15">
        <v>7</v>
      </c>
      <c r="CV810" s="15">
        <v>136</v>
      </c>
      <c r="CW810" s="15">
        <v>14</v>
      </c>
      <c r="CX810" s="15">
        <v>131</v>
      </c>
      <c r="CY810" s="15">
        <v>57</v>
      </c>
      <c r="CZ810" s="15">
        <v>26</v>
      </c>
      <c r="DA810" s="15">
        <v>123</v>
      </c>
      <c r="DB810" s="15">
        <v>69</v>
      </c>
      <c r="DC810" s="15">
        <v>5</v>
      </c>
      <c r="DD810" s="15">
        <v>152</v>
      </c>
      <c r="DE810" s="15">
        <v>32</v>
      </c>
      <c r="DF810" s="15">
        <v>37</v>
      </c>
      <c r="DG810" s="15">
        <v>59</v>
      </c>
      <c r="DH810" s="15">
        <v>3</v>
      </c>
      <c r="DI810" s="15">
        <v>67</v>
      </c>
      <c r="DJ810" s="15">
        <v>28</v>
      </c>
      <c r="DK810" s="15">
        <v>16</v>
      </c>
      <c r="DL810" s="15">
        <v>10</v>
      </c>
      <c r="DM810" s="15">
        <v>111</v>
      </c>
      <c r="DN810" s="15">
        <v>127</v>
      </c>
      <c r="DO810" s="15">
        <v>85</v>
      </c>
      <c r="DP810" s="15">
        <v>116</v>
      </c>
      <c r="DQ810" s="15">
        <v>148</v>
      </c>
      <c r="DR810" s="15">
        <v>24</v>
      </c>
      <c r="DS810" s="15">
        <v>29</v>
      </c>
      <c r="DT810" s="15">
        <v>11</v>
      </c>
      <c r="DU810" s="15">
        <v>8</v>
      </c>
      <c r="DV810" s="15">
        <v>42</v>
      </c>
      <c r="DW810" s="15">
        <v>113</v>
      </c>
      <c r="DX810" s="15">
        <v>100</v>
      </c>
      <c r="DY810" s="15">
        <v>47</v>
      </c>
      <c r="DZ810" s="15">
        <v>109</v>
      </c>
      <c r="EA810" s="15">
        <v>88</v>
      </c>
      <c r="EB810" s="15">
        <v>95</v>
      </c>
      <c r="EC810" s="15">
        <v>137</v>
      </c>
      <c r="ED810" s="15">
        <v>46</v>
      </c>
      <c r="EE810" s="15">
        <v>6</v>
      </c>
      <c r="EF810" s="15">
        <v>120</v>
      </c>
      <c r="EG810" s="15">
        <v>149</v>
      </c>
      <c r="EH810" s="15">
        <v>70</v>
      </c>
      <c r="EI810" s="15">
        <v>63</v>
      </c>
      <c r="EJ810" s="15">
        <v>101</v>
      </c>
      <c r="EK810" s="15">
        <v>144</v>
      </c>
      <c r="EL810" s="15">
        <v>156</v>
      </c>
      <c r="EM810" s="15">
        <v>52</v>
      </c>
      <c r="EN810" s="15">
        <v>125</v>
      </c>
      <c r="EO810" s="15">
        <v>12</v>
      </c>
      <c r="EP810" s="15">
        <v>117</v>
      </c>
      <c r="EQ810" s="15">
        <v>105</v>
      </c>
      <c r="ER810" s="15">
        <v>130</v>
      </c>
      <c r="ES810" s="15">
        <v>21</v>
      </c>
      <c r="ET810" s="15">
        <v>99</v>
      </c>
      <c r="EU810" s="15">
        <v>122</v>
      </c>
      <c r="EV810" s="15">
        <v>161</v>
      </c>
      <c r="EW810" s="15">
        <v>20</v>
      </c>
      <c r="EX810" s="15">
        <v>77</v>
      </c>
      <c r="EY810" s="15">
        <v>58</v>
      </c>
      <c r="EZ810" s="15">
        <v>119</v>
      </c>
      <c r="FA810" s="15">
        <v>151</v>
      </c>
      <c r="FB810" s="15">
        <v>135</v>
      </c>
      <c r="FC810" s="15">
        <v>61</v>
      </c>
      <c r="FD810" s="15">
        <v>108</v>
      </c>
      <c r="FE810" s="15">
        <v>60</v>
      </c>
      <c r="FF810" s="15">
        <v>104</v>
      </c>
      <c r="FG810" s="15">
        <v>4</v>
      </c>
      <c r="FH810" s="15">
        <v>22</v>
      </c>
      <c r="FI810" s="15">
        <v>36</v>
      </c>
      <c r="FJ810" s="15">
        <v>73</v>
      </c>
      <c r="FK810" s="15">
        <v>129</v>
      </c>
      <c r="FL810" s="15">
        <v>160</v>
      </c>
      <c r="FM810" s="15">
        <v>33</v>
      </c>
    </row>
    <row r="811" spans="4:170" s="15" customFormat="1"/>
    <row r="812" spans="4:170" s="15" customFormat="1">
      <c r="D812" s="479">
        <v>165</v>
      </c>
      <c r="E812" s="40" t="s">
        <v>338</v>
      </c>
    </row>
    <row r="813" spans="4:170" s="15" customFormat="1">
      <c r="E813" s="475" t="s">
        <v>283</v>
      </c>
      <c r="F813" s="15">
        <v>1</v>
      </c>
      <c r="G813" s="15">
        <v>2</v>
      </c>
      <c r="H813" s="15">
        <v>3</v>
      </c>
      <c r="I813" s="15">
        <v>4</v>
      </c>
      <c r="J813" s="15">
        <v>5</v>
      </c>
      <c r="K813" s="15">
        <v>6</v>
      </c>
      <c r="L813" s="15">
        <v>7</v>
      </c>
      <c r="M813" s="15">
        <v>8</v>
      </c>
      <c r="N813" s="15">
        <v>9</v>
      </c>
      <c r="O813" s="15">
        <v>10</v>
      </c>
      <c r="P813" s="15">
        <v>11</v>
      </c>
      <c r="Q813" s="15">
        <v>12</v>
      </c>
      <c r="R813" s="15">
        <v>13</v>
      </c>
      <c r="S813" s="15">
        <v>14</v>
      </c>
      <c r="T813" s="15">
        <v>15</v>
      </c>
      <c r="U813" s="15">
        <v>16</v>
      </c>
      <c r="V813" s="15">
        <v>17</v>
      </c>
      <c r="W813" s="15">
        <v>18</v>
      </c>
      <c r="X813" s="15">
        <v>19</v>
      </c>
      <c r="Y813" s="15">
        <v>20</v>
      </c>
      <c r="Z813" s="15">
        <v>21</v>
      </c>
      <c r="AA813" s="15">
        <v>22</v>
      </c>
      <c r="AB813" s="15">
        <v>23</v>
      </c>
      <c r="AC813" s="15">
        <v>24</v>
      </c>
      <c r="AD813" s="15">
        <v>25</v>
      </c>
      <c r="AE813" s="15">
        <v>26</v>
      </c>
      <c r="AF813" s="15">
        <v>27</v>
      </c>
      <c r="AG813" s="15">
        <v>28</v>
      </c>
      <c r="AH813" s="15">
        <v>29</v>
      </c>
      <c r="AI813" s="15">
        <v>30</v>
      </c>
      <c r="AJ813" s="15">
        <v>31</v>
      </c>
      <c r="AK813" s="15">
        <v>32</v>
      </c>
      <c r="AL813" s="15">
        <v>33</v>
      </c>
      <c r="AM813" s="15">
        <v>34</v>
      </c>
      <c r="AN813" s="15">
        <v>35</v>
      </c>
      <c r="AO813" s="15">
        <v>36</v>
      </c>
      <c r="AP813" s="15">
        <v>37</v>
      </c>
      <c r="AQ813" s="15">
        <v>38</v>
      </c>
      <c r="AR813" s="15">
        <v>39</v>
      </c>
      <c r="AS813" s="15">
        <v>40</v>
      </c>
      <c r="AT813" s="15">
        <v>41</v>
      </c>
      <c r="AU813" s="15">
        <v>42</v>
      </c>
      <c r="AV813" s="15">
        <v>43</v>
      </c>
      <c r="AW813" s="15">
        <v>44</v>
      </c>
      <c r="AX813" s="15">
        <v>45</v>
      </c>
      <c r="AY813" s="15">
        <v>46</v>
      </c>
      <c r="AZ813" s="15">
        <v>47</v>
      </c>
      <c r="BA813" s="15">
        <v>48</v>
      </c>
      <c r="BB813" s="15">
        <v>49</v>
      </c>
      <c r="BC813" s="15">
        <v>50</v>
      </c>
      <c r="BD813" s="15">
        <v>51</v>
      </c>
      <c r="BE813" s="15">
        <v>52</v>
      </c>
      <c r="BF813" s="15">
        <v>53</v>
      </c>
      <c r="BG813" s="15">
        <v>54</v>
      </c>
      <c r="BH813" s="15">
        <v>55</v>
      </c>
      <c r="BI813" s="15">
        <v>56</v>
      </c>
      <c r="BJ813" s="15">
        <v>57</v>
      </c>
      <c r="BK813" s="15">
        <v>58</v>
      </c>
      <c r="BL813" s="15">
        <v>59</v>
      </c>
      <c r="BM813" s="15">
        <v>60</v>
      </c>
      <c r="BN813" s="15">
        <v>61</v>
      </c>
      <c r="BO813" s="15">
        <v>62</v>
      </c>
      <c r="BP813" s="15">
        <v>63</v>
      </c>
      <c r="BQ813" s="15">
        <v>64</v>
      </c>
      <c r="BR813" s="15">
        <v>65</v>
      </c>
      <c r="BS813" s="15">
        <v>66</v>
      </c>
      <c r="BT813" s="15">
        <v>67</v>
      </c>
      <c r="BU813" s="15">
        <v>68</v>
      </c>
      <c r="BV813" s="15">
        <v>69</v>
      </c>
      <c r="BW813" s="15">
        <v>70</v>
      </c>
      <c r="BX813" s="15">
        <v>71</v>
      </c>
      <c r="BY813" s="15">
        <v>72</v>
      </c>
      <c r="BZ813" s="15">
        <v>73</v>
      </c>
      <c r="CA813" s="15">
        <v>74</v>
      </c>
      <c r="CB813" s="15">
        <v>75</v>
      </c>
      <c r="CC813" s="15">
        <v>76</v>
      </c>
      <c r="CD813" s="15">
        <v>77</v>
      </c>
      <c r="CE813" s="15">
        <v>78</v>
      </c>
      <c r="CF813" s="15">
        <v>79</v>
      </c>
      <c r="CG813" s="15">
        <v>80</v>
      </c>
      <c r="CH813" s="15">
        <v>81</v>
      </c>
      <c r="CI813" s="15">
        <v>82</v>
      </c>
      <c r="CJ813" s="15">
        <v>83</v>
      </c>
      <c r="CK813" s="15">
        <v>84</v>
      </c>
      <c r="CL813" s="15">
        <v>85</v>
      </c>
      <c r="CM813" s="15">
        <v>86</v>
      </c>
      <c r="CN813" s="15">
        <v>87</v>
      </c>
      <c r="CO813" s="15">
        <v>88</v>
      </c>
      <c r="CP813" s="15">
        <v>89</v>
      </c>
      <c r="CQ813" s="15">
        <v>90</v>
      </c>
      <c r="CR813" s="15">
        <v>91</v>
      </c>
      <c r="CS813" s="15">
        <v>92</v>
      </c>
      <c r="CT813" s="15">
        <v>93</v>
      </c>
      <c r="CU813" s="15">
        <v>94</v>
      </c>
      <c r="CV813" s="15">
        <v>95</v>
      </c>
      <c r="CW813" s="15">
        <v>96</v>
      </c>
      <c r="CX813" s="15">
        <v>97</v>
      </c>
      <c r="CY813" s="15">
        <v>98</v>
      </c>
      <c r="CZ813" s="15">
        <v>99</v>
      </c>
      <c r="DA813" s="15">
        <v>100</v>
      </c>
      <c r="DB813" s="15">
        <v>101</v>
      </c>
      <c r="DC813" s="15">
        <v>102</v>
      </c>
      <c r="DD813" s="15">
        <v>103</v>
      </c>
      <c r="DE813" s="15">
        <v>104</v>
      </c>
      <c r="DF813" s="15">
        <v>105</v>
      </c>
      <c r="DG813" s="15">
        <v>106</v>
      </c>
      <c r="DH813" s="15">
        <v>107</v>
      </c>
      <c r="DI813" s="15">
        <v>108</v>
      </c>
      <c r="DJ813" s="15">
        <v>109</v>
      </c>
      <c r="DK813" s="15">
        <v>110</v>
      </c>
      <c r="DL813" s="15">
        <v>111</v>
      </c>
      <c r="DM813" s="15">
        <v>112</v>
      </c>
      <c r="DN813" s="15">
        <v>113</v>
      </c>
      <c r="DO813" s="15">
        <v>114</v>
      </c>
      <c r="DP813" s="15">
        <v>115</v>
      </c>
      <c r="DQ813" s="15">
        <v>116</v>
      </c>
      <c r="DR813" s="15">
        <v>117</v>
      </c>
      <c r="DS813" s="15">
        <v>118</v>
      </c>
      <c r="DT813" s="15">
        <v>119</v>
      </c>
      <c r="DU813" s="15">
        <v>120</v>
      </c>
      <c r="DV813" s="15">
        <v>121</v>
      </c>
      <c r="DW813" s="15">
        <v>122</v>
      </c>
      <c r="DX813" s="15">
        <v>123</v>
      </c>
      <c r="DY813" s="15">
        <v>124</v>
      </c>
      <c r="DZ813" s="15">
        <v>125</v>
      </c>
      <c r="EA813" s="15">
        <v>126</v>
      </c>
      <c r="EB813" s="15">
        <v>127</v>
      </c>
      <c r="EC813" s="15">
        <v>128</v>
      </c>
      <c r="ED813" s="15">
        <v>129</v>
      </c>
      <c r="EE813" s="15">
        <v>130</v>
      </c>
      <c r="EF813" s="15">
        <v>131</v>
      </c>
      <c r="EG813" s="15">
        <v>132</v>
      </c>
      <c r="EH813" s="15">
        <v>133</v>
      </c>
      <c r="EI813" s="15">
        <v>134</v>
      </c>
      <c r="EJ813" s="15">
        <v>135</v>
      </c>
      <c r="EK813" s="15">
        <v>136</v>
      </c>
      <c r="EL813" s="15">
        <v>137</v>
      </c>
      <c r="EM813" s="15">
        <v>138</v>
      </c>
      <c r="EN813" s="15">
        <v>139</v>
      </c>
      <c r="EO813" s="15">
        <v>140</v>
      </c>
      <c r="EP813" s="15">
        <v>141</v>
      </c>
      <c r="EQ813" s="15">
        <v>142</v>
      </c>
      <c r="ER813" s="15">
        <v>143</v>
      </c>
      <c r="ES813" s="15">
        <v>144</v>
      </c>
      <c r="ET813" s="15">
        <v>145</v>
      </c>
      <c r="EU813" s="15">
        <v>146</v>
      </c>
      <c r="EV813" s="15">
        <v>147</v>
      </c>
      <c r="EW813" s="15">
        <v>148</v>
      </c>
      <c r="EX813" s="15">
        <v>149</v>
      </c>
      <c r="EY813" s="15">
        <v>150</v>
      </c>
      <c r="EZ813" s="15">
        <v>151</v>
      </c>
      <c r="FA813" s="15">
        <v>152</v>
      </c>
      <c r="FB813" s="15">
        <v>153</v>
      </c>
      <c r="FC813" s="15">
        <v>154</v>
      </c>
      <c r="FD813" s="15">
        <v>155</v>
      </c>
      <c r="FE813" s="15">
        <v>156</v>
      </c>
      <c r="FF813" s="15">
        <v>157</v>
      </c>
      <c r="FG813" s="15">
        <v>158</v>
      </c>
      <c r="FH813" s="15">
        <v>159</v>
      </c>
      <c r="FI813" s="15">
        <v>160</v>
      </c>
      <c r="FJ813" s="15">
        <v>161</v>
      </c>
      <c r="FK813" s="15">
        <v>162</v>
      </c>
      <c r="FL813" s="15">
        <v>163</v>
      </c>
      <c r="FM813" s="15">
        <v>164</v>
      </c>
      <c r="FN813" s="15">
        <v>165</v>
      </c>
    </row>
    <row r="814" spans="4:170" s="15" customFormat="1">
      <c r="E814" s="475" t="s">
        <v>311</v>
      </c>
      <c r="F814" s="15">
        <v>164</v>
      </c>
      <c r="G814" s="15">
        <v>14</v>
      </c>
      <c r="H814" s="15">
        <v>117</v>
      </c>
      <c r="I814" s="15">
        <v>61</v>
      </c>
      <c r="J814" s="15">
        <v>131</v>
      </c>
      <c r="K814" s="15">
        <v>80</v>
      </c>
      <c r="L814" s="15">
        <v>26</v>
      </c>
      <c r="M814" s="15">
        <v>121</v>
      </c>
      <c r="N814" s="15">
        <v>143</v>
      </c>
      <c r="O814" s="15">
        <v>4</v>
      </c>
      <c r="P814" s="15">
        <v>94</v>
      </c>
      <c r="Q814" s="15">
        <v>63</v>
      </c>
      <c r="R814" s="15">
        <v>142</v>
      </c>
      <c r="S814" s="15">
        <v>132</v>
      </c>
      <c r="T814" s="15">
        <v>147</v>
      </c>
      <c r="U814" s="15">
        <v>134</v>
      </c>
      <c r="V814" s="15">
        <v>25</v>
      </c>
      <c r="W814" s="15">
        <v>19</v>
      </c>
      <c r="X814" s="15">
        <v>38</v>
      </c>
      <c r="Y814" s="15">
        <v>79</v>
      </c>
      <c r="Z814" s="15">
        <v>165</v>
      </c>
      <c r="AA814" s="15">
        <v>3</v>
      </c>
      <c r="AB814" s="15">
        <v>127</v>
      </c>
      <c r="AC814" s="15">
        <v>86</v>
      </c>
      <c r="AD814" s="15">
        <v>17</v>
      </c>
      <c r="AE814" s="15">
        <v>23</v>
      </c>
      <c r="AF814" s="15">
        <v>55</v>
      </c>
      <c r="AG814" s="15">
        <v>45</v>
      </c>
      <c r="AH814" s="15">
        <v>145</v>
      </c>
      <c r="AI814" s="15">
        <v>56</v>
      </c>
      <c r="AJ814" s="15">
        <v>140</v>
      </c>
      <c r="AK814" s="15">
        <v>129</v>
      </c>
      <c r="AL814" s="15">
        <v>37</v>
      </c>
      <c r="AM814" s="15">
        <v>8</v>
      </c>
      <c r="AN814" s="15">
        <v>111</v>
      </c>
      <c r="AO814" s="15">
        <v>103</v>
      </c>
      <c r="AP814" s="15">
        <v>68</v>
      </c>
      <c r="AQ814" s="15">
        <v>10</v>
      </c>
      <c r="AR814" s="15">
        <v>90</v>
      </c>
      <c r="AS814" s="15">
        <v>123</v>
      </c>
      <c r="AT814" s="15">
        <v>34</v>
      </c>
      <c r="AU814" s="15">
        <v>135</v>
      </c>
      <c r="AV814" s="15">
        <v>100</v>
      </c>
      <c r="AW814" s="15">
        <v>1</v>
      </c>
      <c r="AX814" s="15">
        <v>81</v>
      </c>
      <c r="AY814" s="15">
        <v>85</v>
      </c>
      <c r="AZ814" s="15">
        <v>58</v>
      </c>
      <c r="BA814" s="15">
        <v>136</v>
      </c>
      <c r="BB814" s="15">
        <v>93</v>
      </c>
      <c r="BC814" s="15">
        <v>161</v>
      </c>
      <c r="BD814" s="15">
        <v>60</v>
      </c>
      <c r="BE814" s="15">
        <v>160</v>
      </c>
      <c r="BF814" s="15">
        <v>151</v>
      </c>
      <c r="BG814" s="15">
        <v>101</v>
      </c>
      <c r="BH814" s="15">
        <v>27</v>
      </c>
      <c r="BI814" s="15">
        <v>149</v>
      </c>
      <c r="BJ814" s="15">
        <v>104</v>
      </c>
      <c r="BK814" s="15">
        <v>12</v>
      </c>
      <c r="BL814" s="15">
        <v>155</v>
      </c>
      <c r="BM814" s="15">
        <v>138</v>
      </c>
      <c r="BN814" s="15">
        <v>125</v>
      </c>
      <c r="BO814" s="15">
        <v>130</v>
      </c>
      <c r="BP814" s="15">
        <v>159</v>
      </c>
      <c r="BQ814" s="15">
        <v>16</v>
      </c>
      <c r="BR814" s="15">
        <v>76</v>
      </c>
      <c r="BS814" s="15">
        <v>137</v>
      </c>
      <c r="BT814" s="15">
        <v>133</v>
      </c>
      <c r="BU814" s="15">
        <v>59</v>
      </c>
      <c r="BV814" s="15">
        <v>87</v>
      </c>
      <c r="BW814" s="15">
        <v>146</v>
      </c>
      <c r="BX814" s="15">
        <v>83</v>
      </c>
      <c r="BY814" s="15">
        <v>114</v>
      </c>
      <c r="BZ814" s="15">
        <v>44</v>
      </c>
      <c r="CA814" s="15">
        <v>106</v>
      </c>
      <c r="CB814" s="15">
        <v>157</v>
      </c>
      <c r="CC814" s="15">
        <v>112</v>
      </c>
      <c r="CD814" s="15">
        <v>88</v>
      </c>
      <c r="CE814" s="15">
        <v>24</v>
      </c>
      <c r="CF814" s="15">
        <v>96</v>
      </c>
      <c r="CG814" s="15">
        <v>13</v>
      </c>
      <c r="CH814" s="15">
        <v>70</v>
      </c>
      <c r="CI814" s="15">
        <v>108</v>
      </c>
      <c r="CJ814" s="15">
        <v>84</v>
      </c>
      <c r="CK814" s="15">
        <v>71</v>
      </c>
      <c r="CL814" s="15">
        <v>46</v>
      </c>
      <c r="CM814" s="15">
        <v>95</v>
      </c>
      <c r="CN814" s="15">
        <v>113</v>
      </c>
      <c r="CO814" s="15">
        <v>119</v>
      </c>
      <c r="CP814" s="15">
        <v>22</v>
      </c>
      <c r="CQ814" s="15">
        <v>158</v>
      </c>
      <c r="CR814" s="15">
        <v>39</v>
      </c>
      <c r="CS814" s="15">
        <v>50</v>
      </c>
      <c r="CT814" s="15">
        <v>92</v>
      </c>
      <c r="CU814" s="15">
        <v>128</v>
      </c>
      <c r="CV814" s="15">
        <v>78</v>
      </c>
      <c r="CW814" s="15">
        <v>2</v>
      </c>
      <c r="CX814" s="15">
        <v>124</v>
      </c>
      <c r="CY814" s="15">
        <v>49</v>
      </c>
      <c r="CZ814" s="15">
        <v>118</v>
      </c>
      <c r="DA814" s="15">
        <v>97</v>
      </c>
      <c r="DB814" s="15">
        <v>72</v>
      </c>
      <c r="DC814" s="15">
        <v>36</v>
      </c>
      <c r="DD814" s="15">
        <v>15</v>
      </c>
      <c r="DE814" s="15">
        <v>57</v>
      </c>
      <c r="DF814" s="15">
        <v>41</v>
      </c>
      <c r="DG814" s="15">
        <v>7</v>
      </c>
      <c r="DH814" s="15">
        <v>110</v>
      </c>
      <c r="DI814" s="15">
        <v>120</v>
      </c>
      <c r="DJ814" s="15">
        <v>162</v>
      </c>
      <c r="DK814" s="15">
        <v>122</v>
      </c>
      <c r="DL814" s="15">
        <v>144</v>
      </c>
      <c r="DM814" s="15">
        <v>11</v>
      </c>
      <c r="DN814" s="15">
        <v>102</v>
      </c>
      <c r="DO814" s="15">
        <v>116</v>
      </c>
      <c r="DP814" s="15">
        <v>31</v>
      </c>
      <c r="DQ814" s="15">
        <v>154</v>
      </c>
      <c r="DR814" s="15">
        <v>28</v>
      </c>
      <c r="DS814" s="15">
        <v>42</v>
      </c>
      <c r="DT814" s="15">
        <v>51</v>
      </c>
      <c r="DU814" s="15">
        <v>91</v>
      </c>
      <c r="DV814" s="15">
        <v>74</v>
      </c>
      <c r="DW814" s="15">
        <v>89</v>
      </c>
      <c r="DX814" s="15">
        <v>109</v>
      </c>
      <c r="DY814" s="15">
        <v>65</v>
      </c>
      <c r="DZ814" s="15">
        <v>18</v>
      </c>
      <c r="EA814" s="15">
        <v>40</v>
      </c>
      <c r="EB814" s="15">
        <v>105</v>
      </c>
      <c r="EC814" s="15">
        <v>20</v>
      </c>
      <c r="ED814" s="15">
        <v>98</v>
      </c>
      <c r="EE814" s="15">
        <v>62</v>
      </c>
      <c r="EF814" s="15">
        <v>5</v>
      </c>
      <c r="EG814" s="15">
        <v>73</v>
      </c>
      <c r="EH814" s="15">
        <v>141</v>
      </c>
      <c r="EI814" s="15">
        <v>32</v>
      </c>
      <c r="EJ814" s="15">
        <v>77</v>
      </c>
      <c r="EK814" s="15">
        <v>115</v>
      </c>
      <c r="EL814" s="15">
        <v>66</v>
      </c>
      <c r="EM814" s="15">
        <v>150</v>
      </c>
      <c r="EN814" s="15">
        <v>163</v>
      </c>
      <c r="EO814" s="15">
        <v>82</v>
      </c>
      <c r="EP814" s="15">
        <v>54</v>
      </c>
      <c r="EQ814" s="15">
        <v>148</v>
      </c>
      <c r="ER814" s="15">
        <v>9</v>
      </c>
      <c r="ES814" s="15">
        <v>35</v>
      </c>
      <c r="ET814" s="15">
        <v>29</v>
      </c>
      <c r="EU814" s="15">
        <v>75</v>
      </c>
      <c r="EV814" s="15">
        <v>69</v>
      </c>
      <c r="EW814" s="15">
        <v>139</v>
      </c>
      <c r="EX814" s="15">
        <v>52</v>
      </c>
      <c r="EY814" s="15">
        <v>21</v>
      </c>
      <c r="EZ814" s="15">
        <v>33</v>
      </c>
      <c r="FA814" s="15">
        <v>48</v>
      </c>
      <c r="FB814" s="15">
        <v>30</v>
      </c>
      <c r="FC814" s="15">
        <v>67</v>
      </c>
      <c r="FD814" s="15">
        <v>156</v>
      </c>
      <c r="FE814" s="15">
        <v>43</v>
      </c>
      <c r="FF814" s="15">
        <v>126</v>
      </c>
      <c r="FG814" s="15">
        <v>99</v>
      </c>
      <c r="FH814" s="15">
        <v>107</v>
      </c>
      <c r="FI814" s="15">
        <v>153</v>
      </c>
      <c r="FJ814" s="15">
        <v>64</v>
      </c>
      <c r="FK814" s="15">
        <v>53</v>
      </c>
      <c r="FL814" s="15">
        <v>47</v>
      </c>
      <c r="FM814" s="15">
        <v>152</v>
      </c>
      <c r="FN814" s="15">
        <v>6</v>
      </c>
    </row>
    <row r="815" spans="4:170" s="15" customFormat="1">
      <c r="E815" s="475" t="s">
        <v>313</v>
      </c>
      <c r="F815" s="15">
        <v>138</v>
      </c>
      <c r="G815" s="15">
        <v>98</v>
      </c>
      <c r="H815" s="15">
        <v>32</v>
      </c>
      <c r="I815" s="15">
        <v>111</v>
      </c>
      <c r="J815" s="15">
        <v>53</v>
      </c>
      <c r="K815" s="15">
        <v>14</v>
      </c>
      <c r="L815" s="15">
        <v>1</v>
      </c>
      <c r="M815" s="15">
        <v>97</v>
      </c>
      <c r="N815" s="15">
        <v>47</v>
      </c>
      <c r="O815" s="15">
        <v>102</v>
      </c>
      <c r="P815" s="15">
        <v>143</v>
      </c>
      <c r="Q815" s="15">
        <v>39</v>
      </c>
      <c r="R815" s="15">
        <v>86</v>
      </c>
      <c r="S815" s="15">
        <v>21</v>
      </c>
      <c r="T815" s="15">
        <v>58</v>
      </c>
      <c r="U815" s="15">
        <v>159</v>
      </c>
      <c r="V815" s="15">
        <v>93</v>
      </c>
      <c r="W815" s="15">
        <v>6</v>
      </c>
      <c r="X815" s="15">
        <v>126</v>
      </c>
      <c r="Y815" s="15">
        <v>54</v>
      </c>
      <c r="Z815" s="15">
        <v>100</v>
      </c>
      <c r="AA815" s="15">
        <v>30</v>
      </c>
      <c r="AB815" s="15">
        <v>91</v>
      </c>
      <c r="AC815" s="15">
        <v>41</v>
      </c>
      <c r="AD815" s="15">
        <v>127</v>
      </c>
      <c r="AE815" s="15">
        <v>29</v>
      </c>
      <c r="AF815" s="15">
        <v>120</v>
      </c>
      <c r="AG815" s="15">
        <v>69</v>
      </c>
      <c r="AH815" s="15">
        <v>40</v>
      </c>
      <c r="AI815" s="15">
        <v>94</v>
      </c>
      <c r="AJ815" s="15">
        <v>25</v>
      </c>
      <c r="AK815" s="15">
        <v>84</v>
      </c>
      <c r="AL815" s="15">
        <v>67</v>
      </c>
      <c r="AM815" s="15">
        <v>133</v>
      </c>
      <c r="AN815" s="15">
        <v>37</v>
      </c>
      <c r="AO815" s="15">
        <v>122</v>
      </c>
      <c r="AP815" s="15">
        <v>16</v>
      </c>
      <c r="AQ815" s="15">
        <v>64</v>
      </c>
      <c r="AR815" s="15">
        <v>80</v>
      </c>
      <c r="AS815" s="15">
        <v>134</v>
      </c>
      <c r="AT815" s="15">
        <v>155</v>
      </c>
      <c r="AU815" s="15">
        <v>59</v>
      </c>
      <c r="AV815" s="15">
        <v>114</v>
      </c>
      <c r="AW815" s="15">
        <v>161</v>
      </c>
      <c r="AX815" s="15">
        <v>26</v>
      </c>
      <c r="AY815" s="15">
        <v>82</v>
      </c>
      <c r="AZ815" s="15">
        <v>20</v>
      </c>
      <c r="BA815" s="15">
        <v>157</v>
      </c>
      <c r="BB815" s="15">
        <v>33</v>
      </c>
      <c r="BC815" s="15">
        <v>51</v>
      </c>
      <c r="BD815" s="15">
        <v>45</v>
      </c>
      <c r="BE815" s="15">
        <v>131</v>
      </c>
      <c r="BF815" s="15">
        <v>124</v>
      </c>
      <c r="BG815" s="15">
        <v>63</v>
      </c>
      <c r="BH815" s="15">
        <v>106</v>
      </c>
      <c r="BI815" s="15">
        <v>27</v>
      </c>
      <c r="BJ815" s="15">
        <v>163</v>
      </c>
      <c r="BK815" s="15">
        <v>147</v>
      </c>
      <c r="BL815" s="15">
        <v>140</v>
      </c>
      <c r="BM815" s="15">
        <v>74</v>
      </c>
      <c r="BN815" s="15">
        <v>135</v>
      </c>
      <c r="BO815" s="15">
        <v>18</v>
      </c>
      <c r="BP815" s="15">
        <v>160</v>
      </c>
      <c r="BQ815" s="15">
        <v>43</v>
      </c>
      <c r="BR815" s="15">
        <v>68</v>
      </c>
      <c r="BS815" s="15">
        <v>65</v>
      </c>
      <c r="BT815" s="15">
        <v>49</v>
      </c>
      <c r="BU815" s="15">
        <v>70</v>
      </c>
      <c r="BV815" s="15">
        <v>142</v>
      </c>
      <c r="BW815" s="15">
        <v>96</v>
      </c>
      <c r="BX815" s="15">
        <v>15</v>
      </c>
      <c r="BY815" s="15">
        <v>146</v>
      </c>
      <c r="BZ815" s="15">
        <v>101</v>
      </c>
      <c r="CA815" s="15">
        <v>108</v>
      </c>
      <c r="CB815" s="15">
        <v>23</v>
      </c>
      <c r="CC815" s="15">
        <v>79</v>
      </c>
      <c r="CD815" s="15">
        <v>118</v>
      </c>
      <c r="CE815" s="15">
        <v>129</v>
      </c>
      <c r="CF815" s="15">
        <v>88</v>
      </c>
      <c r="CG815" s="15">
        <v>34</v>
      </c>
      <c r="CH815" s="15">
        <v>132</v>
      </c>
      <c r="CI815" s="15">
        <v>153</v>
      </c>
      <c r="CJ815" s="15">
        <v>162</v>
      </c>
      <c r="CK815" s="15">
        <v>56</v>
      </c>
      <c r="CL815" s="15">
        <v>141</v>
      </c>
      <c r="CM815" s="15">
        <v>13</v>
      </c>
      <c r="CN815" s="15">
        <v>19</v>
      </c>
      <c r="CO815" s="15">
        <v>55</v>
      </c>
      <c r="CP815" s="15">
        <v>28</v>
      </c>
      <c r="CQ815" s="15">
        <v>149</v>
      </c>
      <c r="CR815" s="15">
        <v>119</v>
      </c>
      <c r="CS815" s="15">
        <v>156</v>
      </c>
      <c r="CT815" s="15">
        <v>17</v>
      </c>
      <c r="CU815" s="15">
        <v>76</v>
      </c>
      <c r="CV815" s="15">
        <v>148</v>
      </c>
      <c r="CW815" s="15">
        <v>90</v>
      </c>
      <c r="CX815" s="15">
        <v>8</v>
      </c>
      <c r="CY815" s="15">
        <v>50</v>
      </c>
      <c r="CZ815" s="15">
        <v>121</v>
      </c>
      <c r="DA815" s="15">
        <v>71</v>
      </c>
      <c r="DB815" s="15">
        <v>107</v>
      </c>
      <c r="DC815" s="15">
        <v>10</v>
      </c>
      <c r="DD815" s="15">
        <v>125</v>
      </c>
      <c r="DE815" s="15">
        <v>42</v>
      </c>
      <c r="DF815" s="15">
        <v>151</v>
      </c>
      <c r="DG815" s="15">
        <v>158</v>
      </c>
      <c r="DH815" s="15">
        <v>115</v>
      </c>
      <c r="DI815" s="15">
        <v>152</v>
      </c>
      <c r="DJ815" s="15">
        <v>103</v>
      </c>
      <c r="DK815" s="15">
        <v>7</v>
      </c>
      <c r="DL815" s="15">
        <v>77</v>
      </c>
      <c r="DM815" s="15">
        <v>123</v>
      </c>
      <c r="DN815" s="15">
        <v>154</v>
      </c>
      <c r="DO815" s="15">
        <v>95</v>
      </c>
      <c r="DP815" s="15">
        <v>116</v>
      </c>
      <c r="DQ815" s="15">
        <v>52</v>
      </c>
      <c r="DR815" s="15">
        <v>150</v>
      </c>
      <c r="DS815" s="15">
        <v>22</v>
      </c>
      <c r="DT815" s="15">
        <v>137</v>
      </c>
      <c r="DU815" s="15">
        <v>3</v>
      </c>
      <c r="DV815" s="15">
        <v>35</v>
      </c>
      <c r="DW815" s="15">
        <v>38</v>
      </c>
      <c r="DX815" s="15">
        <v>87</v>
      </c>
      <c r="DY815" s="15">
        <v>11</v>
      </c>
      <c r="DZ815" s="15">
        <v>72</v>
      </c>
      <c r="EA815" s="15">
        <v>4</v>
      </c>
      <c r="EB815" s="15">
        <v>31</v>
      </c>
      <c r="EC815" s="15">
        <v>130</v>
      </c>
      <c r="ED815" s="15">
        <v>75</v>
      </c>
      <c r="EE815" s="15">
        <v>112</v>
      </c>
      <c r="EF815" s="15">
        <v>145</v>
      </c>
      <c r="EG815" s="15">
        <v>81</v>
      </c>
      <c r="EH815" s="15">
        <v>110</v>
      </c>
      <c r="EI815" s="15">
        <v>117</v>
      </c>
      <c r="EJ815" s="15">
        <v>36</v>
      </c>
      <c r="EK815" s="15">
        <v>24</v>
      </c>
      <c r="EL815" s="15">
        <v>139</v>
      </c>
      <c r="EM815" s="15">
        <v>89</v>
      </c>
      <c r="EN815" s="15">
        <v>5</v>
      </c>
      <c r="EO815" s="15">
        <v>66</v>
      </c>
      <c r="EP815" s="15">
        <v>44</v>
      </c>
      <c r="EQ815" s="15">
        <v>60</v>
      </c>
      <c r="ER815" s="15">
        <v>62</v>
      </c>
      <c r="ES815" s="15">
        <v>165</v>
      </c>
      <c r="ET815" s="15">
        <v>92</v>
      </c>
      <c r="EU815" s="15">
        <v>109</v>
      </c>
      <c r="EV815" s="15">
        <v>144</v>
      </c>
      <c r="EW815" s="15">
        <v>57</v>
      </c>
      <c r="EX815" s="15">
        <v>46</v>
      </c>
      <c r="EY815" s="15">
        <v>136</v>
      </c>
      <c r="EZ815" s="15">
        <v>105</v>
      </c>
      <c r="FA815" s="15">
        <v>99</v>
      </c>
      <c r="FB815" s="15">
        <v>61</v>
      </c>
      <c r="FC815" s="15">
        <v>113</v>
      </c>
      <c r="FD815" s="15">
        <v>83</v>
      </c>
      <c r="FE815" s="15">
        <v>9</v>
      </c>
      <c r="FF815" s="15">
        <v>78</v>
      </c>
      <c r="FG815" s="15">
        <v>164</v>
      </c>
      <c r="FH815" s="15">
        <v>12</v>
      </c>
      <c r="FI815" s="15">
        <v>48</v>
      </c>
      <c r="FJ815" s="15">
        <v>128</v>
      </c>
      <c r="FK815" s="15">
        <v>85</v>
      </c>
      <c r="FL815" s="15">
        <v>104</v>
      </c>
      <c r="FM815" s="15">
        <v>2</v>
      </c>
      <c r="FN815" s="15">
        <v>73</v>
      </c>
    </row>
    <row r="816" spans="4:170" s="15" customFormat="1"/>
    <row r="817" spans="4:174" s="15" customFormat="1">
      <c r="D817" s="479">
        <v>166</v>
      </c>
      <c r="E817" s="40" t="s">
        <v>338</v>
      </c>
    </row>
    <row r="818" spans="4:174" s="15" customFormat="1">
      <c r="E818" s="475" t="s">
        <v>283</v>
      </c>
      <c r="F818" s="15">
        <v>1</v>
      </c>
      <c r="G818" s="15">
        <v>2</v>
      </c>
      <c r="H818" s="15">
        <v>3</v>
      </c>
      <c r="I818" s="15">
        <v>4</v>
      </c>
      <c r="J818" s="15">
        <v>5</v>
      </c>
      <c r="K818" s="15">
        <v>6</v>
      </c>
      <c r="L818" s="15">
        <v>7</v>
      </c>
      <c r="M818" s="15">
        <v>8</v>
      </c>
      <c r="N818" s="15">
        <v>9</v>
      </c>
      <c r="O818" s="15">
        <v>10</v>
      </c>
      <c r="P818" s="15">
        <v>11</v>
      </c>
      <c r="Q818" s="15">
        <v>12</v>
      </c>
      <c r="R818" s="15">
        <v>13</v>
      </c>
      <c r="S818" s="15">
        <v>14</v>
      </c>
      <c r="T818" s="15">
        <v>15</v>
      </c>
      <c r="U818" s="15">
        <v>16</v>
      </c>
      <c r="V818" s="15">
        <v>17</v>
      </c>
      <c r="W818" s="15">
        <v>18</v>
      </c>
      <c r="X818" s="15">
        <v>19</v>
      </c>
      <c r="Y818" s="15">
        <v>20</v>
      </c>
      <c r="Z818" s="15">
        <v>21</v>
      </c>
      <c r="AA818" s="15">
        <v>22</v>
      </c>
      <c r="AB818" s="15">
        <v>23</v>
      </c>
      <c r="AC818" s="15">
        <v>24</v>
      </c>
      <c r="AD818" s="15">
        <v>25</v>
      </c>
      <c r="AE818" s="15">
        <v>26</v>
      </c>
      <c r="AF818" s="15">
        <v>27</v>
      </c>
      <c r="AG818" s="15">
        <v>28</v>
      </c>
      <c r="AH818" s="15">
        <v>29</v>
      </c>
      <c r="AI818" s="15">
        <v>30</v>
      </c>
      <c r="AJ818" s="15">
        <v>31</v>
      </c>
      <c r="AK818" s="15">
        <v>32</v>
      </c>
      <c r="AL818" s="15">
        <v>33</v>
      </c>
      <c r="AM818" s="15">
        <v>34</v>
      </c>
      <c r="AN818" s="15">
        <v>35</v>
      </c>
      <c r="AO818" s="15">
        <v>36</v>
      </c>
      <c r="AP818" s="15">
        <v>37</v>
      </c>
      <c r="AQ818" s="15">
        <v>38</v>
      </c>
      <c r="AR818" s="15">
        <v>39</v>
      </c>
      <c r="AS818" s="15">
        <v>40</v>
      </c>
      <c r="AT818" s="15">
        <v>41</v>
      </c>
      <c r="AU818" s="15">
        <v>42</v>
      </c>
      <c r="AV818" s="15">
        <v>43</v>
      </c>
      <c r="AW818" s="15">
        <v>44</v>
      </c>
      <c r="AX818" s="15">
        <v>45</v>
      </c>
      <c r="AY818" s="15">
        <v>46</v>
      </c>
      <c r="AZ818" s="15">
        <v>47</v>
      </c>
      <c r="BA818" s="15">
        <v>48</v>
      </c>
      <c r="BB818" s="15">
        <v>49</v>
      </c>
      <c r="BC818" s="15">
        <v>50</v>
      </c>
      <c r="BD818" s="15">
        <v>51</v>
      </c>
      <c r="BE818" s="15">
        <v>52</v>
      </c>
      <c r="BF818" s="15">
        <v>53</v>
      </c>
      <c r="BG818" s="15">
        <v>54</v>
      </c>
      <c r="BH818" s="15">
        <v>55</v>
      </c>
      <c r="BI818" s="15">
        <v>56</v>
      </c>
      <c r="BJ818" s="15">
        <v>57</v>
      </c>
      <c r="BK818" s="15">
        <v>58</v>
      </c>
      <c r="BL818" s="15">
        <v>59</v>
      </c>
      <c r="BM818" s="15">
        <v>60</v>
      </c>
      <c r="BN818" s="15">
        <v>61</v>
      </c>
      <c r="BO818" s="15">
        <v>62</v>
      </c>
      <c r="BP818" s="15">
        <v>63</v>
      </c>
      <c r="BQ818" s="15">
        <v>64</v>
      </c>
      <c r="BR818" s="15">
        <v>65</v>
      </c>
      <c r="BS818" s="15">
        <v>66</v>
      </c>
      <c r="BT818" s="15">
        <v>67</v>
      </c>
      <c r="BU818" s="15">
        <v>68</v>
      </c>
      <c r="BV818" s="15">
        <v>69</v>
      </c>
      <c r="BW818" s="15">
        <v>70</v>
      </c>
      <c r="BX818" s="15">
        <v>71</v>
      </c>
      <c r="BY818" s="15">
        <v>72</v>
      </c>
      <c r="BZ818" s="15">
        <v>73</v>
      </c>
      <c r="CA818" s="15">
        <v>74</v>
      </c>
      <c r="CB818" s="15">
        <v>75</v>
      </c>
      <c r="CC818" s="15">
        <v>76</v>
      </c>
      <c r="CD818" s="15">
        <v>77</v>
      </c>
      <c r="CE818" s="15">
        <v>78</v>
      </c>
      <c r="CF818" s="15">
        <v>79</v>
      </c>
      <c r="CG818" s="15">
        <v>80</v>
      </c>
      <c r="CH818" s="15">
        <v>81</v>
      </c>
      <c r="CI818" s="15">
        <v>82</v>
      </c>
      <c r="CJ818" s="15">
        <v>83</v>
      </c>
      <c r="CK818" s="15">
        <v>84</v>
      </c>
      <c r="CL818" s="15">
        <v>85</v>
      </c>
      <c r="CM818" s="15">
        <v>86</v>
      </c>
      <c r="CN818" s="15">
        <v>87</v>
      </c>
      <c r="CO818" s="15">
        <v>88</v>
      </c>
      <c r="CP818" s="15">
        <v>89</v>
      </c>
      <c r="CQ818" s="15">
        <v>90</v>
      </c>
      <c r="CR818" s="15">
        <v>91</v>
      </c>
      <c r="CS818" s="15">
        <v>92</v>
      </c>
      <c r="CT818" s="15">
        <v>93</v>
      </c>
      <c r="CU818" s="15">
        <v>94</v>
      </c>
      <c r="CV818" s="15">
        <v>95</v>
      </c>
      <c r="CW818" s="15">
        <v>96</v>
      </c>
      <c r="CX818" s="15">
        <v>97</v>
      </c>
      <c r="CY818" s="15">
        <v>98</v>
      </c>
      <c r="CZ818" s="15">
        <v>99</v>
      </c>
      <c r="DA818" s="15">
        <v>100</v>
      </c>
      <c r="DB818" s="15">
        <v>101</v>
      </c>
      <c r="DC818" s="15">
        <v>102</v>
      </c>
      <c r="DD818" s="15">
        <v>103</v>
      </c>
      <c r="DE818" s="15">
        <v>104</v>
      </c>
      <c r="DF818" s="15">
        <v>105</v>
      </c>
      <c r="DG818" s="15">
        <v>106</v>
      </c>
      <c r="DH818" s="15">
        <v>107</v>
      </c>
      <c r="DI818" s="15">
        <v>108</v>
      </c>
      <c r="DJ818" s="15">
        <v>109</v>
      </c>
      <c r="DK818" s="15">
        <v>110</v>
      </c>
      <c r="DL818" s="15">
        <v>111</v>
      </c>
      <c r="DM818" s="15">
        <v>112</v>
      </c>
      <c r="DN818" s="15">
        <v>113</v>
      </c>
      <c r="DO818" s="15">
        <v>114</v>
      </c>
      <c r="DP818" s="15">
        <v>115</v>
      </c>
      <c r="DQ818" s="15">
        <v>116</v>
      </c>
      <c r="DR818" s="15">
        <v>117</v>
      </c>
      <c r="DS818" s="15">
        <v>118</v>
      </c>
      <c r="DT818" s="15">
        <v>119</v>
      </c>
      <c r="DU818" s="15">
        <v>120</v>
      </c>
      <c r="DV818" s="15">
        <v>121</v>
      </c>
      <c r="DW818" s="15">
        <v>122</v>
      </c>
      <c r="DX818" s="15">
        <v>123</v>
      </c>
      <c r="DY818" s="15">
        <v>124</v>
      </c>
      <c r="DZ818" s="15">
        <v>125</v>
      </c>
      <c r="EA818" s="15">
        <v>126</v>
      </c>
      <c r="EB818" s="15">
        <v>127</v>
      </c>
      <c r="EC818" s="15">
        <v>128</v>
      </c>
      <c r="ED818" s="15">
        <v>129</v>
      </c>
      <c r="EE818" s="15">
        <v>130</v>
      </c>
      <c r="EF818" s="15">
        <v>131</v>
      </c>
      <c r="EG818" s="15">
        <v>132</v>
      </c>
      <c r="EH818" s="15">
        <v>133</v>
      </c>
      <c r="EI818" s="15">
        <v>134</v>
      </c>
      <c r="EJ818" s="15">
        <v>135</v>
      </c>
      <c r="EK818" s="15">
        <v>136</v>
      </c>
      <c r="EL818" s="15">
        <v>137</v>
      </c>
      <c r="EM818" s="15">
        <v>138</v>
      </c>
      <c r="EN818" s="15">
        <v>139</v>
      </c>
      <c r="EO818" s="15">
        <v>140</v>
      </c>
      <c r="EP818" s="15">
        <v>141</v>
      </c>
      <c r="EQ818" s="15">
        <v>142</v>
      </c>
      <c r="ER818" s="15">
        <v>143</v>
      </c>
      <c r="ES818" s="15">
        <v>144</v>
      </c>
      <c r="ET818" s="15">
        <v>145</v>
      </c>
      <c r="EU818" s="15">
        <v>146</v>
      </c>
      <c r="EV818" s="15">
        <v>147</v>
      </c>
      <c r="EW818" s="15">
        <v>148</v>
      </c>
      <c r="EX818" s="15">
        <v>149</v>
      </c>
      <c r="EY818" s="15">
        <v>150</v>
      </c>
      <c r="EZ818" s="15">
        <v>151</v>
      </c>
      <c r="FA818" s="15">
        <v>152</v>
      </c>
      <c r="FB818" s="15">
        <v>153</v>
      </c>
      <c r="FC818" s="15">
        <v>154</v>
      </c>
      <c r="FE818" s="15">
        <v>155</v>
      </c>
      <c r="FF818" s="15">
        <v>156</v>
      </c>
      <c r="FG818" s="15">
        <v>157</v>
      </c>
      <c r="FH818" s="15">
        <v>158</v>
      </c>
      <c r="FJ818" s="15">
        <v>159</v>
      </c>
      <c r="FK818" s="15">
        <v>160</v>
      </c>
      <c r="FL818" s="15">
        <v>161</v>
      </c>
      <c r="FM818" s="15">
        <v>162</v>
      </c>
      <c r="FO818" s="15">
        <v>163</v>
      </c>
      <c r="FP818" s="15">
        <v>164</v>
      </c>
      <c r="FQ818" s="15">
        <v>165</v>
      </c>
      <c r="FR818" s="15">
        <v>166</v>
      </c>
    </row>
    <row r="819" spans="4:174" s="15" customFormat="1">
      <c r="E819" s="475" t="s">
        <v>311</v>
      </c>
      <c r="F819" s="15">
        <v>60</v>
      </c>
      <c r="G819" s="15">
        <v>119</v>
      </c>
      <c r="H819" s="15">
        <v>72</v>
      </c>
      <c r="I819" s="15">
        <v>17</v>
      </c>
      <c r="J819" s="15">
        <v>156</v>
      </c>
      <c r="K819" s="15">
        <v>129</v>
      </c>
      <c r="L819" s="15">
        <v>103</v>
      </c>
      <c r="M819" s="15">
        <v>158</v>
      </c>
      <c r="N819" s="15">
        <v>137</v>
      </c>
      <c r="O819" s="15">
        <v>51</v>
      </c>
      <c r="P819" s="15">
        <v>79</v>
      </c>
      <c r="Q819" s="15">
        <v>40</v>
      </c>
      <c r="R819" s="15">
        <v>102</v>
      </c>
      <c r="S819" s="15">
        <v>92</v>
      </c>
      <c r="T819" s="15">
        <v>31</v>
      </c>
      <c r="U819" s="15">
        <v>134</v>
      </c>
      <c r="V819" s="15">
        <v>76</v>
      </c>
      <c r="W819" s="15">
        <v>47</v>
      </c>
      <c r="X819" s="15">
        <v>112</v>
      </c>
      <c r="Y819" s="15">
        <v>153</v>
      </c>
      <c r="Z819" s="15">
        <v>157</v>
      </c>
      <c r="AA819" s="15">
        <v>135</v>
      </c>
      <c r="AB819" s="15">
        <v>10</v>
      </c>
      <c r="AC819" s="15">
        <v>118</v>
      </c>
      <c r="AD819" s="15">
        <v>16</v>
      </c>
      <c r="AE819" s="15">
        <v>70</v>
      </c>
      <c r="AF819" s="15">
        <v>9</v>
      </c>
      <c r="AG819" s="15">
        <v>159</v>
      </c>
      <c r="AH819" s="15">
        <v>116</v>
      </c>
      <c r="AI819" s="15">
        <v>13</v>
      </c>
      <c r="AJ819" s="15">
        <v>69</v>
      </c>
      <c r="AK819" s="15">
        <v>20</v>
      </c>
      <c r="AL819" s="15">
        <v>4</v>
      </c>
      <c r="AM819" s="15">
        <v>75</v>
      </c>
      <c r="AN819" s="15">
        <v>44</v>
      </c>
      <c r="AO819" s="15">
        <v>109</v>
      </c>
      <c r="AP819" s="15">
        <v>120</v>
      </c>
      <c r="AQ819" s="15">
        <v>115</v>
      </c>
      <c r="AR819" s="15">
        <v>146</v>
      </c>
      <c r="AS819" s="15">
        <v>19</v>
      </c>
      <c r="AT819" s="15">
        <v>54</v>
      </c>
      <c r="AU819" s="15">
        <v>101</v>
      </c>
      <c r="AV819" s="15">
        <v>7</v>
      </c>
      <c r="AW819" s="15">
        <v>93</v>
      </c>
      <c r="AX819" s="15">
        <v>154</v>
      </c>
      <c r="AY819" s="15">
        <v>148</v>
      </c>
      <c r="AZ819" s="15">
        <v>145</v>
      </c>
      <c r="BA819" s="15">
        <v>59</v>
      </c>
      <c r="BB819" s="15">
        <v>96</v>
      </c>
      <c r="BC819" s="15">
        <v>42</v>
      </c>
      <c r="BD819" s="15">
        <v>143</v>
      </c>
      <c r="BE819" s="15">
        <v>55</v>
      </c>
      <c r="BF819" s="15">
        <v>25</v>
      </c>
      <c r="BG819" s="15">
        <v>33</v>
      </c>
      <c r="BH819" s="15">
        <v>11</v>
      </c>
      <c r="BI819" s="15">
        <v>14</v>
      </c>
      <c r="BJ819" s="15">
        <v>81</v>
      </c>
      <c r="BK819" s="15">
        <v>39</v>
      </c>
      <c r="BL819" s="15">
        <v>48</v>
      </c>
      <c r="BM819" s="15">
        <v>58</v>
      </c>
      <c r="BN819" s="15">
        <v>12</v>
      </c>
      <c r="BO819" s="15">
        <v>123</v>
      </c>
      <c r="BP819" s="15">
        <v>163</v>
      </c>
      <c r="BQ819" s="15">
        <v>161</v>
      </c>
      <c r="BR819" s="15">
        <v>29</v>
      </c>
      <c r="BS819" s="15">
        <v>140</v>
      </c>
      <c r="BT819" s="15">
        <v>53</v>
      </c>
      <c r="BU819" s="15">
        <v>82</v>
      </c>
      <c r="BV819" s="15">
        <v>57</v>
      </c>
      <c r="BW819" s="15">
        <v>97</v>
      </c>
      <c r="BX819" s="15">
        <v>68</v>
      </c>
      <c r="BY819" s="15">
        <v>3</v>
      </c>
      <c r="BZ819" s="15">
        <v>114</v>
      </c>
      <c r="CA819" s="15">
        <v>107</v>
      </c>
      <c r="CB819" s="15">
        <v>8</v>
      </c>
      <c r="CC819" s="15">
        <v>65</v>
      </c>
      <c r="CD819" s="15">
        <v>83</v>
      </c>
      <c r="CE819" s="15">
        <v>32</v>
      </c>
      <c r="CF819" s="15">
        <v>108</v>
      </c>
      <c r="CG819" s="15">
        <v>162</v>
      </c>
      <c r="CH819" s="15">
        <v>15</v>
      </c>
      <c r="CI819" s="15">
        <v>98</v>
      </c>
      <c r="CJ819" s="15">
        <v>77</v>
      </c>
      <c r="CK819" s="15">
        <v>121</v>
      </c>
      <c r="CL819" s="15">
        <v>147</v>
      </c>
      <c r="CM819" s="15">
        <v>94</v>
      </c>
      <c r="CN819" s="15">
        <v>64</v>
      </c>
      <c r="CO819" s="15">
        <v>100</v>
      </c>
      <c r="CP819" s="15">
        <v>132</v>
      </c>
      <c r="CQ819" s="15">
        <v>152</v>
      </c>
      <c r="CR819" s="15">
        <v>45</v>
      </c>
      <c r="CS819" s="15">
        <v>18</v>
      </c>
      <c r="CT819" s="15">
        <v>142</v>
      </c>
      <c r="CU819" s="15">
        <v>5</v>
      </c>
      <c r="CV819" s="15">
        <v>155</v>
      </c>
      <c r="CW819" s="15">
        <v>78</v>
      </c>
      <c r="CX819" s="15">
        <v>139</v>
      </c>
      <c r="CY819" s="15">
        <v>24</v>
      </c>
      <c r="CZ819" s="15">
        <v>52</v>
      </c>
      <c r="DA819" s="15">
        <v>166</v>
      </c>
      <c r="DB819" s="15">
        <v>117</v>
      </c>
      <c r="DC819" s="15">
        <v>28</v>
      </c>
      <c r="DD819" s="15">
        <v>91</v>
      </c>
      <c r="DE819" s="15">
        <v>21</v>
      </c>
      <c r="DF819" s="15">
        <v>71</v>
      </c>
      <c r="DG819" s="15">
        <v>27</v>
      </c>
      <c r="DH819" s="15">
        <v>74</v>
      </c>
      <c r="DI819" s="15">
        <v>1</v>
      </c>
      <c r="DJ819" s="15">
        <v>36</v>
      </c>
      <c r="DK819" s="15">
        <v>87</v>
      </c>
      <c r="DL819" s="15">
        <v>63</v>
      </c>
      <c r="DM819" s="15">
        <v>49</v>
      </c>
      <c r="DN819" s="15">
        <v>2</v>
      </c>
      <c r="DO819" s="15">
        <v>86</v>
      </c>
      <c r="DP819" s="15">
        <v>67</v>
      </c>
      <c r="DQ819" s="15">
        <v>144</v>
      </c>
      <c r="DR819" s="15">
        <v>23</v>
      </c>
      <c r="DS819" s="15">
        <v>61</v>
      </c>
      <c r="DT819" s="15">
        <v>165</v>
      </c>
      <c r="DU819" s="15">
        <v>136</v>
      </c>
      <c r="DV819" s="15">
        <v>84</v>
      </c>
      <c r="DW819" s="15">
        <v>130</v>
      </c>
      <c r="DX819" s="15">
        <v>62</v>
      </c>
      <c r="DY819" s="15">
        <v>56</v>
      </c>
      <c r="DZ819" s="15">
        <v>131</v>
      </c>
      <c r="EA819" s="15">
        <v>150</v>
      </c>
      <c r="EB819" s="15">
        <v>151</v>
      </c>
      <c r="EC819" s="15">
        <v>106</v>
      </c>
      <c r="ED819" s="15">
        <v>6</v>
      </c>
      <c r="EE819" s="15">
        <v>128</v>
      </c>
      <c r="EF819" s="15">
        <v>35</v>
      </c>
      <c r="EG819" s="15">
        <v>50</v>
      </c>
      <c r="EH819" s="15">
        <v>22</v>
      </c>
      <c r="EI819" s="15">
        <v>111</v>
      </c>
      <c r="EJ819" s="15">
        <v>133</v>
      </c>
      <c r="EK819" s="15">
        <v>80</v>
      </c>
      <c r="EL819" s="15">
        <v>30</v>
      </c>
      <c r="EM819" s="15">
        <v>160</v>
      </c>
      <c r="EN819" s="15">
        <v>122</v>
      </c>
      <c r="EO819" s="15">
        <v>66</v>
      </c>
      <c r="EP819" s="15">
        <v>138</v>
      </c>
      <c r="EQ819" s="15">
        <v>141</v>
      </c>
      <c r="ER819" s="15">
        <v>99</v>
      </c>
      <c r="ES819" s="15">
        <v>95</v>
      </c>
      <c r="ET819" s="15">
        <v>164</v>
      </c>
      <c r="EU819" s="15">
        <v>105</v>
      </c>
      <c r="EV819" s="15">
        <v>85</v>
      </c>
      <c r="EW819" s="15">
        <v>124</v>
      </c>
      <c r="EX819" s="15">
        <v>37</v>
      </c>
      <c r="EY819" s="15">
        <v>126</v>
      </c>
      <c r="EZ819" s="15">
        <v>149</v>
      </c>
      <c r="FA819" s="15">
        <v>90</v>
      </c>
      <c r="FB819" s="15">
        <v>46</v>
      </c>
      <c r="FC819" s="15">
        <v>41</v>
      </c>
      <c r="FE819" s="15">
        <v>43</v>
      </c>
      <c r="FF819" s="15">
        <v>73</v>
      </c>
      <c r="FG819" s="15">
        <v>104</v>
      </c>
      <c r="FH819" s="15">
        <v>113</v>
      </c>
      <c r="FJ819" s="15">
        <v>89</v>
      </c>
      <c r="FK819" s="15">
        <v>125</v>
      </c>
      <c r="FL819" s="15">
        <v>34</v>
      </c>
      <c r="FM819" s="15">
        <v>38</v>
      </c>
      <c r="FO819" s="15">
        <v>110</v>
      </c>
      <c r="FP819" s="15">
        <v>26</v>
      </c>
      <c r="FQ819" s="15">
        <v>127</v>
      </c>
      <c r="FR819" s="15">
        <v>88</v>
      </c>
    </row>
    <row r="820" spans="4:174" s="15" customFormat="1">
      <c r="E820" s="475" t="s">
        <v>313</v>
      </c>
      <c r="F820" s="15">
        <v>97</v>
      </c>
      <c r="G820" s="15">
        <v>65</v>
      </c>
      <c r="H820" s="15">
        <v>85</v>
      </c>
      <c r="I820" s="15">
        <v>27</v>
      </c>
      <c r="J820" s="15">
        <v>89</v>
      </c>
      <c r="K820" s="15">
        <v>30</v>
      </c>
      <c r="L820" s="15">
        <v>146</v>
      </c>
      <c r="M820" s="15">
        <v>152</v>
      </c>
      <c r="N820" s="15">
        <v>32</v>
      </c>
      <c r="O820" s="15">
        <v>144</v>
      </c>
      <c r="P820" s="15">
        <v>114</v>
      </c>
      <c r="Q820" s="15">
        <v>38</v>
      </c>
      <c r="R820" s="15">
        <v>42</v>
      </c>
      <c r="S820" s="15">
        <v>160</v>
      </c>
      <c r="T820" s="15">
        <v>117</v>
      </c>
      <c r="U820" s="15">
        <v>162</v>
      </c>
      <c r="V820" s="15">
        <v>110</v>
      </c>
      <c r="W820" s="15">
        <v>55</v>
      </c>
      <c r="X820" s="15">
        <v>72</v>
      </c>
      <c r="Y820" s="15">
        <v>134</v>
      </c>
      <c r="Z820" s="15">
        <v>87</v>
      </c>
      <c r="AA820" s="15">
        <v>121</v>
      </c>
      <c r="AB820" s="15">
        <v>70</v>
      </c>
      <c r="AC820" s="15">
        <v>76</v>
      </c>
      <c r="AD820" s="15">
        <v>53</v>
      </c>
      <c r="AE820" s="15">
        <v>44</v>
      </c>
      <c r="AF820" s="15">
        <v>24</v>
      </c>
      <c r="AG820" s="15">
        <v>57</v>
      </c>
      <c r="AH820" s="15">
        <v>127</v>
      </c>
      <c r="AI820" s="15">
        <v>83</v>
      </c>
      <c r="AJ820" s="15">
        <v>74</v>
      </c>
      <c r="AK820" s="15">
        <v>100</v>
      </c>
      <c r="AL820" s="15">
        <v>92</v>
      </c>
      <c r="AM820" s="15">
        <v>28</v>
      </c>
      <c r="AN820" s="15">
        <v>6</v>
      </c>
      <c r="AO820" s="15">
        <v>17</v>
      </c>
      <c r="AP820" s="15">
        <v>11</v>
      </c>
      <c r="AQ820" s="15">
        <v>140</v>
      </c>
      <c r="AR820" s="15">
        <v>142</v>
      </c>
      <c r="AS820" s="15">
        <v>123</v>
      </c>
      <c r="AT820" s="15">
        <v>90</v>
      </c>
      <c r="AU820" s="15">
        <v>13</v>
      </c>
      <c r="AV820" s="15">
        <v>105</v>
      </c>
      <c r="AW820" s="15">
        <v>150</v>
      </c>
      <c r="AX820" s="15">
        <v>84</v>
      </c>
      <c r="AY820" s="15">
        <v>119</v>
      </c>
      <c r="AZ820" s="15">
        <v>93</v>
      </c>
      <c r="BA820" s="15">
        <v>16</v>
      </c>
      <c r="BB820" s="15">
        <v>31</v>
      </c>
      <c r="BC820" s="15">
        <v>148</v>
      </c>
      <c r="BD820" s="15">
        <v>112</v>
      </c>
      <c r="BE820" s="15">
        <v>48</v>
      </c>
      <c r="BF820" s="15">
        <v>54</v>
      </c>
      <c r="BG820" s="15">
        <v>102</v>
      </c>
      <c r="BH820" s="15">
        <v>69</v>
      </c>
      <c r="BI820" s="15">
        <v>154</v>
      </c>
      <c r="BJ820" s="15">
        <v>104</v>
      </c>
      <c r="BK820" s="15">
        <v>145</v>
      </c>
      <c r="BL820" s="15">
        <v>80</v>
      </c>
      <c r="BM820" s="15">
        <v>22</v>
      </c>
      <c r="BN820" s="15">
        <v>5</v>
      </c>
      <c r="BO820" s="15">
        <v>133</v>
      </c>
      <c r="BP820" s="15">
        <v>37</v>
      </c>
      <c r="BQ820" s="15">
        <v>73</v>
      </c>
      <c r="BR820" s="15">
        <v>103</v>
      </c>
      <c r="BS820" s="15">
        <v>147</v>
      </c>
      <c r="BT820" s="15">
        <v>155</v>
      </c>
      <c r="BU820" s="15">
        <v>120</v>
      </c>
      <c r="BV820" s="15">
        <v>46</v>
      </c>
      <c r="BW820" s="15">
        <v>159</v>
      </c>
      <c r="BX820" s="15">
        <v>75</v>
      </c>
      <c r="BY820" s="15">
        <v>161</v>
      </c>
      <c r="BZ820" s="15">
        <v>21</v>
      </c>
      <c r="CA820" s="15">
        <v>98</v>
      </c>
      <c r="CB820" s="15">
        <v>86</v>
      </c>
      <c r="CC820" s="15">
        <v>137</v>
      </c>
      <c r="CD820" s="15">
        <v>10</v>
      </c>
      <c r="CE820" s="15">
        <v>56</v>
      </c>
      <c r="CF820" s="15">
        <v>78</v>
      </c>
      <c r="CG820" s="15">
        <v>111</v>
      </c>
      <c r="CH820" s="15">
        <v>113</v>
      </c>
      <c r="CI820" s="15">
        <v>66</v>
      </c>
      <c r="CJ820" s="15">
        <v>132</v>
      </c>
      <c r="CK820" s="15">
        <v>151</v>
      </c>
      <c r="CL820" s="15">
        <v>3</v>
      </c>
      <c r="CM820" s="15">
        <v>20</v>
      </c>
      <c r="CN820" s="15">
        <v>165</v>
      </c>
      <c r="CO820" s="15">
        <v>139</v>
      </c>
      <c r="CP820" s="15">
        <v>81</v>
      </c>
      <c r="CQ820" s="15">
        <v>41</v>
      </c>
      <c r="CR820" s="15">
        <v>164</v>
      </c>
      <c r="CS820" s="15">
        <v>25</v>
      </c>
      <c r="CT820" s="15">
        <v>79</v>
      </c>
      <c r="CU820" s="15">
        <v>126</v>
      </c>
      <c r="CV820" s="15">
        <v>7</v>
      </c>
      <c r="CW820" s="15">
        <v>95</v>
      </c>
      <c r="CX820" s="15">
        <v>96</v>
      </c>
      <c r="CY820" s="15">
        <v>107</v>
      </c>
      <c r="CZ820" s="15">
        <v>35</v>
      </c>
      <c r="DA820" s="15">
        <v>1</v>
      </c>
      <c r="DB820" s="15">
        <v>58</v>
      </c>
      <c r="DC820" s="15">
        <v>99</v>
      </c>
      <c r="DD820" s="15">
        <v>94</v>
      </c>
      <c r="DE820" s="15">
        <v>18</v>
      </c>
      <c r="DF820" s="15">
        <v>61</v>
      </c>
      <c r="DG820" s="15">
        <v>4</v>
      </c>
      <c r="DH820" s="15">
        <v>59</v>
      </c>
      <c r="DI820" s="15">
        <v>51</v>
      </c>
      <c r="DJ820" s="15">
        <v>138</v>
      </c>
      <c r="DK820" s="15">
        <v>163</v>
      </c>
      <c r="DL820" s="15">
        <v>108</v>
      </c>
      <c r="DM820" s="15">
        <v>153</v>
      </c>
      <c r="DN820" s="15">
        <v>50</v>
      </c>
      <c r="DO820" s="15">
        <v>63</v>
      </c>
      <c r="DP820" s="15">
        <v>82</v>
      </c>
      <c r="DQ820" s="15">
        <v>52</v>
      </c>
      <c r="DR820" s="15">
        <v>115</v>
      </c>
      <c r="DS820" s="15">
        <v>156</v>
      </c>
      <c r="DT820" s="15">
        <v>43</v>
      </c>
      <c r="DU820" s="15">
        <v>68</v>
      </c>
      <c r="DV820" s="15">
        <v>125</v>
      </c>
      <c r="DW820" s="15">
        <v>88</v>
      </c>
      <c r="DX820" s="15">
        <v>40</v>
      </c>
      <c r="DY820" s="15">
        <v>101</v>
      </c>
      <c r="DZ820" s="15">
        <v>12</v>
      </c>
      <c r="EA820" s="15">
        <v>130</v>
      </c>
      <c r="EB820" s="15">
        <v>124</v>
      </c>
      <c r="EC820" s="15">
        <v>67</v>
      </c>
      <c r="ED820" s="15">
        <v>45</v>
      </c>
      <c r="EE820" s="15">
        <v>143</v>
      </c>
      <c r="EF820" s="15">
        <v>34</v>
      </c>
      <c r="EG820" s="15">
        <v>131</v>
      </c>
      <c r="EH820" s="15">
        <v>36</v>
      </c>
      <c r="EI820" s="15">
        <v>2</v>
      </c>
      <c r="EJ820" s="15">
        <v>157</v>
      </c>
      <c r="EK820" s="15">
        <v>9</v>
      </c>
      <c r="EL820" s="15">
        <v>15</v>
      </c>
      <c r="EM820" s="15">
        <v>149</v>
      </c>
      <c r="EN820" s="15">
        <v>91</v>
      </c>
      <c r="EO820" s="15">
        <v>26</v>
      </c>
      <c r="EP820" s="15">
        <v>158</v>
      </c>
      <c r="EQ820" s="15">
        <v>39</v>
      </c>
      <c r="ER820" s="15">
        <v>135</v>
      </c>
      <c r="ES820" s="15">
        <v>77</v>
      </c>
      <c r="ET820" s="15">
        <v>23</v>
      </c>
      <c r="EU820" s="15">
        <v>166</v>
      </c>
      <c r="EV820" s="15">
        <v>129</v>
      </c>
      <c r="EW820" s="15">
        <v>49</v>
      </c>
      <c r="EX820" s="15">
        <v>106</v>
      </c>
      <c r="EY820" s="15">
        <v>116</v>
      </c>
      <c r="EZ820" s="15">
        <v>29</v>
      </c>
      <c r="FA820" s="15">
        <v>8</v>
      </c>
      <c r="FB820" s="15">
        <v>14</v>
      </c>
      <c r="FC820" s="15">
        <v>47</v>
      </c>
      <c r="FE820" s="15">
        <v>128</v>
      </c>
      <c r="FF820" s="15">
        <v>118</v>
      </c>
      <c r="FG820" s="15">
        <v>109</v>
      </c>
      <c r="FH820" s="15">
        <v>141</v>
      </c>
      <c r="FJ820" s="15">
        <v>122</v>
      </c>
      <c r="FK820" s="15">
        <v>71</v>
      </c>
      <c r="FL820" s="15">
        <v>60</v>
      </c>
      <c r="FM820" s="15">
        <v>62</v>
      </c>
      <c r="FO820" s="15">
        <v>19</v>
      </c>
      <c r="FP820" s="15">
        <v>33</v>
      </c>
      <c r="FQ820" s="15">
        <v>64</v>
      </c>
      <c r="FR820" s="15">
        <v>136</v>
      </c>
    </row>
    <row r="821" spans="4:174" s="15" customFormat="1"/>
    <row r="822" spans="4:174" s="15" customFormat="1">
      <c r="D822" s="479">
        <v>167</v>
      </c>
      <c r="E822" s="40" t="s">
        <v>338</v>
      </c>
    </row>
    <row r="823" spans="4:174" s="15" customFormat="1">
      <c r="E823" s="475" t="s">
        <v>283</v>
      </c>
      <c r="F823" s="15">
        <v>1</v>
      </c>
      <c r="G823" s="15">
        <v>2</v>
      </c>
      <c r="H823" s="15">
        <v>3</v>
      </c>
      <c r="I823" s="15">
        <v>4</v>
      </c>
      <c r="J823" s="15">
        <v>5</v>
      </c>
      <c r="K823" s="15">
        <v>6</v>
      </c>
      <c r="L823" s="15">
        <v>7</v>
      </c>
      <c r="M823" s="15">
        <v>8</v>
      </c>
      <c r="N823" s="15">
        <v>9</v>
      </c>
      <c r="O823" s="15">
        <v>10</v>
      </c>
      <c r="P823" s="15">
        <v>11</v>
      </c>
      <c r="Q823" s="15">
        <v>12</v>
      </c>
      <c r="R823" s="15">
        <v>13</v>
      </c>
      <c r="S823" s="15">
        <v>14</v>
      </c>
      <c r="T823" s="15">
        <v>15</v>
      </c>
      <c r="U823" s="15">
        <v>16</v>
      </c>
      <c r="V823" s="15">
        <v>17</v>
      </c>
      <c r="W823" s="15">
        <v>18</v>
      </c>
      <c r="X823" s="15">
        <v>19</v>
      </c>
      <c r="Y823" s="15">
        <v>20</v>
      </c>
      <c r="Z823" s="15">
        <v>21</v>
      </c>
      <c r="AA823" s="15">
        <v>22</v>
      </c>
      <c r="AB823" s="15">
        <v>23</v>
      </c>
      <c r="AC823" s="15">
        <v>24</v>
      </c>
      <c r="AD823" s="15">
        <v>25</v>
      </c>
      <c r="AE823" s="15">
        <v>26</v>
      </c>
      <c r="AF823" s="15">
        <v>27</v>
      </c>
      <c r="AG823" s="15">
        <v>28</v>
      </c>
      <c r="AH823" s="15">
        <v>29</v>
      </c>
      <c r="AI823" s="15">
        <v>30</v>
      </c>
      <c r="AJ823" s="15">
        <v>31</v>
      </c>
      <c r="AK823" s="15">
        <v>32</v>
      </c>
      <c r="AL823" s="15">
        <v>33</v>
      </c>
      <c r="AM823" s="15">
        <v>34</v>
      </c>
      <c r="AN823" s="15">
        <v>35</v>
      </c>
      <c r="AO823" s="15">
        <v>36</v>
      </c>
      <c r="AP823" s="15">
        <v>37</v>
      </c>
      <c r="AQ823" s="15">
        <v>38</v>
      </c>
      <c r="AR823" s="15">
        <v>39</v>
      </c>
      <c r="AS823" s="15">
        <v>40</v>
      </c>
      <c r="AT823" s="15">
        <v>41</v>
      </c>
      <c r="AU823" s="15">
        <v>42</v>
      </c>
      <c r="AV823" s="15">
        <v>43</v>
      </c>
      <c r="AW823" s="15">
        <v>44</v>
      </c>
      <c r="AX823" s="15">
        <v>45</v>
      </c>
      <c r="AY823" s="15">
        <v>46</v>
      </c>
      <c r="AZ823" s="15">
        <v>47</v>
      </c>
      <c r="BA823" s="15">
        <v>48</v>
      </c>
      <c r="BB823" s="15">
        <v>49</v>
      </c>
      <c r="BC823" s="15">
        <v>50</v>
      </c>
      <c r="BD823" s="15">
        <v>51</v>
      </c>
      <c r="BE823" s="15">
        <v>52</v>
      </c>
      <c r="BF823" s="15">
        <v>53</v>
      </c>
      <c r="BG823" s="15">
        <v>54</v>
      </c>
      <c r="BH823" s="15">
        <v>55</v>
      </c>
      <c r="BI823" s="15">
        <v>56</v>
      </c>
      <c r="BJ823" s="15">
        <v>57</v>
      </c>
      <c r="BK823" s="15">
        <v>58</v>
      </c>
      <c r="BL823" s="15">
        <v>59</v>
      </c>
      <c r="BM823" s="15">
        <v>60</v>
      </c>
      <c r="BN823" s="15">
        <v>61</v>
      </c>
      <c r="BO823" s="15">
        <v>62</v>
      </c>
      <c r="BP823" s="15">
        <v>63</v>
      </c>
      <c r="BQ823" s="15">
        <v>64</v>
      </c>
      <c r="BR823" s="15">
        <v>65</v>
      </c>
      <c r="BS823" s="15">
        <v>66</v>
      </c>
      <c r="BT823" s="15">
        <v>67</v>
      </c>
      <c r="BU823" s="15">
        <v>68</v>
      </c>
      <c r="BV823" s="15">
        <v>69</v>
      </c>
      <c r="BW823" s="15">
        <v>70</v>
      </c>
      <c r="BX823" s="15">
        <v>71</v>
      </c>
      <c r="BY823" s="15">
        <v>72</v>
      </c>
      <c r="BZ823" s="15">
        <v>73</v>
      </c>
      <c r="CA823" s="15">
        <v>74</v>
      </c>
      <c r="CB823" s="15">
        <v>75</v>
      </c>
      <c r="CC823" s="15">
        <v>76</v>
      </c>
      <c r="CD823" s="15">
        <v>77</v>
      </c>
      <c r="CE823" s="15">
        <v>78</v>
      </c>
      <c r="CF823" s="15">
        <v>79</v>
      </c>
      <c r="CG823" s="15">
        <v>80</v>
      </c>
      <c r="CH823" s="15">
        <v>81</v>
      </c>
      <c r="CI823" s="15">
        <v>82</v>
      </c>
      <c r="CJ823" s="15">
        <v>83</v>
      </c>
      <c r="CK823" s="15">
        <v>84</v>
      </c>
      <c r="CL823" s="15">
        <v>85</v>
      </c>
      <c r="CM823" s="15">
        <v>86</v>
      </c>
      <c r="CN823" s="15">
        <v>87</v>
      </c>
      <c r="CO823" s="15">
        <v>88</v>
      </c>
      <c r="CP823" s="15">
        <v>89</v>
      </c>
      <c r="CQ823" s="15">
        <v>90</v>
      </c>
      <c r="CR823" s="15">
        <v>91</v>
      </c>
      <c r="CS823" s="15">
        <v>92</v>
      </c>
      <c r="CT823" s="15">
        <v>93</v>
      </c>
      <c r="CU823" s="15">
        <v>94</v>
      </c>
      <c r="CV823" s="15">
        <v>95</v>
      </c>
      <c r="CW823" s="15">
        <v>96</v>
      </c>
      <c r="CX823" s="15">
        <v>97</v>
      </c>
      <c r="CY823" s="15">
        <v>98</v>
      </c>
      <c r="CZ823" s="15">
        <v>99</v>
      </c>
      <c r="DA823" s="15">
        <v>100</v>
      </c>
      <c r="DB823" s="15">
        <v>101</v>
      </c>
      <c r="DC823" s="15">
        <v>102</v>
      </c>
      <c r="DD823" s="15">
        <v>103</v>
      </c>
      <c r="DE823" s="15">
        <v>104</v>
      </c>
      <c r="DF823" s="15">
        <v>105</v>
      </c>
      <c r="DG823" s="15">
        <v>106</v>
      </c>
      <c r="DH823" s="15">
        <v>107</v>
      </c>
      <c r="DI823" s="15">
        <v>108</v>
      </c>
      <c r="DJ823" s="15">
        <v>109</v>
      </c>
      <c r="DK823" s="15">
        <v>110</v>
      </c>
      <c r="DL823" s="15">
        <v>111</v>
      </c>
      <c r="DM823" s="15">
        <v>112</v>
      </c>
      <c r="DN823" s="15">
        <v>113</v>
      </c>
      <c r="DO823" s="15">
        <v>114</v>
      </c>
      <c r="DP823" s="15">
        <v>115</v>
      </c>
      <c r="DQ823" s="15">
        <v>116</v>
      </c>
      <c r="DR823" s="15">
        <v>117</v>
      </c>
      <c r="DS823" s="15">
        <v>118</v>
      </c>
      <c r="DT823" s="15">
        <v>119</v>
      </c>
      <c r="DU823" s="15">
        <v>120</v>
      </c>
      <c r="DV823" s="15">
        <v>121</v>
      </c>
      <c r="DW823" s="15">
        <v>122</v>
      </c>
      <c r="DX823" s="15">
        <v>123</v>
      </c>
      <c r="DY823" s="15">
        <v>124</v>
      </c>
      <c r="DZ823" s="15">
        <v>125</v>
      </c>
      <c r="EA823" s="15">
        <v>126</v>
      </c>
      <c r="EB823" s="15">
        <v>127</v>
      </c>
      <c r="EC823" s="15">
        <v>128</v>
      </c>
      <c r="ED823" s="15">
        <v>129</v>
      </c>
      <c r="EE823" s="15">
        <v>130</v>
      </c>
      <c r="EF823" s="15">
        <v>131</v>
      </c>
      <c r="EG823" s="15">
        <v>132</v>
      </c>
      <c r="EH823" s="15">
        <v>133</v>
      </c>
      <c r="EI823" s="15">
        <v>134</v>
      </c>
      <c r="EJ823" s="15">
        <v>135</v>
      </c>
      <c r="EK823" s="15">
        <v>136</v>
      </c>
      <c r="EL823" s="15">
        <v>137</v>
      </c>
      <c r="EM823" s="15">
        <v>138</v>
      </c>
      <c r="EN823" s="15">
        <v>139</v>
      </c>
      <c r="EO823" s="15">
        <v>140</v>
      </c>
      <c r="EP823" s="15">
        <v>141</v>
      </c>
      <c r="EQ823" s="15">
        <v>142</v>
      </c>
      <c r="ER823" s="15">
        <v>143</v>
      </c>
      <c r="ES823" s="15">
        <v>144</v>
      </c>
      <c r="ET823" s="15">
        <v>145</v>
      </c>
      <c r="EU823" s="15">
        <v>146</v>
      </c>
      <c r="EV823" s="15">
        <v>147</v>
      </c>
      <c r="EW823" s="15">
        <v>148</v>
      </c>
      <c r="EX823" s="15">
        <v>149</v>
      </c>
      <c r="EY823" s="15">
        <v>150</v>
      </c>
      <c r="EZ823" s="15">
        <v>151</v>
      </c>
      <c r="FA823" s="15">
        <v>152</v>
      </c>
      <c r="FB823" s="15">
        <v>153</v>
      </c>
      <c r="FC823" s="15">
        <v>154</v>
      </c>
      <c r="FD823" s="15">
        <v>155</v>
      </c>
      <c r="FE823" s="15">
        <v>156</v>
      </c>
      <c r="FF823" s="15">
        <v>157</v>
      </c>
      <c r="FG823" s="15">
        <v>158</v>
      </c>
      <c r="FH823" s="15">
        <v>159</v>
      </c>
      <c r="FJ823" s="15">
        <v>160</v>
      </c>
      <c r="FK823" s="15">
        <v>161</v>
      </c>
      <c r="FL823" s="15">
        <v>162</v>
      </c>
      <c r="FM823" s="15">
        <v>163</v>
      </c>
      <c r="FO823" s="15">
        <v>164</v>
      </c>
      <c r="FP823" s="15">
        <v>165</v>
      </c>
      <c r="FQ823" s="15">
        <v>166</v>
      </c>
      <c r="FR823" s="15">
        <v>167</v>
      </c>
    </row>
    <row r="824" spans="4:174" s="15" customFormat="1">
      <c r="E824" s="475" t="s">
        <v>311</v>
      </c>
      <c r="F824" s="15">
        <v>97</v>
      </c>
      <c r="G824" s="15">
        <v>68</v>
      </c>
      <c r="H824" s="15">
        <v>17</v>
      </c>
      <c r="I824" s="15">
        <v>125</v>
      </c>
      <c r="J824" s="15">
        <v>152</v>
      </c>
      <c r="K824" s="15">
        <v>148</v>
      </c>
      <c r="L824" s="15">
        <v>140</v>
      </c>
      <c r="M824" s="15">
        <v>104</v>
      </c>
      <c r="N824" s="15">
        <v>141</v>
      </c>
      <c r="O824" s="15">
        <v>21</v>
      </c>
      <c r="P824" s="15">
        <v>67</v>
      </c>
      <c r="Q824" s="15">
        <v>28</v>
      </c>
      <c r="R824" s="15">
        <v>12</v>
      </c>
      <c r="S824" s="15">
        <v>25</v>
      </c>
      <c r="T824" s="15">
        <v>53</v>
      </c>
      <c r="U824" s="15">
        <v>7</v>
      </c>
      <c r="V824" s="15">
        <v>120</v>
      </c>
      <c r="W824" s="15">
        <v>105</v>
      </c>
      <c r="X824" s="15">
        <v>111</v>
      </c>
      <c r="Y824" s="15">
        <v>84</v>
      </c>
      <c r="Z824" s="15">
        <v>10</v>
      </c>
      <c r="AA824" s="15">
        <v>74</v>
      </c>
      <c r="AB824" s="15">
        <v>146</v>
      </c>
      <c r="AC824" s="15">
        <v>88</v>
      </c>
      <c r="AD824" s="15">
        <v>63</v>
      </c>
      <c r="AE824" s="15">
        <v>75</v>
      </c>
      <c r="AF824" s="15">
        <v>19</v>
      </c>
      <c r="AG824" s="15">
        <v>95</v>
      </c>
      <c r="AH824" s="15">
        <v>48</v>
      </c>
      <c r="AI824" s="15">
        <v>31</v>
      </c>
      <c r="AJ824" s="15">
        <v>114</v>
      </c>
      <c r="AK824" s="15">
        <v>54</v>
      </c>
      <c r="AL824" s="15">
        <v>154</v>
      </c>
      <c r="AM824" s="15">
        <v>35</v>
      </c>
      <c r="AN824" s="15">
        <v>131</v>
      </c>
      <c r="AO824" s="15">
        <v>123</v>
      </c>
      <c r="AP824" s="15">
        <v>164</v>
      </c>
      <c r="AQ824" s="15">
        <v>57</v>
      </c>
      <c r="AR824" s="15">
        <v>16</v>
      </c>
      <c r="AS824" s="15">
        <v>139</v>
      </c>
      <c r="AT824" s="15">
        <v>150</v>
      </c>
      <c r="AU824" s="15">
        <v>115</v>
      </c>
      <c r="AV824" s="15">
        <v>9</v>
      </c>
      <c r="AW824" s="15">
        <v>83</v>
      </c>
      <c r="AX824" s="15">
        <v>91</v>
      </c>
      <c r="AY824" s="15">
        <v>13</v>
      </c>
      <c r="AZ824" s="15">
        <v>40</v>
      </c>
      <c r="BA824" s="15">
        <v>89</v>
      </c>
      <c r="BB824" s="15">
        <v>98</v>
      </c>
      <c r="BC824" s="15">
        <v>47</v>
      </c>
      <c r="BD824" s="15">
        <v>129</v>
      </c>
      <c r="BE824" s="15">
        <v>39</v>
      </c>
      <c r="BF824" s="15">
        <v>15</v>
      </c>
      <c r="BG824" s="15">
        <v>61</v>
      </c>
      <c r="BH824" s="15">
        <v>153</v>
      </c>
      <c r="BI824" s="15">
        <v>93</v>
      </c>
      <c r="BJ824" s="15">
        <v>156</v>
      </c>
      <c r="BK824" s="15">
        <v>42</v>
      </c>
      <c r="BL824" s="15">
        <v>86</v>
      </c>
      <c r="BM824" s="15">
        <v>77</v>
      </c>
      <c r="BN824" s="15">
        <v>45</v>
      </c>
      <c r="BO824" s="15">
        <v>79</v>
      </c>
      <c r="BP824" s="15">
        <v>14</v>
      </c>
      <c r="BQ824" s="15">
        <v>165</v>
      </c>
      <c r="BR824" s="15">
        <v>56</v>
      </c>
      <c r="BS824" s="15">
        <v>30</v>
      </c>
      <c r="BT824" s="15">
        <v>4</v>
      </c>
      <c r="BU824" s="15">
        <v>60</v>
      </c>
      <c r="BV824" s="15">
        <v>6</v>
      </c>
      <c r="BW824" s="15">
        <v>134</v>
      </c>
      <c r="BX824" s="15">
        <v>113</v>
      </c>
      <c r="BY824" s="15">
        <v>116</v>
      </c>
      <c r="BZ824" s="15">
        <v>122</v>
      </c>
      <c r="CA824" s="15">
        <v>43</v>
      </c>
      <c r="CB824" s="15">
        <v>159</v>
      </c>
      <c r="CC824" s="15">
        <v>55</v>
      </c>
      <c r="CD824" s="15">
        <v>65</v>
      </c>
      <c r="CE824" s="15">
        <v>119</v>
      </c>
      <c r="CF824" s="15">
        <v>130</v>
      </c>
      <c r="CG824" s="15">
        <v>3</v>
      </c>
      <c r="CH824" s="15">
        <v>23</v>
      </c>
      <c r="CI824" s="15">
        <v>138</v>
      </c>
      <c r="CJ824" s="15">
        <v>34</v>
      </c>
      <c r="CK824" s="15">
        <v>76</v>
      </c>
      <c r="CL824" s="15">
        <v>26</v>
      </c>
      <c r="CM824" s="15">
        <v>158</v>
      </c>
      <c r="CN824" s="15">
        <v>70</v>
      </c>
      <c r="CO824" s="15">
        <v>110</v>
      </c>
      <c r="CP824" s="15">
        <v>103</v>
      </c>
      <c r="CQ824" s="15">
        <v>161</v>
      </c>
      <c r="CR824" s="15">
        <v>29</v>
      </c>
      <c r="CS824" s="15">
        <v>8</v>
      </c>
      <c r="CT824" s="15">
        <v>94</v>
      </c>
      <c r="CU824" s="15">
        <v>132</v>
      </c>
      <c r="CV824" s="15">
        <v>124</v>
      </c>
      <c r="CW824" s="15">
        <v>59</v>
      </c>
      <c r="CX824" s="15">
        <v>121</v>
      </c>
      <c r="CY824" s="15">
        <v>126</v>
      </c>
      <c r="CZ824" s="15">
        <v>101</v>
      </c>
      <c r="DA824" s="15">
        <v>36</v>
      </c>
      <c r="DB824" s="15">
        <v>99</v>
      </c>
      <c r="DC824" s="15">
        <v>135</v>
      </c>
      <c r="DD824" s="15">
        <v>149</v>
      </c>
      <c r="DE824" s="15">
        <v>46</v>
      </c>
      <c r="DF824" s="15">
        <v>32</v>
      </c>
      <c r="DG824" s="15">
        <v>73</v>
      </c>
      <c r="DH824" s="15">
        <v>136</v>
      </c>
      <c r="DI824" s="15">
        <v>147</v>
      </c>
      <c r="DJ824" s="15">
        <v>33</v>
      </c>
      <c r="DK824" s="15">
        <v>112</v>
      </c>
      <c r="DL824" s="15">
        <v>80</v>
      </c>
      <c r="DM824" s="15">
        <v>51</v>
      </c>
      <c r="DN824" s="15">
        <v>71</v>
      </c>
      <c r="DO824" s="15">
        <v>166</v>
      </c>
      <c r="DP824" s="15">
        <v>142</v>
      </c>
      <c r="DQ824" s="15">
        <v>72</v>
      </c>
      <c r="DR824" s="15">
        <v>66</v>
      </c>
      <c r="DS824" s="15">
        <v>62</v>
      </c>
      <c r="DT824" s="15">
        <v>52</v>
      </c>
      <c r="DU824" s="15">
        <v>117</v>
      </c>
      <c r="DV824" s="15">
        <v>2</v>
      </c>
      <c r="DW824" s="15">
        <v>11</v>
      </c>
      <c r="DX824" s="15">
        <v>157</v>
      </c>
      <c r="DY824" s="15">
        <v>162</v>
      </c>
      <c r="DZ824" s="15">
        <v>38</v>
      </c>
      <c r="EA824" s="15">
        <v>64</v>
      </c>
      <c r="EB824" s="15">
        <v>145</v>
      </c>
      <c r="EC824" s="15">
        <v>5</v>
      </c>
      <c r="ED824" s="15">
        <v>22</v>
      </c>
      <c r="EE824" s="15">
        <v>44</v>
      </c>
      <c r="EF824" s="15">
        <v>82</v>
      </c>
      <c r="EG824" s="15">
        <v>100</v>
      </c>
      <c r="EH824" s="15">
        <v>151</v>
      </c>
      <c r="EI824" s="15">
        <v>50</v>
      </c>
      <c r="EJ824" s="15">
        <v>102</v>
      </c>
      <c r="EK824" s="15">
        <v>107</v>
      </c>
      <c r="EL824" s="15">
        <v>69</v>
      </c>
      <c r="EM824" s="15">
        <v>20</v>
      </c>
      <c r="EN824" s="15">
        <v>127</v>
      </c>
      <c r="EO824" s="15">
        <v>78</v>
      </c>
      <c r="EP824" s="15">
        <v>167</v>
      </c>
      <c r="EQ824" s="15">
        <v>163</v>
      </c>
      <c r="ER824" s="15">
        <v>1</v>
      </c>
      <c r="ES824" s="15">
        <v>81</v>
      </c>
      <c r="ET824" s="15">
        <v>106</v>
      </c>
      <c r="EU824" s="15">
        <v>18</v>
      </c>
      <c r="EV824" s="15">
        <v>108</v>
      </c>
      <c r="EW824" s="15">
        <v>37</v>
      </c>
      <c r="EX824" s="15">
        <v>118</v>
      </c>
      <c r="EY824" s="15">
        <v>133</v>
      </c>
      <c r="EZ824" s="15">
        <v>49</v>
      </c>
      <c r="FA824" s="15">
        <v>128</v>
      </c>
      <c r="FB824" s="15">
        <v>87</v>
      </c>
      <c r="FC824" s="15">
        <v>96</v>
      </c>
      <c r="FD824" s="15">
        <v>160</v>
      </c>
      <c r="FE824" s="15">
        <v>109</v>
      </c>
      <c r="FF824" s="15">
        <v>85</v>
      </c>
      <c r="FG824" s="15">
        <v>144</v>
      </c>
      <c r="FH824" s="15">
        <v>58</v>
      </c>
      <c r="FJ824" s="15">
        <v>155</v>
      </c>
      <c r="FK824" s="15">
        <v>90</v>
      </c>
      <c r="FL824" s="15">
        <v>24</v>
      </c>
      <c r="FM824" s="15">
        <v>27</v>
      </c>
      <c r="FO824" s="15">
        <v>143</v>
      </c>
      <c r="FP824" s="15">
        <v>41</v>
      </c>
      <c r="FQ824" s="15">
        <v>137</v>
      </c>
      <c r="FR824" s="15">
        <v>92</v>
      </c>
    </row>
    <row r="825" spans="4:174" s="15" customFormat="1">
      <c r="E825" s="475" t="s">
        <v>313</v>
      </c>
      <c r="F825" s="15">
        <v>32</v>
      </c>
      <c r="G825" s="15">
        <v>111</v>
      </c>
      <c r="H825" s="15">
        <v>22</v>
      </c>
      <c r="I825" s="15">
        <v>151</v>
      </c>
      <c r="J825" s="15">
        <v>96</v>
      </c>
      <c r="K825" s="15">
        <v>125</v>
      </c>
      <c r="L825" s="15">
        <v>34</v>
      </c>
      <c r="M825" s="15">
        <v>112</v>
      </c>
      <c r="N825" s="15">
        <v>36</v>
      </c>
      <c r="O825" s="15">
        <v>108</v>
      </c>
      <c r="P825" s="15">
        <v>124</v>
      </c>
      <c r="Q825" s="15">
        <v>166</v>
      </c>
      <c r="R825" s="15">
        <v>145</v>
      </c>
      <c r="S825" s="15">
        <v>73</v>
      </c>
      <c r="T825" s="15">
        <v>23</v>
      </c>
      <c r="U825" s="15">
        <v>92</v>
      </c>
      <c r="V825" s="15">
        <v>133</v>
      </c>
      <c r="W825" s="15">
        <v>161</v>
      </c>
      <c r="X825" s="15">
        <v>106</v>
      </c>
      <c r="Y825" s="15">
        <v>49</v>
      </c>
      <c r="Z825" s="15">
        <v>144</v>
      </c>
      <c r="AA825" s="15">
        <v>24</v>
      </c>
      <c r="AB825" s="15">
        <v>76</v>
      </c>
      <c r="AC825" s="15">
        <v>10</v>
      </c>
      <c r="AD825" s="15">
        <v>157</v>
      </c>
      <c r="AE825" s="15">
        <v>39</v>
      </c>
      <c r="AF825" s="15">
        <v>21</v>
      </c>
      <c r="AG825" s="15">
        <v>155</v>
      </c>
      <c r="AH825" s="15">
        <v>75</v>
      </c>
      <c r="AI825" s="15">
        <v>66</v>
      </c>
      <c r="AJ825" s="15">
        <v>25</v>
      </c>
      <c r="AK825" s="15">
        <v>43</v>
      </c>
      <c r="AL825" s="15">
        <v>163</v>
      </c>
      <c r="AM825" s="15">
        <v>146</v>
      </c>
      <c r="AN825" s="15">
        <v>18</v>
      </c>
      <c r="AO825" s="15">
        <v>44</v>
      </c>
      <c r="AP825" s="15">
        <v>101</v>
      </c>
      <c r="AQ825" s="15">
        <v>46</v>
      </c>
      <c r="AR825" s="15">
        <v>8</v>
      </c>
      <c r="AS825" s="15">
        <v>11</v>
      </c>
      <c r="AT825" s="15">
        <v>19</v>
      </c>
      <c r="AU825" s="15">
        <v>88</v>
      </c>
      <c r="AV825" s="15">
        <v>117</v>
      </c>
      <c r="AW825" s="15">
        <v>45</v>
      </c>
      <c r="AX825" s="15">
        <v>143</v>
      </c>
      <c r="AY825" s="15">
        <v>119</v>
      </c>
      <c r="AZ825" s="15">
        <v>129</v>
      </c>
      <c r="BA825" s="15">
        <v>115</v>
      </c>
      <c r="BB825" s="15">
        <v>93</v>
      </c>
      <c r="BC825" s="15">
        <v>148</v>
      </c>
      <c r="BD825" s="15">
        <v>135</v>
      </c>
      <c r="BE825" s="15">
        <v>105</v>
      </c>
      <c r="BF825" s="15">
        <v>74</v>
      </c>
      <c r="BG825" s="15">
        <v>2</v>
      </c>
      <c r="BH825" s="15">
        <v>28</v>
      </c>
      <c r="BI825" s="15">
        <v>33</v>
      </c>
      <c r="BJ825" s="15">
        <v>20</v>
      </c>
      <c r="BK825" s="15">
        <v>102</v>
      </c>
      <c r="BL825" s="15">
        <v>67</v>
      </c>
      <c r="BM825" s="15">
        <v>37</v>
      </c>
      <c r="BN825" s="15">
        <v>84</v>
      </c>
      <c r="BO825" s="15">
        <v>131</v>
      </c>
      <c r="BP825" s="15">
        <v>90</v>
      </c>
      <c r="BQ825" s="15">
        <v>12</v>
      </c>
      <c r="BR825" s="15">
        <v>16</v>
      </c>
      <c r="BS825" s="15">
        <v>50</v>
      </c>
      <c r="BT825" s="15">
        <v>30</v>
      </c>
      <c r="BU825" s="15">
        <v>160</v>
      </c>
      <c r="BV825" s="15">
        <v>158</v>
      </c>
      <c r="BW825" s="15">
        <v>123</v>
      </c>
      <c r="BX825" s="15">
        <v>78</v>
      </c>
      <c r="BY825" s="15">
        <v>64</v>
      </c>
      <c r="BZ825" s="15">
        <v>142</v>
      </c>
      <c r="CA825" s="15">
        <v>13</v>
      </c>
      <c r="CB825" s="15">
        <v>29</v>
      </c>
      <c r="CC825" s="15">
        <v>162</v>
      </c>
      <c r="CD825" s="15">
        <v>6</v>
      </c>
      <c r="CE825" s="15">
        <v>31</v>
      </c>
      <c r="CF825" s="15">
        <v>62</v>
      </c>
      <c r="CG825" s="15">
        <v>114</v>
      </c>
      <c r="CH825" s="15">
        <v>53</v>
      </c>
      <c r="CI825" s="15">
        <v>153</v>
      </c>
      <c r="CJ825" s="15">
        <v>100</v>
      </c>
      <c r="CK825" s="15">
        <v>57</v>
      </c>
      <c r="CL825" s="15">
        <v>156</v>
      </c>
      <c r="CM825" s="15">
        <v>60</v>
      </c>
      <c r="CN825" s="15">
        <v>98</v>
      </c>
      <c r="CO825" s="15">
        <v>127</v>
      </c>
      <c r="CP825" s="15">
        <v>7</v>
      </c>
      <c r="CQ825" s="15">
        <v>86</v>
      </c>
      <c r="CR825" s="15">
        <v>94</v>
      </c>
      <c r="CS825" s="15">
        <v>150</v>
      </c>
      <c r="CT825" s="15">
        <v>4</v>
      </c>
      <c r="CU825" s="15">
        <v>122</v>
      </c>
      <c r="CV825" s="15">
        <v>107</v>
      </c>
      <c r="CW825" s="15">
        <v>5</v>
      </c>
      <c r="CX825" s="15">
        <v>95</v>
      </c>
      <c r="CY825" s="15">
        <v>40</v>
      </c>
      <c r="CZ825" s="15">
        <v>55</v>
      </c>
      <c r="DA825" s="15">
        <v>109</v>
      </c>
      <c r="DB825" s="15">
        <v>69</v>
      </c>
      <c r="DC825" s="15">
        <v>58</v>
      </c>
      <c r="DD825" s="15">
        <v>61</v>
      </c>
      <c r="DE825" s="15">
        <v>80</v>
      </c>
      <c r="DF825" s="15">
        <v>1</v>
      </c>
      <c r="DG825" s="15">
        <v>83</v>
      </c>
      <c r="DH825" s="15">
        <v>14</v>
      </c>
      <c r="DI825" s="15">
        <v>59</v>
      </c>
      <c r="DJ825" s="15">
        <v>41</v>
      </c>
      <c r="DK825" s="15">
        <v>97</v>
      </c>
      <c r="DL825" s="15">
        <v>54</v>
      </c>
      <c r="DM825" s="15">
        <v>26</v>
      </c>
      <c r="DN825" s="15">
        <v>65</v>
      </c>
      <c r="DO825" s="15">
        <v>113</v>
      </c>
      <c r="DP825" s="15">
        <v>99</v>
      </c>
      <c r="DQ825" s="15">
        <v>139</v>
      </c>
      <c r="DR825" s="15">
        <v>38</v>
      </c>
      <c r="DS825" s="15">
        <v>85</v>
      </c>
      <c r="DT825" s="15">
        <v>51</v>
      </c>
      <c r="DU825" s="15">
        <v>147</v>
      </c>
      <c r="DV825" s="15">
        <v>152</v>
      </c>
      <c r="DW825" s="15">
        <v>48</v>
      </c>
      <c r="DX825" s="15">
        <v>70</v>
      </c>
      <c r="DY825" s="15">
        <v>136</v>
      </c>
      <c r="DZ825" s="15">
        <v>71</v>
      </c>
      <c r="EA825" s="15">
        <v>159</v>
      </c>
      <c r="EB825" s="15">
        <v>63</v>
      </c>
      <c r="EC825" s="15">
        <v>52</v>
      </c>
      <c r="ED825" s="15">
        <v>68</v>
      </c>
      <c r="EE825" s="15">
        <v>164</v>
      </c>
      <c r="EF825" s="15">
        <v>104</v>
      </c>
      <c r="EG825" s="15">
        <v>3</v>
      </c>
      <c r="EH825" s="15">
        <v>56</v>
      </c>
      <c r="EI825" s="15">
        <v>82</v>
      </c>
      <c r="EJ825" s="15">
        <v>128</v>
      </c>
      <c r="EK825" s="15">
        <v>132</v>
      </c>
      <c r="EL825" s="15">
        <v>15</v>
      </c>
      <c r="EM825" s="15">
        <v>165</v>
      </c>
      <c r="EN825" s="15">
        <v>116</v>
      </c>
      <c r="EO825" s="15">
        <v>138</v>
      </c>
      <c r="EP825" s="15">
        <v>130</v>
      </c>
      <c r="EQ825" s="15">
        <v>103</v>
      </c>
      <c r="ER825" s="15">
        <v>79</v>
      </c>
      <c r="ES825" s="15">
        <v>87</v>
      </c>
      <c r="ET825" s="15">
        <v>81</v>
      </c>
      <c r="EU825" s="15">
        <v>35</v>
      </c>
      <c r="EV825" s="15">
        <v>149</v>
      </c>
      <c r="EW825" s="15">
        <v>140</v>
      </c>
      <c r="EX825" s="15">
        <v>91</v>
      </c>
      <c r="EY825" s="15">
        <v>72</v>
      </c>
      <c r="EZ825" s="15">
        <v>118</v>
      </c>
      <c r="FA825" s="15">
        <v>167</v>
      </c>
      <c r="FB825" s="15">
        <v>27</v>
      </c>
      <c r="FC825" s="15">
        <v>137</v>
      </c>
      <c r="FD825" s="15">
        <v>42</v>
      </c>
      <c r="FE825" s="15">
        <v>134</v>
      </c>
      <c r="FF825" s="15">
        <v>89</v>
      </c>
      <c r="FG825" s="15">
        <v>77</v>
      </c>
      <c r="FH825" s="15">
        <v>126</v>
      </c>
      <c r="FJ825" s="15">
        <v>110</v>
      </c>
      <c r="FK825" s="15">
        <v>141</v>
      </c>
      <c r="FL825" s="15">
        <v>47</v>
      </c>
      <c r="FM825" s="15">
        <v>17</v>
      </c>
      <c r="FO825" s="15">
        <v>9</v>
      </c>
      <c r="FP825" s="15">
        <v>154</v>
      </c>
      <c r="FQ825" s="15">
        <v>120</v>
      </c>
      <c r="FR825" s="15">
        <v>121</v>
      </c>
    </row>
    <row r="826" spans="4:174" s="15" customFormat="1"/>
    <row r="827" spans="4:174" s="15" customFormat="1">
      <c r="D827" s="479">
        <v>168</v>
      </c>
      <c r="E827" s="40" t="s">
        <v>338</v>
      </c>
    </row>
    <row r="828" spans="4:174" s="15" customFormat="1">
      <c r="E828" s="475" t="s">
        <v>283</v>
      </c>
      <c r="F828" s="15">
        <v>1</v>
      </c>
      <c r="G828" s="15">
        <v>2</v>
      </c>
      <c r="H828" s="15">
        <v>3</v>
      </c>
      <c r="I828" s="15">
        <v>4</v>
      </c>
      <c r="J828" s="15">
        <v>5</v>
      </c>
      <c r="K828" s="15">
        <v>6</v>
      </c>
      <c r="L828" s="15">
        <v>7</v>
      </c>
      <c r="M828" s="15">
        <v>8</v>
      </c>
      <c r="N828" s="15">
        <v>9</v>
      </c>
      <c r="O828" s="15">
        <v>10</v>
      </c>
      <c r="P828" s="15">
        <v>11</v>
      </c>
      <c r="Q828" s="15">
        <v>12</v>
      </c>
      <c r="R828" s="15">
        <v>13</v>
      </c>
      <c r="S828" s="15">
        <v>14</v>
      </c>
      <c r="T828" s="15">
        <v>15</v>
      </c>
      <c r="U828" s="15">
        <v>16</v>
      </c>
      <c r="V828" s="15">
        <v>17</v>
      </c>
      <c r="W828" s="15">
        <v>18</v>
      </c>
      <c r="X828" s="15">
        <v>19</v>
      </c>
      <c r="Y828" s="15">
        <v>20</v>
      </c>
      <c r="Z828" s="15">
        <v>21</v>
      </c>
      <c r="AA828" s="15">
        <v>22</v>
      </c>
      <c r="AB828" s="15">
        <v>23</v>
      </c>
      <c r="AC828" s="15">
        <v>24</v>
      </c>
      <c r="AD828" s="15">
        <v>25</v>
      </c>
      <c r="AE828" s="15">
        <v>26</v>
      </c>
      <c r="AF828" s="15">
        <v>27</v>
      </c>
      <c r="AG828" s="15">
        <v>28</v>
      </c>
      <c r="AH828" s="15">
        <v>29</v>
      </c>
      <c r="AI828" s="15">
        <v>30</v>
      </c>
      <c r="AJ828" s="15">
        <v>31</v>
      </c>
      <c r="AK828" s="15">
        <v>32</v>
      </c>
      <c r="AL828" s="15">
        <v>33</v>
      </c>
      <c r="AM828" s="15">
        <v>34</v>
      </c>
      <c r="AN828" s="15">
        <v>35</v>
      </c>
      <c r="AO828" s="15">
        <v>36</v>
      </c>
      <c r="AP828" s="15">
        <v>37</v>
      </c>
      <c r="AQ828" s="15">
        <v>38</v>
      </c>
      <c r="AR828" s="15">
        <v>39</v>
      </c>
      <c r="AS828" s="15">
        <v>40</v>
      </c>
      <c r="AT828" s="15">
        <v>41</v>
      </c>
      <c r="AU828" s="15">
        <v>42</v>
      </c>
      <c r="AV828" s="15">
        <v>43</v>
      </c>
      <c r="AW828" s="15">
        <v>44</v>
      </c>
      <c r="AX828" s="15">
        <v>45</v>
      </c>
      <c r="AY828" s="15">
        <v>46</v>
      </c>
      <c r="AZ828" s="15">
        <v>47</v>
      </c>
      <c r="BA828" s="15">
        <v>48</v>
      </c>
      <c r="BB828" s="15">
        <v>49</v>
      </c>
      <c r="BC828" s="15">
        <v>50</v>
      </c>
      <c r="BD828" s="15">
        <v>51</v>
      </c>
      <c r="BE828" s="15">
        <v>52</v>
      </c>
      <c r="BF828" s="15">
        <v>53</v>
      </c>
      <c r="BG828" s="15">
        <v>54</v>
      </c>
      <c r="BH828" s="15">
        <v>55</v>
      </c>
      <c r="BI828" s="15">
        <v>56</v>
      </c>
      <c r="BJ828" s="15">
        <v>57</v>
      </c>
      <c r="BK828" s="15">
        <v>58</v>
      </c>
      <c r="BL828" s="15">
        <v>59</v>
      </c>
      <c r="BM828" s="15">
        <v>60</v>
      </c>
      <c r="BN828" s="15">
        <v>61</v>
      </c>
      <c r="BO828" s="15">
        <v>62</v>
      </c>
      <c r="BP828" s="15">
        <v>63</v>
      </c>
      <c r="BQ828" s="15">
        <v>64</v>
      </c>
      <c r="BR828" s="15">
        <v>65</v>
      </c>
      <c r="BS828" s="15">
        <v>66</v>
      </c>
      <c r="BT828" s="15">
        <v>67</v>
      </c>
      <c r="BU828" s="15">
        <v>68</v>
      </c>
      <c r="BV828" s="15">
        <v>69</v>
      </c>
      <c r="BW828" s="15">
        <v>70</v>
      </c>
      <c r="BX828" s="15">
        <v>71</v>
      </c>
      <c r="BY828" s="15">
        <v>72</v>
      </c>
      <c r="BZ828" s="15">
        <v>73</v>
      </c>
      <c r="CA828" s="15">
        <v>74</v>
      </c>
      <c r="CB828" s="15">
        <v>75</v>
      </c>
      <c r="CC828" s="15">
        <v>76</v>
      </c>
      <c r="CD828" s="15">
        <v>77</v>
      </c>
      <c r="CE828" s="15">
        <v>78</v>
      </c>
      <c r="CF828" s="15">
        <v>79</v>
      </c>
      <c r="CG828" s="15">
        <v>80</v>
      </c>
      <c r="CH828" s="15">
        <v>81</v>
      </c>
      <c r="CI828" s="15">
        <v>82</v>
      </c>
      <c r="CJ828" s="15">
        <v>83</v>
      </c>
      <c r="CK828" s="15">
        <v>84</v>
      </c>
      <c r="CL828" s="15">
        <v>85</v>
      </c>
      <c r="CM828" s="15">
        <v>86</v>
      </c>
      <c r="CN828" s="15">
        <v>87</v>
      </c>
      <c r="CO828" s="15">
        <v>88</v>
      </c>
      <c r="CP828" s="15">
        <v>89</v>
      </c>
      <c r="CQ828" s="15">
        <v>90</v>
      </c>
      <c r="CR828" s="15">
        <v>91</v>
      </c>
      <c r="CS828" s="15">
        <v>92</v>
      </c>
      <c r="CT828" s="15">
        <v>93</v>
      </c>
      <c r="CU828" s="15">
        <v>94</v>
      </c>
      <c r="CV828" s="15">
        <v>95</v>
      </c>
      <c r="CW828" s="15">
        <v>96</v>
      </c>
      <c r="CX828" s="15">
        <v>97</v>
      </c>
      <c r="CY828" s="15">
        <v>98</v>
      </c>
      <c r="CZ828" s="15">
        <v>99</v>
      </c>
      <c r="DA828" s="15">
        <v>100</v>
      </c>
      <c r="DB828" s="15">
        <v>101</v>
      </c>
      <c r="DC828" s="15">
        <v>102</v>
      </c>
      <c r="DD828" s="15">
        <v>103</v>
      </c>
      <c r="DE828" s="15">
        <v>104</v>
      </c>
      <c r="DF828" s="15">
        <v>105</v>
      </c>
      <c r="DG828" s="15">
        <v>106</v>
      </c>
      <c r="DH828" s="15">
        <v>107</v>
      </c>
      <c r="DI828" s="15">
        <v>108</v>
      </c>
      <c r="DJ828" s="15">
        <v>109</v>
      </c>
      <c r="DK828" s="15">
        <v>110</v>
      </c>
      <c r="DL828" s="15">
        <v>111</v>
      </c>
      <c r="DM828" s="15">
        <v>112</v>
      </c>
      <c r="DN828" s="15">
        <v>113</v>
      </c>
      <c r="DO828" s="15">
        <v>114</v>
      </c>
      <c r="DP828" s="15">
        <v>115</v>
      </c>
      <c r="DQ828" s="15">
        <v>116</v>
      </c>
      <c r="DR828" s="15">
        <v>117</v>
      </c>
      <c r="DS828" s="15">
        <v>118</v>
      </c>
      <c r="DT828" s="15">
        <v>119</v>
      </c>
      <c r="DU828" s="15">
        <v>120</v>
      </c>
      <c r="DV828" s="15">
        <v>121</v>
      </c>
      <c r="DW828" s="15">
        <v>122</v>
      </c>
      <c r="DX828" s="15">
        <v>123</v>
      </c>
      <c r="DY828" s="15">
        <v>124</v>
      </c>
      <c r="DZ828" s="15">
        <v>125</v>
      </c>
      <c r="EA828" s="15">
        <v>126</v>
      </c>
      <c r="EB828" s="15">
        <v>127</v>
      </c>
      <c r="EC828" s="15">
        <v>128</v>
      </c>
      <c r="ED828" s="15">
        <v>129</v>
      </c>
      <c r="EE828" s="15">
        <v>130</v>
      </c>
      <c r="EF828" s="15">
        <v>131</v>
      </c>
      <c r="EG828" s="15">
        <v>132</v>
      </c>
      <c r="EH828" s="15">
        <v>133</v>
      </c>
      <c r="EI828" s="15">
        <v>134</v>
      </c>
      <c r="EJ828" s="15">
        <v>135</v>
      </c>
      <c r="EK828" s="15">
        <v>136</v>
      </c>
      <c r="EL828" s="15">
        <v>137</v>
      </c>
      <c r="EM828" s="15">
        <v>138</v>
      </c>
      <c r="EN828" s="15">
        <v>139</v>
      </c>
      <c r="EO828" s="15">
        <v>140</v>
      </c>
      <c r="EP828" s="15">
        <v>141</v>
      </c>
      <c r="EQ828" s="15">
        <v>142</v>
      </c>
      <c r="ER828" s="15">
        <v>143</v>
      </c>
      <c r="ES828" s="15">
        <v>144</v>
      </c>
      <c r="ET828" s="15">
        <v>145</v>
      </c>
      <c r="EU828" s="15">
        <v>146</v>
      </c>
      <c r="EV828" s="15">
        <v>147</v>
      </c>
      <c r="EW828" s="15">
        <v>148</v>
      </c>
      <c r="EX828" s="15">
        <v>149</v>
      </c>
      <c r="EY828" s="15">
        <v>150</v>
      </c>
      <c r="EZ828" s="15">
        <v>151</v>
      </c>
      <c r="FA828" s="15">
        <v>152</v>
      </c>
      <c r="FB828" s="15">
        <v>153</v>
      </c>
      <c r="FC828" s="15">
        <v>154</v>
      </c>
      <c r="FD828" s="15">
        <v>155</v>
      </c>
      <c r="FE828" s="15">
        <v>156</v>
      </c>
      <c r="FF828" s="15">
        <v>157</v>
      </c>
      <c r="FG828" s="15">
        <v>158</v>
      </c>
      <c r="FH828" s="15">
        <v>159</v>
      </c>
      <c r="FI828" s="15">
        <v>160</v>
      </c>
      <c r="FJ828" s="15">
        <v>161</v>
      </c>
      <c r="FK828" s="15">
        <v>162</v>
      </c>
      <c r="FL828" s="15">
        <v>163</v>
      </c>
      <c r="FM828" s="15">
        <v>164</v>
      </c>
      <c r="FO828" s="15">
        <v>165</v>
      </c>
      <c r="FP828" s="15">
        <v>166</v>
      </c>
      <c r="FQ828" s="15">
        <v>167</v>
      </c>
      <c r="FR828" s="15">
        <v>168</v>
      </c>
    </row>
    <row r="829" spans="4:174" s="15" customFormat="1">
      <c r="E829" s="475" t="s">
        <v>311</v>
      </c>
      <c r="F829" s="15">
        <v>30</v>
      </c>
      <c r="G829" s="15">
        <v>20</v>
      </c>
      <c r="H829" s="15">
        <v>134</v>
      </c>
      <c r="I829" s="15">
        <v>86</v>
      </c>
      <c r="J829" s="15">
        <v>144</v>
      </c>
      <c r="K829" s="15">
        <v>54</v>
      </c>
      <c r="L829" s="15">
        <v>99</v>
      </c>
      <c r="M829" s="15">
        <v>27</v>
      </c>
      <c r="N829" s="15">
        <v>151</v>
      </c>
      <c r="O829" s="15">
        <v>101</v>
      </c>
      <c r="P829" s="15">
        <v>129</v>
      </c>
      <c r="Q829" s="15">
        <v>109</v>
      </c>
      <c r="R829" s="15">
        <v>50</v>
      </c>
      <c r="S829" s="15">
        <v>113</v>
      </c>
      <c r="T829" s="15">
        <v>56</v>
      </c>
      <c r="U829" s="15">
        <v>110</v>
      </c>
      <c r="V829" s="15">
        <v>138</v>
      </c>
      <c r="W829" s="15">
        <v>87</v>
      </c>
      <c r="X829" s="15">
        <v>36</v>
      </c>
      <c r="Y829" s="15">
        <v>78</v>
      </c>
      <c r="Z829" s="15">
        <v>40</v>
      </c>
      <c r="AA829" s="15">
        <v>64</v>
      </c>
      <c r="AB829" s="15">
        <v>115</v>
      </c>
      <c r="AC829" s="15">
        <v>116</v>
      </c>
      <c r="AD829" s="15">
        <v>94</v>
      </c>
      <c r="AE829" s="15">
        <v>118</v>
      </c>
      <c r="AF829" s="15">
        <v>1</v>
      </c>
      <c r="AG829" s="15">
        <v>132</v>
      </c>
      <c r="AH829" s="15">
        <v>71</v>
      </c>
      <c r="AI829" s="15">
        <v>11</v>
      </c>
      <c r="AJ829" s="15">
        <v>82</v>
      </c>
      <c r="AK829" s="15">
        <v>136</v>
      </c>
      <c r="AL829" s="15">
        <v>91</v>
      </c>
      <c r="AM829" s="15">
        <v>2</v>
      </c>
      <c r="AN829" s="15">
        <v>128</v>
      </c>
      <c r="AO829" s="15">
        <v>15</v>
      </c>
      <c r="AP829" s="15">
        <v>10</v>
      </c>
      <c r="AQ829" s="15">
        <v>145</v>
      </c>
      <c r="AR829" s="15">
        <v>131</v>
      </c>
      <c r="AS829" s="15">
        <v>61</v>
      </c>
      <c r="AT829" s="15">
        <v>38</v>
      </c>
      <c r="AU829" s="15">
        <v>125</v>
      </c>
      <c r="AV829" s="15">
        <v>90</v>
      </c>
      <c r="AW829" s="15">
        <v>57</v>
      </c>
      <c r="AX829" s="15">
        <v>139</v>
      </c>
      <c r="AY829" s="15">
        <v>100</v>
      </c>
      <c r="AZ829" s="15">
        <v>58</v>
      </c>
      <c r="BA829" s="15">
        <v>137</v>
      </c>
      <c r="BB829" s="15">
        <v>127</v>
      </c>
      <c r="BC829" s="15">
        <v>111</v>
      </c>
      <c r="BD829" s="15">
        <v>12</v>
      </c>
      <c r="BE829" s="15">
        <v>44</v>
      </c>
      <c r="BF829" s="15">
        <v>84</v>
      </c>
      <c r="BG829" s="15">
        <v>31</v>
      </c>
      <c r="BH829" s="15">
        <v>18</v>
      </c>
      <c r="BI829" s="15">
        <v>133</v>
      </c>
      <c r="BJ829" s="15">
        <v>105</v>
      </c>
      <c r="BK829" s="15">
        <v>47</v>
      </c>
      <c r="BL829" s="15">
        <v>28</v>
      </c>
      <c r="BM829" s="15">
        <v>6</v>
      </c>
      <c r="BN829" s="15">
        <v>59</v>
      </c>
      <c r="BO829" s="15">
        <v>164</v>
      </c>
      <c r="BP829" s="15">
        <v>155</v>
      </c>
      <c r="BQ829" s="15">
        <v>108</v>
      </c>
      <c r="BR829" s="15">
        <v>21</v>
      </c>
      <c r="BS829" s="15">
        <v>89</v>
      </c>
      <c r="BT829" s="15">
        <v>96</v>
      </c>
      <c r="BU829" s="15">
        <v>80</v>
      </c>
      <c r="BV829" s="15">
        <v>165</v>
      </c>
      <c r="BW829" s="15">
        <v>83</v>
      </c>
      <c r="BX829" s="15">
        <v>29</v>
      </c>
      <c r="BY829" s="15">
        <v>130</v>
      </c>
      <c r="BZ829" s="15">
        <v>122</v>
      </c>
      <c r="CA829" s="15">
        <v>7</v>
      </c>
      <c r="CB829" s="15">
        <v>168</v>
      </c>
      <c r="CC829" s="15">
        <v>9</v>
      </c>
      <c r="CD829" s="15">
        <v>39</v>
      </c>
      <c r="CE829" s="15">
        <v>35</v>
      </c>
      <c r="CF829" s="15">
        <v>66</v>
      </c>
      <c r="CG829" s="15">
        <v>3</v>
      </c>
      <c r="CH829" s="15">
        <v>135</v>
      </c>
      <c r="CI829" s="15">
        <v>104</v>
      </c>
      <c r="CJ829" s="15">
        <v>157</v>
      </c>
      <c r="CK829" s="15">
        <v>23</v>
      </c>
      <c r="CL829" s="15">
        <v>121</v>
      </c>
      <c r="CM829" s="15">
        <v>4</v>
      </c>
      <c r="CN829" s="15">
        <v>26</v>
      </c>
      <c r="CO829" s="15">
        <v>34</v>
      </c>
      <c r="CP829" s="15">
        <v>73</v>
      </c>
      <c r="CQ829" s="15">
        <v>166</v>
      </c>
      <c r="CR829" s="15">
        <v>25</v>
      </c>
      <c r="CS829" s="15">
        <v>60</v>
      </c>
      <c r="CT829" s="15">
        <v>51</v>
      </c>
      <c r="CU829" s="15">
        <v>81</v>
      </c>
      <c r="CV829" s="15">
        <v>102</v>
      </c>
      <c r="CW829" s="15">
        <v>67</v>
      </c>
      <c r="CX829" s="15">
        <v>163</v>
      </c>
      <c r="CY829" s="15">
        <v>72</v>
      </c>
      <c r="CZ829" s="15">
        <v>143</v>
      </c>
      <c r="DA829" s="15">
        <v>43</v>
      </c>
      <c r="DB829" s="15">
        <v>5</v>
      </c>
      <c r="DC829" s="15">
        <v>48</v>
      </c>
      <c r="DD829" s="15">
        <v>117</v>
      </c>
      <c r="DE829" s="15">
        <v>148</v>
      </c>
      <c r="DF829" s="15">
        <v>126</v>
      </c>
      <c r="DG829" s="15">
        <v>49</v>
      </c>
      <c r="DH829" s="15">
        <v>33</v>
      </c>
      <c r="DI829" s="15">
        <v>22</v>
      </c>
      <c r="DJ829" s="15">
        <v>93</v>
      </c>
      <c r="DK829" s="15">
        <v>98</v>
      </c>
      <c r="DL829" s="15">
        <v>70</v>
      </c>
      <c r="DM829" s="15">
        <v>8</v>
      </c>
      <c r="DN829" s="15">
        <v>14</v>
      </c>
      <c r="DO829" s="15">
        <v>162</v>
      </c>
      <c r="DP829" s="15">
        <v>141</v>
      </c>
      <c r="DQ829" s="15">
        <v>85</v>
      </c>
      <c r="DR829" s="15">
        <v>46</v>
      </c>
      <c r="DS829" s="15">
        <v>147</v>
      </c>
      <c r="DT829" s="15">
        <v>53</v>
      </c>
      <c r="DU829" s="15">
        <v>68</v>
      </c>
      <c r="DV829" s="15">
        <v>154</v>
      </c>
      <c r="DW829" s="15">
        <v>79</v>
      </c>
      <c r="DX829" s="15">
        <v>74</v>
      </c>
      <c r="DY829" s="15">
        <v>146</v>
      </c>
      <c r="DZ829" s="15">
        <v>42</v>
      </c>
      <c r="EA829" s="15">
        <v>167</v>
      </c>
      <c r="EB829" s="15">
        <v>103</v>
      </c>
      <c r="EC829" s="15">
        <v>160</v>
      </c>
      <c r="ED829" s="15">
        <v>62</v>
      </c>
      <c r="EE829" s="15">
        <v>32</v>
      </c>
      <c r="EF829" s="15">
        <v>77</v>
      </c>
      <c r="EG829" s="15">
        <v>63</v>
      </c>
      <c r="EH829" s="15">
        <v>114</v>
      </c>
      <c r="EI829" s="15">
        <v>37</v>
      </c>
      <c r="EJ829" s="15">
        <v>16</v>
      </c>
      <c r="EK829" s="15">
        <v>107</v>
      </c>
      <c r="EL829" s="15">
        <v>88</v>
      </c>
      <c r="EM829" s="15">
        <v>140</v>
      </c>
      <c r="EN829" s="15">
        <v>65</v>
      </c>
      <c r="EO829" s="15">
        <v>17</v>
      </c>
      <c r="EP829" s="15">
        <v>152</v>
      </c>
      <c r="EQ829" s="15">
        <v>95</v>
      </c>
      <c r="ER829" s="15">
        <v>52</v>
      </c>
      <c r="ES829" s="15">
        <v>97</v>
      </c>
      <c r="ET829" s="15">
        <v>41</v>
      </c>
      <c r="EU829" s="15">
        <v>159</v>
      </c>
      <c r="EV829" s="15">
        <v>55</v>
      </c>
      <c r="EW829" s="15">
        <v>124</v>
      </c>
      <c r="EX829" s="15">
        <v>153</v>
      </c>
      <c r="EY829" s="15">
        <v>76</v>
      </c>
      <c r="EZ829" s="15">
        <v>120</v>
      </c>
      <c r="FA829" s="15">
        <v>156</v>
      </c>
      <c r="FB829" s="15">
        <v>92</v>
      </c>
      <c r="FC829" s="15">
        <v>142</v>
      </c>
      <c r="FD829" s="15">
        <v>112</v>
      </c>
      <c r="FE829" s="15">
        <v>45</v>
      </c>
      <c r="FF829" s="15">
        <v>158</v>
      </c>
      <c r="FG829" s="15">
        <v>149</v>
      </c>
      <c r="FH829" s="15">
        <v>161</v>
      </c>
      <c r="FI829" s="15">
        <v>24</v>
      </c>
      <c r="FJ829" s="15">
        <v>150</v>
      </c>
      <c r="FK829" s="15">
        <v>19</v>
      </c>
      <c r="FL829" s="15">
        <v>119</v>
      </c>
      <c r="FM829" s="15">
        <v>123</v>
      </c>
      <c r="FO829" s="15">
        <v>69</v>
      </c>
      <c r="FP829" s="15">
        <v>13</v>
      </c>
      <c r="FQ829" s="15">
        <v>106</v>
      </c>
      <c r="FR829" s="15">
        <v>75</v>
      </c>
    </row>
    <row r="830" spans="4:174" s="15" customFormat="1">
      <c r="E830" s="475" t="s">
        <v>313</v>
      </c>
      <c r="F830" s="15">
        <v>128</v>
      </c>
      <c r="G830" s="15">
        <v>153</v>
      </c>
      <c r="H830" s="15">
        <v>64</v>
      </c>
      <c r="I830" s="15">
        <v>16</v>
      </c>
      <c r="J830" s="15">
        <v>147</v>
      </c>
      <c r="K830" s="15">
        <v>94</v>
      </c>
      <c r="L830" s="15">
        <v>61</v>
      </c>
      <c r="M830" s="15">
        <v>142</v>
      </c>
      <c r="N830" s="15">
        <v>1</v>
      </c>
      <c r="O830" s="15">
        <v>54</v>
      </c>
      <c r="P830" s="15">
        <v>18</v>
      </c>
      <c r="Q830" s="15">
        <v>150</v>
      </c>
      <c r="R830" s="15">
        <v>39</v>
      </c>
      <c r="S830" s="15">
        <v>87</v>
      </c>
      <c r="T830" s="15">
        <v>51</v>
      </c>
      <c r="U830" s="15">
        <v>42</v>
      </c>
      <c r="V830" s="15">
        <v>165</v>
      </c>
      <c r="W830" s="15">
        <v>30</v>
      </c>
      <c r="X830" s="15">
        <v>110</v>
      </c>
      <c r="Y830" s="15">
        <v>49</v>
      </c>
      <c r="Z830" s="15">
        <v>113</v>
      </c>
      <c r="AA830" s="15">
        <v>83</v>
      </c>
      <c r="AB830" s="15">
        <v>9</v>
      </c>
      <c r="AC830" s="15">
        <v>22</v>
      </c>
      <c r="AD830" s="15">
        <v>36</v>
      </c>
      <c r="AE830" s="15">
        <v>104</v>
      </c>
      <c r="AF830" s="15">
        <v>115</v>
      </c>
      <c r="AG830" s="15">
        <v>15</v>
      </c>
      <c r="AH830" s="15">
        <v>138</v>
      </c>
      <c r="AI830" s="15">
        <v>63</v>
      </c>
      <c r="AJ830" s="15">
        <v>139</v>
      </c>
      <c r="AK830" s="15">
        <v>3</v>
      </c>
      <c r="AL830" s="15">
        <v>131</v>
      </c>
      <c r="AM830" s="15">
        <v>158</v>
      </c>
      <c r="AN830" s="15">
        <v>52</v>
      </c>
      <c r="AO830" s="15">
        <v>75</v>
      </c>
      <c r="AP830" s="15">
        <v>78</v>
      </c>
      <c r="AQ830" s="15">
        <v>81</v>
      </c>
      <c r="AR830" s="15">
        <v>56</v>
      </c>
      <c r="AS830" s="15">
        <v>154</v>
      </c>
      <c r="AT830" s="15">
        <v>53</v>
      </c>
      <c r="AU830" s="15">
        <v>140</v>
      </c>
      <c r="AV830" s="15">
        <v>159</v>
      </c>
      <c r="AW830" s="15">
        <v>103</v>
      </c>
      <c r="AX830" s="15">
        <v>12</v>
      </c>
      <c r="AY830" s="15">
        <v>34</v>
      </c>
      <c r="AZ830" s="15">
        <v>120</v>
      </c>
      <c r="BA830" s="15">
        <v>86</v>
      </c>
      <c r="BB830" s="15">
        <v>137</v>
      </c>
      <c r="BC830" s="15">
        <v>133</v>
      </c>
      <c r="BD830" s="15">
        <v>43</v>
      </c>
      <c r="BE830" s="15">
        <v>149</v>
      </c>
      <c r="BF830" s="15">
        <v>164</v>
      </c>
      <c r="BG830" s="15">
        <v>47</v>
      </c>
      <c r="BH830" s="15">
        <v>89</v>
      </c>
      <c r="BI830" s="15">
        <v>57</v>
      </c>
      <c r="BJ830" s="15">
        <v>155</v>
      </c>
      <c r="BK830" s="15">
        <v>20</v>
      </c>
      <c r="BL830" s="15">
        <v>167</v>
      </c>
      <c r="BM830" s="15">
        <v>91</v>
      </c>
      <c r="BN830" s="15">
        <v>7</v>
      </c>
      <c r="BO830" s="15">
        <v>28</v>
      </c>
      <c r="BP830" s="15">
        <v>62</v>
      </c>
      <c r="BQ830" s="15">
        <v>45</v>
      </c>
      <c r="BR830" s="15">
        <v>71</v>
      </c>
      <c r="BS830" s="15">
        <v>90</v>
      </c>
      <c r="BT830" s="15">
        <v>116</v>
      </c>
      <c r="BU830" s="15">
        <v>31</v>
      </c>
      <c r="BV830" s="15">
        <v>70</v>
      </c>
      <c r="BW830" s="15">
        <v>4</v>
      </c>
      <c r="BX830" s="15">
        <v>65</v>
      </c>
      <c r="BY830" s="15">
        <v>98</v>
      </c>
      <c r="BZ830" s="15">
        <v>166</v>
      </c>
      <c r="CA830" s="15">
        <v>152</v>
      </c>
      <c r="CB830" s="15">
        <v>106</v>
      </c>
      <c r="CC830" s="15">
        <v>123</v>
      </c>
      <c r="CD830" s="15">
        <v>111</v>
      </c>
      <c r="CE830" s="15">
        <v>55</v>
      </c>
      <c r="CF830" s="15">
        <v>77</v>
      </c>
      <c r="CG830" s="15">
        <v>132</v>
      </c>
      <c r="CH830" s="15">
        <v>32</v>
      </c>
      <c r="CI830" s="15">
        <v>145</v>
      </c>
      <c r="CJ830" s="15">
        <v>127</v>
      </c>
      <c r="CK830" s="15">
        <v>157</v>
      </c>
      <c r="CL830" s="15">
        <v>82</v>
      </c>
      <c r="CM830" s="15">
        <v>74</v>
      </c>
      <c r="CN830" s="15">
        <v>14</v>
      </c>
      <c r="CO830" s="15">
        <v>59</v>
      </c>
      <c r="CP830" s="15">
        <v>38</v>
      </c>
      <c r="CQ830" s="15">
        <v>48</v>
      </c>
      <c r="CR830" s="15">
        <v>112</v>
      </c>
      <c r="CS830" s="15">
        <v>126</v>
      </c>
      <c r="CT830" s="15">
        <v>102</v>
      </c>
      <c r="CU830" s="15">
        <v>88</v>
      </c>
      <c r="CV830" s="15">
        <v>66</v>
      </c>
      <c r="CW830" s="15">
        <v>168</v>
      </c>
      <c r="CX830" s="15">
        <v>119</v>
      </c>
      <c r="CY830" s="15">
        <v>2</v>
      </c>
      <c r="CZ830" s="15">
        <v>85</v>
      </c>
      <c r="DA830" s="15">
        <v>8</v>
      </c>
      <c r="DB830" s="15">
        <v>80</v>
      </c>
      <c r="DC830" s="15">
        <v>93</v>
      </c>
      <c r="DD830" s="15">
        <v>97</v>
      </c>
      <c r="DE830" s="15">
        <v>136</v>
      </c>
      <c r="DF830" s="15">
        <v>46</v>
      </c>
      <c r="DG830" s="15">
        <v>68</v>
      </c>
      <c r="DH830" s="15">
        <v>160</v>
      </c>
      <c r="DI830" s="15">
        <v>79</v>
      </c>
      <c r="DJ830" s="15">
        <v>135</v>
      </c>
      <c r="DK830" s="15">
        <v>161</v>
      </c>
      <c r="DL830" s="15">
        <v>125</v>
      </c>
      <c r="DM830" s="15">
        <v>114</v>
      </c>
      <c r="DN830" s="15">
        <v>21</v>
      </c>
      <c r="DO830" s="15">
        <v>96</v>
      </c>
      <c r="DP830" s="15">
        <v>27</v>
      </c>
      <c r="DQ830" s="15">
        <v>130</v>
      </c>
      <c r="DR830" s="15">
        <v>23</v>
      </c>
      <c r="DS830" s="15">
        <v>95</v>
      </c>
      <c r="DT830" s="15">
        <v>67</v>
      </c>
      <c r="DU830" s="15">
        <v>26</v>
      </c>
      <c r="DV830" s="15">
        <v>134</v>
      </c>
      <c r="DW830" s="15">
        <v>143</v>
      </c>
      <c r="DX830" s="15">
        <v>44</v>
      </c>
      <c r="DY830" s="15">
        <v>33</v>
      </c>
      <c r="DZ830" s="15">
        <v>156</v>
      </c>
      <c r="EA830" s="15">
        <v>60</v>
      </c>
      <c r="EB830" s="15">
        <v>121</v>
      </c>
      <c r="EC830" s="15">
        <v>76</v>
      </c>
      <c r="ED830" s="15">
        <v>72</v>
      </c>
      <c r="EE830" s="15">
        <v>29</v>
      </c>
      <c r="EF830" s="15">
        <v>124</v>
      </c>
      <c r="EG830" s="15">
        <v>35</v>
      </c>
      <c r="EH830" s="15">
        <v>105</v>
      </c>
      <c r="EI830" s="15">
        <v>163</v>
      </c>
      <c r="EJ830" s="15">
        <v>69</v>
      </c>
      <c r="EK830" s="15">
        <v>10</v>
      </c>
      <c r="EL830" s="15">
        <v>151</v>
      </c>
      <c r="EM830" s="15">
        <v>11</v>
      </c>
      <c r="EN830" s="15">
        <v>141</v>
      </c>
      <c r="EO830" s="15">
        <v>129</v>
      </c>
      <c r="EP830" s="15">
        <v>37</v>
      </c>
      <c r="EQ830" s="15">
        <v>100</v>
      </c>
      <c r="ER830" s="15">
        <v>19</v>
      </c>
      <c r="ES830" s="15">
        <v>13</v>
      </c>
      <c r="ET830" s="15">
        <v>122</v>
      </c>
      <c r="EU830" s="15">
        <v>24</v>
      </c>
      <c r="EV830" s="15">
        <v>146</v>
      </c>
      <c r="EW830" s="15">
        <v>99</v>
      </c>
      <c r="EX830" s="15">
        <v>92</v>
      </c>
      <c r="EY830" s="15">
        <v>118</v>
      </c>
      <c r="EZ830" s="15">
        <v>73</v>
      </c>
      <c r="FA830" s="15">
        <v>25</v>
      </c>
      <c r="FB830" s="15">
        <v>17</v>
      </c>
      <c r="FC830" s="15">
        <v>40</v>
      </c>
      <c r="FD830" s="15">
        <v>117</v>
      </c>
      <c r="FE830" s="15">
        <v>162</v>
      </c>
      <c r="FF830" s="15">
        <v>84</v>
      </c>
      <c r="FG830" s="15">
        <v>109</v>
      </c>
      <c r="FH830" s="15">
        <v>101</v>
      </c>
      <c r="FI830" s="15">
        <v>58</v>
      </c>
      <c r="FJ830" s="15">
        <v>108</v>
      </c>
      <c r="FK830" s="15">
        <v>148</v>
      </c>
      <c r="FL830" s="15">
        <v>41</v>
      </c>
      <c r="FM830" s="15">
        <v>6</v>
      </c>
      <c r="FO830" s="15">
        <v>144</v>
      </c>
      <c r="FP830" s="15">
        <v>50</v>
      </c>
      <c r="FQ830" s="15">
        <v>5</v>
      </c>
      <c r="FR830" s="15">
        <v>107</v>
      </c>
    </row>
    <row r="831" spans="4:174" s="15" customFormat="1"/>
    <row r="832" spans="4:174" s="15" customFormat="1">
      <c r="D832" s="479">
        <v>169</v>
      </c>
      <c r="E832" s="40" t="s">
        <v>338</v>
      </c>
    </row>
    <row r="833" spans="4:179" s="15" customFormat="1">
      <c r="E833" s="475" t="s">
        <v>283</v>
      </c>
      <c r="F833" s="15">
        <v>1</v>
      </c>
      <c r="G833" s="15">
        <v>2</v>
      </c>
      <c r="H833" s="15">
        <v>3</v>
      </c>
      <c r="I833" s="15">
        <v>4</v>
      </c>
      <c r="J833" s="15">
        <v>5</v>
      </c>
      <c r="K833" s="15">
        <v>6</v>
      </c>
      <c r="L833" s="15">
        <v>7</v>
      </c>
      <c r="M833" s="15">
        <v>8</v>
      </c>
      <c r="N833" s="15">
        <v>9</v>
      </c>
      <c r="O833" s="15">
        <v>10</v>
      </c>
      <c r="P833" s="15">
        <v>11</v>
      </c>
      <c r="Q833" s="15">
        <v>12</v>
      </c>
      <c r="R833" s="15">
        <v>13</v>
      </c>
      <c r="S833" s="15">
        <v>14</v>
      </c>
      <c r="T833" s="15">
        <v>15</v>
      </c>
      <c r="U833" s="15">
        <v>16</v>
      </c>
      <c r="V833" s="15">
        <v>17</v>
      </c>
      <c r="W833" s="15">
        <v>18</v>
      </c>
      <c r="X833" s="15">
        <v>19</v>
      </c>
      <c r="Y833" s="15">
        <v>20</v>
      </c>
      <c r="Z833" s="15">
        <v>21</v>
      </c>
      <c r="AA833" s="15">
        <v>22</v>
      </c>
      <c r="AB833" s="15">
        <v>23</v>
      </c>
      <c r="AC833" s="15">
        <v>24</v>
      </c>
      <c r="AD833" s="15">
        <v>25</v>
      </c>
      <c r="AE833" s="15">
        <v>26</v>
      </c>
      <c r="AF833" s="15">
        <v>27</v>
      </c>
      <c r="AG833" s="15">
        <v>28</v>
      </c>
      <c r="AH833" s="15">
        <v>29</v>
      </c>
      <c r="AI833" s="15">
        <v>30</v>
      </c>
      <c r="AJ833" s="15">
        <v>31</v>
      </c>
      <c r="AK833" s="15">
        <v>32</v>
      </c>
      <c r="AL833" s="15">
        <v>33</v>
      </c>
      <c r="AM833" s="15">
        <v>34</v>
      </c>
      <c r="AN833" s="15">
        <v>35</v>
      </c>
      <c r="AO833" s="15">
        <v>36</v>
      </c>
      <c r="AP833" s="15">
        <v>37</v>
      </c>
      <c r="AQ833" s="15">
        <v>38</v>
      </c>
      <c r="AR833" s="15">
        <v>39</v>
      </c>
      <c r="AS833" s="15">
        <v>40</v>
      </c>
      <c r="AT833" s="15">
        <v>41</v>
      </c>
      <c r="AU833" s="15">
        <v>42</v>
      </c>
      <c r="AV833" s="15">
        <v>43</v>
      </c>
      <c r="AW833" s="15">
        <v>44</v>
      </c>
      <c r="AX833" s="15">
        <v>45</v>
      </c>
      <c r="AY833" s="15">
        <v>46</v>
      </c>
      <c r="AZ833" s="15">
        <v>47</v>
      </c>
      <c r="BA833" s="15">
        <v>48</v>
      </c>
      <c r="BB833" s="15">
        <v>49</v>
      </c>
      <c r="BC833" s="15">
        <v>50</v>
      </c>
      <c r="BD833" s="15">
        <v>51</v>
      </c>
      <c r="BE833" s="15">
        <v>52</v>
      </c>
      <c r="BF833" s="15">
        <v>53</v>
      </c>
      <c r="BG833" s="15">
        <v>54</v>
      </c>
      <c r="BH833" s="15">
        <v>55</v>
      </c>
      <c r="BI833" s="15">
        <v>56</v>
      </c>
      <c r="BJ833" s="15">
        <v>57</v>
      </c>
      <c r="BK833" s="15">
        <v>58</v>
      </c>
      <c r="BL833" s="15">
        <v>59</v>
      </c>
      <c r="BM833" s="15">
        <v>60</v>
      </c>
      <c r="BN833" s="15">
        <v>61</v>
      </c>
      <c r="BO833" s="15">
        <v>62</v>
      </c>
      <c r="BP833" s="15">
        <v>63</v>
      </c>
      <c r="BQ833" s="15">
        <v>64</v>
      </c>
      <c r="BR833" s="15">
        <v>65</v>
      </c>
      <c r="BS833" s="15">
        <v>66</v>
      </c>
      <c r="BT833" s="15">
        <v>67</v>
      </c>
      <c r="BU833" s="15">
        <v>68</v>
      </c>
      <c r="BV833" s="15">
        <v>69</v>
      </c>
      <c r="BW833" s="15">
        <v>70</v>
      </c>
      <c r="BX833" s="15">
        <v>71</v>
      </c>
      <c r="BY833" s="15">
        <v>72</v>
      </c>
      <c r="BZ833" s="15">
        <v>73</v>
      </c>
      <c r="CA833" s="15">
        <v>74</v>
      </c>
      <c r="CB833" s="15">
        <v>75</v>
      </c>
      <c r="CC833" s="15">
        <v>76</v>
      </c>
      <c r="CD833" s="15">
        <v>77</v>
      </c>
      <c r="CE833" s="15">
        <v>78</v>
      </c>
      <c r="CF833" s="15">
        <v>79</v>
      </c>
      <c r="CG833" s="15">
        <v>80</v>
      </c>
      <c r="CH833" s="15">
        <v>81</v>
      </c>
      <c r="CI833" s="15">
        <v>82</v>
      </c>
      <c r="CJ833" s="15">
        <v>83</v>
      </c>
      <c r="CK833" s="15">
        <v>84</v>
      </c>
      <c r="CL833" s="15">
        <v>85</v>
      </c>
      <c r="CM833" s="15">
        <v>86</v>
      </c>
      <c r="CN833" s="15">
        <v>87</v>
      </c>
      <c r="CO833" s="15">
        <v>88</v>
      </c>
      <c r="CP833" s="15">
        <v>89</v>
      </c>
      <c r="CQ833" s="15">
        <v>90</v>
      </c>
      <c r="CR833" s="15">
        <v>91</v>
      </c>
      <c r="CS833" s="15">
        <v>92</v>
      </c>
      <c r="CT833" s="15">
        <v>93</v>
      </c>
      <c r="CU833" s="15">
        <v>94</v>
      </c>
      <c r="CV833" s="15">
        <v>95</v>
      </c>
      <c r="CW833" s="15">
        <v>96</v>
      </c>
      <c r="CX833" s="15">
        <v>97</v>
      </c>
      <c r="CY833" s="15">
        <v>98</v>
      </c>
      <c r="CZ833" s="15">
        <v>99</v>
      </c>
      <c r="DA833" s="15">
        <v>100</v>
      </c>
      <c r="DB833" s="15">
        <v>101</v>
      </c>
      <c r="DC833" s="15">
        <v>102</v>
      </c>
      <c r="DD833" s="15">
        <v>103</v>
      </c>
      <c r="DE833" s="15">
        <v>104</v>
      </c>
      <c r="DF833" s="15">
        <v>105</v>
      </c>
      <c r="DG833" s="15">
        <v>106</v>
      </c>
      <c r="DH833" s="15">
        <v>107</v>
      </c>
      <c r="DI833" s="15">
        <v>108</v>
      </c>
      <c r="DJ833" s="15">
        <v>109</v>
      </c>
      <c r="DK833" s="15">
        <v>110</v>
      </c>
      <c r="DL833" s="15">
        <v>111</v>
      </c>
      <c r="DM833" s="15">
        <v>112</v>
      </c>
      <c r="DN833" s="15">
        <v>113</v>
      </c>
      <c r="DO833" s="15">
        <v>114</v>
      </c>
      <c r="DP833" s="15">
        <v>115</v>
      </c>
      <c r="DQ833" s="15">
        <v>116</v>
      </c>
      <c r="DR833" s="15">
        <v>117</v>
      </c>
      <c r="DS833" s="15">
        <v>118</v>
      </c>
      <c r="DT833" s="15">
        <v>119</v>
      </c>
      <c r="DU833" s="15">
        <v>120</v>
      </c>
      <c r="DV833" s="15">
        <v>121</v>
      </c>
      <c r="DW833" s="15">
        <v>122</v>
      </c>
      <c r="DX833" s="15">
        <v>123</v>
      </c>
      <c r="DY833" s="15">
        <v>124</v>
      </c>
      <c r="DZ833" s="15">
        <v>125</v>
      </c>
      <c r="EA833" s="15">
        <v>126</v>
      </c>
      <c r="EB833" s="15">
        <v>127</v>
      </c>
      <c r="EC833" s="15">
        <v>128</v>
      </c>
      <c r="ED833" s="15">
        <v>129</v>
      </c>
      <c r="EE833" s="15">
        <v>130</v>
      </c>
      <c r="EF833" s="15">
        <v>131</v>
      </c>
      <c r="EG833" s="15">
        <v>132</v>
      </c>
      <c r="EH833" s="15">
        <v>133</v>
      </c>
      <c r="EI833" s="15">
        <v>134</v>
      </c>
      <c r="EJ833" s="15">
        <v>135</v>
      </c>
      <c r="EK833" s="15">
        <v>136</v>
      </c>
      <c r="EL833" s="15">
        <v>137</v>
      </c>
      <c r="EM833" s="15">
        <v>138</v>
      </c>
      <c r="EN833" s="15">
        <v>139</v>
      </c>
      <c r="EO833" s="15">
        <v>140</v>
      </c>
      <c r="EP833" s="15">
        <v>141</v>
      </c>
      <c r="EQ833" s="15">
        <v>142</v>
      </c>
      <c r="ER833" s="15">
        <v>143</v>
      </c>
      <c r="ES833" s="15">
        <v>144</v>
      </c>
      <c r="ET833" s="15">
        <v>145</v>
      </c>
      <c r="EU833" s="15">
        <v>146</v>
      </c>
      <c r="EV833" s="15">
        <v>147</v>
      </c>
      <c r="EW833" s="15">
        <v>148</v>
      </c>
      <c r="EX833" s="15">
        <v>149</v>
      </c>
      <c r="EY833" s="15">
        <v>150</v>
      </c>
      <c r="EZ833" s="15">
        <v>151</v>
      </c>
      <c r="FA833" s="15">
        <v>152</v>
      </c>
      <c r="FB833" s="15">
        <v>153</v>
      </c>
      <c r="FC833" s="15">
        <v>154</v>
      </c>
      <c r="FD833" s="15">
        <v>155</v>
      </c>
      <c r="FE833" s="15">
        <v>156</v>
      </c>
      <c r="FF833" s="15">
        <v>157</v>
      </c>
      <c r="FG833" s="15">
        <v>158</v>
      </c>
      <c r="FH833" s="15">
        <v>159</v>
      </c>
      <c r="FI833" s="15">
        <v>160</v>
      </c>
      <c r="FJ833" s="15">
        <v>161</v>
      </c>
      <c r="FK833" s="15">
        <v>162</v>
      </c>
      <c r="FL833" s="15">
        <v>163</v>
      </c>
      <c r="FM833" s="15">
        <v>164</v>
      </c>
      <c r="FN833" s="15">
        <v>165</v>
      </c>
      <c r="FO833" s="15">
        <v>166</v>
      </c>
      <c r="FP833" s="15">
        <v>167</v>
      </c>
      <c r="FQ833" s="15">
        <v>168</v>
      </c>
      <c r="FR833" s="15">
        <v>169</v>
      </c>
    </row>
    <row r="834" spans="4:179" s="15" customFormat="1">
      <c r="E834" s="475" t="s">
        <v>311</v>
      </c>
      <c r="F834" s="15">
        <v>45</v>
      </c>
      <c r="G834" s="15">
        <v>94</v>
      </c>
      <c r="H834" s="15">
        <v>130</v>
      </c>
      <c r="I834" s="15">
        <v>112</v>
      </c>
      <c r="J834" s="15">
        <v>1</v>
      </c>
      <c r="K834" s="15">
        <v>48</v>
      </c>
      <c r="L834" s="15">
        <v>14</v>
      </c>
      <c r="M834" s="15">
        <v>20</v>
      </c>
      <c r="N834" s="15">
        <v>168</v>
      </c>
      <c r="O834" s="15">
        <v>77</v>
      </c>
      <c r="P834" s="15">
        <v>28</v>
      </c>
      <c r="Q834" s="15">
        <v>40</v>
      </c>
      <c r="R834" s="15">
        <v>159</v>
      </c>
      <c r="S834" s="15">
        <v>136</v>
      </c>
      <c r="T834" s="15">
        <v>61</v>
      </c>
      <c r="U834" s="15">
        <v>2</v>
      </c>
      <c r="V834" s="15">
        <v>54</v>
      </c>
      <c r="W834" s="15">
        <v>24</v>
      </c>
      <c r="X834" s="15">
        <v>101</v>
      </c>
      <c r="Y834" s="15">
        <v>128</v>
      </c>
      <c r="Z834" s="15">
        <v>145</v>
      </c>
      <c r="AA834" s="15">
        <v>50</v>
      </c>
      <c r="AB834" s="15">
        <v>132</v>
      </c>
      <c r="AC834" s="15">
        <v>150</v>
      </c>
      <c r="AD834" s="15">
        <v>153</v>
      </c>
      <c r="AE834" s="15">
        <v>119</v>
      </c>
      <c r="AF834" s="15">
        <v>59</v>
      </c>
      <c r="AG834" s="15">
        <v>42</v>
      </c>
      <c r="AH834" s="15">
        <v>72</v>
      </c>
      <c r="AI834" s="15">
        <v>148</v>
      </c>
      <c r="AJ834" s="15">
        <v>43</v>
      </c>
      <c r="AK834" s="15">
        <v>84</v>
      </c>
      <c r="AL834" s="15">
        <v>164</v>
      </c>
      <c r="AM834" s="15">
        <v>68</v>
      </c>
      <c r="AN834" s="15">
        <v>7</v>
      </c>
      <c r="AO834" s="15">
        <v>82</v>
      </c>
      <c r="AP834" s="15">
        <v>156</v>
      </c>
      <c r="AQ834" s="15">
        <v>27</v>
      </c>
      <c r="AR834" s="15">
        <v>76</v>
      </c>
      <c r="AS834" s="15">
        <v>121</v>
      </c>
      <c r="AT834" s="15">
        <v>79</v>
      </c>
      <c r="AU834" s="15">
        <v>139</v>
      </c>
      <c r="AV834" s="15">
        <v>65</v>
      </c>
      <c r="AW834" s="15">
        <v>53</v>
      </c>
      <c r="AX834" s="15">
        <v>4</v>
      </c>
      <c r="AY834" s="15">
        <v>32</v>
      </c>
      <c r="AZ834" s="15">
        <v>114</v>
      </c>
      <c r="BA834" s="15">
        <v>46</v>
      </c>
      <c r="BB834" s="15">
        <v>102</v>
      </c>
      <c r="BC834" s="15">
        <v>116</v>
      </c>
      <c r="BD834" s="15">
        <v>85</v>
      </c>
      <c r="BE834" s="15">
        <v>13</v>
      </c>
      <c r="BF834" s="15">
        <v>126</v>
      </c>
      <c r="BG834" s="15">
        <v>38</v>
      </c>
      <c r="BH834" s="15">
        <v>18</v>
      </c>
      <c r="BI834" s="15">
        <v>69</v>
      </c>
      <c r="BJ834" s="15">
        <v>133</v>
      </c>
      <c r="BK834" s="15">
        <v>16</v>
      </c>
      <c r="BL834" s="15">
        <v>160</v>
      </c>
      <c r="BM834" s="15">
        <v>154</v>
      </c>
      <c r="BN834" s="15">
        <v>162</v>
      </c>
      <c r="BO834" s="15">
        <v>25</v>
      </c>
      <c r="BP834" s="15">
        <v>117</v>
      </c>
      <c r="BQ834" s="15">
        <v>11</v>
      </c>
      <c r="BR834" s="15">
        <v>109</v>
      </c>
      <c r="BS834" s="15">
        <v>104</v>
      </c>
      <c r="BT834" s="15">
        <v>163</v>
      </c>
      <c r="BU834" s="15">
        <v>34</v>
      </c>
      <c r="BV834" s="15">
        <v>75</v>
      </c>
      <c r="BW834" s="15">
        <v>138</v>
      </c>
      <c r="BX834" s="15">
        <v>22</v>
      </c>
      <c r="BY834" s="15">
        <v>93</v>
      </c>
      <c r="BZ834" s="15">
        <v>29</v>
      </c>
      <c r="CA834" s="15">
        <v>86</v>
      </c>
      <c r="CB834" s="15">
        <v>56</v>
      </c>
      <c r="CC834" s="15">
        <v>19</v>
      </c>
      <c r="CD834" s="15">
        <v>143</v>
      </c>
      <c r="CE834" s="15">
        <v>125</v>
      </c>
      <c r="CF834" s="15">
        <v>51</v>
      </c>
      <c r="CG834" s="15">
        <v>26</v>
      </c>
      <c r="CH834" s="15">
        <v>60</v>
      </c>
      <c r="CI834" s="15">
        <v>36</v>
      </c>
      <c r="CJ834" s="15">
        <v>10</v>
      </c>
      <c r="CK834" s="15">
        <v>3</v>
      </c>
      <c r="CL834" s="15">
        <v>96</v>
      </c>
      <c r="CM834" s="15">
        <v>140</v>
      </c>
      <c r="CN834" s="15">
        <v>158</v>
      </c>
      <c r="CO834" s="15">
        <v>39</v>
      </c>
      <c r="CP834" s="15">
        <v>17</v>
      </c>
      <c r="CQ834" s="15">
        <v>88</v>
      </c>
      <c r="CR834" s="15">
        <v>49</v>
      </c>
      <c r="CS834" s="15">
        <v>8</v>
      </c>
      <c r="CT834" s="15">
        <v>107</v>
      </c>
      <c r="CU834" s="15">
        <v>55</v>
      </c>
      <c r="CV834" s="15">
        <v>167</v>
      </c>
      <c r="CW834" s="15">
        <v>87</v>
      </c>
      <c r="CX834" s="15">
        <v>44</v>
      </c>
      <c r="CY834" s="15">
        <v>134</v>
      </c>
      <c r="CZ834" s="15">
        <v>52</v>
      </c>
      <c r="DA834" s="15">
        <v>73</v>
      </c>
      <c r="DB834" s="15">
        <v>113</v>
      </c>
      <c r="DC834" s="15">
        <v>71</v>
      </c>
      <c r="DD834" s="15">
        <v>147</v>
      </c>
      <c r="DE834" s="15">
        <v>66</v>
      </c>
      <c r="DF834" s="15">
        <v>58</v>
      </c>
      <c r="DG834" s="15">
        <v>90</v>
      </c>
      <c r="DH834" s="15">
        <v>146</v>
      </c>
      <c r="DI834" s="15">
        <v>81</v>
      </c>
      <c r="DJ834" s="15">
        <v>31</v>
      </c>
      <c r="DK834" s="15">
        <v>169</v>
      </c>
      <c r="DL834" s="15">
        <v>23</v>
      </c>
      <c r="DM834" s="15">
        <v>141</v>
      </c>
      <c r="DN834" s="15">
        <v>115</v>
      </c>
      <c r="DO834" s="15">
        <v>47</v>
      </c>
      <c r="DP834" s="15">
        <v>122</v>
      </c>
      <c r="DQ834" s="15">
        <v>129</v>
      </c>
      <c r="DR834" s="15">
        <v>105</v>
      </c>
      <c r="DS834" s="15">
        <v>99</v>
      </c>
      <c r="DT834" s="15">
        <v>123</v>
      </c>
      <c r="DU834" s="15">
        <v>142</v>
      </c>
      <c r="DV834" s="15">
        <v>144</v>
      </c>
      <c r="DW834" s="15">
        <v>100</v>
      </c>
      <c r="DX834" s="15">
        <v>95</v>
      </c>
      <c r="DY834" s="15">
        <v>161</v>
      </c>
      <c r="DZ834" s="15">
        <v>78</v>
      </c>
      <c r="EA834" s="15">
        <v>12</v>
      </c>
      <c r="EB834" s="15">
        <v>83</v>
      </c>
      <c r="EC834" s="15">
        <v>74</v>
      </c>
      <c r="ED834" s="15">
        <v>110</v>
      </c>
      <c r="EE834" s="15">
        <v>97</v>
      </c>
      <c r="EF834" s="15">
        <v>155</v>
      </c>
      <c r="EG834" s="15">
        <v>111</v>
      </c>
      <c r="EH834" s="15">
        <v>127</v>
      </c>
      <c r="EI834" s="15">
        <v>92</v>
      </c>
      <c r="EJ834" s="15">
        <v>62</v>
      </c>
      <c r="EK834" s="15">
        <v>35</v>
      </c>
      <c r="EL834" s="15">
        <v>118</v>
      </c>
      <c r="EM834" s="15">
        <v>80</v>
      </c>
      <c r="EN834" s="15">
        <v>166</v>
      </c>
      <c r="EO834" s="15">
        <v>41</v>
      </c>
      <c r="EP834" s="15">
        <v>70</v>
      </c>
      <c r="EQ834" s="15">
        <v>120</v>
      </c>
      <c r="ER834" s="15">
        <v>137</v>
      </c>
      <c r="ES834" s="15">
        <v>91</v>
      </c>
      <c r="ET834" s="15">
        <v>131</v>
      </c>
      <c r="EU834" s="15">
        <v>152</v>
      </c>
      <c r="EV834" s="15">
        <v>106</v>
      </c>
      <c r="EW834" s="15">
        <v>30</v>
      </c>
      <c r="EX834" s="15">
        <v>67</v>
      </c>
      <c r="EY834" s="15">
        <v>89</v>
      </c>
      <c r="EZ834" s="15">
        <v>98</v>
      </c>
      <c r="FA834" s="15">
        <v>108</v>
      </c>
      <c r="FB834" s="15">
        <v>151</v>
      </c>
      <c r="FC834" s="15">
        <v>6</v>
      </c>
      <c r="FD834" s="15">
        <v>103</v>
      </c>
      <c r="FE834" s="15">
        <v>33</v>
      </c>
      <c r="FF834" s="15">
        <v>64</v>
      </c>
      <c r="FG834" s="15">
        <v>157</v>
      </c>
      <c r="FH834" s="15">
        <v>5</v>
      </c>
      <c r="FI834" s="15">
        <v>149</v>
      </c>
      <c r="FJ834" s="15">
        <v>124</v>
      </c>
      <c r="FK834" s="15">
        <v>15</v>
      </c>
      <c r="FL834" s="15">
        <v>37</v>
      </c>
      <c r="FM834" s="15">
        <v>21</v>
      </c>
      <c r="FN834" s="15">
        <v>63</v>
      </c>
      <c r="FO834" s="15">
        <v>165</v>
      </c>
      <c r="FP834" s="15">
        <v>135</v>
      </c>
      <c r="FQ834" s="15">
        <v>9</v>
      </c>
      <c r="FR834" s="15">
        <v>57</v>
      </c>
    </row>
    <row r="835" spans="4:179" s="15" customFormat="1">
      <c r="E835" s="475" t="s">
        <v>313</v>
      </c>
      <c r="F835" s="15">
        <v>73</v>
      </c>
      <c r="G835" s="15">
        <v>21</v>
      </c>
      <c r="H835" s="15">
        <v>69</v>
      </c>
      <c r="I835" s="15">
        <v>90</v>
      </c>
      <c r="J835" s="15">
        <v>33</v>
      </c>
      <c r="K835" s="15">
        <v>44</v>
      </c>
      <c r="L835" s="15">
        <v>29</v>
      </c>
      <c r="M835" s="15">
        <v>120</v>
      </c>
      <c r="N835" s="15">
        <v>152</v>
      </c>
      <c r="O835" s="15">
        <v>11</v>
      </c>
      <c r="P835" s="15">
        <v>110</v>
      </c>
      <c r="Q835" s="15">
        <v>34</v>
      </c>
      <c r="R835" s="15">
        <v>84</v>
      </c>
      <c r="S835" s="15">
        <v>87</v>
      </c>
      <c r="T835" s="15">
        <v>111</v>
      </c>
      <c r="U835" s="15">
        <v>75</v>
      </c>
      <c r="V835" s="15">
        <v>115</v>
      </c>
      <c r="W835" s="15">
        <v>66</v>
      </c>
      <c r="X835" s="15">
        <v>96</v>
      </c>
      <c r="Y835" s="15">
        <v>132</v>
      </c>
      <c r="Z835" s="15">
        <v>74</v>
      </c>
      <c r="AA835" s="15">
        <v>78</v>
      </c>
      <c r="AB835" s="15">
        <v>145</v>
      </c>
      <c r="AC835" s="15">
        <v>32</v>
      </c>
      <c r="AD835" s="15">
        <v>108</v>
      </c>
      <c r="AE835" s="15">
        <v>134</v>
      </c>
      <c r="AF835" s="15">
        <v>138</v>
      </c>
      <c r="AG835" s="15">
        <v>54</v>
      </c>
      <c r="AH835" s="15">
        <v>162</v>
      </c>
      <c r="AI835" s="15">
        <v>19</v>
      </c>
      <c r="AJ835" s="15">
        <v>4</v>
      </c>
      <c r="AK835" s="15">
        <v>45</v>
      </c>
      <c r="AL835" s="15">
        <v>135</v>
      </c>
      <c r="AM835" s="15">
        <v>28</v>
      </c>
      <c r="AN835" s="15">
        <v>86</v>
      </c>
      <c r="AO835" s="15">
        <v>39</v>
      </c>
      <c r="AP835" s="15">
        <v>31</v>
      </c>
      <c r="AQ835" s="15">
        <v>97</v>
      </c>
      <c r="AR835" s="15">
        <v>155</v>
      </c>
      <c r="AS835" s="15">
        <v>124</v>
      </c>
      <c r="AT835" s="15">
        <v>167</v>
      </c>
      <c r="AU835" s="15">
        <v>51</v>
      </c>
      <c r="AV835" s="15">
        <v>94</v>
      </c>
      <c r="AW835" s="15">
        <v>61</v>
      </c>
      <c r="AX835" s="15">
        <v>133</v>
      </c>
      <c r="AY835" s="15">
        <v>102</v>
      </c>
      <c r="AZ835" s="15">
        <v>95</v>
      </c>
      <c r="BA835" s="15">
        <v>1</v>
      </c>
      <c r="BB835" s="15">
        <v>37</v>
      </c>
      <c r="BC835" s="15">
        <v>147</v>
      </c>
      <c r="BD835" s="15">
        <v>5</v>
      </c>
      <c r="BE835" s="15">
        <v>116</v>
      </c>
      <c r="BF835" s="15">
        <v>105</v>
      </c>
      <c r="BG835" s="15">
        <v>43</v>
      </c>
      <c r="BH835" s="15">
        <v>79</v>
      </c>
      <c r="BI835" s="15">
        <v>109</v>
      </c>
      <c r="BJ835" s="15">
        <v>3</v>
      </c>
      <c r="BK835" s="15">
        <v>139</v>
      </c>
      <c r="BL835" s="15">
        <v>46</v>
      </c>
      <c r="BM835" s="15">
        <v>82</v>
      </c>
      <c r="BN835" s="15">
        <v>64</v>
      </c>
      <c r="BO835" s="15">
        <v>30</v>
      </c>
      <c r="BP835" s="15">
        <v>7</v>
      </c>
      <c r="BQ835" s="15">
        <v>81</v>
      </c>
      <c r="BR835" s="15">
        <v>76</v>
      </c>
      <c r="BS835" s="15">
        <v>89</v>
      </c>
      <c r="BT835" s="15">
        <v>168</v>
      </c>
      <c r="BU835" s="15">
        <v>50</v>
      </c>
      <c r="BV835" s="15">
        <v>35</v>
      </c>
      <c r="BW835" s="15">
        <v>117</v>
      </c>
      <c r="BX835" s="15">
        <v>122</v>
      </c>
      <c r="BY835" s="15">
        <v>119</v>
      </c>
      <c r="BZ835" s="15">
        <v>56</v>
      </c>
      <c r="CA835" s="15">
        <v>12</v>
      </c>
      <c r="CB835" s="15">
        <v>157</v>
      </c>
      <c r="CC835" s="15">
        <v>58</v>
      </c>
      <c r="CD835" s="15">
        <v>26</v>
      </c>
      <c r="CE835" s="15">
        <v>17</v>
      </c>
      <c r="CF835" s="15">
        <v>126</v>
      </c>
      <c r="CG835" s="15">
        <v>144</v>
      </c>
      <c r="CH835" s="15">
        <v>153</v>
      </c>
      <c r="CI835" s="15">
        <v>24</v>
      </c>
      <c r="CJ835" s="15">
        <v>62</v>
      </c>
      <c r="CK835" s="15">
        <v>13</v>
      </c>
      <c r="CL835" s="15">
        <v>42</v>
      </c>
      <c r="CM835" s="15">
        <v>88</v>
      </c>
      <c r="CN835" s="15">
        <v>80</v>
      </c>
      <c r="CO835" s="15">
        <v>49</v>
      </c>
      <c r="CP835" s="15">
        <v>36</v>
      </c>
      <c r="CQ835" s="15">
        <v>113</v>
      </c>
      <c r="CR835" s="15">
        <v>160</v>
      </c>
      <c r="CS835" s="15">
        <v>129</v>
      </c>
      <c r="CT835" s="15">
        <v>131</v>
      </c>
      <c r="CU835" s="15">
        <v>60</v>
      </c>
      <c r="CV835" s="15">
        <v>101</v>
      </c>
      <c r="CW835" s="15">
        <v>65</v>
      </c>
      <c r="CX835" s="15">
        <v>38</v>
      </c>
      <c r="CY835" s="15">
        <v>67</v>
      </c>
      <c r="CZ835" s="15">
        <v>41</v>
      </c>
      <c r="DA835" s="15">
        <v>163</v>
      </c>
      <c r="DB835" s="15">
        <v>92</v>
      </c>
      <c r="DC835" s="15">
        <v>53</v>
      </c>
      <c r="DD835" s="15">
        <v>142</v>
      </c>
      <c r="DE835" s="15">
        <v>107</v>
      </c>
      <c r="DF835" s="15">
        <v>6</v>
      </c>
      <c r="DG835" s="15">
        <v>55</v>
      </c>
      <c r="DH835" s="15">
        <v>148</v>
      </c>
      <c r="DI835" s="15">
        <v>165</v>
      </c>
      <c r="DJ835" s="15">
        <v>143</v>
      </c>
      <c r="DK835" s="15">
        <v>48</v>
      </c>
      <c r="DL835" s="15">
        <v>169</v>
      </c>
      <c r="DM835" s="15">
        <v>18</v>
      </c>
      <c r="DN835" s="15">
        <v>14</v>
      </c>
      <c r="DO835" s="15">
        <v>93</v>
      </c>
      <c r="DP835" s="15">
        <v>71</v>
      </c>
      <c r="DQ835" s="15">
        <v>52</v>
      </c>
      <c r="DR835" s="15">
        <v>70</v>
      </c>
      <c r="DS835" s="15">
        <v>72</v>
      </c>
      <c r="DT835" s="15">
        <v>151</v>
      </c>
      <c r="DU835" s="15">
        <v>8</v>
      </c>
      <c r="DV835" s="15">
        <v>103</v>
      </c>
      <c r="DW835" s="15">
        <v>10</v>
      </c>
      <c r="DX835" s="15">
        <v>161</v>
      </c>
      <c r="DY835" s="15">
        <v>16</v>
      </c>
      <c r="DZ835" s="15">
        <v>127</v>
      </c>
      <c r="EA835" s="15">
        <v>154</v>
      </c>
      <c r="EB835" s="15">
        <v>125</v>
      </c>
      <c r="EC835" s="15">
        <v>15</v>
      </c>
      <c r="ED835" s="15">
        <v>141</v>
      </c>
      <c r="EE835" s="15">
        <v>22</v>
      </c>
      <c r="EF835" s="15">
        <v>112</v>
      </c>
      <c r="EG835" s="15">
        <v>20</v>
      </c>
      <c r="EH835" s="15">
        <v>40</v>
      </c>
      <c r="EI835" s="15">
        <v>158</v>
      </c>
      <c r="EJ835" s="15">
        <v>104</v>
      </c>
      <c r="EK835" s="15">
        <v>114</v>
      </c>
      <c r="EL835" s="15">
        <v>123</v>
      </c>
      <c r="EM835" s="15">
        <v>77</v>
      </c>
      <c r="EN835" s="15">
        <v>2</v>
      </c>
      <c r="EO835" s="15">
        <v>91</v>
      </c>
      <c r="EP835" s="15">
        <v>164</v>
      </c>
      <c r="EQ835" s="15">
        <v>130</v>
      </c>
      <c r="ER835" s="15">
        <v>25</v>
      </c>
      <c r="ES835" s="15">
        <v>121</v>
      </c>
      <c r="ET835" s="15">
        <v>83</v>
      </c>
      <c r="EU835" s="15">
        <v>128</v>
      </c>
      <c r="EV835" s="15">
        <v>166</v>
      </c>
      <c r="EW835" s="15">
        <v>47</v>
      </c>
      <c r="EX835" s="15">
        <v>156</v>
      </c>
      <c r="EY835" s="15">
        <v>146</v>
      </c>
      <c r="EZ835" s="15">
        <v>63</v>
      </c>
      <c r="FA835" s="15">
        <v>9</v>
      </c>
      <c r="FB835" s="15">
        <v>140</v>
      </c>
      <c r="FC835" s="15">
        <v>106</v>
      </c>
      <c r="FD835" s="15">
        <v>98</v>
      </c>
      <c r="FE835" s="15">
        <v>149</v>
      </c>
      <c r="FF835" s="15">
        <v>159</v>
      </c>
      <c r="FG835" s="15">
        <v>57</v>
      </c>
      <c r="FH835" s="15">
        <v>137</v>
      </c>
      <c r="FI835" s="15">
        <v>27</v>
      </c>
      <c r="FJ835" s="15">
        <v>150</v>
      </c>
      <c r="FK835" s="15">
        <v>136</v>
      </c>
      <c r="FL835" s="15">
        <v>100</v>
      </c>
      <c r="FM835" s="15">
        <v>85</v>
      </c>
      <c r="FN835" s="15">
        <v>23</v>
      </c>
      <c r="FO835" s="15">
        <v>68</v>
      </c>
      <c r="FP835" s="15">
        <v>99</v>
      </c>
      <c r="FQ835" s="15">
        <v>59</v>
      </c>
      <c r="FR835" s="15">
        <v>118</v>
      </c>
    </row>
    <row r="836" spans="4:179" s="15" customFormat="1"/>
    <row r="837" spans="4:179" s="15" customFormat="1">
      <c r="D837" s="479">
        <v>170</v>
      </c>
      <c r="E837" s="40" t="s">
        <v>338</v>
      </c>
    </row>
    <row r="838" spans="4:179" s="15" customFormat="1">
      <c r="E838" s="475" t="s">
        <v>283</v>
      </c>
      <c r="F838" s="15">
        <v>1</v>
      </c>
      <c r="G838" s="15">
        <v>2</v>
      </c>
      <c r="H838" s="15">
        <v>3</v>
      </c>
      <c r="I838" s="15">
        <v>4</v>
      </c>
      <c r="J838" s="15">
        <v>5</v>
      </c>
      <c r="K838" s="15">
        <v>6</v>
      </c>
      <c r="L838" s="15">
        <v>7</v>
      </c>
      <c r="M838" s="15">
        <v>8</v>
      </c>
      <c r="N838" s="15">
        <v>9</v>
      </c>
      <c r="O838" s="15">
        <v>10</v>
      </c>
      <c r="P838" s="15">
        <v>11</v>
      </c>
      <c r="Q838" s="15">
        <v>12</v>
      </c>
      <c r="R838" s="15">
        <v>13</v>
      </c>
      <c r="S838" s="15">
        <v>14</v>
      </c>
      <c r="T838" s="15">
        <v>15</v>
      </c>
      <c r="U838" s="15">
        <v>16</v>
      </c>
      <c r="V838" s="15">
        <v>17</v>
      </c>
      <c r="W838" s="15">
        <v>18</v>
      </c>
      <c r="X838" s="15">
        <v>19</v>
      </c>
      <c r="Y838" s="15">
        <v>20</v>
      </c>
      <c r="Z838" s="15">
        <v>21</v>
      </c>
      <c r="AA838" s="15">
        <v>22</v>
      </c>
      <c r="AB838" s="15">
        <v>23</v>
      </c>
      <c r="AC838" s="15">
        <v>24</v>
      </c>
      <c r="AD838" s="15">
        <v>25</v>
      </c>
      <c r="AE838" s="15">
        <v>26</v>
      </c>
      <c r="AF838" s="15">
        <v>27</v>
      </c>
      <c r="AG838" s="15">
        <v>28</v>
      </c>
      <c r="AH838" s="15">
        <v>29</v>
      </c>
      <c r="AI838" s="15">
        <v>30</v>
      </c>
      <c r="AJ838" s="15">
        <v>31</v>
      </c>
      <c r="AK838" s="15">
        <v>32</v>
      </c>
      <c r="AL838" s="15">
        <v>33</v>
      </c>
      <c r="AM838" s="15">
        <v>34</v>
      </c>
      <c r="AN838" s="15">
        <v>35</v>
      </c>
      <c r="AO838" s="15">
        <v>36</v>
      </c>
      <c r="AP838" s="15">
        <v>37</v>
      </c>
      <c r="AQ838" s="15">
        <v>38</v>
      </c>
      <c r="AR838" s="15">
        <v>39</v>
      </c>
      <c r="AS838" s="15">
        <v>40</v>
      </c>
      <c r="AT838" s="15">
        <v>41</v>
      </c>
      <c r="AU838" s="15">
        <v>42</v>
      </c>
      <c r="AV838" s="15">
        <v>43</v>
      </c>
      <c r="AW838" s="15">
        <v>44</v>
      </c>
      <c r="AX838" s="15">
        <v>45</v>
      </c>
      <c r="AY838" s="15">
        <v>46</v>
      </c>
      <c r="AZ838" s="15">
        <v>47</v>
      </c>
      <c r="BA838" s="15">
        <v>48</v>
      </c>
      <c r="BB838" s="15">
        <v>49</v>
      </c>
      <c r="BC838" s="15">
        <v>50</v>
      </c>
      <c r="BD838" s="15">
        <v>51</v>
      </c>
      <c r="BE838" s="15">
        <v>52</v>
      </c>
      <c r="BF838" s="15">
        <v>53</v>
      </c>
      <c r="BG838" s="15">
        <v>54</v>
      </c>
      <c r="BH838" s="15">
        <v>55</v>
      </c>
      <c r="BI838" s="15">
        <v>56</v>
      </c>
      <c r="BJ838" s="15">
        <v>57</v>
      </c>
      <c r="BK838" s="15">
        <v>58</v>
      </c>
      <c r="BL838" s="15">
        <v>59</v>
      </c>
      <c r="BM838" s="15">
        <v>60</v>
      </c>
      <c r="BN838" s="15">
        <v>61</v>
      </c>
      <c r="BO838" s="15">
        <v>62</v>
      </c>
      <c r="BP838" s="15">
        <v>63</v>
      </c>
      <c r="BQ838" s="15">
        <v>64</v>
      </c>
      <c r="BR838" s="15">
        <v>65</v>
      </c>
      <c r="BS838" s="15">
        <v>66</v>
      </c>
      <c r="BT838" s="15">
        <v>67</v>
      </c>
      <c r="BU838" s="15">
        <v>68</v>
      </c>
      <c r="BV838" s="15">
        <v>69</v>
      </c>
      <c r="BW838" s="15">
        <v>70</v>
      </c>
      <c r="BX838" s="15">
        <v>71</v>
      </c>
      <c r="BY838" s="15">
        <v>72</v>
      </c>
      <c r="BZ838" s="15">
        <v>73</v>
      </c>
      <c r="CA838" s="15">
        <v>74</v>
      </c>
      <c r="CB838" s="15">
        <v>75</v>
      </c>
      <c r="CC838" s="15">
        <v>76</v>
      </c>
      <c r="CD838" s="15">
        <v>77</v>
      </c>
      <c r="CE838" s="15">
        <v>78</v>
      </c>
      <c r="CF838" s="15">
        <v>79</v>
      </c>
      <c r="CG838" s="15">
        <v>80</v>
      </c>
      <c r="CH838" s="15">
        <v>81</v>
      </c>
      <c r="CI838" s="15">
        <v>82</v>
      </c>
      <c r="CJ838" s="15">
        <v>83</v>
      </c>
      <c r="CK838" s="15">
        <v>84</v>
      </c>
      <c r="CL838" s="15">
        <v>85</v>
      </c>
      <c r="CM838" s="15">
        <v>86</v>
      </c>
      <c r="CN838" s="15">
        <v>87</v>
      </c>
      <c r="CO838" s="15">
        <v>88</v>
      </c>
      <c r="CP838" s="15">
        <v>89</v>
      </c>
      <c r="CQ838" s="15">
        <v>90</v>
      </c>
      <c r="CR838" s="15">
        <v>91</v>
      </c>
      <c r="CS838" s="15">
        <v>92</v>
      </c>
      <c r="CT838" s="15">
        <v>93</v>
      </c>
      <c r="CU838" s="15">
        <v>94</v>
      </c>
      <c r="CV838" s="15">
        <v>95</v>
      </c>
      <c r="CW838" s="15">
        <v>96</v>
      </c>
      <c r="CX838" s="15">
        <v>97</v>
      </c>
      <c r="CY838" s="15">
        <v>98</v>
      </c>
      <c r="CZ838" s="15">
        <v>99</v>
      </c>
      <c r="DA838" s="15">
        <v>100</v>
      </c>
      <c r="DB838" s="15">
        <v>101</v>
      </c>
      <c r="DC838" s="15">
        <v>102</v>
      </c>
      <c r="DD838" s="15">
        <v>103</v>
      </c>
      <c r="DE838" s="15">
        <v>104</v>
      </c>
      <c r="DF838" s="15">
        <v>105</v>
      </c>
      <c r="DG838" s="15">
        <v>106</v>
      </c>
      <c r="DH838" s="15">
        <v>107</v>
      </c>
      <c r="DI838" s="15">
        <v>108</v>
      </c>
      <c r="DJ838" s="15">
        <v>109</v>
      </c>
      <c r="DK838" s="15">
        <v>110</v>
      </c>
      <c r="DL838" s="15">
        <v>111</v>
      </c>
      <c r="DM838" s="15">
        <v>112</v>
      </c>
      <c r="DN838" s="15">
        <v>113</v>
      </c>
      <c r="DO838" s="15">
        <v>114</v>
      </c>
      <c r="DP838" s="15">
        <v>115</v>
      </c>
      <c r="DQ838" s="15">
        <v>116</v>
      </c>
      <c r="DR838" s="15">
        <v>117</v>
      </c>
      <c r="DS838" s="15">
        <v>118</v>
      </c>
      <c r="DT838" s="15">
        <v>119</v>
      </c>
      <c r="DU838" s="15">
        <v>120</v>
      </c>
      <c r="DV838" s="15">
        <v>121</v>
      </c>
      <c r="DW838" s="15">
        <v>122</v>
      </c>
      <c r="DX838" s="15">
        <v>123</v>
      </c>
      <c r="DY838" s="15">
        <v>124</v>
      </c>
      <c r="DZ838" s="15">
        <v>125</v>
      </c>
      <c r="EA838" s="15">
        <v>126</v>
      </c>
      <c r="EB838" s="15">
        <v>127</v>
      </c>
      <c r="EC838" s="15">
        <v>128</v>
      </c>
      <c r="ED838" s="15">
        <v>129</v>
      </c>
      <c r="EE838" s="15">
        <v>130</v>
      </c>
      <c r="EF838" s="15">
        <v>131</v>
      </c>
      <c r="EG838" s="15">
        <v>132</v>
      </c>
      <c r="EH838" s="15">
        <v>133</v>
      </c>
      <c r="EI838" s="15">
        <v>134</v>
      </c>
      <c r="EJ838" s="15">
        <v>135</v>
      </c>
      <c r="EK838" s="15">
        <v>136</v>
      </c>
      <c r="EL838" s="15">
        <v>137</v>
      </c>
      <c r="EM838" s="15">
        <v>138</v>
      </c>
      <c r="EN838" s="15">
        <v>139</v>
      </c>
      <c r="EO838" s="15">
        <v>140</v>
      </c>
      <c r="EP838" s="15">
        <v>141</v>
      </c>
      <c r="EQ838" s="15">
        <v>142</v>
      </c>
      <c r="ER838" s="15">
        <v>143</v>
      </c>
      <c r="ES838" s="15">
        <v>144</v>
      </c>
      <c r="ET838" s="15">
        <v>145</v>
      </c>
      <c r="EU838" s="15">
        <v>146</v>
      </c>
      <c r="EV838" s="15">
        <v>147</v>
      </c>
      <c r="EW838" s="15">
        <v>148</v>
      </c>
      <c r="EX838" s="15">
        <v>149</v>
      </c>
      <c r="EY838" s="15">
        <v>150</v>
      </c>
      <c r="EZ838" s="15">
        <v>151</v>
      </c>
      <c r="FA838" s="15">
        <v>152</v>
      </c>
      <c r="FB838" s="15">
        <v>153</v>
      </c>
      <c r="FC838" s="15">
        <v>154</v>
      </c>
      <c r="FD838" s="15">
        <v>155</v>
      </c>
      <c r="FE838" s="15">
        <v>156</v>
      </c>
      <c r="FF838" s="15">
        <v>157</v>
      </c>
      <c r="FG838" s="15">
        <v>158</v>
      </c>
      <c r="FH838" s="15">
        <v>159</v>
      </c>
      <c r="FI838" s="15">
        <v>160</v>
      </c>
      <c r="FJ838" s="15">
        <v>161</v>
      </c>
      <c r="FK838" s="15">
        <v>162</v>
      </c>
      <c r="FL838" s="15">
        <v>163</v>
      </c>
      <c r="FM838" s="15">
        <v>164</v>
      </c>
      <c r="FN838" s="15">
        <v>165</v>
      </c>
      <c r="FO838" s="15">
        <v>166</v>
      </c>
      <c r="FP838" s="15">
        <v>167</v>
      </c>
      <c r="FQ838" s="15">
        <v>168</v>
      </c>
      <c r="FR838" s="15">
        <v>169</v>
      </c>
      <c r="FS838" s="15">
        <v>170</v>
      </c>
    </row>
    <row r="839" spans="4:179" s="15" customFormat="1">
      <c r="E839" s="475" t="s">
        <v>311</v>
      </c>
      <c r="F839" s="15">
        <v>10</v>
      </c>
      <c r="G839" s="15">
        <v>124</v>
      </c>
      <c r="H839" s="15">
        <v>29</v>
      </c>
      <c r="I839" s="15">
        <v>35</v>
      </c>
      <c r="J839" s="15">
        <v>131</v>
      </c>
      <c r="K839" s="15">
        <v>150</v>
      </c>
      <c r="L839" s="15">
        <v>11</v>
      </c>
      <c r="M839" s="15">
        <v>4</v>
      </c>
      <c r="N839" s="15">
        <v>116</v>
      </c>
      <c r="O839" s="15">
        <v>97</v>
      </c>
      <c r="P839" s="15">
        <v>164</v>
      </c>
      <c r="Q839" s="15">
        <v>96</v>
      </c>
      <c r="R839" s="15">
        <v>2</v>
      </c>
      <c r="S839" s="15">
        <v>123</v>
      </c>
      <c r="T839" s="15">
        <v>111</v>
      </c>
      <c r="U839" s="15">
        <v>169</v>
      </c>
      <c r="V839" s="15">
        <v>155</v>
      </c>
      <c r="W839" s="15">
        <v>54</v>
      </c>
      <c r="X839" s="15">
        <v>78</v>
      </c>
      <c r="Y839" s="15">
        <v>106</v>
      </c>
      <c r="Z839" s="15">
        <v>52</v>
      </c>
      <c r="AA839" s="15">
        <v>23</v>
      </c>
      <c r="AB839" s="15">
        <v>132</v>
      </c>
      <c r="AC839" s="15">
        <v>36</v>
      </c>
      <c r="AD839" s="15">
        <v>128</v>
      </c>
      <c r="AE839" s="15">
        <v>15</v>
      </c>
      <c r="AF839" s="15">
        <v>26</v>
      </c>
      <c r="AG839" s="15">
        <v>89</v>
      </c>
      <c r="AH839" s="15">
        <v>103</v>
      </c>
      <c r="AI839" s="15">
        <v>64</v>
      </c>
      <c r="AJ839" s="15">
        <v>114</v>
      </c>
      <c r="AK839" s="15">
        <v>163</v>
      </c>
      <c r="AL839" s="15">
        <v>37</v>
      </c>
      <c r="AM839" s="15">
        <v>82</v>
      </c>
      <c r="AN839" s="15">
        <v>148</v>
      </c>
      <c r="AO839" s="15">
        <v>85</v>
      </c>
      <c r="AP839" s="15">
        <v>120</v>
      </c>
      <c r="AQ839" s="15">
        <v>40</v>
      </c>
      <c r="AR839" s="15">
        <v>156</v>
      </c>
      <c r="AS839" s="15">
        <v>16</v>
      </c>
      <c r="AT839" s="15">
        <v>102</v>
      </c>
      <c r="AU839" s="15">
        <v>139</v>
      </c>
      <c r="AV839" s="15">
        <v>165</v>
      </c>
      <c r="AW839" s="15">
        <v>93</v>
      </c>
      <c r="AX839" s="15">
        <v>117</v>
      </c>
      <c r="AY839" s="15">
        <v>170</v>
      </c>
      <c r="AZ839" s="15">
        <v>143</v>
      </c>
      <c r="BA839" s="15">
        <v>62</v>
      </c>
      <c r="BB839" s="15">
        <v>113</v>
      </c>
      <c r="BC839" s="15">
        <v>43</v>
      </c>
      <c r="BD839" s="15">
        <v>44</v>
      </c>
      <c r="BE839" s="15">
        <v>53</v>
      </c>
      <c r="BF839" s="15">
        <v>66</v>
      </c>
      <c r="BG839" s="15">
        <v>121</v>
      </c>
      <c r="BH839" s="15">
        <v>1</v>
      </c>
      <c r="BI839" s="15">
        <v>100</v>
      </c>
      <c r="BJ839" s="15">
        <v>168</v>
      </c>
      <c r="BK839" s="15">
        <v>7</v>
      </c>
      <c r="BL839" s="15">
        <v>107</v>
      </c>
      <c r="BM839" s="15">
        <v>21</v>
      </c>
      <c r="BN839" s="15">
        <v>147</v>
      </c>
      <c r="BO839" s="15">
        <v>48</v>
      </c>
      <c r="BP839" s="15">
        <v>129</v>
      </c>
      <c r="BQ839" s="15">
        <v>157</v>
      </c>
      <c r="BR839" s="15">
        <v>76</v>
      </c>
      <c r="BS839" s="15">
        <v>162</v>
      </c>
      <c r="BT839" s="15">
        <v>110</v>
      </c>
      <c r="BU839" s="15">
        <v>101</v>
      </c>
      <c r="BV839" s="15">
        <v>73</v>
      </c>
      <c r="BW839" s="15">
        <v>77</v>
      </c>
      <c r="BX839" s="15">
        <v>95</v>
      </c>
      <c r="BY839" s="15">
        <v>3</v>
      </c>
      <c r="BZ839" s="15">
        <v>135</v>
      </c>
      <c r="CA839" s="15">
        <v>71</v>
      </c>
      <c r="CB839" s="15">
        <v>56</v>
      </c>
      <c r="CC839" s="15">
        <v>149</v>
      </c>
      <c r="CD839" s="15">
        <v>9</v>
      </c>
      <c r="CE839" s="15">
        <v>24</v>
      </c>
      <c r="CF839" s="15">
        <v>57</v>
      </c>
      <c r="CG839" s="15">
        <v>92</v>
      </c>
      <c r="CH839" s="15">
        <v>34</v>
      </c>
      <c r="CI839" s="15">
        <v>60</v>
      </c>
      <c r="CJ839" s="15">
        <v>122</v>
      </c>
      <c r="CK839" s="15">
        <v>70</v>
      </c>
      <c r="CL839" s="15">
        <v>153</v>
      </c>
      <c r="CM839" s="15">
        <v>115</v>
      </c>
      <c r="CN839" s="15">
        <v>119</v>
      </c>
      <c r="CO839" s="15">
        <v>72</v>
      </c>
      <c r="CP839" s="15">
        <v>47</v>
      </c>
      <c r="CQ839" s="15">
        <v>98</v>
      </c>
      <c r="CR839" s="15">
        <v>88</v>
      </c>
      <c r="CS839" s="15">
        <v>158</v>
      </c>
      <c r="CT839" s="15">
        <v>61</v>
      </c>
      <c r="CU839" s="15">
        <v>141</v>
      </c>
      <c r="CV839" s="15">
        <v>99</v>
      </c>
      <c r="CW839" s="15">
        <v>22</v>
      </c>
      <c r="CX839" s="15">
        <v>41</v>
      </c>
      <c r="CY839" s="15">
        <v>159</v>
      </c>
      <c r="CZ839" s="15">
        <v>12</v>
      </c>
      <c r="DA839" s="15">
        <v>136</v>
      </c>
      <c r="DB839" s="15">
        <v>68</v>
      </c>
      <c r="DC839" s="15">
        <v>144</v>
      </c>
      <c r="DD839" s="15">
        <v>20</v>
      </c>
      <c r="DE839" s="15">
        <v>27</v>
      </c>
      <c r="DF839" s="15">
        <v>112</v>
      </c>
      <c r="DG839" s="15">
        <v>45</v>
      </c>
      <c r="DH839" s="15">
        <v>138</v>
      </c>
      <c r="DI839" s="15">
        <v>84</v>
      </c>
      <c r="DJ839" s="15">
        <v>161</v>
      </c>
      <c r="DK839" s="15">
        <v>146</v>
      </c>
      <c r="DL839" s="15">
        <v>142</v>
      </c>
      <c r="DM839" s="15">
        <v>125</v>
      </c>
      <c r="DN839" s="15">
        <v>134</v>
      </c>
      <c r="DO839" s="15">
        <v>13</v>
      </c>
      <c r="DP839" s="15">
        <v>86</v>
      </c>
      <c r="DQ839" s="15">
        <v>105</v>
      </c>
      <c r="DR839" s="15">
        <v>8</v>
      </c>
      <c r="DS839" s="15">
        <v>126</v>
      </c>
      <c r="DT839" s="15">
        <v>87</v>
      </c>
      <c r="DU839" s="15">
        <v>154</v>
      </c>
      <c r="DV839" s="15">
        <v>79</v>
      </c>
      <c r="DW839" s="15">
        <v>46</v>
      </c>
      <c r="DX839" s="15">
        <v>65</v>
      </c>
      <c r="DY839" s="15">
        <v>55</v>
      </c>
      <c r="DZ839" s="15">
        <v>67</v>
      </c>
      <c r="EA839" s="15">
        <v>118</v>
      </c>
      <c r="EB839" s="15">
        <v>31</v>
      </c>
      <c r="EC839" s="15">
        <v>39</v>
      </c>
      <c r="ED839" s="15">
        <v>127</v>
      </c>
      <c r="EE839" s="15">
        <v>166</v>
      </c>
      <c r="EF839" s="15">
        <v>140</v>
      </c>
      <c r="EG839" s="15">
        <v>90</v>
      </c>
      <c r="EH839" s="15">
        <v>6</v>
      </c>
      <c r="EI839" s="15">
        <v>151</v>
      </c>
      <c r="EJ839" s="15">
        <v>108</v>
      </c>
      <c r="EK839" s="15">
        <v>58</v>
      </c>
      <c r="EL839" s="15">
        <v>50</v>
      </c>
      <c r="EM839" s="15">
        <v>167</v>
      </c>
      <c r="EN839" s="15">
        <v>130</v>
      </c>
      <c r="EO839" s="15">
        <v>14</v>
      </c>
      <c r="EP839" s="15">
        <v>80</v>
      </c>
      <c r="EQ839" s="15">
        <v>145</v>
      </c>
      <c r="ER839" s="15">
        <v>94</v>
      </c>
      <c r="ES839" s="15">
        <v>160</v>
      </c>
      <c r="ET839" s="15">
        <v>104</v>
      </c>
      <c r="EU839" s="15">
        <v>19</v>
      </c>
      <c r="EV839" s="15">
        <v>5</v>
      </c>
      <c r="EW839" s="15">
        <v>42</v>
      </c>
      <c r="EX839" s="15">
        <v>33</v>
      </c>
      <c r="EY839" s="15">
        <v>81</v>
      </c>
      <c r="EZ839" s="15">
        <v>75</v>
      </c>
      <c r="FA839" s="15">
        <v>63</v>
      </c>
      <c r="FB839" s="15">
        <v>49</v>
      </c>
      <c r="FC839" s="15">
        <v>28</v>
      </c>
      <c r="FD839" s="15">
        <v>59</v>
      </c>
      <c r="FE839" s="15">
        <v>74</v>
      </c>
      <c r="FF839" s="15">
        <v>38</v>
      </c>
      <c r="FG839" s="15">
        <v>69</v>
      </c>
      <c r="FH839" s="15">
        <v>30</v>
      </c>
      <c r="FI839" s="15">
        <v>17</v>
      </c>
      <c r="FJ839" s="15">
        <v>109</v>
      </c>
      <c r="FK839" s="15">
        <v>83</v>
      </c>
      <c r="FL839" s="15">
        <v>91</v>
      </c>
      <c r="FM839" s="15">
        <v>32</v>
      </c>
      <c r="FN839" s="15">
        <v>137</v>
      </c>
      <c r="FO839" s="15">
        <v>25</v>
      </c>
      <c r="FP839" s="15">
        <v>133</v>
      </c>
      <c r="FQ839" s="15">
        <v>51</v>
      </c>
      <c r="FR839" s="15">
        <v>152</v>
      </c>
      <c r="FS839" s="15">
        <v>18</v>
      </c>
    </row>
    <row r="840" spans="4:179" s="15" customFormat="1">
      <c r="E840" s="475" t="s">
        <v>313</v>
      </c>
      <c r="F840" s="15">
        <v>160</v>
      </c>
      <c r="G840" s="15">
        <v>153</v>
      </c>
      <c r="H840" s="15">
        <v>44</v>
      </c>
      <c r="I840" s="15">
        <v>91</v>
      </c>
      <c r="J840" s="15">
        <v>7</v>
      </c>
      <c r="K840" s="15">
        <v>98</v>
      </c>
      <c r="L840" s="15">
        <v>103</v>
      </c>
      <c r="M840" s="15">
        <v>112</v>
      </c>
      <c r="N840" s="15">
        <v>146</v>
      </c>
      <c r="O840" s="15">
        <v>122</v>
      </c>
      <c r="P840" s="15">
        <v>97</v>
      </c>
      <c r="Q840" s="15">
        <v>94</v>
      </c>
      <c r="R840" s="15">
        <v>140</v>
      </c>
      <c r="S840" s="15">
        <v>163</v>
      </c>
      <c r="T840" s="15">
        <v>51</v>
      </c>
      <c r="U840" s="15">
        <v>12</v>
      </c>
      <c r="V840" s="15">
        <v>141</v>
      </c>
      <c r="W840" s="15">
        <v>139</v>
      </c>
      <c r="X840" s="15">
        <v>126</v>
      </c>
      <c r="Y840" s="15">
        <v>34</v>
      </c>
      <c r="Z840" s="15">
        <v>30</v>
      </c>
      <c r="AA840" s="15">
        <v>19</v>
      </c>
      <c r="AB840" s="15">
        <v>166</v>
      </c>
      <c r="AC840" s="15">
        <v>58</v>
      </c>
      <c r="AD840" s="15">
        <v>133</v>
      </c>
      <c r="AE840" s="15">
        <v>64</v>
      </c>
      <c r="AF840" s="15">
        <v>148</v>
      </c>
      <c r="AG840" s="15">
        <v>17</v>
      </c>
      <c r="AH840" s="15">
        <v>83</v>
      </c>
      <c r="AI840" s="15">
        <v>8</v>
      </c>
      <c r="AJ840" s="15">
        <v>59</v>
      </c>
      <c r="AK840" s="15">
        <v>134</v>
      </c>
      <c r="AL840" s="15">
        <v>137</v>
      </c>
      <c r="AM840" s="15">
        <v>102</v>
      </c>
      <c r="AN840" s="15">
        <v>66</v>
      </c>
      <c r="AO840" s="15">
        <v>82</v>
      </c>
      <c r="AP840" s="15">
        <v>4</v>
      </c>
      <c r="AQ840" s="15">
        <v>155</v>
      </c>
      <c r="AR840" s="15">
        <v>136</v>
      </c>
      <c r="AS840" s="15">
        <v>79</v>
      </c>
      <c r="AT840" s="15">
        <v>130</v>
      </c>
      <c r="AU840" s="15">
        <v>1</v>
      </c>
      <c r="AV840" s="15">
        <v>131</v>
      </c>
      <c r="AW840" s="15">
        <v>68</v>
      </c>
      <c r="AX840" s="15">
        <v>88</v>
      </c>
      <c r="AY840" s="15">
        <v>93</v>
      </c>
      <c r="AZ840" s="15">
        <v>73</v>
      </c>
      <c r="BA840" s="15">
        <v>145</v>
      </c>
      <c r="BB840" s="15">
        <v>22</v>
      </c>
      <c r="BC840" s="15">
        <v>147</v>
      </c>
      <c r="BD840" s="15">
        <v>43</v>
      </c>
      <c r="BE840" s="15">
        <v>39</v>
      </c>
      <c r="BF840" s="15">
        <v>120</v>
      </c>
      <c r="BG840" s="15">
        <v>63</v>
      </c>
      <c r="BH840" s="15">
        <v>109</v>
      </c>
      <c r="BI840" s="15">
        <v>5</v>
      </c>
      <c r="BJ840" s="15">
        <v>65</v>
      </c>
      <c r="BK840" s="15">
        <v>56</v>
      </c>
      <c r="BL840" s="15">
        <v>76</v>
      </c>
      <c r="BM840" s="15">
        <v>74</v>
      </c>
      <c r="BN840" s="15">
        <v>54</v>
      </c>
      <c r="BO840" s="15">
        <v>100</v>
      </c>
      <c r="BP840" s="15">
        <v>152</v>
      </c>
      <c r="BQ840" s="15">
        <v>101</v>
      </c>
      <c r="BR840" s="15">
        <v>36</v>
      </c>
      <c r="BS840" s="15">
        <v>35</v>
      </c>
      <c r="BT840" s="15">
        <v>89</v>
      </c>
      <c r="BU840" s="15">
        <v>170</v>
      </c>
      <c r="BV840" s="15">
        <v>142</v>
      </c>
      <c r="BW840" s="15">
        <v>161</v>
      </c>
      <c r="BX840" s="15">
        <v>28</v>
      </c>
      <c r="BY840" s="15">
        <v>85</v>
      </c>
      <c r="BZ840" s="15">
        <v>47</v>
      </c>
      <c r="CA840" s="15">
        <v>11</v>
      </c>
      <c r="CB840" s="15">
        <v>143</v>
      </c>
      <c r="CC840" s="15">
        <v>108</v>
      </c>
      <c r="CD840" s="15">
        <v>123</v>
      </c>
      <c r="CE840" s="15">
        <v>77</v>
      </c>
      <c r="CF840" s="15">
        <v>138</v>
      </c>
      <c r="CG840" s="15">
        <v>149</v>
      </c>
      <c r="CH840" s="15">
        <v>9</v>
      </c>
      <c r="CI840" s="15">
        <v>69</v>
      </c>
      <c r="CJ840" s="15">
        <v>124</v>
      </c>
      <c r="CK840" s="15">
        <v>150</v>
      </c>
      <c r="CL840" s="15">
        <v>3</v>
      </c>
      <c r="CM840" s="15">
        <v>18</v>
      </c>
      <c r="CN840" s="15">
        <v>10</v>
      </c>
      <c r="CO840" s="15">
        <v>107</v>
      </c>
      <c r="CP840" s="15">
        <v>38</v>
      </c>
      <c r="CQ840" s="15">
        <v>121</v>
      </c>
      <c r="CR840" s="15">
        <v>32</v>
      </c>
      <c r="CS840" s="15">
        <v>129</v>
      </c>
      <c r="CT840" s="15">
        <v>87</v>
      </c>
      <c r="CU840" s="15">
        <v>96</v>
      </c>
      <c r="CV840" s="15">
        <v>62</v>
      </c>
      <c r="CW840" s="15">
        <v>50</v>
      </c>
      <c r="CX840" s="15">
        <v>159</v>
      </c>
      <c r="CY840" s="15">
        <v>81</v>
      </c>
      <c r="CZ840" s="15">
        <v>45</v>
      </c>
      <c r="DA840" s="15">
        <v>162</v>
      </c>
      <c r="DB840" s="15">
        <v>127</v>
      </c>
      <c r="DC840" s="15">
        <v>29</v>
      </c>
      <c r="DD840" s="15">
        <v>57</v>
      </c>
      <c r="DE840" s="15">
        <v>46</v>
      </c>
      <c r="DF840" s="15">
        <v>2</v>
      </c>
      <c r="DG840" s="15">
        <v>14</v>
      </c>
      <c r="DH840" s="15">
        <v>165</v>
      </c>
      <c r="DI840" s="15">
        <v>25</v>
      </c>
      <c r="DJ840" s="15">
        <v>42</v>
      </c>
      <c r="DK840" s="15">
        <v>72</v>
      </c>
      <c r="DL840" s="15">
        <v>55</v>
      </c>
      <c r="DM840" s="15">
        <v>24</v>
      </c>
      <c r="DN840" s="15">
        <v>156</v>
      </c>
      <c r="DO840" s="15">
        <v>118</v>
      </c>
      <c r="DP840" s="15">
        <v>37</v>
      </c>
      <c r="DQ840" s="15">
        <v>157</v>
      </c>
      <c r="DR840" s="15">
        <v>164</v>
      </c>
      <c r="DS840" s="15">
        <v>106</v>
      </c>
      <c r="DT840" s="15">
        <v>23</v>
      </c>
      <c r="DU840" s="15">
        <v>53</v>
      </c>
      <c r="DV840" s="15">
        <v>13</v>
      </c>
      <c r="DW840" s="15">
        <v>78</v>
      </c>
      <c r="DX840" s="15">
        <v>27</v>
      </c>
      <c r="DY840" s="15">
        <v>21</v>
      </c>
      <c r="DZ840" s="15">
        <v>61</v>
      </c>
      <c r="EA840" s="15">
        <v>99</v>
      </c>
      <c r="EB840" s="15">
        <v>20</v>
      </c>
      <c r="EC840" s="15">
        <v>119</v>
      </c>
      <c r="ED840" s="15">
        <v>75</v>
      </c>
      <c r="EE840" s="15">
        <v>41</v>
      </c>
      <c r="EF840" s="15">
        <v>92</v>
      </c>
      <c r="EG840" s="15">
        <v>128</v>
      </c>
      <c r="EH840" s="15">
        <v>111</v>
      </c>
      <c r="EI840" s="15">
        <v>26</v>
      </c>
      <c r="EJ840" s="15">
        <v>169</v>
      </c>
      <c r="EK840" s="15">
        <v>33</v>
      </c>
      <c r="EL840" s="15">
        <v>95</v>
      </c>
      <c r="EM840" s="15">
        <v>125</v>
      </c>
      <c r="EN840" s="15">
        <v>115</v>
      </c>
      <c r="EO840" s="15">
        <v>52</v>
      </c>
      <c r="EP840" s="15">
        <v>154</v>
      </c>
      <c r="EQ840" s="15">
        <v>135</v>
      </c>
      <c r="ER840" s="15">
        <v>67</v>
      </c>
      <c r="ES840" s="15">
        <v>15</v>
      </c>
      <c r="ET840" s="15">
        <v>48</v>
      </c>
      <c r="EU840" s="15">
        <v>40</v>
      </c>
      <c r="EV840" s="15">
        <v>86</v>
      </c>
      <c r="EW840" s="15">
        <v>144</v>
      </c>
      <c r="EX840" s="15">
        <v>80</v>
      </c>
      <c r="EY840" s="15">
        <v>31</v>
      </c>
      <c r="EZ840" s="15">
        <v>113</v>
      </c>
      <c r="FA840" s="15">
        <v>84</v>
      </c>
      <c r="FB840" s="15">
        <v>117</v>
      </c>
      <c r="FC840" s="15">
        <v>167</v>
      </c>
      <c r="FD840" s="15">
        <v>71</v>
      </c>
      <c r="FE840" s="15">
        <v>60</v>
      </c>
      <c r="FF840" s="15">
        <v>116</v>
      </c>
      <c r="FG840" s="15">
        <v>110</v>
      </c>
      <c r="FH840" s="15">
        <v>6</v>
      </c>
      <c r="FI840" s="15">
        <v>158</v>
      </c>
      <c r="FJ840" s="15">
        <v>70</v>
      </c>
      <c r="FK840" s="15">
        <v>16</v>
      </c>
      <c r="FL840" s="15">
        <v>114</v>
      </c>
      <c r="FM840" s="15">
        <v>105</v>
      </c>
      <c r="FN840" s="15">
        <v>151</v>
      </c>
      <c r="FO840" s="15">
        <v>104</v>
      </c>
      <c r="FP840" s="15">
        <v>49</v>
      </c>
      <c r="FQ840" s="15">
        <v>90</v>
      </c>
      <c r="FR840" s="15">
        <v>132</v>
      </c>
      <c r="FS840" s="15">
        <v>168</v>
      </c>
    </row>
    <row r="841" spans="4:179" s="15" customFormat="1"/>
    <row r="842" spans="4:179" s="15" customFormat="1">
      <c r="D842" s="479">
        <v>171</v>
      </c>
      <c r="E842" s="40" t="s">
        <v>338</v>
      </c>
    </row>
    <row r="843" spans="4:179" s="15" customFormat="1">
      <c r="E843" s="475" t="s">
        <v>283</v>
      </c>
      <c r="F843" s="15">
        <v>1</v>
      </c>
      <c r="G843" s="15">
        <v>2</v>
      </c>
      <c r="H843" s="15">
        <v>3</v>
      </c>
      <c r="I843" s="15">
        <v>4</v>
      </c>
      <c r="J843" s="15">
        <v>5</v>
      </c>
      <c r="K843" s="15">
        <v>6</v>
      </c>
      <c r="L843" s="15">
        <v>7</v>
      </c>
      <c r="M843" s="15">
        <v>8</v>
      </c>
      <c r="N843" s="15">
        <v>9</v>
      </c>
      <c r="O843" s="15">
        <v>10</v>
      </c>
      <c r="P843" s="15">
        <v>11</v>
      </c>
      <c r="Q843" s="15">
        <v>12</v>
      </c>
      <c r="R843" s="15">
        <v>13</v>
      </c>
      <c r="S843" s="15">
        <v>14</v>
      </c>
      <c r="T843" s="15">
        <v>15</v>
      </c>
      <c r="U843" s="15">
        <v>16</v>
      </c>
      <c r="V843" s="15">
        <v>17</v>
      </c>
      <c r="W843" s="15">
        <v>18</v>
      </c>
      <c r="X843" s="15">
        <v>19</v>
      </c>
      <c r="Y843" s="15">
        <v>20</v>
      </c>
      <c r="Z843" s="15">
        <v>21</v>
      </c>
      <c r="AA843" s="15">
        <v>22</v>
      </c>
      <c r="AB843" s="15">
        <v>23</v>
      </c>
      <c r="AC843" s="15">
        <v>24</v>
      </c>
      <c r="AD843" s="15">
        <v>25</v>
      </c>
      <c r="AE843" s="15">
        <v>26</v>
      </c>
      <c r="AF843" s="15">
        <v>27</v>
      </c>
      <c r="AG843" s="15">
        <v>28</v>
      </c>
      <c r="AH843" s="15">
        <v>29</v>
      </c>
      <c r="AI843" s="15">
        <v>30</v>
      </c>
      <c r="AJ843" s="15">
        <v>31</v>
      </c>
      <c r="AK843" s="15">
        <v>32</v>
      </c>
      <c r="AL843" s="15">
        <v>33</v>
      </c>
      <c r="AM843" s="15">
        <v>34</v>
      </c>
      <c r="AN843" s="15">
        <v>35</v>
      </c>
      <c r="AO843" s="15">
        <v>36</v>
      </c>
      <c r="AP843" s="15">
        <v>37</v>
      </c>
      <c r="AQ843" s="15">
        <v>38</v>
      </c>
      <c r="AR843" s="15">
        <v>39</v>
      </c>
      <c r="AS843" s="15">
        <v>40</v>
      </c>
      <c r="AT843" s="15">
        <v>41</v>
      </c>
      <c r="AU843" s="15">
        <v>42</v>
      </c>
      <c r="AV843" s="15">
        <v>43</v>
      </c>
      <c r="AW843" s="15">
        <v>44</v>
      </c>
      <c r="AX843" s="15">
        <v>45</v>
      </c>
      <c r="AY843" s="15">
        <v>46</v>
      </c>
      <c r="AZ843" s="15">
        <v>47</v>
      </c>
      <c r="BA843" s="15">
        <v>48</v>
      </c>
      <c r="BB843" s="15">
        <v>49</v>
      </c>
      <c r="BC843" s="15">
        <v>50</v>
      </c>
      <c r="BD843" s="15">
        <v>51</v>
      </c>
      <c r="BE843" s="15">
        <v>52</v>
      </c>
      <c r="BF843" s="15">
        <v>53</v>
      </c>
      <c r="BG843" s="15">
        <v>54</v>
      </c>
      <c r="BH843" s="15">
        <v>55</v>
      </c>
      <c r="BI843" s="15">
        <v>56</v>
      </c>
      <c r="BJ843" s="15">
        <v>57</v>
      </c>
      <c r="BK843" s="15">
        <v>58</v>
      </c>
      <c r="BL843" s="15">
        <v>59</v>
      </c>
      <c r="BM843" s="15">
        <v>60</v>
      </c>
      <c r="BN843" s="15">
        <v>61</v>
      </c>
      <c r="BO843" s="15">
        <v>62</v>
      </c>
      <c r="BP843" s="15">
        <v>63</v>
      </c>
      <c r="BQ843" s="15">
        <v>64</v>
      </c>
      <c r="BR843" s="15">
        <v>65</v>
      </c>
      <c r="BS843" s="15">
        <v>66</v>
      </c>
      <c r="BT843" s="15">
        <v>67</v>
      </c>
      <c r="BU843" s="15">
        <v>68</v>
      </c>
      <c r="BV843" s="15">
        <v>69</v>
      </c>
      <c r="BW843" s="15">
        <v>70</v>
      </c>
      <c r="BX843" s="15">
        <v>71</v>
      </c>
      <c r="BY843" s="15">
        <v>72</v>
      </c>
      <c r="BZ843" s="15">
        <v>73</v>
      </c>
      <c r="CA843" s="15">
        <v>74</v>
      </c>
      <c r="CB843" s="15">
        <v>75</v>
      </c>
      <c r="CC843" s="15">
        <v>76</v>
      </c>
      <c r="CD843" s="15">
        <v>77</v>
      </c>
      <c r="CE843" s="15">
        <v>78</v>
      </c>
      <c r="CF843" s="15">
        <v>79</v>
      </c>
      <c r="CG843" s="15">
        <v>80</v>
      </c>
      <c r="CH843" s="15">
        <v>81</v>
      </c>
      <c r="CI843" s="15">
        <v>82</v>
      </c>
      <c r="CJ843" s="15">
        <v>83</v>
      </c>
      <c r="CK843" s="15">
        <v>84</v>
      </c>
      <c r="CL843" s="15">
        <v>85</v>
      </c>
      <c r="CM843" s="15">
        <v>86</v>
      </c>
      <c r="CN843" s="15">
        <v>87</v>
      </c>
      <c r="CO843" s="15">
        <v>88</v>
      </c>
      <c r="CP843" s="15">
        <v>89</v>
      </c>
      <c r="CQ843" s="15">
        <v>90</v>
      </c>
      <c r="CR843" s="15">
        <v>91</v>
      </c>
      <c r="CS843" s="15">
        <v>92</v>
      </c>
      <c r="CT843" s="15">
        <v>93</v>
      </c>
      <c r="CU843" s="15">
        <v>94</v>
      </c>
      <c r="CV843" s="15">
        <v>95</v>
      </c>
      <c r="CW843" s="15">
        <v>96</v>
      </c>
      <c r="CX843" s="15">
        <v>97</v>
      </c>
      <c r="CY843" s="15">
        <v>98</v>
      </c>
      <c r="CZ843" s="15">
        <v>99</v>
      </c>
      <c r="DA843" s="15">
        <v>100</v>
      </c>
      <c r="DB843" s="15">
        <v>101</v>
      </c>
      <c r="DC843" s="15">
        <v>102</v>
      </c>
      <c r="DD843" s="15">
        <v>103</v>
      </c>
      <c r="DE843" s="15">
        <v>104</v>
      </c>
      <c r="DF843" s="15">
        <v>105</v>
      </c>
      <c r="DG843" s="15">
        <v>106</v>
      </c>
      <c r="DH843" s="15">
        <v>107</v>
      </c>
      <c r="DI843" s="15">
        <v>108</v>
      </c>
      <c r="DJ843" s="15">
        <v>109</v>
      </c>
      <c r="DK843" s="15">
        <v>110</v>
      </c>
      <c r="DL843" s="15">
        <v>111</v>
      </c>
      <c r="DM843" s="15">
        <v>112</v>
      </c>
      <c r="DN843" s="15">
        <v>113</v>
      </c>
      <c r="DO843" s="15">
        <v>114</v>
      </c>
      <c r="DP843" s="15">
        <v>115</v>
      </c>
      <c r="DQ843" s="15">
        <v>116</v>
      </c>
      <c r="DR843" s="15">
        <v>117</v>
      </c>
      <c r="DS843" s="15">
        <v>118</v>
      </c>
      <c r="DT843" s="15">
        <v>119</v>
      </c>
      <c r="DU843" s="15">
        <v>120</v>
      </c>
      <c r="DV843" s="15">
        <v>121</v>
      </c>
      <c r="DW843" s="15">
        <v>122</v>
      </c>
      <c r="DX843" s="15">
        <v>123</v>
      </c>
      <c r="DY843" s="15">
        <v>124</v>
      </c>
      <c r="DZ843" s="15">
        <v>125</v>
      </c>
      <c r="EA843" s="15">
        <v>126</v>
      </c>
      <c r="EB843" s="15">
        <v>127</v>
      </c>
      <c r="EC843" s="15">
        <v>128</v>
      </c>
      <c r="ED843" s="15">
        <v>129</v>
      </c>
      <c r="EE843" s="15">
        <v>130</v>
      </c>
      <c r="EF843" s="15">
        <v>131</v>
      </c>
      <c r="EG843" s="15">
        <v>132</v>
      </c>
      <c r="EH843" s="15">
        <v>133</v>
      </c>
      <c r="EI843" s="15">
        <v>134</v>
      </c>
      <c r="EJ843" s="15">
        <v>135</v>
      </c>
      <c r="EK843" s="15">
        <v>136</v>
      </c>
      <c r="EL843" s="15">
        <v>137</v>
      </c>
      <c r="EM843" s="15">
        <v>138</v>
      </c>
      <c r="EN843" s="15">
        <v>139</v>
      </c>
      <c r="EO843" s="15">
        <v>140</v>
      </c>
      <c r="EP843" s="15">
        <v>141</v>
      </c>
      <c r="EQ843" s="15">
        <v>142</v>
      </c>
      <c r="ER843" s="15">
        <v>143</v>
      </c>
      <c r="ES843" s="15">
        <v>144</v>
      </c>
      <c r="ET843" s="15">
        <v>145</v>
      </c>
      <c r="EU843" s="15">
        <v>146</v>
      </c>
      <c r="EV843" s="15">
        <v>147</v>
      </c>
      <c r="EW843" s="15">
        <v>148</v>
      </c>
      <c r="EX843" s="15">
        <v>149</v>
      </c>
      <c r="EY843" s="15">
        <v>150</v>
      </c>
      <c r="EZ843" s="15">
        <v>151</v>
      </c>
      <c r="FA843" s="15">
        <v>152</v>
      </c>
      <c r="FB843" s="15">
        <v>153</v>
      </c>
      <c r="FC843" s="15">
        <v>154</v>
      </c>
      <c r="FD843" s="15">
        <v>155</v>
      </c>
      <c r="FE843" s="15">
        <v>156</v>
      </c>
      <c r="FF843" s="15">
        <v>157</v>
      </c>
      <c r="FG843" s="15">
        <v>158</v>
      </c>
      <c r="FH843" s="15">
        <v>159</v>
      </c>
      <c r="FJ843" s="15">
        <v>160</v>
      </c>
      <c r="FK843" s="15">
        <v>161</v>
      </c>
      <c r="FL843" s="15">
        <v>162</v>
      </c>
      <c r="FM843" s="15">
        <v>163</v>
      </c>
      <c r="FO843" s="15">
        <v>164</v>
      </c>
      <c r="FP843" s="15">
        <v>165</v>
      </c>
      <c r="FQ843" s="15">
        <v>166</v>
      </c>
      <c r="FR843" s="15">
        <v>167</v>
      </c>
      <c r="FT843" s="15">
        <v>168</v>
      </c>
      <c r="FU843" s="15">
        <v>169</v>
      </c>
      <c r="FV843" s="15">
        <v>170</v>
      </c>
      <c r="FW843" s="15">
        <v>171</v>
      </c>
    </row>
    <row r="844" spans="4:179" s="15" customFormat="1">
      <c r="E844" s="475" t="s">
        <v>311</v>
      </c>
      <c r="F844" s="15">
        <v>135</v>
      </c>
      <c r="G844" s="15">
        <v>53</v>
      </c>
      <c r="H844" s="15">
        <v>127</v>
      </c>
      <c r="I844" s="15">
        <v>151</v>
      </c>
      <c r="J844" s="15">
        <v>46</v>
      </c>
      <c r="K844" s="15">
        <v>4</v>
      </c>
      <c r="L844" s="15">
        <v>36</v>
      </c>
      <c r="M844" s="15">
        <v>160</v>
      </c>
      <c r="N844" s="15">
        <v>77</v>
      </c>
      <c r="O844" s="15">
        <v>41</v>
      </c>
      <c r="P844" s="15">
        <v>128</v>
      </c>
      <c r="Q844" s="15">
        <v>168</v>
      </c>
      <c r="R844" s="15">
        <v>54</v>
      </c>
      <c r="S844" s="15">
        <v>6</v>
      </c>
      <c r="T844" s="15">
        <v>39</v>
      </c>
      <c r="U844" s="15">
        <v>75</v>
      </c>
      <c r="V844" s="15">
        <v>90</v>
      </c>
      <c r="W844" s="15">
        <v>152</v>
      </c>
      <c r="X844" s="15">
        <v>42</v>
      </c>
      <c r="Y844" s="15">
        <v>162</v>
      </c>
      <c r="Z844" s="15">
        <v>161</v>
      </c>
      <c r="AA844" s="15">
        <v>69</v>
      </c>
      <c r="AB844" s="15">
        <v>146</v>
      </c>
      <c r="AC844" s="15">
        <v>123</v>
      </c>
      <c r="AD844" s="15">
        <v>13</v>
      </c>
      <c r="AE844" s="15">
        <v>125</v>
      </c>
      <c r="AF844" s="15">
        <v>170</v>
      </c>
      <c r="AG844" s="15">
        <v>40</v>
      </c>
      <c r="AH844" s="15">
        <v>98</v>
      </c>
      <c r="AI844" s="15">
        <v>126</v>
      </c>
      <c r="AJ844" s="15">
        <v>5</v>
      </c>
      <c r="AK844" s="15">
        <v>150</v>
      </c>
      <c r="AL844" s="15">
        <v>44</v>
      </c>
      <c r="AM844" s="15">
        <v>165</v>
      </c>
      <c r="AN844" s="15">
        <v>57</v>
      </c>
      <c r="AO844" s="15">
        <v>7</v>
      </c>
      <c r="AP844" s="15">
        <v>108</v>
      </c>
      <c r="AQ844" s="15">
        <v>49</v>
      </c>
      <c r="AR844" s="15">
        <v>116</v>
      </c>
      <c r="AS844" s="15">
        <v>171</v>
      </c>
      <c r="AT844" s="15">
        <v>60</v>
      </c>
      <c r="AU844" s="15">
        <v>33</v>
      </c>
      <c r="AV844" s="15">
        <v>96</v>
      </c>
      <c r="AW844" s="15">
        <v>101</v>
      </c>
      <c r="AX844" s="15">
        <v>81</v>
      </c>
      <c r="AY844" s="15">
        <v>82</v>
      </c>
      <c r="AZ844" s="15">
        <v>34</v>
      </c>
      <c r="BA844" s="15">
        <v>115</v>
      </c>
      <c r="BB844" s="15">
        <v>27</v>
      </c>
      <c r="BC844" s="15">
        <v>149</v>
      </c>
      <c r="BD844" s="15">
        <v>153</v>
      </c>
      <c r="BE844" s="15">
        <v>163</v>
      </c>
      <c r="BF844" s="15">
        <v>2</v>
      </c>
      <c r="BG844" s="15">
        <v>157</v>
      </c>
      <c r="BH844" s="15">
        <v>89</v>
      </c>
      <c r="BI844" s="15">
        <v>72</v>
      </c>
      <c r="BJ844" s="15">
        <v>45</v>
      </c>
      <c r="BK844" s="15">
        <v>164</v>
      </c>
      <c r="BL844" s="15">
        <v>21</v>
      </c>
      <c r="BM844" s="15">
        <v>133</v>
      </c>
      <c r="BN844" s="15">
        <v>37</v>
      </c>
      <c r="BO844" s="15">
        <v>70</v>
      </c>
      <c r="BP844" s="15">
        <v>132</v>
      </c>
      <c r="BQ844" s="15">
        <v>76</v>
      </c>
      <c r="BR844" s="15">
        <v>52</v>
      </c>
      <c r="BS844" s="15">
        <v>12</v>
      </c>
      <c r="BT844" s="15">
        <v>131</v>
      </c>
      <c r="BU844" s="15">
        <v>107</v>
      </c>
      <c r="BV844" s="15">
        <v>22</v>
      </c>
      <c r="BW844" s="15">
        <v>63</v>
      </c>
      <c r="BX844" s="15">
        <v>144</v>
      </c>
      <c r="BY844" s="15">
        <v>83</v>
      </c>
      <c r="BZ844" s="15">
        <v>92</v>
      </c>
      <c r="CA844" s="15">
        <v>68</v>
      </c>
      <c r="CB844" s="15">
        <v>104</v>
      </c>
      <c r="CC844" s="15">
        <v>64</v>
      </c>
      <c r="CD844" s="15">
        <v>9</v>
      </c>
      <c r="CE844" s="15">
        <v>99</v>
      </c>
      <c r="CF844" s="15">
        <v>155</v>
      </c>
      <c r="CG844" s="15">
        <v>48</v>
      </c>
      <c r="CH844" s="15">
        <v>84</v>
      </c>
      <c r="CI844" s="15">
        <v>158</v>
      </c>
      <c r="CJ844" s="15">
        <v>10</v>
      </c>
      <c r="CK844" s="15">
        <v>35</v>
      </c>
      <c r="CL844" s="15">
        <v>43</v>
      </c>
      <c r="CM844" s="15">
        <v>59</v>
      </c>
      <c r="CN844" s="15">
        <v>134</v>
      </c>
      <c r="CO844" s="15">
        <v>145</v>
      </c>
      <c r="CP844" s="15">
        <v>117</v>
      </c>
      <c r="CQ844" s="15">
        <v>17</v>
      </c>
      <c r="CR844" s="15">
        <v>103</v>
      </c>
      <c r="CS844" s="15">
        <v>16</v>
      </c>
      <c r="CT844" s="15">
        <v>79</v>
      </c>
      <c r="CU844" s="15">
        <v>136</v>
      </c>
      <c r="CV844" s="15">
        <v>148</v>
      </c>
      <c r="CW844" s="15">
        <v>122</v>
      </c>
      <c r="CX844" s="15">
        <v>3</v>
      </c>
      <c r="CY844" s="15">
        <v>114</v>
      </c>
      <c r="CZ844" s="15">
        <v>66</v>
      </c>
      <c r="DA844" s="15">
        <v>109</v>
      </c>
      <c r="DB844" s="15">
        <v>15</v>
      </c>
      <c r="DC844" s="15">
        <v>71</v>
      </c>
      <c r="DD844" s="15">
        <v>167</v>
      </c>
      <c r="DE844" s="15">
        <v>28</v>
      </c>
      <c r="DF844" s="15">
        <v>129</v>
      </c>
      <c r="DG844" s="15">
        <v>169</v>
      </c>
      <c r="DH844" s="15">
        <v>154</v>
      </c>
      <c r="DI844" s="15">
        <v>137</v>
      </c>
      <c r="DJ844" s="15">
        <v>1</v>
      </c>
      <c r="DK844" s="15">
        <v>91</v>
      </c>
      <c r="DL844" s="15">
        <v>130</v>
      </c>
      <c r="DM844" s="15">
        <v>50</v>
      </c>
      <c r="DN844" s="15">
        <v>120</v>
      </c>
      <c r="DO844" s="15">
        <v>61</v>
      </c>
      <c r="DP844" s="15">
        <v>31</v>
      </c>
      <c r="DQ844" s="15">
        <v>124</v>
      </c>
      <c r="DR844" s="15">
        <v>143</v>
      </c>
      <c r="DS844" s="15">
        <v>97</v>
      </c>
      <c r="DT844" s="15">
        <v>58</v>
      </c>
      <c r="DU844" s="15">
        <v>166</v>
      </c>
      <c r="DV844" s="15">
        <v>140</v>
      </c>
      <c r="DW844" s="15">
        <v>80</v>
      </c>
      <c r="DX844" s="15">
        <v>24</v>
      </c>
      <c r="DY844" s="15">
        <v>47</v>
      </c>
      <c r="DZ844" s="15">
        <v>26</v>
      </c>
      <c r="EA844" s="15">
        <v>30</v>
      </c>
      <c r="EB844" s="15">
        <v>141</v>
      </c>
      <c r="EC844" s="15">
        <v>14</v>
      </c>
      <c r="ED844" s="15">
        <v>105</v>
      </c>
      <c r="EE844" s="15">
        <v>147</v>
      </c>
      <c r="EF844" s="15">
        <v>67</v>
      </c>
      <c r="EG844" s="15">
        <v>94</v>
      </c>
      <c r="EH844" s="15">
        <v>20</v>
      </c>
      <c r="EI844" s="15">
        <v>106</v>
      </c>
      <c r="EJ844" s="15">
        <v>112</v>
      </c>
      <c r="EK844" s="15">
        <v>19</v>
      </c>
      <c r="EL844" s="15">
        <v>8</v>
      </c>
      <c r="EM844" s="15">
        <v>142</v>
      </c>
      <c r="EN844" s="15">
        <v>87</v>
      </c>
      <c r="EO844" s="15">
        <v>121</v>
      </c>
      <c r="EP844" s="15">
        <v>118</v>
      </c>
      <c r="EQ844" s="15">
        <v>156</v>
      </c>
      <c r="ER844" s="15">
        <v>95</v>
      </c>
      <c r="ES844" s="15">
        <v>88</v>
      </c>
      <c r="ET844" s="15">
        <v>32</v>
      </c>
      <c r="EU844" s="15">
        <v>65</v>
      </c>
      <c r="EV844" s="15">
        <v>93</v>
      </c>
      <c r="EW844" s="15">
        <v>102</v>
      </c>
      <c r="EX844" s="15">
        <v>23</v>
      </c>
      <c r="EY844" s="15">
        <v>113</v>
      </c>
      <c r="EZ844" s="15">
        <v>110</v>
      </c>
      <c r="FA844" s="15">
        <v>159</v>
      </c>
      <c r="FB844" s="15">
        <v>51</v>
      </c>
      <c r="FC844" s="15">
        <v>138</v>
      </c>
      <c r="FD844" s="15">
        <v>111</v>
      </c>
      <c r="FE844" s="15">
        <v>25</v>
      </c>
      <c r="FF844" s="15">
        <v>29</v>
      </c>
      <c r="FG844" s="15">
        <v>74</v>
      </c>
      <c r="FH844" s="15">
        <v>18</v>
      </c>
      <c r="FJ844" s="15">
        <v>73</v>
      </c>
      <c r="FK844" s="15">
        <v>86</v>
      </c>
      <c r="FL844" s="15">
        <v>55</v>
      </c>
      <c r="FM844" s="15">
        <v>56</v>
      </c>
      <c r="FO844" s="15">
        <v>119</v>
      </c>
      <c r="FP844" s="15">
        <v>100</v>
      </c>
      <c r="FQ844" s="15">
        <v>62</v>
      </c>
      <c r="FR844" s="15">
        <v>38</v>
      </c>
      <c r="FT844" s="15">
        <v>78</v>
      </c>
      <c r="FU844" s="15">
        <v>139</v>
      </c>
      <c r="FV844" s="15">
        <v>85</v>
      </c>
      <c r="FW844" s="15">
        <v>11</v>
      </c>
    </row>
    <row r="845" spans="4:179" s="15" customFormat="1">
      <c r="E845" s="475" t="s">
        <v>313</v>
      </c>
      <c r="F845" s="15">
        <v>145</v>
      </c>
      <c r="G845" s="15">
        <v>20</v>
      </c>
      <c r="H845" s="15">
        <v>121</v>
      </c>
      <c r="I845" s="15">
        <v>53</v>
      </c>
      <c r="J845" s="15">
        <v>7</v>
      </c>
      <c r="K845" s="15">
        <v>90</v>
      </c>
      <c r="L845" s="15">
        <v>115</v>
      </c>
      <c r="M845" s="15">
        <v>25</v>
      </c>
      <c r="N845" s="15">
        <v>46</v>
      </c>
      <c r="O845" s="15">
        <v>83</v>
      </c>
      <c r="P845" s="15">
        <v>34</v>
      </c>
      <c r="Q845" s="15">
        <v>18</v>
      </c>
      <c r="R845" s="15">
        <v>47</v>
      </c>
      <c r="S845" s="15">
        <v>73</v>
      </c>
      <c r="T845" s="15">
        <v>59</v>
      </c>
      <c r="U845" s="15">
        <v>155</v>
      </c>
      <c r="V845" s="15">
        <v>88</v>
      </c>
      <c r="W845" s="15">
        <v>165</v>
      </c>
      <c r="X845" s="15">
        <v>12</v>
      </c>
      <c r="Y845" s="15">
        <v>124</v>
      </c>
      <c r="Z845" s="15">
        <v>147</v>
      </c>
      <c r="AA845" s="15">
        <v>28</v>
      </c>
      <c r="AB845" s="15">
        <v>112</v>
      </c>
      <c r="AC845" s="15">
        <v>60</v>
      </c>
      <c r="AD845" s="15">
        <v>2</v>
      </c>
      <c r="AE845" s="15">
        <v>68</v>
      </c>
      <c r="AF845" s="15">
        <v>74</v>
      </c>
      <c r="AG845" s="15">
        <v>101</v>
      </c>
      <c r="AH845" s="15">
        <v>169</v>
      </c>
      <c r="AI845" s="15">
        <v>64</v>
      </c>
      <c r="AJ845" s="15">
        <v>154</v>
      </c>
      <c r="AK845" s="15">
        <v>40</v>
      </c>
      <c r="AL845" s="15">
        <v>66</v>
      </c>
      <c r="AM845" s="15">
        <v>164</v>
      </c>
      <c r="AN845" s="15">
        <v>107</v>
      </c>
      <c r="AO845" s="15">
        <v>79</v>
      </c>
      <c r="AP845" s="15">
        <v>140</v>
      </c>
      <c r="AQ845" s="15">
        <v>117</v>
      </c>
      <c r="AR845" s="15">
        <v>82</v>
      </c>
      <c r="AS845" s="15">
        <v>161</v>
      </c>
      <c r="AT845" s="15">
        <v>98</v>
      </c>
      <c r="AU845" s="15">
        <v>162</v>
      </c>
      <c r="AV845" s="15">
        <v>81</v>
      </c>
      <c r="AW845" s="15">
        <v>168</v>
      </c>
      <c r="AX845" s="15">
        <v>56</v>
      </c>
      <c r="AY845" s="15">
        <v>129</v>
      </c>
      <c r="AZ845" s="15">
        <v>63</v>
      </c>
      <c r="BA845" s="15">
        <v>69</v>
      </c>
      <c r="BB845" s="15">
        <v>72</v>
      </c>
      <c r="BC845" s="15">
        <v>93</v>
      </c>
      <c r="BD845" s="15">
        <v>87</v>
      </c>
      <c r="BE845" s="15">
        <v>116</v>
      </c>
      <c r="BF845" s="15">
        <v>17</v>
      </c>
      <c r="BG845" s="15">
        <v>146</v>
      </c>
      <c r="BH845" s="15">
        <v>62</v>
      </c>
      <c r="BI845" s="15">
        <v>32</v>
      </c>
      <c r="BJ845" s="15">
        <v>111</v>
      </c>
      <c r="BK845" s="15">
        <v>61</v>
      </c>
      <c r="BL845" s="15">
        <v>141</v>
      </c>
      <c r="BM845" s="15">
        <v>16</v>
      </c>
      <c r="BN845" s="15">
        <v>49</v>
      </c>
      <c r="BO845" s="15">
        <v>55</v>
      </c>
      <c r="BP845" s="15">
        <v>100</v>
      </c>
      <c r="BQ845" s="15">
        <v>130</v>
      </c>
      <c r="BR845" s="15">
        <v>118</v>
      </c>
      <c r="BS845" s="15">
        <v>94</v>
      </c>
      <c r="BT845" s="15">
        <v>54</v>
      </c>
      <c r="BU845" s="15">
        <v>31</v>
      </c>
      <c r="BV845" s="15">
        <v>137</v>
      </c>
      <c r="BW845" s="15">
        <v>127</v>
      </c>
      <c r="BX845" s="15">
        <v>38</v>
      </c>
      <c r="BY845" s="15">
        <v>58</v>
      </c>
      <c r="BZ845" s="15">
        <v>26</v>
      </c>
      <c r="CA845" s="15">
        <v>135</v>
      </c>
      <c r="CB845" s="15">
        <v>128</v>
      </c>
      <c r="CC845" s="15">
        <v>44</v>
      </c>
      <c r="CD845" s="15">
        <v>113</v>
      </c>
      <c r="CE845" s="15">
        <v>9</v>
      </c>
      <c r="CF845" s="15">
        <v>170</v>
      </c>
      <c r="CG845" s="15">
        <v>21</v>
      </c>
      <c r="CH845" s="15">
        <v>43</v>
      </c>
      <c r="CI845" s="15">
        <v>11</v>
      </c>
      <c r="CJ845" s="15">
        <v>30</v>
      </c>
      <c r="CK845" s="15">
        <v>131</v>
      </c>
      <c r="CL845" s="15">
        <v>76</v>
      </c>
      <c r="CM845" s="15">
        <v>22</v>
      </c>
      <c r="CN845" s="15">
        <v>126</v>
      </c>
      <c r="CO845" s="15">
        <v>151</v>
      </c>
      <c r="CP845" s="15">
        <v>5</v>
      </c>
      <c r="CQ845" s="15">
        <v>78</v>
      </c>
      <c r="CR845" s="15">
        <v>109</v>
      </c>
      <c r="CS845" s="15">
        <v>24</v>
      </c>
      <c r="CT845" s="15">
        <v>157</v>
      </c>
      <c r="CU845" s="15">
        <v>102</v>
      </c>
      <c r="CV845" s="15">
        <v>96</v>
      </c>
      <c r="CW845" s="15">
        <v>13</v>
      </c>
      <c r="CX845" s="15">
        <v>167</v>
      </c>
      <c r="CY845" s="15">
        <v>139</v>
      </c>
      <c r="CZ845" s="15">
        <v>92</v>
      </c>
      <c r="DA845" s="15">
        <v>67</v>
      </c>
      <c r="DB845" s="15">
        <v>105</v>
      </c>
      <c r="DC845" s="15">
        <v>84</v>
      </c>
      <c r="DD845" s="15">
        <v>75</v>
      </c>
      <c r="DE845" s="15">
        <v>156</v>
      </c>
      <c r="DF845" s="15">
        <v>36</v>
      </c>
      <c r="DG845" s="15">
        <v>159</v>
      </c>
      <c r="DH845" s="15">
        <v>95</v>
      </c>
      <c r="DI845" s="15">
        <v>4</v>
      </c>
      <c r="DJ845" s="15">
        <v>152</v>
      </c>
      <c r="DK845" s="15">
        <v>142</v>
      </c>
      <c r="DL845" s="15">
        <v>171</v>
      </c>
      <c r="DM845" s="15">
        <v>120</v>
      </c>
      <c r="DN845" s="15">
        <v>77</v>
      </c>
      <c r="DO845" s="15">
        <v>153</v>
      </c>
      <c r="DP845" s="15">
        <v>86</v>
      </c>
      <c r="DQ845" s="15">
        <v>104</v>
      </c>
      <c r="DR845" s="15">
        <v>19</v>
      </c>
      <c r="DS845" s="15">
        <v>119</v>
      </c>
      <c r="DT845" s="15">
        <v>65</v>
      </c>
      <c r="DU845" s="15">
        <v>71</v>
      </c>
      <c r="DV845" s="15">
        <v>10</v>
      </c>
      <c r="DW845" s="15">
        <v>114</v>
      </c>
      <c r="DX845" s="15">
        <v>50</v>
      </c>
      <c r="DY845" s="15">
        <v>51</v>
      </c>
      <c r="DZ845" s="15">
        <v>33</v>
      </c>
      <c r="EA845" s="15">
        <v>99</v>
      </c>
      <c r="EB845" s="15">
        <v>15</v>
      </c>
      <c r="EC845" s="15">
        <v>52</v>
      </c>
      <c r="ED845" s="15">
        <v>160</v>
      </c>
      <c r="EE845" s="15">
        <v>1</v>
      </c>
      <c r="EF845" s="15">
        <v>85</v>
      </c>
      <c r="EG845" s="15">
        <v>148</v>
      </c>
      <c r="EH845" s="15">
        <v>29</v>
      </c>
      <c r="EI845" s="15">
        <v>158</v>
      </c>
      <c r="EJ845" s="15">
        <v>132</v>
      </c>
      <c r="EK845" s="15">
        <v>80</v>
      </c>
      <c r="EL845" s="15">
        <v>48</v>
      </c>
      <c r="EM845" s="15">
        <v>106</v>
      </c>
      <c r="EN845" s="15">
        <v>41</v>
      </c>
      <c r="EO845" s="15">
        <v>37</v>
      </c>
      <c r="EP845" s="15">
        <v>166</v>
      </c>
      <c r="EQ845" s="15">
        <v>6</v>
      </c>
      <c r="ER845" s="15">
        <v>150</v>
      </c>
      <c r="ES845" s="15">
        <v>91</v>
      </c>
      <c r="ET845" s="15">
        <v>108</v>
      </c>
      <c r="EU845" s="15">
        <v>163</v>
      </c>
      <c r="EV845" s="15">
        <v>138</v>
      </c>
      <c r="EW845" s="15">
        <v>70</v>
      </c>
      <c r="EX845" s="15">
        <v>122</v>
      </c>
      <c r="EY845" s="15">
        <v>8</v>
      </c>
      <c r="EZ845" s="15">
        <v>89</v>
      </c>
      <c r="FA845" s="15">
        <v>23</v>
      </c>
      <c r="FB845" s="15">
        <v>27</v>
      </c>
      <c r="FC845" s="15">
        <v>97</v>
      </c>
      <c r="FD845" s="15">
        <v>144</v>
      </c>
      <c r="FE845" s="15">
        <v>45</v>
      </c>
      <c r="FF845" s="15">
        <v>123</v>
      </c>
      <c r="FG845" s="15">
        <v>134</v>
      </c>
      <c r="FH845" s="15">
        <v>143</v>
      </c>
      <c r="FJ845" s="15">
        <v>149</v>
      </c>
      <c r="FK845" s="15">
        <v>14</v>
      </c>
      <c r="FL845" s="15">
        <v>42</v>
      </c>
      <c r="FM845" s="15">
        <v>103</v>
      </c>
      <c r="FO845" s="15">
        <v>39</v>
      </c>
      <c r="FP845" s="15">
        <v>136</v>
      </c>
      <c r="FQ845" s="15">
        <v>125</v>
      </c>
      <c r="FR845" s="15">
        <v>3</v>
      </c>
      <c r="FT845" s="15">
        <v>35</v>
      </c>
      <c r="FU845" s="15">
        <v>133</v>
      </c>
      <c r="FV845" s="15">
        <v>57</v>
      </c>
      <c r="FW845" s="15">
        <v>110</v>
      </c>
    </row>
    <row r="846" spans="4:179" s="15" customFormat="1"/>
    <row r="847" spans="4:179" s="15" customFormat="1">
      <c r="D847" s="479">
        <v>172</v>
      </c>
      <c r="E847" s="40" t="s">
        <v>338</v>
      </c>
    </row>
    <row r="848" spans="4:179" s="15" customFormat="1">
      <c r="E848" s="475" t="s">
        <v>283</v>
      </c>
      <c r="F848" s="15">
        <v>1</v>
      </c>
      <c r="G848" s="15">
        <v>2</v>
      </c>
      <c r="H848" s="15">
        <v>3</v>
      </c>
      <c r="I848" s="15">
        <v>4</v>
      </c>
      <c r="J848" s="15">
        <v>5</v>
      </c>
      <c r="K848" s="15">
        <v>6</v>
      </c>
      <c r="L848" s="15">
        <v>7</v>
      </c>
      <c r="M848" s="15">
        <v>8</v>
      </c>
      <c r="N848" s="15">
        <v>9</v>
      </c>
      <c r="O848" s="15">
        <v>10</v>
      </c>
      <c r="P848" s="15">
        <v>11</v>
      </c>
      <c r="Q848" s="15">
        <v>12</v>
      </c>
      <c r="R848" s="15">
        <v>13</v>
      </c>
      <c r="S848" s="15">
        <v>14</v>
      </c>
      <c r="T848" s="15">
        <v>15</v>
      </c>
      <c r="U848" s="15">
        <v>16</v>
      </c>
      <c r="V848" s="15">
        <v>17</v>
      </c>
      <c r="W848" s="15">
        <v>18</v>
      </c>
      <c r="X848" s="15">
        <v>19</v>
      </c>
      <c r="Y848" s="15">
        <v>20</v>
      </c>
      <c r="Z848" s="15">
        <v>21</v>
      </c>
      <c r="AA848" s="15">
        <v>22</v>
      </c>
      <c r="AB848" s="15">
        <v>23</v>
      </c>
      <c r="AC848" s="15">
        <v>24</v>
      </c>
      <c r="AD848" s="15">
        <v>25</v>
      </c>
      <c r="AE848" s="15">
        <v>26</v>
      </c>
      <c r="AF848" s="15">
        <v>27</v>
      </c>
      <c r="AG848" s="15">
        <v>28</v>
      </c>
      <c r="AH848" s="15">
        <v>29</v>
      </c>
      <c r="AI848" s="15">
        <v>30</v>
      </c>
      <c r="AJ848" s="15">
        <v>31</v>
      </c>
      <c r="AK848" s="15">
        <v>32</v>
      </c>
      <c r="AL848" s="15">
        <v>33</v>
      </c>
      <c r="AM848" s="15">
        <v>34</v>
      </c>
      <c r="AN848" s="15">
        <v>35</v>
      </c>
      <c r="AO848" s="15">
        <v>36</v>
      </c>
      <c r="AP848" s="15">
        <v>37</v>
      </c>
      <c r="AQ848" s="15">
        <v>38</v>
      </c>
      <c r="AR848" s="15">
        <v>39</v>
      </c>
      <c r="AS848" s="15">
        <v>40</v>
      </c>
      <c r="AT848" s="15">
        <v>41</v>
      </c>
      <c r="AU848" s="15">
        <v>42</v>
      </c>
      <c r="AV848" s="15">
        <v>43</v>
      </c>
      <c r="AW848" s="15">
        <v>44</v>
      </c>
      <c r="AX848" s="15">
        <v>45</v>
      </c>
      <c r="AY848" s="15">
        <v>46</v>
      </c>
      <c r="AZ848" s="15">
        <v>47</v>
      </c>
      <c r="BA848" s="15">
        <v>48</v>
      </c>
      <c r="BB848" s="15">
        <v>49</v>
      </c>
      <c r="BC848" s="15">
        <v>50</v>
      </c>
      <c r="BD848" s="15">
        <v>51</v>
      </c>
      <c r="BE848" s="15">
        <v>52</v>
      </c>
      <c r="BF848" s="15">
        <v>53</v>
      </c>
      <c r="BG848" s="15">
        <v>54</v>
      </c>
      <c r="BH848" s="15">
        <v>55</v>
      </c>
      <c r="BI848" s="15">
        <v>56</v>
      </c>
      <c r="BJ848" s="15">
        <v>57</v>
      </c>
      <c r="BK848" s="15">
        <v>58</v>
      </c>
      <c r="BL848" s="15">
        <v>59</v>
      </c>
      <c r="BM848" s="15">
        <v>60</v>
      </c>
      <c r="BN848" s="15">
        <v>61</v>
      </c>
      <c r="BO848" s="15">
        <v>62</v>
      </c>
      <c r="BP848" s="15">
        <v>63</v>
      </c>
      <c r="BQ848" s="15">
        <v>64</v>
      </c>
      <c r="BR848" s="15">
        <v>65</v>
      </c>
      <c r="BS848" s="15">
        <v>66</v>
      </c>
      <c r="BT848" s="15">
        <v>67</v>
      </c>
      <c r="BU848" s="15">
        <v>68</v>
      </c>
      <c r="BV848" s="15">
        <v>69</v>
      </c>
      <c r="BW848" s="15">
        <v>70</v>
      </c>
      <c r="BX848" s="15">
        <v>71</v>
      </c>
      <c r="BY848" s="15">
        <v>72</v>
      </c>
      <c r="BZ848" s="15">
        <v>73</v>
      </c>
      <c r="CA848" s="15">
        <v>74</v>
      </c>
      <c r="CB848" s="15">
        <v>75</v>
      </c>
      <c r="CC848" s="15">
        <v>76</v>
      </c>
      <c r="CD848" s="15">
        <v>77</v>
      </c>
      <c r="CE848" s="15">
        <v>78</v>
      </c>
      <c r="CF848" s="15">
        <v>79</v>
      </c>
      <c r="CG848" s="15">
        <v>80</v>
      </c>
      <c r="CH848" s="15">
        <v>81</v>
      </c>
      <c r="CI848" s="15">
        <v>82</v>
      </c>
      <c r="CJ848" s="15">
        <v>83</v>
      </c>
      <c r="CK848" s="15">
        <v>84</v>
      </c>
      <c r="CL848" s="15">
        <v>85</v>
      </c>
      <c r="CM848" s="15">
        <v>86</v>
      </c>
      <c r="CN848" s="15">
        <v>87</v>
      </c>
      <c r="CO848" s="15">
        <v>88</v>
      </c>
      <c r="CP848" s="15">
        <v>89</v>
      </c>
      <c r="CQ848" s="15">
        <v>90</v>
      </c>
      <c r="CR848" s="15">
        <v>91</v>
      </c>
      <c r="CS848" s="15">
        <v>92</v>
      </c>
      <c r="CT848" s="15">
        <v>93</v>
      </c>
      <c r="CU848" s="15">
        <v>94</v>
      </c>
      <c r="CV848" s="15">
        <v>95</v>
      </c>
      <c r="CW848" s="15">
        <v>96</v>
      </c>
      <c r="CX848" s="15">
        <v>97</v>
      </c>
      <c r="CY848" s="15">
        <v>98</v>
      </c>
      <c r="CZ848" s="15">
        <v>99</v>
      </c>
      <c r="DA848" s="15">
        <v>100</v>
      </c>
      <c r="DB848" s="15">
        <v>101</v>
      </c>
      <c r="DC848" s="15">
        <v>102</v>
      </c>
      <c r="DD848" s="15">
        <v>103</v>
      </c>
      <c r="DE848" s="15">
        <v>104</v>
      </c>
      <c r="DF848" s="15">
        <v>105</v>
      </c>
      <c r="DG848" s="15">
        <v>106</v>
      </c>
      <c r="DH848" s="15">
        <v>107</v>
      </c>
      <c r="DI848" s="15">
        <v>108</v>
      </c>
      <c r="DJ848" s="15">
        <v>109</v>
      </c>
      <c r="DK848" s="15">
        <v>110</v>
      </c>
      <c r="DL848" s="15">
        <v>111</v>
      </c>
      <c r="DM848" s="15">
        <v>112</v>
      </c>
      <c r="DN848" s="15">
        <v>113</v>
      </c>
      <c r="DO848" s="15">
        <v>114</v>
      </c>
      <c r="DP848" s="15">
        <v>115</v>
      </c>
      <c r="DQ848" s="15">
        <v>116</v>
      </c>
      <c r="DR848" s="15">
        <v>117</v>
      </c>
      <c r="DS848" s="15">
        <v>118</v>
      </c>
      <c r="DT848" s="15">
        <v>119</v>
      </c>
      <c r="DU848" s="15">
        <v>120</v>
      </c>
      <c r="DV848" s="15">
        <v>121</v>
      </c>
      <c r="DW848" s="15">
        <v>122</v>
      </c>
      <c r="DX848" s="15">
        <v>123</v>
      </c>
      <c r="DY848" s="15">
        <v>124</v>
      </c>
      <c r="DZ848" s="15">
        <v>125</v>
      </c>
      <c r="EA848" s="15">
        <v>126</v>
      </c>
      <c r="EB848" s="15">
        <v>127</v>
      </c>
      <c r="EC848" s="15">
        <v>128</v>
      </c>
      <c r="ED848" s="15">
        <v>129</v>
      </c>
      <c r="EE848" s="15">
        <v>130</v>
      </c>
      <c r="EF848" s="15">
        <v>131</v>
      </c>
      <c r="EG848" s="15">
        <v>132</v>
      </c>
      <c r="EH848" s="15">
        <v>133</v>
      </c>
      <c r="EI848" s="15">
        <v>134</v>
      </c>
      <c r="EJ848" s="15">
        <v>135</v>
      </c>
      <c r="EK848" s="15">
        <v>136</v>
      </c>
      <c r="EL848" s="15">
        <v>137</v>
      </c>
      <c r="EM848" s="15">
        <v>138</v>
      </c>
      <c r="EN848" s="15">
        <v>139</v>
      </c>
      <c r="EO848" s="15">
        <v>140</v>
      </c>
      <c r="EP848" s="15">
        <v>141</v>
      </c>
      <c r="EQ848" s="15">
        <v>142</v>
      </c>
      <c r="ER848" s="15">
        <v>143</v>
      </c>
      <c r="ES848" s="15">
        <v>144</v>
      </c>
      <c r="ET848" s="15">
        <v>145</v>
      </c>
      <c r="EU848" s="15">
        <v>146</v>
      </c>
      <c r="EV848" s="15">
        <v>147</v>
      </c>
      <c r="EW848" s="15">
        <v>148</v>
      </c>
      <c r="EX848" s="15">
        <v>149</v>
      </c>
      <c r="EY848" s="15">
        <v>150</v>
      </c>
      <c r="EZ848" s="15">
        <v>151</v>
      </c>
      <c r="FA848" s="15">
        <v>152</v>
      </c>
      <c r="FB848" s="15">
        <v>153</v>
      </c>
      <c r="FC848" s="15">
        <v>154</v>
      </c>
      <c r="FD848" s="15">
        <v>155</v>
      </c>
      <c r="FE848" s="15">
        <v>156</v>
      </c>
      <c r="FF848" s="15">
        <v>157</v>
      </c>
      <c r="FG848" s="15">
        <v>158</v>
      </c>
      <c r="FH848" s="15">
        <v>159</v>
      </c>
      <c r="FI848" s="15">
        <v>160</v>
      </c>
      <c r="FJ848" s="15">
        <v>161</v>
      </c>
      <c r="FK848" s="15">
        <v>162</v>
      </c>
      <c r="FL848" s="15">
        <v>163</v>
      </c>
      <c r="FM848" s="15">
        <v>164</v>
      </c>
      <c r="FO848" s="15">
        <v>165</v>
      </c>
      <c r="FP848" s="15">
        <v>166</v>
      </c>
      <c r="FQ848" s="15">
        <v>167</v>
      </c>
      <c r="FR848" s="15">
        <v>168</v>
      </c>
      <c r="FT848" s="15">
        <v>169</v>
      </c>
      <c r="FU848" s="15">
        <v>170</v>
      </c>
      <c r="FV848" s="15">
        <v>171</v>
      </c>
      <c r="FW848" s="15">
        <v>172</v>
      </c>
    </row>
    <row r="849" spans="4:180" s="15" customFormat="1">
      <c r="E849" s="475" t="s">
        <v>311</v>
      </c>
      <c r="F849" s="15">
        <v>9</v>
      </c>
      <c r="G849" s="15">
        <v>156</v>
      </c>
      <c r="H849" s="15">
        <v>169</v>
      </c>
      <c r="I849" s="15">
        <v>16</v>
      </c>
      <c r="J849" s="15">
        <v>111</v>
      </c>
      <c r="K849" s="15">
        <v>155</v>
      </c>
      <c r="L849" s="15">
        <v>94</v>
      </c>
      <c r="M849" s="15">
        <v>47</v>
      </c>
      <c r="N849" s="15">
        <v>61</v>
      </c>
      <c r="O849" s="15">
        <v>17</v>
      </c>
      <c r="P849" s="15">
        <v>139</v>
      </c>
      <c r="Q849" s="15">
        <v>65</v>
      </c>
      <c r="R849" s="15">
        <v>142</v>
      </c>
      <c r="S849" s="15">
        <v>101</v>
      </c>
      <c r="T849" s="15">
        <v>3</v>
      </c>
      <c r="U849" s="15">
        <v>140</v>
      </c>
      <c r="V849" s="15">
        <v>15</v>
      </c>
      <c r="W849" s="15">
        <v>22</v>
      </c>
      <c r="X849" s="15">
        <v>57</v>
      </c>
      <c r="Y849" s="15">
        <v>51</v>
      </c>
      <c r="Z849" s="15">
        <v>134</v>
      </c>
      <c r="AA849" s="15">
        <v>45</v>
      </c>
      <c r="AB849" s="15">
        <v>21</v>
      </c>
      <c r="AC849" s="15">
        <v>121</v>
      </c>
      <c r="AD849" s="15">
        <v>153</v>
      </c>
      <c r="AE849" s="15">
        <v>149</v>
      </c>
      <c r="AF849" s="15">
        <v>106</v>
      </c>
      <c r="AG849" s="15">
        <v>77</v>
      </c>
      <c r="AH849" s="15">
        <v>26</v>
      </c>
      <c r="AI849" s="15">
        <v>7</v>
      </c>
      <c r="AJ849" s="15">
        <v>104</v>
      </c>
      <c r="AK849" s="15">
        <v>25</v>
      </c>
      <c r="AL849" s="15">
        <v>97</v>
      </c>
      <c r="AM849" s="15">
        <v>71</v>
      </c>
      <c r="AN849" s="15">
        <v>128</v>
      </c>
      <c r="AO849" s="15">
        <v>98</v>
      </c>
      <c r="AP849" s="15">
        <v>159</v>
      </c>
      <c r="AQ849" s="15">
        <v>164</v>
      </c>
      <c r="AR849" s="15">
        <v>42</v>
      </c>
      <c r="AS849" s="15">
        <v>53</v>
      </c>
      <c r="AT849" s="15">
        <v>35</v>
      </c>
      <c r="AU849" s="15">
        <v>39</v>
      </c>
      <c r="AV849" s="15">
        <v>89</v>
      </c>
      <c r="AW849" s="15">
        <v>137</v>
      </c>
      <c r="AX849" s="15">
        <v>4</v>
      </c>
      <c r="AY849" s="15">
        <v>12</v>
      </c>
      <c r="AZ849" s="15">
        <v>8</v>
      </c>
      <c r="BA849" s="15">
        <v>20</v>
      </c>
      <c r="BB849" s="15">
        <v>117</v>
      </c>
      <c r="BC849" s="15">
        <v>168</v>
      </c>
      <c r="BD849" s="15">
        <v>59</v>
      </c>
      <c r="BE849" s="15">
        <v>163</v>
      </c>
      <c r="BF849" s="15">
        <v>40</v>
      </c>
      <c r="BG849" s="15">
        <v>66</v>
      </c>
      <c r="BH849" s="15">
        <v>146</v>
      </c>
      <c r="BI849" s="15">
        <v>145</v>
      </c>
      <c r="BJ849" s="15">
        <v>151</v>
      </c>
      <c r="BK849" s="15">
        <v>131</v>
      </c>
      <c r="BL849" s="15">
        <v>112</v>
      </c>
      <c r="BM849" s="15">
        <v>93</v>
      </c>
      <c r="BN849" s="15">
        <v>67</v>
      </c>
      <c r="BO849" s="15">
        <v>58</v>
      </c>
      <c r="BP849" s="15">
        <v>100</v>
      </c>
      <c r="BQ849" s="15">
        <v>133</v>
      </c>
      <c r="BR849" s="15">
        <v>37</v>
      </c>
      <c r="BS849" s="15">
        <v>49</v>
      </c>
      <c r="BT849" s="15">
        <v>24</v>
      </c>
      <c r="BU849" s="15">
        <v>105</v>
      </c>
      <c r="BV849" s="15">
        <v>52</v>
      </c>
      <c r="BW849" s="15">
        <v>96</v>
      </c>
      <c r="BX849" s="15">
        <v>90</v>
      </c>
      <c r="BY849" s="15">
        <v>160</v>
      </c>
      <c r="BZ849" s="15">
        <v>6</v>
      </c>
      <c r="CA849" s="15">
        <v>85</v>
      </c>
      <c r="CB849" s="15">
        <v>152</v>
      </c>
      <c r="CC849" s="15">
        <v>95</v>
      </c>
      <c r="CD849" s="15">
        <v>5</v>
      </c>
      <c r="CE849" s="15">
        <v>34</v>
      </c>
      <c r="CF849" s="15">
        <v>83</v>
      </c>
      <c r="CG849" s="15">
        <v>141</v>
      </c>
      <c r="CH849" s="15">
        <v>19</v>
      </c>
      <c r="CI849" s="15">
        <v>103</v>
      </c>
      <c r="CJ849" s="15">
        <v>119</v>
      </c>
      <c r="CK849" s="15">
        <v>30</v>
      </c>
      <c r="CL849" s="15">
        <v>74</v>
      </c>
      <c r="CM849" s="15">
        <v>92</v>
      </c>
      <c r="CN849" s="15">
        <v>124</v>
      </c>
      <c r="CO849" s="15">
        <v>2</v>
      </c>
      <c r="CP849" s="15">
        <v>161</v>
      </c>
      <c r="CQ849" s="15">
        <v>82</v>
      </c>
      <c r="CR849" s="15">
        <v>23</v>
      </c>
      <c r="CS849" s="15">
        <v>115</v>
      </c>
      <c r="CT849" s="15">
        <v>172</v>
      </c>
      <c r="CU849" s="15">
        <v>107</v>
      </c>
      <c r="CV849" s="15">
        <v>154</v>
      </c>
      <c r="CW849" s="15">
        <v>38</v>
      </c>
      <c r="CX849" s="15">
        <v>10</v>
      </c>
      <c r="CY849" s="15">
        <v>116</v>
      </c>
      <c r="CZ849" s="15">
        <v>150</v>
      </c>
      <c r="DA849" s="15">
        <v>144</v>
      </c>
      <c r="DB849" s="15">
        <v>129</v>
      </c>
      <c r="DC849" s="15">
        <v>33</v>
      </c>
      <c r="DD849" s="15">
        <v>109</v>
      </c>
      <c r="DE849" s="15">
        <v>55</v>
      </c>
      <c r="DF849" s="15">
        <v>68</v>
      </c>
      <c r="DG849" s="15">
        <v>69</v>
      </c>
      <c r="DH849" s="15">
        <v>75</v>
      </c>
      <c r="DI849" s="15">
        <v>46</v>
      </c>
      <c r="DJ849" s="15">
        <v>13</v>
      </c>
      <c r="DK849" s="15">
        <v>136</v>
      </c>
      <c r="DL849" s="15">
        <v>28</v>
      </c>
      <c r="DM849" s="15">
        <v>48</v>
      </c>
      <c r="DN849" s="15">
        <v>110</v>
      </c>
      <c r="DO849" s="15">
        <v>167</v>
      </c>
      <c r="DP849" s="15">
        <v>11</v>
      </c>
      <c r="DQ849" s="15">
        <v>102</v>
      </c>
      <c r="DR849" s="15">
        <v>88</v>
      </c>
      <c r="DS849" s="15">
        <v>79</v>
      </c>
      <c r="DT849" s="15">
        <v>158</v>
      </c>
      <c r="DU849" s="15">
        <v>64</v>
      </c>
      <c r="DV849" s="15">
        <v>78</v>
      </c>
      <c r="DW849" s="15">
        <v>118</v>
      </c>
      <c r="DX849" s="15">
        <v>87</v>
      </c>
      <c r="DY849" s="15">
        <v>31</v>
      </c>
      <c r="DZ849" s="15">
        <v>36</v>
      </c>
      <c r="EA849" s="15">
        <v>27</v>
      </c>
      <c r="EB849" s="15">
        <v>123</v>
      </c>
      <c r="EC849" s="15">
        <v>41</v>
      </c>
      <c r="ED849" s="15">
        <v>60</v>
      </c>
      <c r="EE849" s="15">
        <v>171</v>
      </c>
      <c r="EF849" s="15">
        <v>138</v>
      </c>
      <c r="EG849" s="15">
        <v>76</v>
      </c>
      <c r="EH849" s="15">
        <v>127</v>
      </c>
      <c r="EI849" s="15">
        <v>157</v>
      </c>
      <c r="EJ849" s="15">
        <v>166</v>
      </c>
      <c r="EK849" s="15">
        <v>113</v>
      </c>
      <c r="EL849" s="15">
        <v>50</v>
      </c>
      <c r="EM849" s="15">
        <v>126</v>
      </c>
      <c r="EN849" s="15">
        <v>91</v>
      </c>
      <c r="EO849" s="15">
        <v>18</v>
      </c>
      <c r="EP849" s="15">
        <v>80</v>
      </c>
      <c r="EQ849" s="15">
        <v>81</v>
      </c>
      <c r="ER849" s="15">
        <v>132</v>
      </c>
      <c r="ES849" s="15">
        <v>72</v>
      </c>
      <c r="ET849" s="15">
        <v>56</v>
      </c>
      <c r="EU849" s="15">
        <v>29</v>
      </c>
      <c r="EV849" s="15">
        <v>125</v>
      </c>
      <c r="EW849" s="15">
        <v>162</v>
      </c>
      <c r="EX849" s="15">
        <v>170</v>
      </c>
      <c r="EY849" s="15">
        <v>99</v>
      </c>
      <c r="EZ849" s="15">
        <v>14</v>
      </c>
      <c r="FA849" s="15">
        <v>70</v>
      </c>
      <c r="FB849" s="15">
        <v>147</v>
      </c>
      <c r="FC849" s="15">
        <v>143</v>
      </c>
      <c r="FD849" s="15">
        <v>73</v>
      </c>
      <c r="FE849" s="15">
        <v>130</v>
      </c>
      <c r="FF849" s="15">
        <v>135</v>
      </c>
      <c r="FG849" s="15">
        <v>62</v>
      </c>
      <c r="FH849" s="15">
        <v>165</v>
      </c>
      <c r="FI849" s="15">
        <v>54</v>
      </c>
      <c r="FJ849" s="15">
        <v>43</v>
      </c>
      <c r="FK849" s="15">
        <v>148</v>
      </c>
      <c r="FL849" s="15">
        <v>84</v>
      </c>
      <c r="FM849" s="15">
        <v>1</v>
      </c>
      <c r="FO849" s="15">
        <v>44</v>
      </c>
      <c r="FP849" s="15">
        <v>86</v>
      </c>
      <c r="FQ849" s="15">
        <v>114</v>
      </c>
      <c r="FR849" s="15">
        <v>122</v>
      </c>
      <c r="FT849" s="15">
        <v>32</v>
      </c>
      <c r="FU849" s="15">
        <v>108</v>
      </c>
      <c r="FV849" s="15">
        <v>120</v>
      </c>
      <c r="FW849" s="15">
        <v>63</v>
      </c>
    </row>
    <row r="850" spans="4:180" s="15" customFormat="1">
      <c r="E850" s="475" t="s">
        <v>313</v>
      </c>
      <c r="F850" s="15">
        <v>3</v>
      </c>
      <c r="G850" s="15">
        <v>100</v>
      </c>
      <c r="H850" s="15">
        <v>57</v>
      </c>
      <c r="I850" s="15">
        <v>43</v>
      </c>
      <c r="J850" s="15">
        <v>88</v>
      </c>
      <c r="K850" s="15">
        <v>157</v>
      </c>
      <c r="L850" s="15">
        <v>26</v>
      </c>
      <c r="M850" s="15">
        <v>61</v>
      </c>
      <c r="N850" s="15">
        <v>78</v>
      </c>
      <c r="O850" s="15">
        <v>169</v>
      </c>
      <c r="P850" s="15">
        <v>53</v>
      </c>
      <c r="Q850" s="15">
        <v>68</v>
      </c>
      <c r="R850" s="15">
        <v>115</v>
      </c>
      <c r="S850" s="15">
        <v>81</v>
      </c>
      <c r="T850" s="15">
        <v>47</v>
      </c>
      <c r="U850" s="15">
        <v>158</v>
      </c>
      <c r="V850" s="15">
        <v>143</v>
      </c>
      <c r="W850" s="15">
        <v>149</v>
      </c>
      <c r="X850" s="15">
        <v>151</v>
      </c>
      <c r="Y850" s="15">
        <v>8</v>
      </c>
      <c r="Z850" s="15">
        <v>150</v>
      </c>
      <c r="AA850" s="15">
        <v>84</v>
      </c>
      <c r="AB850" s="15">
        <v>51</v>
      </c>
      <c r="AC850" s="15">
        <v>96</v>
      </c>
      <c r="AD850" s="15">
        <v>139</v>
      </c>
      <c r="AE850" s="15">
        <v>64</v>
      </c>
      <c r="AF850" s="15">
        <v>34</v>
      </c>
      <c r="AG850" s="15">
        <v>170</v>
      </c>
      <c r="AH850" s="15">
        <v>48</v>
      </c>
      <c r="AI850" s="15">
        <v>126</v>
      </c>
      <c r="AJ850" s="15">
        <v>128</v>
      </c>
      <c r="AK850" s="15">
        <v>19</v>
      </c>
      <c r="AL850" s="15">
        <v>52</v>
      </c>
      <c r="AM850" s="15">
        <v>98</v>
      </c>
      <c r="AN850" s="15">
        <v>1</v>
      </c>
      <c r="AO850" s="15">
        <v>144</v>
      </c>
      <c r="AP850" s="15">
        <v>40</v>
      </c>
      <c r="AQ850" s="15">
        <v>104</v>
      </c>
      <c r="AR850" s="15">
        <v>127</v>
      </c>
      <c r="AS850" s="15">
        <v>67</v>
      </c>
      <c r="AT850" s="15">
        <v>72</v>
      </c>
      <c r="AU850" s="15">
        <v>140</v>
      </c>
      <c r="AV850" s="15">
        <v>10</v>
      </c>
      <c r="AW850" s="15">
        <v>11</v>
      </c>
      <c r="AX850" s="15">
        <v>77</v>
      </c>
      <c r="AY850" s="15">
        <v>172</v>
      </c>
      <c r="AZ850" s="15">
        <v>165</v>
      </c>
      <c r="BA850" s="15">
        <v>145</v>
      </c>
      <c r="BB850" s="15">
        <v>58</v>
      </c>
      <c r="BC850" s="15">
        <v>76</v>
      </c>
      <c r="BD850" s="15">
        <v>109</v>
      </c>
      <c r="BE850" s="15">
        <v>73</v>
      </c>
      <c r="BF850" s="15">
        <v>45</v>
      </c>
      <c r="BG850" s="15">
        <v>92</v>
      </c>
      <c r="BH850" s="15">
        <v>131</v>
      </c>
      <c r="BI850" s="15">
        <v>94</v>
      </c>
      <c r="BJ850" s="15">
        <v>119</v>
      </c>
      <c r="BK850" s="15">
        <v>49</v>
      </c>
      <c r="BL850" s="15">
        <v>2</v>
      </c>
      <c r="BM850" s="15">
        <v>147</v>
      </c>
      <c r="BN850" s="15">
        <v>20</v>
      </c>
      <c r="BO850" s="15">
        <v>101</v>
      </c>
      <c r="BP850" s="15">
        <v>112</v>
      </c>
      <c r="BQ850" s="15">
        <v>41</v>
      </c>
      <c r="BR850" s="15">
        <v>33</v>
      </c>
      <c r="BS850" s="15">
        <v>4</v>
      </c>
      <c r="BT850" s="15">
        <v>13</v>
      </c>
      <c r="BU850" s="15">
        <v>25</v>
      </c>
      <c r="BV850" s="15">
        <v>116</v>
      </c>
      <c r="BW850" s="15">
        <v>6</v>
      </c>
      <c r="BX850" s="15">
        <v>83</v>
      </c>
      <c r="BY850" s="15">
        <v>105</v>
      </c>
      <c r="BZ850" s="15">
        <v>121</v>
      </c>
      <c r="CA850" s="15">
        <v>156</v>
      </c>
      <c r="CB850" s="15">
        <v>46</v>
      </c>
      <c r="CC850" s="15">
        <v>18</v>
      </c>
      <c r="CD850" s="15">
        <v>153</v>
      </c>
      <c r="CE850" s="15">
        <v>95</v>
      </c>
      <c r="CF850" s="15">
        <v>106</v>
      </c>
      <c r="CG850" s="15">
        <v>162</v>
      </c>
      <c r="CH850" s="15">
        <v>154</v>
      </c>
      <c r="CI850" s="15">
        <v>59</v>
      </c>
      <c r="CJ850" s="15">
        <v>71</v>
      </c>
      <c r="CK850" s="15">
        <v>103</v>
      </c>
      <c r="CL850" s="15">
        <v>22</v>
      </c>
      <c r="CM850" s="15">
        <v>55</v>
      </c>
      <c r="CN850" s="15">
        <v>79</v>
      </c>
      <c r="CO850" s="15">
        <v>42</v>
      </c>
      <c r="CP850" s="15">
        <v>86</v>
      </c>
      <c r="CQ850" s="15">
        <v>16</v>
      </c>
      <c r="CR850" s="15">
        <v>99</v>
      </c>
      <c r="CS850" s="15">
        <v>35</v>
      </c>
      <c r="CT850" s="15">
        <v>24</v>
      </c>
      <c r="CU850" s="15">
        <v>56</v>
      </c>
      <c r="CV850" s="15">
        <v>14</v>
      </c>
      <c r="CW850" s="15">
        <v>93</v>
      </c>
      <c r="CX850" s="15">
        <v>167</v>
      </c>
      <c r="CY850" s="15">
        <v>125</v>
      </c>
      <c r="CZ850" s="15">
        <v>80</v>
      </c>
      <c r="DA850" s="15">
        <v>27</v>
      </c>
      <c r="DB850" s="15">
        <v>5</v>
      </c>
      <c r="DC850" s="15">
        <v>161</v>
      </c>
      <c r="DD850" s="15">
        <v>50</v>
      </c>
      <c r="DE850" s="15">
        <v>38</v>
      </c>
      <c r="DF850" s="15">
        <v>102</v>
      </c>
      <c r="DG850" s="15">
        <v>122</v>
      </c>
      <c r="DH850" s="15">
        <v>31</v>
      </c>
      <c r="DI850" s="15">
        <v>130</v>
      </c>
      <c r="DJ850" s="15">
        <v>23</v>
      </c>
      <c r="DK850" s="15">
        <v>97</v>
      </c>
      <c r="DL850" s="15">
        <v>168</v>
      </c>
      <c r="DM850" s="15">
        <v>89</v>
      </c>
      <c r="DN850" s="15">
        <v>65</v>
      </c>
      <c r="DO850" s="15">
        <v>138</v>
      </c>
      <c r="DP850" s="15">
        <v>66</v>
      </c>
      <c r="DQ850" s="15">
        <v>124</v>
      </c>
      <c r="DR850" s="15">
        <v>164</v>
      </c>
      <c r="DS850" s="15">
        <v>160</v>
      </c>
      <c r="DT850" s="15">
        <v>12</v>
      </c>
      <c r="DU850" s="15">
        <v>62</v>
      </c>
      <c r="DV850" s="15">
        <v>166</v>
      </c>
      <c r="DW850" s="15">
        <v>129</v>
      </c>
      <c r="DX850" s="15">
        <v>82</v>
      </c>
      <c r="DY850" s="15">
        <v>21</v>
      </c>
      <c r="DZ850" s="15">
        <v>44</v>
      </c>
      <c r="EA850" s="15">
        <v>30</v>
      </c>
      <c r="EB850" s="15">
        <v>9</v>
      </c>
      <c r="EC850" s="15">
        <v>39</v>
      </c>
      <c r="ED850" s="15">
        <v>87</v>
      </c>
      <c r="EE850" s="15">
        <v>108</v>
      </c>
      <c r="EF850" s="15">
        <v>137</v>
      </c>
      <c r="EG850" s="15">
        <v>133</v>
      </c>
      <c r="EH850" s="15">
        <v>17</v>
      </c>
      <c r="EI850" s="15">
        <v>111</v>
      </c>
      <c r="EJ850" s="15">
        <v>29</v>
      </c>
      <c r="EK850" s="15">
        <v>74</v>
      </c>
      <c r="EL850" s="15">
        <v>63</v>
      </c>
      <c r="EM850" s="15">
        <v>117</v>
      </c>
      <c r="EN850" s="15">
        <v>113</v>
      </c>
      <c r="EO850" s="15">
        <v>142</v>
      </c>
      <c r="EP850" s="15">
        <v>135</v>
      </c>
      <c r="EQ850" s="15">
        <v>171</v>
      </c>
      <c r="ER850" s="15">
        <v>70</v>
      </c>
      <c r="ES850" s="15">
        <v>36</v>
      </c>
      <c r="ET850" s="15">
        <v>148</v>
      </c>
      <c r="EU850" s="15">
        <v>60</v>
      </c>
      <c r="EV850" s="15">
        <v>155</v>
      </c>
      <c r="EW850" s="15">
        <v>107</v>
      </c>
      <c r="EX850" s="15">
        <v>136</v>
      </c>
      <c r="EY850" s="15">
        <v>163</v>
      </c>
      <c r="EZ850" s="15">
        <v>85</v>
      </c>
      <c r="FA850" s="15">
        <v>120</v>
      </c>
      <c r="FB850" s="15">
        <v>159</v>
      </c>
      <c r="FC850" s="15">
        <v>132</v>
      </c>
      <c r="FD850" s="15">
        <v>28</v>
      </c>
      <c r="FE850" s="15">
        <v>114</v>
      </c>
      <c r="FF850" s="15">
        <v>69</v>
      </c>
      <c r="FG850" s="15">
        <v>152</v>
      </c>
      <c r="FH850" s="15">
        <v>32</v>
      </c>
      <c r="FI850" s="15">
        <v>118</v>
      </c>
      <c r="FJ850" s="15">
        <v>75</v>
      </c>
      <c r="FK850" s="15">
        <v>91</v>
      </c>
      <c r="FL850" s="15">
        <v>90</v>
      </c>
      <c r="FM850" s="15">
        <v>141</v>
      </c>
      <c r="FO850" s="15">
        <v>15</v>
      </c>
      <c r="FP850" s="15">
        <v>110</v>
      </c>
      <c r="FQ850" s="15">
        <v>7</v>
      </c>
      <c r="FR850" s="15">
        <v>146</v>
      </c>
      <c r="FT850" s="15">
        <v>54</v>
      </c>
      <c r="FU850" s="15">
        <v>134</v>
      </c>
      <c r="FV850" s="15">
        <v>37</v>
      </c>
      <c r="FW850" s="15">
        <v>123</v>
      </c>
    </row>
    <row r="851" spans="4:180" s="15" customFormat="1"/>
    <row r="852" spans="4:180" s="15" customFormat="1">
      <c r="D852" s="479">
        <v>173</v>
      </c>
      <c r="E852" s="40" t="s">
        <v>338</v>
      </c>
    </row>
    <row r="853" spans="4:180" s="15" customFormat="1">
      <c r="E853" s="475" t="s">
        <v>283</v>
      </c>
      <c r="F853" s="15">
        <v>1</v>
      </c>
      <c r="G853" s="15">
        <v>2</v>
      </c>
      <c r="H853" s="15">
        <v>3</v>
      </c>
      <c r="I853" s="15">
        <v>4</v>
      </c>
      <c r="J853" s="15">
        <v>5</v>
      </c>
      <c r="K853" s="15">
        <v>6</v>
      </c>
      <c r="L853" s="15">
        <v>7</v>
      </c>
      <c r="M853" s="15">
        <v>8</v>
      </c>
      <c r="N853" s="15">
        <v>9</v>
      </c>
      <c r="O853" s="15">
        <v>10</v>
      </c>
      <c r="P853" s="15">
        <v>11</v>
      </c>
      <c r="Q853" s="15">
        <v>12</v>
      </c>
      <c r="R853" s="15">
        <v>13</v>
      </c>
      <c r="S853" s="15">
        <v>14</v>
      </c>
      <c r="T853" s="15">
        <v>15</v>
      </c>
      <c r="U853" s="15">
        <v>16</v>
      </c>
      <c r="V853" s="15">
        <v>17</v>
      </c>
      <c r="W853" s="15">
        <v>18</v>
      </c>
      <c r="X853" s="15">
        <v>19</v>
      </c>
      <c r="Y853" s="15">
        <v>20</v>
      </c>
      <c r="Z853" s="15">
        <v>21</v>
      </c>
      <c r="AA853" s="15">
        <v>22</v>
      </c>
      <c r="AB853" s="15">
        <v>23</v>
      </c>
      <c r="AC853" s="15">
        <v>24</v>
      </c>
      <c r="AD853" s="15">
        <v>25</v>
      </c>
      <c r="AE853" s="15">
        <v>26</v>
      </c>
      <c r="AF853" s="15">
        <v>27</v>
      </c>
      <c r="AG853" s="15">
        <v>28</v>
      </c>
      <c r="AH853" s="15">
        <v>29</v>
      </c>
      <c r="AI853" s="15">
        <v>30</v>
      </c>
      <c r="AJ853" s="15">
        <v>31</v>
      </c>
      <c r="AK853" s="15">
        <v>32</v>
      </c>
      <c r="AL853" s="15">
        <v>33</v>
      </c>
      <c r="AM853" s="15">
        <v>34</v>
      </c>
      <c r="AN853" s="15">
        <v>35</v>
      </c>
      <c r="AO853" s="15">
        <v>36</v>
      </c>
      <c r="AP853" s="15">
        <v>37</v>
      </c>
      <c r="AQ853" s="15">
        <v>38</v>
      </c>
      <c r="AR853" s="15">
        <v>39</v>
      </c>
      <c r="AS853" s="15">
        <v>40</v>
      </c>
      <c r="AT853" s="15">
        <v>41</v>
      </c>
      <c r="AU853" s="15">
        <v>42</v>
      </c>
      <c r="AV853" s="15">
        <v>43</v>
      </c>
      <c r="AW853" s="15">
        <v>44</v>
      </c>
      <c r="AX853" s="15">
        <v>45</v>
      </c>
      <c r="AY853" s="15">
        <v>46</v>
      </c>
      <c r="AZ853" s="15">
        <v>47</v>
      </c>
      <c r="BA853" s="15">
        <v>48</v>
      </c>
      <c r="BB853" s="15">
        <v>49</v>
      </c>
      <c r="BC853" s="15">
        <v>50</v>
      </c>
      <c r="BD853" s="15">
        <v>51</v>
      </c>
      <c r="BE853" s="15">
        <v>52</v>
      </c>
      <c r="BF853" s="15">
        <v>53</v>
      </c>
      <c r="BG853" s="15">
        <v>54</v>
      </c>
      <c r="BH853" s="15">
        <v>55</v>
      </c>
      <c r="BI853" s="15">
        <v>56</v>
      </c>
      <c r="BJ853" s="15">
        <v>57</v>
      </c>
      <c r="BK853" s="15">
        <v>58</v>
      </c>
      <c r="BL853" s="15">
        <v>59</v>
      </c>
      <c r="BM853" s="15">
        <v>60</v>
      </c>
      <c r="BN853" s="15">
        <v>61</v>
      </c>
      <c r="BO853" s="15">
        <v>62</v>
      </c>
      <c r="BP853" s="15">
        <v>63</v>
      </c>
      <c r="BQ853" s="15">
        <v>64</v>
      </c>
      <c r="BR853" s="15">
        <v>65</v>
      </c>
      <c r="BS853" s="15">
        <v>66</v>
      </c>
      <c r="BT853" s="15">
        <v>67</v>
      </c>
      <c r="BU853" s="15">
        <v>68</v>
      </c>
      <c r="BV853" s="15">
        <v>69</v>
      </c>
      <c r="BW853" s="15">
        <v>70</v>
      </c>
      <c r="BX853" s="15">
        <v>71</v>
      </c>
      <c r="BY853" s="15">
        <v>72</v>
      </c>
      <c r="BZ853" s="15">
        <v>73</v>
      </c>
      <c r="CA853" s="15">
        <v>74</v>
      </c>
      <c r="CB853" s="15">
        <v>75</v>
      </c>
      <c r="CC853" s="15">
        <v>76</v>
      </c>
      <c r="CD853" s="15">
        <v>77</v>
      </c>
      <c r="CE853" s="15">
        <v>78</v>
      </c>
      <c r="CF853" s="15">
        <v>79</v>
      </c>
      <c r="CG853" s="15">
        <v>80</v>
      </c>
      <c r="CH853" s="15">
        <v>81</v>
      </c>
      <c r="CI853" s="15">
        <v>82</v>
      </c>
      <c r="CJ853" s="15">
        <v>83</v>
      </c>
      <c r="CK853" s="15">
        <v>84</v>
      </c>
      <c r="CL853" s="15">
        <v>85</v>
      </c>
      <c r="CM853" s="15">
        <v>86</v>
      </c>
      <c r="CN853" s="15">
        <v>87</v>
      </c>
      <c r="CO853" s="15">
        <v>88</v>
      </c>
      <c r="CP853" s="15">
        <v>89</v>
      </c>
      <c r="CQ853" s="15">
        <v>90</v>
      </c>
      <c r="CR853" s="15">
        <v>91</v>
      </c>
      <c r="CS853" s="15">
        <v>92</v>
      </c>
      <c r="CT853" s="15">
        <v>93</v>
      </c>
      <c r="CU853" s="15">
        <v>94</v>
      </c>
      <c r="CV853" s="15">
        <v>95</v>
      </c>
      <c r="CW853" s="15">
        <v>96</v>
      </c>
      <c r="CX853" s="15">
        <v>97</v>
      </c>
      <c r="CY853" s="15">
        <v>98</v>
      </c>
      <c r="CZ853" s="15">
        <v>99</v>
      </c>
      <c r="DA853" s="15">
        <v>100</v>
      </c>
      <c r="DB853" s="15">
        <v>101</v>
      </c>
      <c r="DC853" s="15">
        <v>102</v>
      </c>
      <c r="DD853" s="15">
        <v>103</v>
      </c>
      <c r="DE853" s="15">
        <v>104</v>
      </c>
      <c r="DF853" s="15">
        <v>105</v>
      </c>
      <c r="DG853" s="15">
        <v>106</v>
      </c>
      <c r="DH853" s="15">
        <v>107</v>
      </c>
      <c r="DI853" s="15">
        <v>108</v>
      </c>
      <c r="DJ853" s="15">
        <v>109</v>
      </c>
      <c r="DK853" s="15">
        <v>110</v>
      </c>
      <c r="DL853" s="15">
        <v>111</v>
      </c>
      <c r="DM853" s="15">
        <v>112</v>
      </c>
      <c r="DN853" s="15">
        <v>113</v>
      </c>
      <c r="DO853" s="15">
        <v>114</v>
      </c>
      <c r="DP853" s="15">
        <v>115</v>
      </c>
      <c r="DQ853" s="15">
        <v>116</v>
      </c>
      <c r="DR853" s="15">
        <v>117</v>
      </c>
      <c r="DS853" s="15">
        <v>118</v>
      </c>
      <c r="DT853" s="15">
        <v>119</v>
      </c>
      <c r="DU853" s="15">
        <v>120</v>
      </c>
      <c r="DV853" s="15">
        <v>121</v>
      </c>
      <c r="DW853" s="15">
        <v>122</v>
      </c>
      <c r="DX853" s="15">
        <v>123</v>
      </c>
      <c r="DY853" s="15">
        <v>124</v>
      </c>
      <c r="DZ853" s="15">
        <v>125</v>
      </c>
      <c r="EA853" s="15">
        <v>126</v>
      </c>
      <c r="EB853" s="15">
        <v>127</v>
      </c>
      <c r="EC853" s="15">
        <v>128</v>
      </c>
      <c r="ED853" s="15">
        <v>129</v>
      </c>
      <c r="EE853" s="15">
        <v>130</v>
      </c>
      <c r="EF853" s="15">
        <v>131</v>
      </c>
      <c r="EG853" s="15">
        <v>132</v>
      </c>
      <c r="EH853" s="15">
        <v>133</v>
      </c>
      <c r="EI853" s="15">
        <v>134</v>
      </c>
      <c r="EJ853" s="15">
        <v>135</v>
      </c>
      <c r="EK853" s="15">
        <v>136</v>
      </c>
      <c r="EL853" s="15">
        <v>137</v>
      </c>
      <c r="EM853" s="15">
        <v>138</v>
      </c>
      <c r="EN853" s="15">
        <v>139</v>
      </c>
      <c r="EO853" s="15">
        <v>140</v>
      </c>
      <c r="EP853" s="15">
        <v>141</v>
      </c>
      <c r="EQ853" s="15">
        <v>142</v>
      </c>
      <c r="ER853" s="15">
        <v>143</v>
      </c>
      <c r="ES853" s="15">
        <v>144</v>
      </c>
      <c r="ET853" s="15">
        <v>145</v>
      </c>
      <c r="EU853" s="15">
        <v>146</v>
      </c>
      <c r="EV853" s="15">
        <v>147</v>
      </c>
      <c r="EW853" s="15">
        <v>148</v>
      </c>
      <c r="EX853" s="15">
        <v>149</v>
      </c>
      <c r="EY853" s="15">
        <v>150</v>
      </c>
      <c r="EZ853" s="15">
        <v>151</v>
      </c>
      <c r="FA853" s="15">
        <v>152</v>
      </c>
      <c r="FB853" s="15">
        <v>153</v>
      </c>
      <c r="FC853" s="15">
        <v>154</v>
      </c>
      <c r="FD853" s="15">
        <v>155</v>
      </c>
      <c r="FE853" s="15">
        <v>156</v>
      </c>
      <c r="FF853" s="15">
        <v>157</v>
      </c>
      <c r="FG853" s="15">
        <v>158</v>
      </c>
      <c r="FH853" s="15">
        <v>159</v>
      </c>
      <c r="FI853" s="15">
        <v>160</v>
      </c>
      <c r="FJ853" s="15">
        <v>161</v>
      </c>
      <c r="FK853" s="15">
        <v>162</v>
      </c>
      <c r="FL853" s="15">
        <v>163</v>
      </c>
      <c r="FM853" s="15">
        <v>164</v>
      </c>
      <c r="FN853" s="15">
        <v>165</v>
      </c>
      <c r="FO853" s="15">
        <v>166</v>
      </c>
      <c r="FP853" s="15">
        <v>167</v>
      </c>
      <c r="FQ853" s="15">
        <v>168</v>
      </c>
      <c r="FR853" s="15">
        <v>169</v>
      </c>
      <c r="FT853" s="15">
        <v>170</v>
      </c>
      <c r="FU853" s="15">
        <v>171</v>
      </c>
      <c r="FV853" s="15">
        <v>172</v>
      </c>
      <c r="FW853" s="15">
        <v>173</v>
      </c>
    </row>
    <row r="854" spans="4:180" s="15" customFormat="1">
      <c r="E854" s="475" t="s">
        <v>311</v>
      </c>
      <c r="F854" s="15">
        <v>118</v>
      </c>
      <c r="G854" s="15">
        <v>126</v>
      </c>
      <c r="H854" s="15">
        <v>66</v>
      </c>
      <c r="I854" s="15">
        <v>33</v>
      </c>
      <c r="J854" s="15">
        <v>102</v>
      </c>
      <c r="K854" s="15">
        <v>124</v>
      </c>
      <c r="L854" s="15">
        <v>129</v>
      </c>
      <c r="M854" s="15">
        <v>137</v>
      </c>
      <c r="N854" s="15">
        <v>61</v>
      </c>
      <c r="O854" s="15">
        <v>72</v>
      </c>
      <c r="P854" s="15">
        <v>163</v>
      </c>
      <c r="Q854" s="15">
        <v>133</v>
      </c>
      <c r="R854" s="15">
        <v>5</v>
      </c>
      <c r="S854" s="15">
        <v>45</v>
      </c>
      <c r="T854" s="15">
        <v>47</v>
      </c>
      <c r="U854" s="15">
        <v>127</v>
      </c>
      <c r="V854" s="15">
        <v>56</v>
      </c>
      <c r="W854" s="15">
        <v>114</v>
      </c>
      <c r="X854" s="15">
        <v>153</v>
      </c>
      <c r="Y854" s="15">
        <v>36</v>
      </c>
      <c r="Z854" s="15">
        <v>38</v>
      </c>
      <c r="AA854" s="15">
        <v>155</v>
      </c>
      <c r="AB854" s="15">
        <v>74</v>
      </c>
      <c r="AC854" s="15">
        <v>8</v>
      </c>
      <c r="AD854" s="15">
        <v>48</v>
      </c>
      <c r="AE854" s="15">
        <v>79</v>
      </c>
      <c r="AF854" s="15">
        <v>150</v>
      </c>
      <c r="AG854" s="15">
        <v>164</v>
      </c>
      <c r="AH854" s="15">
        <v>152</v>
      </c>
      <c r="AI854" s="15">
        <v>113</v>
      </c>
      <c r="AJ854" s="15">
        <v>89</v>
      </c>
      <c r="AK854" s="15">
        <v>104</v>
      </c>
      <c r="AL854" s="15">
        <v>117</v>
      </c>
      <c r="AM854" s="15">
        <v>13</v>
      </c>
      <c r="AN854" s="15">
        <v>151</v>
      </c>
      <c r="AO854" s="15">
        <v>108</v>
      </c>
      <c r="AP854" s="15">
        <v>35</v>
      </c>
      <c r="AQ854" s="15">
        <v>173</v>
      </c>
      <c r="AR854" s="15">
        <v>42</v>
      </c>
      <c r="AS854" s="15">
        <v>46</v>
      </c>
      <c r="AT854" s="15">
        <v>107</v>
      </c>
      <c r="AU854" s="15">
        <v>91</v>
      </c>
      <c r="AV854" s="15">
        <v>136</v>
      </c>
      <c r="AW854" s="15">
        <v>100</v>
      </c>
      <c r="AX854" s="15">
        <v>141</v>
      </c>
      <c r="AY854" s="15">
        <v>15</v>
      </c>
      <c r="AZ854" s="15">
        <v>65</v>
      </c>
      <c r="BA854" s="15">
        <v>170</v>
      </c>
      <c r="BB854" s="15">
        <v>86</v>
      </c>
      <c r="BC854" s="15">
        <v>39</v>
      </c>
      <c r="BD854" s="15">
        <v>2</v>
      </c>
      <c r="BE854" s="15">
        <v>98</v>
      </c>
      <c r="BF854" s="15">
        <v>167</v>
      </c>
      <c r="BG854" s="15">
        <v>105</v>
      </c>
      <c r="BH854" s="15">
        <v>27</v>
      </c>
      <c r="BI854" s="15">
        <v>50</v>
      </c>
      <c r="BJ854" s="15">
        <v>134</v>
      </c>
      <c r="BK854" s="15">
        <v>116</v>
      </c>
      <c r="BL854" s="15">
        <v>148</v>
      </c>
      <c r="BM854" s="15">
        <v>103</v>
      </c>
      <c r="BN854" s="15">
        <v>40</v>
      </c>
      <c r="BO854" s="15">
        <v>154</v>
      </c>
      <c r="BP854" s="15">
        <v>157</v>
      </c>
      <c r="BQ854" s="15">
        <v>96</v>
      </c>
      <c r="BR854" s="15">
        <v>76</v>
      </c>
      <c r="BS854" s="15">
        <v>3</v>
      </c>
      <c r="BT854" s="15">
        <v>145</v>
      </c>
      <c r="BU854" s="15">
        <v>165</v>
      </c>
      <c r="BV854" s="15">
        <v>132</v>
      </c>
      <c r="BW854" s="15">
        <v>64</v>
      </c>
      <c r="BX854" s="15">
        <v>4</v>
      </c>
      <c r="BY854" s="15">
        <v>9</v>
      </c>
      <c r="BZ854" s="15">
        <v>97</v>
      </c>
      <c r="CA854" s="15">
        <v>161</v>
      </c>
      <c r="CB854" s="15">
        <v>14</v>
      </c>
      <c r="CC854" s="15">
        <v>159</v>
      </c>
      <c r="CD854" s="15">
        <v>93</v>
      </c>
      <c r="CE854" s="15">
        <v>77</v>
      </c>
      <c r="CF854" s="15">
        <v>147</v>
      </c>
      <c r="CG854" s="15">
        <v>166</v>
      </c>
      <c r="CH854" s="15">
        <v>10</v>
      </c>
      <c r="CI854" s="15">
        <v>70</v>
      </c>
      <c r="CJ854" s="15">
        <v>115</v>
      </c>
      <c r="CK854" s="15">
        <v>85</v>
      </c>
      <c r="CL854" s="15">
        <v>49</v>
      </c>
      <c r="CM854" s="15">
        <v>44</v>
      </c>
      <c r="CN854" s="15">
        <v>94</v>
      </c>
      <c r="CO854" s="15">
        <v>24</v>
      </c>
      <c r="CP854" s="15">
        <v>80</v>
      </c>
      <c r="CQ854" s="15">
        <v>156</v>
      </c>
      <c r="CR854" s="15">
        <v>125</v>
      </c>
      <c r="CS854" s="15">
        <v>54</v>
      </c>
      <c r="CT854" s="15">
        <v>37</v>
      </c>
      <c r="CU854" s="15">
        <v>131</v>
      </c>
      <c r="CV854" s="15">
        <v>169</v>
      </c>
      <c r="CW854" s="15">
        <v>29</v>
      </c>
      <c r="CX854" s="15">
        <v>78</v>
      </c>
      <c r="CY854" s="15">
        <v>144</v>
      </c>
      <c r="CZ854" s="15">
        <v>106</v>
      </c>
      <c r="DA854" s="15">
        <v>58</v>
      </c>
      <c r="DB854" s="15">
        <v>162</v>
      </c>
      <c r="DC854" s="15">
        <v>138</v>
      </c>
      <c r="DD854" s="15">
        <v>12</v>
      </c>
      <c r="DE854" s="15">
        <v>32</v>
      </c>
      <c r="DF854" s="15">
        <v>63</v>
      </c>
      <c r="DG854" s="15">
        <v>172</v>
      </c>
      <c r="DH854" s="15">
        <v>19</v>
      </c>
      <c r="DI854" s="15">
        <v>119</v>
      </c>
      <c r="DJ854" s="15">
        <v>7</v>
      </c>
      <c r="DK854" s="15">
        <v>26</v>
      </c>
      <c r="DL854" s="15">
        <v>83</v>
      </c>
      <c r="DM854" s="15">
        <v>120</v>
      </c>
      <c r="DN854" s="15">
        <v>139</v>
      </c>
      <c r="DO854" s="15">
        <v>92</v>
      </c>
      <c r="DP854" s="15">
        <v>171</v>
      </c>
      <c r="DQ854" s="15">
        <v>69</v>
      </c>
      <c r="DR854" s="15">
        <v>110</v>
      </c>
      <c r="DS854" s="15">
        <v>111</v>
      </c>
      <c r="DT854" s="15">
        <v>87</v>
      </c>
      <c r="DU854" s="15">
        <v>121</v>
      </c>
      <c r="DV854" s="15">
        <v>112</v>
      </c>
      <c r="DW854" s="15">
        <v>168</v>
      </c>
      <c r="DX854" s="15">
        <v>67</v>
      </c>
      <c r="DY854" s="15">
        <v>6</v>
      </c>
      <c r="DZ854" s="15">
        <v>17</v>
      </c>
      <c r="EA854" s="15">
        <v>55</v>
      </c>
      <c r="EB854" s="15">
        <v>158</v>
      </c>
      <c r="EC854" s="15">
        <v>140</v>
      </c>
      <c r="ED854" s="15">
        <v>41</v>
      </c>
      <c r="EE854" s="15">
        <v>123</v>
      </c>
      <c r="EF854" s="15">
        <v>135</v>
      </c>
      <c r="EG854" s="15">
        <v>68</v>
      </c>
      <c r="EH854" s="15">
        <v>95</v>
      </c>
      <c r="EI854" s="15">
        <v>57</v>
      </c>
      <c r="EJ854" s="15">
        <v>18</v>
      </c>
      <c r="EK854" s="15">
        <v>43</v>
      </c>
      <c r="EL854" s="15">
        <v>34</v>
      </c>
      <c r="EM854" s="15">
        <v>101</v>
      </c>
      <c r="EN854" s="15">
        <v>16</v>
      </c>
      <c r="EO854" s="15">
        <v>142</v>
      </c>
      <c r="EP854" s="15">
        <v>143</v>
      </c>
      <c r="EQ854" s="15">
        <v>21</v>
      </c>
      <c r="ER854" s="15">
        <v>109</v>
      </c>
      <c r="ES854" s="15">
        <v>52</v>
      </c>
      <c r="ET854" s="15">
        <v>81</v>
      </c>
      <c r="EU854" s="15">
        <v>20</v>
      </c>
      <c r="EV854" s="15">
        <v>28</v>
      </c>
      <c r="EW854" s="15">
        <v>59</v>
      </c>
      <c r="EX854" s="15">
        <v>73</v>
      </c>
      <c r="EY854" s="15">
        <v>23</v>
      </c>
      <c r="EZ854" s="15">
        <v>99</v>
      </c>
      <c r="FA854" s="15">
        <v>160</v>
      </c>
      <c r="FB854" s="15">
        <v>149</v>
      </c>
      <c r="FC854" s="15">
        <v>71</v>
      </c>
      <c r="FD854" s="15">
        <v>22</v>
      </c>
      <c r="FE854" s="15">
        <v>84</v>
      </c>
      <c r="FF854" s="15">
        <v>90</v>
      </c>
      <c r="FG854" s="15">
        <v>62</v>
      </c>
      <c r="FH854" s="15">
        <v>146</v>
      </c>
      <c r="FI854" s="15">
        <v>51</v>
      </c>
      <c r="FJ854" s="15">
        <v>60</v>
      </c>
      <c r="FK854" s="15">
        <v>1</v>
      </c>
      <c r="FL854" s="15">
        <v>11</v>
      </c>
      <c r="FM854" s="15">
        <v>31</v>
      </c>
      <c r="FN854" s="15">
        <v>128</v>
      </c>
      <c r="FO854" s="15">
        <v>25</v>
      </c>
      <c r="FP854" s="15">
        <v>53</v>
      </c>
      <c r="FQ854" s="15">
        <v>122</v>
      </c>
      <c r="FR854" s="15">
        <v>88</v>
      </c>
      <c r="FT854" s="15">
        <v>30</v>
      </c>
      <c r="FU854" s="15">
        <v>75</v>
      </c>
      <c r="FV854" s="15">
        <v>130</v>
      </c>
      <c r="FW854" s="15">
        <v>82</v>
      </c>
    </row>
    <row r="855" spans="4:180" s="15" customFormat="1">
      <c r="E855" s="475" t="s">
        <v>313</v>
      </c>
      <c r="F855" s="15">
        <v>70</v>
      </c>
      <c r="G855" s="15">
        <v>165</v>
      </c>
      <c r="H855" s="15">
        <v>166</v>
      </c>
      <c r="I855" s="15">
        <v>143</v>
      </c>
      <c r="J855" s="15">
        <v>71</v>
      </c>
      <c r="K855" s="15">
        <v>17</v>
      </c>
      <c r="L855" s="15">
        <v>124</v>
      </c>
      <c r="M855" s="15">
        <v>150</v>
      </c>
      <c r="N855" s="15">
        <v>81</v>
      </c>
      <c r="O855" s="15">
        <v>126</v>
      </c>
      <c r="P855" s="15">
        <v>140</v>
      </c>
      <c r="Q855" s="15">
        <v>20</v>
      </c>
      <c r="R855" s="15">
        <v>142</v>
      </c>
      <c r="S855" s="15">
        <v>93</v>
      </c>
      <c r="T855" s="15">
        <v>163</v>
      </c>
      <c r="U855" s="15">
        <v>145</v>
      </c>
      <c r="V855" s="15">
        <v>103</v>
      </c>
      <c r="W855" s="15">
        <v>34</v>
      </c>
      <c r="X855" s="15">
        <v>157</v>
      </c>
      <c r="Y855" s="15">
        <v>138</v>
      </c>
      <c r="Z855" s="15">
        <v>33</v>
      </c>
      <c r="AA855" s="15">
        <v>50</v>
      </c>
      <c r="AB855" s="15">
        <v>29</v>
      </c>
      <c r="AC855" s="15">
        <v>62</v>
      </c>
      <c r="AD855" s="15">
        <v>56</v>
      </c>
      <c r="AE855" s="15">
        <v>85</v>
      </c>
      <c r="AF855" s="15">
        <v>40</v>
      </c>
      <c r="AG855" s="15">
        <v>75</v>
      </c>
      <c r="AH855" s="15">
        <v>3</v>
      </c>
      <c r="AI855" s="15">
        <v>68</v>
      </c>
      <c r="AJ855" s="15">
        <v>147</v>
      </c>
      <c r="AK855" s="15">
        <v>164</v>
      </c>
      <c r="AL855" s="15">
        <v>65</v>
      </c>
      <c r="AM855" s="15">
        <v>125</v>
      </c>
      <c r="AN855" s="15">
        <v>1</v>
      </c>
      <c r="AO855" s="15">
        <v>54</v>
      </c>
      <c r="AP855" s="15">
        <v>153</v>
      </c>
      <c r="AQ855" s="15">
        <v>171</v>
      </c>
      <c r="AR855" s="15">
        <v>136</v>
      </c>
      <c r="AS855" s="15">
        <v>99</v>
      </c>
      <c r="AT855" s="15">
        <v>152</v>
      </c>
      <c r="AU855" s="15">
        <v>25</v>
      </c>
      <c r="AV855" s="15">
        <v>160</v>
      </c>
      <c r="AW855" s="15">
        <v>76</v>
      </c>
      <c r="AX855" s="15">
        <v>37</v>
      </c>
      <c r="AY855" s="15">
        <v>14</v>
      </c>
      <c r="AZ855" s="15">
        <v>23</v>
      </c>
      <c r="BA855" s="15">
        <v>155</v>
      </c>
      <c r="BB855" s="15">
        <v>141</v>
      </c>
      <c r="BC855" s="15">
        <v>66</v>
      </c>
      <c r="BD855" s="15">
        <v>144</v>
      </c>
      <c r="BE855" s="15">
        <v>109</v>
      </c>
      <c r="BF855" s="15">
        <v>9</v>
      </c>
      <c r="BG855" s="15">
        <v>170</v>
      </c>
      <c r="BH855" s="15">
        <v>122</v>
      </c>
      <c r="BI855" s="15">
        <v>105</v>
      </c>
      <c r="BJ855" s="15">
        <v>148</v>
      </c>
      <c r="BK855" s="15">
        <v>156</v>
      </c>
      <c r="BL855" s="15">
        <v>107</v>
      </c>
      <c r="BM855" s="15">
        <v>28</v>
      </c>
      <c r="BN855" s="15">
        <v>87</v>
      </c>
      <c r="BO855" s="15">
        <v>24</v>
      </c>
      <c r="BP855" s="15">
        <v>151</v>
      </c>
      <c r="BQ855" s="15">
        <v>11</v>
      </c>
      <c r="BR855" s="15">
        <v>116</v>
      </c>
      <c r="BS855" s="15">
        <v>22</v>
      </c>
      <c r="BT855" s="15">
        <v>173</v>
      </c>
      <c r="BU855" s="15">
        <v>154</v>
      </c>
      <c r="BV855" s="15">
        <v>168</v>
      </c>
      <c r="BW855" s="15">
        <v>106</v>
      </c>
      <c r="BX855" s="15">
        <v>120</v>
      </c>
      <c r="BY855" s="15">
        <v>130</v>
      </c>
      <c r="BZ855" s="15">
        <v>61</v>
      </c>
      <c r="CA855" s="15">
        <v>112</v>
      </c>
      <c r="CB855" s="15">
        <v>108</v>
      </c>
      <c r="CC855" s="15">
        <v>92</v>
      </c>
      <c r="CD855" s="15">
        <v>123</v>
      </c>
      <c r="CE855" s="15">
        <v>10</v>
      </c>
      <c r="CF855" s="15">
        <v>162</v>
      </c>
      <c r="CG855" s="15">
        <v>44</v>
      </c>
      <c r="CH855" s="15">
        <v>32</v>
      </c>
      <c r="CI855" s="15">
        <v>58</v>
      </c>
      <c r="CJ855" s="15">
        <v>96</v>
      </c>
      <c r="CK855" s="15">
        <v>118</v>
      </c>
      <c r="CL855" s="15">
        <v>158</v>
      </c>
      <c r="CM855" s="15">
        <v>134</v>
      </c>
      <c r="CN855" s="15">
        <v>113</v>
      </c>
      <c r="CO855" s="15">
        <v>94</v>
      </c>
      <c r="CP855" s="15">
        <v>127</v>
      </c>
      <c r="CQ855" s="15">
        <v>69</v>
      </c>
      <c r="CR855" s="15">
        <v>47</v>
      </c>
      <c r="CS855" s="15">
        <v>95</v>
      </c>
      <c r="CT855" s="15">
        <v>82</v>
      </c>
      <c r="CU855" s="15">
        <v>38</v>
      </c>
      <c r="CV855" s="15">
        <v>111</v>
      </c>
      <c r="CW855" s="15">
        <v>8</v>
      </c>
      <c r="CX855" s="15">
        <v>18</v>
      </c>
      <c r="CY855" s="15">
        <v>51</v>
      </c>
      <c r="CZ855" s="15">
        <v>26</v>
      </c>
      <c r="DA855" s="15">
        <v>41</v>
      </c>
      <c r="DB855" s="15">
        <v>80</v>
      </c>
      <c r="DC855" s="15">
        <v>139</v>
      </c>
      <c r="DD855" s="15">
        <v>129</v>
      </c>
      <c r="DE855" s="15">
        <v>46</v>
      </c>
      <c r="DF855" s="15">
        <v>6</v>
      </c>
      <c r="DG855" s="15">
        <v>169</v>
      </c>
      <c r="DH855" s="15">
        <v>121</v>
      </c>
      <c r="DI855" s="15">
        <v>35</v>
      </c>
      <c r="DJ855" s="15">
        <v>55</v>
      </c>
      <c r="DK855" s="15">
        <v>133</v>
      </c>
      <c r="DL855" s="15">
        <v>5</v>
      </c>
      <c r="DM855" s="15">
        <v>74</v>
      </c>
      <c r="DN855" s="15">
        <v>90</v>
      </c>
      <c r="DO855" s="15">
        <v>53</v>
      </c>
      <c r="DP855" s="15">
        <v>167</v>
      </c>
      <c r="DQ855" s="15">
        <v>72</v>
      </c>
      <c r="DR855" s="15">
        <v>86</v>
      </c>
      <c r="DS855" s="15">
        <v>84</v>
      </c>
      <c r="DT855" s="15">
        <v>21</v>
      </c>
      <c r="DU855" s="15">
        <v>159</v>
      </c>
      <c r="DV855" s="15">
        <v>45</v>
      </c>
      <c r="DW855" s="15">
        <v>89</v>
      </c>
      <c r="DX855" s="15">
        <v>19</v>
      </c>
      <c r="DY855" s="15">
        <v>15</v>
      </c>
      <c r="DZ855" s="15">
        <v>79</v>
      </c>
      <c r="EA855" s="15">
        <v>119</v>
      </c>
      <c r="EB855" s="15">
        <v>128</v>
      </c>
      <c r="EC855" s="15">
        <v>42</v>
      </c>
      <c r="ED855" s="15">
        <v>78</v>
      </c>
      <c r="EE855" s="15">
        <v>101</v>
      </c>
      <c r="EF855" s="15">
        <v>88</v>
      </c>
      <c r="EG855" s="15">
        <v>4</v>
      </c>
      <c r="EH855" s="15">
        <v>110</v>
      </c>
      <c r="EI855" s="15">
        <v>117</v>
      </c>
      <c r="EJ855" s="15">
        <v>137</v>
      </c>
      <c r="EK855" s="15">
        <v>39</v>
      </c>
      <c r="EL855" s="15">
        <v>131</v>
      </c>
      <c r="EM855" s="15">
        <v>27</v>
      </c>
      <c r="EN855" s="15">
        <v>172</v>
      </c>
      <c r="EO855" s="15">
        <v>83</v>
      </c>
      <c r="EP855" s="15">
        <v>49</v>
      </c>
      <c r="EQ855" s="15">
        <v>13</v>
      </c>
      <c r="ER855" s="15">
        <v>161</v>
      </c>
      <c r="ES855" s="15">
        <v>98</v>
      </c>
      <c r="ET855" s="15">
        <v>31</v>
      </c>
      <c r="EU855" s="15">
        <v>52</v>
      </c>
      <c r="EV855" s="15">
        <v>114</v>
      </c>
      <c r="EW855" s="15">
        <v>57</v>
      </c>
      <c r="EX855" s="15">
        <v>43</v>
      </c>
      <c r="EY855" s="15">
        <v>77</v>
      </c>
      <c r="EZ855" s="15">
        <v>63</v>
      </c>
      <c r="FA855" s="15">
        <v>36</v>
      </c>
      <c r="FB855" s="15">
        <v>132</v>
      </c>
      <c r="FC855" s="15">
        <v>97</v>
      </c>
      <c r="FD855" s="15">
        <v>16</v>
      </c>
      <c r="FE855" s="15">
        <v>64</v>
      </c>
      <c r="FF855" s="15">
        <v>73</v>
      </c>
      <c r="FG855" s="15">
        <v>60</v>
      </c>
      <c r="FH855" s="15">
        <v>12</v>
      </c>
      <c r="FI855" s="15">
        <v>91</v>
      </c>
      <c r="FJ855" s="15">
        <v>115</v>
      </c>
      <c r="FK855" s="15">
        <v>59</v>
      </c>
      <c r="FL855" s="15">
        <v>7</v>
      </c>
      <c r="FM855" s="15">
        <v>30</v>
      </c>
      <c r="FN855" s="15">
        <v>2</v>
      </c>
      <c r="FO855" s="15">
        <v>48</v>
      </c>
      <c r="FP855" s="15">
        <v>146</v>
      </c>
      <c r="FQ855" s="15">
        <v>104</v>
      </c>
      <c r="FR855" s="15">
        <v>135</v>
      </c>
      <c r="FT855" s="15">
        <v>100</v>
      </c>
      <c r="FU855" s="15">
        <v>149</v>
      </c>
      <c r="FV855" s="15">
        <v>102</v>
      </c>
      <c r="FW855" s="15">
        <v>67</v>
      </c>
    </row>
    <row r="856" spans="4:180" s="15" customFormat="1"/>
    <row r="857" spans="4:180" s="15" customFormat="1">
      <c r="D857" s="479">
        <v>174</v>
      </c>
      <c r="E857" s="40" t="s">
        <v>338</v>
      </c>
    </row>
    <row r="858" spans="4:180" s="15" customFormat="1">
      <c r="E858" s="475" t="s">
        <v>283</v>
      </c>
      <c r="F858" s="15">
        <v>1</v>
      </c>
      <c r="G858" s="15">
        <v>2</v>
      </c>
      <c r="H858" s="15">
        <v>3</v>
      </c>
      <c r="I858" s="15">
        <v>4</v>
      </c>
      <c r="J858" s="15">
        <v>5</v>
      </c>
      <c r="K858" s="15">
        <v>6</v>
      </c>
      <c r="L858" s="15">
        <v>7</v>
      </c>
      <c r="M858" s="15">
        <v>8</v>
      </c>
      <c r="N858" s="15">
        <v>9</v>
      </c>
      <c r="O858" s="15">
        <v>10</v>
      </c>
      <c r="P858" s="15">
        <v>11</v>
      </c>
      <c r="Q858" s="15">
        <v>12</v>
      </c>
      <c r="R858" s="15">
        <v>13</v>
      </c>
      <c r="S858" s="15">
        <v>14</v>
      </c>
      <c r="T858" s="15">
        <v>15</v>
      </c>
      <c r="U858" s="15">
        <v>16</v>
      </c>
      <c r="V858" s="15">
        <v>17</v>
      </c>
      <c r="W858" s="15">
        <v>18</v>
      </c>
      <c r="X858" s="15">
        <v>19</v>
      </c>
      <c r="Y858" s="15">
        <v>20</v>
      </c>
      <c r="Z858" s="15">
        <v>21</v>
      </c>
      <c r="AA858" s="15">
        <v>22</v>
      </c>
      <c r="AB858" s="15">
        <v>23</v>
      </c>
      <c r="AC858" s="15">
        <v>24</v>
      </c>
      <c r="AD858" s="15">
        <v>25</v>
      </c>
      <c r="AE858" s="15">
        <v>26</v>
      </c>
      <c r="AF858" s="15">
        <v>27</v>
      </c>
      <c r="AG858" s="15">
        <v>28</v>
      </c>
      <c r="AH858" s="15">
        <v>29</v>
      </c>
      <c r="AI858" s="15">
        <v>30</v>
      </c>
      <c r="AJ858" s="15">
        <v>31</v>
      </c>
      <c r="AK858" s="15">
        <v>32</v>
      </c>
      <c r="AL858" s="15">
        <v>33</v>
      </c>
      <c r="AM858" s="15">
        <v>34</v>
      </c>
      <c r="AN858" s="15">
        <v>35</v>
      </c>
      <c r="AO858" s="15">
        <v>36</v>
      </c>
      <c r="AP858" s="15">
        <v>37</v>
      </c>
      <c r="AQ858" s="15">
        <v>38</v>
      </c>
      <c r="AR858" s="15">
        <v>39</v>
      </c>
      <c r="AS858" s="15">
        <v>40</v>
      </c>
      <c r="AT858" s="15">
        <v>41</v>
      </c>
      <c r="AU858" s="15">
        <v>42</v>
      </c>
      <c r="AV858" s="15">
        <v>43</v>
      </c>
      <c r="AW858" s="15">
        <v>44</v>
      </c>
      <c r="AX858" s="15">
        <v>45</v>
      </c>
      <c r="AY858" s="15">
        <v>46</v>
      </c>
      <c r="AZ858" s="15">
        <v>47</v>
      </c>
      <c r="BA858" s="15">
        <v>48</v>
      </c>
      <c r="BB858" s="15">
        <v>49</v>
      </c>
      <c r="BC858" s="15">
        <v>50</v>
      </c>
      <c r="BD858" s="15">
        <v>51</v>
      </c>
      <c r="BE858" s="15">
        <v>52</v>
      </c>
      <c r="BF858" s="15">
        <v>53</v>
      </c>
      <c r="BG858" s="15">
        <v>54</v>
      </c>
      <c r="BH858" s="15">
        <v>55</v>
      </c>
      <c r="BI858" s="15">
        <v>56</v>
      </c>
      <c r="BJ858" s="15">
        <v>57</v>
      </c>
      <c r="BK858" s="15">
        <v>58</v>
      </c>
      <c r="BL858" s="15">
        <v>59</v>
      </c>
      <c r="BM858" s="15">
        <v>60</v>
      </c>
      <c r="BN858" s="15">
        <v>61</v>
      </c>
      <c r="BO858" s="15">
        <v>62</v>
      </c>
      <c r="BP858" s="15">
        <v>63</v>
      </c>
      <c r="BQ858" s="15">
        <v>64</v>
      </c>
      <c r="BR858" s="15">
        <v>65</v>
      </c>
      <c r="BS858" s="15">
        <v>66</v>
      </c>
      <c r="BT858" s="15">
        <v>67</v>
      </c>
      <c r="BU858" s="15">
        <v>68</v>
      </c>
      <c r="BV858" s="15">
        <v>69</v>
      </c>
      <c r="BW858" s="15">
        <v>70</v>
      </c>
      <c r="BX858" s="15">
        <v>71</v>
      </c>
      <c r="BY858" s="15">
        <v>72</v>
      </c>
      <c r="BZ858" s="15">
        <v>73</v>
      </c>
      <c r="CA858" s="15">
        <v>74</v>
      </c>
      <c r="CB858" s="15">
        <v>75</v>
      </c>
      <c r="CC858" s="15">
        <v>76</v>
      </c>
      <c r="CD858" s="15">
        <v>77</v>
      </c>
      <c r="CE858" s="15">
        <v>78</v>
      </c>
      <c r="CF858" s="15">
        <v>79</v>
      </c>
      <c r="CG858" s="15">
        <v>80</v>
      </c>
      <c r="CH858" s="15">
        <v>81</v>
      </c>
      <c r="CI858" s="15">
        <v>82</v>
      </c>
      <c r="CJ858" s="15">
        <v>83</v>
      </c>
      <c r="CK858" s="15">
        <v>84</v>
      </c>
      <c r="CL858" s="15">
        <v>85</v>
      </c>
      <c r="CM858" s="15">
        <v>86</v>
      </c>
      <c r="CN858" s="15">
        <v>87</v>
      </c>
      <c r="CO858" s="15">
        <v>88</v>
      </c>
      <c r="CP858" s="15">
        <v>89</v>
      </c>
      <c r="CQ858" s="15">
        <v>90</v>
      </c>
      <c r="CR858" s="15">
        <v>91</v>
      </c>
      <c r="CS858" s="15">
        <v>92</v>
      </c>
      <c r="CT858" s="15">
        <v>93</v>
      </c>
      <c r="CU858" s="15">
        <v>94</v>
      </c>
      <c r="CV858" s="15">
        <v>95</v>
      </c>
      <c r="CW858" s="15">
        <v>96</v>
      </c>
      <c r="CX858" s="15">
        <v>97</v>
      </c>
      <c r="CY858" s="15">
        <v>98</v>
      </c>
      <c r="CZ858" s="15">
        <v>99</v>
      </c>
      <c r="DA858" s="15">
        <v>100</v>
      </c>
      <c r="DB858" s="15">
        <v>101</v>
      </c>
      <c r="DC858" s="15">
        <v>102</v>
      </c>
      <c r="DD858" s="15">
        <v>103</v>
      </c>
      <c r="DE858" s="15">
        <v>104</v>
      </c>
      <c r="DF858" s="15">
        <v>105</v>
      </c>
      <c r="DG858" s="15">
        <v>106</v>
      </c>
      <c r="DH858" s="15">
        <v>107</v>
      </c>
      <c r="DI858" s="15">
        <v>108</v>
      </c>
      <c r="DJ858" s="15">
        <v>109</v>
      </c>
      <c r="DK858" s="15">
        <v>110</v>
      </c>
      <c r="DL858" s="15">
        <v>111</v>
      </c>
      <c r="DM858" s="15">
        <v>112</v>
      </c>
      <c r="DN858" s="15">
        <v>113</v>
      </c>
      <c r="DO858" s="15">
        <v>114</v>
      </c>
      <c r="DP858" s="15">
        <v>115</v>
      </c>
      <c r="DQ858" s="15">
        <v>116</v>
      </c>
      <c r="DR858" s="15">
        <v>117</v>
      </c>
      <c r="DS858" s="15">
        <v>118</v>
      </c>
      <c r="DT858" s="15">
        <v>119</v>
      </c>
      <c r="DU858" s="15">
        <v>120</v>
      </c>
      <c r="DV858" s="15">
        <v>121</v>
      </c>
      <c r="DW858" s="15">
        <v>122</v>
      </c>
      <c r="DX858" s="15">
        <v>123</v>
      </c>
      <c r="DY858" s="15">
        <v>124</v>
      </c>
      <c r="DZ858" s="15">
        <v>125</v>
      </c>
      <c r="EA858" s="15">
        <v>126</v>
      </c>
      <c r="EB858" s="15">
        <v>127</v>
      </c>
      <c r="EC858" s="15">
        <v>128</v>
      </c>
      <c r="ED858" s="15">
        <v>129</v>
      </c>
      <c r="EE858" s="15">
        <v>130</v>
      </c>
      <c r="EF858" s="15">
        <v>131</v>
      </c>
      <c r="EG858" s="15">
        <v>132</v>
      </c>
      <c r="EH858" s="15">
        <v>133</v>
      </c>
      <c r="EI858" s="15">
        <v>134</v>
      </c>
      <c r="EJ858" s="15">
        <v>135</v>
      </c>
      <c r="EK858" s="15">
        <v>136</v>
      </c>
      <c r="EL858" s="15">
        <v>137</v>
      </c>
      <c r="EM858" s="15">
        <v>138</v>
      </c>
      <c r="EN858" s="15">
        <v>139</v>
      </c>
      <c r="EO858" s="15">
        <v>140</v>
      </c>
      <c r="EP858" s="15">
        <v>141</v>
      </c>
      <c r="EQ858" s="15">
        <v>142</v>
      </c>
      <c r="ER858" s="15">
        <v>143</v>
      </c>
      <c r="ES858" s="15">
        <v>144</v>
      </c>
      <c r="ET858" s="15">
        <v>145</v>
      </c>
      <c r="EU858" s="15">
        <v>146</v>
      </c>
      <c r="EV858" s="15">
        <v>147</v>
      </c>
      <c r="EW858" s="15">
        <v>148</v>
      </c>
      <c r="EX858" s="15">
        <v>149</v>
      </c>
      <c r="EY858" s="15">
        <v>150</v>
      </c>
      <c r="EZ858" s="15">
        <v>151</v>
      </c>
      <c r="FA858" s="15">
        <v>152</v>
      </c>
      <c r="FB858" s="15">
        <v>153</v>
      </c>
      <c r="FC858" s="15">
        <v>154</v>
      </c>
      <c r="FD858" s="15">
        <v>155</v>
      </c>
      <c r="FE858" s="15">
        <v>156</v>
      </c>
      <c r="FF858" s="15">
        <v>157</v>
      </c>
      <c r="FG858" s="15">
        <v>158</v>
      </c>
      <c r="FH858" s="15">
        <v>159</v>
      </c>
      <c r="FI858" s="15">
        <v>160</v>
      </c>
      <c r="FJ858" s="15">
        <v>161</v>
      </c>
      <c r="FK858" s="15">
        <v>162</v>
      </c>
      <c r="FL858" s="15">
        <v>163</v>
      </c>
      <c r="FM858" s="15">
        <v>164</v>
      </c>
      <c r="FN858" s="15">
        <v>165</v>
      </c>
      <c r="FO858" s="15">
        <v>166</v>
      </c>
      <c r="FP858" s="15">
        <v>167</v>
      </c>
      <c r="FQ858" s="15">
        <v>168</v>
      </c>
      <c r="FR858" s="15">
        <v>169</v>
      </c>
      <c r="FS858" s="15">
        <v>170</v>
      </c>
      <c r="FT858" s="15">
        <v>171</v>
      </c>
      <c r="FU858" s="15">
        <v>172</v>
      </c>
      <c r="FV858" s="15">
        <v>173</v>
      </c>
      <c r="FW858" s="15">
        <v>174</v>
      </c>
    </row>
    <row r="859" spans="4:180" s="15" customFormat="1">
      <c r="E859" s="475" t="s">
        <v>311</v>
      </c>
      <c r="F859" s="15">
        <v>99</v>
      </c>
      <c r="G859" s="15">
        <v>38</v>
      </c>
      <c r="H859" s="15">
        <v>149</v>
      </c>
      <c r="I859" s="15">
        <v>90</v>
      </c>
      <c r="J859" s="15">
        <v>132</v>
      </c>
      <c r="K859" s="15">
        <v>50</v>
      </c>
      <c r="L859" s="15">
        <v>34</v>
      </c>
      <c r="M859" s="15">
        <v>152</v>
      </c>
      <c r="N859" s="15">
        <v>5</v>
      </c>
      <c r="O859" s="15">
        <v>166</v>
      </c>
      <c r="P859" s="15">
        <v>47</v>
      </c>
      <c r="Q859" s="15">
        <v>71</v>
      </c>
      <c r="R859" s="15">
        <v>104</v>
      </c>
      <c r="S859" s="15">
        <v>86</v>
      </c>
      <c r="T859" s="15">
        <v>19</v>
      </c>
      <c r="U859" s="15">
        <v>14</v>
      </c>
      <c r="V859" s="15">
        <v>133</v>
      </c>
      <c r="W859" s="15">
        <v>35</v>
      </c>
      <c r="X859" s="15">
        <v>23</v>
      </c>
      <c r="Y859" s="15">
        <v>123</v>
      </c>
      <c r="Z859" s="15">
        <v>59</v>
      </c>
      <c r="AA859" s="15">
        <v>46</v>
      </c>
      <c r="AB859" s="15">
        <v>72</v>
      </c>
      <c r="AC859" s="15">
        <v>168</v>
      </c>
      <c r="AD859" s="15">
        <v>131</v>
      </c>
      <c r="AE859" s="15">
        <v>8</v>
      </c>
      <c r="AF859" s="15">
        <v>101</v>
      </c>
      <c r="AG859" s="15">
        <v>69</v>
      </c>
      <c r="AH859" s="15">
        <v>33</v>
      </c>
      <c r="AI859" s="15">
        <v>117</v>
      </c>
      <c r="AJ859" s="15">
        <v>9</v>
      </c>
      <c r="AK859" s="15">
        <v>63</v>
      </c>
      <c r="AL859" s="15">
        <v>22</v>
      </c>
      <c r="AM859" s="15">
        <v>137</v>
      </c>
      <c r="AN859" s="15">
        <v>48</v>
      </c>
      <c r="AO859" s="15">
        <v>150</v>
      </c>
      <c r="AP859" s="15">
        <v>118</v>
      </c>
      <c r="AQ859" s="15">
        <v>136</v>
      </c>
      <c r="AR859" s="15">
        <v>96</v>
      </c>
      <c r="AS859" s="15">
        <v>161</v>
      </c>
      <c r="AT859" s="15">
        <v>70</v>
      </c>
      <c r="AU859" s="15">
        <v>73</v>
      </c>
      <c r="AV859" s="15">
        <v>27</v>
      </c>
      <c r="AW859" s="15">
        <v>113</v>
      </c>
      <c r="AX859" s="15">
        <v>127</v>
      </c>
      <c r="AY859" s="15">
        <v>92</v>
      </c>
      <c r="AZ859" s="15">
        <v>16</v>
      </c>
      <c r="BA859" s="15">
        <v>36</v>
      </c>
      <c r="BB859" s="15">
        <v>147</v>
      </c>
      <c r="BC859" s="15">
        <v>124</v>
      </c>
      <c r="BD859" s="15">
        <v>169</v>
      </c>
      <c r="BE859" s="15">
        <v>81</v>
      </c>
      <c r="BF859" s="15">
        <v>157</v>
      </c>
      <c r="BG859" s="15">
        <v>107</v>
      </c>
      <c r="BH859" s="15">
        <v>172</v>
      </c>
      <c r="BI859" s="15">
        <v>7</v>
      </c>
      <c r="BJ859" s="15">
        <v>44</v>
      </c>
      <c r="BK859" s="15">
        <v>67</v>
      </c>
      <c r="BL859" s="15">
        <v>77</v>
      </c>
      <c r="BM859" s="15">
        <v>18</v>
      </c>
      <c r="BN859" s="15">
        <v>110</v>
      </c>
      <c r="BO859" s="15">
        <v>78</v>
      </c>
      <c r="BP859" s="15">
        <v>159</v>
      </c>
      <c r="BQ859" s="15">
        <v>21</v>
      </c>
      <c r="BR859" s="15">
        <v>174</v>
      </c>
      <c r="BS859" s="15">
        <v>160</v>
      </c>
      <c r="BT859" s="15">
        <v>120</v>
      </c>
      <c r="BU859" s="15">
        <v>52</v>
      </c>
      <c r="BV859" s="15">
        <v>56</v>
      </c>
      <c r="BW859" s="15">
        <v>41</v>
      </c>
      <c r="BX859" s="15">
        <v>134</v>
      </c>
      <c r="BY859" s="15">
        <v>20</v>
      </c>
      <c r="BZ859" s="15">
        <v>12</v>
      </c>
      <c r="CA859" s="15">
        <v>91</v>
      </c>
      <c r="CB859" s="15">
        <v>116</v>
      </c>
      <c r="CC859" s="15">
        <v>29</v>
      </c>
      <c r="CD859" s="15">
        <v>109</v>
      </c>
      <c r="CE859" s="15">
        <v>15</v>
      </c>
      <c r="CF859" s="15">
        <v>25</v>
      </c>
      <c r="CG859" s="15">
        <v>153</v>
      </c>
      <c r="CH859" s="15">
        <v>80</v>
      </c>
      <c r="CI859" s="15">
        <v>145</v>
      </c>
      <c r="CJ859" s="15">
        <v>66</v>
      </c>
      <c r="CK859" s="15">
        <v>112</v>
      </c>
      <c r="CL859" s="15">
        <v>13</v>
      </c>
      <c r="CM859" s="15">
        <v>167</v>
      </c>
      <c r="CN859" s="15">
        <v>98</v>
      </c>
      <c r="CO859" s="15">
        <v>6</v>
      </c>
      <c r="CP859" s="15">
        <v>95</v>
      </c>
      <c r="CQ859" s="15">
        <v>146</v>
      </c>
      <c r="CR859" s="15">
        <v>74</v>
      </c>
      <c r="CS859" s="15">
        <v>45</v>
      </c>
      <c r="CT859" s="15">
        <v>30</v>
      </c>
      <c r="CU859" s="15">
        <v>85</v>
      </c>
      <c r="CV859" s="15">
        <v>3</v>
      </c>
      <c r="CW859" s="15">
        <v>83</v>
      </c>
      <c r="CX859" s="15">
        <v>108</v>
      </c>
      <c r="CY859" s="15">
        <v>39</v>
      </c>
      <c r="CZ859" s="15">
        <v>103</v>
      </c>
      <c r="DA859" s="15">
        <v>76</v>
      </c>
      <c r="DB859" s="15">
        <v>144</v>
      </c>
      <c r="DC859" s="15">
        <v>58</v>
      </c>
      <c r="DD859" s="15">
        <v>87</v>
      </c>
      <c r="DE859" s="15">
        <v>43</v>
      </c>
      <c r="DF859" s="15">
        <v>148</v>
      </c>
      <c r="DG859" s="15">
        <v>164</v>
      </c>
      <c r="DH859" s="15">
        <v>68</v>
      </c>
      <c r="DI859" s="15">
        <v>97</v>
      </c>
      <c r="DJ859" s="15">
        <v>142</v>
      </c>
      <c r="DK859" s="15">
        <v>61</v>
      </c>
      <c r="DL859" s="15">
        <v>125</v>
      </c>
      <c r="DM859" s="15">
        <v>84</v>
      </c>
      <c r="DN859" s="15">
        <v>57</v>
      </c>
      <c r="DO859" s="15">
        <v>26</v>
      </c>
      <c r="DP859" s="15">
        <v>139</v>
      </c>
      <c r="DQ859" s="15">
        <v>94</v>
      </c>
      <c r="DR859" s="15">
        <v>10</v>
      </c>
      <c r="DS859" s="15">
        <v>37</v>
      </c>
      <c r="DT859" s="15">
        <v>158</v>
      </c>
      <c r="DU859" s="15">
        <v>122</v>
      </c>
      <c r="DV859" s="15">
        <v>53</v>
      </c>
      <c r="DW859" s="15">
        <v>75</v>
      </c>
      <c r="DX859" s="15">
        <v>114</v>
      </c>
      <c r="DY859" s="15">
        <v>128</v>
      </c>
      <c r="DZ859" s="15">
        <v>121</v>
      </c>
      <c r="EA859" s="15">
        <v>49</v>
      </c>
      <c r="EB859" s="15">
        <v>115</v>
      </c>
      <c r="EC859" s="15">
        <v>55</v>
      </c>
      <c r="ED859" s="15">
        <v>62</v>
      </c>
      <c r="EE859" s="15">
        <v>151</v>
      </c>
      <c r="EF859" s="15">
        <v>28</v>
      </c>
      <c r="EG859" s="15">
        <v>51</v>
      </c>
      <c r="EH859" s="15">
        <v>140</v>
      </c>
      <c r="EI859" s="15">
        <v>11</v>
      </c>
      <c r="EJ859" s="15">
        <v>173</v>
      </c>
      <c r="EK859" s="15">
        <v>170</v>
      </c>
      <c r="EL859" s="15">
        <v>171</v>
      </c>
      <c r="EM859" s="15">
        <v>155</v>
      </c>
      <c r="EN859" s="15">
        <v>138</v>
      </c>
      <c r="EO859" s="15">
        <v>93</v>
      </c>
      <c r="EP859" s="15">
        <v>65</v>
      </c>
      <c r="EQ859" s="15">
        <v>1</v>
      </c>
      <c r="ER859" s="15">
        <v>100</v>
      </c>
      <c r="ES859" s="15">
        <v>156</v>
      </c>
      <c r="ET859" s="15">
        <v>126</v>
      </c>
      <c r="EU859" s="15">
        <v>24</v>
      </c>
      <c r="EV859" s="15">
        <v>54</v>
      </c>
      <c r="EW859" s="15">
        <v>82</v>
      </c>
      <c r="EX859" s="15">
        <v>42</v>
      </c>
      <c r="EY859" s="15">
        <v>162</v>
      </c>
      <c r="EZ859" s="15">
        <v>130</v>
      </c>
      <c r="FA859" s="15">
        <v>154</v>
      </c>
      <c r="FB859" s="15">
        <v>89</v>
      </c>
      <c r="FC859" s="15">
        <v>102</v>
      </c>
      <c r="FD859" s="15">
        <v>141</v>
      </c>
      <c r="FE859" s="15">
        <v>79</v>
      </c>
      <c r="FF859" s="15">
        <v>119</v>
      </c>
      <c r="FG859" s="15">
        <v>32</v>
      </c>
      <c r="FH859" s="15">
        <v>111</v>
      </c>
      <c r="FI859" s="15">
        <v>129</v>
      </c>
      <c r="FJ859" s="15">
        <v>40</v>
      </c>
      <c r="FK859" s="15">
        <v>163</v>
      </c>
      <c r="FL859" s="15">
        <v>60</v>
      </c>
      <c r="FM859" s="15">
        <v>106</v>
      </c>
      <c r="FN859" s="15">
        <v>143</v>
      </c>
      <c r="FO859" s="15">
        <v>64</v>
      </c>
      <c r="FP859" s="15">
        <v>88</v>
      </c>
      <c r="FQ859" s="15">
        <v>165</v>
      </c>
      <c r="FR859" s="15">
        <v>31</v>
      </c>
      <c r="FS859" s="15">
        <v>2</v>
      </c>
      <c r="FT859" s="15">
        <v>105</v>
      </c>
      <c r="FU859" s="15">
        <v>135</v>
      </c>
      <c r="FV859" s="15">
        <v>4</v>
      </c>
      <c r="FW859" s="15">
        <v>17</v>
      </c>
    </row>
    <row r="860" spans="4:180" s="15" customFormat="1">
      <c r="E860" s="475" t="s">
        <v>313</v>
      </c>
      <c r="F860" s="15">
        <v>35</v>
      </c>
      <c r="G860" s="15">
        <v>110</v>
      </c>
      <c r="H860" s="15">
        <v>111</v>
      </c>
      <c r="I860" s="15">
        <v>38</v>
      </c>
      <c r="J860" s="15">
        <v>73</v>
      </c>
      <c r="K860" s="15">
        <v>148</v>
      </c>
      <c r="L860" s="15">
        <v>156</v>
      </c>
      <c r="M860" s="15">
        <v>135</v>
      </c>
      <c r="N860" s="15">
        <v>70</v>
      </c>
      <c r="O860" s="15">
        <v>52</v>
      </c>
      <c r="P860" s="15">
        <v>4</v>
      </c>
      <c r="Q860" s="15">
        <v>86</v>
      </c>
      <c r="R860" s="15">
        <v>42</v>
      </c>
      <c r="S860" s="15">
        <v>157</v>
      </c>
      <c r="T860" s="15">
        <v>57</v>
      </c>
      <c r="U860" s="15">
        <v>48</v>
      </c>
      <c r="V860" s="15">
        <v>15</v>
      </c>
      <c r="W860" s="15">
        <v>172</v>
      </c>
      <c r="X860" s="15">
        <v>88</v>
      </c>
      <c r="Y860" s="15">
        <v>7</v>
      </c>
      <c r="Z860" s="15">
        <v>162</v>
      </c>
      <c r="AA860" s="15">
        <v>93</v>
      </c>
      <c r="AB860" s="15">
        <v>102</v>
      </c>
      <c r="AC860" s="15">
        <v>150</v>
      </c>
      <c r="AD860" s="15">
        <v>68</v>
      </c>
      <c r="AE860" s="15">
        <v>90</v>
      </c>
      <c r="AF860" s="15">
        <v>69</v>
      </c>
      <c r="AG860" s="15">
        <v>119</v>
      </c>
      <c r="AH860" s="15">
        <v>37</v>
      </c>
      <c r="AI860" s="15">
        <v>152</v>
      </c>
      <c r="AJ860" s="15">
        <v>84</v>
      </c>
      <c r="AK860" s="15">
        <v>30</v>
      </c>
      <c r="AL860" s="15">
        <v>77</v>
      </c>
      <c r="AM860" s="15">
        <v>36</v>
      </c>
      <c r="AN860" s="15">
        <v>47</v>
      </c>
      <c r="AO860" s="15">
        <v>25</v>
      </c>
      <c r="AP860" s="15">
        <v>3</v>
      </c>
      <c r="AQ860" s="15">
        <v>40</v>
      </c>
      <c r="AR860" s="15">
        <v>118</v>
      </c>
      <c r="AS860" s="15">
        <v>11</v>
      </c>
      <c r="AT860" s="15">
        <v>143</v>
      </c>
      <c r="AU860" s="15">
        <v>39</v>
      </c>
      <c r="AV860" s="15">
        <v>127</v>
      </c>
      <c r="AW860" s="15">
        <v>12</v>
      </c>
      <c r="AX860" s="15">
        <v>28</v>
      </c>
      <c r="AY860" s="15">
        <v>128</v>
      </c>
      <c r="AZ860" s="15">
        <v>153</v>
      </c>
      <c r="BA860" s="15">
        <v>141</v>
      </c>
      <c r="BB860" s="15">
        <v>51</v>
      </c>
      <c r="BC860" s="15">
        <v>24</v>
      </c>
      <c r="BD860" s="15">
        <v>75</v>
      </c>
      <c r="BE860" s="15">
        <v>106</v>
      </c>
      <c r="BF860" s="15">
        <v>116</v>
      </c>
      <c r="BG860" s="15">
        <v>166</v>
      </c>
      <c r="BH860" s="15">
        <v>1</v>
      </c>
      <c r="BI860" s="15">
        <v>33</v>
      </c>
      <c r="BJ860" s="15">
        <v>121</v>
      </c>
      <c r="BK860" s="15">
        <v>62</v>
      </c>
      <c r="BL860" s="15">
        <v>6</v>
      </c>
      <c r="BM860" s="15">
        <v>72</v>
      </c>
      <c r="BN860" s="15">
        <v>19</v>
      </c>
      <c r="BO860" s="15">
        <v>61</v>
      </c>
      <c r="BP860" s="15">
        <v>145</v>
      </c>
      <c r="BQ860" s="15">
        <v>160</v>
      </c>
      <c r="BR860" s="15">
        <v>98</v>
      </c>
      <c r="BS860" s="15">
        <v>173</v>
      </c>
      <c r="BT860" s="15">
        <v>74</v>
      </c>
      <c r="BU860" s="15">
        <v>21</v>
      </c>
      <c r="BV860" s="15">
        <v>76</v>
      </c>
      <c r="BW860" s="15">
        <v>59</v>
      </c>
      <c r="BX860" s="15">
        <v>155</v>
      </c>
      <c r="BY860" s="15">
        <v>60</v>
      </c>
      <c r="BZ860" s="15">
        <v>2</v>
      </c>
      <c r="CA860" s="15">
        <v>67</v>
      </c>
      <c r="CB860" s="15">
        <v>22</v>
      </c>
      <c r="CC860" s="15">
        <v>165</v>
      </c>
      <c r="CD860" s="15">
        <v>126</v>
      </c>
      <c r="CE860" s="15">
        <v>109</v>
      </c>
      <c r="CF860" s="15">
        <v>63</v>
      </c>
      <c r="CG860" s="15">
        <v>14</v>
      </c>
      <c r="CH860" s="15">
        <v>5</v>
      </c>
      <c r="CI860" s="15">
        <v>149</v>
      </c>
      <c r="CJ860" s="15">
        <v>154</v>
      </c>
      <c r="CK860" s="15">
        <v>41</v>
      </c>
      <c r="CL860" s="15">
        <v>29</v>
      </c>
      <c r="CM860" s="15">
        <v>55</v>
      </c>
      <c r="CN860" s="15">
        <v>104</v>
      </c>
      <c r="CO860" s="15">
        <v>120</v>
      </c>
      <c r="CP860" s="15">
        <v>97</v>
      </c>
      <c r="CQ860" s="15">
        <v>136</v>
      </c>
      <c r="CR860" s="15">
        <v>132</v>
      </c>
      <c r="CS860" s="15">
        <v>26</v>
      </c>
      <c r="CT860" s="15">
        <v>54</v>
      </c>
      <c r="CU860" s="15">
        <v>50</v>
      </c>
      <c r="CV860" s="15">
        <v>9</v>
      </c>
      <c r="CW860" s="15">
        <v>85</v>
      </c>
      <c r="CX860" s="15">
        <v>89</v>
      </c>
      <c r="CY860" s="15">
        <v>107</v>
      </c>
      <c r="CZ860" s="15">
        <v>133</v>
      </c>
      <c r="DA860" s="15">
        <v>92</v>
      </c>
      <c r="DB860" s="15">
        <v>112</v>
      </c>
      <c r="DC860" s="15">
        <v>159</v>
      </c>
      <c r="DD860" s="15">
        <v>122</v>
      </c>
      <c r="DE860" s="15">
        <v>82</v>
      </c>
      <c r="DF860" s="15">
        <v>53</v>
      </c>
      <c r="DG860" s="15">
        <v>45</v>
      </c>
      <c r="DH860" s="15">
        <v>113</v>
      </c>
      <c r="DI860" s="15">
        <v>142</v>
      </c>
      <c r="DJ860" s="15">
        <v>161</v>
      </c>
      <c r="DK860" s="15">
        <v>81</v>
      </c>
      <c r="DL860" s="15">
        <v>124</v>
      </c>
      <c r="DM860" s="15">
        <v>164</v>
      </c>
      <c r="DN860" s="15">
        <v>64</v>
      </c>
      <c r="DO860" s="15">
        <v>32</v>
      </c>
      <c r="DP860" s="15">
        <v>108</v>
      </c>
      <c r="DQ860" s="15">
        <v>117</v>
      </c>
      <c r="DR860" s="15">
        <v>140</v>
      </c>
      <c r="DS860" s="15">
        <v>105</v>
      </c>
      <c r="DT860" s="15">
        <v>125</v>
      </c>
      <c r="DU860" s="15">
        <v>46</v>
      </c>
      <c r="DV860" s="15">
        <v>17</v>
      </c>
      <c r="DW860" s="15">
        <v>158</v>
      </c>
      <c r="DX860" s="15">
        <v>147</v>
      </c>
      <c r="DY860" s="15">
        <v>130</v>
      </c>
      <c r="DZ860" s="15">
        <v>99</v>
      </c>
      <c r="EA860" s="15">
        <v>95</v>
      </c>
      <c r="EB860" s="15">
        <v>43</v>
      </c>
      <c r="EC860" s="15">
        <v>115</v>
      </c>
      <c r="ED860" s="15">
        <v>171</v>
      </c>
      <c r="EE860" s="15">
        <v>16</v>
      </c>
      <c r="EF860" s="15">
        <v>103</v>
      </c>
      <c r="EG860" s="15">
        <v>91</v>
      </c>
      <c r="EH860" s="15">
        <v>44</v>
      </c>
      <c r="EI860" s="15">
        <v>87</v>
      </c>
      <c r="EJ860" s="15">
        <v>8</v>
      </c>
      <c r="EK860" s="15">
        <v>139</v>
      </c>
      <c r="EL860" s="15">
        <v>13</v>
      </c>
      <c r="EM860" s="15">
        <v>56</v>
      </c>
      <c r="EN860" s="15">
        <v>146</v>
      </c>
      <c r="EO860" s="15">
        <v>134</v>
      </c>
      <c r="EP860" s="15">
        <v>168</v>
      </c>
      <c r="EQ860" s="15">
        <v>100</v>
      </c>
      <c r="ER860" s="15">
        <v>20</v>
      </c>
      <c r="ES860" s="15">
        <v>66</v>
      </c>
      <c r="ET860" s="15">
        <v>79</v>
      </c>
      <c r="EU860" s="15">
        <v>114</v>
      </c>
      <c r="EV860" s="15">
        <v>123</v>
      </c>
      <c r="EW860" s="15">
        <v>31</v>
      </c>
      <c r="EX860" s="15">
        <v>163</v>
      </c>
      <c r="EY860" s="15">
        <v>78</v>
      </c>
      <c r="EZ860" s="15">
        <v>10</v>
      </c>
      <c r="FA860" s="15">
        <v>170</v>
      </c>
      <c r="FB860" s="15">
        <v>131</v>
      </c>
      <c r="FC860" s="15">
        <v>58</v>
      </c>
      <c r="FD860" s="15">
        <v>49</v>
      </c>
      <c r="FE860" s="15">
        <v>23</v>
      </c>
      <c r="FF860" s="15">
        <v>138</v>
      </c>
      <c r="FG860" s="15">
        <v>169</v>
      </c>
      <c r="FH860" s="15">
        <v>80</v>
      </c>
      <c r="FI860" s="15">
        <v>71</v>
      </c>
      <c r="FJ860" s="15">
        <v>174</v>
      </c>
      <c r="FK860" s="15">
        <v>151</v>
      </c>
      <c r="FL860" s="15">
        <v>34</v>
      </c>
      <c r="FM860" s="15">
        <v>65</v>
      </c>
      <c r="FN860" s="15">
        <v>27</v>
      </c>
      <c r="FO860" s="15">
        <v>137</v>
      </c>
      <c r="FP860" s="15">
        <v>94</v>
      </c>
      <c r="FQ860" s="15">
        <v>96</v>
      </c>
      <c r="FR860" s="15">
        <v>101</v>
      </c>
      <c r="FS860" s="15">
        <v>167</v>
      </c>
      <c r="FT860" s="15">
        <v>129</v>
      </c>
      <c r="FU860" s="15">
        <v>18</v>
      </c>
      <c r="FV860" s="15">
        <v>144</v>
      </c>
      <c r="FW860" s="15">
        <v>83</v>
      </c>
    </row>
    <row r="861" spans="4:180" s="15" customFormat="1"/>
    <row r="862" spans="4:180" s="15" customFormat="1">
      <c r="D862" s="479">
        <v>175</v>
      </c>
      <c r="E862" s="40" t="s">
        <v>338</v>
      </c>
    </row>
    <row r="863" spans="4:180" s="15" customFormat="1">
      <c r="E863" s="475" t="s">
        <v>283</v>
      </c>
      <c r="F863" s="15">
        <v>1</v>
      </c>
      <c r="G863" s="15">
        <v>2</v>
      </c>
      <c r="H863" s="15">
        <v>3</v>
      </c>
      <c r="I863" s="15">
        <v>4</v>
      </c>
      <c r="J863" s="15">
        <v>5</v>
      </c>
      <c r="K863" s="15">
        <v>6</v>
      </c>
      <c r="L863" s="15">
        <v>7</v>
      </c>
      <c r="M863" s="15">
        <v>8</v>
      </c>
      <c r="N863" s="15">
        <v>9</v>
      </c>
      <c r="O863" s="15">
        <v>10</v>
      </c>
      <c r="P863" s="15">
        <v>11</v>
      </c>
      <c r="Q863" s="15">
        <v>12</v>
      </c>
      <c r="R863" s="15">
        <v>13</v>
      </c>
      <c r="S863" s="15">
        <v>14</v>
      </c>
      <c r="T863" s="15">
        <v>15</v>
      </c>
      <c r="U863" s="15">
        <v>16</v>
      </c>
      <c r="V863" s="15">
        <v>17</v>
      </c>
      <c r="W863" s="15">
        <v>18</v>
      </c>
      <c r="X863" s="15">
        <v>19</v>
      </c>
      <c r="Y863" s="15">
        <v>20</v>
      </c>
      <c r="Z863" s="15">
        <v>21</v>
      </c>
      <c r="AA863" s="15">
        <v>22</v>
      </c>
      <c r="AB863" s="15">
        <v>23</v>
      </c>
      <c r="AC863" s="15">
        <v>24</v>
      </c>
      <c r="AD863" s="15">
        <v>25</v>
      </c>
      <c r="AE863" s="15">
        <v>26</v>
      </c>
      <c r="AF863" s="15">
        <v>27</v>
      </c>
      <c r="AG863" s="15">
        <v>28</v>
      </c>
      <c r="AH863" s="15">
        <v>29</v>
      </c>
      <c r="AI863" s="15">
        <v>30</v>
      </c>
      <c r="AJ863" s="15">
        <v>31</v>
      </c>
      <c r="AK863" s="15">
        <v>32</v>
      </c>
      <c r="AL863" s="15">
        <v>33</v>
      </c>
      <c r="AM863" s="15">
        <v>34</v>
      </c>
      <c r="AN863" s="15">
        <v>35</v>
      </c>
      <c r="AO863" s="15">
        <v>36</v>
      </c>
      <c r="AP863" s="15">
        <v>37</v>
      </c>
      <c r="AQ863" s="15">
        <v>38</v>
      </c>
      <c r="AR863" s="15">
        <v>39</v>
      </c>
      <c r="AS863" s="15">
        <v>40</v>
      </c>
      <c r="AT863" s="15">
        <v>41</v>
      </c>
      <c r="AU863" s="15">
        <v>42</v>
      </c>
      <c r="AV863" s="15">
        <v>43</v>
      </c>
      <c r="AW863" s="15">
        <v>44</v>
      </c>
      <c r="AX863" s="15">
        <v>45</v>
      </c>
      <c r="AY863" s="15">
        <v>46</v>
      </c>
      <c r="AZ863" s="15">
        <v>47</v>
      </c>
      <c r="BA863" s="15">
        <v>48</v>
      </c>
      <c r="BB863" s="15">
        <v>49</v>
      </c>
      <c r="BC863" s="15">
        <v>50</v>
      </c>
      <c r="BD863" s="15">
        <v>51</v>
      </c>
      <c r="BE863" s="15">
        <v>52</v>
      </c>
      <c r="BF863" s="15">
        <v>53</v>
      </c>
      <c r="BG863" s="15">
        <v>54</v>
      </c>
      <c r="BH863" s="15">
        <v>55</v>
      </c>
      <c r="BI863" s="15">
        <v>56</v>
      </c>
      <c r="BJ863" s="15">
        <v>57</v>
      </c>
      <c r="BK863" s="15">
        <v>58</v>
      </c>
      <c r="BL863" s="15">
        <v>59</v>
      </c>
      <c r="BM863" s="15">
        <v>60</v>
      </c>
      <c r="BN863" s="15">
        <v>61</v>
      </c>
      <c r="BO863" s="15">
        <v>62</v>
      </c>
      <c r="BP863" s="15">
        <v>63</v>
      </c>
      <c r="BQ863" s="15">
        <v>64</v>
      </c>
      <c r="BR863" s="15">
        <v>65</v>
      </c>
      <c r="BS863" s="15">
        <v>66</v>
      </c>
      <c r="BT863" s="15">
        <v>67</v>
      </c>
      <c r="BU863" s="15">
        <v>68</v>
      </c>
      <c r="BV863" s="15">
        <v>69</v>
      </c>
      <c r="BW863" s="15">
        <v>70</v>
      </c>
      <c r="BX863" s="15">
        <v>71</v>
      </c>
      <c r="BY863" s="15">
        <v>72</v>
      </c>
      <c r="BZ863" s="15">
        <v>73</v>
      </c>
      <c r="CA863" s="15">
        <v>74</v>
      </c>
      <c r="CB863" s="15">
        <v>75</v>
      </c>
      <c r="CC863" s="15">
        <v>76</v>
      </c>
      <c r="CD863" s="15">
        <v>77</v>
      </c>
      <c r="CE863" s="15">
        <v>78</v>
      </c>
      <c r="CF863" s="15">
        <v>79</v>
      </c>
      <c r="CG863" s="15">
        <v>80</v>
      </c>
      <c r="CH863" s="15">
        <v>81</v>
      </c>
      <c r="CI863" s="15">
        <v>82</v>
      </c>
      <c r="CJ863" s="15">
        <v>83</v>
      </c>
      <c r="CK863" s="15">
        <v>84</v>
      </c>
      <c r="CL863" s="15">
        <v>85</v>
      </c>
      <c r="CM863" s="15">
        <v>86</v>
      </c>
      <c r="CN863" s="15">
        <v>87</v>
      </c>
      <c r="CO863" s="15">
        <v>88</v>
      </c>
      <c r="CP863" s="15">
        <v>89</v>
      </c>
      <c r="CQ863" s="15">
        <v>90</v>
      </c>
      <c r="CR863" s="15">
        <v>91</v>
      </c>
      <c r="CS863" s="15">
        <v>92</v>
      </c>
      <c r="CT863" s="15">
        <v>93</v>
      </c>
      <c r="CU863" s="15">
        <v>94</v>
      </c>
      <c r="CV863" s="15">
        <v>95</v>
      </c>
      <c r="CW863" s="15">
        <v>96</v>
      </c>
      <c r="CX863" s="15">
        <v>97</v>
      </c>
      <c r="CY863" s="15">
        <v>98</v>
      </c>
      <c r="CZ863" s="15">
        <v>99</v>
      </c>
      <c r="DA863" s="15">
        <v>100</v>
      </c>
      <c r="DB863" s="15">
        <v>101</v>
      </c>
      <c r="DC863" s="15">
        <v>102</v>
      </c>
      <c r="DD863" s="15">
        <v>103</v>
      </c>
      <c r="DE863" s="15">
        <v>104</v>
      </c>
      <c r="DF863" s="15">
        <v>105</v>
      </c>
      <c r="DG863" s="15">
        <v>106</v>
      </c>
      <c r="DH863" s="15">
        <v>107</v>
      </c>
      <c r="DI863" s="15">
        <v>108</v>
      </c>
      <c r="DJ863" s="15">
        <v>109</v>
      </c>
      <c r="DK863" s="15">
        <v>110</v>
      </c>
      <c r="DL863" s="15">
        <v>111</v>
      </c>
      <c r="DM863" s="15">
        <v>112</v>
      </c>
      <c r="DN863" s="15">
        <v>113</v>
      </c>
      <c r="DO863" s="15">
        <v>114</v>
      </c>
      <c r="DP863" s="15">
        <v>115</v>
      </c>
      <c r="DQ863" s="15">
        <v>116</v>
      </c>
      <c r="DR863" s="15">
        <v>117</v>
      </c>
      <c r="DS863" s="15">
        <v>118</v>
      </c>
      <c r="DT863" s="15">
        <v>119</v>
      </c>
      <c r="DU863" s="15">
        <v>120</v>
      </c>
      <c r="DV863" s="15">
        <v>121</v>
      </c>
      <c r="DW863" s="15">
        <v>122</v>
      </c>
      <c r="DX863" s="15">
        <v>123</v>
      </c>
      <c r="DY863" s="15">
        <v>124</v>
      </c>
      <c r="DZ863" s="15">
        <v>125</v>
      </c>
      <c r="EA863" s="15">
        <v>126</v>
      </c>
      <c r="EB863" s="15">
        <v>127</v>
      </c>
      <c r="EC863" s="15">
        <v>128</v>
      </c>
      <c r="ED863" s="15">
        <v>129</v>
      </c>
      <c r="EE863" s="15">
        <v>130</v>
      </c>
      <c r="EF863" s="15">
        <v>131</v>
      </c>
      <c r="EG863" s="15">
        <v>132</v>
      </c>
      <c r="EH863" s="15">
        <v>133</v>
      </c>
      <c r="EI863" s="15">
        <v>134</v>
      </c>
      <c r="EJ863" s="15">
        <v>135</v>
      </c>
      <c r="EK863" s="15">
        <v>136</v>
      </c>
      <c r="EL863" s="15">
        <v>137</v>
      </c>
      <c r="EM863" s="15">
        <v>138</v>
      </c>
      <c r="EN863" s="15">
        <v>139</v>
      </c>
      <c r="EO863" s="15">
        <v>140</v>
      </c>
      <c r="EP863" s="15">
        <v>141</v>
      </c>
      <c r="EQ863" s="15">
        <v>142</v>
      </c>
      <c r="ER863" s="15">
        <v>143</v>
      </c>
      <c r="ES863" s="15">
        <v>144</v>
      </c>
      <c r="ET863" s="15">
        <v>145</v>
      </c>
      <c r="EU863" s="15">
        <v>146</v>
      </c>
      <c r="EV863" s="15">
        <v>147</v>
      </c>
      <c r="EW863" s="15">
        <v>148</v>
      </c>
      <c r="EX863" s="15">
        <v>149</v>
      </c>
      <c r="EY863" s="15">
        <v>150</v>
      </c>
      <c r="EZ863" s="15">
        <v>151</v>
      </c>
      <c r="FA863" s="15">
        <v>152</v>
      </c>
      <c r="FB863" s="15">
        <v>153</v>
      </c>
      <c r="FC863" s="15">
        <v>154</v>
      </c>
      <c r="FD863" s="15">
        <v>155</v>
      </c>
      <c r="FE863" s="15">
        <v>156</v>
      </c>
      <c r="FF863" s="15">
        <v>157</v>
      </c>
      <c r="FG863" s="15">
        <v>158</v>
      </c>
      <c r="FH863" s="15">
        <v>159</v>
      </c>
      <c r="FI863" s="15">
        <v>160</v>
      </c>
      <c r="FJ863" s="15">
        <v>161</v>
      </c>
      <c r="FK863" s="15">
        <v>162</v>
      </c>
      <c r="FL863" s="15">
        <v>163</v>
      </c>
      <c r="FM863" s="15">
        <v>164</v>
      </c>
      <c r="FN863" s="15">
        <v>165</v>
      </c>
      <c r="FO863" s="15">
        <v>166</v>
      </c>
      <c r="FP863" s="15">
        <v>167</v>
      </c>
      <c r="FQ863" s="15">
        <v>168</v>
      </c>
      <c r="FR863" s="15">
        <v>169</v>
      </c>
      <c r="FS863" s="15">
        <v>170</v>
      </c>
      <c r="FT863" s="15">
        <v>171</v>
      </c>
      <c r="FU863" s="15">
        <v>172</v>
      </c>
      <c r="FV863" s="15">
        <v>173</v>
      </c>
      <c r="FW863" s="15">
        <v>174</v>
      </c>
      <c r="FX863" s="15">
        <v>175</v>
      </c>
    </row>
    <row r="864" spans="4:180" s="15" customFormat="1">
      <c r="E864" s="475" t="s">
        <v>311</v>
      </c>
      <c r="F864" s="15">
        <v>132</v>
      </c>
      <c r="G864" s="15">
        <v>120</v>
      </c>
      <c r="H864" s="15">
        <v>21</v>
      </c>
      <c r="I864" s="15">
        <v>126</v>
      </c>
      <c r="J864" s="15">
        <v>96</v>
      </c>
      <c r="K864" s="15">
        <v>145</v>
      </c>
      <c r="L864" s="15">
        <v>26</v>
      </c>
      <c r="M864" s="15">
        <v>104</v>
      </c>
      <c r="N864" s="15">
        <v>17</v>
      </c>
      <c r="O864" s="15">
        <v>73</v>
      </c>
      <c r="P864" s="15">
        <v>159</v>
      </c>
      <c r="Q864" s="15">
        <v>63</v>
      </c>
      <c r="R864" s="15">
        <v>129</v>
      </c>
      <c r="S864" s="15">
        <v>122</v>
      </c>
      <c r="T864" s="15">
        <v>142</v>
      </c>
      <c r="U864" s="15">
        <v>34</v>
      </c>
      <c r="V864" s="15">
        <v>163</v>
      </c>
      <c r="W864" s="15">
        <v>135</v>
      </c>
      <c r="X864" s="15">
        <v>141</v>
      </c>
      <c r="Y864" s="15">
        <v>66</v>
      </c>
      <c r="Z864" s="15">
        <v>92</v>
      </c>
      <c r="AA864" s="15">
        <v>173</v>
      </c>
      <c r="AB864" s="15">
        <v>154</v>
      </c>
      <c r="AC864" s="15">
        <v>7</v>
      </c>
      <c r="AD864" s="15">
        <v>72</v>
      </c>
      <c r="AE864" s="15">
        <v>114</v>
      </c>
      <c r="AF864" s="15">
        <v>99</v>
      </c>
      <c r="AG864" s="15">
        <v>136</v>
      </c>
      <c r="AH864" s="15">
        <v>148</v>
      </c>
      <c r="AI864" s="15">
        <v>51</v>
      </c>
      <c r="AJ864" s="15">
        <v>15</v>
      </c>
      <c r="AK864" s="15">
        <v>175</v>
      </c>
      <c r="AL864" s="15">
        <v>152</v>
      </c>
      <c r="AM864" s="15">
        <v>52</v>
      </c>
      <c r="AN864" s="15">
        <v>116</v>
      </c>
      <c r="AO864" s="15">
        <v>93</v>
      </c>
      <c r="AP864" s="15">
        <v>155</v>
      </c>
      <c r="AQ864" s="15">
        <v>84</v>
      </c>
      <c r="AR864" s="15">
        <v>30</v>
      </c>
      <c r="AS864" s="15">
        <v>36</v>
      </c>
      <c r="AT864" s="15">
        <v>105</v>
      </c>
      <c r="AU864" s="15">
        <v>19</v>
      </c>
      <c r="AV864" s="15">
        <v>67</v>
      </c>
      <c r="AW864" s="15">
        <v>81</v>
      </c>
      <c r="AX864" s="15">
        <v>139</v>
      </c>
      <c r="AY864" s="15">
        <v>79</v>
      </c>
      <c r="AZ864" s="15">
        <v>166</v>
      </c>
      <c r="BA864" s="15">
        <v>137</v>
      </c>
      <c r="BB864" s="15">
        <v>102</v>
      </c>
      <c r="BC864" s="15">
        <v>162</v>
      </c>
      <c r="BD864" s="15">
        <v>45</v>
      </c>
      <c r="BE864" s="15">
        <v>56</v>
      </c>
      <c r="BF864" s="15">
        <v>75</v>
      </c>
      <c r="BG864" s="15">
        <v>110</v>
      </c>
      <c r="BH864" s="15">
        <v>13</v>
      </c>
      <c r="BI864" s="15">
        <v>115</v>
      </c>
      <c r="BJ864" s="15">
        <v>40</v>
      </c>
      <c r="BK864" s="15">
        <v>95</v>
      </c>
      <c r="BL864" s="15">
        <v>3</v>
      </c>
      <c r="BM864" s="15">
        <v>49</v>
      </c>
      <c r="BN864" s="15">
        <v>133</v>
      </c>
      <c r="BO864" s="15">
        <v>161</v>
      </c>
      <c r="BP864" s="15">
        <v>74</v>
      </c>
      <c r="BQ864" s="15">
        <v>121</v>
      </c>
      <c r="BR864" s="15">
        <v>138</v>
      </c>
      <c r="BS864" s="15">
        <v>4</v>
      </c>
      <c r="BT864" s="15">
        <v>35</v>
      </c>
      <c r="BU864" s="15">
        <v>77</v>
      </c>
      <c r="BV864" s="15">
        <v>41</v>
      </c>
      <c r="BW864" s="15">
        <v>59</v>
      </c>
      <c r="BX864" s="15">
        <v>97</v>
      </c>
      <c r="BY864" s="15">
        <v>101</v>
      </c>
      <c r="BZ864" s="15">
        <v>27</v>
      </c>
      <c r="CA864" s="15">
        <v>38</v>
      </c>
      <c r="CB864" s="15">
        <v>169</v>
      </c>
      <c r="CC864" s="15">
        <v>24</v>
      </c>
      <c r="CD864" s="15">
        <v>10</v>
      </c>
      <c r="CE864" s="15">
        <v>117</v>
      </c>
      <c r="CF864" s="15">
        <v>62</v>
      </c>
      <c r="CG864" s="15">
        <v>167</v>
      </c>
      <c r="CH864" s="15">
        <v>140</v>
      </c>
      <c r="CI864" s="15">
        <v>8</v>
      </c>
      <c r="CJ864" s="15">
        <v>151</v>
      </c>
      <c r="CK864" s="15">
        <v>107</v>
      </c>
      <c r="CL864" s="15">
        <v>98</v>
      </c>
      <c r="CM864" s="15">
        <v>128</v>
      </c>
      <c r="CN864" s="15">
        <v>1</v>
      </c>
      <c r="CO864" s="15">
        <v>112</v>
      </c>
      <c r="CP864" s="15">
        <v>46</v>
      </c>
      <c r="CQ864" s="15">
        <v>76</v>
      </c>
      <c r="CR864" s="15">
        <v>80</v>
      </c>
      <c r="CS864" s="15">
        <v>168</v>
      </c>
      <c r="CT864" s="15">
        <v>39</v>
      </c>
      <c r="CU864" s="15">
        <v>42</v>
      </c>
      <c r="CV864" s="15">
        <v>58</v>
      </c>
      <c r="CW864" s="15">
        <v>68</v>
      </c>
      <c r="CX864" s="15">
        <v>44</v>
      </c>
      <c r="CY864" s="15">
        <v>124</v>
      </c>
      <c r="CZ864" s="15">
        <v>71</v>
      </c>
      <c r="DA864" s="15">
        <v>158</v>
      </c>
      <c r="DB864" s="15">
        <v>157</v>
      </c>
      <c r="DC864" s="15">
        <v>144</v>
      </c>
      <c r="DD864" s="15">
        <v>31</v>
      </c>
      <c r="DE864" s="15">
        <v>82</v>
      </c>
      <c r="DF864" s="15">
        <v>69</v>
      </c>
      <c r="DG864" s="15">
        <v>170</v>
      </c>
      <c r="DH864" s="15">
        <v>29</v>
      </c>
      <c r="DI864" s="15">
        <v>9</v>
      </c>
      <c r="DJ864" s="15">
        <v>25</v>
      </c>
      <c r="DK864" s="15">
        <v>37</v>
      </c>
      <c r="DL864" s="15">
        <v>57</v>
      </c>
      <c r="DM864" s="15">
        <v>88</v>
      </c>
      <c r="DN864" s="15">
        <v>20</v>
      </c>
      <c r="DO864" s="15">
        <v>150</v>
      </c>
      <c r="DP864" s="15">
        <v>134</v>
      </c>
      <c r="DQ864" s="15">
        <v>50</v>
      </c>
      <c r="DR864" s="15">
        <v>118</v>
      </c>
      <c r="DS864" s="15">
        <v>131</v>
      </c>
      <c r="DT864" s="15">
        <v>6</v>
      </c>
      <c r="DU864" s="15">
        <v>2</v>
      </c>
      <c r="DV864" s="15">
        <v>87</v>
      </c>
      <c r="DW864" s="15">
        <v>165</v>
      </c>
      <c r="DX864" s="15">
        <v>106</v>
      </c>
      <c r="DY864" s="15">
        <v>70</v>
      </c>
      <c r="DZ864" s="15">
        <v>83</v>
      </c>
      <c r="EA864" s="15">
        <v>18</v>
      </c>
      <c r="EB864" s="15">
        <v>94</v>
      </c>
      <c r="EC864" s="15">
        <v>86</v>
      </c>
      <c r="ED864" s="15">
        <v>28</v>
      </c>
      <c r="EE864" s="15">
        <v>113</v>
      </c>
      <c r="EF864" s="15">
        <v>89</v>
      </c>
      <c r="EG864" s="15">
        <v>64</v>
      </c>
      <c r="EH864" s="15">
        <v>22</v>
      </c>
      <c r="EI864" s="15">
        <v>16</v>
      </c>
      <c r="EJ864" s="15">
        <v>111</v>
      </c>
      <c r="EK864" s="15">
        <v>119</v>
      </c>
      <c r="EL864" s="15">
        <v>48</v>
      </c>
      <c r="EM864" s="15">
        <v>146</v>
      </c>
      <c r="EN864" s="15">
        <v>108</v>
      </c>
      <c r="EO864" s="15">
        <v>12</v>
      </c>
      <c r="EP864" s="15">
        <v>109</v>
      </c>
      <c r="EQ864" s="15">
        <v>55</v>
      </c>
      <c r="ER864" s="15">
        <v>32</v>
      </c>
      <c r="ES864" s="15">
        <v>60</v>
      </c>
      <c r="ET864" s="15">
        <v>153</v>
      </c>
      <c r="EU864" s="15">
        <v>54</v>
      </c>
      <c r="EV864" s="15">
        <v>130</v>
      </c>
      <c r="EW864" s="15">
        <v>164</v>
      </c>
      <c r="EX864" s="15">
        <v>172</v>
      </c>
      <c r="EY864" s="15">
        <v>61</v>
      </c>
      <c r="EZ864" s="15">
        <v>143</v>
      </c>
      <c r="FA864" s="15">
        <v>53</v>
      </c>
      <c r="FB864" s="15">
        <v>149</v>
      </c>
      <c r="FC864" s="15">
        <v>171</v>
      </c>
      <c r="FD864" s="15">
        <v>123</v>
      </c>
      <c r="FE864" s="15">
        <v>5</v>
      </c>
      <c r="FF864" s="15">
        <v>156</v>
      </c>
      <c r="FG864" s="15">
        <v>100</v>
      </c>
      <c r="FH864" s="15">
        <v>85</v>
      </c>
      <c r="FI864" s="15">
        <v>23</v>
      </c>
      <c r="FJ864" s="15">
        <v>14</v>
      </c>
      <c r="FK864" s="15">
        <v>103</v>
      </c>
      <c r="FL864" s="15">
        <v>147</v>
      </c>
      <c r="FM864" s="15">
        <v>91</v>
      </c>
      <c r="FN864" s="15">
        <v>78</v>
      </c>
      <c r="FO864" s="15">
        <v>47</v>
      </c>
      <c r="FP864" s="15">
        <v>43</v>
      </c>
      <c r="FQ864" s="15">
        <v>174</v>
      </c>
      <c r="FR864" s="15">
        <v>90</v>
      </c>
      <c r="FS864" s="15">
        <v>11</v>
      </c>
      <c r="FT864" s="15">
        <v>160</v>
      </c>
      <c r="FU864" s="15">
        <v>125</v>
      </c>
      <c r="FV864" s="15">
        <v>65</v>
      </c>
      <c r="FW864" s="15">
        <v>33</v>
      </c>
      <c r="FX864" s="15">
        <v>127</v>
      </c>
    </row>
    <row r="865" spans="4:184" s="15" customFormat="1">
      <c r="E865" s="475" t="s">
        <v>313</v>
      </c>
      <c r="F865" s="15">
        <v>148</v>
      </c>
      <c r="G865" s="15">
        <v>115</v>
      </c>
      <c r="H865" s="15">
        <v>81</v>
      </c>
      <c r="I865" s="15">
        <v>15</v>
      </c>
      <c r="J865" s="15">
        <v>163</v>
      </c>
      <c r="K865" s="15">
        <v>59</v>
      </c>
      <c r="L865" s="15">
        <v>171</v>
      </c>
      <c r="M865" s="15">
        <v>140</v>
      </c>
      <c r="N865" s="15">
        <v>18</v>
      </c>
      <c r="O865" s="15">
        <v>22</v>
      </c>
      <c r="P865" s="15">
        <v>33</v>
      </c>
      <c r="Q865" s="15">
        <v>11</v>
      </c>
      <c r="R865" s="15">
        <v>155</v>
      </c>
      <c r="S865" s="15">
        <v>8</v>
      </c>
      <c r="T865" s="15">
        <v>21</v>
      </c>
      <c r="U865" s="15">
        <v>139</v>
      </c>
      <c r="V865" s="15">
        <v>100</v>
      </c>
      <c r="W865" s="15">
        <v>175</v>
      </c>
      <c r="X865" s="15">
        <v>92</v>
      </c>
      <c r="Y865" s="15">
        <v>109</v>
      </c>
      <c r="Z865" s="15">
        <v>10</v>
      </c>
      <c r="AA865" s="15">
        <v>79</v>
      </c>
      <c r="AB865" s="15">
        <v>120</v>
      </c>
      <c r="AC865" s="15">
        <v>45</v>
      </c>
      <c r="AD865" s="15">
        <v>103</v>
      </c>
      <c r="AE865" s="15">
        <v>130</v>
      </c>
      <c r="AF865" s="15">
        <v>23</v>
      </c>
      <c r="AG865" s="15">
        <v>107</v>
      </c>
      <c r="AH865" s="15">
        <v>43</v>
      </c>
      <c r="AI865" s="15">
        <v>14</v>
      </c>
      <c r="AJ865" s="15">
        <v>55</v>
      </c>
      <c r="AK865" s="15">
        <v>149</v>
      </c>
      <c r="AL865" s="15">
        <v>62</v>
      </c>
      <c r="AM865" s="15">
        <v>88</v>
      </c>
      <c r="AN865" s="15">
        <v>91</v>
      </c>
      <c r="AO865" s="15">
        <v>158</v>
      </c>
      <c r="AP865" s="15">
        <v>126</v>
      </c>
      <c r="AQ865" s="15">
        <v>141</v>
      </c>
      <c r="AR865" s="15">
        <v>152</v>
      </c>
      <c r="AS865" s="15">
        <v>32</v>
      </c>
      <c r="AT865" s="15">
        <v>74</v>
      </c>
      <c r="AU865" s="15">
        <v>98</v>
      </c>
      <c r="AV865" s="15">
        <v>29</v>
      </c>
      <c r="AW865" s="15">
        <v>67</v>
      </c>
      <c r="AX865" s="15">
        <v>16</v>
      </c>
      <c r="AY865" s="15">
        <v>25</v>
      </c>
      <c r="AZ865" s="15">
        <v>174</v>
      </c>
      <c r="BA865" s="15">
        <v>2</v>
      </c>
      <c r="BB865" s="15">
        <v>156</v>
      </c>
      <c r="BC865" s="15">
        <v>87</v>
      </c>
      <c r="BD865" s="15">
        <v>124</v>
      </c>
      <c r="BE865" s="15">
        <v>65</v>
      </c>
      <c r="BF865" s="15">
        <v>167</v>
      </c>
      <c r="BG865" s="15">
        <v>157</v>
      </c>
      <c r="BH865" s="15">
        <v>46</v>
      </c>
      <c r="BI865" s="15">
        <v>40</v>
      </c>
      <c r="BJ865" s="15">
        <v>153</v>
      </c>
      <c r="BK865" s="15">
        <v>66</v>
      </c>
      <c r="BL865" s="15">
        <v>166</v>
      </c>
      <c r="BM865" s="15">
        <v>119</v>
      </c>
      <c r="BN865" s="15">
        <v>70</v>
      </c>
      <c r="BO865" s="15">
        <v>84</v>
      </c>
      <c r="BP865" s="15">
        <v>64</v>
      </c>
      <c r="BQ865" s="15">
        <v>80</v>
      </c>
      <c r="BR865" s="15">
        <v>118</v>
      </c>
      <c r="BS865" s="15">
        <v>58</v>
      </c>
      <c r="BT865" s="15">
        <v>138</v>
      </c>
      <c r="BU865" s="15">
        <v>102</v>
      </c>
      <c r="BV865" s="15">
        <v>86</v>
      </c>
      <c r="BW865" s="15">
        <v>147</v>
      </c>
      <c r="BX865" s="15">
        <v>164</v>
      </c>
      <c r="BY865" s="15">
        <v>89</v>
      </c>
      <c r="BZ865" s="15">
        <v>72</v>
      </c>
      <c r="CA865" s="15">
        <v>5</v>
      </c>
      <c r="CB865" s="15">
        <v>47</v>
      </c>
      <c r="CC865" s="15">
        <v>142</v>
      </c>
      <c r="CD865" s="15">
        <v>95</v>
      </c>
      <c r="CE865" s="15">
        <v>125</v>
      </c>
      <c r="CF865" s="15">
        <v>137</v>
      </c>
      <c r="CG865" s="15">
        <v>27</v>
      </c>
      <c r="CH865" s="15">
        <v>108</v>
      </c>
      <c r="CI865" s="15">
        <v>61</v>
      </c>
      <c r="CJ865" s="15">
        <v>127</v>
      </c>
      <c r="CK865" s="15">
        <v>173</v>
      </c>
      <c r="CL865" s="15">
        <v>56</v>
      </c>
      <c r="CM865" s="15">
        <v>69</v>
      </c>
      <c r="CN865" s="15">
        <v>96</v>
      </c>
      <c r="CO865" s="15">
        <v>52</v>
      </c>
      <c r="CP865" s="15">
        <v>106</v>
      </c>
      <c r="CQ865" s="15">
        <v>136</v>
      </c>
      <c r="CR865" s="15">
        <v>60</v>
      </c>
      <c r="CS865" s="15">
        <v>13</v>
      </c>
      <c r="CT865" s="15">
        <v>122</v>
      </c>
      <c r="CU865" s="15">
        <v>101</v>
      </c>
      <c r="CV865" s="15">
        <v>77</v>
      </c>
      <c r="CW865" s="15">
        <v>110</v>
      </c>
      <c r="CX865" s="15">
        <v>9</v>
      </c>
      <c r="CY865" s="15">
        <v>99</v>
      </c>
      <c r="CZ865" s="15">
        <v>128</v>
      </c>
      <c r="DA865" s="15">
        <v>4</v>
      </c>
      <c r="DB865" s="15">
        <v>169</v>
      </c>
      <c r="DC865" s="15">
        <v>24</v>
      </c>
      <c r="DD865" s="15">
        <v>37</v>
      </c>
      <c r="DE865" s="15">
        <v>31</v>
      </c>
      <c r="DF865" s="15">
        <v>6</v>
      </c>
      <c r="DG865" s="15">
        <v>90</v>
      </c>
      <c r="DH865" s="15">
        <v>28</v>
      </c>
      <c r="DI865" s="15">
        <v>17</v>
      </c>
      <c r="DJ865" s="15">
        <v>160</v>
      </c>
      <c r="DK865" s="15">
        <v>1</v>
      </c>
      <c r="DL865" s="15">
        <v>134</v>
      </c>
      <c r="DM865" s="15">
        <v>129</v>
      </c>
      <c r="DN865" s="15">
        <v>7</v>
      </c>
      <c r="DO865" s="15">
        <v>48</v>
      </c>
      <c r="DP865" s="15">
        <v>151</v>
      </c>
      <c r="DQ865" s="15">
        <v>3</v>
      </c>
      <c r="DR865" s="15">
        <v>105</v>
      </c>
      <c r="DS865" s="15">
        <v>42</v>
      </c>
      <c r="DT865" s="15">
        <v>145</v>
      </c>
      <c r="DU865" s="15">
        <v>97</v>
      </c>
      <c r="DV865" s="15">
        <v>49</v>
      </c>
      <c r="DW865" s="15">
        <v>41</v>
      </c>
      <c r="DX865" s="15">
        <v>114</v>
      </c>
      <c r="DY865" s="15">
        <v>63</v>
      </c>
      <c r="DZ865" s="15">
        <v>34</v>
      </c>
      <c r="EA865" s="15">
        <v>154</v>
      </c>
      <c r="EB865" s="15">
        <v>83</v>
      </c>
      <c r="EC865" s="15">
        <v>51</v>
      </c>
      <c r="ED865" s="15">
        <v>116</v>
      </c>
      <c r="EE865" s="15">
        <v>112</v>
      </c>
      <c r="EF865" s="15">
        <v>150</v>
      </c>
      <c r="EG865" s="15">
        <v>170</v>
      </c>
      <c r="EH865" s="15">
        <v>121</v>
      </c>
      <c r="EI865" s="15">
        <v>26</v>
      </c>
      <c r="EJ865" s="15">
        <v>53</v>
      </c>
      <c r="EK865" s="15">
        <v>123</v>
      </c>
      <c r="EL865" s="15">
        <v>73</v>
      </c>
      <c r="EM865" s="15">
        <v>44</v>
      </c>
      <c r="EN865" s="15">
        <v>117</v>
      </c>
      <c r="EO865" s="15">
        <v>161</v>
      </c>
      <c r="EP865" s="15">
        <v>38</v>
      </c>
      <c r="EQ865" s="15">
        <v>113</v>
      </c>
      <c r="ER865" s="15">
        <v>165</v>
      </c>
      <c r="ES865" s="15">
        <v>168</v>
      </c>
      <c r="ET865" s="15">
        <v>93</v>
      </c>
      <c r="EU865" s="15">
        <v>82</v>
      </c>
      <c r="EV865" s="15">
        <v>75</v>
      </c>
      <c r="EW865" s="15">
        <v>172</v>
      </c>
      <c r="EX865" s="15">
        <v>68</v>
      </c>
      <c r="EY865" s="15">
        <v>131</v>
      </c>
      <c r="EZ865" s="15">
        <v>135</v>
      </c>
      <c r="FA865" s="15">
        <v>78</v>
      </c>
      <c r="FB865" s="15">
        <v>162</v>
      </c>
      <c r="FC865" s="15">
        <v>57</v>
      </c>
      <c r="FD865" s="15">
        <v>71</v>
      </c>
      <c r="FE865" s="15">
        <v>19</v>
      </c>
      <c r="FF865" s="15">
        <v>54</v>
      </c>
      <c r="FG865" s="15">
        <v>35</v>
      </c>
      <c r="FH865" s="15">
        <v>76</v>
      </c>
      <c r="FI865" s="15">
        <v>132</v>
      </c>
      <c r="FJ865" s="15">
        <v>30</v>
      </c>
      <c r="FK865" s="15">
        <v>39</v>
      </c>
      <c r="FL865" s="15">
        <v>12</v>
      </c>
      <c r="FM865" s="15">
        <v>133</v>
      </c>
      <c r="FN865" s="15">
        <v>143</v>
      </c>
      <c r="FO865" s="15">
        <v>94</v>
      </c>
      <c r="FP865" s="15">
        <v>20</v>
      </c>
      <c r="FQ865" s="15">
        <v>144</v>
      </c>
      <c r="FR865" s="15">
        <v>111</v>
      </c>
      <c r="FS865" s="15">
        <v>159</v>
      </c>
      <c r="FT865" s="15">
        <v>85</v>
      </c>
      <c r="FU865" s="15">
        <v>104</v>
      </c>
      <c r="FV865" s="15">
        <v>36</v>
      </c>
      <c r="FW865" s="15">
        <v>50</v>
      </c>
      <c r="FX865" s="15">
        <v>146</v>
      </c>
    </row>
    <row r="866" spans="4:184" s="15" customFormat="1"/>
    <row r="867" spans="4:184" s="15" customFormat="1">
      <c r="D867" s="479">
        <v>176</v>
      </c>
      <c r="E867" s="40" t="s">
        <v>338</v>
      </c>
    </row>
    <row r="868" spans="4:184" s="15" customFormat="1">
      <c r="E868" s="475" t="s">
        <v>283</v>
      </c>
      <c r="F868" s="15">
        <v>1</v>
      </c>
      <c r="G868" s="15">
        <v>2</v>
      </c>
      <c r="H868" s="15">
        <v>3</v>
      </c>
      <c r="I868" s="15">
        <v>4</v>
      </c>
      <c r="J868" s="15">
        <v>5</v>
      </c>
      <c r="K868" s="15">
        <v>6</v>
      </c>
      <c r="L868" s="15">
        <v>7</v>
      </c>
      <c r="M868" s="15">
        <v>8</v>
      </c>
      <c r="N868" s="15">
        <v>9</v>
      </c>
      <c r="O868" s="15">
        <v>10</v>
      </c>
      <c r="P868" s="15">
        <v>11</v>
      </c>
      <c r="Q868" s="15">
        <v>12</v>
      </c>
      <c r="R868" s="15">
        <v>13</v>
      </c>
      <c r="S868" s="15">
        <v>14</v>
      </c>
      <c r="T868" s="15">
        <v>15</v>
      </c>
      <c r="U868" s="15">
        <v>16</v>
      </c>
      <c r="V868" s="15">
        <v>17</v>
      </c>
      <c r="W868" s="15">
        <v>18</v>
      </c>
      <c r="X868" s="15">
        <v>19</v>
      </c>
      <c r="Y868" s="15">
        <v>20</v>
      </c>
      <c r="Z868" s="15">
        <v>21</v>
      </c>
      <c r="AA868" s="15">
        <v>22</v>
      </c>
      <c r="AB868" s="15">
        <v>23</v>
      </c>
      <c r="AC868" s="15">
        <v>24</v>
      </c>
      <c r="AD868" s="15">
        <v>25</v>
      </c>
      <c r="AE868" s="15">
        <v>26</v>
      </c>
      <c r="AF868" s="15">
        <v>27</v>
      </c>
      <c r="AG868" s="15">
        <v>28</v>
      </c>
      <c r="AH868" s="15">
        <v>29</v>
      </c>
      <c r="AI868" s="15">
        <v>30</v>
      </c>
      <c r="AJ868" s="15">
        <v>31</v>
      </c>
      <c r="AK868" s="15">
        <v>32</v>
      </c>
      <c r="AL868" s="15">
        <v>33</v>
      </c>
      <c r="AM868" s="15">
        <v>34</v>
      </c>
      <c r="AN868" s="15">
        <v>35</v>
      </c>
      <c r="AO868" s="15">
        <v>36</v>
      </c>
      <c r="AP868" s="15">
        <v>37</v>
      </c>
      <c r="AQ868" s="15">
        <v>38</v>
      </c>
      <c r="AR868" s="15">
        <v>39</v>
      </c>
      <c r="AS868" s="15">
        <v>40</v>
      </c>
      <c r="AT868" s="15">
        <v>41</v>
      </c>
      <c r="AU868" s="15">
        <v>42</v>
      </c>
      <c r="AV868" s="15">
        <v>43</v>
      </c>
      <c r="AW868" s="15">
        <v>44</v>
      </c>
      <c r="AX868" s="15">
        <v>45</v>
      </c>
      <c r="AY868" s="15">
        <v>46</v>
      </c>
      <c r="AZ868" s="15">
        <v>47</v>
      </c>
      <c r="BA868" s="15">
        <v>48</v>
      </c>
      <c r="BB868" s="15">
        <v>49</v>
      </c>
      <c r="BC868" s="15">
        <v>50</v>
      </c>
      <c r="BD868" s="15">
        <v>51</v>
      </c>
      <c r="BE868" s="15">
        <v>52</v>
      </c>
      <c r="BF868" s="15">
        <v>53</v>
      </c>
      <c r="BG868" s="15">
        <v>54</v>
      </c>
      <c r="BH868" s="15">
        <v>55</v>
      </c>
      <c r="BI868" s="15">
        <v>56</v>
      </c>
      <c r="BJ868" s="15">
        <v>57</v>
      </c>
      <c r="BK868" s="15">
        <v>58</v>
      </c>
      <c r="BL868" s="15">
        <v>59</v>
      </c>
      <c r="BM868" s="15">
        <v>60</v>
      </c>
      <c r="BN868" s="15">
        <v>61</v>
      </c>
      <c r="BO868" s="15">
        <v>62</v>
      </c>
      <c r="BP868" s="15">
        <v>63</v>
      </c>
      <c r="BQ868" s="15">
        <v>64</v>
      </c>
      <c r="BR868" s="15">
        <v>65</v>
      </c>
      <c r="BS868" s="15">
        <v>66</v>
      </c>
      <c r="BT868" s="15">
        <v>67</v>
      </c>
      <c r="BU868" s="15">
        <v>68</v>
      </c>
      <c r="BV868" s="15">
        <v>69</v>
      </c>
      <c r="BW868" s="15">
        <v>70</v>
      </c>
      <c r="BX868" s="15">
        <v>71</v>
      </c>
      <c r="BY868" s="15">
        <v>72</v>
      </c>
      <c r="BZ868" s="15">
        <v>73</v>
      </c>
      <c r="CA868" s="15">
        <v>74</v>
      </c>
      <c r="CB868" s="15">
        <v>75</v>
      </c>
      <c r="CC868" s="15">
        <v>76</v>
      </c>
      <c r="CD868" s="15">
        <v>77</v>
      </c>
      <c r="CE868" s="15">
        <v>78</v>
      </c>
      <c r="CF868" s="15">
        <v>79</v>
      </c>
      <c r="CG868" s="15">
        <v>80</v>
      </c>
      <c r="CH868" s="15">
        <v>81</v>
      </c>
      <c r="CI868" s="15">
        <v>82</v>
      </c>
      <c r="CJ868" s="15">
        <v>83</v>
      </c>
      <c r="CK868" s="15">
        <v>84</v>
      </c>
      <c r="CL868" s="15">
        <v>85</v>
      </c>
      <c r="CM868" s="15">
        <v>86</v>
      </c>
      <c r="CN868" s="15">
        <v>87</v>
      </c>
      <c r="CO868" s="15">
        <v>88</v>
      </c>
      <c r="CP868" s="15">
        <v>89</v>
      </c>
      <c r="CQ868" s="15">
        <v>90</v>
      </c>
      <c r="CR868" s="15">
        <v>91</v>
      </c>
      <c r="CS868" s="15">
        <v>92</v>
      </c>
      <c r="CT868" s="15">
        <v>93</v>
      </c>
      <c r="CU868" s="15">
        <v>94</v>
      </c>
      <c r="CV868" s="15">
        <v>95</v>
      </c>
      <c r="CW868" s="15">
        <v>96</v>
      </c>
      <c r="CX868" s="15">
        <v>97</v>
      </c>
      <c r="CY868" s="15">
        <v>98</v>
      </c>
      <c r="CZ868" s="15">
        <v>99</v>
      </c>
      <c r="DA868" s="15">
        <v>100</v>
      </c>
      <c r="DB868" s="15">
        <v>101</v>
      </c>
      <c r="DC868" s="15">
        <v>102</v>
      </c>
      <c r="DD868" s="15">
        <v>103</v>
      </c>
      <c r="DE868" s="15">
        <v>104</v>
      </c>
      <c r="DF868" s="15">
        <v>105</v>
      </c>
      <c r="DG868" s="15">
        <v>106</v>
      </c>
      <c r="DH868" s="15">
        <v>107</v>
      </c>
      <c r="DI868" s="15">
        <v>108</v>
      </c>
      <c r="DJ868" s="15">
        <v>109</v>
      </c>
      <c r="DK868" s="15">
        <v>110</v>
      </c>
      <c r="DL868" s="15">
        <v>111</v>
      </c>
      <c r="DM868" s="15">
        <v>112</v>
      </c>
      <c r="DN868" s="15">
        <v>113</v>
      </c>
      <c r="DO868" s="15">
        <v>114</v>
      </c>
      <c r="DP868" s="15">
        <v>115</v>
      </c>
      <c r="DQ868" s="15">
        <v>116</v>
      </c>
      <c r="DR868" s="15">
        <v>117</v>
      </c>
      <c r="DS868" s="15">
        <v>118</v>
      </c>
      <c r="DT868" s="15">
        <v>119</v>
      </c>
      <c r="DU868" s="15">
        <v>120</v>
      </c>
      <c r="DV868" s="15">
        <v>121</v>
      </c>
      <c r="DW868" s="15">
        <v>122</v>
      </c>
      <c r="DX868" s="15">
        <v>123</v>
      </c>
      <c r="DY868" s="15">
        <v>124</v>
      </c>
      <c r="DZ868" s="15">
        <v>125</v>
      </c>
      <c r="EA868" s="15">
        <v>126</v>
      </c>
      <c r="EB868" s="15">
        <v>127</v>
      </c>
      <c r="EC868" s="15">
        <v>128</v>
      </c>
      <c r="ED868" s="15">
        <v>129</v>
      </c>
      <c r="EE868" s="15">
        <v>130</v>
      </c>
      <c r="EF868" s="15">
        <v>131</v>
      </c>
      <c r="EG868" s="15">
        <v>132</v>
      </c>
      <c r="EH868" s="15">
        <v>133</v>
      </c>
      <c r="EI868" s="15">
        <v>134</v>
      </c>
      <c r="EJ868" s="15">
        <v>135</v>
      </c>
      <c r="EK868" s="15">
        <v>136</v>
      </c>
      <c r="EL868" s="15">
        <v>137</v>
      </c>
      <c r="EM868" s="15">
        <v>138</v>
      </c>
      <c r="EN868" s="15">
        <v>139</v>
      </c>
      <c r="EO868" s="15">
        <v>140</v>
      </c>
      <c r="EP868" s="15">
        <v>141</v>
      </c>
      <c r="EQ868" s="15">
        <v>142</v>
      </c>
      <c r="ER868" s="15">
        <v>143</v>
      </c>
      <c r="ES868" s="15">
        <v>144</v>
      </c>
      <c r="ET868" s="15">
        <v>145</v>
      </c>
      <c r="EU868" s="15">
        <v>146</v>
      </c>
      <c r="EV868" s="15">
        <v>147</v>
      </c>
      <c r="EW868" s="15">
        <v>148</v>
      </c>
      <c r="EX868" s="15">
        <v>149</v>
      </c>
      <c r="EY868" s="15">
        <v>150</v>
      </c>
      <c r="EZ868" s="15">
        <v>151</v>
      </c>
      <c r="FA868" s="15">
        <v>152</v>
      </c>
      <c r="FB868" s="15">
        <v>153</v>
      </c>
      <c r="FC868" s="15">
        <v>154</v>
      </c>
      <c r="FD868" s="15">
        <v>155</v>
      </c>
      <c r="FE868" s="15">
        <v>156</v>
      </c>
      <c r="FF868" s="15">
        <v>157</v>
      </c>
      <c r="FG868" s="15">
        <v>158</v>
      </c>
      <c r="FH868" s="15">
        <v>159</v>
      </c>
      <c r="FI868" s="15">
        <v>160</v>
      </c>
      <c r="FJ868" s="15">
        <v>161</v>
      </c>
      <c r="FK868" s="15">
        <v>162</v>
      </c>
      <c r="FL868" s="15">
        <v>163</v>
      </c>
      <c r="FM868" s="15">
        <v>164</v>
      </c>
      <c r="FO868" s="15">
        <v>165</v>
      </c>
      <c r="FP868" s="15">
        <v>166</v>
      </c>
      <c r="FQ868" s="15">
        <v>167</v>
      </c>
      <c r="FR868" s="15">
        <v>168</v>
      </c>
      <c r="FT868" s="15">
        <v>169</v>
      </c>
      <c r="FU868" s="15">
        <v>170</v>
      </c>
      <c r="FV868" s="15">
        <v>171</v>
      </c>
      <c r="FW868" s="15">
        <v>172</v>
      </c>
      <c r="FY868" s="15">
        <v>173</v>
      </c>
      <c r="FZ868" s="15">
        <v>174</v>
      </c>
      <c r="GA868" s="15">
        <v>175</v>
      </c>
      <c r="GB868" s="15">
        <v>176</v>
      </c>
    </row>
    <row r="869" spans="4:184" s="15" customFormat="1">
      <c r="E869" s="475" t="s">
        <v>311</v>
      </c>
      <c r="F869" s="15">
        <v>176</v>
      </c>
      <c r="G869" s="15">
        <v>16</v>
      </c>
      <c r="H869" s="15">
        <v>168</v>
      </c>
      <c r="I869" s="15">
        <v>157</v>
      </c>
      <c r="J869" s="15">
        <v>111</v>
      </c>
      <c r="K869" s="15">
        <v>47</v>
      </c>
      <c r="L869" s="15">
        <v>38</v>
      </c>
      <c r="M869" s="15">
        <v>70</v>
      </c>
      <c r="N869" s="15">
        <v>136</v>
      </c>
      <c r="O869" s="15">
        <v>52</v>
      </c>
      <c r="P869" s="15">
        <v>145</v>
      </c>
      <c r="Q869" s="15">
        <v>109</v>
      </c>
      <c r="R869" s="15">
        <v>17</v>
      </c>
      <c r="S869" s="15">
        <v>126</v>
      </c>
      <c r="T869" s="15">
        <v>86</v>
      </c>
      <c r="U869" s="15">
        <v>14</v>
      </c>
      <c r="V869" s="15">
        <v>23</v>
      </c>
      <c r="W869" s="15">
        <v>144</v>
      </c>
      <c r="X869" s="15">
        <v>51</v>
      </c>
      <c r="Y869" s="15">
        <v>49</v>
      </c>
      <c r="Z869" s="15">
        <v>74</v>
      </c>
      <c r="AA869" s="15">
        <v>159</v>
      </c>
      <c r="AB869" s="15">
        <v>10</v>
      </c>
      <c r="AC869" s="15">
        <v>21</v>
      </c>
      <c r="AD869" s="15">
        <v>167</v>
      </c>
      <c r="AE869" s="15">
        <v>149</v>
      </c>
      <c r="AF869" s="15">
        <v>75</v>
      </c>
      <c r="AG869" s="15">
        <v>139</v>
      </c>
      <c r="AH869" s="15">
        <v>133</v>
      </c>
      <c r="AI869" s="15">
        <v>22</v>
      </c>
      <c r="AJ869" s="15">
        <v>34</v>
      </c>
      <c r="AK869" s="15">
        <v>89</v>
      </c>
      <c r="AL869" s="15">
        <v>30</v>
      </c>
      <c r="AM869" s="15">
        <v>131</v>
      </c>
      <c r="AN869" s="15">
        <v>163</v>
      </c>
      <c r="AO869" s="15">
        <v>164</v>
      </c>
      <c r="AP869" s="15">
        <v>148</v>
      </c>
      <c r="AQ869" s="15">
        <v>166</v>
      </c>
      <c r="AR869" s="15">
        <v>142</v>
      </c>
      <c r="AS869" s="15">
        <v>123</v>
      </c>
      <c r="AT869" s="15">
        <v>63</v>
      </c>
      <c r="AU869" s="15">
        <v>78</v>
      </c>
      <c r="AV869" s="15">
        <v>169</v>
      </c>
      <c r="AW869" s="15">
        <v>13</v>
      </c>
      <c r="AX869" s="15">
        <v>59</v>
      </c>
      <c r="AY869" s="15">
        <v>122</v>
      </c>
      <c r="AZ869" s="15">
        <v>53</v>
      </c>
      <c r="BA869" s="15">
        <v>76</v>
      </c>
      <c r="BB869" s="15">
        <v>130</v>
      </c>
      <c r="BC869" s="15">
        <v>48</v>
      </c>
      <c r="BD869" s="15">
        <v>8</v>
      </c>
      <c r="BE869" s="15">
        <v>171</v>
      </c>
      <c r="BF869" s="15">
        <v>107</v>
      </c>
      <c r="BG869" s="15">
        <v>138</v>
      </c>
      <c r="BH869" s="15">
        <v>116</v>
      </c>
      <c r="BI869" s="15">
        <v>93</v>
      </c>
      <c r="BJ869" s="15">
        <v>129</v>
      </c>
      <c r="BK869" s="15">
        <v>67</v>
      </c>
      <c r="BL869" s="15">
        <v>143</v>
      </c>
      <c r="BM869" s="15">
        <v>71</v>
      </c>
      <c r="BN869" s="15">
        <v>104</v>
      </c>
      <c r="BO869" s="15">
        <v>25</v>
      </c>
      <c r="BP869" s="15">
        <v>152</v>
      </c>
      <c r="BQ869" s="15">
        <v>160</v>
      </c>
      <c r="BR869" s="15">
        <v>1</v>
      </c>
      <c r="BS869" s="15">
        <v>54</v>
      </c>
      <c r="BT869" s="15">
        <v>125</v>
      </c>
      <c r="BU869" s="15">
        <v>132</v>
      </c>
      <c r="BV869" s="15">
        <v>156</v>
      </c>
      <c r="BW869" s="15">
        <v>103</v>
      </c>
      <c r="BX869" s="15">
        <v>95</v>
      </c>
      <c r="BY869" s="15">
        <v>84</v>
      </c>
      <c r="BZ869" s="15">
        <v>2</v>
      </c>
      <c r="CA869" s="15">
        <v>31</v>
      </c>
      <c r="CB869" s="15">
        <v>117</v>
      </c>
      <c r="CC869" s="15">
        <v>4</v>
      </c>
      <c r="CD869" s="15">
        <v>58</v>
      </c>
      <c r="CE869" s="15">
        <v>154</v>
      </c>
      <c r="CF869" s="15">
        <v>121</v>
      </c>
      <c r="CG869" s="15">
        <v>87</v>
      </c>
      <c r="CH869" s="15">
        <v>35</v>
      </c>
      <c r="CI869" s="15">
        <v>165</v>
      </c>
      <c r="CJ869" s="15">
        <v>162</v>
      </c>
      <c r="CK869" s="15">
        <v>65</v>
      </c>
      <c r="CL869" s="15">
        <v>98</v>
      </c>
      <c r="CM869" s="15">
        <v>99</v>
      </c>
      <c r="CN869" s="15">
        <v>80</v>
      </c>
      <c r="CO869" s="15">
        <v>110</v>
      </c>
      <c r="CP869" s="15">
        <v>32</v>
      </c>
      <c r="CQ869" s="15">
        <v>29</v>
      </c>
      <c r="CR869" s="15">
        <v>45</v>
      </c>
      <c r="CS869" s="15">
        <v>40</v>
      </c>
      <c r="CT869" s="15">
        <v>24</v>
      </c>
      <c r="CU869" s="15">
        <v>96</v>
      </c>
      <c r="CV869" s="15">
        <v>46</v>
      </c>
      <c r="CW869" s="15">
        <v>94</v>
      </c>
      <c r="CX869" s="15">
        <v>118</v>
      </c>
      <c r="CY869" s="15">
        <v>137</v>
      </c>
      <c r="CZ869" s="15">
        <v>127</v>
      </c>
      <c r="DA869" s="15">
        <v>6</v>
      </c>
      <c r="DB869" s="15">
        <v>155</v>
      </c>
      <c r="DC869" s="15">
        <v>69</v>
      </c>
      <c r="DD869" s="15">
        <v>77</v>
      </c>
      <c r="DE869" s="15">
        <v>106</v>
      </c>
      <c r="DF869" s="15">
        <v>173</v>
      </c>
      <c r="DG869" s="15">
        <v>170</v>
      </c>
      <c r="DH869" s="15">
        <v>28</v>
      </c>
      <c r="DI869" s="15">
        <v>82</v>
      </c>
      <c r="DJ869" s="15">
        <v>12</v>
      </c>
      <c r="DK869" s="15">
        <v>44</v>
      </c>
      <c r="DL869" s="15">
        <v>140</v>
      </c>
      <c r="DM869" s="15">
        <v>88</v>
      </c>
      <c r="DN869" s="15">
        <v>55</v>
      </c>
      <c r="DO869" s="15">
        <v>61</v>
      </c>
      <c r="DP869" s="15">
        <v>41</v>
      </c>
      <c r="DQ869" s="15">
        <v>64</v>
      </c>
      <c r="DR869" s="15">
        <v>161</v>
      </c>
      <c r="DS869" s="15">
        <v>81</v>
      </c>
      <c r="DT869" s="15">
        <v>112</v>
      </c>
      <c r="DU869" s="15">
        <v>175</v>
      </c>
      <c r="DV869" s="15">
        <v>62</v>
      </c>
      <c r="DW869" s="15">
        <v>19</v>
      </c>
      <c r="DX869" s="15">
        <v>26</v>
      </c>
      <c r="DY869" s="15">
        <v>105</v>
      </c>
      <c r="DZ869" s="15">
        <v>43</v>
      </c>
      <c r="EA869" s="15">
        <v>97</v>
      </c>
      <c r="EB869" s="15">
        <v>39</v>
      </c>
      <c r="EC869" s="15">
        <v>119</v>
      </c>
      <c r="ED869" s="15">
        <v>5</v>
      </c>
      <c r="EE869" s="15">
        <v>68</v>
      </c>
      <c r="EF869" s="15">
        <v>33</v>
      </c>
      <c r="EG869" s="15">
        <v>66</v>
      </c>
      <c r="EH869" s="15">
        <v>90</v>
      </c>
      <c r="EI869" s="15">
        <v>108</v>
      </c>
      <c r="EJ869" s="15">
        <v>146</v>
      </c>
      <c r="EK869" s="15">
        <v>9</v>
      </c>
      <c r="EL869" s="15">
        <v>113</v>
      </c>
      <c r="EM869" s="15">
        <v>57</v>
      </c>
      <c r="EN869" s="15">
        <v>3</v>
      </c>
      <c r="EO869" s="15">
        <v>83</v>
      </c>
      <c r="EP869" s="15">
        <v>72</v>
      </c>
      <c r="EQ869" s="15">
        <v>56</v>
      </c>
      <c r="ER869" s="15">
        <v>27</v>
      </c>
      <c r="ES869" s="15">
        <v>141</v>
      </c>
      <c r="ET869" s="15">
        <v>11</v>
      </c>
      <c r="EU869" s="15">
        <v>73</v>
      </c>
      <c r="EV869" s="15">
        <v>60</v>
      </c>
      <c r="EW869" s="15">
        <v>135</v>
      </c>
      <c r="EX869" s="15">
        <v>18</v>
      </c>
      <c r="EY869" s="15">
        <v>158</v>
      </c>
      <c r="EZ869" s="15">
        <v>92</v>
      </c>
      <c r="FA869" s="15">
        <v>115</v>
      </c>
      <c r="FB869" s="15">
        <v>172</v>
      </c>
      <c r="FC869" s="15">
        <v>37</v>
      </c>
      <c r="FD869" s="15">
        <v>42</v>
      </c>
      <c r="FE869" s="15">
        <v>102</v>
      </c>
      <c r="FF869" s="15">
        <v>128</v>
      </c>
      <c r="FG869" s="15">
        <v>151</v>
      </c>
      <c r="FH869" s="15">
        <v>91</v>
      </c>
      <c r="FI869" s="15">
        <v>174</v>
      </c>
      <c r="FJ869" s="15">
        <v>120</v>
      </c>
      <c r="FK869" s="15">
        <v>50</v>
      </c>
      <c r="FL869" s="15">
        <v>7</v>
      </c>
      <c r="FM869" s="15">
        <v>36</v>
      </c>
      <c r="FO869" s="15">
        <v>100</v>
      </c>
      <c r="FP869" s="15">
        <v>114</v>
      </c>
      <c r="FQ869" s="15">
        <v>124</v>
      </c>
      <c r="FR869" s="15">
        <v>147</v>
      </c>
      <c r="FT869" s="15">
        <v>79</v>
      </c>
      <c r="FU869" s="15">
        <v>15</v>
      </c>
      <c r="FV869" s="15">
        <v>85</v>
      </c>
      <c r="FW869" s="15">
        <v>153</v>
      </c>
      <c r="FY869" s="15">
        <v>134</v>
      </c>
      <c r="FZ869" s="15">
        <v>101</v>
      </c>
      <c r="GA869" s="15">
        <v>150</v>
      </c>
      <c r="GB869" s="15">
        <v>20</v>
      </c>
    </row>
    <row r="870" spans="4:184" s="15" customFormat="1">
      <c r="E870" s="475" t="s">
        <v>313</v>
      </c>
      <c r="F870" s="15">
        <v>124</v>
      </c>
      <c r="G870" s="15">
        <v>172</v>
      </c>
      <c r="H870" s="15">
        <v>80</v>
      </c>
      <c r="I870" s="15">
        <v>33</v>
      </c>
      <c r="J870" s="15">
        <v>56</v>
      </c>
      <c r="K870" s="15">
        <v>119</v>
      </c>
      <c r="L870" s="15">
        <v>154</v>
      </c>
      <c r="M870" s="15">
        <v>141</v>
      </c>
      <c r="N870" s="15">
        <v>73</v>
      </c>
      <c r="O870" s="15">
        <v>57</v>
      </c>
      <c r="P870" s="15">
        <v>105</v>
      </c>
      <c r="Q870" s="15">
        <v>70</v>
      </c>
      <c r="R870" s="15">
        <v>111</v>
      </c>
      <c r="S870" s="15">
        <v>78</v>
      </c>
      <c r="T870" s="15">
        <v>96</v>
      </c>
      <c r="U870" s="15">
        <v>142</v>
      </c>
      <c r="V870" s="15">
        <v>116</v>
      </c>
      <c r="W870" s="15">
        <v>109</v>
      </c>
      <c r="X870" s="15">
        <v>82</v>
      </c>
      <c r="Y870" s="15">
        <v>26</v>
      </c>
      <c r="Z870" s="15">
        <v>174</v>
      </c>
      <c r="AA870" s="15">
        <v>143</v>
      </c>
      <c r="AB870" s="15">
        <v>164</v>
      </c>
      <c r="AC870" s="15">
        <v>38</v>
      </c>
      <c r="AD870" s="15">
        <v>149</v>
      </c>
      <c r="AE870" s="15">
        <v>20</v>
      </c>
      <c r="AF870" s="15">
        <v>48</v>
      </c>
      <c r="AG870" s="15">
        <v>131</v>
      </c>
      <c r="AH870" s="15">
        <v>97</v>
      </c>
      <c r="AI870" s="15">
        <v>77</v>
      </c>
      <c r="AJ870" s="15">
        <v>160</v>
      </c>
      <c r="AK870" s="15">
        <v>121</v>
      </c>
      <c r="AL870" s="15">
        <v>129</v>
      </c>
      <c r="AM870" s="15">
        <v>8</v>
      </c>
      <c r="AN870" s="15">
        <v>66</v>
      </c>
      <c r="AO870" s="15">
        <v>59</v>
      </c>
      <c r="AP870" s="15">
        <v>153</v>
      </c>
      <c r="AQ870" s="15">
        <v>19</v>
      </c>
      <c r="AR870" s="15">
        <v>76</v>
      </c>
      <c r="AS870" s="15">
        <v>126</v>
      </c>
      <c r="AT870" s="15">
        <v>24</v>
      </c>
      <c r="AU870" s="15">
        <v>158</v>
      </c>
      <c r="AV870" s="15">
        <v>106</v>
      </c>
      <c r="AW870" s="15">
        <v>101</v>
      </c>
      <c r="AX870" s="15">
        <v>72</v>
      </c>
      <c r="AY870" s="15">
        <v>125</v>
      </c>
      <c r="AZ870" s="15">
        <v>100</v>
      </c>
      <c r="BA870" s="15">
        <v>71</v>
      </c>
      <c r="BB870" s="15">
        <v>155</v>
      </c>
      <c r="BC870" s="15">
        <v>148</v>
      </c>
      <c r="BD870" s="15">
        <v>108</v>
      </c>
      <c r="BE870" s="15">
        <v>94</v>
      </c>
      <c r="BF870" s="15">
        <v>159</v>
      </c>
      <c r="BG870" s="15">
        <v>27</v>
      </c>
      <c r="BH870" s="15">
        <v>17</v>
      </c>
      <c r="BI870" s="15">
        <v>98</v>
      </c>
      <c r="BJ870" s="15">
        <v>104</v>
      </c>
      <c r="BK870" s="15">
        <v>46</v>
      </c>
      <c r="BL870" s="15">
        <v>166</v>
      </c>
      <c r="BM870" s="15">
        <v>61</v>
      </c>
      <c r="BN870" s="15">
        <v>157</v>
      </c>
      <c r="BO870" s="15">
        <v>139</v>
      </c>
      <c r="BP870" s="15">
        <v>69</v>
      </c>
      <c r="BQ870" s="15">
        <v>128</v>
      </c>
      <c r="BR870" s="15">
        <v>152</v>
      </c>
      <c r="BS870" s="15">
        <v>112</v>
      </c>
      <c r="BT870" s="15">
        <v>144</v>
      </c>
      <c r="BU870" s="15">
        <v>32</v>
      </c>
      <c r="BV870" s="15">
        <v>2</v>
      </c>
      <c r="BW870" s="15">
        <v>102</v>
      </c>
      <c r="BX870" s="15">
        <v>163</v>
      </c>
      <c r="BY870" s="15">
        <v>168</v>
      </c>
      <c r="BZ870" s="15">
        <v>9</v>
      </c>
      <c r="CA870" s="15">
        <v>170</v>
      </c>
      <c r="CB870" s="15">
        <v>151</v>
      </c>
      <c r="CC870" s="15">
        <v>39</v>
      </c>
      <c r="CD870" s="15">
        <v>11</v>
      </c>
      <c r="CE870" s="15">
        <v>86</v>
      </c>
      <c r="CF870" s="15">
        <v>118</v>
      </c>
      <c r="CG870" s="15">
        <v>7</v>
      </c>
      <c r="CH870" s="15">
        <v>84</v>
      </c>
      <c r="CI870" s="15">
        <v>91</v>
      </c>
      <c r="CJ870" s="15">
        <v>114</v>
      </c>
      <c r="CK870" s="15">
        <v>53</v>
      </c>
      <c r="CL870" s="15">
        <v>47</v>
      </c>
      <c r="CM870" s="15">
        <v>60</v>
      </c>
      <c r="CN870" s="15">
        <v>123</v>
      </c>
      <c r="CO870" s="15">
        <v>156</v>
      </c>
      <c r="CP870" s="15">
        <v>165</v>
      </c>
      <c r="CQ870" s="15">
        <v>169</v>
      </c>
      <c r="CR870" s="15">
        <v>138</v>
      </c>
      <c r="CS870" s="15">
        <v>133</v>
      </c>
      <c r="CT870" s="15">
        <v>12</v>
      </c>
      <c r="CU870" s="15">
        <v>23</v>
      </c>
      <c r="CV870" s="15">
        <v>54</v>
      </c>
      <c r="CW870" s="15">
        <v>42</v>
      </c>
      <c r="CX870" s="15">
        <v>35</v>
      </c>
      <c r="CY870" s="15">
        <v>15</v>
      </c>
      <c r="CZ870" s="15">
        <v>145</v>
      </c>
      <c r="DA870" s="15">
        <v>132</v>
      </c>
      <c r="DB870" s="15">
        <v>87</v>
      </c>
      <c r="DC870" s="15">
        <v>85</v>
      </c>
      <c r="DD870" s="15">
        <v>147</v>
      </c>
      <c r="DE870" s="15">
        <v>120</v>
      </c>
      <c r="DF870" s="15">
        <v>136</v>
      </c>
      <c r="DG870" s="15">
        <v>175</v>
      </c>
      <c r="DH870" s="15">
        <v>167</v>
      </c>
      <c r="DI870" s="15">
        <v>50</v>
      </c>
      <c r="DJ870" s="15">
        <v>137</v>
      </c>
      <c r="DK870" s="15">
        <v>134</v>
      </c>
      <c r="DL870" s="15">
        <v>55</v>
      </c>
      <c r="DM870" s="15">
        <v>95</v>
      </c>
      <c r="DN870" s="15">
        <v>64</v>
      </c>
      <c r="DO870" s="15">
        <v>162</v>
      </c>
      <c r="DP870" s="15">
        <v>21</v>
      </c>
      <c r="DQ870" s="15">
        <v>150</v>
      </c>
      <c r="DR870" s="15">
        <v>83</v>
      </c>
      <c r="DS870" s="15">
        <v>79</v>
      </c>
      <c r="DT870" s="15">
        <v>171</v>
      </c>
      <c r="DU870" s="15">
        <v>36</v>
      </c>
      <c r="DV870" s="15">
        <v>22</v>
      </c>
      <c r="DW870" s="15">
        <v>3</v>
      </c>
      <c r="DX870" s="15">
        <v>127</v>
      </c>
      <c r="DY870" s="15">
        <v>81</v>
      </c>
      <c r="DZ870" s="15">
        <v>28</v>
      </c>
      <c r="EA870" s="15">
        <v>18</v>
      </c>
      <c r="EB870" s="15">
        <v>10</v>
      </c>
      <c r="EC870" s="15">
        <v>37</v>
      </c>
      <c r="ED870" s="15">
        <v>146</v>
      </c>
      <c r="EE870" s="15">
        <v>34</v>
      </c>
      <c r="EF870" s="15">
        <v>65</v>
      </c>
      <c r="EG870" s="15">
        <v>90</v>
      </c>
      <c r="EH870" s="15">
        <v>51</v>
      </c>
      <c r="EI870" s="15">
        <v>173</v>
      </c>
      <c r="EJ870" s="15">
        <v>161</v>
      </c>
      <c r="EK870" s="15">
        <v>49</v>
      </c>
      <c r="EL870" s="15">
        <v>30</v>
      </c>
      <c r="EM870" s="15">
        <v>75</v>
      </c>
      <c r="EN870" s="15">
        <v>62</v>
      </c>
      <c r="EO870" s="15">
        <v>113</v>
      </c>
      <c r="EP870" s="15">
        <v>29</v>
      </c>
      <c r="EQ870" s="15">
        <v>176</v>
      </c>
      <c r="ER870" s="15">
        <v>25</v>
      </c>
      <c r="ES870" s="15">
        <v>67</v>
      </c>
      <c r="ET870" s="15">
        <v>107</v>
      </c>
      <c r="EU870" s="15">
        <v>89</v>
      </c>
      <c r="EV870" s="15">
        <v>43</v>
      </c>
      <c r="EW870" s="15">
        <v>117</v>
      </c>
      <c r="EX870" s="15">
        <v>1</v>
      </c>
      <c r="EY870" s="15">
        <v>92</v>
      </c>
      <c r="EZ870" s="15">
        <v>5</v>
      </c>
      <c r="FA870" s="15">
        <v>6</v>
      </c>
      <c r="FB870" s="15">
        <v>52</v>
      </c>
      <c r="FC870" s="15">
        <v>63</v>
      </c>
      <c r="FD870" s="15">
        <v>88</v>
      </c>
      <c r="FE870" s="15">
        <v>44</v>
      </c>
      <c r="FF870" s="15">
        <v>14</v>
      </c>
      <c r="FG870" s="15">
        <v>4</v>
      </c>
      <c r="FH870" s="15">
        <v>122</v>
      </c>
      <c r="FI870" s="15">
        <v>31</v>
      </c>
      <c r="FJ870" s="15">
        <v>130</v>
      </c>
      <c r="FK870" s="15">
        <v>13</v>
      </c>
      <c r="FL870" s="15">
        <v>40</v>
      </c>
      <c r="FM870" s="15">
        <v>58</v>
      </c>
      <c r="FO870" s="15">
        <v>103</v>
      </c>
      <c r="FP870" s="15">
        <v>68</v>
      </c>
      <c r="FQ870" s="15">
        <v>99</v>
      </c>
      <c r="FR870" s="15">
        <v>140</v>
      </c>
      <c r="FT870" s="15">
        <v>135</v>
      </c>
      <c r="FU870" s="15">
        <v>74</v>
      </c>
      <c r="FV870" s="15">
        <v>41</v>
      </c>
      <c r="FW870" s="15">
        <v>93</v>
      </c>
      <c r="FY870" s="15">
        <v>110</v>
      </c>
      <c r="FZ870" s="15">
        <v>45</v>
      </c>
      <c r="GA870" s="15">
        <v>115</v>
      </c>
      <c r="GB870" s="15">
        <v>16</v>
      </c>
    </row>
    <row r="871" spans="4:184" s="15" customFormat="1"/>
    <row r="872" spans="4:184" s="15" customFormat="1">
      <c r="D872" s="479">
        <v>177</v>
      </c>
      <c r="E872" s="40" t="s">
        <v>338</v>
      </c>
    </row>
    <row r="873" spans="4:184" s="15" customFormat="1">
      <c r="E873" s="475" t="s">
        <v>283</v>
      </c>
      <c r="F873" s="15">
        <v>1</v>
      </c>
      <c r="G873" s="15">
        <v>2</v>
      </c>
      <c r="H873" s="15">
        <v>3</v>
      </c>
      <c r="I873" s="15">
        <v>4</v>
      </c>
      <c r="J873" s="15">
        <v>5</v>
      </c>
      <c r="K873" s="15">
        <v>6</v>
      </c>
      <c r="L873" s="15">
        <v>7</v>
      </c>
      <c r="M873" s="15">
        <v>8</v>
      </c>
      <c r="N873" s="15">
        <v>9</v>
      </c>
      <c r="O873" s="15">
        <v>10</v>
      </c>
      <c r="P873" s="15">
        <v>11</v>
      </c>
      <c r="Q873" s="15">
        <v>12</v>
      </c>
      <c r="R873" s="15">
        <v>13</v>
      </c>
      <c r="S873" s="15">
        <v>14</v>
      </c>
      <c r="T873" s="15">
        <v>15</v>
      </c>
      <c r="U873" s="15">
        <v>16</v>
      </c>
      <c r="V873" s="15">
        <v>17</v>
      </c>
      <c r="W873" s="15">
        <v>18</v>
      </c>
      <c r="X873" s="15">
        <v>19</v>
      </c>
      <c r="Y873" s="15">
        <v>20</v>
      </c>
      <c r="Z873" s="15">
        <v>21</v>
      </c>
      <c r="AA873" s="15">
        <v>22</v>
      </c>
      <c r="AB873" s="15">
        <v>23</v>
      </c>
      <c r="AC873" s="15">
        <v>24</v>
      </c>
      <c r="AD873" s="15">
        <v>25</v>
      </c>
      <c r="AE873" s="15">
        <v>26</v>
      </c>
      <c r="AF873" s="15">
        <v>27</v>
      </c>
      <c r="AG873" s="15">
        <v>28</v>
      </c>
      <c r="AH873" s="15">
        <v>29</v>
      </c>
      <c r="AI873" s="15">
        <v>30</v>
      </c>
      <c r="AJ873" s="15">
        <v>31</v>
      </c>
      <c r="AK873" s="15">
        <v>32</v>
      </c>
      <c r="AL873" s="15">
        <v>33</v>
      </c>
      <c r="AM873" s="15">
        <v>34</v>
      </c>
      <c r="AN873" s="15">
        <v>35</v>
      </c>
      <c r="AO873" s="15">
        <v>36</v>
      </c>
      <c r="AP873" s="15">
        <v>37</v>
      </c>
      <c r="AQ873" s="15">
        <v>38</v>
      </c>
      <c r="AR873" s="15">
        <v>39</v>
      </c>
      <c r="AS873" s="15">
        <v>40</v>
      </c>
      <c r="AT873" s="15">
        <v>41</v>
      </c>
      <c r="AU873" s="15">
        <v>42</v>
      </c>
      <c r="AV873" s="15">
        <v>43</v>
      </c>
      <c r="AW873" s="15">
        <v>44</v>
      </c>
      <c r="AX873" s="15">
        <v>45</v>
      </c>
      <c r="AY873" s="15">
        <v>46</v>
      </c>
      <c r="AZ873" s="15">
        <v>47</v>
      </c>
      <c r="BA873" s="15">
        <v>48</v>
      </c>
      <c r="BB873" s="15">
        <v>49</v>
      </c>
      <c r="BC873" s="15">
        <v>50</v>
      </c>
      <c r="BD873" s="15">
        <v>51</v>
      </c>
      <c r="BE873" s="15">
        <v>52</v>
      </c>
      <c r="BF873" s="15">
        <v>53</v>
      </c>
      <c r="BG873" s="15">
        <v>54</v>
      </c>
      <c r="BH873" s="15">
        <v>55</v>
      </c>
      <c r="BI873" s="15">
        <v>56</v>
      </c>
      <c r="BJ873" s="15">
        <v>57</v>
      </c>
      <c r="BK873" s="15">
        <v>58</v>
      </c>
      <c r="BL873" s="15">
        <v>59</v>
      </c>
      <c r="BM873" s="15">
        <v>60</v>
      </c>
      <c r="BN873" s="15">
        <v>61</v>
      </c>
      <c r="BO873" s="15">
        <v>62</v>
      </c>
      <c r="BP873" s="15">
        <v>63</v>
      </c>
      <c r="BQ873" s="15">
        <v>64</v>
      </c>
      <c r="BR873" s="15">
        <v>65</v>
      </c>
      <c r="BS873" s="15">
        <v>66</v>
      </c>
      <c r="BT873" s="15">
        <v>67</v>
      </c>
      <c r="BU873" s="15">
        <v>68</v>
      </c>
      <c r="BV873" s="15">
        <v>69</v>
      </c>
      <c r="BW873" s="15">
        <v>70</v>
      </c>
      <c r="BX873" s="15">
        <v>71</v>
      </c>
      <c r="BY873" s="15">
        <v>72</v>
      </c>
      <c r="BZ873" s="15">
        <v>73</v>
      </c>
      <c r="CA873" s="15">
        <v>74</v>
      </c>
      <c r="CB873" s="15">
        <v>75</v>
      </c>
      <c r="CC873" s="15">
        <v>76</v>
      </c>
      <c r="CD873" s="15">
        <v>77</v>
      </c>
      <c r="CE873" s="15">
        <v>78</v>
      </c>
      <c r="CF873" s="15">
        <v>79</v>
      </c>
      <c r="CG873" s="15">
        <v>80</v>
      </c>
      <c r="CH873" s="15">
        <v>81</v>
      </c>
      <c r="CI873" s="15">
        <v>82</v>
      </c>
      <c r="CJ873" s="15">
        <v>83</v>
      </c>
      <c r="CK873" s="15">
        <v>84</v>
      </c>
      <c r="CL873" s="15">
        <v>85</v>
      </c>
      <c r="CM873" s="15">
        <v>86</v>
      </c>
      <c r="CN873" s="15">
        <v>87</v>
      </c>
      <c r="CO873" s="15">
        <v>88</v>
      </c>
      <c r="CP873" s="15">
        <v>89</v>
      </c>
      <c r="CQ873" s="15">
        <v>90</v>
      </c>
      <c r="CR873" s="15">
        <v>91</v>
      </c>
      <c r="CS873" s="15">
        <v>92</v>
      </c>
      <c r="CT873" s="15">
        <v>93</v>
      </c>
      <c r="CU873" s="15">
        <v>94</v>
      </c>
      <c r="CV873" s="15">
        <v>95</v>
      </c>
      <c r="CW873" s="15">
        <v>96</v>
      </c>
      <c r="CX873" s="15">
        <v>97</v>
      </c>
      <c r="CY873" s="15">
        <v>98</v>
      </c>
      <c r="CZ873" s="15">
        <v>99</v>
      </c>
      <c r="DA873" s="15">
        <v>100</v>
      </c>
      <c r="DB873" s="15">
        <v>101</v>
      </c>
      <c r="DC873" s="15">
        <v>102</v>
      </c>
      <c r="DD873" s="15">
        <v>103</v>
      </c>
      <c r="DE873" s="15">
        <v>104</v>
      </c>
      <c r="DF873" s="15">
        <v>105</v>
      </c>
      <c r="DG873" s="15">
        <v>106</v>
      </c>
      <c r="DH873" s="15">
        <v>107</v>
      </c>
      <c r="DI873" s="15">
        <v>108</v>
      </c>
      <c r="DJ873" s="15">
        <v>109</v>
      </c>
      <c r="DK873" s="15">
        <v>110</v>
      </c>
      <c r="DL873" s="15">
        <v>111</v>
      </c>
      <c r="DM873" s="15">
        <v>112</v>
      </c>
      <c r="DN873" s="15">
        <v>113</v>
      </c>
      <c r="DO873" s="15">
        <v>114</v>
      </c>
      <c r="DP873" s="15">
        <v>115</v>
      </c>
      <c r="DQ873" s="15">
        <v>116</v>
      </c>
      <c r="DR873" s="15">
        <v>117</v>
      </c>
      <c r="DS873" s="15">
        <v>118</v>
      </c>
      <c r="DT873" s="15">
        <v>119</v>
      </c>
      <c r="DU873" s="15">
        <v>120</v>
      </c>
      <c r="DV873" s="15">
        <v>121</v>
      </c>
      <c r="DW873" s="15">
        <v>122</v>
      </c>
      <c r="DX873" s="15">
        <v>123</v>
      </c>
      <c r="DY873" s="15">
        <v>124</v>
      </c>
      <c r="DZ873" s="15">
        <v>125</v>
      </c>
      <c r="EA873" s="15">
        <v>126</v>
      </c>
      <c r="EB873" s="15">
        <v>127</v>
      </c>
      <c r="EC873" s="15">
        <v>128</v>
      </c>
      <c r="ED873" s="15">
        <v>129</v>
      </c>
      <c r="EE873" s="15">
        <v>130</v>
      </c>
      <c r="EF873" s="15">
        <v>131</v>
      </c>
      <c r="EG873" s="15">
        <v>132</v>
      </c>
      <c r="EH873" s="15">
        <v>133</v>
      </c>
      <c r="EI873" s="15">
        <v>134</v>
      </c>
      <c r="EJ873" s="15">
        <v>135</v>
      </c>
      <c r="EK873" s="15">
        <v>136</v>
      </c>
      <c r="EL873" s="15">
        <v>137</v>
      </c>
      <c r="EM873" s="15">
        <v>138</v>
      </c>
      <c r="EN873" s="15">
        <v>139</v>
      </c>
      <c r="EO873" s="15">
        <v>140</v>
      </c>
      <c r="EP873" s="15">
        <v>141</v>
      </c>
      <c r="EQ873" s="15">
        <v>142</v>
      </c>
      <c r="ER873" s="15">
        <v>143</v>
      </c>
      <c r="ES873" s="15">
        <v>144</v>
      </c>
      <c r="ET873" s="15">
        <v>145</v>
      </c>
      <c r="EU873" s="15">
        <v>146</v>
      </c>
      <c r="EV873" s="15">
        <v>147</v>
      </c>
      <c r="EW873" s="15">
        <v>148</v>
      </c>
      <c r="EX873" s="15">
        <v>149</v>
      </c>
      <c r="EY873" s="15">
        <v>150</v>
      </c>
      <c r="EZ873" s="15">
        <v>151</v>
      </c>
      <c r="FA873" s="15">
        <v>152</v>
      </c>
      <c r="FB873" s="15">
        <v>153</v>
      </c>
      <c r="FC873" s="15">
        <v>154</v>
      </c>
      <c r="FD873" s="15">
        <v>155</v>
      </c>
      <c r="FE873" s="15">
        <v>156</v>
      </c>
      <c r="FF873" s="15">
        <v>157</v>
      </c>
      <c r="FG873" s="15">
        <v>158</v>
      </c>
      <c r="FH873" s="15">
        <v>159</v>
      </c>
      <c r="FI873" s="15">
        <v>160</v>
      </c>
      <c r="FJ873" s="15">
        <v>161</v>
      </c>
      <c r="FK873" s="15">
        <v>162</v>
      </c>
      <c r="FL873" s="15">
        <v>163</v>
      </c>
      <c r="FM873" s="15">
        <v>164</v>
      </c>
      <c r="FN873" s="15">
        <v>165</v>
      </c>
      <c r="FO873" s="15">
        <v>166</v>
      </c>
      <c r="FP873" s="15">
        <v>167</v>
      </c>
      <c r="FQ873" s="15">
        <v>168</v>
      </c>
      <c r="FR873" s="15">
        <v>169</v>
      </c>
      <c r="FT873" s="15">
        <v>170</v>
      </c>
      <c r="FU873" s="15">
        <v>171</v>
      </c>
      <c r="FV873" s="15">
        <v>172</v>
      </c>
      <c r="FW873" s="15">
        <v>173</v>
      </c>
      <c r="FY873" s="15">
        <v>174</v>
      </c>
      <c r="FZ873" s="15">
        <v>175</v>
      </c>
      <c r="GA873" s="15">
        <v>176</v>
      </c>
      <c r="GB873" s="15">
        <v>177</v>
      </c>
    </row>
    <row r="874" spans="4:184" s="15" customFormat="1">
      <c r="E874" s="475" t="s">
        <v>311</v>
      </c>
      <c r="F874" s="15">
        <v>60</v>
      </c>
      <c r="G874" s="15">
        <v>138</v>
      </c>
      <c r="H874" s="15">
        <v>175</v>
      </c>
      <c r="I874" s="15">
        <v>166</v>
      </c>
      <c r="J874" s="15">
        <v>74</v>
      </c>
      <c r="K874" s="15">
        <v>164</v>
      </c>
      <c r="L874" s="15">
        <v>148</v>
      </c>
      <c r="M874" s="15">
        <v>22</v>
      </c>
      <c r="N874" s="15">
        <v>167</v>
      </c>
      <c r="O874" s="15">
        <v>174</v>
      </c>
      <c r="P874" s="15">
        <v>3</v>
      </c>
      <c r="Q874" s="15">
        <v>121</v>
      </c>
      <c r="R874" s="15">
        <v>62</v>
      </c>
      <c r="S874" s="15">
        <v>107</v>
      </c>
      <c r="T874" s="15">
        <v>57</v>
      </c>
      <c r="U874" s="15">
        <v>105</v>
      </c>
      <c r="V874" s="15">
        <v>140</v>
      </c>
      <c r="W874" s="15">
        <v>25</v>
      </c>
      <c r="X874" s="15">
        <v>123</v>
      </c>
      <c r="Y874" s="15">
        <v>58</v>
      </c>
      <c r="Z874" s="15">
        <v>165</v>
      </c>
      <c r="AA874" s="15">
        <v>100</v>
      </c>
      <c r="AB874" s="15">
        <v>52</v>
      </c>
      <c r="AC874" s="15">
        <v>41</v>
      </c>
      <c r="AD874" s="15">
        <v>18</v>
      </c>
      <c r="AE874" s="15">
        <v>28</v>
      </c>
      <c r="AF874" s="15">
        <v>99</v>
      </c>
      <c r="AG874" s="15">
        <v>20</v>
      </c>
      <c r="AH874" s="15">
        <v>110</v>
      </c>
      <c r="AI874" s="15">
        <v>38</v>
      </c>
      <c r="AJ874" s="15">
        <v>29</v>
      </c>
      <c r="AK874" s="15">
        <v>169</v>
      </c>
      <c r="AL874" s="15">
        <v>127</v>
      </c>
      <c r="AM874" s="15">
        <v>50</v>
      </c>
      <c r="AN874" s="15">
        <v>88</v>
      </c>
      <c r="AO874" s="15">
        <v>149</v>
      </c>
      <c r="AP874" s="15">
        <v>93</v>
      </c>
      <c r="AQ874" s="15">
        <v>177</v>
      </c>
      <c r="AR874" s="15">
        <v>31</v>
      </c>
      <c r="AS874" s="15">
        <v>51</v>
      </c>
      <c r="AT874" s="15">
        <v>34</v>
      </c>
      <c r="AU874" s="15">
        <v>146</v>
      </c>
      <c r="AV874" s="15">
        <v>106</v>
      </c>
      <c r="AW874" s="15">
        <v>17</v>
      </c>
      <c r="AX874" s="15">
        <v>67</v>
      </c>
      <c r="AY874" s="15">
        <v>89</v>
      </c>
      <c r="AZ874" s="15">
        <v>9</v>
      </c>
      <c r="BA874" s="15">
        <v>15</v>
      </c>
      <c r="BB874" s="15">
        <v>112</v>
      </c>
      <c r="BC874" s="15">
        <v>96</v>
      </c>
      <c r="BD874" s="15">
        <v>108</v>
      </c>
      <c r="BE874" s="15">
        <v>143</v>
      </c>
      <c r="BF874" s="15">
        <v>80</v>
      </c>
      <c r="BG874" s="15">
        <v>36</v>
      </c>
      <c r="BH874" s="15">
        <v>42</v>
      </c>
      <c r="BI874" s="15">
        <v>163</v>
      </c>
      <c r="BJ874" s="15">
        <v>173</v>
      </c>
      <c r="BK874" s="15">
        <v>87</v>
      </c>
      <c r="BL874" s="15">
        <v>91</v>
      </c>
      <c r="BM874" s="15">
        <v>61</v>
      </c>
      <c r="BN874" s="15">
        <v>59</v>
      </c>
      <c r="BO874" s="15">
        <v>13</v>
      </c>
      <c r="BP874" s="15">
        <v>6</v>
      </c>
      <c r="BQ874" s="15">
        <v>115</v>
      </c>
      <c r="BR874" s="15">
        <v>81</v>
      </c>
      <c r="BS874" s="15">
        <v>78</v>
      </c>
      <c r="BT874" s="15">
        <v>63</v>
      </c>
      <c r="BU874" s="15">
        <v>130</v>
      </c>
      <c r="BV874" s="15">
        <v>23</v>
      </c>
      <c r="BW874" s="15">
        <v>116</v>
      </c>
      <c r="BX874" s="15">
        <v>113</v>
      </c>
      <c r="BY874" s="15">
        <v>30</v>
      </c>
      <c r="BZ874" s="15">
        <v>151</v>
      </c>
      <c r="CA874" s="15">
        <v>161</v>
      </c>
      <c r="CB874" s="15">
        <v>156</v>
      </c>
      <c r="CC874" s="15">
        <v>84</v>
      </c>
      <c r="CD874" s="15">
        <v>133</v>
      </c>
      <c r="CE874" s="15">
        <v>171</v>
      </c>
      <c r="CF874" s="15">
        <v>40</v>
      </c>
      <c r="CG874" s="15">
        <v>53</v>
      </c>
      <c r="CH874" s="15">
        <v>65</v>
      </c>
      <c r="CI874" s="15">
        <v>120</v>
      </c>
      <c r="CJ874" s="15">
        <v>27</v>
      </c>
      <c r="CK874" s="15">
        <v>21</v>
      </c>
      <c r="CL874" s="15">
        <v>124</v>
      </c>
      <c r="CM874" s="15">
        <v>79</v>
      </c>
      <c r="CN874" s="15">
        <v>131</v>
      </c>
      <c r="CO874" s="15">
        <v>35</v>
      </c>
      <c r="CP874" s="15">
        <v>71</v>
      </c>
      <c r="CQ874" s="15">
        <v>43</v>
      </c>
      <c r="CR874" s="15">
        <v>104</v>
      </c>
      <c r="CS874" s="15">
        <v>19</v>
      </c>
      <c r="CT874" s="15">
        <v>95</v>
      </c>
      <c r="CU874" s="15">
        <v>135</v>
      </c>
      <c r="CV874" s="15">
        <v>139</v>
      </c>
      <c r="CW874" s="15">
        <v>49</v>
      </c>
      <c r="CX874" s="15">
        <v>70</v>
      </c>
      <c r="CY874" s="15">
        <v>11</v>
      </c>
      <c r="CZ874" s="15">
        <v>172</v>
      </c>
      <c r="DA874" s="15">
        <v>86</v>
      </c>
      <c r="DB874" s="15">
        <v>150</v>
      </c>
      <c r="DC874" s="15">
        <v>24</v>
      </c>
      <c r="DD874" s="15">
        <v>129</v>
      </c>
      <c r="DE874" s="15">
        <v>103</v>
      </c>
      <c r="DF874" s="15">
        <v>1</v>
      </c>
      <c r="DG874" s="15">
        <v>125</v>
      </c>
      <c r="DH874" s="15">
        <v>159</v>
      </c>
      <c r="DI874" s="15">
        <v>5</v>
      </c>
      <c r="DJ874" s="15">
        <v>176</v>
      </c>
      <c r="DK874" s="15">
        <v>97</v>
      </c>
      <c r="DL874" s="15">
        <v>73</v>
      </c>
      <c r="DM874" s="15">
        <v>55</v>
      </c>
      <c r="DN874" s="15">
        <v>134</v>
      </c>
      <c r="DO874" s="15">
        <v>37</v>
      </c>
      <c r="DP874" s="15">
        <v>7</v>
      </c>
      <c r="DQ874" s="15">
        <v>4</v>
      </c>
      <c r="DR874" s="15">
        <v>45</v>
      </c>
      <c r="DS874" s="15">
        <v>14</v>
      </c>
      <c r="DT874" s="15">
        <v>111</v>
      </c>
      <c r="DU874" s="15">
        <v>154</v>
      </c>
      <c r="DV874" s="15">
        <v>168</v>
      </c>
      <c r="DW874" s="15">
        <v>54</v>
      </c>
      <c r="DX874" s="15">
        <v>157</v>
      </c>
      <c r="DY874" s="15">
        <v>152</v>
      </c>
      <c r="DZ874" s="15">
        <v>102</v>
      </c>
      <c r="EA874" s="15">
        <v>39</v>
      </c>
      <c r="EB874" s="15">
        <v>160</v>
      </c>
      <c r="EC874" s="15">
        <v>137</v>
      </c>
      <c r="ED874" s="15">
        <v>101</v>
      </c>
      <c r="EE874" s="15">
        <v>118</v>
      </c>
      <c r="EF874" s="15">
        <v>162</v>
      </c>
      <c r="EG874" s="15">
        <v>46</v>
      </c>
      <c r="EH874" s="15">
        <v>155</v>
      </c>
      <c r="EI874" s="15">
        <v>32</v>
      </c>
      <c r="EJ874" s="15">
        <v>94</v>
      </c>
      <c r="EK874" s="15">
        <v>98</v>
      </c>
      <c r="EL874" s="15">
        <v>170</v>
      </c>
      <c r="EM874" s="15">
        <v>2</v>
      </c>
      <c r="EN874" s="15">
        <v>92</v>
      </c>
      <c r="EO874" s="15">
        <v>153</v>
      </c>
      <c r="EP874" s="15">
        <v>109</v>
      </c>
      <c r="EQ874" s="15">
        <v>158</v>
      </c>
      <c r="ER874" s="15">
        <v>69</v>
      </c>
      <c r="ES874" s="15">
        <v>82</v>
      </c>
      <c r="ET874" s="15">
        <v>76</v>
      </c>
      <c r="EU874" s="15">
        <v>85</v>
      </c>
      <c r="EV874" s="15">
        <v>126</v>
      </c>
      <c r="EW874" s="15">
        <v>64</v>
      </c>
      <c r="EX874" s="15">
        <v>8</v>
      </c>
      <c r="EY874" s="15">
        <v>77</v>
      </c>
      <c r="EZ874" s="15">
        <v>119</v>
      </c>
      <c r="FA874" s="15">
        <v>128</v>
      </c>
      <c r="FB874" s="15">
        <v>145</v>
      </c>
      <c r="FC874" s="15">
        <v>48</v>
      </c>
      <c r="FD874" s="15">
        <v>26</v>
      </c>
      <c r="FE874" s="15">
        <v>75</v>
      </c>
      <c r="FF874" s="15">
        <v>83</v>
      </c>
      <c r="FG874" s="15">
        <v>142</v>
      </c>
      <c r="FH874" s="15">
        <v>16</v>
      </c>
      <c r="FI874" s="15">
        <v>132</v>
      </c>
      <c r="FJ874" s="15">
        <v>12</v>
      </c>
      <c r="FK874" s="15">
        <v>10</v>
      </c>
      <c r="FL874" s="15">
        <v>144</v>
      </c>
      <c r="FM874" s="15">
        <v>122</v>
      </c>
      <c r="FN874" s="15">
        <v>68</v>
      </c>
      <c r="FO874" s="15">
        <v>117</v>
      </c>
      <c r="FP874" s="15">
        <v>44</v>
      </c>
      <c r="FQ874" s="15">
        <v>47</v>
      </c>
      <c r="FR874" s="15">
        <v>90</v>
      </c>
      <c r="FT874" s="15">
        <v>147</v>
      </c>
      <c r="FU874" s="15">
        <v>136</v>
      </c>
      <c r="FV874" s="15">
        <v>56</v>
      </c>
      <c r="FW874" s="15">
        <v>66</v>
      </c>
      <c r="FY874" s="15">
        <v>114</v>
      </c>
      <c r="FZ874" s="15">
        <v>33</v>
      </c>
      <c r="GA874" s="15">
        <v>141</v>
      </c>
      <c r="GB874" s="15">
        <v>72</v>
      </c>
    </row>
    <row r="875" spans="4:184" s="15" customFormat="1">
      <c r="E875" s="475" t="s">
        <v>313</v>
      </c>
      <c r="F875" s="15">
        <v>50</v>
      </c>
      <c r="G875" s="15">
        <v>116</v>
      </c>
      <c r="H875" s="15">
        <v>173</v>
      </c>
      <c r="I875" s="15">
        <v>146</v>
      </c>
      <c r="J875" s="15">
        <v>114</v>
      </c>
      <c r="K875" s="15">
        <v>45</v>
      </c>
      <c r="L875" s="15">
        <v>174</v>
      </c>
      <c r="M875" s="15">
        <v>9</v>
      </c>
      <c r="N875" s="15">
        <v>3</v>
      </c>
      <c r="O875" s="15">
        <v>21</v>
      </c>
      <c r="P875" s="15">
        <v>8</v>
      </c>
      <c r="Q875" s="15">
        <v>86</v>
      </c>
      <c r="R875" s="15">
        <v>34</v>
      </c>
      <c r="S875" s="15">
        <v>131</v>
      </c>
      <c r="T875" s="15">
        <v>78</v>
      </c>
      <c r="U875" s="15">
        <v>7</v>
      </c>
      <c r="V875" s="15">
        <v>76</v>
      </c>
      <c r="W875" s="15">
        <v>99</v>
      </c>
      <c r="X875" s="15">
        <v>61</v>
      </c>
      <c r="Y875" s="15">
        <v>22</v>
      </c>
      <c r="Z875" s="15">
        <v>5</v>
      </c>
      <c r="AA875" s="15">
        <v>104</v>
      </c>
      <c r="AB875" s="15">
        <v>92</v>
      </c>
      <c r="AC875" s="15">
        <v>27</v>
      </c>
      <c r="AD875" s="15">
        <v>121</v>
      </c>
      <c r="AE875" s="15">
        <v>40</v>
      </c>
      <c r="AF875" s="15">
        <v>177</v>
      </c>
      <c r="AG875" s="15">
        <v>140</v>
      </c>
      <c r="AH875" s="15">
        <v>52</v>
      </c>
      <c r="AI875" s="15">
        <v>141</v>
      </c>
      <c r="AJ875" s="15">
        <v>115</v>
      </c>
      <c r="AK875" s="15">
        <v>35</v>
      </c>
      <c r="AL875" s="15">
        <v>30</v>
      </c>
      <c r="AM875" s="15">
        <v>168</v>
      </c>
      <c r="AN875" s="15">
        <v>4</v>
      </c>
      <c r="AO875" s="15">
        <v>38</v>
      </c>
      <c r="AP875" s="15">
        <v>59</v>
      </c>
      <c r="AQ875" s="15">
        <v>54</v>
      </c>
      <c r="AR875" s="15">
        <v>1</v>
      </c>
      <c r="AS875" s="15">
        <v>11</v>
      </c>
      <c r="AT875" s="15">
        <v>145</v>
      </c>
      <c r="AU875" s="15">
        <v>16</v>
      </c>
      <c r="AV875" s="15">
        <v>120</v>
      </c>
      <c r="AW875" s="15">
        <v>62</v>
      </c>
      <c r="AX875" s="15">
        <v>6</v>
      </c>
      <c r="AY875" s="15">
        <v>112</v>
      </c>
      <c r="AZ875" s="15">
        <v>31</v>
      </c>
      <c r="BA875" s="15">
        <v>19</v>
      </c>
      <c r="BB875" s="15">
        <v>151</v>
      </c>
      <c r="BC875" s="15">
        <v>39</v>
      </c>
      <c r="BD875" s="15">
        <v>110</v>
      </c>
      <c r="BE875" s="15">
        <v>29</v>
      </c>
      <c r="BF875" s="15">
        <v>72</v>
      </c>
      <c r="BG875" s="15">
        <v>143</v>
      </c>
      <c r="BH875" s="15">
        <v>133</v>
      </c>
      <c r="BI875" s="15">
        <v>134</v>
      </c>
      <c r="BJ875" s="15">
        <v>15</v>
      </c>
      <c r="BK875" s="15">
        <v>82</v>
      </c>
      <c r="BL875" s="15">
        <v>127</v>
      </c>
      <c r="BM875" s="15">
        <v>147</v>
      </c>
      <c r="BN875" s="15">
        <v>135</v>
      </c>
      <c r="BO875" s="15">
        <v>20</v>
      </c>
      <c r="BP875" s="15">
        <v>122</v>
      </c>
      <c r="BQ875" s="15">
        <v>128</v>
      </c>
      <c r="BR875" s="15">
        <v>136</v>
      </c>
      <c r="BS875" s="15">
        <v>57</v>
      </c>
      <c r="BT875" s="15">
        <v>96</v>
      </c>
      <c r="BU875" s="15">
        <v>164</v>
      </c>
      <c r="BV875" s="15">
        <v>28</v>
      </c>
      <c r="BW875" s="15">
        <v>66</v>
      </c>
      <c r="BX875" s="15">
        <v>18</v>
      </c>
      <c r="BY875" s="15">
        <v>64</v>
      </c>
      <c r="BZ875" s="15">
        <v>71</v>
      </c>
      <c r="CA875" s="15">
        <v>137</v>
      </c>
      <c r="CB875" s="15">
        <v>93</v>
      </c>
      <c r="CC875" s="15">
        <v>152</v>
      </c>
      <c r="CD875" s="15">
        <v>103</v>
      </c>
      <c r="CE875" s="15">
        <v>10</v>
      </c>
      <c r="CF875" s="15">
        <v>138</v>
      </c>
      <c r="CG875" s="15">
        <v>49</v>
      </c>
      <c r="CH875" s="15">
        <v>43</v>
      </c>
      <c r="CI875" s="15">
        <v>58</v>
      </c>
      <c r="CJ875" s="15">
        <v>77</v>
      </c>
      <c r="CK875" s="15">
        <v>12</v>
      </c>
      <c r="CL875" s="15">
        <v>161</v>
      </c>
      <c r="CM875" s="15">
        <v>97</v>
      </c>
      <c r="CN875" s="15">
        <v>41</v>
      </c>
      <c r="CO875" s="15">
        <v>26</v>
      </c>
      <c r="CP875" s="15">
        <v>46</v>
      </c>
      <c r="CQ875" s="15">
        <v>33</v>
      </c>
      <c r="CR875" s="15">
        <v>167</v>
      </c>
      <c r="CS875" s="15">
        <v>144</v>
      </c>
      <c r="CT875" s="15">
        <v>149</v>
      </c>
      <c r="CU875" s="15">
        <v>47</v>
      </c>
      <c r="CV875" s="15">
        <v>89</v>
      </c>
      <c r="CW875" s="15">
        <v>24</v>
      </c>
      <c r="CX875" s="15">
        <v>165</v>
      </c>
      <c r="CY875" s="15">
        <v>36</v>
      </c>
      <c r="CZ875" s="15">
        <v>83</v>
      </c>
      <c r="DA875" s="15">
        <v>106</v>
      </c>
      <c r="DB875" s="15">
        <v>139</v>
      </c>
      <c r="DC875" s="15">
        <v>172</v>
      </c>
      <c r="DD875" s="15">
        <v>42</v>
      </c>
      <c r="DE875" s="15">
        <v>87</v>
      </c>
      <c r="DF875" s="15">
        <v>117</v>
      </c>
      <c r="DG875" s="15">
        <v>154</v>
      </c>
      <c r="DH875" s="15">
        <v>156</v>
      </c>
      <c r="DI875" s="15">
        <v>125</v>
      </c>
      <c r="DJ875" s="15">
        <v>73</v>
      </c>
      <c r="DK875" s="15">
        <v>84</v>
      </c>
      <c r="DL875" s="15">
        <v>94</v>
      </c>
      <c r="DM875" s="15">
        <v>176</v>
      </c>
      <c r="DN875" s="15">
        <v>102</v>
      </c>
      <c r="DO875" s="15">
        <v>63</v>
      </c>
      <c r="DP875" s="15">
        <v>142</v>
      </c>
      <c r="DQ875" s="15">
        <v>124</v>
      </c>
      <c r="DR875" s="15">
        <v>155</v>
      </c>
      <c r="DS875" s="15">
        <v>109</v>
      </c>
      <c r="DT875" s="15">
        <v>85</v>
      </c>
      <c r="DU875" s="15">
        <v>111</v>
      </c>
      <c r="DV875" s="15">
        <v>129</v>
      </c>
      <c r="DW875" s="15">
        <v>51</v>
      </c>
      <c r="DX875" s="15">
        <v>100</v>
      </c>
      <c r="DY875" s="15">
        <v>2</v>
      </c>
      <c r="DZ875" s="15">
        <v>175</v>
      </c>
      <c r="EA875" s="15">
        <v>95</v>
      </c>
      <c r="EB875" s="15">
        <v>53</v>
      </c>
      <c r="EC875" s="15">
        <v>70</v>
      </c>
      <c r="ED875" s="15">
        <v>13</v>
      </c>
      <c r="EE875" s="15">
        <v>119</v>
      </c>
      <c r="EF875" s="15">
        <v>32</v>
      </c>
      <c r="EG875" s="15">
        <v>14</v>
      </c>
      <c r="EH875" s="15">
        <v>160</v>
      </c>
      <c r="EI875" s="15">
        <v>56</v>
      </c>
      <c r="EJ875" s="15">
        <v>148</v>
      </c>
      <c r="EK875" s="15">
        <v>132</v>
      </c>
      <c r="EL875" s="15">
        <v>25</v>
      </c>
      <c r="EM875" s="15">
        <v>79</v>
      </c>
      <c r="EN875" s="15">
        <v>108</v>
      </c>
      <c r="EO875" s="15">
        <v>166</v>
      </c>
      <c r="EP875" s="15">
        <v>90</v>
      </c>
      <c r="EQ875" s="15">
        <v>48</v>
      </c>
      <c r="ER875" s="15">
        <v>169</v>
      </c>
      <c r="ES875" s="15">
        <v>157</v>
      </c>
      <c r="ET875" s="15">
        <v>101</v>
      </c>
      <c r="EU875" s="15">
        <v>68</v>
      </c>
      <c r="EV875" s="15">
        <v>153</v>
      </c>
      <c r="EW875" s="15">
        <v>55</v>
      </c>
      <c r="EX875" s="15">
        <v>75</v>
      </c>
      <c r="EY875" s="15">
        <v>162</v>
      </c>
      <c r="EZ875" s="15">
        <v>80</v>
      </c>
      <c r="FA875" s="15">
        <v>105</v>
      </c>
      <c r="FB875" s="15">
        <v>44</v>
      </c>
      <c r="FC875" s="15">
        <v>98</v>
      </c>
      <c r="FD875" s="15">
        <v>171</v>
      </c>
      <c r="FE875" s="15">
        <v>118</v>
      </c>
      <c r="FF875" s="15">
        <v>23</v>
      </c>
      <c r="FG875" s="15">
        <v>37</v>
      </c>
      <c r="FH875" s="15">
        <v>150</v>
      </c>
      <c r="FI875" s="15">
        <v>163</v>
      </c>
      <c r="FJ875" s="15">
        <v>159</v>
      </c>
      <c r="FK875" s="15">
        <v>69</v>
      </c>
      <c r="FL875" s="15">
        <v>81</v>
      </c>
      <c r="FM875" s="15">
        <v>126</v>
      </c>
      <c r="FN875" s="15">
        <v>170</v>
      </c>
      <c r="FO875" s="15">
        <v>130</v>
      </c>
      <c r="FP875" s="15">
        <v>91</v>
      </c>
      <c r="FQ875" s="15">
        <v>17</v>
      </c>
      <c r="FR875" s="15">
        <v>60</v>
      </c>
      <c r="FT875" s="15">
        <v>67</v>
      </c>
      <c r="FU875" s="15">
        <v>88</v>
      </c>
      <c r="FV875" s="15">
        <v>107</v>
      </c>
      <c r="FW875" s="15">
        <v>158</v>
      </c>
      <c r="FY875" s="15">
        <v>74</v>
      </c>
      <c r="FZ875" s="15">
        <v>123</v>
      </c>
      <c r="GA875" s="15">
        <v>65</v>
      </c>
      <c r="GB875" s="15">
        <v>113</v>
      </c>
    </row>
    <row r="876" spans="4:184" s="15" customFormat="1"/>
    <row r="877" spans="4:184" s="15" customFormat="1">
      <c r="D877" s="479">
        <v>178</v>
      </c>
      <c r="E877" s="40" t="s">
        <v>338</v>
      </c>
    </row>
    <row r="878" spans="4:184" s="15" customFormat="1">
      <c r="E878" s="475" t="s">
        <v>283</v>
      </c>
      <c r="F878" s="15">
        <v>1</v>
      </c>
      <c r="G878" s="15">
        <v>2</v>
      </c>
      <c r="H878" s="15">
        <v>3</v>
      </c>
      <c r="I878" s="15">
        <v>4</v>
      </c>
      <c r="J878" s="15">
        <v>5</v>
      </c>
      <c r="K878" s="15">
        <v>6</v>
      </c>
      <c r="L878" s="15">
        <v>7</v>
      </c>
      <c r="M878" s="15">
        <v>8</v>
      </c>
      <c r="N878" s="15">
        <v>9</v>
      </c>
      <c r="O878" s="15">
        <v>10</v>
      </c>
      <c r="P878" s="15">
        <v>11</v>
      </c>
      <c r="Q878" s="15">
        <v>12</v>
      </c>
      <c r="R878" s="15">
        <v>13</v>
      </c>
      <c r="S878" s="15">
        <v>14</v>
      </c>
      <c r="T878" s="15">
        <v>15</v>
      </c>
      <c r="U878" s="15">
        <v>16</v>
      </c>
      <c r="V878" s="15">
        <v>17</v>
      </c>
      <c r="W878" s="15">
        <v>18</v>
      </c>
      <c r="X878" s="15">
        <v>19</v>
      </c>
      <c r="Y878" s="15">
        <v>20</v>
      </c>
      <c r="Z878" s="15">
        <v>21</v>
      </c>
      <c r="AA878" s="15">
        <v>22</v>
      </c>
      <c r="AB878" s="15">
        <v>23</v>
      </c>
      <c r="AC878" s="15">
        <v>24</v>
      </c>
      <c r="AD878" s="15">
        <v>25</v>
      </c>
      <c r="AE878" s="15">
        <v>26</v>
      </c>
      <c r="AF878" s="15">
        <v>27</v>
      </c>
      <c r="AG878" s="15">
        <v>28</v>
      </c>
      <c r="AH878" s="15">
        <v>29</v>
      </c>
      <c r="AI878" s="15">
        <v>30</v>
      </c>
      <c r="AJ878" s="15">
        <v>31</v>
      </c>
      <c r="AK878" s="15">
        <v>32</v>
      </c>
      <c r="AL878" s="15">
        <v>33</v>
      </c>
      <c r="AM878" s="15">
        <v>34</v>
      </c>
      <c r="AN878" s="15">
        <v>35</v>
      </c>
      <c r="AO878" s="15">
        <v>36</v>
      </c>
      <c r="AP878" s="15">
        <v>37</v>
      </c>
      <c r="AQ878" s="15">
        <v>38</v>
      </c>
      <c r="AR878" s="15">
        <v>39</v>
      </c>
      <c r="AS878" s="15">
        <v>40</v>
      </c>
      <c r="AT878" s="15">
        <v>41</v>
      </c>
      <c r="AU878" s="15">
        <v>42</v>
      </c>
      <c r="AV878" s="15">
        <v>43</v>
      </c>
      <c r="AW878" s="15">
        <v>44</v>
      </c>
      <c r="AX878" s="15">
        <v>45</v>
      </c>
      <c r="AY878" s="15">
        <v>46</v>
      </c>
      <c r="AZ878" s="15">
        <v>47</v>
      </c>
      <c r="BA878" s="15">
        <v>48</v>
      </c>
      <c r="BB878" s="15">
        <v>49</v>
      </c>
      <c r="BC878" s="15">
        <v>50</v>
      </c>
      <c r="BD878" s="15">
        <v>51</v>
      </c>
      <c r="BE878" s="15">
        <v>52</v>
      </c>
      <c r="BF878" s="15">
        <v>53</v>
      </c>
      <c r="BG878" s="15">
        <v>54</v>
      </c>
      <c r="BH878" s="15">
        <v>55</v>
      </c>
      <c r="BI878" s="15">
        <v>56</v>
      </c>
      <c r="BJ878" s="15">
        <v>57</v>
      </c>
      <c r="BK878" s="15">
        <v>58</v>
      </c>
      <c r="BL878" s="15">
        <v>59</v>
      </c>
      <c r="BM878" s="15">
        <v>60</v>
      </c>
      <c r="BN878" s="15">
        <v>61</v>
      </c>
      <c r="BO878" s="15">
        <v>62</v>
      </c>
      <c r="BP878" s="15">
        <v>63</v>
      </c>
      <c r="BQ878" s="15">
        <v>64</v>
      </c>
      <c r="BR878" s="15">
        <v>65</v>
      </c>
      <c r="BS878" s="15">
        <v>66</v>
      </c>
      <c r="BT878" s="15">
        <v>67</v>
      </c>
      <c r="BU878" s="15">
        <v>68</v>
      </c>
      <c r="BV878" s="15">
        <v>69</v>
      </c>
      <c r="BW878" s="15">
        <v>70</v>
      </c>
      <c r="BX878" s="15">
        <v>71</v>
      </c>
      <c r="BY878" s="15">
        <v>72</v>
      </c>
      <c r="BZ878" s="15">
        <v>73</v>
      </c>
      <c r="CA878" s="15">
        <v>74</v>
      </c>
      <c r="CB878" s="15">
        <v>75</v>
      </c>
      <c r="CC878" s="15">
        <v>76</v>
      </c>
      <c r="CD878" s="15">
        <v>77</v>
      </c>
      <c r="CE878" s="15">
        <v>78</v>
      </c>
      <c r="CF878" s="15">
        <v>79</v>
      </c>
      <c r="CG878" s="15">
        <v>80</v>
      </c>
      <c r="CH878" s="15">
        <v>81</v>
      </c>
      <c r="CI878" s="15">
        <v>82</v>
      </c>
      <c r="CJ878" s="15">
        <v>83</v>
      </c>
      <c r="CK878" s="15">
        <v>84</v>
      </c>
      <c r="CL878" s="15">
        <v>85</v>
      </c>
      <c r="CM878" s="15">
        <v>86</v>
      </c>
      <c r="CN878" s="15">
        <v>87</v>
      </c>
      <c r="CO878" s="15">
        <v>88</v>
      </c>
      <c r="CP878" s="15">
        <v>89</v>
      </c>
      <c r="CQ878" s="15">
        <v>90</v>
      </c>
      <c r="CR878" s="15">
        <v>91</v>
      </c>
      <c r="CS878" s="15">
        <v>92</v>
      </c>
      <c r="CT878" s="15">
        <v>93</v>
      </c>
      <c r="CU878" s="15">
        <v>94</v>
      </c>
      <c r="CV878" s="15">
        <v>95</v>
      </c>
      <c r="CW878" s="15">
        <v>96</v>
      </c>
      <c r="CX878" s="15">
        <v>97</v>
      </c>
      <c r="CY878" s="15">
        <v>98</v>
      </c>
      <c r="CZ878" s="15">
        <v>99</v>
      </c>
      <c r="DA878" s="15">
        <v>100</v>
      </c>
      <c r="DB878" s="15">
        <v>101</v>
      </c>
      <c r="DC878" s="15">
        <v>102</v>
      </c>
      <c r="DD878" s="15">
        <v>103</v>
      </c>
      <c r="DE878" s="15">
        <v>104</v>
      </c>
      <c r="DF878" s="15">
        <v>105</v>
      </c>
      <c r="DG878" s="15">
        <v>106</v>
      </c>
      <c r="DH878" s="15">
        <v>107</v>
      </c>
      <c r="DI878" s="15">
        <v>108</v>
      </c>
      <c r="DJ878" s="15">
        <v>109</v>
      </c>
      <c r="DK878" s="15">
        <v>110</v>
      </c>
      <c r="DL878" s="15">
        <v>111</v>
      </c>
      <c r="DM878" s="15">
        <v>112</v>
      </c>
      <c r="DN878" s="15">
        <v>113</v>
      </c>
      <c r="DO878" s="15">
        <v>114</v>
      </c>
      <c r="DP878" s="15">
        <v>115</v>
      </c>
      <c r="DQ878" s="15">
        <v>116</v>
      </c>
      <c r="DR878" s="15">
        <v>117</v>
      </c>
      <c r="DS878" s="15">
        <v>118</v>
      </c>
      <c r="DT878" s="15">
        <v>119</v>
      </c>
      <c r="DU878" s="15">
        <v>120</v>
      </c>
      <c r="DV878" s="15">
        <v>121</v>
      </c>
      <c r="DW878" s="15">
        <v>122</v>
      </c>
      <c r="DX878" s="15">
        <v>123</v>
      </c>
      <c r="DY878" s="15">
        <v>124</v>
      </c>
      <c r="DZ878" s="15">
        <v>125</v>
      </c>
      <c r="EA878" s="15">
        <v>126</v>
      </c>
      <c r="EB878" s="15">
        <v>127</v>
      </c>
      <c r="EC878" s="15">
        <v>128</v>
      </c>
      <c r="ED878" s="15">
        <v>129</v>
      </c>
      <c r="EE878" s="15">
        <v>130</v>
      </c>
      <c r="EF878" s="15">
        <v>131</v>
      </c>
      <c r="EG878" s="15">
        <v>132</v>
      </c>
      <c r="EH878" s="15">
        <v>133</v>
      </c>
      <c r="EI878" s="15">
        <v>134</v>
      </c>
      <c r="EJ878" s="15">
        <v>135</v>
      </c>
      <c r="EK878" s="15">
        <v>136</v>
      </c>
      <c r="EL878" s="15">
        <v>137</v>
      </c>
      <c r="EM878" s="15">
        <v>138</v>
      </c>
      <c r="EN878" s="15">
        <v>139</v>
      </c>
      <c r="EO878" s="15">
        <v>140</v>
      </c>
      <c r="EP878" s="15">
        <v>141</v>
      </c>
      <c r="EQ878" s="15">
        <v>142</v>
      </c>
      <c r="ER878" s="15">
        <v>143</v>
      </c>
      <c r="ES878" s="15">
        <v>144</v>
      </c>
      <c r="ET878" s="15">
        <v>145</v>
      </c>
      <c r="EU878" s="15">
        <v>146</v>
      </c>
      <c r="EV878" s="15">
        <v>147</v>
      </c>
      <c r="EW878" s="15">
        <v>148</v>
      </c>
      <c r="EX878" s="15">
        <v>149</v>
      </c>
      <c r="EY878" s="15">
        <v>150</v>
      </c>
      <c r="EZ878" s="15">
        <v>151</v>
      </c>
      <c r="FA878" s="15">
        <v>152</v>
      </c>
      <c r="FB878" s="15">
        <v>153</v>
      </c>
      <c r="FC878" s="15">
        <v>154</v>
      </c>
      <c r="FD878" s="15">
        <v>155</v>
      </c>
      <c r="FE878" s="15">
        <v>156</v>
      </c>
      <c r="FF878" s="15">
        <v>157</v>
      </c>
      <c r="FG878" s="15">
        <v>158</v>
      </c>
      <c r="FH878" s="15">
        <v>159</v>
      </c>
      <c r="FI878" s="15">
        <v>160</v>
      </c>
      <c r="FJ878" s="15">
        <v>161</v>
      </c>
      <c r="FK878" s="15">
        <v>162</v>
      </c>
      <c r="FL878" s="15">
        <v>163</v>
      </c>
      <c r="FM878" s="15">
        <v>164</v>
      </c>
      <c r="FN878" s="15">
        <v>165</v>
      </c>
      <c r="FO878" s="15">
        <v>166</v>
      </c>
      <c r="FP878" s="15">
        <v>167</v>
      </c>
      <c r="FQ878" s="15">
        <v>168</v>
      </c>
      <c r="FR878" s="15">
        <v>169</v>
      </c>
      <c r="FS878" s="15">
        <v>170</v>
      </c>
      <c r="FT878" s="15">
        <v>171</v>
      </c>
      <c r="FU878" s="15">
        <v>172</v>
      </c>
      <c r="FV878" s="15">
        <v>173</v>
      </c>
      <c r="FW878" s="15">
        <v>174</v>
      </c>
      <c r="FY878" s="15">
        <v>175</v>
      </c>
      <c r="FZ878" s="15">
        <v>176</v>
      </c>
      <c r="GA878" s="15">
        <v>177</v>
      </c>
      <c r="GB878" s="15">
        <v>178</v>
      </c>
    </row>
    <row r="879" spans="4:184" s="15" customFormat="1">
      <c r="E879" s="475" t="s">
        <v>311</v>
      </c>
      <c r="F879" s="15">
        <v>47</v>
      </c>
      <c r="G879" s="15">
        <v>93</v>
      </c>
      <c r="H879" s="15">
        <v>135</v>
      </c>
      <c r="I879" s="15">
        <v>21</v>
      </c>
      <c r="J879" s="15">
        <v>129</v>
      </c>
      <c r="K879" s="15">
        <v>3</v>
      </c>
      <c r="L879" s="15">
        <v>34</v>
      </c>
      <c r="M879" s="15">
        <v>159</v>
      </c>
      <c r="N879" s="15">
        <v>91</v>
      </c>
      <c r="O879" s="15">
        <v>76</v>
      </c>
      <c r="P879" s="15">
        <v>52</v>
      </c>
      <c r="Q879" s="15">
        <v>50</v>
      </c>
      <c r="R879" s="15">
        <v>35</v>
      </c>
      <c r="S879" s="15">
        <v>115</v>
      </c>
      <c r="T879" s="15">
        <v>168</v>
      </c>
      <c r="U879" s="15">
        <v>154</v>
      </c>
      <c r="V879" s="15">
        <v>145</v>
      </c>
      <c r="W879" s="15">
        <v>100</v>
      </c>
      <c r="X879" s="15">
        <v>12</v>
      </c>
      <c r="Y879" s="15">
        <v>43</v>
      </c>
      <c r="Z879" s="15">
        <v>70</v>
      </c>
      <c r="AA879" s="15">
        <v>84</v>
      </c>
      <c r="AB879" s="15">
        <v>37</v>
      </c>
      <c r="AC879" s="15">
        <v>136</v>
      </c>
      <c r="AD879" s="15">
        <v>111</v>
      </c>
      <c r="AE879" s="15">
        <v>29</v>
      </c>
      <c r="AF879" s="15">
        <v>169</v>
      </c>
      <c r="AG879" s="15">
        <v>16</v>
      </c>
      <c r="AH879" s="15">
        <v>97</v>
      </c>
      <c r="AI879" s="15">
        <v>82</v>
      </c>
      <c r="AJ879" s="15">
        <v>79</v>
      </c>
      <c r="AK879" s="15">
        <v>13</v>
      </c>
      <c r="AL879" s="15">
        <v>130</v>
      </c>
      <c r="AM879" s="15">
        <v>171</v>
      </c>
      <c r="AN879" s="15">
        <v>28</v>
      </c>
      <c r="AO879" s="15">
        <v>140</v>
      </c>
      <c r="AP879" s="15">
        <v>143</v>
      </c>
      <c r="AQ879" s="15">
        <v>65</v>
      </c>
      <c r="AR879" s="15">
        <v>86</v>
      </c>
      <c r="AS879" s="15">
        <v>59</v>
      </c>
      <c r="AT879" s="15">
        <v>127</v>
      </c>
      <c r="AU879" s="15">
        <v>5</v>
      </c>
      <c r="AV879" s="15">
        <v>119</v>
      </c>
      <c r="AW879" s="15">
        <v>133</v>
      </c>
      <c r="AX879" s="15">
        <v>175</v>
      </c>
      <c r="AY879" s="15">
        <v>19</v>
      </c>
      <c r="AZ879" s="15">
        <v>85</v>
      </c>
      <c r="BA879" s="15">
        <v>62</v>
      </c>
      <c r="BB879" s="15">
        <v>92</v>
      </c>
      <c r="BC879" s="15">
        <v>156</v>
      </c>
      <c r="BD879" s="15">
        <v>8</v>
      </c>
      <c r="BE879" s="15">
        <v>81</v>
      </c>
      <c r="BF879" s="15">
        <v>64</v>
      </c>
      <c r="BG879" s="15">
        <v>108</v>
      </c>
      <c r="BH879" s="15">
        <v>149</v>
      </c>
      <c r="BI879" s="15">
        <v>90</v>
      </c>
      <c r="BJ879" s="15">
        <v>18</v>
      </c>
      <c r="BK879" s="15">
        <v>125</v>
      </c>
      <c r="BL879" s="15">
        <v>153</v>
      </c>
      <c r="BM879" s="15">
        <v>14</v>
      </c>
      <c r="BN879" s="15">
        <v>24</v>
      </c>
      <c r="BO879" s="15">
        <v>164</v>
      </c>
      <c r="BP879" s="15">
        <v>167</v>
      </c>
      <c r="BQ879" s="15">
        <v>88</v>
      </c>
      <c r="BR879" s="15">
        <v>1</v>
      </c>
      <c r="BS879" s="15">
        <v>110</v>
      </c>
      <c r="BT879" s="15">
        <v>69</v>
      </c>
      <c r="BU879" s="15">
        <v>55</v>
      </c>
      <c r="BV879" s="15">
        <v>118</v>
      </c>
      <c r="BW879" s="15">
        <v>126</v>
      </c>
      <c r="BX879" s="15">
        <v>73</v>
      </c>
      <c r="BY879" s="15">
        <v>15</v>
      </c>
      <c r="BZ879" s="15">
        <v>117</v>
      </c>
      <c r="CA879" s="15">
        <v>38</v>
      </c>
      <c r="CB879" s="15">
        <v>144</v>
      </c>
      <c r="CC879" s="15">
        <v>83</v>
      </c>
      <c r="CD879" s="15">
        <v>158</v>
      </c>
      <c r="CE879" s="15">
        <v>124</v>
      </c>
      <c r="CF879" s="15">
        <v>163</v>
      </c>
      <c r="CG879" s="15">
        <v>166</v>
      </c>
      <c r="CH879" s="15">
        <v>120</v>
      </c>
      <c r="CI879" s="15">
        <v>89</v>
      </c>
      <c r="CJ879" s="15">
        <v>7</v>
      </c>
      <c r="CK879" s="15">
        <v>146</v>
      </c>
      <c r="CL879" s="15">
        <v>42</v>
      </c>
      <c r="CM879" s="15">
        <v>104</v>
      </c>
      <c r="CN879" s="15">
        <v>63</v>
      </c>
      <c r="CO879" s="15">
        <v>17</v>
      </c>
      <c r="CP879" s="15">
        <v>96</v>
      </c>
      <c r="CQ879" s="15">
        <v>56</v>
      </c>
      <c r="CR879" s="15">
        <v>39</v>
      </c>
      <c r="CS879" s="15">
        <v>178</v>
      </c>
      <c r="CT879" s="15">
        <v>2</v>
      </c>
      <c r="CU879" s="15">
        <v>106</v>
      </c>
      <c r="CV879" s="15">
        <v>101</v>
      </c>
      <c r="CW879" s="15">
        <v>45</v>
      </c>
      <c r="CX879" s="15">
        <v>48</v>
      </c>
      <c r="CY879" s="15">
        <v>94</v>
      </c>
      <c r="CZ879" s="15">
        <v>78</v>
      </c>
      <c r="DA879" s="15">
        <v>103</v>
      </c>
      <c r="DB879" s="15">
        <v>109</v>
      </c>
      <c r="DC879" s="15">
        <v>131</v>
      </c>
      <c r="DD879" s="15">
        <v>161</v>
      </c>
      <c r="DE879" s="15">
        <v>112</v>
      </c>
      <c r="DF879" s="15">
        <v>128</v>
      </c>
      <c r="DG879" s="15">
        <v>98</v>
      </c>
      <c r="DH879" s="15">
        <v>170</v>
      </c>
      <c r="DI879" s="15">
        <v>57</v>
      </c>
      <c r="DJ879" s="15">
        <v>77</v>
      </c>
      <c r="DK879" s="15">
        <v>71</v>
      </c>
      <c r="DL879" s="15">
        <v>176</v>
      </c>
      <c r="DM879" s="15">
        <v>30</v>
      </c>
      <c r="DN879" s="15">
        <v>147</v>
      </c>
      <c r="DO879" s="15">
        <v>116</v>
      </c>
      <c r="DP879" s="15">
        <v>66</v>
      </c>
      <c r="DQ879" s="15">
        <v>123</v>
      </c>
      <c r="DR879" s="15">
        <v>36</v>
      </c>
      <c r="DS879" s="15">
        <v>162</v>
      </c>
      <c r="DT879" s="15">
        <v>53</v>
      </c>
      <c r="DU879" s="15">
        <v>26</v>
      </c>
      <c r="DV879" s="15">
        <v>32</v>
      </c>
      <c r="DW879" s="15">
        <v>173</v>
      </c>
      <c r="DX879" s="15">
        <v>114</v>
      </c>
      <c r="DY879" s="15">
        <v>165</v>
      </c>
      <c r="DZ879" s="15">
        <v>58</v>
      </c>
      <c r="EA879" s="15">
        <v>67</v>
      </c>
      <c r="EB879" s="15">
        <v>41</v>
      </c>
      <c r="EC879" s="15">
        <v>172</v>
      </c>
      <c r="ED879" s="15">
        <v>72</v>
      </c>
      <c r="EE879" s="15">
        <v>102</v>
      </c>
      <c r="EF879" s="15">
        <v>95</v>
      </c>
      <c r="EG879" s="15">
        <v>54</v>
      </c>
      <c r="EH879" s="15">
        <v>44</v>
      </c>
      <c r="EI879" s="15">
        <v>142</v>
      </c>
      <c r="EJ879" s="15">
        <v>6</v>
      </c>
      <c r="EK879" s="15">
        <v>160</v>
      </c>
      <c r="EL879" s="15">
        <v>139</v>
      </c>
      <c r="EM879" s="15">
        <v>74</v>
      </c>
      <c r="EN879" s="15">
        <v>68</v>
      </c>
      <c r="EO879" s="15">
        <v>132</v>
      </c>
      <c r="EP879" s="15">
        <v>60</v>
      </c>
      <c r="EQ879" s="15">
        <v>99</v>
      </c>
      <c r="ER879" s="15">
        <v>11</v>
      </c>
      <c r="ES879" s="15">
        <v>152</v>
      </c>
      <c r="ET879" s="15">
        <v>33</v>
      </c>
      <c r="EU879" s="15">
        <v>23</v>
      </c>
      <c r="EV879" s="15">
        <v>113</v>
      </c>
      <c r="EW879" s="15">
        <v>157</v>
      </c>
      <c r="EX879" s="15">
        <v>141</v>
      </c>
      <c r="EY879" s="15">
        <v>61</v>
      </c>
      <c r="EZ879" s="15">
        <v>27</v>
      </c>
      <c r="FA879" s="15">
        <v>150</v>
      </c>
      <c r="FB879" s="15">
        <v>49</v>
      </c>
      <c r="FC879" s="15">
        <v>22</v>
      </c>
      <c r="FD879" s="15">
        <v>174</v>
      </c>
      <c r="FE879" s="15">
        <v>40</v>
      </c>
      <c r="FF879" s="15">
        <v>148</v>
      </c>
      <c r="FG879" s="15">
        <v>10</v>
      </c>
      <c r="FH879" s="15">
        <v>51</v>
      </c>
      <c r="FI879" s="15">
        <v>138</v>
      </c>
      <c r="FJ879" s="15">
        <v>20</v>
      </c>
      <c r="FK879" s="15">
        <v>75</v>
      </c>
      <c r="FL879" s="15">
        <v>121</v>
      </c>
      <c r="FM879" s="15">
        <v>46</v>
      </c>
      <c r="FN879" s="15">
        <v>177</v>
      </c>
      <c r="FO879" s="15">
        <v>80</v>
      </c>
      <c r="FP879" s="15">
        <v>105</v>
      </c>
      <c r="FQ879" s="15">
        <v>31</v>
      </c>
      <c r="FR879" s="15">
        <v>137</v>
      </c>
      <c r="FS879" s="15">
        <v>107</v>
      </c>
      <c r="FT879" s="15">
        <v>122</v>
      </c>
      <c r="FU879" s="15">
        <v>9</v>
      </c>
      <c r="FV879" s="15">
        <v>87</v>
      </c>
      <c r="FW879" s="15">
        <v>155</v>
      </c>
      <c r="FY879" s="15">
        <v>134</v>
      </c>
      <c r="FZ879" s="15">
        <v>4</v>
      </c>
      <c r="GA879" s="15">
        <v>25</v>
      </c>
      <c r="GB879" s="15">
        <v>151</v>
      </c>
    </row>
    <row r="880" spans="4:184" s="15" customFormat="1">
      <c r="E880" s="475" t="s">
        <v>313</v>
      </c>
      <c r="F880" s="15">
        <v>130</v>
      </c>
      <c r="G880" s="15">
        <v>68</v>
      </c>
      <c r="H880" s="15">
        <v>105</v>
      </c>
      <c r="I880" s="15">
        <v>26</v>
      </c>
      <c r="J880" s="15">
        <v>21</v>
      </c>
      <c r="K880" s="15">
        <v>165</v>
      </c>
      <c r="L880" s="15">
        <v>106</v>
      </c>
      <c r="M880" s="15">
        <v>152</v>
      </c>
      <c r="N880" s="15">
        <v>140</v>
      </c>
      <c r="O880" s="15">
        <v>123</v>
      </c>
      <c r="P880" s="15">
        <v>94</v>
      </c>
      <c r="Q880" s="15">
        <v>46</v>
      </c>
      <c r="R880" s="15">
        <v>178</v>
      </c>
      <c r="S880" s="15">
        <v>37</v>
      </c>
      <c r="T880" s="15">
        <v>109</v>
      </c>
      <c r="U880" s="15">
        <v>85</v>
      </c>
      <c r="V880" s="15">
        <v>64</v>
      </c>
      <c r="W880" s="15">
        <v>77</v>
      </c>
      <c r="X880" s="15">
        <v>20</v>
      </c>
      <c r="Y880" s="15">
        <v>146</v>
      </c>
      <c r="Z880" s="15">
        <v>102</v>
      </c>
      <c r="AA880" s="15">
        <v>74</v>
      </c>
      <c r="AB880" s="15">
        <v>6</v>
      </c>
      <c r="AC880" s="15">
        <v>111</v>
      </c>
      <c r="AD880" s="15">
        <v>13</v>
      </c>
      <c r="AE880" s="15">
        <v>168</v>
      </c>
      <c r="AF880" s="15">
        <v>80</v>
      </c>
      <c r="AG880" s="15">
        <v>145</v>
      </c>
      <c r="AH880" s="15">
        <v>73</v>
      </c>
      <c r="AI880" s="15">
        <v>161</v>
      </c>
      <c r="AJ880" s="15">
        <v>118</v>
      </c>
      <c r="AK880" s="15">
        <v>28</v>
      </c>
      <c r="AL880" s="15">
        <v>154</v>
      </c>
      <c r="AM880" s="15">
        <v>87</v>
      </c>
      <c r="AN880" s="15">
        <v>39</v>
      </c>
      <c r="AO880" s="15">
        <v>5</v>
      </c>
      <c r="AP880" s="15">
        <v>114</v>
      </c>
      <c r="AQ880" s="15">
        <v>76</v>
      </c>
      <c r="AR880" s="15">
        <v>8</v>
      </c>
      <c r="AS880" s="15">
        <v>162</v>
      </c>
      <c r="AT880" s="15">
        <v>125</v>
      </c>
      <c r="AU880" s="15">
        <v>60</v>
      </c>
      <c r="AV880" s="15">
        <v>132</v>
      </c>
      <c r="AW880" s="15">
        <v>2</v>
      </c>
      <c r="AX880" s="15">
        <v>29</v>
      </c>
      <c r="AY880" s="15">
        <v>129</v>
      </c>
      <c r="AZ880" s="15">
        <v>79</v>
      </c>
      <c r="BA880" s="15">
        <v>4</v>
      </c>
      <c r="BB880" s="15">
        <v>131</v>
      </c>
      <c r="BC880" s="15">
        <v>52</v>
      </c>
      <c r="BD880" s="15">
        <v>177</v>
      </c>
      <c r="BE880" s="15">
        <v>159</v>
      </c>
      <c r="BF880" s="15">
        <v>120</v>
      </c>
      <c r="BG880" s="15">
        <v>62</v>
      </c>
      <c r="BH880" s="15">
        <v>36</v>
      </c>
      <c r="BI880" s="15">
        <v>170</v>
      </c>
      <c r="BJ880" s="15">
        <v>100</v>
      </c>
      <c r="BK880" s="15">
        <v>89</v>
      </c>
      <c r="BL880" s="15">
        <v>156</v>
      </c>
      <c r="BM880" s="15">
        <v>143</v>
      </c>
      <c r="BN880" s="15">
        <v>164</v>
      </c>
      <c r="BO880" s="15">
        <v>103</v>
      </c>
      <c r="BP880" s="15">
        <v>22</v>
      </c>
      <c r="BQ880" s="15">
        <v>17</v>
      </c>
      <c r="BR880" s="15">
        <v>113</v>
      </c>
      <c r="BS880" s="15">
        <v>144</v>
      </c>
      <c r="BT880" s="15">
        <v>96</v>
      </c>
      <c r="BU880" s="15">
        <v>82</v>
      </c>
      <c r="BV880" s="15">
        <v>122</v>
      </c>
      <c r="BW880" s="15">
        <v>134</v>
      </c>
      <c r="BX880" s="15">
        <v>149</v>
      </c>
      <c r="BY880" s="15">
        <v>95</v>
      </c>
      <c r="BZ880" s="15">
        <v>72</v>
      </c>
      <c r="CA880" s="15">
        <v>63</v>
      </c>
      <c r="CB880" s="15">
        <v>32</v>
      </c>
      <c r="CC880" s="15">
        <v>92</v>
      </c>
      <c r="CD880" s="15">
        <v>44</v>
      </c>
      <c r="CE880" s="15">
        <v>112</v>
      </c>
      <c r="CF880" s="15">
        <v>23</v>
      </c>
      <c r="CG880" s="15">
        <v>27</v>
      </c>
      <c r="CH880" s="15">
        <v>10</v>
      </c>
      <c r="CI880" s="15">
        <v>160</v>
      </c>
      <c r="CJ880" s="15">
        <v>15</v>
      </c>
      <c r="CK880" s="15">
        <v>93</v>
      </c>
      <c r="CL880" s="15">
        <v>127</v>
      </c>
      <c r="CM880" s="15">
        <v>42</v>
      </c>
      <c r="CN880" s="15">
        <v>90</v>
      </c>
      <c r="CO880" s="15">
        <v>110</v>
      </c>
      <c r="CP880" s="15">
        <v>166</v>
      </c>
      <c r="CQ880" s="15">
        <v>98</v>
      </c>
      <c r="CR880" s="15">
        <v>78</v>
      </c>
      <c r="CS880" s="15">
        <v>38</v>
      </c>
      <c r="CT880" s="15">
        <v>84</v>
      </c>
      <c r="CU880" s="15">
        <v>158</v>
      </c>
      <c r="CV880" s="15">
        <v>19</v>
      </c>
      <c r="CW880" s="15">
        <v>128</v>
      </c>
      <c r="CX880" s="15">
        <v>133</v>
      </c>
      <c r="CY880" s="15">
        <v>30</v>
      </c>
      <c r="CZ880" s="15">
        <v>81</v>
      </c>
      <c r="DA880" s="15">
        <v>57</v>
      </c>
      <c r="DB880" s="15">
        <v>139</v>
      </c>
      <c r="DC880" s="15">
        <v>108</v>
      </c>
      <c r="DD880" s="15">
        <v>99</v>
      </c>
      <c r="DE880" s="15">
        <v>48</v>
      </c>
      <c r="DF880" s="15">
        <v>117</v>
      </c>
      <c r="DG880" s="15">
        <v>97</v>
      </c>
      <c r="DH880" s="15">
        <v>163</v>
      </c>
      <c r="DI880" s="15">
        <v>142</v>
      </c>
      <c r="DJ880" s="15">
        <v>56</v>
      </c>
      <c r="DK880" s="15">
        <v>173</v>
      </c>
      <c r="DL880" s="15">
        <v>107</v>
      </c>
      <c r="DM880" s="15">
        <v>136</v>
      </c>
      <c r="DN880" s="15">
        <v>1</v>
      </c>
      <c r="DO880" s="15">
        <v>157</v>
      </c>
      <c r="DP880" s="15">
        <v>176</v>
      </c>
      <c r="DQ880" s="15">
        <v>169</v>
      </c>
      <c r="DR880" s="15">
        <v>175</v>
      </c>
      <c r="DS880" s="15">
        <v>12</v>
      </c>
      <c r="DT880" s="15">
        <v>83</v>
      </c>
      <c r="DU880" s="15">
        <v>24</v>
      </c>
      <c r="DV880" s="15">
        <v>115</v>
      </c>
      <c r="DW880" s="15">
        <v>88</v>
      </c>
      <c r="DX880" s="15">
        <v>126</v>
      </c>
      <c r="DY880" s="15">
        <v>147</v>
      </c>
      <c r="DZ880" s="15">
        <v>41</v>
      </c>
      <c r="EA880" s="15">
        <v>65</v>
      </c>
      <c r="EB880" s="15">
        <v>35</v>
      </c>
      <c r="EC880" s="15">
        <v>75</v>
      </c>
      <c r="ED880" s="15">
        <v>16</v>
      </c>
      <c r="EE880" s="15">
        <v>7</v>
      </c>
      <c r="EF880" s="15">
        <v>59</v>
      </c>
      <c r="EG880" s="15">
        <v>43</v>
      </c>
      <c r="EH880" s="15">
        <v>151</v>
      </c>
      <c r="EI880" s="15">
        <v>67</v>
      </c>
      <c r="EJ880" s="15">
        <v>171</v>
      </c>
      <c r="EK880" s="15">
        <v>58</v>
      </c>
      <c r="EL880" s="15">
        <v>124</v>
      </c>
      <c r="EM880" s="15">
        <v>137</v>
      </c>
      <c r="EN880" s="15">
        <v>101</v>
      </c>
      <c r="EO880" s="15">
        <v>91</v>
      </c>
      <c r="EP880" s="15">
        <v>174</v>
      </c>
      <c r="EQ880" s="15">
        <v>55</v>
      </c>
      <c r="ER880" s="15">
        <v>116</v>
      </c>
      <c r="ES880" s="15">
        <v>148</v>
      </c>
      <c r="ET880" s="15">
        <v>86</v>
      </c>
      <c r="EU880" s="15">
        <v>14</v>
      </c>
      <c r="EV880" s="15">
        <v>138</v>
      </c>
      <c r="EW880" s="15">
        <v>50</v>
      </c>
      <c r="EX880" s="15">
        <v>45</v>
      </c>
      <c r="EY880" s="15">
        <v>3</v>
      </c>
      <c r="EZ880" s="15">
        <v>155</v>
      </c>
      <c r="FA880" s="15">
        <v>49</v>
      </c>
      <c r="FB880" s="15">
        <v>54</v>
      </c>
      <c r="FC880" s="15">
        <v>167</v>
      </c>
      <c r="FD880" s="15">
        <v>172</v>
      </c>
      <c r="FE880" s="15">
        <v>153</v>
      </c>
      <c r="FF880" s="15">
        <v>119</v>
      </c>
      <c r="FG880" s="15">
        <v>34</v>
      </c>
      <c r="FH880" s="15">
        <v>40</v>
      </c>
      <c r="FI880" s="15">
        <v>141</v>
      </c>
      <c r="FJ880" s="15">
        <v>53</v>
      </c>
      <c r="FK880" s="15">
        <v>104</v>
      </c>
      <c r="FL880" s="15">
        <v>150</v>
      </c>
      <c r="FM880" s="15">
        <v>61</v>
      </c>
      <c r="FN880" s="15">
        <v>47</v>
      </c>
      <c r="FO880" s="15">
        <v>9</v>
      </c>
      <c r="FP880" s="15">
        <v>25</v>
      </c>
      <c r="FQ880" s="15">
        <v>69</v>
      </c>
      <c r="FR880" s="15">
        <v>18</v>
      </c>
      <c r="FS880" s="15">
        <v>11</v>
      </c>
      <c r="FT880" s="15">
        <v>33</v>
      </c>
      <c r="FU880" s="15">
        <v>66</v>
      </c>
      <c r="FV880" s="15">
        <v>71</v>
      </c>
      <c r="FW880" s="15">
        <v>121</v>
      </c>
      <c r="FY880" s="15">
        <v>135</v>
      </c>
      <c r="FZ880" s="15">
        <v>70</v>
      </c>
      <c r="GA880" s="15">
        <v>51</v>
      </c>
      <c r="GB880" s="15">
        <v>31</v>
      </c>
    </row>
    <row r="881" spans="4:189" s="15" customFormat="1"/>
    <row r="882" spans="4:189" s="15" customFormat="1">
      <c r="D882" s="479">
        <v>179</v>
      </c>
      <c r="E882" s="40" t="s">
        <v>338</v>
      </c>
    </row>
    <row r="883" spans="4:189" s="15" customFormat="1">
      <c r="E883" s="475" t="s">
        <v>283</v>
      </c>
      <c r="F883" s="15">
        <v>1</v>
      </c>
      <c r="G883" s="15">
        <v>2</v>
      </c>
      <c r="H883" s="15">
        <v>3</v>
      </c>
      <c r="I883" s="15">
        <v>4</v>
      </c>
      <c r="J883" s="15">
        <v>5</v>
      </c>
      <c r="K883" s="15">
        <v>6</v>
      </c>
      <c r="L883" s="15">
        <v>7</v>
      </c>
      <c r="M883" s="15">
        <v>8</v>
      </c>
      <c r="N883" s="15">
        <v>9</v>
      </c>
      <c r="O883" s="15">
        <v>10</v>
      </c>
      <c r="P883" s="15">
        <v>11</v>
      </c>
      <c r="Q883" s="15">
        <v>12</v>
      </c>
      <c r="R883" s="15">
        <v>13</v>
      </c>
      <c r="S883" s="15">
        <v>14</v>
      </c>
      <c r="T883" s="15">
        <v>15</v>
      </c>
      <c r="U883" s="15">
        <v>16</v>
      </c>
      <c r="V883" s="15">
        <v>17</v>
      </c>
      <c r="W883" s="15">
        <v>18</v>
      </c>
      <c r="X883" s="15">
        <v>19</v>
      </c>
      <c r="Y883" s="15">
        <v>20</v>
      </c>
      <c r="Z883" s="15">
        <v>21</v>
      </c>
      <c r="AA883" s="15">
        <v>22</v>
      </c>
      <c r="AB883" s="15">
        <v>23</v>
      </c>
      <c r="AC883" s="15">
        <v>24</v>
      </c>
      <c r="AD883" s="15">
        <v>25</v>
      </c>
      <c r="AE883" s="15">
        <v>26</v>
      </c>
      <c r="AF883" s="15">
        <v>27</v>
      </c>
      <c r="AG883" s="15">
        <v>28</v>
      </c>
      <c r="AH883" s="15">
        <v>29</v>
      </c>
      <c r="AI883" s="15">
        <v>30</v>
      </c>
      <c r="AJ883" s="15">
        <v>31</v>
      </c>
      <c r="AK883" s="15">
        <v>32</v>
      </c>
      <c r="AL883" s="15">
        <v>33</v>
      </c>
      <c r="AM883" s="15">
        <v>34</v>
      </c>
      <c r="AN883" s="15">
        <v>35</v>
      </c>
      <c r="AO883" s="15">
        <v>36</v>
      </c>
      <c r="AP883" s="15">
        <v>37</v>
      </c>
      <c r="AQ883" s="15">
        <v>38</v>
      </c>
      <c r="AR883" s="15">
        <v>39</v>
      </c>
      <c r="AS883" s="15">
        <v>40</v>
      </c>
      <c r="AT883" s="15">
        <v>41</v>
      </c>
      <c r="AU883" s="15">
        <v>42</v>
      </c>
      <c r="AV883" s="15">
        <v>43</v>
      </c>
      <c r="AW883" s="15">
        <v>44</v>
      </c>
      <c r="AX883" s="15">
        <v>45</v>
      </c>
      <c r="AY883" s="15">
        <v>46</v>
      </c>
      <c r="AZ883" s="15">
        <v>47</v>
      </c>
      <c r="BA883" s="15">
        <v>48</v>
      </c>
      <c r="BB883" s="15">
        <v>49</v>
      </c>
      <c r="BC883" s="15">
        <v>50</v>
      </c>
      <c r="BD883" s="15">
        <v>51</v>
      </c>
      <c r="BE883" s="15">
        <v>52</v>
      </c>
      <c r="BF883" s="15">
        <v>53</v>
      </c>
      <c r="BG883" s="15">
        <v>54</v>
      </c>
      <c r="BH883" s="15">
        <v>55</v>
      </c>
      <c r="BI883" s="15">
        <v>56</v>
      </c>
      <c r="BJ883" s="15">
        <v>57</v>
      </c>
      <c r="BK883" s="15">
        <v>58</v>
      </c>
      <c r="BL883" s="15">
        <v>59</v>
      </c>
      <c r="BM883" s="15">
        <v>60</v>
      </c>
      <c r="BN883" s="15">
        <v>61</v>
      </c>
      <c r="BO883" s="15">
        <v>62</v>
      </c>
      <c r="BP883" s="15">
        <v>63</v>
      </c>
      <c r="BQ883" s="15">
        <v>64</v>
      </c>
      <c r="BR883" s="15">
        <v>65</v>
      </c>
      <c r="BS883" s="15">
        <v>66</v>
      </c>
      <c r="BT883" s="15">
        <v>67</v>
      </c>
      <c r="BU883" s="15">
        <v>68</v>
      </c>
      <c r="BV883" s="15">
        <v>69</v>
      </c>
      <c r="BW883" s="15">
        <v>70</v>
      </c>
      <c r="BX883" s="15">
        <v>71</v>
      </c>
      <c r="BY883" s="15">
        <v>72</v>
      </c>
      <c r="BZ883" s="15">
        <v>73</v>
      </c>
      <c r="CA883" s="15">
        <v>74</v>
      </c>
      <c r="CB883" s="15">
        <v>75</v>
      </c>
      <c r="CC883" s="15">
        <v>76</v>
      </c>
      <c r="CD883" s="15">
        <v>77</v>
      </c>
      <c r="CE883" s="15">
        <v>78</v>
      </c>
      <c r="CF883" s="15">
        <v>79</v>
      </c>
      <c r="CG883" s="15">
        <v>80</v>
      </c>
      <c r="CH883" s="15">
        <v>81</v>
      </c>
      <c r="CI883" s="15">
        <v>82</v>
      </c>
      <c r="CJ883" s="15">
        <v>83</v>
      </c>
      <c r="CK883" s="15">
        <v>84</v>
      </c>
      <c r="CL883" s="15">
        <v>85</v>
      </c>
      <c r="CM883" s="15">
        <v>86</v>
      </c>
      <c r="CN883" s="15">
        <v>87</v>
      </c>
      <c r="CO883" s="15">
        <v>88</v>
      </c>
      <c r="CP883" s="15">
        <v>89</v>
      </c>
      <c r="CQ883" s="15">
        <v>90</v>
      </c>
      <c r="CR883" s="15">
        <v>91</v>
      </c>
      <c r="CS883" s="15">
        <v>92</v>
      </c>
      <c r="CT883" s="15">
        <v>93</v>
      </c>
      <c r="CU883" s="15">
        <v>94</v>
      </c>
      <c r="CV883" s="15">
        <v>95</v>
      </c>
      <c r="CW883" s="15">
        <v>96</v>
      </c>
      <c r="CX883" s="15">
        <v>97</v>
      </c>
      <c r="CY883" s="15">
        <v>98</v>
      </c>
      <c r="CZ883" s="15">
        <v>99</v>
      </c>
      <c r="DA883" s="15">
        <v>100</v>
      </c>
      <c r="DB883" s="15">
        <v>101</v>
      </c>
      <c r="DC883" s="15">
        <v>102</v>
      </c>
      <c r="DD883" s="15">
        <v>103</v>
      </c>
      <c r="DE883" s="15">
        <v>104</v>
      </c>
      <c r="DF883" s="15">
        <v>105</v>
      </c>
      <c r="DG883" s="15">
        <v>106</v>
      </c>
      <c r="DH883" s="15">
        <v>107</v>
      </c>
      <c r="DI883" s="15">
        <v>108</v>
      </c>
      <c r="DJ883" s="15">
        <v>109</v>
      </c>
      <c r="DK883" s="15">
        <v>110</v>
      </c>
      <c r="DL883" s="15">
        <v>111</v>
      </c>
      <c r="DM883" s="15">
        <v>112</v>
      </c>
      <c r="DN883" s="15">
        <v>113</v>
      </c>
      <c r="DO883" s="15">
        <v>114</v>
      </c>
      <c r="DP883" s="15">
        <v>115</v>
      </c>
      <c r="DQ883" s="15">
        <v>116</v>
      </c>
      <c r="DR883" s="15">
        <v>117</v>
      </c>
      <c r="DS883" s="15">
        <v>118</v>
      </c>
      <c r="DT883" s="15">
        <v>119</v>
      </c>
      <c r="DU883" s="15">
        <v>120</v>
      </c>
      <c r="DV883" s="15">
        <v>121</v>
      </c>
      <c r="DW883" s="15">
        <v>122</v>
      </c>
      <c r="DX883" s="15">
        <v>123</v>
      </c>
      <c r="DY883" s="15">
        <v>124</v>
      </c>
      <c r="DZ883" s="15">
        <v>125</v>
      </c>
      <c r="EA883" s="15">
        <v>126</v>
      </c>
      <c r="EB883" s="15">
        <v>127</v>
      </c>
      <c r="EC883" s="15">
        <v>128</v>
      </c>
      <c r="ED883" s="15">
        <v>129</v>
      </c>
      <c r="EE883" s="15">
        <v>130</v>
      </c>
      <c r="EF883" s="15">
        <v>131</v>
      </c>
      <c r="EG883" s="15">
        <v>132</v>
      </c>
      <c r="EH883" s="15">
        <v>133</v>
      </c>
      <c r="EI883" s="15">
        <v>134</v>
      </c>
      <c r="EJ883" s="15">
        <v>135</v>
      </c>
      <c r="EK883" s="15">
        <v>136</v>
      </c>
      <c r="EL883" s="15">
        <v>137</v>
      </c>
      <c r="EM883" s="15">
        <v>138</v>
      </c>
      <c r="EN883" s="15">
        <v>139</v>
      </c>
      <c r="EO883" s="15">
        <v>140</v>
      </c>
      <c r="EP883" s="15">
        <v>141</v>
      </c>
      <c r="EQ883" s="15">
        <v>142</v>
      </c>
      <c r="ER883" s="15">
        <v>143</v>
      </c>
      <c r="ES883" s="15">
        <v>144</v>
      </c>
      <c r="ET883" s="15">
        <v>145</v>
      </c>
      <c r="EU883" s="15">
        <v>146</v>
      </c>
      <c r="EV883" s="15">
        <v>147</v>
      </c>
      <c r="EW883" s="15">
        <v>148</v>
      </c>
      <c r="EX883" s="15">
        <v>149</v>
      </c>
      <c r="EY883" s="15">
        <v>150</v>
      </c>
      <c r="EZ883" s="15">
        <v>151</v>
      </c>
      <c r="FA883" s="15">
        <v>152</v>
      </c>
      <c r="FB883" s="15">
        <v>153</v>
      </c>
      <c r="FC883" s="15">
        <v>154</v>
      </c>
      <c r="FD883" s="15">
        <v>155</v>
      </c>
      <c r="FE883" s="15">
        <v>156</v>
      </c>
      <c r="FF883" s="15">
        <v>157</v>
      </c>
      <c r="FG883" s="15">
        <v>158</v>
      </c>
      <c r="FH883" s="15">
        <v>159</v>
      </c>
      <c r="FI883" s="15">
        <v>160</v>
      </c>
      <c r="FJ883" s="15">
        <v>161</v>
      </c>
      <c r="FK883" s="15">
        <v>162</v>
      </c>
      <c r="FL883" s="15">
        <v>163</v>
      </c>
      <c r="FM883" s="15">
        <v>164</v>
      </c>
      <c r="FN883" s="15">
        <v>165</v>
      </c>
      <c r="FO883" s="15">
        <v>166</v>
      </c>
      <c r="FP883" s="15">
        <v>167</v>
      </c>
      <c r="FQ883" s="15">
        <v>168</v>
      </c>
      <c r="FR883" s="15">
        <v>169</v>
      </c>
      <c r="FS883" s="15">
        <v>170</v>
      </c>
      <c r="FT883" s="15">
        <v>171</v>
      </c>
      <c r="FU883" s="15">
        <v>172</v>
      </c>
      <c r="FV883" s="15">
        <v>173</v>
      </c>
      <c r="FW883" s="15">
        <v>174</v>
      </c>
      <c r="FX883" s="15">
        <v>175</v>
      </c>
      <c r="FY883" s="15">
        <v>176</v>
      </c>
      <c r="FZ883" s="15">
        <v>177</v>
      </c>
      <c r="GA883" s="15">
        <v>178</v>
      </c>
      <c r="GB883" s="15">
        <v>179</v>
      </c>
    </row>
    <row r="884" spans="4:189" s="15" customFormat="1">
      <c r="E884" s="475" t="s">
        <v>311</v>
      </c>
      <c r="F884" s="15">
        <v>120</v>
      </c>
      <c r="G884" s="15">
        <v>74</v>
      </c>
      <c r="H884" s="15">
        <v>82</v>
      </c>
      <c r="I884" s="15">
        <v>151</v>
      </c>
      <c r="J884" s="15">
        <v>141</v>
      </c>
      <c r="K884" s="15">
        <v>138</v>
      </c>
      <c r="L884" s="15">
        <v>103</v>
      </c>
      <c r="M884" s="15">
        <v>30</v>
      </c>
      <c r="N884" s="15">
        <v>93</v>
      </c>
      <c r="O884" s="15">
        <v>21</v>
      </c>
      <c r="P884" s="15">
        <v>25</v>
      </c>
      <c r="Q884" s="15">
        <v>140</v>
      </c>
      <c r="R884" s="15">
        <v>117</v>
      </c>
      <c r="S884" s="15">
        <v>43</v>
      </c>
      <c r="T884" s="15">
        <v>168</v>
      </c>
      <c r="U884" s="15">
        <v>19</v>
      </c>
      <c r="V884" s="15">
        <v>44</v>
      </c>
      <c r="W884" s="15">
        <v>107</v>
      </c>
      <c r="X884" s="15">
        <v>52</v>
      </c>
      <c r="Y884" s="15">
        <v>176</v>
      </c>
      <c r="Z884" s="15">
        <v>10</v>
      </c>
      <c r="AA884" s="15">
        <v>155</v>
      </c>
      <c r="AB884" s="15">
        <v>42</v>
      </c>
      <c r="AC884" s="15">
        <v>80</v>
      </c>
      <c r="AD884" s="15">
        <v>144</v>
      </c>
      <c r="AE884" s="15">
        <v>50</v>
      </c>
      <c r="AF884" s="15">
        <v>154</v>
      </c>
      <c r="AG884" s="15">
        <v>77</v>
      </c>
      <c r="AH884" s="15">
        <v>126</v>
      </c>
      <c r="AI884" s="15">
        <v>178</v>
      </c>
      <c r="AJ884" s="15">
        <v>59</v>
      </c>
      <c r="AK884" s="15">
        <v>34</v>
      </c>
      <c r="AL884" s="15">
        <v>125</v>
      </c>
      <c r="AM884" s="15">
        <v>78</v>
      </c>
      <c r="AN884" s="15">
        <v>118</v>
      </c>
      <c r="AO884" s="15">
        <v>54</v>
      </c>
      <c r="AP884" s="15">
        <v>69</v>
      </c>
      <c r="AQ884" s="15">
        <v>102</v>
      </c>
      <c r="AR884" s="15">
        <v>73</v>
      </c>
      <c r="AS884" s="15">
        <v>113</v>
      </c>
      <c r="AT884" s="15">
        <v>23</v>
      </c>
      <c r="AU884" s="15">
        <v>123</v>
      </c>
      <c r="AV884" s="15">
        <v>14</v>
      </c>
      <c r="AW884" s="15">
        <v>85</v>
      </c>
      <c r="AX884" s="15">
        <v>66</v>
      </c>
      <c r="AY884" s="15">
        <v>72</v>
      </c>
      <c r="AZ884" s="15">
        <v>18</v>
      </c>
      <c r="BA884" s="15">
        <v>121</v>
      </c>
      <c r="BB884" s="15">
        <v>63</v>
      </c>
      <c r="BC884" s="15">
        <v>51</v>
      </c>
      <c r="BD884" s="15">
        <v>29</v>
      </c>
      <c r="BE884" s="15">
        <v>135</v>
      </c>
      <c r="BF884" s="15">
        <v>104</v>
      </c>
      <c r="BG884" s="15">
        <v>38</v>
      </c>
      <c r="BH884" s="15">
        <v>106</v>
      </c>
      <c r="BI884" s="15">
        <v>68</v>
      </c>
      <c r="BJ884" s="15">
        <v>95</v>
      </c>
      <c r="BK884" s="15">
        <v>149</v>
      </c>
      <c r="BL884" s="15">
        <v>31</v>
      </c>
      <c r="BM884" s="15">
        <v>6</v>
      </c>
      <c r="BN884" s="15">
        <v>157</v>
      </c>
      <c r="BO884" s="15">
        <v>13</v>
      </c>
      <c r="BP884" s="15">
        <v>169</v>
      </c>
      <c r="BQ884" s="15">
        <v>22</v>
      </c>
      <c r="BR884" s="15">
        <v>147</v>
      </c>
      <c r="BS884" s="15">
        <v>159</v>
      </c>
      <c r="BT884" s="15">
        <v>116</v>
      </c>
      <c r="BU884" s="15">
        <v>99</v>
      </c>
      <c r="BV884" s="15">
        <v>37</v>
      </c>
      <c r="BW884" s="15">
        <v>86</v>
      </c>
      <c r="BX884" s="15">
        <v>139</v>
      </c>
      <c r="BY884" s="15">
        <v>105</v>
      </c>
      <c r="BZ884" s="15">
        <v>56</v>
      </c>
      <c r="CA884" s="15">
        <v>2</v>
      </c>
      <c r="CB884" s="15">
        <v>81</v>
      </c>
      <c r="CC884" s="15">
        <v>8</v>
      </c>
      <c r="CD884" s="15">
        <v>134</v>
      </c>
      <c r="CE884" s="15">
        <v>32</v>
      </c>
      <c r="CF884" s="15">
        <v>101</v>
      </c>
      <c r="CG884" s="15">
        <v>148</v>
      </c>
      <c r="CH884" s="15">
        <v>179</v>
      </c>
      <c r="CI884" s="15">
        <v>70</v>
      </c>
      <c r="CJ884" s="15">
        <v>45</v>
      </c>
      <c r="CK884" s="15">
        <v>62</v>
      </c>
      <c r="CL884" s="15">
        <v>98</v>
      </c>
      <c r="CM884" s="15">
        <v>177</v>
      </c>
      <c r="CN884" s="15">
        <v>36</v>
      </c>
      <c r="CO884" s="15">
        <v>94</v>
      </c>
      <c r="CP884" s="15">
        <v>48</v>
      </c>
      <c r="CQ884" s="15">
        <v>53</v>
      </c>
      <c r="CR884" s="15">
        <v>122</v>
      </c>
      <c r="CS884" s="15">
        <v>1</v>
      </c>
      <c r="CT884" s="15">
        <v>46</v>
      </c>
      <c r="CU884" s="15">
        <v>57</v>
      </c>
      <c r="CV884" s="15">
        <v>92</v>
      </c>
      <c r="CW884" s="15">
        <v>175</v>
      </c>
      <c r="CX884" s="15">
        <v>58</v>
      </c>
      <c r="CY884" s="15">
        <v>127</v>
      </c>
      <c r="CZ884" s="15">
        <v>55</v>
      </c>
      <c r="DA884" s="15">
        <v>108</v>
      </c>
      <c r="DB884" s="15">
        <v>110</v>
      </c>
      <c r="DC884" s="15">
        <v>130</v>
      </c>
      <c r="DD884" s="15">
        <v>164</v>
      </c>
      <c r="DE884" s="15">
        <v>71</v>
      </c>
      <c r="DF884" s="15">
        <v>41</v>
      </c>
      <c r="DG884" s="15">
        <v>83</v>
      </c>
      <c r="DH884" s="15">
        <v>96</v>
      </c>
      <c r="DI884" s="15">
        <v>172</v>
      </c>
      <c r="DJ884" s="15">
        <v>143</v>
      </c>
      <c r="DK884" s="15">
        <v>111</v>
      </c>
      <c r="DL884" s="15">
        <v>24</v>
      </c>
      <c r="DM884" s="15">
        <v>174</v>
      </c>
      <c r="DN884" s="15">
        <v>17</v>
      </c>
      <c r="DO884" s="15">
        <v>152</v>
      </c>
      <c r="DP884" s="15">
        <v>158</v>
      </c>
      <c r="DQ884" s="15">
        <v>9</v>
      </c>
      <c r="DR884" s="15">
        <v>156</v>
      </c>
      <c r="DS884" s="15">
        <v>67</v>
      </c>
      <c r="DT884" s="15">
        <v>171</v>
      </c>
      <c r="DU884" s="15">
        <v>142</v>
      </c>
      <c r="DV884" s="15">
        <v>137</v>
      </c>
      <c r="DW884" s="15">
        <v>145</v>
      </c>
      <c r="DX884" s="15">
        <v>40</v>
      </c>
      <c r="DY884" s="15">
        <v>146</v>
      </c>
      <c r="DZ884" s="15">
        <v>173</v>
      </c>
      <c r="EA884" s="15">
        <v>90</v>
      </c>
      <c r="EB884" s="15">
        <v>115</v>
      </c>
      <c r="EC884" s="15">
        <v>162</v>
      </c>
      <c r="ED884" s="15">
        <v>11</v>
      </c>
      <c r="EE884" s="15">
        <v>76</v>
      </c>
      <c r="EF884" s="15">
        <v>129</v>
      </c>
      <c r="EG884" s="15">
        <v>60</v>
      </c>
      <c r="EH884" s="15">
        <v>4</v>
      </c>
      <c r="EI884" s="15">
        <v>136</v>
      </c>
      <c r="EJ884" s="15">
        <v>16</v>
      </c>
      <c r="EK884" s="15">
        <v>165</v>
      </c>
      <c r="EL884" s="15">
        <v>61</v>
      </c>
      <c r="EM884" s="15">
        <v>132</v>
      </c>
      <c r="EN884" s="15">
        <v>27</v>
      </c>
      <c r="EO884" s="15">
        <v>12</v>
      </c>
      <c r="EP884" s="15">
        <v>119</v>
      </c>
      <c r="EQ884" s="15">
        <v>65</v>
      </c>
      <c r="ER884" s="15">
        <v>109</v>
      </c>
      <c r="ES884" s="15">
        <v>153</v>
      </c>
      <c r="ET884" s="15">
        <v>124</v>
      </c>
      <c r="EU884" s="15">
        <v>170</v>
      </c>
      <c r="EV884" s="15">
        <v>28</v>
      </c>
      <c r="EW884" s="15">
        <v>131</v>
      </c>
      <c r="EX884" s="15">
        <v>97</v>
      </c>
      <c r="EY884" s="15">
        <v>128</v>
      </c>
      <c r="EZ884" s="15">
        <v>3</v>
      </c>
      <c r="FA884" s="15">
        <v>114</v>
      </c>
      <c r="FB884" s="15">
        <v>64</v>
      </c>
      <c r="FC884" s="15">
        <v>161</v>
      </c>
      <c r="FD884" s="15">
        <v>49</v>
      </c>
      <c r="FE884" s="15">
        <v>39</v>
      </c>
      <c r="FF884" s="15">
        <v>89</v>
      </c>
      <c r="FG884" s="15">
        <v>84</v>
      </c>
      <c r="FH884" s="15">
        <v>160</v>
      </c>
      <c r="FI884" s="15">
        <v>112</v>
      </c>
      <c r="FJ884" s="15">
        <v>7</v>
      </c>
      <c r="FK884" s="15">
        <v>150</v>
      </c>
      <c r="FL884" s="15">
        <v>5</v>
      </c>
      <c r="FM884" s="15">
        <v>15</v>
      </c>
      <c r="FN884" s="15">
        <v>91</v>
      </c>
      <c r="FO884" s="15">
        <v>33</v>
      </c>
      <c r="FP884" s="15">
        <v>75</v>
      </c>
      <c r="FQ884" s="15">
        <v>47</v>
      </c>
      <c r="FR884" s="15">
        <v>166</v>
      </c>
      <c r="FS884" s="15">
        <v>79</v>
      </c>
      <c r="FT884" s="15">
        <v>167</v>
      </c>
      <c r="FU884" s="15">
        <v>163</v>
      </c>
      <c r="FV884" s="15">
        <v>26</v>
      </c>
      <c r="FW884" s="15">
        <v>133</v>
      </c>
      <c r="FX884" s="15">
        <v>87</v>
      </c>
      <c r="FY884" s="15">
        <v>20</v>
      </c>
      <c r="FZ884" s="15">
        <v>35</v>
      </c>
      <c r="GA884" s="15">
        <v>100</v>
      </c>
      <c r="GB884" s="15">
        <v>88</v>
      </c>
    </row>
    <row r="885" spans="4:189" s="15" customFormat="1">
      <c r="E885" s="475" t="s">
        <v>313</v>
      </c>
      <c r="F885" s="15">
        <v>145</v>
      </c>
      <c r="G885" s="15">
        <v>86</v>
      </c>
      <c r="H885" s="15">
        <v>147</v>
      </c>
      <c r="I885" s="15">
        <v>28</v>
      </c>
      <c r="J885" s="15">
        <v>72</v>
      </c>
      <c r="K885" s="15">
        <v>44</v>
      </c>
      <c r="L885" s="15">
        <v>64</v>
      </c>
      <c r="M885" s="15">
        <v>179</v>
      </c>
      <c r="N885" s="15">
        <v>122</v>
      </c>
      <c r="O885" s="15">
        <v>71</v>
      </c>
      <c r="P885" s="15">
        <v>98</v>
      </c>
      <c r="Q885" s="15">
        <v>153</v>
      </c>
      <c r="R885" s="15">
        <v>134</v>
      </c>
      <c r="S885" s="15">
        <v>137</v>
      </c>
      <c r="T885" s="15">
        <v>123</v>
      </c>
      <c r="U885" s="15">
        <v>63</v>
      </c>
      <c r="V885" s="15">
        <v>171</v>
      </c>
      <c r="W885" s="15">
        <v>166</v>
      </c>
      <c r="X885" s="15">
        <v>1</v>
      </c>
      <c r="Y885" s="15">
        <v>138</v>
      </c>
      <c r="Z885" s="15">
        <v>80</v>
      </c>
      <c r="AA885" s="15">
        <v>108</v>
      </c>
      <c r="AB885" s="15">
        <v>114</v>
      </c>
      <c r="AC885" s="15">
        <v>23</v>
      </c>
      <c r="AD885" s="15">
        <v>131</v>
      </c>
      <c r="AE885" s="15">
        <v>143</v>
      </c>
      <c r="AF885" s="15">
        <v>93</v>
      </c>
      <c r="AG885" s="15">
        <v>35</v>
      </c>
      <c r="AH885" s="15">
        <v>157</v>
      </c>
      <c r="AI885" s="15">
        <v>129</v>
      </c>
      <c r="AJ885" s="15">
        <v>135</v>
      </c>
      <c r="AK885" s="15">
        <v>120</v>
      </c>
      <c r="AL885" s="15">
        <v>174</v>
      </c>
      <c r="AM885" s="15">
        <v>50</v>
      </c>
      <c r="AN885" s="15">
        <v>33</v>
      </c>
      <c r="AO885" s="15">
        <v>79</v>
      </c>
      <c r="AP885" s="15">
        <v>141</v>
      </c>
      <c r="AQ885" s="15">
        <v>65</v>
      </c>
      <c r="AR885" s="15">
        <v>25</v>
      </c>
      <c r="AS885" s="15">
        <v>103</v>
      </c>
      <c r="AT885" s="15">
        <v>38</v>
      </c>
      <c r="AU885" s="15">
        <v>149</v>
      </c>
      <c r="AV885" s="15">
        <v>41</v>
      </c>
      <c r="AW885" s="15">
        <v>82</v>
      </c>
      <c r="AX885" s="15">
        <v>119</v>
      </c>
      <c r="AY885" s="15">
        <v>84</v>
      </c>
      <c r="AZ885" s="15">
        <v>169</v>
      </c>
      <c r="BA885" s="15">
        <v>126</v>
      </c>
      <c r="BB885" s="15">
        <v>90</v>
      </c>
      <c r="BC885" s="15">
        <v>132</v>
      </c>
      <c r="BD885" s="15">
        <v>97</v>
      </c>
      <c r="BE885" s="15">
        <v>176</v>
      </c>
      <c r="BF885" s="15">
        <v>9</v>
      </c>
      <c r="BG885" s="15">
        <v>165</v>
      </c>
      <c r="BH885" s="15">
        <v>46</v>
      </c>
      <c r="BI885" s="15">
        <v>160</v>
      </c>
      <c r="BJ885" s="15">
        <v>4</v>
      </c>
      <c r="BK885" s="15">
        <v>12</v>
      </c>
      <c r="BL885" s="15">
        <v>116</v>
      </c>
      <c r="BM885" s="15">
        <v>36</v>
      </c>
      <c r="BN885" s="15">
        <v>148</v>
      </c>
      <c r="BO885" s="15">
        <v>164</v>
      </c>
      <c r="BP885" s="15">
        <v>95</v>
      </c>
      <c r="BQ885" s="15">
        <v>7</v>
      </c>
      <c r="BR885" s="15">
        <v>172</v>
      </c>
      <c r="BS885" s="15">
        <v>89</v>
      </c>
      <c r="BT885" s="15">
        <v>30</v>
      </c>
      <c r="BU885" s="15">
        <v>106</v>
      </c>
      <c r="BV885" s="15">
        <v>66</v>
      </c>
      <c r="BW885" s="15">
        <v>121</v>
      </c>
      <c r="BX885" s="15">
        <v>115</v>
      </c>
      <c r="BY885" s="15">
        <v>51</v>
      </c>
      <c r="BZ885" s="15">
        <v>34</v>
      </c>
      <c r="CA885" s="15">
        <v>10</v>
      </c>
      <c r="CB885" s="15">
        <v>159</v>
      </c>
      <c r="CC885" s="15">
        <v>100</v>
      </c>
      <c r="CD885" s="15">
        <v>118</v>
      </c>
      <c r="CE885" s="15">
        <v>37</v>
      </c>
      <c r="CF885" s="15">
        <v>167</v>
      </c>
      <c r="CG885" s="15">
        <v>31</v>
      </c>
      <c r="CH885" s="15">
        <v>150</v>
      </c>
      <c r="CI885" s="15">
        <v>109</v>
      </c>
      <c r="CJ885" s="15">
        <v>60</v>
      </c>
      <c r="CK885" s="15">
        <v>13</v>
      </c>
      <c r="CL885" s="15">
        <v>54</v>
      </c>
      <c r="CM885" s="15">
        <v>69</v>
      </c>
      <c r="CN885" s="15">
        <v>29</v>
      </c>
      <c r="CO885" s="15">
        <v>92</v>
      </c>
      <c r="CP885" s="15">
        <v>58</v>
      </c>
      <c r="CQ885" s="15">
        <v>17</v>
      </c>
      <c r="CR885" s="15">
        <v>85</v>
      </c>
      <c r="CS885" s="15">
        <v>19</v>
      </c>
      <c r="CT885" s="15">
        <v>152</v>
      </c>
      <c r="CU885" s="15">
        <v>77</v>
      </c>
      <c r="CV885" s="15">
        <v>146</v>
      </c>
      <c r="CW885" s="15">
        <v>113</v>
      </c>
      <c r="CX885" s="15">
        <v>5</v>
      </c>
      <c r="CY885" s="15">
        <v>75</v>
      </c>
      <c r="CZ885" s="15">
        <v>16</v>
      </c>
      <c r="DA885" s="15">
        <v>117</v>
      </c>
      <c r="DB885" s="15">
        <v>78</v>
      </c>
      <c r="DC885" s="15">
        <v>88</v>
      </c>
      <c r="DD885" s="15">
        <v>175</v>
      </c>
      <c r="DE885" s="15">
        <v>68</v>
      </c>
      <c r="DF885" s="15">
        <v>151</v>
      </c>
      <c r="DG885" s="15">
        <v>154</v>
      </c>
      <c r="DH885" s="15">
        <v>170</v>
      </c>
      <c r="DI885" s="15">
        <v>22</v>
      </c>
      <c r="DJ885" s="15">
        <v>67</v>
      </c>
      <c r="DK885" s="15">
        <v>136</v>
      </c>
      <c r="DL885" s="15">
        <v>173</v>
      </c>
      <c r="DM885" s="15">
        <v>94</v>
      </c>
      <c r="DN885" s="15">
        <v>62</v>
      </c>
      <c r="DO885" s="15">
        <v>6</v>
      </c>
      <c r="DP885" s="15">
        <v>83</v>
      </c>
      <c r="DQ885" s="15">
        <v>52</v>
      </c>
      <c r="DR885" s="15">
        <v>139</v>
      </c>
      <c r="DS885" s="15">
        <v>57</v>
      </c>
      <c r="DT885" s="15">
        <v>96</v>
      </c>
      <c r="DU885" s="15">
        <v>177</v>
      </c>
      <c r="DV885" s="15">
        <v>15</v>
      </c>
      <c r="DW885" s="15">
        <v>53</v>
      </c>
      <c r="DX885" s="15">
        <v>70</v>
      </c>
      <c r="DY885" s="15">
        <v>162</v>
      </c>
      <c r="DZ885" s="15">
        <v>39</v>
      </c>
      <c r="EA885" s="15">
        <v>48</v>
      </c>
      <c r="EB885" s="15">
        <v>43</v>
      </c>
      <c r="EC885" s="15">
        <v>27</v>
      </c>
      <c r="ED885" s="15">
        <v>81</v>
      </c>
      <c r="EE885" s="15">
        <v>163</v>
      </c>
      <c r="EF885" s="15">
        <v>124</v>
      </c>
      <c r="EG885" s="15">
        <v>73</v>
      </c>
      <c r="EH885" s="15">
        <v>142</v>
      </c>
      <c r="EI885" s="15">
        <v>107</v>
      </c>
      <c r="EJ885" s="15">
        <v>101</v>
      </c>
      <c r="EK885" s="15">
        <v>168</v>
      </c>
      <c r="EL885" s="15">
        <v>99</v>
      </c>
      <c r="EM885" s="15">
        <v>76</v>
      </c>
      <c r="EN885" s="15">
        <v>32</v>
      </c>
      <c r="EO885" s="15">
        <v>18</v>
      </c>
      <c r="EP885" s="15">
        <v>130</v>
      </c>
      <c r="EQ885" s="15">
        <v>133</v>
      </c>
      <c r="ER885" s="15">
        <v>91</v>
      </c>
      <c r="ES885" s="15">
        <v>111</v>
      </c>
      <c r="ET885" s="15">
        <v>102</v>
      </c>
      <c r="EU885" s="15">
        <v>158</v>
      </c>
      <c r="EV885" s="15">
        <v>125</v>
      </c>
      <c r="EW885" s="15">
        <v>74</v>
      </c>
      <c r="EX885" s="15">
        <v>42</v>
      </c>
      <c r="EY885" s="15">
        <v>56</v>
      </c>
      <c r="EZ885" s="15">
        <v>128</v>
      </c>
      <c r="FA885" s="15">
        <v>178</v>
      </c>
      <c r="FB885" s="15">
        <v>2</v>
      </c>
      <c r="FC885" s="15">
        <v>20</v>
      </c>
      <c r="FD885" s="15">
        <v>8</v>
      </c>
      <c r="FE885" s="15">
        <v>155</v>
      </c>
      <c r="FF885" s="15">
        <v>104</v>
      </c>
      <c r="FG885" s="15">
        <v>21</v>
      </c>
      <c r="FH885" s="15">
        <v>61</v>
      </c>
      <c r="FI885" s="15">
        <v>3</v>
      </c>
      <c r="FJ885" s="15">
        <v>55</v>
      </c>
      <c r="FK885" s="15">
        <v>45</v>
      </c>
      <c r="FL885" s="15">
        <v>112</v>
      </c>
      <c r="FM885" s="15">
        <v>110</v>
      </c>
      <c r="FN885" s="15">
        <v>161</v>
      </c>
      <c r="FO885" s="15">
        <v>140</v>
      </c>
      <c r="FP885" s="15">
        <v>11</v>
      </c>
      <c r="FQ885" s="15">
        <v>105</v>
      </c>
      <c r="FR885" s="15">
        <v>47</v>
      </c>
      <c r="FS885" s="15">
        <v>24</v>
      </c>
      <c r="FT885" s="15">
        <v>49</v>
      </c>
      <c r="FU885" s="15">
        <v>14</v>
      </c>
      <c r="FV885" s="15">
        <v>59</v>
      </c>
      <c r="FW885" s="15">
        <v>26</v>
      </c>
      <c r="FX885" s="15">
        <v>156</v>
      </c>
      <c r="FY885" s="15">
        <v>144</v>
      </c>
      <c r="FZ885" s="15">
        <v>40</v>
      </c>
      <c r="GA885" s="15">
        <v>87</v>
      </c>
      <c r="GB885" s="15">
        <v>127</v>
      </c>
    </row>
    <row r="886" spans="4:189" s="15" customFormat="1"/>
    <row r="887" spans="4:189" s="15" customFormat="1">
      <c r="D887" s="479">
        <v>180</v>
      </c>
      <c r="E887" s="40" t="s">
        <v>338</v>
      </c>
    </row>
    <row r="888" spans="4:189" s="15" customFormat="1">
      <c r="E888" s="475" t="s">
        <v>283</v>
      </c>
      <c r="F888" s="15">
        <v>1</v>
      </c>
      <c r="G888" s="15">
        <v>2</v>
      </c>
      <c r="H888" s="15">
        <v>3</v>
      </c>
      <c r="I888" s="15">
        <v>4</v>
      </c>
      <c r="J888" s="15">
        <v>5</v>
      </c>
      <c r="K888" s="15">
        <v>6</v>
      </c>
      <c r="L888" s="15">
        <v>7</v>
      </c>
      <c r="M888" s="15">
        <v>8</v>
      </c>
      <c r="N888" s="15">
        <v>9</v>
      </c>
      <c r="O888" s="15">
        <v>10</v>
      </c>
      <c r="P888" s="15">
        <v>11</v>
      </c>
      <c r="Q888" s="15">
        <v>12</v>
      </c>
      <c r="R888" s="15">
        <v>13</v>
      </c>
      <c r="S888" s="15">
        <v>14</v>
      </c>
      <c r="T888" s="15">
        <v>15</v>
      </c>
      <c r="U888" s="15">
        <v>16</v>
      </c>
      <c r="V888" s="15">
        <v>17</v>
      </c>
      <c r="W888" s="15">
        <v>18</v>
      </c>
      <c r="X888" s="15">
        <v>19</v>
      </c>
      <c r="Y888" s="15">
        <v>20</v>
      </c>
      <c r="Z888" s="15">
        <v>21</v>
      </c>
      <c r="AA888" s="15">
        <v>22</v>
      </c>
      <c r="AB888" s="15">
        <v>23</v>
      </c>
      <c r="AC888" s="15">
        <v>24</v>
      </c>
      <c r="AD888" s="15">
        <v>25</v>
      </c>
      <c r="AE888" s="15">
        <v>26</v>
      </c>
      <c r="AF888" s="15">
        <v>27</v>
      </c>
      <c r="AG888" s="15">
        <v>28</v>
      </c>
      <c r="AH888" s="15">
        <v>29</v>
      </c>
      <c r="AI888" s="15">
        <v>30</v>
      </c>
      <c r="AJ888" s="15">
        <v>31</v>
      </c>
      <c r="AK888" s="15">
        <v>32</v>
      </c>
      <c r="AL888" s="15">
        <v>33</v>
      </c>
      <c r="AM888" s="15">
        <v>34</v>
      </c>
      <c r="AN888" s="15">
        <v>35</v>
      </c>
      <c r="AO888" s="15">
        <v>36</v>
      </c>
      <c r="AP888" s="15">
        <v>37</v>
      </c>
      <c r="AQ888" s="15">
        <v>38</v>
      </c>
      <c r="AR888" s="15">
        <v>39</v>
      </c>
      <c r="AS888" s="15">
        <v>40</v>
      </c>
      <c r="AT888" s="15">
        <v>41</v>
      </c>
      <c r="AU888" s="15">
        <v>42</v>
      </c>
      <c r="AV888" s="15">
        <v>43</v>
      </c>
      <c r="AW888" s="15">
        <v>44</v>
      </c>
      <c r="AX888" s="15">
        <v>45</v>
      </c>
      <c r="AY888" s="15">
        <v>46</v>
      </c>
      <c r="AZ888" s="15">
        <v>47</v>
      </c>
      <c r="BA888" s="15">
        <v>48</v>
      </c>
      <c r="BB888" s="15">
        <v>49</v>
      </c>
      <c r="BC888" s="15">
        <v>50</v>
      </c>
      <c r="BD888" s="15">
        <v>51</v>
      </c>
      <c r="BE888" s="15">
        <v>52</v>
      </c>
      <c r="BF888" s="15">
        <v>53</v>
      </c>
      <c r="BG888" s="15">
        <v>54</v>
      </c>
      <c r="BH888" s="15">
        <v>55</v>
      </c>
      <c r="BI888" s="15">
        <v>56</v>
      </c>
      <c r="BJ888" s="15">
        <v>57</v>
      </c>
      <c r="BK888" s="15">
        <v>58</v>
      </c>
      <c r="BL888" s="15">
        <v>59</v>
      </c>
      <c r="BM888" s="15">
        <v>60</v>
      </c>
      <c r="BN888" s="15">
        <v>61</v>
      </c>
      <c r="BO888" s="15">
        <v>62</v>
      </c>
      <c r="BP888" s="15">
        <v>63</v>
      </c>
      <c r="BQ888" s="15">
        <v>64</v>
      </c>
      <c r="BR888" s="15">
        <v>65</v>
      </c>
      <c r="BS888" s="15">
        <v>66</v>
      </c>
      <c r="BT888" s="15">
        <v>67</v>
      </c>
      <c r="BU888" s="15">
        <v>68</v>
      </c>
      <c r="BV888" s="15">
        <v>69</v>
      </c>
      <c r="BW888" s="15">
        <v>70</v>
      </c>
      <c r="BX888" s="15">
        <v>71</v>
      </c>
      <c r="BY888" s="15">
        <v>72</v>
      </c>
      <c r="BZ888" s="15">
        <v>73</v>
      </c>
      <c r="CA888" s="15">
        <v>74</v>
      </c>
      <c r="CB888" s="15">
        <v>75</v>
      </c>
      <c r="CC888" s="15">
        <v>76</v>
      </c>
      <c r="CD888" s="15">
        <v>77</v>
      </c>
      <c r="CE888" s="15">
        <v>78</v>
      </c>
      <c r="CF888" s="15">
        <v>79</v>
      </c>
      <c r="CG888" s="15">
        <v>80</v>
      </c>
      <c r="CH888" s="15">
        <v>81</v>
      </c>
      <c r="CI888" s="15">
        <v>82</v>
      </c>
      <c r="CJ888" s="15">
        <v>83</v>
      </c>
      <c r="CK888" s="15">
        <v>84</v>
      </c>
      <c r="CL888" s="15">
        <v>85</v>
      </c>
      <c r="CM888" s="15">
        <v>86</v>
      </c>
      <c r="CN888" s="15">
        <v>87</v>
      </c>
      <c r="CO888" s="15">
        <v>88</v>
      </c>
      <c r="CP888" s="15">
        <v>89</v>
      </c>
      <c r="CQ888" s="15">
        <v>90</v>
      </c>
      <c r="CR888" s="15">
        <v>91</v>
      </c>
      <c r="CS888" s="15">
        <v>92</v>
      </c>
      <c r="CT888" s="15">
        <v>93</v>
      </c>
      <c r="CU888" s="15">
        <v>94</v>
      </c>
      <c r="CV888" s="15">
        <v>95</v>
      </c>
      <c r="CW888" s="15">
        <v>96</v>
      </c>
      <c r="CX888" s="15">
        <v>97</v>
      </c>
      <c r="CY888" s="15">
        <v>98</v>
      </c>
      <c r="CZ888" s="15">
        <v>99</v>
      </c>
      <c r="DA888" s="15">
        <v>100</v>
      </c>
      <c r="DB888" s="15">
        <v>101</v>
      </c>
      <c r="DC888" s="15">
        <v>102</v>
      </c>
      <c r="DD888" s="15">
        <v>103</v>
      </c>
      <c r="DE888" s="15">
        <v>104</v>
      </c>
      <c r="DF888" s="15">
        <v>105</v>
      </c>
      <c r="DG888" s="15">
        <v>106</v>
      </c>
      <c r="DH888" s="15">
        <v>107</v>
      </c>
      <c r="DI888" s="15">
        <v>108</v>
      </c>
      <c r="DJ888" s="15">
        <v>109</v>
      </c>
      <c r="DK888" s="15">
        <v>110</v>
      </c>
      <c r="DL888" s="15">
        <v>111</v>
      </c>
      <c r="DM888" s="15">
        <v>112</v>
      </c>
      <c r="DN888" s="15">
        <v>113</v>
      </c>
      <c r="DO888" s="15">
        <v>114</v>
      </c>
      <c r="DP888" s="15">
        <v>115</v>
      </c>
      <c r="DQ888" s="15">
        <v>116</v>
      </c>
      <c r="DR888" s="15">
        <v>117</v>
      </c>
      <c r="DS888" s="15">
        <v>118</v>
      </c>
      <c r="DT888" s="15">
        <v>119</v>
      </c>
      <c r="DU888" s="15">
        <v>120</v>
      </c>
      <c r="DV888" s="15">
        <v>121</v>
      </c>
      <c r="DW888" s="15">
        <v>122</v>
      </c>
      <c r="DX888" s="15">
        <v>123</v>
      </c>
      <c r="DY888" s="15">
        <v>124</v>
      </c>
      <c r="DZ888" s="15">
        <v>125</v>
      </c>
      <c r="EA888" s="15">
        <v>126</v>
      </c>
      <c r="EB888" s="15">
        <v>127</v>
      </c>
      <c r="EC888" s="15">
        <v>128</v>
      </c>
      <c r="ED888" s="15">
        <v>129</v>
      </c>
      <c r="EE888" s="15">
        <v>130</v>
      </c>
      <c r="EF888" s="15">
        <v>131</v>
      </c>
      <c r="EG888" s="15">
        <v>132</v>
      </c>
      <c r="EH888" s="15">
        <v>133</v>
      </c>
      <c r="EI888" s="15">
        <v>134</v>
      </c>
      <c r="EJ888" s="15">
        <v>135</v>
      </c>
      <c r="EK888" s="15">
        <v>136</v>
      </c>
      <c r="EL888" s="15">
        <v>137</v>
      </c>
      <c r="EM888" s="15">
        <v>138</v>
      </c>
      <c r="EN888" s="15">
        <v>139</v>
      </c>
      <c r="EO888" s="15">
        <v>140</v>
      </c>
      <c r="EP888" s="15">
        <v>141</v>
      </c>
      <c r="EQ888" s="15">
        <v>142</v>
      </c>
      <c r="ER888" s="15">
        <v>143</v>
      </c>
      <c r="ES888" s="15">
        <v>144</v>
      </c>
      <c r="ET888" s="15">
        <v>145</v>
      </c>
      <c r="EU888" s="15">
        <v>146</v>
      </c>
      <c r="EV888" s="15">
        <v>147</v>
      </c>
      <c r="EW888" s="15">
        <v>148</v>
      </c>
      <c r="EX888" s="15">
        <v>149</v>
      </c>
      <c r="EY888" s="15">
        <v>150</v>
      </c>
      <c r="EZ888" s="15">
        <v>151</v>
      </c>
      <c r="FA888" s="15">
        <v>152</v>
      </c>
      <c r="FB888" s="15">
        <v>153</v>
      </c>
      <c r="FC888" s="15">
        <v>154</v>
      </c>
      <c r="FD888" s="15">
        <v>155</v>
      </c>
      <c r="FE888" s="15">
        <v>156</v>
      </c>
      <c r="FF888" s="15">
        <v>157</v>
      </c>
      <c r="FG888" s="15">
        <v>158</v>
      </c>
      <c r="FH888" s="15">
        <v>159</v>
      </c>
      <c r="FI888" s="15">
        <v>160</v>
      </c>
      <c r="FJ888" s="15">
        <v>161</v>
      </c>
      <c r="FK888" s="15">
        <v>162</v>
      </c>
      <c r="FL888" s="15">
        <v>163</v>
      </c>
      <c r="FM888" s="15">
        <v>164</v>
      </c>
      <c r="FN888" s="15">
        <v>165</v>
      </c>
      <c r="FO888" s="15">
        <v>166</v>
      </c>
      <c r="FP888" s="15">
        <v>167</v>
      </c>
      <c r="FQ888" s="15">
        <v>168</v>
      </c>
      <c r="FR888" s="15">
        <v>169</v>
      </c>
      <c r="FS888" s="15">
        <v>170</v>
      </c>
      <c r="FT888" s="15">
        <v>171</v>
      </c>
      <c r="FU888" s="15">
        <v>172</v>
      </c>
      <c r="FV888" s="15">
        <v>173</v>
      </c>
      <c r="FW888" s="15">
        <v>174</v>
      </c>
      <c r="FX888" s="15">
        <v>175</v>
      </c>
      <c r="FY888" s="15">
        <v>176</v>
      </c>
      <c r="FZ888" s="15">
        <v>177</v>
      </c>
      <c r="GA888" s="15">
        <v>178</v>
      </c>
      <c r="GB888" s="15">
        <v>179</v>
      </c>
      <c r="GC888" s="15">
        <v>180</v>
      </c>
    </row>
    <row r="889" spans="4:189" s="15" customFormat="1">
      <c r="E889" s="475" t="s">
        <v>311</v>
      </c>
      <c r="F889" s="15">
        <v>65</v>
      </c>
      <c r="G889" s="15">
        <v>159</v>
      </c>
      <c r="H889" s="15">
        <v>169</v>
      </c>
      <c r="I889" s="15">
        <v>2</v>
      </c>
      <c r="J889" s="15">
        <v>76</v>
      </c>
      <c r="K889" s="15">
        <v>75</v>
      </c>
      <c r="L889" s="15">
        <v>48</v>
      </c>
      <c r="M889" s="15">
        <v>149</v>
      </c>
      <c r="N889" s="15">
        <v>80</v>
      </c>
      <c r="O889" s="15">
        <v>96</v>
      </c>
      <c r="P889" s="15">
        <v>22</v>
      </c>
      <c r="Q889" s="15">
        <v>90</v>
      </c>
      <c r="R889" s="15">
        <v>11</v>
      </c>
      <c r="S889" s="15">
        <v>82</v>
      </c>
      <c r="T889" s="15">
        <v>79</v>
      </c>
      <c r="U889" s="15">
        <v>100</v>
      </c>
      <c r="V889" s="15">
        <v>69</v>
      </c>
      <c r="W889" s="15">
        <v>12</v>
      </c>
      <c r="X889" s="15">
        <v>127</v>
      </c>
      <c r="Y889" s="15">
        <v>51</v>
      </c>
      <c r="Z889" s="15">
        <v>147</v>
      </c>
      <c r="AA889" s="15">
        <v>163</v>
      </c>
      <c r="AB889" s="15">
        <v>52</v>
      </c>
      <c r="AC889" s="15">
        <v>132</v>
      </c>
      <c r="AD889" s="15">
        <v>78</v>
      </c>
      <c r="AE889" s="15">
        <v>107</v>
      </c>
      <c r="AF889" s="15">
        <v>165</v>
      </c>
      <c r="AG889" s="15">
        <v>104</v>
      </c>
      <c r="AH889" s="15">
        <v>167</v>
      </c>
      <c r="AI889" s="15">
        <v>21</v>
      </c>
      <c r="AJ889" s="15">
        <v>130</v>
      </c>
      <c r="AK889" s="15">
        <v>123</v>
      </c>
      <c r="AL889" s="15">
        <v>1</v>
      </c>
      <c r="AM889" s="15">
        <v>42</v>
      </c>
      <c r="AN889" s="15">
        <v>138</v>
      </c>
      <c r="AO889" s="15">
        <v>89</v>
      </c>
      <c r="AP889" s="15">
        <v>4</v>
      </c>
      <c r="AQ889" s="15">
        <v>109</v>
      </c>
      <c r="AR889" s="15">
        <v>146</v>
      </c>
      <c r="AS889" s="15">
        <v>122</v>
      </c>
      <c r="AT889" s="15">
        <v>97</v>
      </c>
      <c r="AU889" s="15">
        <v>176</v>
      </c>
      <c r="AV889" s="15">
        <v>166</v>
      </c>
      <c r="AW889" s="15">
        <v>86</v>
      </c>
      <c r="AX889" s="15">
        <v>116</v>
      </c>
      <c r="AY889" s="15">
        <v>15</v>
      </c>
      <c r="AZ889" s="15">
        <v>25</v>
      </c>
      <c r="BA889" s="15">
        <v>170</v>
      </c>
      <c r="BB889" s="15">
        <v>135</v>
      </c>
      <c r="BC889" s="15">
        <v>148</v>
      </c>
      <c r="BD889" s="15">
        <v>95</v>
      </c>
      <c r="BE889" s="15">
        <v>8</v>
      </c>
      <c r="BF889" s="15">
        <v>140</v>
      </c>
      <c r="BG889" s="15">
        <v>120</v>
      </c>
      <c r="BH889" s="15">
        <v>131</v>
      </c>
      <c r="BI889" s="15">
        <v>92</v>
      </c>
      <c r="BJ889" s="15">
        <v>46</v>
      </c>
      <c r="BK889" s="15">
        <v>119</v>
      </c>
      <c r="BL889" s="15">
        <v>66</v>
      </c>
      <c r="BM889" s="15">
        <v>17</v>
      </c>
      <c r="BN889" s="15">
        <v>152</v>
      </c>
      <c r="BO889" s="15">
        <v>108</v>
      </c>
      <c r="BP889" s="15">
        <v>115</v>
      </c>
      <c r="BQ889" s="15">
        <v>136</v>
      </c>
      <c r="BR889" s="15">
        <v>9</v>
      </c>
      <c r="BS889" s="15">
        <v>60</v>
      </c>
      <c r="BT889" s="15">
        <v>129</v>
      </c>
      <c r="BU889" s="15">
        <v>134</v>
      </c>
      <c r="BV889" s="15">
        <v>67</v>
      </c>
      <c r="BW889" s="15">
        <v>18</v>
      </c>
      <c r="BX889" s="15">
        <v>88</v>
      </c>
      <c r="BY889" s="15">
        <v>45</v>
      </c>
      <c r="BZ889" s="15">
        <v>175</v>
      </c>
      <c r="CA889" s="15">
        <v>36</v>
      </c>
      <c r="CB889" s="15">
        <v>6</v>
      </c>
      <c r="CC889" s="15">
        <v>94</v>
      </c>
      <c r="CD889" s="15">
        <v>5</v>
      </c>
      <c r="CE889" s="15">
        <v>180</v>
      </c>
      <c r="CF889" s="15">
        <v>71</v>
      </c>
      <c r="CG889" s="15">
        <v>58</v>
      </c>
      <c r="CH889" s="15">
        <v>84</v>
      </c>
      <c r="CI889" s="15">
        <v>50</v>
      </c>
      <c r="CJ889" s="15">
        <v>105</v>
      </c>
      <c r="CK889" s="15">
        <v>142</v>
      </c>
      <c r="CL889" s="15">
        <v>54</v>
      </c>
      <c r="CM889" s="15">
        <v>10</v>
      </c>
      <c r="CN889" s="15">
        <v>154</v>
      </c>
      <c r="CO889" s="15">
        <v>164</v>
      </c>
      <c r="CP889" s="15">
        <v>61</v>
      </c>
      <c r="CQ889" s="15">
        <v>106</v>
      </c>
      <c r="CR889" s="15">
        <v>28</v>
      </c>
      <c r="CS889" s="15">
        <v>23</v>
      </c>
      <c r="CT889" s="15">
        <v>117</v>
      </c>
      <c r="CU889" s="15">
        <v>13</v>
      </c>
      <c r="CV889" s="15">
        <v>153</v>
      </c>
      <c r="CW889" s="15">
        <v>103</v>
      </c>
      <c r="CX889" s="15">
        <v>33</v>
      </c>
      <c r="CY889" s="15">
        <v>29</v>
      </c>
      <c r="CZ889" s="15">
        <v>171</v>
      </c>
      <c r="DA889" s="15">
        <v>62</v>
      </c>
      <c r="DB889" s="15">
        <v>49</v>
      </c>
      <c r="DC889" s="15">
        <v>20</v>
      </c>
      <c r="DD889" s="15">
        <v>44</v>
      </c>
      <c r="DE889" s="15">
        <v>27</v>
      </c>
      <c r="DF889" s="15">
        <v>83</v>
      </c>
      <c r="DG889" s="15">
        <v>179</v>
      </c>
      <c r="DH889" s="15">
        <v>19</v>
      </c>
      <c r="DI889" s="15">
        <v>144</v>
      </c>
      <c r="DJ889" s="15">
        <v>38</v>
      </c>
      <c r="DK889" s="15">
        <v>99</v>
      </c>
      <c r="DL889" s="15">
        <v>85</v>
      </c>
      <c r="DM889" s="15">
        <v>39</v>
      </c>
      <c r="DN889" s="15">
        <v>7</v>
      </c>
      <c r="DO889" s="15">
        <v>156</v>
      </c>
      <c r="DP889" s="15">
        <v>57</v>
      </c>
      <c r="DQ889" s="15">
        <v>30</v>
      </c>
      <c r="DR889" s="15">
        <v>93</v>
      </c>
      <c r="DS889" s="15">
        <v>101</v>
      </c>
      <c r="DT889" s="15">
        <v>113</v>
      </c>
      <c r="DU889" s="15">
        <v>162</v>
      </c>
      <c r="DV889" s="15">
        <v>145</v>
      </c>
      <c r="DW889" s="15">
        <v>3</v>
      </c>
      <c r="DX889" s="15">
        <v>56</v>
      </c>
      <c r="DY889" s="15">
        <v>137</v>
      </c>
      <c r="DZ889" s="15">
        <v>53</v>
      </c>
      <c r="EA889" s="15">
        <v>102</v>
      </c>
      <c r="EB889" s="15">
        <v>43</v>
      </c>
      <c r="EC889" s="15">
        <v>72</v>
      </c>
      <c r="ED889" s="15">
        <v>111</v>
      </c>
      <c r="EE889" s="15">
        <v>133</v>
      </c>
      <c r="EF889" s="15">
        <v>55</v>
      </c>
      <c r="EG889" s="15">
        <v>128</v>
      </c>
      <c r="EH889" s="15">
        <v>31</v>
      </c>
      <c r="EI889" s="15">
        <v>16</v>
      </c>
      <c r="EJ889" s="15">
        <v>24</v>
      </c>
      <c r="EK889" s="15">
        <v>74</v>
      </c>
      <c r="EL889" s="15">
        <v>178</v>
      </c>
      <c r="EM889" s="15">
        <v>161</v>
      </c>
      <c r="EN889" s="15">
        <v>151</v>
      </c>
      <c r="EO889" s="15">
        <v>41</v>
      </c>
      <c r="EP889" s="15">
        <v>160</v>
      </c>
      <c r="EQ889" s="15">
        <v>14</v>
      </c>
      <c r="ER889" s="15">
        <v>177</v>
      </c>
      <c r="ES889" s="15">
        <v>172</v>
      </c>
      <c r="ET889" s="15">
        <v>143</v>
      </c>
      <c r="EU889" s="15">
        <v>70</v>
      </c>
      <c r="EV889" s="15">
        <v>158</v>
      </c>
      <c r="EW889" s="15">
        <v>125</v>
      </c>
      <c r="EX889" s="15">
        <v>87</v>
      </c>
      <c r="EY889" s="15">
        <v>64</v>
      </c>
      <c r="EZ889" s="15">
        <v>77</v>
      </c>
      <c r="FA889" s="15">
        <v>168</v>
      </c>
      <c r="FB889" s="15">
        <v>126</v>
      </c>
      <c r="FC889" s="15">
        <v>155</v>
      </c>
      <c r="FD889" s="15">
        <v>174</v>
      </c>
      <c r="FE889" s="15">
        <v>114</v>
      </c>
      <c r="FF889" s="15">
        <v>68</v>
      </c>
      <c r="FG889" s="15">
        <v>91</v>
      </c>
      <c r="FH889" s="15">
        <v>37</v>
      </c>
      <c r="FI889" s="15">
        <v>34</v>
      </c>
      <c r="FJ889" s="15">
        <v>35</v>
      </c>
      <c r="FK889" s="15">
        <v>150</v>
      </c>
      <c r="FL889" s="15">
        <v>141</v>
      </c>
      <c r="FM889" s="15">
        <v>98</v>
      </c>
      <c r="FN889" s="15">
        <v>26</v>
      </c>
      <c r="FO889" s="15">
        <v>139</v>
      </c>
      <c r="FP889" s="15">
        <v>121</v>
      </c>
      <c r="FQ889" s="15">
        <v>110</v>
      </c>
      <c r="FR889" s="15">
        <v>32</v>
      </c>
      <c r="FS889" s="15">
        <v>118</v>
      </c>
      <c r="FT889" s="15">
        <v>157</v>
      </c>
      <c r="FU889" s="15">
        <v>40</v>
      </c>
      <c r="FV889" s="15">
        <v>59</v>
      </c>
      <c r="FW889" s="15">
        <v>47</v>
      </c>
      <c r="FX889" s="15">
        <v>73</v>
      </c>
      <c r="FY889" s="15">
        <v>173</v>
      </c>
      <c r="FZ889" s="15">
        <v>63</v>
      </c>
      <c r="GA889" s="15">
        <v>124</v>
      </c>
      <c r="GB889" s="15">
        <v>81</v>
      </c>
      <c r="GC889" s="15">
        <v>112</v>
      </c>
    </row>
    <row r="890" spans="4:189" s="15" customFormat="1">
      <c r="E890" s="475" t="s">
        <v>313</v>
      </c>
      <c r="F890" s="15">
        <v>80</v>
      </c>
      <c r="G890" s="15">
        <v>140</v>
      </c>
      <c r="H890" s="15">
        <v>167</v>
      </c>
      <c r="I890" s="15">
        <v>65</v>
      </c>
      <c r="J890" s="15">
        <v>56</v>
      </c>
      <c r="K890" s="15">
        <v>119</v>
      </c>
      <c r="L890" s="15">
        <v>29</v>
      </c>
      <c r="M890" s="15">
        <v>114</v>
      </c>
      <c r="N890" s="15">
        <v>95</v>
      </c>
      <c r="O890" s="15">
        <v>16</v>
      </c>
      <c r="P890" s="15">
        <v>137</v>
      </c>
      <c r="Q890" s="15">
        <v>113</v>
      </c>
      <c r="R890" s="15">
        <v>151</v>
      </c>
      <c r="S890" s="15">
        <v>126</v>
      </c>
      <c r="T890" s="15">
        <v>49</v>
      </c>
      <c r="U890" s="15">
        <v>99</v>
      </c>
      <c r="V890" s="15">
        <v>134</v>
      </c>
      <c r="W890" s="15">
        <v>81</v>
      </c>
      <c r="X890" s="15">
        <v>72</v>
      </c>
      <c r="Y890" s="15">
        <v>36</v>
      </c>
      <c r="Z890" s="15">
        <v>54</v>
      </c>
      <c r="AA890" s="15">
        <v>153</v>
      </c>
      <c r="AB890" s="15">
        <v>82</v>
      </c>
      <c r="AC890" s="15">
        <v>100</v>
      </c>
      <c r="AD890" s="15">
        <v>166</v>
      </c>
      <c r="AE890" s="15">
        <v>144</v>
      </c>
      <c r="AF890" s="15">
        <v>146</v>
      </c>
      <c r="AG890" s="15">
        <v>55</v>
      </c>
      <c r="AH890" s="15">
        <v>163</v>
      </c>
      <c r="AI890" s="15">
        <v>152</v>
      </c>
      <c r="AJ890" s="15">
        <v>79</v>
      </c>
      <c r="AK890" s="15">
        <v>59</v>
      </c>
      <c r="AL890" s="15">
        <v>67</v>
      </c>
      <c r="AM890" s="15">
        <v>51</v>
      </c>
      <c r="AN890" s="15">
        <v>97</v>
      </c>
      <c r="AO890" s="15">
        <v>174</v>
      </c>
      <c r="AP890" s="15">
        <v>85</v>
      </c>
      <c r="AQ890" s="15">
        <v>116</v>
      </c>
      <c r="AR890" s="15">
        <v>161</v>
      </c>
      <c r="AS890" s="15">
        <v>128</v>
      </c>
      <c r="AT890" s="15">
        <v>27</v>
      </c>
      <c r="AU890" s="15">
        <v>78</v>
      </c>
      <c r="AV890" s="15">
        <v>41</v>
      </c>
      <c r="AW890" s="15">
        <v>145</v>
      </c>
      <c r="AX890" s="15">
        <v>157</v>
      </c>
      <c r="AY890" s="15">
        <v>9</v>
      </c>
      <c r="AZ890" s="15">
        <v>104</v>
      </c>
      <c r="BA890" s="15">
        <v>20</v>
      </c>
      <c r="BB890" s="15">
        <v>15</v>
      </c>
      <c r="BC890" s="15">
        <v>23</v>
      </c>
      <c r="BD890" s="15">
        <v>120</v>
      </c>
      <c r="BE890" s="15">
        <v>160</v>
      </c>
      <c r="BF890" s="15">
        <v>130</v>
      </c>
      <c r="BG890" s="15">
        <v>31</v>
      </c>
      <c r="BH890" s="15">
        <v>68</v>
      </c>
      <c r="BI890" s="15">
        <v>24</v>
      </c>
      <c r="BJ890" s="15">
        <v>71</v>
      </c>
      <c r="BK890" s="15">
        <v>39</v>
      </c>
      <c r="BL890" s="15">
        <v>6</v>
      </c>
      <c r="BM890" s="15">
        <v>91</v>
      </c>
      <c r="BN890" s="15">
        <v>64</v>
      </c>
      <c r="BO890" s="15">
        <v>26</v>
      </c>
      <c r="BP890" s="15">
        <v>112</v>
      </c>
      <c r="BQ890" s="15">
        <v>102</v>
      </c>
      <c r="BR890" s="15">
        <v>48</v>
      </c>
      <c r="BS890" s="15">
        <v>118</v>
      </c>
      <c r="BT890" s="15">
        <v>164</v>
      </c>
      <c r="BU890" s="15">
        <v>87</v>
      </c>
      <c r="BV890" s="15">
        <v>77</v>
      </c>
      <c r="BW890" s="15">
        <v>111</v>
      </c>
      <c r="BX890" s="15">
        <v>155</v>
      </c>
      <c r="BY890" s="15">
        <v>73</v>
      </c>
      <c r="BZ890" s="15">
        <v>19</v>
      </c>
      <c r="CA890" s="15">
        <v>7</v>
      </c>
      <c r="CB890" s="15">
        <v>171</v>
      </c>
      <c r="CC890" s="15">
        <v>124</v>
      </c>
      <c r="CD890" s="15">
        <v>58</v>
      </c>
      <c r="CE890" s="15">
        <v>47</v>
      </c>
      <c r="CF890" s="15">
        <v>75</v>
      </c>
      <c r="CG890" s="15">
        <v>33</v>
      </c>
      <c r="CH890" s="15">
        <v>18</v>
      </c>
      <c r="CI890" s="15">
        <v>170</v>
      </c>
      <c r="CJ890" s="15">
        <v>61</v>
      </c>
      <c r="CK890" s="15">
        <v>103</v>
      </c>
      <c r="CL890" s="15">
        <v>12</v>
      </c>
      <c r="CM890" s="15">
        <v>148</v>
      </c>
      <c r="CN890" s="15">
        <v>38</v>
      </c>
      <c r="CO890" s="15">
        <v>172</v>
      </c>
      <c r="CP890" s="15">
        <v>30</v>
      </c>
      <c r="CQ890" s="15">
        <v>136</v>
      </c>
      <c r="CR890" s="15">
        <v>169</v>
      </c>
      <c r="CS890" s="15">
        <v>10</v>
      </c>
      <c r="CT890" s="15">
        <v>139</v>
      </c>
      <c r="CU890" s="15">
        <v>147</v>
      </c>
      <c r="CV890" s="15">
        <v>46</v>
      </c>
      <c r="CW890" s="15">
        <v>40</v>
      </c>
      <c r="CX890" s="15">
        <v>96</v>
      </c>
      <c r="CY890" s="15">
        <v>45</v>
      </c>
      <c r="CZ890" s="15">
        <v>121</v>
      </c>
      <c r="DA890" s="15">
        <v>89</v>
      </c>
      <c r="DB890" s="15">
        <v>42</v>
      </c>
      <c r="DC890" s="15">
        <v>143</v>
      </c>
      <c r="DD890" s="15">
        <v>57</v>
      </c>
      <c r="DE890" s="15">
        <v>101</v>
      </c>
      <c r="DF890" s="15">
        <v>92</v>
      </c>
      <c r="DG890" s="15">
        <v>34</v>
      </c>
      <c r="DH890" s="15">
        <v>180</v>
      </c>
      <c r="DI890" s="15">
        <v>84</v>
      </c>
      <c r="DJ890" s="15">
        <v>11</v>
      </c>
      <c r="DK890" s="15">
        <v>86</v>
      </c>
      <c r="DL890" s="15">
        <v>50</v>
      </c>
      <c r="DM890" s="15">
        <v>44</v>
      </c>
      <c r="DN890" s="15">
        <v>69</v>
      </c>
      <c r="DO890" s="15">
        <v>8</v>
      </c>
      <c r="DP890" s="15">
        <v>179</v>
      </c>
      <c r="DQ890" s="15">
        <v>133</v>
      </c>
      <c r="DR890" s="15">
        <v>106</v>
      </c>
      <c r="DS890" s="15">
        <v>37</v>
      </c>
      <c r="DT890" s="15">
        <v>1</v>
      </c>
      <c r="DU890" s="15">
        <v>173</v>
      </c>
      <c r="DV890" s="15">
        <v>129</v>
      </c>
      <c r="DW890" s="15">
        <v>98</v>
      </c>
      <c r="DX890" s="15">
        <v>154</v>
      </c>
      <c r="DY890" s="15">
        <v>93</v>
      </c>
      <c r="DZ890" s="15">
        <v>178</v>
      </c>
      <c r="EA890" s="15">
        <v>175</v>
      </c>
      <c r="EB890" s="15">
        <v>53</v>
      </c>
      <c r="EC890" s="15">
        <v>2</v>
      </c>
      <c r="ED890" s="15">
        <v>107</v>
      </c>
      <c r="EE890" s="15">
        <v>22</v>
      </c>
      <c r="EF890" s="15">
        <v>135</v>
      </c>
      <c r="EG890" s="15">
        <v>115</v>
      </c>
      <c r="EH890" s="15">
        <v>127</v>
      </c>
      <c r="EI890" s="15">
        <v>176</v>
      </c>
      <c r="EJ890" s="15">
        <v>28</v>
      </c>
      <c r="EK890" s="15">
        <v>90</v>
      </c>
      <c r="EL890" s="15">
        <v>131</v>
      </c>
      <c r="EM890" s="15">
        <v>4</v>
      </c>
      <c r="EN890" s="15">
        <v>52</v>
      </c>
      <c r="EO890" s="15">
        <v>108</v>
      </c>
      <c r="EP890" s="15">
        <v>5</v>
      </c>
      <c r="EQ890" s="15">
        <v>149</v>
      </c>
      <c r="ER890" s="15">
        <v>132</v>
      </c>
      <c r="ES890" s="15">
        <v>177</v>
      </c>
      <c r="ET890" s="15">
        <v>63</v>
      </c>
      <c r="EU890" s="15">
        <v>165</v>
      </c>
      <c r="EV890" s="15">
        <v>94</v>
      </c>
      <c r="EW890" s="15">
        <v>159</v>
      </c>
      <c r="EX890" s="15">
        <v>35</v>
      </c>
      <c r="EY890" s="15">
        <v>74</v>
      </c>
      <c r="EZ890" s="15">
        <v>13</v>
      </c>
      <c r="FA890" s="15">
        <v>76</v>
      </c>
      <c r="FB890" s="15">
        <v>17</v>
      </c>
      <c r="FC890" s="15">
        <v>141</v>
      </c>
      <c r="FD890" s="15">
        <v>88</v>
      </c>
      <c r="FE890" s="15">
        <v>142</v>
      </c>
      <c r="FF890" s="15">
        <v>109</v>
      </c>
      <c r="FG890" s="15">
        <v>25</v>
      </c>
      <c r="FH890" s="15">
        <v>117</v>
      </c>
      <c r="FI890" s="15">
        <v>156</v>
      </c>
      <c r="FJ890" s="15">
        <v>110</v>
      </c>
      <c r="FK890" s="15">
        <v>21</v>
      </c>
      <c r="FL890" s="15">
        <v>62</v>
      </c>
      <c r="FM890" s="15">
        <v>70</v>
      </c>
      <c r="FN890" s="15">
        <v>3</v>
      </c>
      <c r="FO890" s="15">
        <v>125</v>
      </c>
      <c r="FP890" s="15">
        <v>138</v>
      </c>
      <c r="FQ890" s="15">
        <v>162</v>
      </c>
      <c r="FR890" s="15">
        <v>60</v>
      </c>
      <c r="FS890" s="15">
        <v>66</v>
      </c>
      <c r="FT890" s="15">
        <v>122</v>
      </c>
      <c r="FU890" s="15">
        <v>105</v>
      </c>
      <c r="FV890" s="15">
        <v>14</v>
      </c>
      <c r="FW890" s="15">
        <v>158</v>
      </c>
      <c r="FX890" s="15">
        <v>43</v>
      </c>
      <c r="FY890" s="15">
        <v>32</v>
      </c>
      <c r="FZ890" s="15">
        <v>83</v>
      </c>
      <c r="GA890" s="15">
        <v>150</v>
      </c>
      <c r="GB890" s="15">
        <v>168</v>
      </c>
      <c r="GC890" s="15">
        <v>123</v>
      </c>
    </row>
    <row r="891" spans="4:189" s="15" customFormat="1"/>
    <row r="892" spans="4:189" s="15" customFormat="1">
      <c r="D892" s="479">
        <v>181</v>
      </c>
      <c r="E892" s="40" t="s">
        <v>338</v>
      </c>
    </row>
    <row r="893" spans="4:189" s="15" customFormat="1">
      <c r="E893" s="475" t="s">
        <v>283</v>
      </c>
      <c r="F893" s="15">
        <v>1</v>
      </c>
      <c r="G893" s="15">
        <v>2</v>
      </c>
      <c r="H893" s="15">
        <v>3</v>
      </c>
      <c r="I893" s="15">
        <v>4</v>
      </c>
      <c r="J893" s="15">
        <v>5</v>
      </c>
      <c r="K893" s="15">
        <v>6</v>
      </c>
      <c r="L893" s="15">
        <v>7</v>
      </c>
      <c r="M893" s="15">
        <v>8</v>
      </c>
      <c r="N893" s="15">
        <v>9</v>
      </c>
      <c r="O893" s="15">
        <v>10</v>
      </c>
      <c r="P893" s="15">
        <v>11</v>
      </c>
      <c r="Q893" s="15">
        <v>12</v>
      </c>
      <c r="R893" s="15">
        <v>13</v>
      </c>
      <c r="S893" s="15">
        <v>14</v>
      </c>
      <c r="T893" s="15">
        <v>15</v>
      </c>
      <c r="U893" s="15">
        <v>16</v>
      </c>
      <c r="V893" s="15">
        <v>17</v>
      </c>
      <c r="W893" s="15">
        <v>18</v>
      </c>
      <c r="X893" s="15">
        <v>19</v>
      </c>
      <c r="Y893" s="15">
        <v>20</v>
      </c>
      <c r="Z893" s="15">
        <v>21</v>
      </c>
      <c r="AA893" s="15">
        <v>22</v>
      </c>
      <c r="AB893" s="15">
        <v>23</v>
      </c>
      <c r="AC893" s="15">
        <v>24</v>
      </c>
      <c r="AD893" s="15">
        <v>25</v>
      </c>
      <c r="AE893" s="15">
        <v>26</v>
      </c>
      <c r="AF893" s="15">
        <v>27</v>
      </c>
      <c r="AG893" s="15">
        <v>28</v>
      </c>
      <c r="AH893" s="15">
        <v>29</v>
      </c>
      <c r="AI893" s="15">
        <v>30</v>
      </c>
      <c r="AJ893" s="15">
        <v>31</v>
      </c>
      <c r="AK893" s="15">
        <v>32</v>
      </c>
      <c r="AL893" s="15">
        <v>33</v>
      </c>
      <c r="AM893" s="15">
        <v>34</v>
      </c>
      <c r="AN893" s="15">
        <v>35</v>
      </c>
      <c r="AO893" s="15">
        <v>36</v>
      </c>
      <c r="AP893" s="15">
        <v>37</v>
      </c>
      <c r="AQ893" s="15">
        <v>38</v>
      </c>
      <c r="AR893" s="15">
        <v>39</v>
      </c>
      <c r="AS893" s="15">
        <v>40</v>
      </c>
      <c r="AT893" s="15">
        <v>41</v>
      </c>
      <c r="AU893" s="15">
        <v>42</v>
      </c>
      <c r="AV893" s="15">
        <v>43</v>
      </c>
      <c r="AW893" s="15">
        <v>44</v>
      </c>
      <c r="AX893" s="15">
        <v>45</v>
      </c>
      <c r="AY893" s="15">
        <v>46</v>
      </c>
      <c r="AZ893" s="15">
        <v>47</v>
      </c>
      <c r="BA893" s="15">
        <v>48</v>
      </c>
      <c r="BB893" s="15">
        <v>49</v>
      </c>
      <c r="BC893" s="15">
        <v>50</v>
      </c>
      <c r="BD893" s="15">
        <v>51</v>
      </c>
      <c r="BE893" s="15">
        <v>52</v>
      </c>
      <c r="BF893" s="15">
        <v>53</v>
      </c>
      <c r="BG893" s="15">
        <v>54</v>
      </c>
      <c r="BH893" s="15">
        <v>55</v>
      </c>
      <c r="BI893" s="15">
        <v>56</v>
      </c>
      <c r="BJ893" s="15">
        <v>57</v>
      </c>
      <c r="BK893" s="15">
        <v>58</v>
      </c>
      <c r="BL893" s="15">
        <v>59</v>
      </c>
      <c r="BM893" s="15">
        <v>60</v>
      </c>
      <c r="BN893" s="15">
        <v>61</v>
      </c>
      <c r="BO893" s="15">
        <v>62</v>
      </c>
      <c r="BP893" s="15">
        <v>63</v>
      </c>
      <c r="BQ893" s="15">
        <v>64</v>
      </c>
      <c r="BR893" s="15">
        <v>65</v>
      </c>
      <c r="BS893" s="15">
        <v>66</v>
      </c>
      <c r="BT893" s="15">
        <v>67</v>
      </c>
      <c r="BU893" s="15">
        <v>68</v>
      </c>
      <c r="BV893" s="15">
        <v>69</v>
      </c>
      <c r="BW893" s="15">
        <v>70</v>
      </c>
      <c r="BX893" s="15">
        <v>71</v>
      </c>
      <c r="BY893" s="15">
        <v>72</v>
      </c>
      <c r="BZ893" s="15">
        <v>73</v>
      </c>
      <c r="CA893" s="15">
        <v>74</v>
      </c>
      <c r="CB893" s="15">
        <v>75</v>
      </c>
      <c r="CC893" s="15">
        <v>76</v>
      </c>
      <c r="CD893" s="15">
        <v>77</v>
      </c>
      <c r="CE893" s="15">
        <v>78</v>
      </c>
      <c r="CF893" s="15">
        <v>79</v>
      </c>
      <c r="CG893" s="15">
        <v>80</v>
      </c>
      <c r="CH893" s="15">
        <v>81</v>
      </c>
      <c r="CI893" s="15">
        <v>82</v>
      </c>
      <c r="CJ893" s="15">
        <v>83</v>
      </c>
      <c r="CK893" s="15">
        <v>84</v>
      </c>
      <c r="CL893" s="15">
        <v>85</v>
      </c>
      <c r="CM893" s="15">
        <v>86</v>
      </c>
      <c r="CN893" s="15">
        <v>87</v>
      </c>
      <c r="CO893" s="15">
        <v>88</v>
      </c>
      <c r="CP893" s="15">
        <v>89</v>
      </c>
      <c r="CQ893" s="15">
        <v>90</v>
      </c>
      <c r="CR893" s="15">
        <v>91</v>
      </c>
      <c r="CS893" s="15">
        <v>92</v>
      </c>
      <c r="CT893" s="15">
        <v>93</v>
      </c>
      <c r="CU893" s="15">
        <v>94</v>
      </c>
      <c r="CV893" s="15">
        <v>95</v>
      </c>
      <c r="CW893" s="15">
        <v>96</v>
      </c>
      <c r="CX893" s="15">
        <v>97</v>
      </c>
      <c r="CY893" s="15">
        <v>98</v>
      </c>
      <c r="CZ893" s="15">
        <v>99</v>
      </c>
      <c r="DA893" s="15">
        <v>100</v>
      </c>
      <c r="DB893" s="15">
        <v>101</v>
      </c>
      <c r="DC893" s="15">
        <v>102</v>
      </c>
      <c r="DD893" s="15">
        <v>103</v>
      </c>
      <c r="DE893" s="15">
        <v>104</v>
      </c>
      <c r="DF893" s="15">
        <v>105</v>
      </c>
      <c r="DG893" s="15">
        <v>106</v>
      </c>
      <c r="DH893" s="15">
        <v>107</v>
      </c>
      <c r="DI893" s="15">
        <v>108</v>
      </c>
      <c r="DJ893" s="15">
        <v>109</v>
      </c>
      <c r="DK893" s="15">
        <v>110</v>
      </c>
      <c r="DL893" s="15">
        <v>111</v>
      </c>
      <c r="DM893" s="15">
        <v>112</v>
      </c>
      <c r="DN893" s="15">
        <v>113</v>
      </c>
      <c r="DO893" s="15">
        <v>114</v>
      </c>
      <c r="DP893" s="15">
        <v>115</v>
      </c>
      <c r="DQ893" s="15">
        <v>116</v>
      </c>
      <c r="DR893" s="15">
        <v>117</v>
      </c>
      <c r="DS893" s="15">
        <v>118</v>
      </c>
      <c r="DT893" s="15">
        <v>119</v>
      </c>
      <c r="DU893" s="15">
        <v>120</v>
      </c>
      <c r="DV893" s="15">
        <v>121</v>
      </c>
      <c r="DW893" s="15">
        <v>122</v>
      </c>
      <c r="DX893" s="15">
        <v>123</v>
      </c>
      <c r="DY893" s="15">
        <v>124</v>
      </c>
      <c r="DZ893" s="15">
        <v>125</v>
      </c>
      <c r="EA893" s="15">
        <v>126</v>
      </c>
      <c r="EB893" s="15">
        <v>127</v>
      </c>
      <c r="EC893" s="15">
        <v>128</v>
      </c>
      <c r="ED893" s="15">
        <v>129</v>
      </c>
      <c r="EE893" s="15">
        <v>130</v>
      </c>
      <c r="EF893" s="15">
        <v>131</v>
      </c>
      <c r="EG893" s="15">
        <v>132</v>
      </c>
      <c r="EH893" s="15">
        <v>133</v>
      </c>
      <c r="EI893" s="15">
        <v>134</v>
      </c>
      <c r="EJ893" s="15">
        <v>135</v>
      </c>
      <c r="EK893" s="15">
        <v>136</v>
      </c>
      <c r="EL893" s="15">
        <v>137</v>
      </c>
      <c r="EM893" s="15">
        <v>138</v>
      </c>
      <c r="EN893" s="15">
        <v>139</v>
      </c>
      <c r="EO893" s="15">
        <v>140</v>
      </c>
      <c r="EP893" s="15">
        <v>141</v>
      </c>
      <c r="EQ893" s="15">
        <v>142</v>
      </c>
      <c r="ER893" s="15">
        <v>143</v>
      </c>
      <c r="ES893" s="15">
        <v>144</v>
      </c>
      <c r="ET893" s="15">
        <v>145</v>
      </c>
      <c r="EU893" s="15">
        <v>146</v>
      </c>
      <c r="EV893" s="15">
        <v>147</v>
      </c>
      <c r="EW893" s="15">
        <v>148</v>
      </c>
      <c r="EX893" s="15">
        <v>149</v>
      </c>
      <c r="EY893" s="15">
        <v>150</v>
      </c>
      <c r="EZ893" s="15">
        <v>151</v>
      </c>
      <c r="FA893" s="15">
        <v>152</v>
      </c>
      <c r="FB893" s="15">
        <v>153</v>
      </c>
      <c r="FC893" s="15">
        <v>154</v>
      </c>
      <c r="FD893" s="15">
        <v>155</v>
      </c>
      <c r="FE893" s="15">
        <v>156</v>
      </c>
      <c r="FF893" s="15">
        <v>157</v>
      </c>
      <c r="FG893" s="15">
        <v>158</v>
      </c>
      <c r="FH893" s="15">
        <v>159</v>
      </c>
      <c r="FI893" s="15">
        <v>160</v>
      </c>
      <c r="FJ893" s="15">
        <v>161</v>
      </c>
      <c r="FK893" s="15">
        <v>162</v>
      </c>
      <c r="FL893" s="15">
        <v>163</v>
      </c>
      <c r="FM893" s="15">
        <v>164</v>
      </c>
      <c r="FN893" s="15">
        <v>165</v>
      </c>
      <c r="FO893" s="15">
        <v>166</v>
      </c>
      <c r="FP893" s="15">
        <v>167</v>
      </c>
      <c r="FQ893" s="15">
        <v>168</v>
      </c>
      <c r="FR893" s="15">
        <v>169</v>
      </c>
      <c r="FT893" s="15">
        <v>170</v>
      </c>
      <c r="FU893" s="15">
        <v>171</v>
      </c>
      <c r="FV893" s="15">
        <v>172</v>
      </c>
      <c r="FW893" s="15">
        <v>173</v>
      </c>
      <c r="FY893" s="15">
        <v>174</v>
      </c>
      <c r="FZ893" s="15">
        <v>175</v>
      </c>
      <c r="GA893" s="15">
        <v>176</v>
      </c>
      <c r="GB893" s="15">
        <v>177</v>
      </c>
      <c r="GD893" s="15">
        <v>178</v>
      </c>
      <c r="GE893" s="15">
        <v>179</v>
      </c>
      <c r="GF893" s="15">
        <v>180</v>
      </c>
      <c r="GG893" s="15">
        <v>181</v>
      </c>
    </row>
    <row r="894" spans="4:189" s="15" customFormat="1">
      <c r="E894" s="475" t="s">
        <v>311</v>
      </c>
      <c r="F894" s="15">
        <v>15</v>
      </c>
      <c r="G894" s="15">
        <v>170</v>
      </c>
      <c r="H894" s="15">
        <v>80</v>
      </c>
      <c r="I894" s="15">
        <v>66</v>
      </c>
      <c r="J894" s="15">
        <v>83</v>
      </c>
      <c r="K894" s="15">
        <v>79</v>
      </c>
      <c r="L894" s="15">
        <v>48</v>
      </c>
      <c r="M894" s="15">
        <v>27</v>
      </c>
      <c r="N894" s="15">
        <v>36</v>
      </c>
      <c r="O894" s="15">
        <v>21</v>
      </c>
      <c r="P894" s="15">
        <v>22</v>
      </c>
      <c r="Q894" s="15">
        <v>90</v>
      </c>
      <c r="R894" s="15">
        <v>111</v>
      </c>
      <c r="S894" s="15">
        <v>1</v>
      </c>
      <c r="T894" s="15">
        <v>77</v>
      </c>
      <c r="U894" s="15">
        <v>122</v>
      </c>
      <c r="V894" s="15">
        <v>59</v>
      </c>
      <c r="W894" s="15">
        <v>51</v>
      </c>
      <c r="X894" s="15">
        <v>117</v>
      </c>
      <c r="Y894" s="15">
        <v>134</v>
      </c>
      <c r="Z894" s="15">
        <v>89</v>
      </c>
      <c r="AA894" s="15">
        <v>11</v>
      </c>
      <c r="AB894" s="15">
        <v>162</v>
      </c>
      <c r="AC894" s="15">
        <v>25</v>
      </c>
      <c r="AD894" s="15">
        <v>17</v>
      </c>
      <c r="AE894" s="15">
        <v>181</v>
      </c>
      <c r="AF894" s="15">
        <v>9</v>
      </c>
      <c r="AG894" s="15">
        <v>30</v>
      </c>
      <c r="AH894" s="15">
        <v>132</v>
      </c>
      <c r="AI894" s="15">
        <v>43</v>
      </c>
      <c r="AJ894" s="15">
        <v>157</v>
      </c>
      <c r="AK894" s="15">
        <v>55</v>
      </c>
      <c r="AL894" s="15">
        <v>99</v>
      </c>
      <c r="AM894" s="15">
        <v>131</v>
      </c>
      <c r="AN894" s="15">
        <v>84</v>
      </c>
      <c r="AO894" s="15">
        <v>154</v>
      </c>
      <c r="AP894" s="15">
        <v>41</v>
      </c>
      <c r="AQ894" s="15">
        <v>75</v>
      </c>
      <c r="AR894" s="15">
        <v>127</v>
      </c>
      <c r="AS894" s="15">
        <v>180</v>
      </c>
      <c r="AT894" s="15">
        <v>37</v>
      </c>
      <c r="AU894" s="15">
        <v>100</v>
      </c>
      <c r="AV894" s="15">
        <v>92</v>
      </c>
      <c r="AW894" s="15">
        <v>78</v>
      </c>
      <c r="AX894" s="15">
        <v>46</v>
      </c>
      <c r="AY894" s="15">
        <v>45</v>
      </c>
      <c r="AZ894" s="15">
        <v>54</v>
      </c>
      <c r="BA894" s="15">
        <v>171</v>
      </c>
      <c r="BB894" s="15">
        <v>7</v>
      </c>
      <c r="BC894" s="15">
        <v>141</v>
      </c>
      <c r="BD894" s="15">
        <v>2</v>
      </c>
      <c r="BE894" s="15">
        <v>126</v>
      </c>
      <c r="BF894" s="15">
        <v>19</v>
      </c>
      <c r="BG894" s="15">
        <v>47</v>
      </c>
      <c r="BH894" s="15">
        <v>6</v>
      </c>
      <c r="BI894" s="15">
        <v>177</v>
      </c>
      <c r="BJ894" s="15">
        <v>119</v>
      </c>
      <c r="BK894" s="15">
        <v>160</v>
      </c>
      <c r="BL894" s="15">
        <v>155</v>
      </c>
      <c r="BM894" s="15">
        <v>139</v>
      </c>
      <c r="BN894" s="15">
        <v>20</v>
      </c>
      <c r="BO894" s="15">
        <v>103</v>
      </c>
      <c r="BP894" s="15">
        <v>150</v>
      </c>
      <c r="BQ894" s="15">
        <v>12</v>
      </c>
      <c r="BR894" s="15">
        <v>142</v>
      </c>
      <c r="BS894" s="15">
        <v>149</v>
      </c>
      <c r="BT894" s="15">
        <v>38</v>
      </c>
      <c r="BU894" s="15">
        <v>129</v>
      </c>
      <c r="BV894" s="15">
        <v>96</v>
      </c>
      <c r="BW894" s="15">
        <v>68</v>
      </c>
      <c r="BX894" s="15">
        <v>125</v>
      </c>
      <c r="BY894" s="15">
        <v>53</v>
      </c>
      <c r="BZ894" s="15">
        <v>101</v>
      </c>
      <c r="CA894" s="15">
        <v>98</v>
      </c>
      <c r="CB894" s="15">
        <v>128</v>
      </c>
      <c r="CC894" s="15">
        <v>138</v>
      </c>
      <c r="CD894" s="15">
        <v>123</v>
      </c>
      <c r="CE894" s="15">
        <v>135</v>
      </c>
      <c r="CF894" s="15">
        <v>176</v>
      </c>
      <c r="CG894" s="15">
        <v>161</v>
      </c>
      <c r="CH894" s="15">
        <v>94</v>
      </c>
      <c r="CI894" s="15">
        <v>109</v>
      </c>
      <c r="CJ894" s="15">
        <v>5</v>
      </c>
      <c r="CK894" s="15">
        <v>148</v>
      </c>
      <c r="CL894" s="15">
        <v>18</v>
      </c>
      <c r="CM894" s="15">
        <v>4</v>
      </c>
      <c r="CN894" s="15">
        <v>35</v>
      </c>
      <c r="CO894" s="15">
        <v>85</v>
      </c>
      <c r="CP894" s="15">
        <v>10</v>
      </c>
      <c r="CQ894" s="15">
        <v>76</v>
      </c>
      <c r="CR894" s="15">
        <v>130</v>
      </c>
      <c r="CS894" s="15">
        <v>3</v>
      </c>
      <c r="CT894" s="15">
        <v>179</v>
      </c>
      <c r="CU894" s="15">
        <v>167</v>
      </c>
      <c r="CV894" s="15">
        <v>133</v>
      </c>
      <c r="CW894" s="15">
        <v>69</v>
      </c>
      <c r="CX894" s="15">
        <v>168</v>
      </c>
      <c r="CY894" s="15">
        <v>121</v>
      </c>
      <c r="CZ894" s="15">
        <v>33</v>
      </c>
      <c r="DA894" s="15">
        <v>71</v>
      </c>
      <c r="DB894" s="15">
        <v>24</v>
      </c>
      <c r="DC894" s="15">
        <v>88</v>
      </c>
      <c r="DD894" s="15">
        <v>140</v>
      </c>
      <c r="DE894" s="15">
        <v>91</v>
      </c>
      <c r="DF894" s="15">
        <v>169</v>
      </c>
      <c r="DG894" s="15">
        <v>144</v>
      </c>
      <c r="DH894" s="15">
        <v>105</v>
      </c>
      <c r="DI894" s="15">
        <v>112</v>
      </c>
      <c r="DJ894" s="15">
        <v>63</v>
      </c>
      <c r="DK894" s="15">
        <v>151</v>
      </c>
      <c r="DL894" s="15">
        <v>13</v>
      </c>
      <c r="DM894" s="15">
        <v>118</v>
      </c>
      <c r="DN894" s="15">
        <v>57</v>
      </c>
      <c r="DO894" s="15">
        <v>172</v>
      </c>
      <c r="DP894" s="15">
        <v>34</v>
      </c>
      <c r="DQ894" s="15">
        <v>159</v>
      </c>
      <c r="DR894" s="15">
        <v>64</v>
      </c>
      <c r="DS894" s="15">
        <v>82</v>
      </c>
      <c r="DT894" s="15">
        <v>152</v>
      </c>
      <c r="DU894" s="15">
        <v>26</v>
      </c>
      <c r="DV894" s="15">
        <v>8</v>
      </c>
      <c r="DW894" s="15">
        <v>108</v>
      </c>
      <c r="DX894" s="15">
        <v>74</v>
      </c>
      <c r="DY894" s="15">
        <v>156</v>
      </c>
      <c r="DZ894" s="15">
        <v>31</v>
      </c>
      <c r="EA894" s="15">
        <v>67</v>
      </c>
      <c r="EB894" s="15">
        <v>39</v>
      </c>
      <c r="EC894" s="15">
        <v>147</v>
      </c>
      <c r="ED894" s="15">
        <v>97</v>
      </c>
      <c r="EE894" s="15">
        <v>58</v>
      </c>
      <c r="EF894" s="15">
        <v>115</v>
      </c>
      <c r="EG894" s="15">
        <v>173</v>
      </c>
      <c r="EH894" s="15">
        <v>102</v>
      </c>
      <c r="EI894" s="15">
        <v>61</v>
      </c>
      <c r="EJ894" s="15">
        <v>86</v>
      </c>
      <c r="EK894" s="15">
        <v>70</v>
      </c>
      <c r="EL894" s="15">
        <v>114</v>
      </c>
      <c r="EM894" s="15">
        <v>104</v>
      </c>
      <c r="EN894" s="15">
        <v>166</v>
      </c>
      <c r="EO894" s="15">
        <v>164</v>
      </c>
      <c r="EP894" s="15">
        <v>50</v>
      </c>
      <c r="EQ894" s="15">
        <v>14</v>
      </c>
      <c r="ER894" s="15">
        <v>42</v>
      </c>
      <c r="ES894" s="15">
        <v>175</v>
      </c>
      <c r="ET894" s="15">
        <v>87</v>
      </c>
      <c r="EU894" s="15">
        <v>93</v>
      </c>
      <c r="EV894" s="15">
        <v>143</v>
      </c>
      <c r="EW894" s="15">
        <v>165</v>
      </c>
      <c r="EX894" s="15">
        <v>81</v>
      </c>
      <c r="EY894" s="15">
        <v>29</v>
      </c>
      <c r="EZ894" s="15">
        <v>107</v>
      </c>
      <c r="FA894" s="15">
        <v>60</v>
      </c>
      <c r="FB894" s="15">
        <v>44</v>
      </c>
      <c r="FC894" s="15">
        <v>73</v>
      </c>
      <c r="FD894" s="15">
        <v>136</v>
      </c>
      <c r="FE894" s="15">
        <v>137</v>
      </c>
      <c r="FF894" s="15">
        <v>110</v>
      </c>
      <c r="FG894" s="15">
        <v>178</v>
      </c>
      <c r="FH894" s="15">
        <v>113</v>
      </c>
      <c r="FI894" s="15">
        <v>62</v>
      </c>
      <c r="FJ894" s="15">
        <v>163</v>
      </c>
      <c r="FK894" s="15">
        <v>174</v>
      </c>
      <c r="FL894" s="15">
        <v>95</v>
      </c>
      <c r="FM894" s="15">
        <v>52</v>
      </c>
      <c r="FN894" s="15">
        <v>16</v>
      </c>
      <c r="FO894" s="15">
        <v>49</v>
      </c>
      <c r="FP894" s="15">
        <v>65</v>
      </c>
      <c r="FQ894" s="15">
        <v>145</v>
      </c>
      <c r="FR894" s="15">
        <v>153</v>
      </c>
      <c r="FT894" s="15">
        <v>28</v>
      </c>
      <c r="FU894" s="15">
        <v>106</v>
      </c>
      <c r="FV894" s="15">
        <v>120</v>
      </c>
      <c r="FW894" s="15">
        <v>40</v>
      </c>
      <c r="FY894" s="15">
        <v>158</v>
      </c>
      <c r="FZ894" s="15">
        <v>116</v>
      </c>
      <c r="GA894" s="15">
        <v>32</v>
      </c>
      <c r="GB894" s="15">
        <v>56</v>
      </c>
      <c r="GD894" s="15">
        <v>23</v>
      </c>
      <c r="GE894" s="15">
        <v>124</v>
      </c>
      <c r="GF894" s="15">
        <v>146</v>
      </c>
      <c r="GG894" s="15">
        <v>72</v>
      </c>
    </row>
    <row r="895" spans="4:189" s="15" customFormat="1">
      <c r="E895" s="475" t="s">
        <v>313</v>
      </c>
      <c r="F895" s="15">
        <v>140</v>
      </c>
      <c r="G895" s="15">
        <v>75</v>
      </c>
      <c r="H895" s="15">
        <v>16</v>
      </c>
      <c r="I895" s="15">
        <v>23</v>
      </c>
      <c r="J895" s="15">
        <v>158</v>
      </c>
      <c r="K895" s="15">
        <v>68</v>
      </c>
      <c r="L895" s="15">
        <v>156</v>
      </c>
      <c r="M895" s="15">
        <v>114</v>
      </c>
      <c r="N895" s="15">
        <v>101</v>
      </c>
      <c r="O895" s="15">
        <v>37</v>
      </c>
      <c r="P895" s="15">
        <v>128</v>
      </c>
      <c r="Q895" s="15">
        <v>30</v>
      </c>
      <c r="R895" s="15">
        <v>45</v>
      </c>
      <c r="S895" s="15">
        <v>67</v>
      </c>
      <c r="T895" s="15">
        <v>174</v>
      </c>
      <c r="U895" s="15">
        <v>60</v>
      </c>
      <c r="V895" s="15">
        <v>50</v>
      </c>
      <c r="W895" s="15">
        <v>52</v>
      </c>
      <c r="X895" s="15">
        <v>27</v>
      </c>
      <c r="Y895" s="15">
        <v>88</v>
      </c>
      <c r="Z895" s="15">
        <v>29</v>
      </c>
      <c r="AA895" s="15">
        <v>113</v>
      </c>
      <c r="AB895" s="15">
        <v>17</v>
      </c>
      <c r="AC895" s="15">
        <v>123</v>
      </c>
      <c r="AD895" s="15">
        <v>106</v>
      </c>
      <c r="AE895" s="15">
        <v>84</v>
      </c>
      <c r="AF895" s="15">
        <v>5</v>
      </c>
      <c r="AG895" s="15">
        <v>167</v>
      </c>
      <c r="AH895" s="15">
        <v>28</v>
      </c>
      <c r="AI895" s="15">
        <v>177</v>
      </c>
      <c r="AJ895" s="15">
        <v>34</v>
      </c>
      <c r="AK895" s="15">
        <v>73</v>
      </c>
      <c r="AL895" s="15">
        <v>1</v>
      </c>
      <c r="AM895" s="15">
        <v>26</v>
      </c>
      <c r="AN895" s="15">
        <v>116</v>
      </c>
      <c r="AO895" s="15">
        <v>173</v>
      </c>
      <c r="AP895" s="15">
        <v>176</v>
      </c>
      <c r="AQ895" s="15">
        <v>72</v>
      </c>
      <c r="AR895" s="15">
        <v>20</v>
      </c>
      <c r="AS895" s="15">
        <v>36</v>
      </c>
      <c r="AT895" s="15">
        <v>155</v>
      </c>
      <c r="AU895" s="15">
        <v>99</v>
      </c>
      <c r="AV895" s="15">
        <v>175</v>
      </c>
      <c r="AW895" s="15">
        <v>2</v>
      </c>
      <c r="AX895" s="15">
        <v>170</v>
      </c>
      <c r="AY895" s="15">
        <v>134</v>
      </c>
      <c r="AZ895" s="15">
        <v>115</v>
      </c>
      <c r="BA895" s="15">
        <v>64</v>
      </c>
      <c r="BB895" s="15">
        <v>11</v>
      </c>
      <c r="BC895" s="15">
        <v>94</v>
      </c>
      <c r="BD895" s="15">
        <v>142</v>
      </c>
      <c r="BE895" s="15">
        <v>18</v>
      </c>
      <c r="BF895" s="15">
        <v>87</v>
      </c>
      <c r="BG895" s="15">
        <v>162</v>
      </c>
      <c r="BH895" s="15">
        <v>93</v>
      </c>
      <c r="BI895" s="15">
        <v>77</v>
      </c>
      <c r="BJ895" s="15">
        <v>96</v>
      </c>
      <c r="BK895" s="15">
        <v>136</v>
      </c>
      <c r="BL895" s="15">
        <v>168</v>
      </c>
      <c r="BM895" s="15">
        <v>154</v>
      </c>
      <c r="BN895" s="15">
        <v>160</v>
      </c>
      <c r="BO895" s="15">
        <v>95</v>
      </c>
      <c r="BP895" s="15">
        <v>110</v>
      </c>
      <c r="BQ895" s="15">
        <v>121</v>
      </c>
      <c r="BR895" s="15">
        <v>103</v>
      </c>
      <c r="BS895" s="15">
        <v>33</v>
      </c>
      <c r="BT895" s="15">
        <v>43</v>
      </c>
      <c r="BU895" s="15">
        <v>76</v>
      </c>
      <c r="BV895" s="15">
        <v>163</v>
      </c>
      <c r="BW895" s="15">
        <v>111</v>
      </c>
      <c r="BX895" s="15">
        <v>139</v>
      </c>
      <c r="BY895" s="15">
        <v>135</v>
      </c>
      <c r="BZ895" s="15">
        <v>59</v>
      </c>
      <c r="CA895" s="15">
        <v>31</v>
      </c>
      <c r="CB895" s="15">
        <v>48</v>
      </c>
      <c r="CC895" s="15">
        <v>14</v>
      </c>
      <c r="CD895" s="15">
        <v>56</v>
      </c>
      <c r="CE895" s="15">
        <v>81</v>
      </c>
      <c r="CF895" s="15">
        <v>6</v>
      </c>
      <c r="CG895" s="15">
        <v>41</v>
      </c>
      <c r="CH895" s="15">
        <v>148</v>
      </c>
      <c r="CI895" s="15">
        <v>63</v>
      </c>
      <c r="CJ895" s="15">
        <v>39</v>
      </c>
      <c r="CK895" s="15">
        <v>179</v>
      </c>
      <c r="CL895" s="15">
        <v>92</v>
      </c>
      <c r="CM895" s="15">
        <v>40</v>
      </c>
      <c r="CN895" s="15">
        <v>58</v>
      </c>
      <c r="CO895" s="15">
        <v>151</v>
      </c>
      <c r="CP895" s="15">
        <v>32</v>
      </c>
      <c r="CQ895" s="15">
        <v>149</v>
      </c>
      <c r="CR895" s="15">
        <v>180</v>
      </c>
      <c r="CS895" s="15">
        <v>120</v>
      </c>
      <c r="CT895" s="15">
        <v>124</v>
      </c>
      <c r="CU895" s="15">
        <v>141</v>
      </c>
      <c r="CV895" s="15">
        <v>8</v>
      </c>
      <c r="CW895" s="15">
        <v>169</v>
      </c>
      <c r="CX895" s="15">
        <v>153</v>
      </c>
      <c r="CY895" s="15">
        <v>12</v>
      </c>
      <c r="CZ895" s="15">
        <v>161</v>
      </c>
      <c r="DA895" s="15">
        <v>51</v>
      </c>
      <c r="DB895" s="15">
        <v>85</v>
      </c>
      <c r="DC895" s="15">
        <v>131</v>
      </c>
      <c r="DD895" s="15">
        <v>21</v>
      </c>
      <c r="DE895" s="15">
        <v>138</v>
      </c>
      <c r="DF895" s="15">
        <v>147</v>
      </c>
      <c r="DG895" s="15">
        <v>133</v>
      </c>
      <c r="DH895" s="15">
        <v>159</v>
      </c>
      <c r="DI895" s="15">
        <v>65</v>
      </c>
      <c r="DJ895" s="15">
        <v>108</v>
      </c>
      <c r="DK895" s="15">
        <v>22</v>
      </c>
      <c r="DL895" s="15">
        <v>25</v>
      </c>
      <c r="DM895" s="15">
        <v>44</v>
      </c>
      <c r="DN895" s="15">
        <v>181</v>
      </c>
      <c r="DO895" s="15">
        <v>171</v>
      </c>
      <c r="DP895" s="15">
        <v>53</v>
      </c>
      <c r="DQ895" s="15">
        <v>164</v>
      </c>
      <c r="DR895" s="15">
        <v>125</v>
      </c>
      <c r="DS895" s="15">
        <v>47</v>
      </c>
      <c r="DT895" s="15">
        <v>57</v>
      </c>
      <c r="DU895" s="15">
        <v>38</v>
      </c>
      <c r="DV895" s="15">
        <v>165</v>
      </c>
      <c r="DW895" s="15">
        <v>172</v>
      </c>
      <c r="DX895" s="15">
        <v>105</v>
      </c>
      <c r="DY895" s="15">
        <v>178</v>
      </c>
      <c r="DZ895" s="15">
        <v>4</v>
      </c>
      <c r="EA895" s="15">
        <v>117</v>
      </c>
      <c r="EB895" s="15">
        <v>130</v>
      </c>
      <c r="EC895" s="15">
        <v>109</v>
      </c>
      <c r="ED895" s="15">
        <v>82</v>
      </c>
      <c r="EE895" s="15">
        <v>42</v>
      </c>
      <c r="EF895" s="15">
        <v>145</v>
      </c>
      <c r="EG895" s="15">
        <v>86</v>
      </c>
      <c r="EH895" s="15">
        <v>7</v>
      </c>
      <c r="EI895" s="15">
        <v>46</v>
      </c>
      <c r="EJ895" s="15">
        <v>146</v>
      </c>
      <c r="EK895" s="15">
        <v>98</v>
      </c>
      <c r="EL895" s="15">
        <v>49</v>
      </c>
      <c r="EM895" s="15">
        <v>66</v>
      </c>
      <c r="EN895" s="15">
        <v>71</v>
      </c>
      <c r="EO895" s="15">
        <v>118</v>
      </c>
      <c r="EP895" s="15">
        <v>78</v>
      </c>
      <c r="EQ895" s="15">
        <v>74</v>
      </c>
      <c r="ER895" s="15">
        <v>89</v>
      </c>
      <c r="ES895" s="15">
        <v>126</v>
      </c>
      <c r="ET895" s="15">
        <v>166</v>
      </c>
      <c r="EU895" s="15">
        <v>129</v>
      </c>
      <c r="EV895" s="15">
        <v>83</v>
      </c>
      <c r="EW895" s="15">
        <v>97</v>
      </c>
      <c r="EX895" s="15">
        <v>13</v>
      </c>
      <c r="EY895" s="15">
        <v>24</v>
      </c>
      <c r="EZ895" s="15">
        <v>152</v>
      </c>
      <c r="FA895" s="15">
        <v>104</v>
      </c>
      <c r="FB895" s="15">
        <v>35</v>
      </c>
      <c r="FC895" s="15">
        <v>112</v>
      </c>
      <c r="FD895" s="15">
        <v>137</v>
      </c>
      <c r="FE895" s="15">
        <v>10</v>
      </c>
      <c r="FF895" s="15">
        <v>70</v>
      </c>
      <c r="FG895" s="15">
        <v>132</v>
      </c>
      <c r="FH895" s="15">
        <v>3</v>
      </c>
      <c r="FI895" s="15">
        <v>144</v>
      </c>
      <c r="FJ895" s="15">
        <v>119</v>
      </c>
      <c r="FK895" s="15">
        <v>15</v>
      </c>
      <c r="FL895" s="15">
        <v>69</v>
      </c>
      <c r="FM895" s="15">
        <v>122</v>
      </c>
      <c r="FN895" s="15">
        <v>61</v>
      </c>
      <c r="FO895" s="15">
        <v>100</v>
      </c>
      <c r="FP895" s="15">
        <v>91</v>
      </c>
      <c r="FQ895" s="15">
        <v>90</v>
      </c>
      <c r="FR895" s="15">
        <v>102</v>
      </c>
      <c r="FT895" s="15">
        <v>150</v>
      </c>
      <c r="FU895" s="15">
        <v>19</v>
      </c>
      <c r="FV895" s="15">
        <v>127</v>
      </c>
      <c r="FW895" s="15">
        <v>107</v>
      </c>
      <c r="FY895" s="15">
        <v>54</v>
      </c>
      <c r="FZ895" s="15">
        <v>79</v>
      </c>
      <c r="GA895" s="15">
        <v>62</v>
      </c>
      <c r="GB895" s="15">
        <v>157</v>
      </c>
      <c r="GD895" s="15">
        <v>55</v>
      </c>
      <c r="GE895" s="15">
        <v>80</v>
      </c>
      <c r="GF895" s="15">
        <v>9</v>
      </c>
      <c r="GG895" s="15">
        <v>143</v>
      </c>
    </row>
    <row r="896" spans="4:189" s="15" customFormat="1"/>
    <row r="897" spans="4:189" s="15" customFormat="1">
      <c r="D897" s="479">
        <v>182</v>
      </c>
      <c r="E897" s="40" t="s">
        <v>338</v>
      </c>
    </row>
    <row r="898" spans="4:189" s="15" customFormat="1">
      <c r="E898" s="475" t="s">
        <v>283</v>
      </c>
      <c r="F898" s="15">
        <v>1</v>
      </c>
      <c r="G898" s="15">
        <v>2</v>
      </c>
      <c r="H898" s="15">
        <v>3</v>
      </c>
      <c r="I898" s="15">
        <v>4</v>
      </c>
      <c r="J898" s="15">
        <v>5</v>
      </c>
      <c r="K898" s="15">
        <v>6</v>
      </c>
      <c r="L898" s="15">
        <v>7</v>
      </c>
      <c r="M898" s="15">
        <v>8</v>
      </c>
      <c r="N898" s="15">
        <v>9</v>
      </c>
      <c r="O898" s="15">
        <v>10</v>
      </c>
      <c r="P898" s="15">
        <v>11</v>
      </c>
      <c r="Q898" s="15">
        <v>12</v>
      </c>
      <c r="R898" s="15">
        <v>13</v>
      </c>
      <c r="S898" s="15">
        <v>14</v>
      </c>
      <c r="T898" s="15">
        <v>15</v>
      </c>
      <c r="U898" s="15">
        <v>16</v>
      </c>
      <c r="V898" s="15">
        <v>17</v>
      </c>
      <c r="W898" s="15">
        <v>18</v>
      </c>
      <c r="X898" s="15">
        <v>19</v>
      </c>
      <c r="Y898" s="15">
        <v>20</v>
      </c>
      <c r="Z898" s="15">
        <v>21</v>
      </c>
      <c r="AA898" s="15">
        <v>22</v>
      </c>
      <c r="AB898" s="15">
        <v>23</v>
      </c>
      <c r="AC898" s="15">
        <v>24</v>
      </c>
      <c r="AD898" s="15">
        <v>25</v>
      </c>
      <c r="AE898" s="15">
        <v>26</v>
      </c>
      <c r="AF898" s="15">
        <v>27</v>
      </c>
      <c r="AG898" s="15">
        <v>28</v>
      </c>
      <c r="AH898" s="15">
        <v>29</v>
      </c>
      <c r="AI898" s="15">
        <v>30</v>
      </c>
      <c r="AJ898" s="15">
        <v>31</v>
      </c>
      <c r="AK898" s="15">
        <v>32</v>
      </c>
      <c r="AL898" s="15">
        <v>33</v>
      </c>
      <c r="AM898" s="15">
        <v>34</v>
      </c>
      <c r="AN898" s="15">
        <v>35</v>
      </c>
      <c r="AO898" s="15">
        <v>36</v>
      </c>
      <c r="AP898" s="15">
        <v>37</v>
      </c>
      <c r="AQ898" s="15">
        <v>38</v>
      </c>
      <c r="AR898" s="15">
        <v>39</v>
      </c>
      <c r="AS898" s="15">
        <v>40</v>
      </c>
      <c r="AT898" s="15">
        <v>41</v>
      </c>
      <c r="AU898" s="15">
        <v>42</v>
      </c>
      <c r="AV898" s="15">
        <v>43</v>
      </c>
      <c r="AW898" s="15">
        <v>44</v>
      </c>
      <c r="AX898" s="15">
        <v>45</v>
      </c>
      <c r="AY898" s="15">
        <v>46</v>
      </c>
      <c r="AZ898" s="15">
        <v>47</v>
      </c>
      <c r="BA898" s="15">
        <v>48</v>
      </c>
      <c r="BB898" s="15">
        <v>49</v>
      </c>
      <c r="BC898" s="15">
        <v>50</v>
      </c>
      <c r="BD898" s="15">
        <v>51</v>
      </c>
      <c r="BE898" s="15">
        <v>52</v>
      </c>
      <c r="BF898" s="15">
        <v>53</v>
      </c>
      <c r="BG898" s="15">
        <v>54</v>
      </c>
      <c r="BH898" s="15">
        <v>55</v>
      </c>
      <c r="BI898" s="15">
        <v>56</v>
      </c>
      <c r="BJ898" s="15">
        <v>57</v>
      </c>
      <c r="BK898" s="15">
        <v>58</v>
      </c>
      <c r="BL898" s="15">
        <v>59</v>
      </c>
      <c r="BM898" s="15">
        <v>60</v>
      </c>
      <c r="BN898" s="15">
        <v>61</v>
      </c>
      <c r="BO898" s="15">
        <v>62</v>
      </c>
      <c r="BP898" s="15">
        <v>63</v>
      </c>
      <c r="BQ898" s="15">
        <v>64</v>
      </c>
      <c r="BR898" s="15">
        <v>65</v>
      </c>
      <c r="BS898" s="15">
        <v>66</v>
      </c>
      <c r="BT898" s="15">
        <v>67</v>
      </c>
      <c r="BU898" s="15">
        <v>68</v>
      </c>
      <c r="BV898" s="15">
        <v>69</v>
      </c>
      <c r="BW898" s="15">
        <v>70</v>
      </c>
      <c r="BX898" s="15">
        <v>71</v>
      </c>
      <c r="BY898" s="15">
        <v>72</v>
      </c>
      <c r="BZ898" s="15">
        <v>73</v>
      </c>
      <c r="CA898" s="15">
        <v>74</v>
      </c>
      <c r="CB898" s="15">
        <v>75</v>
      </c>
      <c r="CC898" s="15">
        <v>76</v>
      </c>
      <c r="CD898" s="15">
        <v>77</v>
      </c>
      <c r="CE898" s="15">
        <v>78</v>
      </c>
      <c r="CF898" s="15">
        <v>79</v>
      </c>
      <c r="CG898" s="15">
        <v>80</v>
      </c>
      <c r="CH898" s="15">
        <v>81</v>
      </c>
      <c r="CI898" s="15">
        <v>82</v>
      </c>
      <c r="CJ898" s="15">
        <v>83</v>
      </c>
      <c r="CK898" s="15">
        <v>84</v>
      </c>
      <c r="CL898" s="15">
        <v>85</v>
      </c>
      <c r="CM898" s="15">
        <v>86</v>
      </c>
      <c r="CN898" s="15">
        <v>87</v>
      </c>
      <c r="CO898" s="15">
        <v>88</v>
      </c>
      <c r="CP898" s="15">
        <v>89</v>
      </c>
      <c r="CQ898" s="15">
        <v>90</v>
      </c>
      <c r="CR898" s="15">
        <v>91</v>
      </c>
      <c r="CS898" s="15">
        <v>92</v>
      </c>
      <c r="CT898" s="15">
        <v>93</v>
      </c>
      <c r="CU898" s="15">
        <v>94</v>
      </c>
      <c r="CV898" s="15">
        <v>95</v>
      </c>
      <c r="CW898" s="15">
        <v>96</v>
      </c>
      <c r="CX898" s="15">
        <v>97</v>
      </c>
      <c r="CY898" s="15">
        <v>98</v>
      </c>
      <c r="CZ898" s="15">
        <v>99</v>
      </c>
      <c r="DA898" s="15">
        <v>100</v>
      </c>
      <c r="DB898" s="15">
        <v>101</v>
      </c>
      <c r="DC898" s="15">
        <v>102</v>
      </c>
      <c r="DD898" s="15">
        <v>103</v>
      </c>
      <c r="DE898" s="15">
        <v>104</v>
      </c>
      <c r="DF898" s="15">
        <v>105</v>
      </c>
      <c r="DG898" s="15">
        <v>106</v>
      </c>
      <c r="DH898" s="15">
        <v>107</v>
      </c>
      <c r="DI898" s="15">
        <v>108</v>
      </c>
      <c r="DJ898" s="15">
        <v>109</v>
      </c>
      <c r="DK898" s="15">
        <v>110</v>
      </c>
      <c r="DL898" s="15">
        <v>111</v>
      </c>
      <c r="DM898" s="15">
        <v>112</v>
      </c>
      <c r="DN898" s="15">
        <v>113</v>
      </c>
      <c r="DO898" s="15">
        <v>114</v>
      </c>
      <c r="DP898" s="15">
        <v>115</v>
      </c>
      <c r="DQ898" s="15">
        <v>116</v>
      </c>
      <c r="DR898" s="15">
        <v>117</v>
      </c>
      <c r="DS898" s="15">
        <v>118</v>
      </c>
      <c r="DT898" s="15">
        <v>119</v>
      </c>
      <c r="DU898" s="15">
        <v>120</v>
      </c>
      <c r="DV898" s="15">
        <v>121</v>
      </c>
      <c r="DW898" s="15">
        <v>122</v>
      </c>
      <c r="DX898" s="15">
        <v>123</v>
      </c>
      <c r="DY898" s="15">
        <v>124</v>
      </c>
      <c r="DZ898" s="15">
        <v>125</v>
      </c>
      <c r="EA898" s="15">
        <v>126</v>
      </c>
      <c r="EB898" s="15">
        <v>127</v>
      </c>
      <c r="EC898" s="15">
        <v>128</v>
      </c>
      <c r="ED898" s="15">
        <v>129</v>
      </c>
      <c r="EE898" s="15">
        <v>130</v>
      </c>
      <c r="EF898" s="15">
        <v>131</v>
      </c>
      <c r="EG898" s="15">
        <v>132</v>
      </c>
      <c r="EH898" s="15">
        <v>133</v>
      </c>
      <c r="EI898" s="15">
        <v>134</v>
      </c>
      <c r="EJ898" s="15">
        <v>135</v>
      </c>
      <c r="EK898" s="15">
        <v>136</v>
      </c>
      <c r="EL898" s="15">
        <v>137</v>
      </c>
      <c r="EM898" s="15">
        <v>138</v>
      </c>
      <c r="EN898" s="15">
        <v>139</v>
      </c>
      <c r="EO898" s="15">
        <v>140</v>
      </c>
      <c r="EP898" s="15">
        <v>141</v>
      </c>
      <c r="EQ898" s="15">
        <v>142</v>
      </c>
      <c r="ER898" s="15">
        <v>143</v>
      </c>
      <c r="ES898" s="15">
        <v>144</v>
      </c>
      <c r="ET898" s="15">
        <v>145</v>
      </c>
      <c r="EU898" s="15">
        <v>146</v>
      </c>
      <c r="EV898" s="15">
        <v>147</v>
      </c>
      <c r="EW898" s="15">
        <v>148</v>
      </c>
      <c r="EX898" s="15">
        <v>149</v>
      </c>
      <c r="EY898" s="15">
        <v>150</v>
      </c>
      <c r="EZ898" s="15">
        <v>151</v>
      </c>
      <c r="FA898" s="15">
        <v>152</v>
      </c>
      <c r="FB898" s="15">
        <v>153</v>
      </c>
      <c r="FC898" s="15">
        <v>154</v>
      </c>
      <c r="FD898" s="15">
        <v>155</v>
      </c>
      <c r="FE898" s="15">
        <v>156</v>
      </c>
      <c r="FF898" s="15">
        <v>157</v>
      </c>
      <c r="FG898" s="15">
        <v>158</v>
      </c>
      <c r="FH898" s="15">
        <v>159</v>
      </c>
      <c r="FI898" s="15">
        <v>160</v>
      </c>
      <c r="FJ898" s="15">
        <v>161</v>
      </c>
      <c r="FK898" s="15">
        <v>162</v>
      </c>
      <c r="FL898" s="15">
        <v>163</v>
      </c>
      <c r="FM898" s="15">
        <v>164</v>
      </c>
      <c r="FN898" s="15">
        <v>165</v>
      </c>
      <c r="FO898" s="15">
        <v>166</v>
      </c>
      <c r="FP898" s="15">
        <v>167</v>
      </c>
      <c r="FQ898" s="15">
        <v>168</v>
      </c>
      <c r="FR898" s="15">
        <v>169</v>
      </c>
      <c r="FS898" s="15">
        <v>170</v>
      </c>
      <c r="FT898" s="15">
        <v>171</v>
      </c>
      <c r="FU898" s="15">
        <v>172</v>
      </c>
      <c r="FV898" s="15">
        <v>173</v>
      </c>
      <c r="FW898" s="15">
        <v>174</v>
      </c>
      <c r="FY898" s="15">
        <v>175</v>
      </c>
      <c r="FZ898" s="15">
        <v>176</v>
      </c>
      <c r="GA898" s="15">
        <v>177</v>
      </c>
      <c r="GB898" s="15">
        <v>178</v>
      </c>
      <c r="GD898" s="15">
        <v>179</v>
      </c>
      <c r="GE898" s="15">
        <v>180</v>
      </c>
      <c r="GF898" s="15">
        <v>181</v>
      </c>
      <c r="GG898" s="15">
        <v>182</v>
      </c>
    </row>
    <row r="899" spans="4:189" s="15" customFormat="1">
      <c r="E899" s="475" t="s">
        <v>311</v>
      </c>
      <c r="F899" s="15">
        <v>137</v>
      </c>
      <c r="G899" s="15">
        <v>153</v>
      </c>
      <c r="H899" s="15">
        <v>160</v>
      </c>
      <c r="I899" s="15">
        <v>37</v>
      </c>
      <c r="J899" s="15">
        <v>18</v>
      </c>
      <c r="K899" s="15">
        <v>24</v>
      </c>
      <c r="L899" s="15">
        <v>65</v>
      </c>
      <c r="M899" s="15">
        <v>16</v>
      </c>
      <c r="N899" s="15">
        <v>57</v>
      </c>
      <c r="O899" s="15">
        <v>144</v>
      </c>
      <c r="P899" s="15">
        <v>59</v>
      </c>
      <c r="Q899" s="15">
        <v>23</v>
      </c>
      <c r="R899" s="15">
        <v>29</v>
      </c>
      <c r="S899" s="15">
        <v>101</v>
      </c>
      <c r="T899" s="15">
        <v>52</v>
      </c>
      <c r="U899" s="15">
        <v>115</v>
      </c>
      <c r="V899" s="15">
        <v>100</v>
      </c>
      <c r="W899" s="15">
        <v>42</v>
      </c>
      <c r="X899" s="15">
        <v>141</v>
      </c>
      <c r="Y899" s="15">
        <v>166</v>
      </c>
      <c r="Z899" s="15">
        <v>154</v>
      </c>
      <c r="AA899" s="15">
        <v>159</v>
      </c>
      <c r="AB899" s="15">
        <v>34</v>
      </c>
      <c r="AC899" s="15">
        <v>81</v>
      </c>
      <c r="AD899" s="15">
        <v>43</v>
      </c>
      <c r="AE899" s="15">
        <v>10</v>
      </c>
      <c r="AF899" s="15">
        <v>45</v>
      </c>
      <c r="AG899" s="15">
        <v>134</v>
      </c>
      <c r="AH899" s="15">
        <v>102</v>
      </c>
      <c r="AI899" s="15">
        <v>164</v>
      </c>
      <c r="AJ899" s="15">
        <v>22</v>
      </c>
      <c r="AK899" s="15">
        <v>5</v>
      </c>
      <c r="AL899" s="15">
        <v>104</v>
      </c>
      <c r="AM899" s="15">
        <v>8</v>
      </c>
      <c r="AN899" s="15">
        <v>106</v>
      </c>
      <c r="AO899" s="15">
        <v>108</v>
      </c>
      <c r="AP899" s="15">
        <v>4</v>
      </c>
      <c r="AQ899" s="15">
        <v>175</v>
      </c>
      <c r="AR899" s="15">
        <v>26</v>
      </c>
      <c r="AS899" s="15">
        <v>78</v>
      </c>
      <c r="AT899" s="15">
        <v>58</v>
      </c>
      <c r="AU899" s="15">
        <v>61</v>
      </c>
      <c r="AV899" s="15">
        <v>86</v>
      </c>
      <c r="AW899" s="15">
        <v>113</v>
      </c>
      <c r="AX899" s="15">
        <v>1</v>
      </c>
      <c r="AY899" s="15">
        <v>147</v>
      </c>
      <c r="AZ899" s="15">
        <v>179</v>
      </c>
      <c r="BA899" s="15">
        <v>139</v>
      </c>
      <c r="BB899" s="15">
        <v>76</v>
      </c>
      <c r="BC899" s="15">
        <v>63</v>
      </c>
      <c r="BD899" s="15">
        <v>143</v>
      </c>
      <c r="BE899" s="15">
        <v>155</v>
      </c>
      <c r="BF899" s="15">
        <v>107</v>
      </c>
      <c r="BG899" s="15">
        <v>17</v>
      </c>
      <c r="BH899" s="15">
        <v>156</v>
      </c>
      <c r="BI899" s="15">
        <v>122</v>
      </c>
      <c r="BJ899" s="15">
        <v>129</v>
      </c>
      <c r="BK899" s="15">
        <v>70</v>
      </c>
      <c r="BL899" s="15">
        <v>77</v>
      </c>
      <c r="BM899" s="15">
        <v>96</v>
      </c>
      <c r="BN899" s="15">
        <v>32</v>
      </c>
      <c r="BO899" s="15">
        <v>124</v>
      </c>
      <c r="BP899" s="15">
        <v>172</v>
      </c>
      <c r="BQ899" s="15">
        <v>126</v>
      </c>
      <c r="BR899" s="15">
        <v>136</v>
      </c>
      <c r="BS899" s="15">
        <v>105</v>
      </c>
      <c r="BT899" s="15">
        <v>116</v>
      </c>
      <c r="BU899" s="15">
        <v>40</v>
      </c>
      <c r="BV899" s="15">
        <v>95</v>
      </c>
      <c r="BW899" s="15">
        <v>114</v>
      </c>
      <c r="BX899" s="15">
        <v>82</v>
      </c>
      <c r="BY899" s="15">
        <v>177</v>
      </c>
      <c r="BZ899" s="15">
        <v>169</v>
      </c>
      <c r="CA899" s="15">
        <v>68</v>
      </c>
      <c r="CB899" s="15">
        <v>109</v>
      </c>
      <c r="CC899" s="15">
        <v>168</v>
      </c>
      <c r="CD899" s="15">
        <v>13</v>
      </c>
      <c r="CE899" s="15">
        <v>39</v>
      </c>
      <c r="CF899" s="15">
        <v>98</v>
      </c>
      <c r="CG899" s="15">
        <v>93</v>
      </c>
      <c r="CH899" s="15">
        <v>145</v>
      </c>
      <c r="CI899" s="15">
        <v>148</v>
      </c>
      <c r="CJ899" s="15">
        <v>62</v>
      </c>
      <c r="CK899" s="15">
        <v>91</v>
      </c>
      <c r="CL899" s="15">
        <v>162</v>
      </c>
      <c r="CM899" s="15">
        <v>158</v>
      </c>
      <c r="CN899" s="15">
        <v>74</v>
      </c>
      <c r="CO899" s="15">
        <v>49</v>
      </c>
      <c r="CP899" s="15">
        <v>127</v>
      </c>
      <c r="CQ899" s="15">
        <v>146</v>
      </c>
      <c r="CR899" s="15">
        <v>135</v>
      </c>
      <c r="CS899" s="15">
        <v>165</v>
      </c>
      <c r="CT899" s="15">
        <v>92</v>
      </c>
      <c r="CU899" s="15">
        <v>3</v>
      </c>
      <c r="CV899" s="15">
        <v>79</v>
      </c>
      <c r="CW899" s="15">
        <v>19</v>
      </c>
      <c r="CX899" s="15">
        <v>28</v>
      </c>
      <c r="CY899" s="15">
        <v>87</v>
      </c>
      <c r="CZ899" s="15">
        <v>131</v>
      </c>
      <c r="DA899" s="15">
        <v>14</v>
      </c>
      <c r="DB899" s="15">
        <v>130</v>
      </c>
      <c r="DC899" s="15">
        <v>121</v>
      </c>
      <c r="DD899" s="15">
        <v>119</v>
      </c>
      <c r="DE899" s="15">
        <v>33</v>
      </c>
      <c r="DF899" s="15">
        <v>47</v>
      </c>
      <c r="DG899" s="15">
        <v>35</v>
      </c>
      <c r="DH899" s="15">
        <v>48</v>
      </c>
      <c r="DI899" s="15">
        <v>94</v>
      </c>
      <c r="DJ899" s="15">
        <v>138</v>
      </c>
      <c r="DK899" s="15">
        <v>123</v>
      </c>
      <c r="DL899" s="15">
        <v>88</v>
      </c>
      <c r="DM899" s="15">
        <v>170</v>
      </c>
      <c r="DN899" s="15">
        <v>110</v>
      </c>
      <c r="DO899" s="15">
        <v>6</v>
      </c>
      <c r="DP899" s="15">
        <v>73</v>
      </c>
      <c r="DQ899" s="15">
        <v>85</v>
      </c>
      <c r="DR899" s="15">
        <v>150</v>
      </c>
      <c r="DS899" s="15">
        <v>132</v>
      </c>
      <c r="DT899" s="15">
        <v>103</v>
      </c>
      <c r="DU899" s="15">
        <v>67</v>
      </c>
      <c r="DV899" s="15">
        <v>69</v>
      </c>
      <c r="DW899" s="15">
        <v>174</v>
      </c>
      <c r="DX899" s="15">
        <v>112</v>
      </c>
      <c r="DY899" s="15">
        <v>83</v>
      </c>
      <c r="DZ899" s="15">
        <v>71</v>
      </c>
      <c r="EA899" s="15">
        <v>64</v>
      </c>
      <c r="EB899" s="15">
        <v>25</v>
      </c>
      <c r="EC899" s="15">
        <v>72</v>
      </c>
      <c r="ED899" s="15">
        <v>173</v>
      </c>
      <c r="EE899" s="15">
        <v>152</v>
      </c>
      <c r="EF899" s="15">
        <v>176</v>
      </c>
      <c r="EG899" s="15">
        <v>118</v>
      </c>
      <c r="EH899" s="15">
        <v>89</v>
      </c>
      <c r="EI899" s="15">
        <v>97</v>
      </c>
      <c r="EJ899" s="15">
        <v>161</v>
      </c>
      <c r="EK899" s="15">
        <v>125</v>
      </c>
      <c r="EL899" s="15">
        <v>163</v>
      </c>
      <c r="EM899" s="15">
        <v>21</v>
      </c>
      <c r="EN899" s="15">
        <v>128</v>
      </c>
      <c r="EO899" s="15">
        <v>84</v>
      </c>
      <c r="EP899" s="15">
        <v>27</v>
      </c>
      <c r="EQ899" s="15">
        <v>181</v>
      </c>
      <c r="ER899" s="15">
        <v>51</v>
      </c>
      <c r="ES899" s="15">
        <v>117</v>
      </c>
      <c r="ET899" s="15">
        <v>133</v>
      </c>
      <c r="EU899" s="15">
        <v>20</v>
      </c>
      <c r="EV899" s="15">
        <v>9</v>
      </c>
      <c r="EW899" s="15">
        <v>54</v>
      </c>
      <c r="EX899" s="15">
        <v>31</v>
      </c>
      <c r="EY899" s="15">
        <v>12</v>
      </c>
      <c r="EZ899" s="15">
        <v>182</v>
      </c>
      <c r="FA899" s="15">
        <v>41</v>
      </c>
      <c r="FB899" s="15">
        <v>149</v>
      </c>
      <c r="FC899" s="15">
        <v>53</v>
      </c>
      <c r="FD899" s="15">
        <v>7</v>
      </c>
      <c r="FE899" s="15">
        <v>75</v>
      </c>
      <c r="FF899" s="15">
        <v>80</v>
      </c>
      <c r="FG899" s="15">
        <v>66</v>
      </c>
      <c r="FH899" s="15">
        <v>90</v>
      </c>
      <c r="FI899" s="15">
        <v>2</v>
      </c>
      <c r="FJ899" s="15">
        <v>55</v>
      </c>
      <c r="FK899" s="15">
        <v>111</v>
      </c>
      <c r="FL899" s="15">
        <v>171</v>
      </c>
      <c r="FM899" s="15">
        <v>11</v>
      </c>
      <c r="FN899" s="15">
        <v>178</v>
      </c>
      <c r="FO899" s="15">
        <v>180</v>
      </c>
      <c r="FP899" s="15">
        <v>44</v>
      </c>
      <c r="FQ899" s="15">
        <v>140</v>
      </c>
      <c r="FR899" s="15">
        <v>167</v>
      </c>
      <c r="FS899" s="15">
        <v>36</v>
      </c>
      <c r="FT899" s="15">
        <v>120</v>
      </c>
      <c r="FU899" s="15">
        <v>50</v>
      </c>
      <c r="FV899" s="15">
        <v>142</v>
      </c>
      <c r="FW899" s="15">
        <v>56</v>
      </c>
      <c r="FY899" s="15">
        <v>38</v>
      </c>
      <c r="FZ899" s="15">
        <v>99</v>
      </c>
      <c r="GA899" s="15">
        <v>60</v>
      </c>
      <c r="GB899" s="15">
        <v>151</v>
      </c>
      <c r="GD899" s="15">
        <v>157</v>
      </c>
      <c r="GE899" s="15">
        <v>30</v>
      </c>
      <c r="GF899" s="15">
        <v>15</v>
      </c>
      <c r="GG899" s="15">
        <v>46</v>
      </c>
    </row>
    <row r="900" spans="4:189" s="15" customFormat="1">
      <c r="E900" s="475" t="s">
        <v>313</v>
      </c>
      <c r="F900" s="15">
        <v>109</v>
      </c>
      <c r="G900" s="15">
        <v>1</v>
      </c>
      <c r="H900" s="15">
        <v>166</v>
      </c>
      <c r="I900" s="15">
        <v>130</v>
      </c>
      <c r="J900" s="15">
        <v>154</v>
      </c>
      <c r="K900" s="15">
        <v>150</v>
      </c>
      <c r="L900" s="15">
        <v>63</v>
      </c>
      <c r="M900" s="15">
        <v>31</v>
      </c>
      <c r="N900" s="15">
        <v>82</v>
      </c>
      <c r="O900" s="15">
        <v>137</v>
      </c>
      <c r="P900" s="15">
        <v>123</v>
      </c>
      <c r="Q900" s="15">
        <v>3</v>
      </c>
      <c r="R900" s="15">
        <v>129</v>
      </c>
      <c r="S900" s="15">
        <v>120</v>
      </c>
      <c r="T900" s="15">
        <v>101</v>
      </c>
      <c r="U900" s="15">
        <v>9</v>
      </c>
      <c r="V900" s="15">
        <v>76</v>
      </c>
      <c r="W900" s="15">
        <v>57</v>
      </c>
      <c r="X900" s="15">
        <v>111</v>
      </c>
      <c r="Y900" s="15">
        <v>116</v>
      </c>
      <c r="Z900" s="15">
        <v>173</v>
      </c>
      <c r="AA900" s="15">
        <v>36</v>
      </c>
      <c r="AB900" s="15">
        <v>4</v>
      </c>
      <c r="AC900" s="15">
        <v>176</v>
      </c>
      <c r="AD900" s="15">
        <v>22</v>
      </c>
      <c r="AE900" s="15">
        <v>8</v>
      </c>
      <c r="AF900" s="15">
        <v>53</v>
      </c>
      <c r="AG900" s="15">
        <v>165</v>
      </c>
      <c r="AH900" s="15">
        <v>115</v>
      </c>
      <c r="AI900" s="15">
        <v>175</v>
      </c>
      <c r="AJ900" s="15">
        <v>114</v>
      </c>
      <c r="AK900" s="15">
        <v>60</v>
      </c>
      <c r="AL900" s="15">
        <v>136</v>
      </c>
      <c r="AM900" s="15">
        <v>62</v>
      </c>
      <c r="AN900" s="15">
        <v>181</v>
      </c>
      <c r="AO900" s="15">
        <v>160</v>
      </c>
      <c r="AP900" s="15">
        <v>119</v>
      </c>
      <c r="AQ900" s="15">
        <v>2</v>
      </c>
      <c r="AR900" s="15">
        <v>177</v>
      </c>
      <c r="AS900" s="15">
        <v>41</v>
      </c>
      <c r="AT900" s="15">
        <v>40</v>
      </c>
      <c r="AU900" s="15">
        <v>18</v>
      </c>
      <c r="AV900" s="15">
        <v>102</v>
      </c>
      <c r="AW900" s="15">
        <v>27</v>
      </c>
      <c r="AX900" s="15">
        <v>86</v>
      </c>
      <c r="AY900" s="15">
        <v>95</v>
      </c>
      <c r="AZ900" s="15">
        <v>149</v>
      </c>
      <c r="BA900" s="15">
        <v>100</v>
      </c>
      <c r="BB900" s="15">
        <v>163</v>
      </c>
      <c r="BC900" s="15">
        <v>19</v>
      </c>
      <c r="BD900" s="15">
        <v>144</v>
      </c>
      <c r="BE900" s="15">
        <v>49</v>
      </c>
      <c r="BF900" s="15">
        <v>44</v>
      </c>
      <c r="BG900" s="15">
        <v>156</v>
      </c>
      <c r="BH900" s="15">
        <v>171</v>
      </c>
      <c r="BI900" s="15">
        <v>167</v>
      </c>
      <c r="BJ900" s="15">
        <v>113</v>
      </c>
      <c r="BK900" s="15">
        <v>155</v>
      </c>
      <c r="BL900" s="15">
        <v>38</v>
      </c>
      <c r="BM900" s="15">
        <v>48</v>
      </c>
      <c r="BN900" s="15">
        <v>152</v>
      </c>
      <c r="BO900" s="15">
        <v>73</v>
      </c>
      <c r="BP900" s="15">
        <v>7</v>
      </c>
      <c r="BQ900" s="15">
        <v>32</v>
      </c>
      <c r="BR900" s="15">
        <v>132</v>
      </c>
      <c r="BS900" s="15">
        <v>104</v>
      </c>
      <c r="BT900" s="15">
        <v>33</v>
      </c>
      <c r="BU900" s="15">
        <v>67</v>
      </c>
      <c r="BV900" s="15">
        <v>23</v>
      </c>
      <c r="BW900" s="15">
        <v>13</v>
      </c>
      <c r="BX900" s="15">
        <v>79</v>
      </c>
      <c r="BY900" s="15">
        <v>134</v>
      </c>
      <c r="BZ900" s="15">
        <v>46</v>
      </c>
      <c r="CA900" s="15">
        <v>72</v>
      </c>
      <c r="CB900" s="15">
        <v>180</v>
      </c>
      <c r="CC900" s="15">
        <v>117</v>
      </c>
      <c r="CD900" s="15">
        <v>81</v>
      </c>
      <c r="CE900" s="15">
        <v>5</v>
      </c>
      <c r="CF900" s="15">
        <v>107</v>
      </c>
      <c r="CG900" s="15">
        <v>158</v>
      </c>
      <c r="CH900" s="15">
        <v>77</v>
      </c>
      <c r="CI900" s="15">
        <v>54</v>
      </c>
      <c r="CJ900" s="15">
        <v>65</v>
      </c>
      <c r="CK900" s="15">
        <v>143</v>
      </c>
      <c r="CL900" s="15">
        <v>26</v>
      </c>
      <c r="CM900" s="15">
        <v>25</v>
      </c>
      <c r="CN900" s="15">
        <v>151</v>
      </c>
      <c r="CO900" s="15">
        <v>159</v>
      </c>
      <c r="CP900" s="15">
        <v>16</v>
      </c>
      <c r="CQ900" s="15">
        <v>147</v>
      </c>
      <c r="CR900" s="15">
        <v>52</v>
      </c>
      <c r="CS900" s="15">
        <v>83</v>
      </c>
      <c r="CT900" s="15">
        <v>106</v>
      </c>
      <c r="CU900" s="15">
        <v>122</v>
      </c>
      <c r="CV900" s="15">
        <v>118</v>
      </c>
      <c r="CW900" s="15">
        <v>178</v>
      </c>
      <c r="CX900" s="15">
        <v>15</v>
      </c>
      <c r="CY900" s="15">
        <v>162</v>
      </c>
      <c r="CZ900" s="15">
        <v>121</v>
      </c>
      <c r="DA900" s="15">
        <v>21</v>
      </c>
      <c r="DB900" s="15">
        <v>93</v>
      </c>
      <c r="DC900" s="15">
        <v>141</v>
      </c>
      <c r="DD900" s="15">
        <v>126</v>
      </c>
      <c r="DE900" s="15">
        <v>105</v>
      </c>
      <c r="DF900" s="15">
        <v>157</v>
      </c>
      <c r="DG900" s="15">
        <v>97</v>
      </c>
      <c r="DH900" s="15">
        <v>169</v>
      </c>
      <c r="DI900" s="15">
        <v>37</v>
      </c>
      <c r="DJ900" s="15">
        <v>85</v>
      </c>
      <c r="DK900" s="15">
        <v>64</v>
      </c>
      <c r="DL900" s="15">
        <v>50</v>
      </c>
      <c r="DM900" s="15">
        <v>182</v>
      </c>
      <c r="DN900" s="15">
        <v>127</v>
      </c>
      <c r="DO900" s="15">
        <v>20</v>
      </c>
      <c r="DP900" s="15">
        <v>69</v>
      </c>
      <c r="DQ900" s="15">
        <v>128</v>
      </c>
      <c r="DR900" s="15">
        <v>35</v>
      </c>
      <c r="DS900" s="15">
        <v>17</v>
      </c>
      <c r="DT900" s="15">
        <v>148</v>
      </c>
      <c r="DU900" s="15">
        <v>92</v>
      </c>
      <c r="DV900" s="15">
        <v>98</v>
      </c>
      <c r="DW900" s="15">
        <v>145</v>
      </c>
      <c r="DX900" s="15">
        <v>11</v>
      </c>
      <c r="DY900" s="15">
        <v>10</v>
      </c>
      <c r="DZ900" s="15">
        <v>24</v>
      </c>
      <c r="EA900" s="15">
        <v>103</v>
      </c>
      <c r="EB900" s="15">
        <v>6</v>
      </c>
      <c r="EC900" s="15">
        <v>80</v>
      </c>
      <c r="ED900" s="15">
        <v>71</v>
      </c>
      <c r="EE900" s="15">
        <v>58</v>
      </c>
      <c r="EF900" s="15">
        <v>34</v>
      </c>
      <c r="EG900" s="15">
        <v>133</v>
      </c>
      <c r="EH900" s="15">
        <v>170</v>
      </c>
      <c r="EI900" s="15">
        <v>28</v>
      </c>
      <c r="EJ900" s="15">
        <v>172</v>
      </c>
      <c r="EK900" s="15">
        <v>68</v>
      </c>
      <c r="EL900" s="15">
        <v>78</v>
      </c>
      <c r="EM900" s="15">
        <v>146</v>
      </c>
      <c r="EN900" s="15">
        <v>42</v>
      </c>
      <c r="EO900" s="15">
        <v>179</v>
      </c>
      <c r="EP900" s="15">
        <v>139</v>
      </c>
      <c r="EQ900" s="15">
        <v>125</v>
      </c>
      <c r="ER900" s="15">
        <v>161</v>
      </c>
      <c r="ES900" s="15">
        <v>51</v>
      </c>
      <c r="ET900" s="15">
        <v>91</v>
      </c>
      <c r="EU900" s="15">
        <v>138</v>
      </c>
      <c r="EV900" s="15">
        <v>56</v>
      </c>
      <c r="EW900" s="15">
        <v>74</v>
      </c>
      <c r="EX900" s="15">
        <v>55</v>
      </c>
      <c r="EY900" s="15">
        <v>61</v>
      </c>
      <c r="EZ900" s="15">
        <v>39</v>
      </c>
      <c r="FA900" s="15">
        <v>70</v>
      </c>
      <c r="FB900" s="15">
        <v>47</v>
      </c>
      <c r="FC900" s="15">
        <v>135</v>
      </c>
      <c r="FD900" s="15">
        <v>142</v>
      </c>
      <c r="FE900" s="15">
        <v>14</v>
      </c>
      <c r="FF900" s="15">
        <v>29</v>
      </c>
      <c r="FG900" s="15">
        <v>99</v>
      </c>
      <c r="FH900" s="15">
        <v>88</v>
      </c>
      <c r="FI900" s="15">
        <v>66</v>
      </c>
      <c r="FJ900" s="15">
        <v>84</v>
      </c>
      <c r="FK900" s="15">
        <v>89</v>
      </c>
      <c r="FL900" s="15">
        <v>30</v>
      </c>
      <c r="FM900" s="15">
        <v>168</v>
      </c>
      <c r="FN900" s="15">
        <v>131</v>
      </c>
      <c r="FO900" s="15">
        <v>12</v>
      </c>
      <c r="FP900" s="15">
        <v>43</v>
      </c>
      <c r="FQ900" s="15">
        <v>174</v>
      </c>
      <c r="FR900" s="15">
        <v>87</v>
      </c>
      <c r="FS900" s="15">
        <v>108</v>
      </c>
      <c r="FT900" s="15">
        <v>90</v>
      </c>
      <c r="FU900" s="15">
        <v>110</v>
      </c>
      <c r="FV900" s="15">
        <v>45</v>
      </c>
      <c r="FW900" s="15">
        <v>153</v>
      </c>
      <c r="FY900" s="15">
        <v>164</v>
      </c>
      <c r="FZ900" s="15">
        <v>94</v>
      </c>
      <c r="GA900" s="15">
        <v>124</v>
      </c>
      <c r="GB900" s="15">
        <v>75</v>
      </c>
      <c r="GD900" s="15">
        <v>140</v>
      </c>
      <c r="GE900" s="15">
        <v>96</v>
      </c>
      <c r="GF900" s="15">
        <v>59</v>
      </c>
      <c r="GG900" s="15">
        <v>112</v>
      </c>
    </row>
    <row r="901" spans="4:189" s="15" customFormat="1"/>
    <row r="902" spans="4:189" s="15" customFormat="1">
      <c r="D902" s="479">
        <v>183</v>
      </c>
      <c r="E902" s="40" t="s">
        <v>338</v>
      </c>
    </row>
    <row r="903" spans="4:189" s="15" customFormat="1">
      <c r="E903" s="475" t="s">
        <v>283</v>
      </c>
      <c r="F903" s="15">
        <v>1</v>
      </c>
      <c r="G903" s="15">
        <v>2</v>
      </c>
      <c r="H903" s="15">
        <v>3</v>
      </c>
      <c r="I903" s="15">
        <v>4</v>
      </c>
      <c r="J903" s="15">
        <v>5</v>
      </c>
      <c r="K903" s="15">
        <v>6</v>
      </c>
      <c r="L903" s="15">
        <v>7</v>
      </c>
      <c r="M903" s="15">
        <v>8</v>
      </c>
      <c r="N903" s="15">
        <v>9</v>
      </c>
      <c r="O903" s="15">
        <v>10</v>
      </c>
      <c r="P903" s="15">
        <v>11</v>
      </c>
      <c r="Q903" s="15">
        <v>12</v>
      </c>
      <c r="R903" s="15">
        <v>13</v>
      </c>
      <c r="S903" s="15">
        <v>14</v>
      </c>
      <c r="T903" s="15">
        <v>15</v>
      </c>
      <c r="U903" s="15">
        <v>16</v>
      </c>
      <c r="V903" s="15">
        <v>17</v>
      </c>
      <c r="W903" s="15">
        <v>18</v>
      </c>
      <c r="X903" s="15">
        <v>19</v>
      </c>
      <c r="Y903" s="15">
        <v>20</v>
      </c>
      <c r="Z903" s="15">
        <v>21</v>
      </c>
      <c r="AA903" s="15">
        <v>22</v>
      </c>
      <c r="AB903" s="15">
        <v>23</v>
      </c>
      <c r="AC903" s="15">
        <v>24</v>
      </c>
      <c r="AD903" s="15">
        <v>25</v>
      </c>
      <c r="AE903" s="15">
        <v>26</v>
      </c>
      <c r="AF903" s="15">
        <v>27</v>
      </c>
      <c r="AG903" s="15">
        <v>28</v>
      </c>
      <c r="AH903" s="15">
        <v>29</v>
      </c>
      <c r="AI903" s="15">
        <v>30</v>
      </c>
      <c r="AJ903" s="15">
        <v>31</v>
      </c>
      <c r="AK903" s="15">
        <v>32</v>
      </c>
      <c r="AL903" s="15">
        <v>33</v>
      </c>
      <c r="AM903" s="15">
        <v>34</v>
      </c>
      <c r="AN903" s="15">
        <v>35</v>
      </c>
      <c r="AO903" s="15">
        <v>36</v>
      </c>
      <c r="AP903" s="15">
        <v>37</v>
      </c>
      <c r="AQ903" s="15">
        <v>38</v>
      </c>
      <c r="AR903" s="15">
        <v>39</v>
      </c>
      <c r="AS903" s="15">
        <v>40</v>
      </c>
      <c r="AT903" s="15">
        <v>41</v>
      </c>
      <c r="AU903" s="15">
        <v>42</v>
      </c>
      <c r="AV903" s="15">
        <v>43</v>
      </c>
      <c r="AW903" s="15">
        <v>44</v>
      </c>
      <c r="AX903" s="15">
        <v>45</v>
      </c>
      <c r="AY903" s="15">
        <v>46</v>
      </c>
      <c r="AZ903" s="15">
        <v>47</v>
      </c>
      <c r="BA903" s="15">
        <v>48</v>
      </c>
      <c r="BB903" s="15">
        <v>49</v>
      </c>
      <c r="BC903" s="15">
        <v>50</v>
      </c>
      <c r="BD903" s="15">
        <v>51</v>
      </c>
      <c r="BE903" s="15">
        <v>52</v>
      </c>
      <c r="BF903" s="15">
        <v>53</v>
      </c>
      <c r="BG903" s="15">
        <v>54</v>
      </c>
      <c r="BH903" s="15">
        <v>55</v>
      </c>
      <c r="BI903" s="15">
        <v>56</v>
      </c>
      <c r="BJ903" s="15">
        <v>57</v>
      </c>
      <c r="BK903" s="15">
        <v>58</v>
      </c>
      <c r="BL903" s="15">
        <v>59</v>
      </c>
      <c r="BM903" s="15">
        <v>60</v>
      </c>
      <c r="BN903" s="15">
        <v>61</v>
      </c>
      <c r="BO903" s="15">
        <v>62</v>
      </c>
      <c r="BP903" s="15">
        <v>63</v>
      </c>
      <c r="BQ903" s="15">
        <v>64</v>
      </c>
      <c r="BR903" s="15">
        <v>65</v>
      </c>
      <c r="BS903" s="15">
        <v>66</v>
      </c>
      <c r="BT903" s="15">
        <v>67</v>
      </c>
      <c r="BU903" s="15">
        <v>68</v>
      </c>
      <c r="BV903" s="15">
        <v>69</v>
      </c>
      <c r="BW903" s="15">
        <v>70</v>
      </c>
      <c r="BX903" s="15">
        <v>71</v>
      </c>
      <c r="BY903" s="15">
        <v>72</v>
      </c>
      <c r="BZ903" s="15">
        <v>73</v>
      </c>
      <c r="CA903" s="15">
        <v>74</v>
      </c>
      <c r="CB903" s="15">
        <v>75</v>
      </c>
      <c r="CC903" s="15">
        <v>76</v>
      </c>
      <c r="CD903" s="15">
        <v>77</v>
      </c>
      <c r="CE903" s="15">
        <v>78</v>
      </c>
      <c r="CF903" s="15">
        <v>79</v>
      </c>
      <c r="CG903" s="15">
        <v>80</v>
      </c>
      <c r="CH903" s="15">
        <v>81</v>
      </c>
      <c r="CI903" s="15">
        <v>82</v>
      </c>
      <c r="CJ903" s="15">
        <v>83</v>
      </c>
      <c r="CK903" s="15">
        <v>84</v>
      </c>
      <c r="CL903" s="15">
        <v>85</v>
      </c>
      <c r="CM903" s="15">
        <v>86</v>
      </c>
      <c r="CN903" s="15">
        <v>87</v>
      </c>
      <c r="CO903" s="15">
        <v>88</v>
      </c>
      <c r="CP903" s="15">
        <v>89</v>
      </c>
      <c r="CQ903" s="15">
        <v>90</v>
      </c>
      <c r="CR903" s="15">
        <v>91</v>
      </c>
      <c r="CS903" s="15">
        <v>92</v>
      </c>
      <c r="CT903" s="15">
        <v>93</v>
      </c>
      <c r="CU903" s="15">
        <v>94</v>
      </c>
      <c r="CV903" s="15">
        <v>95</v>
      </c>
      <c r="CW903" s="15">
        <v>96</v>
      </c>
      <c r="CX903" s="15">
        <v>97</v>
      </c>
      <c r="CY903" s="15">
        <v>98</v>
      </c>
      <c r="CZ903" s="15">
        <v>99</v>
      </c>
      <c r="DA903" s="15">
        <v>100</v>
      </c>
      <c r="DB903" s="15">
        <v>101</v>
      </c>
      <c r="DC903" s="15">
        <v>102</v>
      </c>
      <c r="DD903" s="15">
        <v>103</v>
      </c>
      <c r="DE903" s="15">
        <v>104</v>
      </c>
      <c r="DF903" s="15">
        <v>105</v>
      </c>
      <c r="DG903" s="15">
        <v>106</v>
      </c>
      <c r="DH903" s="15">
        <v>107</v>
      </c>
      <c r="DI903" s="15">
        <v>108</v>
      </c>
      <c r="DJ903" s="15">
        <v>109</v>
      </c>
      <c r="DK903" s="15">
        <v>110</v>
      </c>
      <c r="DL903" s="15">
        <v>111</v>
      </c>
      <c r="DM903" s="15">
        <v>112</v>
      </c>
      <c r="DN903" s="15">
        <v>113</v>
      </c>
      <c r="DO903" s="15">
        <v>114</v>
      </c>
      <c r="DP903" s="15">
        <v>115</v>
      </c>
      <c r="DQ903" s="15">
        <v>116</v>
      </c>
      <c r="DR903" s="15">
        <v>117</v>
      </c>
      <c r="DS903" s="15">
        <v>118</v>
      </c>
      <c r="DT903" s="15">
        <v>119</v>
      </c>
      <c r="DU903" s="15">
        <v>120</v>
      </c>
      <c r="DV903" s="15">
        <v>121</v>
      </c>
      <c r="DW903" s="15">
        <v>122</v>
      </c>
      <c r="DX903" s="15">
        <v>123</v>
      </c>
      <c r="DY903" s="15">
        <v>124</v>
      </c>
      <c r="DZ903" s="15">
        <v>125</v>
      </c>
      <c r="EA903" s="15">
        <v>126</v>
      </c>
      <c r="EB903" s="15">
        <v>127</v>
      </c>
      <c r="EC903" s="15">
        <v>128</v>
      </c>
      <c r="ED903" s="15">
        <v>129</v>
      </c>
      <c r="EE903" s="15">
        <v>130</v>
      </c>
      <c r="EF903" s="15">
        <v>131</v>
      </c>
      <c r="EG903" s="15">
        <v>132</v>
      </c>
      <c r="EH903" s="15">
        <v>133</v>
      </c>
      <c r="EI903" s="15">
        <v>134</v>
      </c>
      <c r="EJ903" s="15">
        <v>135</v>
      </c>
      <c r="EK903" s="15">
        <v>136</v>
      </c>
      <c r="EL903" s="15">
        <v>137</v>
      </c>
      <c r="EM903" s="15">
        <v>138</v>
      </c>
      <c r="EN903" s="15">
        <v>139</v>
      </c>
      <c r="EO903" s="15">
        <v>140</v>
      </c>
      <c r="EP903" s="15">
        <v>141</v>
      </c>
      <c r="EQ903" s="15">
        <v>142</v>
      </c>
      <c r="ER903" s="15">
        <v>143</v>
      </c>
      <c r="ES903" s="15">
        <v>144</v>
      </c>
      <c r="ET903" s="15">
        <v>145</v>
      </c>
      <c r="EU903" s="15">
        <v>146</v>
      </c>
      <c r="EV903" s="15">
        <v>147</v>
      </c>
      <c r="EW903" s="15">
        <v>148</v>
      </c>
      <c r="EX903" s="15">
        <v>149</v>
      </c>
      <c r="EY903" s="15">
        <v>150</v>
      </c>
      <c r="EZ903" s="15">
        <v>151</v>
      </c>
      <c r="FA903" s="15">
        <v>152</v>
      </c>
      <c r="FB903" s="15">
        <v>153</v>
      </c>
      <c r="FC903" s="15">
        <v>154</v>
      </c>
      <c r="FD903" s="15">
        <v>155</v>
      </c>
      <c r="FE903" s="15">
        <v>156</v>
      </c>
      <c r="FF903" s="15">
        <v>157</v>
      </c>
      <c r="FG903" s="15">
        <v>158</v>
      </c>
      <c r="FH903" s="15">
        <v>159</v>
      </c>
      <c r="FI903" s="15">
        <v>160</v>
      </c>
      <c r="FJ903" s="15">
        <v>161</v>
      </c>
      <c r="FK903" s="15">
        <v>162</v>
      </c>
      <c r="FL903" s="15">
        <v>163</v>
      </c>
      <c r="FM903" s="15">
        <v>164</v>
      </c>
      <c r="FN903" s="15">
        <v>165</v>
      </c>
      <c r="FO903" s="15">
        <v>166</v>
      </c>
      <c r="FP903" s="15">
        <v>167</v>
      </c>
      <c r="FQ903" s="15">
        <v>168</v>
      </c>
      <c r="FR903" s="15">
        <v>169</v>
      </c>
      <c r="FS903" s="15">
        <v>170</v>
      </c>
      <c r="FT903" s="15">
        <v>171</v>
      </c>
      <c r="FU903" s="15">
        <v>172</v>
      </c>
      <c r="FV903" s="15">
        <v>173</v>
      </c>
      <c r="FW903" s="15">
        <v>174</v>
      </c>
      <c r="FX903" s="15">
        <v>175</v>
      </c>
      <c r="FY903" s="15">
        <v>176</v>
      </c>
      <c r="FZ903" s="15">
        <v>177</v>
      </c>
      <c r="GA903" s="15">
        <v>178</v>
      </c>
      <c r="GB903" s="15">
        <v>179</v>
      </c>
      <c r="GD903" s="15">
        <v>180</v>
      </c>
      <c r="GE903" s="15">
        <v>181</v>
      </c>
      <c r="GF903" s="15">
        <v>182</v>
      </c>
      <c r="GG903" s="15">
        <v>183</v>
      </c>
    </row>
    <row r="904" spans="4:189" s="15" customFormat="1">
      <c r="E904" s="475" t="s">
        <v>311</v>
      </c>
      <c r="F904" s="15">
        <v>85</v>
      </c>
      <c r="G904" s="15">
        <v>40</v>
      </c>
      <c r="H904" s="15">
        <v>161</v>
      </c>
      <c r="I904" s="15">
        <v>102</v>
      </c>
      <c r="J904" s="15">
        <v>166</v>
      </c>
      <c r="K904" s="15">
        <v>59</v>
      </c>
      <c r="L904" s="15">
        <v>176</v>
      </c>
      <c r="M904" s="15">
        <v>14</v>
      </c>
      <c r="N904" s="15">
        <v>7</v>
      </c>
      <c r="O904" s="15">
        <v>72</v>
      </c>
      <c r="P904" s="15">
        <v>119</v>
      </c>
      <c r="Q904" s="15">
        <v>9</v>
      </c>
      <c r="R904" s="15">
        <v>99</v>
      </c>
      <c r="S904" s="15">
        <v>42</v>
      </c>
      <c r="T904" s="15">
        <v>158</v>
      </c>
      <c r="U904" s="15">
        <v>159</v>
      </c>
      <c r="V904" s="15">
        <v>116</v>
      </c>
      <c r="W904" s="15">
        <v>183</v>
      </c>
      <c r="X904" s="15">
        <v>3</v>
      </c>
      <c r="Y904" s="15">
        <v>77</v>
      </c>
      <c r="Z904" s="15">
        <v>50</v>
      </c>
      <c r="AA904" s="15">
        <v>124</v>
      </c>
      <c r="AB904" s="15">
        <v>71</v>
      </c>
      <c r="AC904" s="15">
        <v>168</v>
      </c>
      <c r="AD904" s="15">
        <v>177</v>
      </c>
      <c r="AE904" s="15">
        <v>120</v>
      </c>
      <c r="AF904" s="15">
        <v>163</v>
      </c>
      <c r="AG904" s="15">
        <v>167</v>
      </c>
      <c r="AH904" s="15">
        <v>178</v>
      </c>
      <c r="AI904" s="15">
        <v>127</v>
      </c>
      <c r="AJ904" s="15">
        <v>35</v>
      </c>
      <c r="AK904" s="15">
        <v>83</v>
      </c>
      <c r="AL904" s="15">
        <v>80</v>
      </c>
      <c r="AM904" s="15">
        <v>21</v>
      </c>
      <c r="AN904" s="15">
        <v>57</v>
      </c>
      <c r="AO904" s="15">
        <v>149</v>
      </c>
      <c r="AP904" s="15">
        <v>156</v>
      </c>
      <c r="AQ904" s="15">
        <v>110</v>
      </c>
      <c r="AR904" s="15">
        <v>118</v>
      </c>
      <c r="AS904" s="15">
        <v>144</v>
      </c>
      <c r="AT904" s="15">
        <v>109</v>
      </c>
      <c r="AU904" s="15">
        <v>28</v>
      </c>
      <c r="AV904" s="15">
        <v>164</v>
      </c>
      <c r="AW904" s="15">
        <v>97</v>
      </c>
      <c r="AX904" s="15">
        <v>113</v>
      </c>
      <c r="AY904" s="15">
        <v>155</v>
      </c>
      <c r="AZ904" s="15">
        <v>43</v>
      </c>
      <c r="BA904" s="15">
        <v>2</v>
      </c>
      <c r="BB904" s="15">
        <v>48</v>
      </c>
      <c r="BC904" s="15">
        <v>17</v>
      </c>
      <c r="BD904" s="15">
        <v>12</v>
      </c>
      <c r="BE904" s="15">
        <v>175</v>
      </c>
      <c r="BF904" s="15">
        <v>10</v>
      </c>
      <c r="BG904" s="15">
        <v>22</v>
      </c>
      <c r="BH904" s="15">
        <v>89</v>
      </c>
      <c r="BI904" s="15">
        <v>64</v>
      </c>
      <c r="BJ904" s="15">
        <v>68</v>
      </c>
      <c r="BK904" s="15">
        <v>172</v>
      </c>
      <c r="BL904" s="15">
        <v>16</v>
      </c>
      <c r="BM904" s="15">
        <v>27</v>
      </c>
      <c r="BN904" s="15">
        <v>135</v>
      </c>
      <c r="BO904" s="15">
        <v>103</v>
      </c>
      <c r="BP904" s="15">
        <v>15</v>
      </c>
      <c r="BQ904" s="15">
        <v>92</v>
      </c>
      <c r="BR904" s="15">
        <v>179</v>
      </c>
      <c r="BS904" s="15">
        <v>53</v>
      </c>
      <c r="BT904" s="15">
        <v>150</v>
      </c>
      <c r="BU904" s="15">
        <v>171</v>
      </c>
      <c r="BV904" s="15">
        <v>37</v>
      </c>
      <c r="BW904" s="15">
        <v>157</v>
      </c>
      <c r="BX904" s="15">
        <v>23</v>
      </c>
      <c r="BY904" s="15">
        <v>165</v>
      </c>
      <c r="BZ904" s="15">
        <v>69</v>
      </c>
      <c r="CA904" s="15">
        <v>180</v>
      </c>
      <c r="CB904" s="15">
        <v>134</v>
      </c>
      <c r="CC904" s="15">
        <v>173</v>
      </c>
      <c r="CD904" s="15">
        <v>151</v>
      </c>
      <c r="CE904" s="15">
        <v>19</v>
      </c>
      <c r="CF904" s="15">
        <v>1</v>
      </c>
      <c r="CG904" s="15">
        <v>36</v>
      </c>
      <c r="CH904" s="15">
        <v>82</v>
      </c>
      <c r="CI904" s="15">
        <v>6</v>
      </c>
      <c r="CJ904" s="15">
        <v>105</v>
      </c>
      <c r="CK904" s="15">
        <v>75</v>
      </c>
      <c r="CL904" s="15">
        <v>11</v>
      </c>
      <c r="CM904" s="15">
        <v>169</v>
      </c>
      <c r="CN904" s="15">
        <v>51</v>
      </c>
      <c r="CO904" s="15">
        <v>141</v>
      </c>
      <c r="CP904" s="15">
        <v>96</v>
      </c>
      <c r="CQ904" s="15">
        <v>91</v>
      </c>
      <c r="CR904" s="15">
        <v>90</v>
      </c>
      <c r="CS904" s="15">
        <v>104</v>
      </c>
      <c r="CT904" s="15">
        <v>44</v>
      </c>
      <c r="CU904" s="15">
        <v>162</v>
      </c>
      <c r="CV904" s="15">
        <v>133</v>
      </c>
      <c r="CW904" s="15">
        <v>117</v>
      </c>
      <c r="CX904" s="15">
        <v>39</v>
      </c>
      <c r="CY904" s="15">
        <v>46</v>
      </c>
      <c r="CZ904" s="15">
        <v>13</v>
      </c>
      <c r="DA904" s="15">
        <v>137</v>
      </c>
      <c r="DB904" s="15">
        <v>93</v>
      </c>
      <c r="DC904" s="15">
        <v>125</v>
      </c>
      <c r="DD904" s="15">
        <v>32</v>
      </c>
      <c r="DE904" s="15">
        <v>140</v>
      </c>
      <c r="DF904" s="15">
        <v>38</v>
      </c>
      <c r="DG904" s="15">
        <v>170</v>
      </c>
      <c r="DH904" s="15">
        <v>33</v>
      </c>
      <c r="DI904" s="15">
        <v>126</v>
      </c>
      <c r="DJ904" s="15">
        <v>61</v>
      </c>
      <c r="DK904" s="15">
        <v>153</v>
      </c>
      <c r="DL904" s="15">
        <v>60</v>
      </c>
      <c r="DM904" s="15">
        <v>20</v>
      </c>
      <c r="DN904" s="15">
        <v>114</v>
      </c>
      <c r="DO904" s="15">
        <v>73</v>
      </c>
      <c r="DP904" s="15">
        <v>76</v>
      </c>
      <c r="DQ904" s="15">
        <v>143</v>
      </c>
      <c r="DR904" s="15">
        <v>5</v>
      </c>
      <c r="DS904" s="15">
        <v>34</v>
      </c>
      <c r="DT904" s="15">
        <v>87</v>
      </c>
      <c r="DU904" s="15">
        <v>111</v>
      </c>
      <c r="DV904" s="15">
        <v>142</v>
      </c>
      <c r="DW904" s="15">
        <v>4</v>
      </c>
      <c r="DX904" s="15">
        <v>26</v>
      </c>
      <c r="DY904" s="15">
        <v>121</v>
      </c>
      <c r="DZ904" s="15">
        <v>31</v>
      </c>
      <c r="EA904" s="15">
        <v>145</v>
      </c>
      <c r="EB904" s="15">
        <v>30</v>
      </c>
      <c r="EC904" s="15">
        <v>160</v>
      </c>
      <c r="ED904" s="15">
        <v>182</v>
      </c>
      <c r="EE904" s="15">
        <v>84</v>
      </c>
      <c r="EF904" s="15">
        <v>139</v>
      </c>
      <c r="EG904" s="15">
        <v>70</v>
      </c>
      <c r="EH904" s="15">
        <v>106</v>
      </c>
      <c r="EI904" s="15">
        <v>148</v>
      </c>
      <c r="EJ904" s="15">
        <v>181</v>
      </c>
      <c r="EK904" s="15">
        <v>123</v>
      </c>
      <c r="EL904" s="15">
        <v>55</v>
      </c>
      <c r="EM904" s="15">
        <v>129</v>
      </c>
      <c r="EN904" s="15">
        <v>101</v>
      </c>
      <c r="EO904" s="15">
        <v>41</v>
      </c>
      <c r="EP904" s="15">
        <v>94</v>
      </c>
      <c r="EQ904" s="15">
        <v>108</v>
      </c>
      <c r="ER904" s="15">
        <v>115</v>
      </c>
      <c r="ES904" s="15">
        <v>56</v>
      </c>
      <c r="ET904" s="15">
        <v>24</v>
      </c>
      <c r="EU904" s="15">
        <v>147</v>
      </c>
      <c r="EV904" s="15">
        <v>45</v>
      </c>
      <c r="EW904" s="15">
        <v>100</v>
      </c>
      <c r="EX904" s="15">
        <v>131</v>
      </c>
      <c r="EY904" s="15">
        <v>62</v>
      </c>
      <c r="EZ904" s="15">
        <v>112</v>
      </c>
      <c r="FA904" s="15">
        <v>138</v>
      </c>
      <c r="FB904" s="15">
        <v>49</v>
      </c>
      <c r="FC904" s="15">
        <v>81</v>
      </c>
      <c r="FD904" s="15">
        <v>79</v>
      </c>
      <c r="FE904" s="15">
        <v>74</v>
      </c>
      <c r="FF904" s="15">
        <v>29</v>
      </c>
      <c r="FG904" s="15">
        <v>154</v>
      </c>
      <c r="FH904" s="15">
        <v>65</v>
      </c>
      <c r="FI904" s="15">
        <v>128</v>
      </c>
      <c r="FJ904" s="15">
        <v>78</v>
      </c>
      <c r="FK904" s="15">
        <v>88</v>
      </c>
      <c r="FL904" s="15">
        <v>174</v>
      </c>
      <c r="FM904" s="15">
        <v>136</v>
      </c>
      <c r="FN904" s="15">
        <v>18</v>
      </c>
      <c r="FO904" s="15">
        <v>122</v>
      </c>
      <c r="FP904" s="15">
        <v>8</v>
      </c>
      <c r="FQ904" s="15">
        <v>107</v>
      </c>
      <c r="FR904" s="15">
        <v>86</v>
      </c>
      <c r="FS904" s="15">
        <v>66</v>
      </c>
      <c r="FT904" s="15">
        <v>98</v>
      </c>
      <c r="FU904" s="15">
        <v>58</v>
      </c>
      <c r="FV904" s="15">
        <v>132</v>
      </c>
      <c r="FW904" s="15">
        <v>152</v>
      </c>
      <c r="FX904" s="15">
        <v>52</v>
      </c>
      <c r="FY904" s="15">
        <v>63</v>
      </c>
      <c r="FZ904" s="15">
        <v>25</v>
      </c>
      <c r="GA904" s="15">
        <v>146</v>
      </c>
      <c r="GB904" s="15">
        <v>67</v>
      </c>
      <c r="GD904" s="15">
        <v>54</v>
      </c>
      <c r="GE904" s="15">
        <v>130</v>
      </c>
      <c r="GF904" s="15">
        <v>47</v>
      </c>
      <c r="GG904" s="15">
        <v>95</v>
      </c>
    </row>
    <row r="905" spans="4:189" s="15" customFormat="1">
      <c r="E905" s="475" t="s">
        <v>313</v>
      </c>
      <c r="F905" s="15">
        <v>4</v>
      </c>
      <c r="G905" s="15">
        <v>34</v>
      </c>
      <c r="H905" s="15">
        <v>17</v>
      </c>
      <c r="I905" s="15">
        <v>120</v>
      </c>
      <c r="J905" s="15">
        <v>136</v>
      </c>
      <c r="K905" s="15">
        <v>55</v>
      </c>
      <c r="L905" s="15">
        <v>61</v>
      </c>
      <c r="M905" s="15">
        <v>177</v>
      </c>
      <c r="N905" s="15">
        <v>76</v>
      </c>
      <c r="O905" s="15">
        <v>32</v>
      </c>
      <c r="P905" s="15">
        <v>97</v>
      </c>
      <c r="Q905" s="15">
        <v>129</v>
      </c>
      <c r="R905" s="15">
        <v>62</v>
      </c>
      <c r="S905" s="15">
        <v>82</v>
      </c>
      <c r="T905" s="15">
        <v>106</v>
      </c>
      <c r="U905" s="15">
        <v>104</v>
      </c>
      <c r="V905" s="15">
        <v>148</v>
      </c>
      <c r="W905" s="15">
        <v>41</v>
      </c>
      <c r="X905" s="15">
        <v>173</v>
      </c>
      <c r="Y905" s="15">
        <v>53</v>
      </c>
      <c r="Z905" s="15">
        <v>3</v>
      </c>
      <c r="AA905" s="15">
        <v>160</v>
      </c>
      <c r="AB905" s="15">
        <v>45</v>
      </c>
      <c r="AC905" s="15">
        <v>28</v>
      </c>
      <c r="AD905" s="15">
        <v>46</v>
      </c>
      <c r="AE905" s="15">
        <v>181</v>
      </c>
      <c r="AF905" s="15">
        <v>158</v>
      </c>
      <c r="AG905" s="15">
        <v>124</v>
      </c>
      <c r="AH905" s="15">
        <v>103</v>
      </c>
      <c r="AI905" s="15">
        <v>117</v>
      </c>
      <c r="AJ905" s="15">
        <v>39</v>
      </c>
      <c r="AK905" s="15">
        <v>15</v>
      </c>
      <c r="AL905" s="15">
        <v>9</v>
      </c>
      <c r="AM905" s="15">
        <v>2</v>
      </c>
      <c r="AN905" s="15">
        <v>116</v>
      </c>
      <c r="AO905" s="15">
        <v>165</v>
      </c>
      <c r="AP905" s="15">
        <v>100</v>
      </c>
      <c r="AQ905" s="15">
        <v>86</v>
      </c>
      <c r="AR905" s="15">
        <v>143</v>
      </c>
      <c r="AS905" s="15">
        <v>12</v>
      </c>
      <c r="AT905" s="15">
        <v>133</v>
      </c>
      <c r="AU905" s="15">
        <v>121</v>
      </c>
      <c r="AV905" s="15">
        <v>29</v>
      </c>
      <c r="AW905" s="15">
        <v>156</v>
      </c>
      <c r="AX905" s="15">
        <v>147</v>
      </c>
      <c r="AY905" s="15">
        <v>7</v>
      </c>
      <c r="AZ905" s="15">
        <v>111</v>
      </c>
      <c r="BA905" s="15">
        <v>36</v>
      </c>
      <c r="BB905" s="15">
        <v>122</v>
      </c>
      <c r="BC905" s="15">
        <v>26</v>
      </c>
      <c r="BD905" s="15">
        <v>130</v>
      </c>
      <c r="BE905" s="15">
        <v>149</v>
      </c>
      <c r="BF905" s="15">
        <v>16</v>
      </c>
      <c r="BG905" s="15">
        <v>43</v>
      </c>
      <c r="BH905" s="15">
        <v>6</v>
      </c>
      <c r="BI905" s="15">
        <v>183</v>
      </c>
      <c r="BJ905" s="15">
        <v>64</v>
      </c>
      <c r="BK905" s="15">
        <v>139</v>
      </c>
      <c r="BL905" s="15">
        <v>60</v>
      </c>
      <c r="BM905" s="15">
        <v>88</v>
      </c>
      <c r="BN905" s="15">
        <v>152</v>
      </c>
      <c r="BO905" s="15">
        <v>178</v>
      </c>
      <c r="BP905" s="15">
        <v>42</v>
      </c>
      <c r="BQ905" s="15">
        <v>78</v>
      </c>
      <c r="BR905" s="15">
        <v>74</v>
      </c>
      <c r="BS905" s="15">
        <v>75</v>
      </c>
      <c r="BT905" s="15">
        <v>131</v>
      </c>
      <c r="BU905" s="15">
        <v>77</v>
      </c>
      <c r="BV905" s="15">
        <v>8</v>
      </c>
      <c r="BW905" s="15">
        <v>108</v>
      </c>
      <c r="BX905" s="15">
        <v>84</v>
      </c>
      <c r="BY905" s="15">
        <v>114</v>
      </c>
      <c r="BZ905" s="15">
        <v>180</v>
      </c>
      <c r="CA905" s="15">
        <v>47</v>
      </c>
      <c r="CB905" s="15">
        <v>141</v>
      </c>
      <c r="CC905" s="15">
        <v>140</v>
      </c>
      <c r="CD905" s="15">
        <v>118</v>
      </c>
      <c r="CE905" s="15">
        <v>57</v>
      </c>
      <c r="CF905" s="15">
        <v>126</v>
      </c>
      <c r="CG905" s="15">
        <v>167</v>
      </c>
      <c r="CH905" s="15">
        <v>179</v>
      </c>
      <c r="CI905" s="15">
        <v>96</v>
      </c>
      <c r="CJ905" s="15">
        <v>40</v>
      </c>
      <c r="CK905" s="15">
        <v>163</v>
      </c>
      <c r="CL905" s="15">
        <v>71</v>
      </c>
      <c r="CM905" s="15">
        <v>13</v>
      </c>
      <c r="CN905" s="15">
        <v>99</v>
      </c>
      <c r="CO905" s="15">
        <v>59</v>
      </c>
      <c r="CP905" s="15">
        <v>166</v>
      </c>
      <c r="CQ905" s="15">
        <v>142</v>
      </c>
      <c r="CR905" s="15">
        <v>37</v>
      </c>
      <c r="CS905" s="15">
        <v>128</v>
      </c>
      <c r="CT905" s="15">
        <v>25</v>
      </c>
      <c r="CU905" s="15">
        <v>155</v>
      </c>
      <c r="CV905" s="15">
        <v>68</v>
      </c>
      <c r="CW905" s="15">
        <v>22</v>
      </c>
      <c r="CX905" s="15">
        <v>105</v>
      </c>
      <c r="CY905" s="15">
        <v>52</v>
      </c>
      <c r="CZ905" s="15">
        <v>35</v>
      </c>
      <c r="DA905" s="15">
        <v>119</v>
      </c>
      <c r="DB905" s="15">
        <v>89</v>
      </c>
      <c r="DC905" s="15">
        <v>73</v>
      </c>
      <c r="DD905" s="15">
        <v>70</v>
      </c>
      <c r="DE905" s="15">
        <v>132</v>
      </c>
      <c r="DF905" s="15">
        <v>176</v>
      </c>
      <c r="DG905" s="15">
        <v>18</v>
      </c>
      <c r="DH905" s="15">
        <v>49</v>
      </c>
      <c r="DI905" s="15">
        <v>30</v>
      </c>
      <c r="DJ905" s="15">
        <v>51</v>
      </c>
      <c r="DK905" s="15">
        <v>159</v>
      </c>
      <c r="DL905" s="15">
        <v>24</v>
      </c>
      <c r="DM905" s="15">
        <v>50</v>
      </c>
      <c r="DN905" s="15">
        <v>1</v>
      </c>
      <c r="DO905" s="15">
        <v>98</v>
      </c>
      <c r="DP905" s="15">
        <v>101</v>
      </c>
      <c r="DQ905" s="15">
        <v>79</v>
      </c>
      <c r="DR905" s="15">
        <v>115</v>
      </c>
      <c r="DS905" s="15">
        <v>87</v>
      </c>
      <c r="DT905" s="15">
        <v>91</v>
      </c>
      <c r="DU905" s="15">
        <v>146</v>
      </c>
      <c r="DV905" s="15">
        <v>125</v>
      </c>
      <c r="DW905" s="15">
        <v>90</v>
      </c>
      <c r="DX905" s="15">
        <v>56</v>
      </c>
      <c r="DY905" s="15">
        <v>107</v>
      </c>
      <c r="DZ905" s="15">
        <v>161</v>
      </c>
      <c r="EA905" s="15">
        <v>65</v>
      </c>
      <c r="EB905" s="15">
        <v>44</v>
      </c>
      <c r="EC905" s="15">
        <v>92</v>
      </c>
      <c r="ED905" s="15">
        <v>33</v>
      </c>
      <c r="EE905" s="15">
        <v>109</v>
      </c>
      <c r="EF905" s="15">
        <v>5</v>
      </c>
      <c r="EG905" s="15">
        <v>19</v>
      </c>
      <c r="EH905" s="15">
        <v>162</v>
      </c>
      <c r="EI905" s="15">
        <v>23</v>
      </c>
      <c r="EJ905" s="15">
        <v>81</v>
      </c>
      <c r="EK905" s="15">
        <v>144</v>
      </c>
      <c r="EL905" s="15">
        <v>169</v>
      </c>
      <c r="EM905" s="15">
        <v>175</v>
      </c>
      <c r="EN905" s="15">
        <v>151</v>
      </c>
      <c r="EO905" s="15">
        <v>83</v>
      </c>
      <c r="EP905" s="15">
        <v>154</v>
      </c>
      <c r="EQ905" s="15">
        <v>164</v>
      </c>
      <c r="ER905" s="15">
        <v>20</v>
      </c>
      <c r="ES905" s="15">
        <v>112</v>
      </c>
      <c r="ET905" s="15">
        <v>63</v>
      </c>
      <c r="EU905" s="15">
        <v>134</v>
      </c>
      <c r="EV905" s="15">
        <v>182</v>
      </c>
      <c r="EW905" s="15">
        <v>67</v>
      </c>
      <c r="EX905" s="15">
        <v>31</v>
      </c>
      <c r="EY905" s="15">
        <v>54</v>
      </c>
      <c r="EZ905" s="15">
        <v>80</v>
      </c>
      <c r="FA905" s="15">
        <v>153</v>
      </c>
      <c r="FB905" s="15">
        <v>157</v>
      </c>
      <c r="FC905" s="15">
        <v>58</v>
      </c>
      <c r="FD905" s="15">
        <v>94</v>
      </c>
      <c r="FE905" s="15">
        <v>168</v>
      </c>
      <c r="FF905" s="15">
        <v>85</v>
      </c>
      <c r="FG905" s="15">
        <v>21</v>
      </c>
      <c r="FH905" s="15">
        <v>145</v>
      </c>
      <c r="FI905" s="15">
        <v>171</v>
      </c>
      <c r="FJ905" s="15">
        <v>95</v>
      </c>
      <c r="FK905" s="15">
        <v>110</v>
      </c>
      <c r="FL905" s="15">
        <v>137</v>
      </c>
      <c r="FM905" s="15">
        <v>11</v>
      </c>
      <c r="FN905" s="15">
        <v>172</v>
      </c>
      <c r="FO905" s="15">
        <v>127</v>
      </c>
      <c r="FP905" s="15">
        <v>14</v>
      </c>
      <c r="FQ905" s="15">
        <v>150</v>
      </c>
      <c r="FR905" s="15">
        <v>66</v>
      </c>
      <c r="FS905" s="15">
        <v>123</v>
      </c>
      <c r="FT905" s="15">
        <v>174</v>
      </c>
      <c r="FU905" s="15">
        <v>69</v>
      </c>
      <c r="FV905" s="15">
        <v>102</v>
      </c>
      <c r="FW905" s="15">
        <v>93</v>
      </c>
      <c r="FX905" s="15">
        <v>138</v>
      </c>
      <c r="FY905" s="15">
        <v>48</v>
      </c>
      <c r="FZ905" s="15">
        <v>113</v>
      </c>
      <c r="GA905" s="15">
        <v>72</v>
      </c>
      <c r="GB905" s="15">
        <v>135</v>
      </c>
      <c r="GD905" s="15">
        <v>10</v>
      </c>
      <c r="GE905" s="15">
        <v>38</v>
      </c>
      <c r="GF905" s="15">
        <v>27</v>
      </c>
      <c r="GG905" s="15">
        <v>170</v>
      </c>
    </row>
    <row r="906" spans="4:189" s="15" customFormat="1"/>
    <row r="907" spans="4:189" s="15" customFormat="1">
      <c r="D907" s="479">
        <v>184</v>
      </c>
      <c r="E907" s="40" t="s">
        <v>338</v>
      </c>
    </row>
    <row r="908" spans="4:189" s="15" customFormat="1">
      <c r="E908" s="475" t="s">
        <v>283</v>
      </c>
      <c r="F908" s="15">
        <v>1</v>
      </c>
      <c r="G908" s="15">
        <v>2</v>
      </c>
      <c r="H908" s="15">
        <v>3</v>
      </c>
      <c r="I908" s="15">
        <v>4</v>
      </c>
      <c r="J908" s="15">
        <v>5</v>
      </c>
      <c r="K908" s="15">
        <v>6</v>
      </c>
      <c r="L908" s="15">
        <v>7</v>
      </c>
      <c r="M908" s="15">
        <v>8</v>
      </c>
      <c r="N908" s="15">
        <v>9</v>
      </c>
      <c r="O908" s="15">
        <v>10</v>
      </c>
      <c r="P908" s="15">
        <v>11</v>
      </c>
      <c r="Q908" s="15">
        <v>12</v>
      </c>
      <c r="R908" s="15">
        <v>13</v>
      </c>
      <c r="S908" s="15">
        <v>14</v>
      </c>
      <c r="T908" s="15">
        <v>15</v>
      </c>
      <c r="U908" s="15">
        <v>16</v>
      </c>
      <c r="V908" s="15">
        <v>17</v>
      </c>
      <c r="W908" s="15">
        <v>18</v>
      </c>
      <c r="X908" s="15">
        <v>19</v>
      </c>
      <c r="Y908" s="15">
        <v>20</v>
      </c>
      <c r="Z908" s="15">
        <v>21</v>
      </c>
      <c r="AA908" s="15">
        <v>22</v>
      </c>
      <c r="AB908" s="15">
        <v>23</v>
      </c>
      <c r="AC908" s="15">
        <v>24</v>
      </c>
      <c r="AD908" s="15">
        <v>25</v>
      </c>
      <c r="AE908" s="15">
        <v>26</v>
      </c>
      <c r="AF908" s="15">
        <v>27</v>
      </c>
      <c r="AG908" s="15">
        <v>28</v>
      </c>
      <c r="AH908" s="15">
        <v>29</v>
      </c>
      <c r="AI908" s="15">
        <v>30</v>
      </c>
      <c r="AJ908" s="15">
        <v>31</v>
      </c>
      <c r="AK908" s="15">
        <v>32</v>
      </c>
      <c r="AL908" s="15">
        <v>33</v>
      </c>
      <c r="AM908" s="15">
        <v>34</v>
      </c>
      <c r="AN908" s="15">
        <v>35</v>
      </c>
      <c r="AO908" s="15">
        <v>36</v>
      </c>
      <c r="AP908" s="15">
        <v>37</v>
      </c>
      <c r="AQ908" s="15">
        <v>38</v>
      </c>
      <c r="AR908" s="15">
        <v>39</v>
      </c>
      <c r="AS908" s="15">
        <v>40</v>
      </c>
      <c r="AT908" s="15">
        <v>41</v>
      </c>
      <c r="AU908" s="15">
        <v>42</v>
      </c>
      <c r="AV908" s="15">
        <v>43</v>
      </c>
      <c r="AW908" s="15">
        <v>44</v>
      </c>
      <c r="AX908" s="15">
        <v>45</v>
      </c>
      <c r="AY908" s="15">
        <v>46</v>
      </c>
      <c r="AZ908" s="15">
        <v>47</v>
      </c>
      <c r="BA908" s="15">
        <v>48</v>
      </c>
      <c r="BB908" s="15">
        <v>49</v>
      </c>
      <c r="BC908" s="15">
        <v>50</v>
      </c>
      <c r="BD908" s="15">
        <v>51</v>
      </c>
      <c r="BE908" s="15">
        <v>52</v>
      </c>
      <c r="BF908" s="15">
        <v>53</v>
      </c>
      <c r="BG908" s="15">
        <v>54</v>
      </c>
      <c r="BH908" s="15">
        <v>55</v>
      </c>
      <c r="BI908" s="15">
        <v>56</v>
      </c>
      <c r="BJ908" s="15">
        <v>57</v>
      </c>
      <c r="BK908" s="15">
        <v>58</v>
      </c>
      <c r="BL908" s="15">
        <v>59</v>
      </c>
      <c r="BM908" s="15">
        <v>60</v>
      </c>
      <c r="BN908" s="15">
        <v>61</v>
      </c>
      <c r="BO908" s="15">
        <v>62</v>
      </c>
      <c r="BP908" s="15">
        <v>63</v>
      </c>
      <c r="BQ908" s="15">
        <v>64</v>
      </c>
      <c r="BR908" s="15">
        <v>65</v>
      </c>
      <c r="BS908" s="15">
        <v>66</v>
      </c>
      <c r="BT908" s="15">
        <v>67</v>
      </c>
      <c r="BU908" s="15">
        <v>68</v>
      </c>
      <c r="BV908" s="15">
        <v>69</v>
      </c>
      <c r="BW908" s="15">
        <v>70</v>
      </c>
      <c r="BX908" s="15">
        <v>71</v>
      </c>
      <c r="BY908" s="15">
        <v>72</v>
      </c>
      <c r="BZ908" s="15">
        <v>73</v>
      </c>
      <c r="CA908" s="15">
        <v>74</v>
      </c>
      <c r="CB908" s="15">
        <v>75</v>
      </c>
      <c r="CC908" s="15">
        <v>76</v>
      </c>
      <c r="CD908" s="15">
        <v>77</v>
      </c>
      <c r="CE908" s="15">
        <v>78</v>
      </c>
      <c r="CF908" s="15">
        <v>79</v>
      </c>
      <c r="CG908" s="15">
        <v>80</v>
      </c>
      <c r="CH908" s="15">
        <v>81</v>
      </c>
      <c r="CI908" s="15">
        <v>82</v>
      </c>
      <c r="CJ908" s="15">
        <v>83</v>
      </c>
      <c r="CK908" s="15">
        <v>84</v>
      </c>
      <c r="CL908" s="15">
        <v>85</v>
      </c>
      <c r="CM908" s="15">
        <v>86</v>
      </c>
      <c r="CN908" s="15">
        <v>87</v>
      </c>
      <c r="CO908" s="15">
        <v>88</v>
      </c>
      <c r="CP908" s="15">
        <v>89</v>
      </c>
      <c r="CQ908" s="15">
        <v>90</v>
      </c>
      <c r="CR908" s="15">
        <v>91</v>
      </c>
      <c r="CS908" s="15">
        <v>92</v>
      </c>
      <c r="CT908" s="15">
        <v>93</v>
      </c>
      <c r="CU908" s="15">
        <v>94</v>
      </c>
      <c r="CV908" s="15">
        <v>95</v>
      </c>
      <c r="CW908" s="15">
        <v>96</v>
      </c>
      <c r="CX908" s="15">
        <v>97</v>
      </c>
      <c r="CY908" s="15">
        <v>98</v>
      </c>
      <c r="CZ908" s="15">
        <v>99</v>
      </c>
      <c r="DA908" s="15">
        <v>100</v>
      </c>
      <c r="DB908" s="15">
        <v>101</v>
      </c>
      <c r="DC908" s="15">
        <v>102</v>
      </c>
      <c r="DD908" s="15">
        <v>103</v>
      </c>
      <c r="DE908" s="15">
        <v>104</v>
      </c>
      <c r="DF908" s="15">
        <v>105</v>
      </c>
      <c r="DG908" s="15">
        <v>106</v>
      </c>
      <c r="DH908" s="15">
        <v>107</v>
      </c>
      <c r="DI908" s="15">
        <v>108</v>
      </c>
      <c r="DJ908" s="15">
        <v>109</v>
      </c>
      <c r="DK908" s="15">
        <v>110</v>
      </c>
      <c r="DL908" s="15">
        <v>111</v>
      </c>
      <c r="DM908" s="15">
        <v>112</v>
      </c>
      <c r="DN908" s="15">
        <v>113</v>
      </c>
      <c r="DO908" s="15">
        <v>114</v>
      </c>
      <c r="DP908" s="15">
        <v>115</v>
      </c>
      <c r="DQ908" s="15">
        <v>116</v>
      </c>
      <c r="DR908" s="15">
        <v>117</v>
      </c>
      <c r="DS908" s="15">
        <v>118</v>
      </c>
      <c r="DT908" s="15">
        <v>119</v>
      </c>
      <c r="DU908" s="15">
        <v>120</v>
      </c>
      <c r="DV908" s="15">
        <v>121</v>
      </c>
      <c r="DW908" s="15">
        <v>122</v>
      </c>
      <c r="DX908" s="15">
        <v>123</v>
      </c>
      <c r="DY908" s="15">
        <v>124</v>
      </c>
      <c r="DZ908" s="15">
        <v>125</v>
      </c>
      <c r="EA908" s="15">
        <v>126</v>
      </c>
      <c r="EB908" s="15">
        <v>127</v>
      </c>
      <c r="EC908" s="15">
        <v>128</v>
      </c>
      <c r="ED908" s="15">
        <v>129</v>
      </c>
      <c r="EE908" s="15">
        <v>130</v>
      </c>
      <c r="EF908" s="15">
        <v>131</v>
      </c>
      <c r="EG908" s="15">
        <v>132</v>
      </c>
      <c r="EH908" s="15">
        <v>133</v>
      </c>
      <c r="EI908" s="15">
        <v>134</v>
      </c>
      <c r="EJ908" s="15">
        <v>135</v>
      </c>
      <c r="EK908" s="15">
        <v>136</v>
      </c>
      <c r="EL908" s="15">
        <v>137</v>
      </c>
      <c r="EM908" s="15">
        <v>138</v>
      </c>
      <c r="EN908" s="15">
        <v>139</v>
      </c>
      <c r="EO908" s="15">
        <v>140</v>
      </c>
      <c r="EP908" s="15">
        <v>141</v>
      </c>
      <c r="EQ908" s="15">
        <v>142</v>
      </c>
      <c r="ER908" s="15">
        <v>143</v>
      </c>
      <c r="ES908" s="15">
        <v>144</v>
      </c>
      <c r="ET908" s="15">
        <v>145</v>
      </c>
      <c r="EU908" s="15">
        <v>146</v>
      </c>
      <c r="EV908" s="15">
        <v>147</v>
      </c>
      <c r="EW908" s="15">
        <v>148</v>
      </c>
      <c r="EX908" s="15">
        <v>149</v>
      </c>
      <c r="EY908" s="15">
        <v>150</v>
      </c>
      <c r="EZ908" s="15">
        <v>151</v>
      </c>
      <c r="FA908" s="15">
        <v>152</v>
      </c>
      <c r="FB908" s="15">
        <v>153</v>
      </c>
      <c r="FC908" s="15">
        <v>154</v>
      </c>
      <c r="FD908" s="15">
        <v>155</v>
      </c>
      <c r="FE908" s="15">
        <v>156</v>
      </c>
      <c r="FF908" s="15">
        <v>157</v>
      </c>
      <c r="FG908" s="15">
        <v>158</v>
      </c>
      <c r="FH908" s="15">
        <v>159</v>
      </c>
      <c r="FI908" s="15">
        <v>160</v>
      </c>
      <c r="FJ908" s="15">
        <v>161</v>
      </c>
      <c r="FK908" s="15">
        <v>162</v>
      </c>
      <c r="FL908" s="15">
        <v>163</v>
      </c>
      <c r="FM908" s="15">
        <v>164</v>
      </c>
      <c r="FN908" s="15">
        <v>165</v>
      </c>
      <c r="FO908" s="15">
        <v>166</v>
      </c>
      <c r="FP908" s="15">
        <v>167</v>
      </c>
      <c r="FQ908" s="15">
        <v>168</v>
      </c>
      <c r="FR908" s="15">
        <v>169</v>
      </c>
      <c r="FS908" s="15">
        <v>170</v>
      </c>
      <c r="FT908" s="15">
        <v>171</v>
      </c>
      <c r="FU908" s="15">
        <v>172</v>
      </c>
      <c r="FV908" s="15">
        <v>173</v>
      </c>
      <c r="FW908" s="15">
        <v>174</v>
      </c>
      <c r="FX908" s="15">
        <v>175</v>
      </c>
      <c r="FY908" s="15">
        <v>176</v>
      </c>
      <c r="FZ908" s="15">
        <v>177</v>
      </c>
      <c r="GA908" s="15">
        <v>178</v>
      </c>
      <c r="GB908" s="15">
        <v>179</v>
      </c>
      <c r="GC908" s="15">
        <v>180</v>
      </c>
      <c r="GD908" s="15">
        <v>181</v>
      </c>
      <c r="GE908" s="15">
        <v>182</v>
      </c>
      <c r="GF908" s="15">
        <v>183</v>
      </c>
      <c r="GG908" s="15">
        <v>184</v>
      </c>
    </row>
    <row r="909" spans="4:189" s="15" customFormat="1">
      <c r="E909" s="475" t="s">
        <v>311</v>
      </c>
      <c r="F909" s="15">
        <v>42</v>
      </c>
      <c r="G909" s="15">
        <v>23</v>
      </c>
      <c r="H909" s="15">
        <v>184</v>
      </c>
      <c r="I909" s="15">
        <v>108</v>
      </c>
      <c r="J909" s="15">
        <v>152</v>
      </c>
      <c r="K909" s="15">
        <v>130</v>
      </c>
      <c r="L909" s="15">
        <v>146</v>
      </c>
      <c r="M909" s="15">
        <v>120</v>
      </c>
      <c r="N909" s="15">
        <v>132</v>
      </c>
      <c r="O909" s="15">
        <v>164</v>
      </c>
      <c r="P909" s="15">
        <v>125</v>
      </c>
      <c r="Q909" s="15">
        <v>148</v>
      </c>
      <c r="R909" s="15">
        <v>54</v>
      </c>
      <c r="S909" s="15">
        <v>6</v>
      </c>
      <c r="T909" s="15">
        <v>43</v>
      </c>
      <c r="U909" s="15">
        <v>39</v>
      </c>
      <c r="V909" s="15">
        <v>45</v>
      </c>
      <c r="W909" s="15">
        <v>52</v>
      </c>
      <c r="X909" s="15">
        <v>155</v>
      </c>
      <c r="Y909" s="15">
        <v>27</v>
      </c>
      <c r="Z909" s="15">
        <v>93</v>
      </c>
      <c r="AA909" s="15">
        <v>68</v>
      </c>
      <c r="AB909" s="15">
        <v>74</v>
      </c>
      <c r="AC909" s="15">
        <v>176</v>
      </c>
      <c r="AD909" s="15">
        <v>109</v>
      </c>
      <c r="AE909" s="15">
        <v>19</v>
      </c>
      <c r="AF909" s="15">
        <v>100</v>
      </c>
      <c r="AG909" s="15">
        <v>112</v>
      </c>
      <c r="AH909" s="15">
        <v>72</v>
      </c>
      <c r="AI909" s="15">
        <v>177</v>
      </c>
      <c r="AJ909" s="15">
        <v>60</v>
      </c>
      <c r="AK909" s="15">
        <v>36</v>
      </c>
      <c r="AL909" s="15">
        <v>91</v>
      </c>
      <c r="AM909" s="15">
        <v>21</v>
      </c>
      <c r="AN909" s="15">
        <v>76</v>
      </c>
      <c r="AO909" s="15">
        <v>47</v>
      </c>
      <c r="AP909" s="15">
        <v>114</v>
      </c>
      <c r="AQ909" s="15">
        <v>61</v>
      </c>
      <c r="AR909" s="15">
        <v>13</v>
      </c>
      <c r="AS909" s="15">
        <v>2</v>
      </c>
      <c r="AT909" s="15">
        <v>129</v>
      </c>
      <c r="AU909" s="15">
        <v>101</v>
      </c>
      <c r="AV909" s="15">
        <v>34</v>
      </c>
      <c r="AW909" s="15">
        <v>70</v>
      </c>
      <c r="AX909" s="15">
        <v>62</v>
      </c>
      <c r="AY909" s="15">
        <v>140</v>
      </c>
      <c r="AZ909" s="15">
        <v>63</v>
      </c>
      <c r="BA909" s="15">
        <v>12</v>
      </c>
      <c r="BB909" s="15">
        <v>88</v>
      </c>
      <c r="BC909" s="15">
        <v>51</v>
      </c>
      <c r="BD909" s="15">
        <v>65</v>
      </c>
      <c r="BE909" s="15">
        <v>35</v>
      </c>
      <c r="BF909" s="15">
        <v>55</v>
      </c>
      <c r="BG909" s="15">
        <v>151</v>
      </c>
      <c r="BH909" s="15">
        <v>169</v>
      </c>
      <c r="BI909" s="15">
        <v>182</v>
      </c>
      <c r="BJ909" s="15">
        <v>75</v>
      </c>
      <c r="BK909" s="15">
        <v>134</v>
      </c>
      <c r="BL909" s="15">
        <v>115</v>
      </c>
      <c r="BM909" s="15">
        <v>57</v>
      </c>
      <c r="BN909" s="15">
        <v>107</v>
      </c>
      <c r="BO909" s="15">
        <v>119</v>
      </c>
      <c r="BP909" s="15">
        <v>32</v>
      </c>
      <c r="BQ909" s="15">
        <v>87</v>
      </c>
      <c r="BR909" s="15">
        <v>143</v>
      </c>
      <c r="BS909" s="15">
        <v>99</v>
      </c>
      <c r="BT909" s="15">
        <v>73</v>
      </c>
      <c r="BU909" s="15">
        <v>40</v>
      </c>
      <c r="BV909" s="15">
        <v>17</v>
      </c>
      <c r="BW909" s="15">
        <v>82</v>
      </c>
      <c r="BX909" s="15">
        <v>20</v>
      </c>
      <c r="BY909" s="15">
        <v>50</v>
      </c>
      <c r="BZ909" s="15">
        <v>157</v>
      </c>
      <c r="CA909" s="15">
        <v>121</v>
      </c>
      <c r="CB909" s="15">
        <v>66</v>
      </c>
      <c r="CC909" s="15">
        <v>14</v>
      </c>
      <c r="CD909" s="15">
        <v>85</v>
      </c>
      <c r="CE909" s="15">
        <v>5</v>
      </c>
      <c r="CF909" s="15">
        <v>37</v>
      </c>
      <c r="CG909" s="15">
        <v>98</v>
      </c>
      <c r="CH909" s="15">
        <v>153</v>
      </c>
      <c r="CI909" s="15">
        <v>150</v>
      </c>
      <c r="CJ909" s="15">
        <v>97</v>
      </c>
      <c r="CK909" s="15">
        <v>31</v>
      </c>
      <c r="CL909" s="15">
        <v>28</v>
      </c>
      <c r="CM909" s="15">
        <v>104</v>
      </c>
      <c r="CN909" s="15">
        <v>10</v>
      </c>
      <c r="CO909" s="15">
        <v>22</v>
      </c>
      <c r="CP909" s="15">
        <v>138</v>
      </c>
      <c r="CQ909" s="15">
        <v>49</v>
      </c>
      <c r="CR909" s="15">
        <v>159</v>
      </c>
      <c r="CS909" s="15">
        <v>135</v>
      </c>
      <c r="CT909" s="15">
        <v>89</v>
      </c>
      <c r="CU909" s="15">
        <v>78</v>
      </c>
      <c r="CV909" s="15">
        <v>183</v>
      </c>
      <c r="CW909" s="15">
        <v>165</v>
      </c>
      <c r="CX909" s="15">
        <v>79</v>
      </c>
      <c r="CY909" s="15">
        <v>144</v>
      </c>
      <c r="CZ909" s="15">
        <v>173</v>
      </c>
      <c r="DA909" s="15">
        <v>136</v>
      </c>
      <c r="DB909" s="15">
        <v>44</v>
      </c>
      <c r="DC909" s="15">
        <v>4</v>
      </c>
      <c r="DD909" s="15">
        <v>147</v>
      </c>
      <c r="DE909" s="15">
        <v>106</v>
      </c>
      <c r="DF909" s="15">
        <v>156</v>
      </c>
      <c r="DG909" s="15">
        <v>80</v>
      </c>
      <c r="DH909" s="15">
        <v>181</v>
      </c>
      <c r="DI909" s="15">
        <v>102</v>
      </c>
      <c r="DJ909" s="15">
        <v>113</v>
      </c>
      <c r="DK909" s="15">
        <v>127</v>
      </c>
      <c r="DL909" s="15">
        <v>8</v>
      </c>
      <c r="DM909" s="15">
        <v>118</v>
      </c>
      <c r="DN909" s="15">
        <v>25</v>
      </c>
      <c r="DO909" s="15">
        <v>175</v>
      </c>
      <c r="DP909" s="15">
        <v>1</v>
      </c>
      <c r="DQ909" s="15">
        <v>178</v>
      </c>
      <c r="DR909" s="15">
        <v>16</v>
      </c>
      <c r="DS909" s="15">
        <v>56</v>
      </c>
      <c r="DT909" s="15">
        <v>111</v>
      </c>
      <c r="DU909" s="15">
        <v>53</v>
      </c>
      <c r="DV909" s="15">
        <v>123</v>
      </c>
      <c r="DW909" s="15">
        <v>131</v>
      </c>
      <c r="DX909" s="15">
        <v>154</v>
      </c>
      <c r="DY909" s="15">
        <v>137</v>
      </c>
      <c r="DZ909" s="15">
        <v>77</v>
      </c>
      <c r="EA909" s="15">
        <v>94</v>
      </c>
      <c r="EB909" s="15">
        <v>83</v>
      </c>
      <c r="EC909" s="15">
        <v>67</v>
      </c>
      <c r="ED909" s="15">
        <v>41</v>
      </c>
      <c r="EE909" s="15">
        <v>149</v>
      </c>
      <c r="EF909" s="15">
        <v>170</v>
      </c>
      <c r="EG909" s="15">
        <v>145</v>
      </c>
      <c r="EH909" s="15">
        <v>180</v>
      </c>
      <c r="EI909" s="15">
        <v>128</v>
      </c>
      <c r="EJ909" s="15">
        <v>92</v>
      </c>
      <c r="EK909" s="15">
        <v>9</v>
      </c>
      <c r="EL909" s="15">
        <v>96</v>
      </c>
      <c r="EM909" s="15">
        <v>126</v>
      </c>
      <c r="EN909" s="15">
        <v>58</v>
      </c>
      <c r="EO909" s="15">
        <v>46</v>
      </c>
      <c r="EP909" s="15">
        <v>139</v>
      </c>
      <c r="EQ909" s="15">
        <v>168</v>
      </c>
      <c r="ER909" s="15">
        <v>161</v>
      </c>
      <c r="ES909" s="15">
        <v>171</v>
      </c>
      <c r="ET909" s="15">
        <v>38</v>
      </c>
      <c r="EU909" s="15">
        <v>124</v>
      </c>
      <c r="EV909" s="15">
        <v>11</v>
      </c>
      <c r="EW909" s="15">
        <v>7</v>
      </c>
      <c r="EX909" s="15">
        <v>163</v>
      </c>
      <c r="EY909" s="15">
        <v>33</v>
      </c>
      <c r="EZ909" s="15">
        <v>167</v>
      </c>
      <c r="FA909" s="15">
        <v>84</v>
      </c>
      <c r="FB909" s="15">
        <v>172</v>
      </c>
      <c r="FC909" s="15">
        <v>141</v>
      </c>
      <c r="FD909" s="15">
        <v>26</v>
      </c>
      <c r="FE909" s="15">
        <v>105</v>
      </c>
      <c r="FF909" s="15">
        <v>174</v>
      </c>
      <c r="FG909" s="15">
        <v>30</v>
      </c>
      <c r="FH909" s="15">
        <v>48</v>
      </c>
      <c r="FI909" s="15">
        <v>69</v>
      </c>
      <c r="FJ909" s="15">
        <v>64</v>
      </c>
      <c r="FK909" s="15">
        <v>15</v>
      </c>
      <c r="FL909" s="15">
        <v>59</v>
      </c>
      <c r="FM909" s="15">
        <v>158</v>
      </c>
      <c r="FN909" s="15">
        <v>81</v>
      </c>
      <c r="FO909" s="15">
        <v>95</v>
      </c>
      <c r="FP909" s="15">
        <v>160</v>
      </c>
      <c r="FQ909" s="15">
        <v>142</v>
      </c>
      <c r="FR909" s="15">
        <v>3</v>
      </c>
      <c r="FS909" s="15">
        <v>122</v>
      </c>
      <c r="FT909" s="15">
        <v>179</v>
      </c>
      <c r="FU909" s="15">
        <v>90</v>
      </c>
      <c r="FV909" s="15">
        <v>29</v>
      </c>
      <c r="FW909" s="15">
        <v>117</v>
      </c>
      <c r="FX909" s="15">
        <v>18</v>
      </c>
      <c r="FY909" s="15">
        <v>24</v>
      </c>
      <c r="FZ909" s="15">
        <v>71</v>
      </c>
      <c r="GA909" s="15">
        <v>116</v>
      </c>
      <c r="GB909" s="15">
        <v>86</v>
      </c>
      <c r="GC909" s="15">
        <v>133</v>
      </c>
      <c r="GD909" s="15">
        <v>110</v>
      </c>
      <c r="GE909" s="15">
        <v>103</v>
      </c>
      <c r="GF909" s="15">
        <v>166</v>
      </c>
      <c r="GG909" s="15">
        <v>162</v>
      </c>
    </row>
    <row r="910" spans="4:189" s="15" customFormat="1">
      <c r="E910" s="475" t="s">
        <v>313</v>
      </c>
      <c r="F910" s="15">
        <v>183</v>
      </c>
      <c r="G910" s="15">
        <v>5</v>
      </c>
      <c r="H910" s="15">
        <v>137</v>
      </c>
      <c r="I910" s="15">
        <v>157</v>
      </c>
      <c r="J910" s="15">
        <v>118</v>
      </c>
      <c r="K910" s="15">
        <v>177</v>
      </c>
      <c r="L910" s="15">
        <v>76</v>
      </c>
      <c r="M910" s="15">
        <v>15</v>
      </c>
      <c r="N910" s="15">
        <v>181</v>
      </c>
      <c r="O910" s="15">
        <v>9</v>
      </c>
      <c r="P910" s="15">
        <v>72</v>
      </c>
      <c r="Q910" s="15">
        <v>54</v>
      </c>
      <c r="R910" s="15">
        <v>21</v>
      </c>
      <c r="S910" s="15">
        <v>131</v>
      </c>
      <c r="T910" s="15">
        <v>139</v>
      </c>
      <c r="U910" s="15">
        <v>92</v>
      </c>
      <c r="V910" s="15">
        <v>38</v>
      </c>
      <c r="W910" s="15">
        <v>174</v>
      </c>
      <c r="X910" s="15">
        <v>125</v>
      </c>
      <c r="Y910" s="15">
        <v>116</v>
      </c>
      <c r="Z910" s="15">
        <v>115</v>
      </c>
      <c r="AA910" s="15">
        <v>40</v>
      </c>
      <c r="AB910" s="15">
        <v>84</v>
      </c>
      <c r="AC910" s="15">
        <v>63</v>
      </c>
      <c r="AD910" s="15">
        <v>104</v>
      </c>
      <c r="AE910" s="15">
        <v>160</v>
      </c>
      <c r="AF910" s="15">
        <v>138</v>
      </c>
      <c r="AG910" s="15">
        <v>100</v>
      </c>
      <c r="AH910" s="15">
        <v>66</v>
      </c>
      <c r="AI910" s="15">
        <v>151</v>
      </c>
      <c r="AJ910" s="15">
        <v>162</v>
      </c>
      <c r="AK910" s="15">
        <v>99</v>
      </c>
      <c r="AL910" s="15">
        <v>145</v>
      </c>
      <c r="AM910" s="15">
        <v>81</v>
      </c>
      <c r="AN910" s="15">
        <v>23</v>
      </c>
      <c r="AO910" s="15">
        <v>144</v>
      </c>
      <c r="AP910" s="15">
        <v>64</v>
      </c>
      <c r="AQ910" s="15">
        <v>75</v>
      </c>
      <c r="AR910" s="15">
        <v>16</v>
      </c>
      <c r="AS910" s="15">
        <v>179</v>
      </c>
      <c r="AT910" s="15">
        <v>169</v>
      </c>
      <c r="AU910" s="15">
        <v>159</v>
      </c>
      <c r="AV910" s="15">
        <v>51</v>
      </c>
      <c r="AW910" s="15">
        <v>112</v>
      </c>
      <c r="AX910" s="15">
        <v>124</v>
      </c>
      <c r="AY910" s="15">
        <v>173</v>
      </c>
      <c r="AZ910" s="15">
        <v>46</v>
      </c>
      <c r="BA910" s="15">
        <v>106</v>
      </c>
      <c r="BB910" s="15">
        <v>102</v>
      </c>
      <c r="BC910" s="15">
        <v>121</v>
      </c>
      <c r="BD910" s="15">
        <v>43</v>
      </c>
      <c r="BE910" s="15">
        <v>128</v>
      </c>
      <c r="BF910" s="15">
        <v>82</v>
      </c>
      <c r="BG910" s="15">
        <v>165</v>
      </c>
      <c r="BH910" s="15">
        <v>67</v>
      </c>
      <c r="BI910" s="15">
        <v>29</v>
      </c>
      <c r="BJ910" s="15">
        <v>113</v>
      </c>
      <c r="BK910" s="15">
        <v>17</v>
      </c>
      <c r="BL910" s="15">
        <v>22</v>
      </c>
      <c r="BM910" s="15">
        <v>12</v>
      </c>
      <c r="BN910" s="15">
        <v>10</v>
      </c>
      <c r="BO910" s="15">
        <v>55</v>
      </c>
      <c r="BP910" s="15">
        <v>37</v>
      </c>
      <c r="BQ910" s="15">
        <v>148</v>
      </c>
      <c r="BR910" s="15">
        <v>107</v>
      </c>
      <c r="BS910" s="15">
        <v>79</v>
      </c>
      <c r="BT910" s="15">
        <v>58</v>
      </c>
      <c r="BU910" s="15">
        <v>86</v>
      </c>
      <c r="BV910" s="15">
        <v>110</v>
      </c>
      <c r="BW910" s="15">
        <v>161</v>
      </c>
      <c r="BX910" s="15">
        <v>175</v>
      </c>
      <c r="BY910" s="15">
        <v>65</v>
      </c>
      <c r="BZ910" s="15">
        <v>31</v>
      </c>
      <c r="CA910" s="15">
        <v>146</v>
      </c>
      <c r="CB910" s="15">
        <v>101</v>
      </c>
      <c r="CC910" s="15">
        <v>109</v>
      </c>
      <c r="CD910" s="15">
        <v>88</v>
      </c>
      <c r="CE910" s="15">
        <v>95</v>
      </c>
      <c r="CF910" s="15">
        <v>26</v>
      </c>
      <c r="CG910" s="15">
        <v>61</v>
      </c>
      <c r="CH910" s="15">
        <v>34</v>
      </c>
      <c r="CI910" s="15">
        <v>143</v>
      </c>
      <c r="CJ910" s="15">
        <v>50</v>
      </c>
      <c r="CK910" s="15">
        <v>178</v>
      </c>
      <c r="CL910" s="15">
        <v>24</v>
      </c>
      <c r="CM910" s="15">
        <v>127</v>
      </c>
      <c r="CN910" s="15">
        <v>30</v>
      </c>
      <c r="CO910" s="15">
        <v>150</v>
      </c>
      <c r="CP910" s="15">
        <v>71</v>
      </c>
      <c r="CQ910" s="15">
        <v>167</v>
      </c>
      <c r="CR910" s="15">
        <v>98</v>
      </c>
      <c r="CS910" s="15">
        <v>154</v>
      </c>
      <c r="CT910" s="15">
        <v>94</v>
      </c>
      <c r="CU910" s="15">
        <v>8</v>
      </c>
      <c r="CV910" s="15">
        <v>182</v>
      </c>
      <c r="CW910" s="15">
        <v>77</v>
      </c>
      <c r="CX910" s="15">
        <v>33</v>
      </c>
      <c r="CY910" s="15">
        <v>45</v>
      </c>
      <c r="CZ910" s="15">
        <v>60</v>
      </c>
      <c r="DA910" s="15">
        <v>93</v>
      </c>
      <c r="DB910" s="15">
        <v>70</v>
      </c>
      <c r="DC910" s="15">
        <v>176</v>
      </c>
      <c r="DD910" s="15">
        <v>19</v>
      </c>
      <c r="DE910" s="15">
        <v>47</v>
      </c>
      <c r="DF910" s="15">
        <v>147</v>
      </c>
      <c r="DG910" s="15">
        <v>69</v>
      </c>
      <c r="DH910" s="15">
        <v>25</v>
      </c>
      <c r="DI910" s="15">
        <v>35</v>
      </c>
      <c r="DJ910" s="15">
        <v>7</v>
      </c>
      <c r="DK910" s="15">
        <v>73</v>
      </c>
      <c r="DL910" s="15">
        <v>164</v>
      </c>
      <c r="DM910" s="15">
        <v>3</v>
      </c>
      <c r="DN910" s="15">
        <v>57</v>
      </c>
      <c r="DO910" s="15">
        <v>170</v>
      </c>
      <c r="DP910" s="15">
        <v>103</v>
      </c>
      <c r="DQ910" s="15">
        <v>133</v>
      </c>
      <c r="DR910" s="15">
        <v>180</v>
      </c>
      <c r="DS910" s="15">
        <v>2</v>
      </c>
      <c r="DT910" s="15">
        <v>42</v>
      </c>
      <c r="DU910" s="15">
        <v>91</v>
      </c>
      <c r="DV910" s="15">
        <v>155</v>
      </c>
      <c r="DW910" s="15">
        <v>184</v>
      </c>
      <c r="DX910" s="15">
        <v>14</v>
      </c>
      <c r="DY910" s="15">
        <v>166</v>
      </c>
      <c r="DZ910" s="15">
        <v>44</v>
      </c>
      <c r="EA910" s="15">
        <v>149</v>
      </c>
      <c r="EB910" s="15">
        <v>78</v>
      </c>
      <c r="EC910" s="15">
        <v>117</v>
      </c>
      <c r="ED910" s="15">
        <v>36</v>
      </c>
      <c r="EE910" s="15">
        <v>172</v>
      </c>
      <c r="EF910" s="15">
        <v>27</v>
      </c>
      <c r="EG910" s="15">
        <v>89</v>
      </c>
      <c r="EH910" s="15">
        <v>105</v>
      </c>
      <c r="EI910" s="15">
        <v>142</v>
      </c>
      <c r="EJ910" s="15">
        <v>41</v>
      </c>
      <c r="EK910" s="15">
        <v>49</v>
      </c>
      <c r="EL910" s="15">
        <v>163</v>
      </c>
      <c r="EM910" s="15">
        <v>90</v>
      </c>
      <c r="EN910" s="15">
        <v>56</v>
      </c>
      <c r="EO910" s="15">
        <v>32</v>
      </c>
      <c r="EP910" s="15">
        <v>152</v>
      </c>
      <c r="EQ910" s="15">
        <v>1</v>
      </c>
      <c r="ER910" s="15">
        <v>114</v>
      </c>
      <c r="ES910" s="15">
        <v>136</v>
      </c>
      <c r="ET910" s="15">
        <v>97</v>
      </c>
      <c r="EU910" s="15">
        <v>135</v>
      </c>
      <c r="EV910" s="15">
        <v>18</v>
      </c>
      <c r="EW910" s="15">
        <v>156</v>
      </c>
      <c r="EX910" s="15">
        <v>126</v>
      </c>
      <c r="EY910" s="15">
        <v>123</v>
      </c>
      <c r="EZ910" s="15">
        <v>59</v>
      </c>
      <c r="FA910" s="15">
        <v>141</v>
      </c>
      <c r="FB910" s="15">
        <v>132</v>
      </c>
      <c r="FC910" s="15">
        <v>153</v>
      </c>
      <c r="FD910" s="15">
        <v>171</v>
      </c>
      <c r="FE910" s="15">
        <v>13</v>
      </c>
      <c r="FF910" s="15">
        <v>129</v>
      </c>
      <c r="FG910" s="15">
        <v>85</v>
      </c>
      <c r="FH910" s="15">
        <v>96</v>
      </c>
      <c r="FI910" s="15">
        <v>68</v>
      </c>
      <c r="FJ910" s="15">
        <v>4</v>
      </c>
      <c r="FK910" s="15">
        <v>134</v>
      </c>
      <c r="FL910" s="15">
        <v>62</v>
      </c>
      <c r="FM910" s="15">
        <v>168</v>
      </c>
      <c r="FN910" s="15">
        <v>111</v>
      </c>
      <c r="FO910" s="15">
        <v>28</v>
      </c>
      <c r="FP910" s="15">
        <v>120</v>
      </c>
      <c r="FQ910" s="15">
        <v>6</v>
      </c>
      <c r="FR910" s="15">
        <v>20</v>
      </c>
      <c r="FS910" s="15">
        <v>52</v>
      </c>
      <c r="FT910" s="15">
        <v>122</v>
      </c>
      <c r="FU910" s="15">
        <v>53</v>
      </c>
      <c r="FV910" s="15">
        <v>119</v>
      </c>
      <c r="FW910" s="15">
        <v>130</v>
      </c>
      <c r="FX910" s="15">
        <v>39</v>
      </c>
      <c r="FY910" s="15">
        <v>158</v>
      </c>
      <c r="FZ910" s="15">
        <v>48</v>
      </c>
      <c r="GA910" s="15">
        <v>87</v>
      </c>
      <c r="GB910" s="15">
        <v>140</v>
      </c>
      <c r="GC910" s="15">
        <v>11</v>
      </c>
      <c r="GD910" s="15">
        <v>108</v>
      </c>
      <c r="GE910" s="15">
        <v>74</v>
      </c>
      <c r="GF910" s="15">
        <v>80</v>
      </c>
      <c r="GG910" s="15">
        <v>83</v>
      </c>
    </row>
    <row r="911" spans="4:189" s="15" customFormat="1"/>
    <row r="912" spans="4:189" s="15" customFormat="1">
      <c r="D912" s="479">
        <v>185</v>
      </c>
      <c r="E912" s="40" t="s">
        <v>338</v>
      </c>
    </row>
    <row r="913" spans="4:194" s="15" customFormat="1">
      <c r="E913" s="475" t="s">
        <v>283</v>
      </c>
      <c r="F913" s="15">
        <v>1</v>
      </c>
      <c r="G913" s="15">
        <v>2</v>
      </c>
      <c r="H913" s="15">
        <v>3</v>
      </c>
      <c r="I913" s="15">
        <v>4</v>
      </c>
      <c r="J913" s="15">
        <v>5</v>
      </c>
      <c r="K913" s="15">
        <v>6</v>
      </c>
      <c r="L913" s="15">
        <v>7</v>
      </c>
      <c r="M913" s="15">
        <v>8</v>
      </c>
      <c r="N913" s="15">
        <v>9</v>
      </c>
      <c r="O913" s="15">
        <v>10</v>
      </c>
      <c r="P913" s="15">
        <v>11</v>
      </c>
      <c r="Q913" s="15">
        <v>12</v>
      </c>
      <c r="R913" s="15">
        <v>13</v>
      </c>
      <c r="S913" s="15">
        <v>14</v>
      </c>
      <c r="T913" s="15">
        <v>15</v>
      </c>
      <c r="U913" s="15">
        <v>16</v>
      </c>
      <c r="V913" s="15">
        <v>17</v>
      </c>
      <c r="W913" s="15">
        <v>18</v>
      </c>
      <c r="X913" s="15">
        <v>19</v>
      </c>
      <c r="Y913" s="15">
        <v>20</v>
      </c>
      <c r="Z913" s="15">
        <v>21</v>
      </c>
      <c r="AA913" s="15">
        <v>22</v>
      </c>
      <c r="AB913" s="15">
        <v>23</v>
      </c>
      <c r="AC913" s="15">
        <v>24</v>
      </c>
      <c r="AD913" s="15">
        <v>25</v>
      </c>
      <c r="AE913" s="15">
        <v>26</v>
      </c>
      <c r="AF913" s="15">
        <v>27</v>
      </c>
      <c r="AG913" s="15">
        <v>28</v>
      </c>
      <c r="AH913" s="15">
        <v>29</v>
      </c>
      <c r="AI913" s="15">
        <v>30</v>
      </c>
      <c r="AJ913" s="15">
        <v>31</v>
      </c>
      <c r="AK913" s="15">
        <v>32</v>
      </c>
      <c r="AL913" s="15">
        <v>33</v>
      </c>
      <c r="AM913" s="15">
        <v>34</v>
      </c>
      <c r="AN913" s="15">
        <v>35</v>
      </c>
      <c r="AO913" s="15">
        <v>36</v>
      </c>
      <c r="AP913" s="15">
        <v>37</v>
      </c>
      <c r="AQ913" s="15">
        <v>38</v>
      </c>
      <c r="AR913" s="15">
        <v>39</v>
      </c>
      <c r="AS913" s="15">
        <v>40</v>
      </c>
      <c r="AT913" s="15">
        <v>41</v>
      </c>
      <c r="AU913" s="15">
        <v>42</v>
      </c>
      <c r="AV913" s="15">
        <v>43</v>
      </c>
      <c r="AW913" s="15">
        <v>44</v>
      </c>
      <c r="AX913" s="15">
        <v>45</v>
      </c>
      <c r="AY913" s="15">
        <v>46</v>
      </c>
      <c r="AZ913" s="15">
        <v>47</v>
      </c>
      <c r="BA913" s="15">
        <v>48</v>
      </c>
      <c r="BB913" s="15">
        <v>49</v>
      </c>
      <c r="BC913" s="15">
        <v>50</v>
      </c>
      <c r="BD913" s="15">
        <v>51</v>
      </c>
      <c r="BE913" s="15">
        <v>52</v>
      </c>
      <c r="BF913" s="15">
        <v>53</v>
      </c>
      <c r="BG913" s="15">
        <v>54</v>
      </c>
      <c r="BH913" s="15">
        <v>55</v>
      </c>
      <c r="BI913" s="15">
        <v>56</v>
      </c>
      <c r="BJ913" s="15">
        <v>57</v>
      </c>
      <c r="BK913" s="15">
        <v>58</v>
      </c>
      <c r="BL913" s="15">
        <v>59</v>
      </c>
      <c r="BM913" s="15">
        <v>60</v>
      </c>
      <c r="BN913" s="15">
        <v>61</v>
      </c>
      <c r="BO913" s="15">
        <v>62</v>
      </c>
      <c r="BP913" s="15">
        <v>63</v>
      </c>
      <c r="BQ913" s="15">
        <v>64</v>
      </c>
      <c r="BR913" s="15">
        <v>65</v>
      </c>
      <c r="BS913" s="15">
        <v>66</v>
      </c>
      <c r="BT913" s="15">
        <v>67</v>
      </c>
      <c r="BU913" s="15">
        <v>68</v>
      </c>
      <c r="BV913" s="15">
        <v>69</v>
      </c>
      <c r="BW913" s="15">
        <v>70</v>
      </c>
      <c r="BX913" s="15">
        <v>71</v>
      </c>
      <c r="BY913" s="15">
        <v>72</v>
      </c>
      <c r="BZ913" s="15">
        <v>73</v>
      </c>
      <c r="CA913" s="15">
        <v>74</v>
      </c>
      <c r="CB913" s="15">
        <v>75</v>
      </c>
      <c r="CC913" s="15">
        <v>76</v>
      </c>
      <c r="CD913" s="15">
        <v>77</v>
      </c>
      <c r="CE913" s="15">
        <v>78</v>
      </c>
      <c r="CF913" s="15">
        <v>79</v>
      </c>
      <c r="CG913" s="15">
        <v>80</v>
      </c>
      <c r="CH913" s="15">
        <v>81</v>
      </c>
      <c r="CI913" s="15">
        <v>82</v>
      </c>
      <c r="CJ913" s="15">
        <v>83</v>
      </c>
      <c r="CK913" s="15">
        <v>84</v>
      </c>
      <c r="CL913" s="15">
        <v>85</v>
      </c>
      <c r="CM913" s="15">
        <v>86</v>
      </c>
      <c r="CN913" s="15">
        <v>87</v>
      </c>
      <c r="CO913" s="15">
        <v>88</v>
      </c>
      <c r="CP913" s="15">
        <v>89</v>
      </c>
      <c r="CQ913" s="15">
        <v>90</v>
      </c>
      <c r="CR913" s="15">
        <v>91</v>
      </c>
      <c r="CS913" s="15">
        <v>92</v>
      </c>
      <c r="CT913" s="15">
        <v>93</v>
      </c>
      <c r="CU913" s="15">
        <v>94</v>
      </c>
      <c r="CV913" s="15">
        <v>95</v>
      </c>
      <c r="CW913" s="15">
        <v>96</v>
      </c>
      <c r="CX913" s="15">
        <v>97</v>
      </c>
      <c r="CY913" s="15">
        <v>98</v>
      </c>
      <c r="CZ913" s="15">
        <v>99</v>
      </c>
      <c r="DA913" s="15">
        <v>100</v>
      </c>
      <c r="DB913" s="15">
        <v>101</v>
      </c>
      <c r="DC913" s="15">
        <v>102</v>
      </c>
      <c r="DD913" s="15">
        <v>103</v>
      </c>
      <c r="DE913" s="15">
        <v>104</v>
      </c>
      <c r="DF913" s="15">
        <v>105</v>
      </c>
      <c r="DG913" s="15">
        <v>106</v>
      </c>
      <c r="DH913" s="15">
        <v>107</v>
      </c>
      <c r="DI913" s="15">
        <v>108</v>
      </c>
      <c r="DJ913" s="15">
        <v>109</v>
      </c>
      <c r="DK913" s="15">
        <v>110</v>
      </c>
      <c r="DL913" s="15">
        <v>111</v>
      </c>
      <c r="DM913" s="15">
        <v>112</v>
      </c>
      <c r="DN913" s="15">
        <v>113</v>
      </c>
      <c r="DO913" s="15">
        <v>114</v>
      </c>
      <c r="DP913" s="15">
        <v>115</v>
      </c>
      <c r="DQ913" s="15">
        <v>116</v>
      </c>
      <c r="DR913" s="15">
        <v>117</v>
      </c>
      <c r="DS913" s="15">
        <v>118</v>
      </c>
      <c r="DT913" s="15">
        <v>119</v>
      </c>
      <c r="DU913" s="15">
        <v>120</v>
      </c>
      <c r="DV913" s="15">
        <v>121</v>
      </c>
      <c r="DW913" s="15">
        <v>122</v>
      </c>
      <c r="DX913" s="15">
        <v>123</v>
      </c>
      <c r="DY913" s="15">
        <v>124</v>
      </c>
      <c r="DZ913" s="15">
        <v>125</v>
      </c>
      <c r="EA913" s="15">
        <v>126</v>
      </c>
      <c r="EB913" s="15">
        <v>127</v>
      </c>
      <c r="EC913" s="15">
        <v>128</v>
      </c>
      <c r="ED913" s="15">
        <v>129</v>
      </c>
      <c r="EE913" s="15">
        <v>130</v>
      </c>
      <c r="EF913" s="15">
        <v>131</v>
      </c>
      <c r="EG913" s="15">
        <v>132</v>
      </c>
      <c r="EH913" s="15">
        <v>133</v>
      </c>
      <c r="EI913" s="15">
        <v>134</v>
      </c>
      <c r="EJ913" s="15">
        <v>135</v>
      </c>
      <c r="EK913" s="15">
        <v>136</v>
      </c>
      <c r="EL913" s="15">
        <v>137</v>
      </c>
      <c r="EM913" s="15">
        <v>138</v>
      </c>
      <c r="EN913" s="15">
        <v>139</v>
      </c>
      <c r="EO913" s="15">
        <v>140</v>
      </c>
      <c r="EP913" s="15">
        <v>141</v>
      </c>
      <c r="EQ913" s="15">
        <v>142</v>
      </c>
      <c r="ER913" s="15">
        <v>143</v>
      </c>
      <c r="ES913" s="15">
        <v>144</v>
      </c>
      <c r="ET913" s="15">
        <v>145</v>
      </c>
      <c r="EU913" s="15">
        <v>146</v>
      </c>
      <c r="EV913" s="15">
        <v>147</v>
      </c>
      <c r="EW913" s="15">
        <v>148</v>
      </c>
      <c r="EX913" s="15">
        <v>149</v>
      </c>
      <c r="EY913" s="15">
        <v>150</v>
      </c>
      <c r="EZ913" s="15">
        <v>151</v>
      </c>
      <c r="FA913" s="15">
        <v>152</v>
      </c>
      <c r="FB913" s="15">
        <v>153</v>
      </c>
      <c r="FC913" s="15">
        <v>154</v>
      </c>
      <c r="FD913" s="15">
        <v>155</v>
      </c>
      <c r="FE913" s="15">
        <v>156</v>
      </c>
      <c r="FF913" s="15">
        <v>157</v>
      </c>
      <c r="FG913" s="15">
        <v>158</v>
      </c>
      <c r="FH913" s="15">
        <v>159</v>
      </c>
      <c r="FI913" s="15">
        <v>160</v>
      </c>
      <c r="FJ913" s="15">
        <v>161</v>
      </c>
      <c r="FK913" s="15">
        <v>162</v>
      </c>
      <c r="FL913" s="15">
        <v>163</v>
      </c>
      <c r="FM913" s="15">
        <v>164</v>
      </c>
      <c r="FN913" s="15">
        <v>165</v>
      </c>
      <c r="FO913" s="15">
        <v>166</v>
      </c>
      <c r="FP913" s="15">
        <v>167</v>
      </c>
      <c r="FQ913" s="15">
        <v>168</v>
      </c>
      <c r="FR913" s="15">
        <v>169</v>
      </c>
      <c r="FS913" s="15">
        <v>170</v>
      </c>
      <c r="FT913" s="15">
        <v>171</v>
      </c>
      <c r="FU913" s="15">
        <v>172</v>
      </c>
      <c r="FV913" s="15">
        <v>173</v>
      </c>
      <c r="FW913" s="15">
        <v>174</v>
      </c>
      <c r="FX913" s="15">
        <v>175</v>
      </c>
      <c r="FY913" s="15">
        <v>176</v>
      </c>
      <c r="FZ913" s="15">
        <v>177</v>
      </c>
      <c r="GA913" s="15">
        <v>178</v>
      </c>
      <c r="GB913" s="15">
        <v>179</v>
      </c>
      <c r="GC913" s="15">
        <v>180</v>
      </c>
      <c r="GD913" s="15">
        <v>181</v>
      </c>
      <c r="GE913" s="15">
        <v>182</v>
      </c>
      <c r="GF913" s="15">
        <v>183</v>
      </c>
      <c r="GG913" s="15">
        <v>184</v>
      </c>
      <c r="GH913" s="15">
        <v>185</v>
      </c>
    </row>
    <row r="914" spans="4:194" s="15" customFormat="1">
      <c r="E914" s="475" t="s">
        <v>311</v>
      </c>
      <c r="F914" s="15">
        <v>122</v>
      </c>
      <c r="G914" s="15">
        <v>110</v>
      </c>
      <c r="H914" s="15">
        <v>99</v>
      </c>
      <c r="I914" s="15">
        <v>140</v>
      </c>
      <c r="J914" s="15">
        <v>126</v>
      </c>
      <c r="K914" s="15">
        <v>43</v>
      </c>
      <c r="L914" s="15">
        <v>90</v>
      </c>
      <c r="M914" s="15">
        <v>127</v>
      </c>
      <c r="N914" s="15">
        <v>177</v>
      </c>
      <c r="O914" s="15">
        <v>64</v>
      </c>
      <c r="P914" s="15">
        <v>164</v>
      </c>
      <c r="Q914" s="15">
        <v>120</v>
      </c>
      <c r="R914" s="15">
        <v>60</v>
      </c>
      <c r="S914" s="15">
        <v>142</v>
      </c>
      <c r="T914" s="15">
        <v>137</v>
      </c>
      <c r="U914" s="15">
        <v>62</v>
      </c>
      <c r="V914" s="15">
        <v>129</v>
      </c>
      <c r="W914" s="15">
        <v>25</v>
      </c>
      <c r="X914" s="15">
        <v>125</v>
      </c>
      <c r="Y914" s="15">
        <v>136</v>
      </c>
      <c r="Z914" s="15">
        <v>149</v>
      </c>
      <c r="AA914" s="15">
        <v>74</v>
      </c>
      <c r="AB914" s="15">
        <v>12</v>
      </c>
      <c r="AC914" s="15">
        <v>117</v>
      </c>
      <c r="AD914" s="15">
        <v>18</v>
      </c>
      <c r="AE914" s="15">
        <v>100</v>
      </c>
      <c r="AF914" s="15">
        <v>44</v>
      </c>
      <c r="AG914" s="15">
        <v>146</v>
      </c>
      <c r="AH914" s="15">
        <v>10</v>
      </c>
      <c r="AI914" s="15">
        <v>46</v>
      </c>
      <c r="AJ914" s="15">
        <v>138</v>
      </c>
      <c r="AK914" s="15">
        <v>66</v>
      </c>
      <c r="AL914" s="15">
        <v>97</v>
      </c>
      <c r="AM914" s="15">
        <v>56</v>
      </c>
      <c r="AN914" s="15">
        <v>184</v>
      </c>
      <c r="AO914" s="15">
        <v>50</v>
      </c>
      <c r="AP914" s="15">
        <v>3</v>
      </c>
      <c r="AQ914" s="15">
        <v>30</v>
      </c>
      <c r="AR914" s="15">
        <v>148</v>
      </c>
      <c r="AS914" s="15">
        <v>171</v>
      </c>
      <c r="AT914" s="15">
        <v>95</v>
      </c>
      <c r="AU914" s="15">
        <v>158</v>
      </c>
      <c r="AV914" s="15">
        <v>104</v>
      </c>
      <c r="AW914" s="15">
        <v>40</v>
      </c>
      <c r="AX914" s="15">
        <v>89</v>
      </c>
      <c r="AY914" s="15">
        <v>38</v>
      </c>
      <c r="AZ914" s="15">
        <v>144</v>
      </c>
      <c r="BA914" s="15">
        <v>156</v>
      </c>
      <c r="BB914" s="15">
        <v>6</v>
      </c>
      <c r="BC914" s="15">
        <v>179</v>
      </c>
      <c r="BD914" s="15">
        <v>87</v>
      </c>
      <c r="BE914" s="15">
        <v>69</v>
      </c>
      <c r="BF914" s="15">
        <v>34</v>
      </c>
      <c r="BG914" s="15">
        <v>123</v>
      </c>
      <c r="BH914" s="15">
        <v>24</v>
      </c>
      <c r="BI914" s="15">
        <v>174</v>
      </c>
      <c r="BJ914" s="15">
        <v>141</v>
      </c>
      <c r="BK914" s="15">
        <v>5</v>
      </c>
      <c r="BL914" s="15">
        <v>73</v>
      </c>
      <c r="BM914" s="15">
        <v>31</v>
      </c>
      <c r="BN914" s="15">
        <v>92</v>
      </c>
      <c r="BO914" s="15">
        <v>16</v>
      </c>
      <c r="BP914" s="15">
        <v>81</v>
      </c>
      <c r="BQ914" s="15">
        <v>131</v>
      </c>
      <c r="BR914" s="15">
        <v>78</v>
      </c>
      <c r="BS914" s="15">
        <v>105</v>
      </c>
      <c r="BT914" s="15">
        <v>11</v>
      </c>
      <c r="BU914" s="15">
        <v>165</v>
      </c>
      <c r="BV914" s="15">
        <v>76</v>
      </c>
      <c r="BW914" s="15">
        <v>94</v>
      </c>
      <c r="BX914" s="15">
        <v>23</v>
      </c>
      <c r="BY914" s="15">
        <v>150</v>
      </c>
      <c r="BZ914" s="15">
        <v>172</v>
      </c>
      <c r="CA914" s="15">
        <v>20</v>
      </c>
      <c r="CB914" s="15">
        <v>166</v>
      </c>
      <c r="CC914" s="15">
        <v>80</v>
      </c>
      <c r="CD914" s="15">
        <v>159</v>
      </c>
      <c r="CE914" s="15">
        <v>52</v>
      </c>
      <c r="CF914" s="15">
        <v>102</v>
      </c>
      <c r="CG914" s="15">
        <v>161</v>
      </c>
      <c r="CH914" s="15">
        <v>133</v>
      </c>
      <c r="CI914" s="15">
        <v>4</v>
      </c>
      <c r="CJ914" s="15">
        <v>185</v>
      </c>
      <c r="CK914" s="15">
        <v>178</v>
      </c>
      <c r="CL914" s="15">
        <v>59</v>
      </c>
      <c r="CM914" s="15">
        <v>183</v>
      </c>
      <c r="CN914" s="15">
        <v>29</v>
      </c>
      <c r="CO914" s="15">
        <v>55</v>
      </c>
      <c r="CP914" s="15">
        <v>128</v>
      </c>
      <c r="CQ914" s="15">
        <v>7</v>
      </c>
      <c r="CR914" s="15">
        <v>54</v>
      </c>
      <c r="CS914" s="15">
        <v>83</v>
      </c>
      <c r="CT914" s="15">
        <v>71</v>
      </c>
      <c r="CU914" s="15">
        <v>132</v>
      </c>
      <c r="CV914" s="15">
        <v>61</v>
      </c>
      <c r="CW914" s="15">
        <v>180</v>
      </c>
      <c r="CX914" s="15">
        <v>86</v>
      </c>
      <c r="CY914" s="15">
        <v>2</v>
      </c>
      <c r="CZ914" s="15">
        <v>32</v>
      </c>
      <c r="DA914" s="15">
        <v>58</v>
      </c>
      <c r="DB914" s="15">
        <v>175</v>
      </c>
      <c r="DC914" s="15">
        <v>170</v>
      </c>
      <c r="DD914" s="15">
        <v>96</v>
      </c>
      <c r="DE914" s="15">
        <v>116</v>
      </c>
      <c r="DF914" s="15">
        <v>153</v>
      </c>
      <c r="DG914" s="15">
        <v>77</v>
      </c>
      <c r="DH914" s="15">
        <v>155</v>
      </c>
      <c r="DI914" s="15">
        <v>57</v>
      </c>
      <c r="DJ914" s="15">
        <v>101</v>
      </c>
      <c r="DK914" s="15">
        <v>98</v>
      </c>
      <c r="DL914" s="15">
        <v>39</v>
      </c>
      <c r="DM914" s="15">
        <v>115</v>
      </c>
      <c r="DN914" s="15">
        <v>119</v>
      </c>
      <c r="DO914" s="15">
        <v>182</v>
      </c>
      <c r="DP914" s="15">
        <v>106</v>
      </c>
      <c r="DQ914" s="15">
        <v>82</v>
      </c>
      <c r="DR914" s="15">
        <v>13</v>
      </c>
      <c r="DS914" s="15">
        <v>147</v>
      </c>
      <c r="DT914" s="15">
        <v>111</v>
      </c>
      <c r="DU914" s="15">
        <v>152</v>
      </c>
      <c r="DV914" s="15">
        <v>169</v>
      </c>
      <c r="DW914" s="15">
        <v>114</v>
      </c>
      <c r="DX914" s="15">
        <v>160</v>
      </c>
      <c r="DY914" s="15">
        <v>72</v>
      </c>
      <c r="DZ914" s="15">
        <v>28</v>
      </c>
      <c r="EA914" s="15">
        <v>139</v>
      </c>
      <c r="EB914" s="15">
        <v>65</v>
      </c>
      <c r="EC914" s="15">
        <v>135</v>
      </c>
      <c r="ED914" s="15">
        <v>17</v>
      </c>
      <c r="EE914" s="15">
        <v>167</v>
      </c>
      <c r="EF914" s="15">
        <v>130</v>
      </c>
      <c r="EG914" s="15">
        <v>88</v>
      </c>
      <c r="EH914" s="15">
        <v>1</v>
      </c>
      <c r="EI914" s="15">
        <v>168</v>
      </c>
      <c r="EJ914" s="15">
        <v>93</v>
      </c>
      <c r="EK914" s="15">
        <v>124</v>
      </c>
      <c r="EL914" s="15">
        <v>15</v>
      </c>
      <c r="EM914" s="15">
        <v>21</v>
      </c>
      <c r="EN914" s="15">
        <v>26</v>
      </c>
      <c r="EO914" s="15">
        <v>49</v>
      </c>
      <c r="EP914" s="15">
        <v>27</v>
      </c>
      <c r="EQ914" s="15">
        <v>41</v>
      </c>
      <c r="ER914" s="15">
        <v>37</v>
      </c>
      <c r="ES914" s="15">
        <v>47</v>
      </c>
      <c r="ET914" s="15">
        <v>163</v>
      </c>
      <c r="EU914" s="15">
        <v>45</v>
      </c>
      <c r="EV914" s="15">
        <v>68</v>
      </c>
      <c r="EW914" s="15">
        <v>14</v>
      </c>
      <c r="EX914" s="15">
        <v>157</v>
      </c>
      <c r="EY914" s="15">
        <v>108</v>
      </c>
      <c r="EZ914" s="15">
        <v>70</v>
      </c>
      <c r="FA914" s="15">
        <v>109</v>
      </c>
      <c r="FB914" s="15">
        <v>176</v>
      </c>
      <c r="FC914" s="15">
        <v>118</v>
      </c>
      <c r="FD914" s="15">
        <v>173</v>
      </c>
      <c r="FE914" s="15">
        <v>75</v>
      </c>
      <c r="FF914" s="15">
        <v>143</v>
      </c>
      <c r="FG914" s="15">
        <v>42</v>
      </c>
      <c r="FH914" s="15">
        <v>48</v>
      </c>
      <c r="FI914" s="15">
        <v>151</v>
      </c>
      <c r="FJ914" s="15">
        <v>19</v>
      </c>
      <c r="FK914" s="15">
        <v>181</v>
      </c>
      <c r="FL914" s="15">
        <v>9</v>
      </c>
      <c r="FM914" s="15">
        <v>33</v>
      </c>
      <c r="FN914" s="15">
        <v>113</v>
      </c>
      <c r="FO914" s="15">
        <v>22</v>
      </c>
      <c r="FP914" s="15">
        <v>145</v>
      </c>
      <c r="FQ914" s="15">
        <v>79</v>
      </c>
      <c r="FR914" s="15">
        <v>121</v>
      </c>
      <c r="FS914" s="15">
        <v>112</v>
      </c>
      <c r="FT914" s="15">
        <v>8</v>
      </c>
      <c r="FU914" s="15">
        <v>103</v>
      </c>
      <c r="FV914" s="15">
        <v>107</v>
      </c>
      <c r="FW914" s="15">
        <v>63</v>
      </c>
      <c r="FX914" s="15">
        <v>91</v>
      </c>
      <c r="FY914" s="15">
        <v>154</v>
      </c>
      <c r="FZ914" s="15">
        <v>53</v>
      </c>
      <c r="GA914" s="15">
        <v>84</v>
      </c>
      <c r="GB914" s="15">
        <v>36</v>
      </c>
      <c r="GC914" s="15">
        <v>67</v>
      </c>
      <c r="GD914" s="15">
        <v>162</v>
      </c>
      <c r="GE914" s="15">
        <v>134</v>
      </c>
      <c r="GF914" s="15">
        <v>85</v>
      </c>
      <c r="GG914" s="15">
        <v>35</v>
      </c>
      <c r="GH914" s="15">
        <v>51</v>
      </c>
    </row>
    <row r="915" spans="4:194" s="15" customFormat="1">
      <c r="E915" s="475" t="s">
        <v>313</v>
      </c>
      <c r="F915" s="15">
        <v>185</v>
      </c>
      <c r="G915" s="15">
        <v>98</v>
      </c>
      <c r="H915" s="15">
        <v>74</v>
      </c>
      <c r="I915" s="15">
        <v>8</v>
      </c>
      <c r="J915" s="15">
        <v>42</v>
      </c>
      <c r="K915" s="15">
        <v>60</v>
      </c>
      <c r="L915" s="15">
        <v>26</v>
      </c>
      <c r="M915" s="15">
        <v>110</v>
      </c>
      <c r="N915" s="15">
        <v>176</v>
      </c>
      <c r="O915" s="15">
        <v>19</v>
      </c>
      <c r="P915" s="15">
        <v>40</v>
      </c>
      <c r="Q915" s="15">
        <v>93</v>
      </c>
      <c r="R915" s="15">
        <v>161</v>
      </c>
      <c r="S915" s="15">
        <v>87</v>
      </c>
      <c r="T915" s="15">
        <v>57</v>
      </c>
      <c r="U915" s="15">
        <v>137</v>
      </c>
      <c r="V915" s="15">
        <v>78</v>
      </c>
      <c r="W915" s="15">
        <v>116</v>
      </c>
      <c r="X915" s="15">
        <v>162</v>
      </c>
      <c r="Y915" s="15">
        <v>103</v>
      </c>
      <c r="Z915" s="15">
        <v>69</v>
      </c>
      <c r="AA915" s="15">
        <v>104</v>
      </c>
      <c r="AB915" s="15">
        <v>15</v>
      </c>
      <c r="AC915" s="15">
        <v>51</v>
      </c>
      <c r="AD915" s="15">
        <v>147</v>
      </c>
      <c r="AE915" s="15">
        <v>67</v>
      </c>
      <c r="AF915" s="15">
        <v>79</v>
      </c>
      <c r="AG915" s="15">
        <v>109</v>
      </c>
      <c r="AH915" s="15">
        <v>92</v>
      </c>
      <c r="AI915" s="15">
        <v>2</v>
      </c>
      <c r="AJ915" s="15">
        <v>150</v>
      </c>
      <c r="AK915" s="15">
        <v>28</v>
      </c>
      <c r="AL915" s="15">
        <v>120</v>
      </c>
      <c r="AM915" s="15">
        <v>46</v>
      </c>
      <c r="AN915" s="15">
        <v>71</v>
      </c>
      <c r="AO915" s="15">
        <v>170</v>
      </c>
      <c r="AP915" s="15">
        <v>85</v>
      </c>
      <c r="AQ915" s="15">
        <v>177</v>
      </c>
      <c r="AR915" s="15">
        <v>183</v>
      </c>
      <c r="AS915" s="15">
        <v>13</v>
      </c>
      <c r="AT915" s="15">
        <v>64</v>
      </c>
      <c r="AU915" s="15">
        <v>14</v>
      </c>
      <c r="AV915" s="15">
        <v>129</v>
      </c>
      <c r="AW915" s="15">
        <v>96</v>
      </c>
      <c r="AX915" s="15">
        <v>124</v>
      </c>
      <c r="AY915" s="15">
        <v>148</v>
      </c>
      <c r="AZ915" s="15">
        <v>113</v>
      </c>
      <c r="BA915" s="15">
        <v>142</v>
      </c>
      <c r="BB915" s="15">
        <v>70</v>
      </c>
      <c r="BC915" s="15">
        <v>81</v>
      </c>
      <c r="BD915" s="15">
        <v>167</v>
      </c>
      <c r="BE915" s="15">
        <v>33</v>
      </c>
      <c r="BF915" s="15">
        <v>144</v>
      </c>
      <c r="BG915" s="15">
        <v>146</v>
      </c>
      <c r="BH915" s="15">
        <v>66</v>
      </c>
      <c r="BI915" s="15">
        <v>117</v>
      </c>
      <c r="BJ915" s="15">
        <v>5</v>
      </c>
      <c r="BK915" s="15">
        <v>112</v>
      </c>
      <c r="BL915" s="15">
        <v>97</v>
      </c>
      <c r="BM915" s="15">
        <v>52</v>
      </c>
      <c r="BN915" s="15">
        <v>160</v>
      </c>
      <c r="BO915" s="15">
        <v>50</v>
      </c>
      <c r="BP915" s="15">
        <v>7</v>
      </c>
      <c r="BQ915" s="15">
        <v>41</v>
      </c>
      <c r="BR915" s="15">
        <v>138</v>
      </c>
      <c r="BS915" s="15">
        <v>108</v>
      </c>
      <c r="BT915" s="15">
        <v>63</v>
      </c>
      <c r="BU915" s="15">
        <v>29</v>
      </c>
      <c r="BV915" s="15">
        <v>11</v>
      </c>
      <c r="BW915" s="15">
        <v>111</v>
      </c>
      <c r="BX915" s="15">
        <v>35</v>
      </c>
      <c r="BY915" s="15">
        <v>163</v>
      </c>
      <c r="BZ915" s="15">
        <v>152</v>
      </c>
      <c r="CA915" s="15">
        <v>83</v>
      </c>
      <c r="CB915" s="15">
        <v>21</v>
      </c>
      <c r="CC915" s="15">
        <v>179</v>
      </c>
      <c r="CD915" s="15">
        <v>30</v>
      </c>
      <c r="CE915" s="15">
        <v>17</v>
      </c>
      <c r="CF915" s="15">
        <v>158</v>
      </c>
      <c r="CG915" s="15">
        <v>127</v>
      </c>
      <c r="CH915" s="15">
        <v>184</v>
      </c>
      <c r="CI915" s="15">
        <v>165</v>
      </c>
      <c r="CJ915" s="15">
        <v>72</v>
      </c>
      <c r="CK915" s="15">
        <v>172</v>
      </c>
      <c r="CL915" s="15">
        <v>36</v>
      </c>
      <c r="CM915" s="15">
        <v>102</v>
      </c>
      <c r="CN915" s="15">
        <v>151</v>
      </c>
      <c r="CO915" s="15">
        <v>175</v>
      </c>
      <c r="CP915" s="15">
        <v>31</v>
      </c>
      <c r="CQ915" s="15">
        <v>131</v>
      </c>
      <c r="CR915" s="15">
        <v>49</v>
      </c>
      <c r="CS915" s="15">
        <v>123</v>
      </c>
      <c r="CT915" s="15">
        <v>6</v>
      </c>
      <c r="CU915" s="15">
        <v>141</v>
      </c>
      <c r="CV915" s="15">
        <v>86</v>
      </c>
      <c r="CW915" s="15">
        <v>89</v>
      </c>
      <c r="CX915" s="15">
        <v>106</v>
      </c>
      <c r="CY915" s="15">
        <v>4</v>
      </c>
      <c r="CZ915" s="15">
        <v>12</v>
      </c>
      <c r="DA915" s="15">
        <v>76</v>
      </c>
      <c r="DB915" s="15">
        <v>182</v>
      </c>
      <c r="DC915" s="15">
        <v>55</v>
      </c>
      <c r="DD915" s="15">
        <v>56</v>
      </c>
      <c r="DE915" s="15">
        <v>82</v>
      </c>
      <c r="DF915" s="15">
        <v>3</v>
      </c>
      <c r="DG915" s="15">
        <v>118</v>
      </c>
      <c r="DH915" s="15">
        <v>178</v>
      </c>
      <c r="DI915" s="15">
        <v>139</v>
      </c>
      <c r="DJ915" s="15">
        <v>130</v>
      </c>
      <c r="DK915" s="15">
        <v>122</v>
      </c>
      <c r="DL915" s="15">
        <v>65</v>
      </c>
      <c r="DM915" s="15">
        <v>168</v>
      </c>
      <c r="DN915" s="15">
        <v>39</v>
      </c>
      <c r="DO915" s="15">
        <v>181</v>
      </c>
      <c r="DP915" s="15">
        <v>23</v>
      </c>
      <c r="DQ915" s="15">
        <v>99</v>
      </c>
      <c r="DR915" s="15">
        <v>34</v>
      </c>
      <c r="DS915" s="15">
        <v>61</v>
      </c>
      <c r="DT915" s="15">
        <v>143</v>
      </c>
      <c r="DU915" s="15">
        <v>156</v>
      </c>
      <c r="DV915" s="15">
        <v>115</v>
      </c>
      <c r="DW915" s="15">
        <v>18</v>
      </c>
      <c r="DX915" s="15">
        <v>180</v>
      </c>
      <c r="DY915" s="15">
        <v>45</v>
      </c>
      <c r="DZ915" s="15">
        <v>154</v>
      </c>
      <c r="EA915" s="15">
        <v>73</v>
      </c>
      <c r="EB915" s="15">
        <v>119</v>
      </c>
      <c r="EC915" s="15">
        <v>166</v>
      </c>
      <c r="ED915" s="15">
        <v>43</v>
      </c>
      <c r="EE915" s="15">
        <v>37</v>
      </c>
      <c r="EF915" s="15">
        <v>114</v>
      </c>
      <c r="EG915" s="15">
        <v>153</v>
      </c>
      <c r="EH915" s="15">
        <v>134</v>
      </c>
      <c r="EI915" s="15">
        <v>68</v>
      </c>
      <c r="EJ915" s="15">
        <v>121</v>
      </c>
      <c r="EK915" s="15">
        <v>157</v>
      </c>
      <c r="EL915" s="15">
        <v>173</v>
      </c>
      <c r="EM915" s="15">
        <v>105</v>
      </c>
      <c r="EN915" s="15">
        <v>62</v>
      </c>
      <c r="EO915" s="15">
        <v>133</v>
      </c>
      <c r="EP915" s="15">
        <v>10</v>
      </c>
      <c r="EQ915" s="15">
        <v>91</v>
      </c>
      <c r="ER915" s="15">
        <v>47</v>
      </c>
      <c r="ES915" s="15">
        <v>53</v>
      </c>
      <c r="ET915" s="15">
        <v>149</v>
      </c>
      <c r="EU915" s="15">
        <v>140</v>
      </c>
      <c r="EV915" s="15">
        <v>25</v>
      </c>
      <c r="EW915" s="15">
        <v>32</v>
      </c>
      <c r="EX915" s="15">
        <v>1</v>
      </c>
      <c r="EY915" s="15">
        <v>101</v>
      </c>
      <c r="EZ915" s="15">
        <v>24</v>
      </c>
      <c r="FA915" s="15">
        <v>126</v>
      </c>
      <c r="FB915" s="15">
        <v>132</v>
      </c>
      <c r="FC915" s="15">
        <v>38</v>
      </c>
      <c r="FD915" s="15">
        <v>174</v>
      </c>
      <c r="FE915" s="15">
        <v>90</v>
      </c>
      <c r="FF915" s="15">
        <v>58</v>
      </c>
      <c r="FG915" s="15">
        <v>155</v>
      </c>
      <c r="FH915" s="15">
        <v>107</v>
      </c>
      <c r="FI915" s="15">
        <v>22</v>
      </c>
      <c r="FJ915" s="15">
        <v>59</v>
      </c>
      <c r="FK915" s="15">
        <v>48</v>
      </c>
      <c r="FL915" s="15">
        <v>44</v>
      </c>
      <c r="FM915" s="15">
        <v>16</v>
      </c>
      <c r="FN915" s="15">
        <v>164</v>
      </c>
      <c r="FO915" s="15">
        <v>94</v>
      </c>
      <c r="FP915" s="15">
        <v>128</v>
      </c>
      <c r="FQ915" s="15">
        <v>136</v>
      </c>
      <c r="FR915" s="15">
        <v>75</v>
      </c>
      <c r="FS915" s="15">
        <v>77</v>
      </c>
      <c r="FT915" s="15">
        <v>20</v>
      </c>
      <c r="FU915" s="15">
        <v>84</v>
      </c>
      <c r="FV915" s="15">
        <v>145</v>
      </c>
      <c r="FW915" s="15">
        <v>95</v>
      </c>
      <c r="FX915" s="15">
        <v>88</v>
      </c>
      <c r="FY915" s="15">
        <v>9</v>
      </c>
      <c r="FZ915" s="15">
        <v>171</v>
      </c>
      <c r="GA915" s="15">
        <v>159</v>
      </c>
      <c r="GB915" s="15">
        <v>27</v>
      </c>
      <c r="GC915" s="15">
        <v>54</v>
      </c>
      <c r="GD915" s="15">
        <v>125</v>
      </c>
      <c r="GE915" s="15">
        <v>135</v>
      </c>
      <c r="GF915" s="15">
        <v>80</v>
      </c>
      <c r="GG915" s="15">
        <v>100</v>
      </c>
      <c r="GH915" s="15">
        <v>169</v>
      </c>
    </row>
    <row r="916" spans="4:194" s="15" customFormat="1"/>
    <row r="917" spans="4:194" s="15" customFormat="1">
      <c r="D917" s="479">
        <v>186</v>
      </c>
      <c r="E917" s="40" t="s">
        <v>338</v>
      </c>
    </row>
    <row r="918" spans="4:194" s="15" customFormat="1">
      <c r="E918" s="475" t="s">
        <v>283</v>
      </c>
      <c r="F918" s="15">
        <v>1</v>
      </c>
      <c r="G918" s="15">
        <v>2</v>
      </c>
      <c r="H918" s="15">
        <v>3</v>
      </c>
      <c r="I918" s="15">
        <v>4</v>
      </c>
      <c r="J918" s="15">
        <v>5</v>
      </c>
      <c r="K918" s="15">
        <v>6</v>
      </c>
      <c r="L918" s="15">
        <v>7</v>
      </c>
      <c r="M918" s="15">
        <v>8</v>
      </c>
      <c r="N918" s="15">
        <v>9</v>
      </c>
      <c r="O918" s="15">
        <v>10</v>
      </c>
      <c r="P918" s="15">
        <v>11</v>
      </c>
      <c r="Q918" s="15">
        <v>12</v>
      </c>
      <c r="R918" s="15">
        <v>13</v>
      </c>
      <c r="S918" s="15">
        <v>14</v>
      </c>
      <c r="T918" s="15">
        <v>15</v>
      </c>
      <c r="U918" s="15">
        <v>16</v>
      </c>
      <c r="V918" s="15">
        <v>17</v>
      </c>
      <c r="W918" s="15">
        <v>18</v>
      </c>
      <c r="X918" s="15">
        <v>19</v>
      </c>
      <c r="Y918" s="15">
        <v>20</v>
      </c>
      <c r="Z918" s="15">
        <v>21</v>
      </c>
      <c r="AA918" s="15">
        <v>22</v>
      </c>
      <c r="AB918" s="15">
        <v>23</v>
      </c>
      <c r="AC918" s="15">
        <v>24</v>
      </c>
      <c r="AD918" s="15">
        <v>25</v>
      </c>
      <c r="AE918" s="15">
        <v>26</v>
      </c>
      <c r="AF918" s="15">
        <v>27</v>
      </c>
      <c r="AG918" s="15">
        <v>28</v>
      </c>
      <c r="AH918" s="15">
        <v>29</v>
      </c>
      <c r="AI918" s="15">
        <v>30</v>
      </c>
      <c r="AJ918" s="15">
        <v>31</v>
      </c>
      <c r="AK918" s="15">
        <v>32</v>
      </c>
      <c r="AL918" s="15">
        <v>33</v>
      </c>
      <c r="AM918" s="15">
        <v>34</v>
      </c>
      <c r="AN918" s="15">
        <v>35</v>
      </c>
      <c r="AO918" s="15">
        <v>36</v>
      </c>
      <c r="AP918" s="15">
        <v>37</v>
      </c>
      <c r="AQ918" s="15">
        <v>38</v>
      </c>
      <c r="AR918" s="15">
        <v>39</v>
      </c>
      <c r="AS918" s="15">
        <v>40</v>
      </c>
      <c r="AT918" s="15">
        <v>41</v>
      </c>
      <c r="AU918" s="15">
        <v>42</v>
      </c>
      <c r="AV918" s="15">
        <v>43</v>
      </c>
      <c r="AW918" s="15">
        <v>44</v>
      </c>
      <c r="AX918" s="15">
        <v>45</v>
      </c>
      <c r="AY918" s="15">
        <v>46</v>
      </c>
      <c r="AZ918" s="15">
        <v>47</v>
      </c>
      <c r="BA918" s="15">
        <v>48</v>
      </c>
      <c r="BB918" s="15">
        <v>49</v>
      </c>
      <c r="BC918" s="15">
        <v>50</v>
      </c>
      <c r="BD918" s="15">
        <v>51</v>
      </c>
      <c r="BE918" s="15">
        <v>52</v>
      </c>
      <c r="BF918" s="15">
        <v>53</v>
      </c>
      <c r="BG918" s="15">
        <v>54</v>
      </c>
      <c r="BH918" s="15">
        <v>55</v>
      </c>
      <c r="BI918" s="15">
        <v>56</v>
      </c>
      <c r="BJ918" s="15">
        <v>57</v>
      </c>
      <c r="BK918" s="15">
        <v>58</v>
      </c>
      <c r="BL918" s="15">
        <v>59</v>
      </c>
      <c r="BM918" s="15">
        <v>60</v>
      </c>
      <c r="BN918" s="15">
        <v>61</v>
      </c>
      <c r="BO918" s="15">
        <v>62</v>
      </c>
      <c r="BP918" s="15">
        <v>63</v>
      </c>
      <c r="BQ918" s="15">
        <v>64</v>
      </c>
      <c r="BR918" s="15">
        <v>65</v>
      </c>
      <c r="BS918" s="15">
        <v>66</v>
      </c>
      <c r="BT918" s="15">
        <v>67</v>
      </c>
      <c r="BU918" s="15">
        <v>68</v>
      </c>
      <c r="BV918" s="15">
        <v>69</v>
      </c>
      <c r="BW918" s="15">
        <v>70</v>
      </c>
      <c r="BX918" s="15">
        <v>71</v>
      </c>
      <c r="BY918" s="15">
        <v>72</v>
      </c>
      <c r="BZ918" s="15">
        <v>73</v>
      </c>
      <c r="CA918" s="15">
        <v>74</v>
      </c>
      <c r="CB918" s="15">
        <v>75</v>
      </c>
      <c r="CC918" s="15">
        <v>76</v>
      </c>
      <c r="CD918" s="15">
        <v>77</v>
      </c>
      <c r="CE918" s="15">
        <v>78</v>
      </c>
      <c r="CF918" s="15">
        <v>79</v>
      </c>
      <c r="CG918" s="15">
        <v>80</v>
      </c>
      <c r="CH918" s="15">
        <v>81</v>
      </c>
      <c r="CI918" s="15">
        <v>82</v>
      </c>
      <c r="CJ918" s="15">
        <v>83</v>
      </c>
      <c r="CK918" s="15">
        <v>84</v>
      </c>
      <c r="CL918" s="15">
        <v>85</v>
      </c>
      <c r="CM918" s="15">
        <v>86</v>
      </c>
      <c r="CN918" s="15">
        <v>87</v>
      </c>
      <c r="CO918" s="15">
        <v>88</v>
      </c>
      <c r="CP918" s="15">
        <v>89</v>
      </c>
      <c r="CQ918" s="15">
        <v>90</v>
      </c>
      <c r="CR918" s="15">
        <v>91</v>
      </c>
      <c r="CS918" s="15">
        <v>92</v>
      </c>
      <c r="CT918" s="15">
        <v>93</v>
      </c>
      <c r="CU918" s="15">
        <v>94</v>
      </c>
      <c r="CV918" s="15">
        <v>95</v>
      </c>
      <c r="CW918" s="15">
        <v>96</v>
      </c>
      <c r="CX918" s="15">
        <v>97</v>
      </c>
      <c r="CY918" s="15">
        <v>98</v>
      </c>
      <c r="CZ918" s="15">
        <v>99</v>
      </c>
      <c r="DA918" s="15">
        <v>100</v>
      </c>
      <c r="DB918" s="15">
        <v>101</v>
      </c>
      <c r="DC918" s="15">
        <v>102</v>
      </c>
      <c r="DD918" s="15">
        <v>103</v>
      </c>
      <c r="DE918" s="15">
        <v>104</v>
      </c>
      <c r="DF918" s="15">
        <v>105</v>
      </c>
      <c r="DG918" s="15">
        <v>106</v>
      </c>
      <c r="DH918" s="15">
        <v>107</v>
      </c>
      <c r="DI918" s="15">
        <v>108</v>
      </c>
      <c r="DJ918" s="15">
        <v>109</v>
      </c>
      <c r="DK918" s="15">
        <v>110</v>
      </c>
      <c r="DL918" s="15">
        <v>111</v>
      </c>
      <c r="DM918" s="15">
        <v>112</v>
      </c>
      <c r="DN918" s="15">
        <v>113</v>
      </c>
      <c r="DO918" s="15">
        <v>114</v>
      </c>
      <c r="DP918" s="15">
        <v>115</v>
      </c>
      <c r="DQ918" s="15">
        <v>116</v>
      </c>
      <c r="DR918" s="15">
        <v>117</v>
      </c>
      <c r="DS918" s="15">
        <v>118</v>
      </c>
      <c r="DT918" s="15">
        <v>119</v>
      </c>
      <c r="DU918" s="15">
        <v>120</v>
      </c>
      <c r="DV918" s="15">
        <v>121</v>
      </c>
      <c r="DW918" s="15">
        <v>122</v>
      </c>
      <c r="DX918" s="15">
        <v>123</v>
      </c>
      <c r="DY918" s="15">
        <v>124</v>
      </c>
      <c r="DZ918" s="15">
        <v>125</v>
      </c>
      <c r="EA918" s="15">
        <v>126</v>
      </c>
      <c r="EB918" s="15">
        <v>127</v>
      </c>
      <c r="EC918" s="15">
        <v>128</v>
      </c>
      <c r="ED918" s="15">
        <v>129</v>
      </c>
      <c r="EE918" s="15">
        <v>130</v>
      </c>
      <c r="EF918" s="15">
        <v>131</v>
      </c>
      <c r="EG918" s="15">
        <v>132</v>
      </c>
      <c r="EH918" s="15">
        <v>133</v>
      </c>
      <c r="EI918" s="15">
        <v>134</v>
      </c>
      <c r="EJ918" s="15">
        <v>135</v>
      </c>
      <c r="EK918" s="15">
        <v>136</v>
      </c>
      <c r="EL918" s="15">
        <v>137</v>
      </c>
      <c r="EM918" s="15">
        <v>138</v>
      </c>
      <c r="EN918" s="15">
        <v>139</v>
      </c>
      <c r="EO918" s="15">
        <v>140</v>
      </c>
      <c r="EP918" s="15">
        <v>141</v>
      </c>
      <c r="EQ918" s="15">
        <v>142</v>
      </c>
      <c r="ER918" s="15">
        <v>143</v>
      </c>
      <c r="ES918" s="15">
        <v>144</v>
      </c>
      <c r="ET918" s="15">
        <v>145</v>
      </c>
      <c r="EU918" s="15">
        <v>146</v>
      </c>
      <c r="EV918" s="15">
        <v>147</v>
      </c>
      <c r="EW918" s="15">
        <v>148</v>
      </c>
      <c r="EX918" s="15">
        <v>149</v>
      </c>
      <c r="EY918" s="15">
        <v>150</v>
      </c>
      <c r="EZ918" s="15">
        <v>151</v>
      </c>
      <c r="FA918" s="15">
        <v>152</v>
      </c>
      <c r="FB918" s="15">
        <v>153</v>
      </c>
      <c r="FC918" s="15">
        <v>154</v>
      </c>
      <c r="FD918" s="15">
        <v>155</v>
      </c>
      <c r="FE918" s="15">
        <v>156</v>
      </c>
      <c r="FF918" s="15">
        <v>157</v>
      </c>
      <c r="FG918" s="15">
        <v>158</v>
      </c>
      <c r="FH918" s="15">
        <v>159</v>
      </c>
      <c r="FI918" s="15">
        <v>160</v>
      </c>
      <c r="FJ918" s="15">
        <v>161</v>
      </c>
      <c r="FK918" s="15">
        <v>162</v>
      </c>
      <c r="FL918" s="15">
        <v>163</v>
      </c>
      <c r="FM918" s="15">
        <v>164</v>
      </c>
      <c r="FN918" s="15">
        <v>165</v>
      </c>
      <c r="FO918" s="15">
        <v>166</v>
      </c>
      <c r="FP918" s="15">
        <v>167</v>
      </c>
      <c r="FQ918" s="15">
        <v>168</v>
      </c>
      <c r="FR918" s="15">
        <v>169</v>
      </c>
      <c r="FS918" s="15">
        <v>170</v>
      </c>
      <c r="FT918" s="15">
        <v>171</v>
      </c>
      <c r="FU918" s="15">
        <v>172</v>
      </c>
      <c r="FV918" s="15">
        <v>173</v>
      </c>
      <c r="FW918" s="15">
        <v>174</v>
      </c>
      <c r="FY918" s="15">
        <v>175</v>
      </c>
      <c r="FZ918" s="15">
        <v>176</v>
      </c>
      <c r="GA918" s="15">
        <v>177</v>
      </c>
      <c r="GB918" s="15">
        <v>178</v>
      </c>
      <c r="GD918" s="15">
        <v>179</v>
      </c>
      <c r="GE918" s="15">
        <v>180</v>
      </c>
      <c r="GF918" s="15">
        <v>181</v>
      </c>
      <c r="GG918" s="15">
        <v>182</v>
      </c>
      <c r="GI918" s="15">
        <v>183</v>
      </c>
      <c r="GJ918" s="15">
        <v>184</v>
      </c>
      <c r="GK918" s="15">
        <v>185</v>
      </c>
      <c r="GL918" s="15">
        <v>186</v>
      </c>
    </row>
    <row r="919" spans="4:194" s="15" customFormat="1">
      <c r="E919" s="475" t="s">
        <v>311</v>
      </c>
      <c r="F919" s="15">
        <v>28</v>
      </c>
      <c r="G919" s="15">
        <v>58</v>
      </c>
      <c r="H919" s="15">
        <v>94</v>
      </c>
      <c r="I919" s="15">
        <v>161</v>
      </c>
      <c r="J919" s="15">
        <v>141</v>
      </c>
      <c r="K919" s="15">
        <v>90</v>
      </c>
      <c r="L919" s="15">
        <v>68</v>
      </c>
      <c r="M919" s="15">
        <v>81</v>
      </c>
      <c r="N919" s="15">
        <v>57</v>
      </c>
      <c r="O919" s="15">
        <v>180</v>
      </c>
      <c r="P919" s="15">
        <v>182</v>
      </c>
      <c r="Q919" s="15">
        <v>74</v>
      </c>
      <c r="R919" s="15">
        <v>147</v>
      </c>
      <c r="S919" s="15">
        <v>110</v>
      </c>
      <c r="T919" s="15">
        <v>93</v>
      </c>
      <c r="U919" s="15">
        <v>169</v>
      </c>
      <c r="V919" s="15">
        <v>88</v>
      </c>
      <c r="W919" s="15">
        <v>64</v>
      </c>
      <c r="X919" s="15">
        <v>111</v>
      </c>
      <c r="Y919" s="15">
        <v>179</v>
      </c>
      <c r="Z919" s="15">
        <v>170</v>
      </c>
      <c r="AA919" s="15">
        <v>145</v>
      </c>
      <c r="AB919" s="15">
        <v>54</v>
      </c>
      <c r="AC919" s="15">
        <v>122</v>
      </c>
      <c r="AD919" s="15">
        <v>82</v>
      </c>
      <c r="AE919" s="15">
        <v>29</v>
      </c>
      <c r="AF919" s="15">
        <v>156</v>
      </c>
      <c r="AG919" s="15">
        <v>178</v>
      </c>
      <c r="AH919" s="15">
        <v>17</v>
      </c>
      <c r="AI919" s="15">
        <v>37</v>
      </c>
      <c r="AJ919" s="15">
        <v>129</v>
      </c>
      <c r="AK919" s="15">
        <v>83</v>
      </c>
      <c r="AL919" s="15">
        <v>114</v>
      </c>
      <c r="AM919" s="15">
        <v>50</v>
      </c>
      <c r="AN919" s="15">
        <v>38</v>
      </c>
      <c r="AO919" s="15">
        <v>10</v>
      </c>
      <c r="AP919" s="15">
        <v>30</v>
      </c>
      <c r="AQ919" s="15">
        <v>52</v>
      </c>
      <c r="AR919" s="15">
        <v>158</v>
      </c>
      <c r="AS919" s="15">
        <v>106</v>
      </c>
      <c r="AT919" s="15">
        <v>150</v>
      </c>
      <c r="AU919" s="15">
        <v>48</v>
      </c>
      <c r="AV919" s="15">
        <v>67</v>
      </c>
      <c r="AW919" s="15">
        <v>45</v>
      </c>
      <c r="AX919" s="15">
        <v>36</v>
      </c>
      <c r="AY919" s="15">
        <v>3</v>
      </c>
      <c r="AZ919" s="15">
        <v>85</v>
      </c>
      <c r="BA919" s="15">
        <v>42</v>
      </c>
      <c r="BB919" s="15">
        <v>76</v>
      </c>
      <c r="BC919" s="15">
        <v>177</v>
      </c>
      <c r="BD919" s="15">
        <v>172</v>
      </c>
      <c r="BE919" s="15">
        <v>73</v>
      </c>
      <c r="BF919" s="15">
        <v>92</v>
      </c>
      <c r="BG919" s="15">
        <v>23</v>
      </c>
      <c r="BH919" s="15">
        <v>184</v>
      </c>
      <c r="BI919" s="15">
        <v>4</v>
      </c>
      <c r="BJ919" s="15">
        <v>99</v>
      </c>
      <c r="BK919" s="15">
        <v>119</v>
      </c>
      <c r="BL919" s="15">
        <v>12</v>
      </c>
      <c r="BM919" s="15">
        <v>183</v>
      </c>
      <c r="BN919" s="15">
        <v>135</v>
      </c>
      <c r="BO919" s="15">
        <v>63</v>
      </c>
      <c r="BP919" s="15">
        <v>14</v>
      </c>
      <c r="BQ919" s="15">
        <v>20</v>
      </c>
      <c r="BR919" s="15">
        <v>173</v>
      </c>
      <c r="BS919" s="15">
        <v>79</v>
      </c>
      <c r="BT919" s="15">
        <v>185</v>
      </c>
      <c r="BU919" s="15">
        <v>142</v>
      </c>
      <c r="BV919" s="15">
        <v>162</v>
      </c>
      <c r="BW919" s="15">
        <v>32</v>
      </c>
      <c r="BX919" s="15">
        <v>15</v>
      </c>
      <c r="BY919" s="15">
        <v>104</v>
      </c>
      <c r="BZ919" s="15">
        <v>149</v>
      </c>
      <c r="CA919" s="15">
        <v>97</v>
      </c>
      <c r="CB919" s="15">
        <v>152</v>
      </c>
      <c r="CC919" s="15">
        <v>174</v>
      </c>
      <c r="CD919" s="15">
        <v>143</v>
      </c>
      <c r="CE919" s="15">
        <v>26</v>
      </c>
      <c r="CF919" s="15">
        <v>66</v>
      </c>
      <c r="CG919" s="15">
        <v>7</v>
      </c>
      <c r="CH919" s="15">
        <v>72</v>
      </c>
      <c r="CI919" s="15">
        <v>56</v>
      </c>
      <c r="CJ919" s="15">
        <v>175</v>
      </c>
      <c r="CK919" s="15">
        <v>51</v>
      </c>
      <c r="CL919" s="15">
        <v>118</v>
      </c>
      <c r="CM919" s="15">
        <v>163</v>
      </c>
      <c r="CN919" s="15">
        <v>34</v>
      </c>
      <c r="CO919" s="15">
        <v>125</v>
      </c>
      <c r="CP919" s="15">
        <v>136</v>
      </c>
      <c r="CQ919" s="15">
        <v>27</v>
      </c>
      <c r="CR919" s="15">
        <v>65</v>
      </c>
      <c r="CS919" s="15">
        <v>53</v>
      </c>
      <c r="CT919" s="15">
        <v>77</v>
      </c>
      <c r="CU919" s="15">
        <v>168</v>
      </c>
      <c r="CV919" s="15">
        <v>44</v>
      </c>
      <c r="CW919" s="15">
        <v>105</v>
      </c>
      <c r="CX919" s="15">
        <v>60</v>
      </c>
      <c r="CY919" s="15">
        <v>80</v>
      </c>
      <c r="CZ919" s="15">
        <v>121</v>
      </c>
      <c r="DA919" s="15">
        <v>1</v>
      </c>
      <c r="DB919" s="15">
        <v>43</v>
      </c>
      <c r="DC919" s="15">
        <v>33</v>
      </c>
      <c r="DD919" s="15">
        <v>86</v>
      </c>
      <c r="DE919" s="15">
        <v>148</v>
      </c>
      <c r="DF919" s="15">
        <v>24</v>
      </c>
      <c r="DG919" s="15">
        <v>75</v>
      </c>
      <c r="DH919" s="15">
        <v>61</v>
      </c>
      <c r="DI919" s="15">
        <v>19</v>
      </c>
      <c r="DJ919" s="15">
        <v>101</v>
      </c>
      <c r="DK919" s="15">
        <v>89</v>
      </c>
      <c r="DL919" s="15">
        <v>40</v>
      </c>
      <c r="DM919" s="15">
        <v>25</v>
      </c>
      <c r="DN919" s="15">
        <v>144</v>
      </c>
      <c r="DO919" s="15">
        <v>133</v>
      </c>
      <c r="DP919" s="15">
        <v>171</v>
      </c>
      <c r="DQ919" s="15">
        <v>124</v>
      </c>
      <c r="DR919" s="15">
        <v>35</v>
      </c>
      <c r="DS919" s="15">
        <v>167</v>
      </c>
      <c r="DT919" s="15">
        <v>131</v>
      </c>
      <c r="DU919" s="15">
        <v>153</v>
      </c>
      <c r="DV919" s="15">
        <v>9</v>
      </c>
      <c r="DW919" s="15">
        <v>49</v>
      </c>
      <c r="DX919" s="15">
        <v>127</v>
      </c>
      <c r="DY919" s="15">
        <v>116</v>
      </c>
      <c r="DZ919" s="15">
        <v>78</v>
      </c>
      <c r="EA919" s="15">
        <v>39</v>
      </c>
      <c r="EB919" s="15">
        <v>155</v>
      </c>
      <c r="EC919" s="15">
        <v>6</v>
      </c>
      <c r="ED919" s="15">
        <v>71</v>
      </c>
      <c r="EE919" s="15">
        <v>91</v>
      </c>
      <c r="EF919" s="15">
        <v>164</v>
      </c>
      <c r="EG919" s="15">
        <v>55</v>
      </c>
      <c r="EH919" s="15">
        <v>132</v>
      </c>
      <c r="EI919" s="15">
        <v>87</v>
      </c>
      <c r="EJ919" s="15">
        <v>8</v>
      </c>
      <c r="EK919" s="15">
        <v>159</v>
      </c>
      <c r="EL919" s="15">
        <v>13</v>
      </c>
      <c r="EM919" s="15">
        <v>186</v>
      </c>
      <c r="EN919" s="15">
        <v>102</v>
      </c>
      <c r="EO919" s="15">
        <v>41</v>
      </c>
      <c r="EP919" s="15">
        <v>62</v>
      </c>
      <c r="EQ919" s="15">
        <v>31</v>
      </c>
      <c r="ER919" s="15">
        <v>160</v>
      </c>
      <c r="ES919" s="15">
        <v>113</v>
      </c>
      <c r="ET919" s="15">
        <v>22</v>
      </c>
      <c r="EU919" s="15">
        <v>117</v>
      </c>
      <c r="EV919" s="15">
        <v>154</v>
      </c>
      <c r="EW919" s="15">
        <v>107</v>
      </c>
      <c r="EX919" s="15">
        <v>98</v>
      </c>
      <c r="EY919" s="15">
        <v>139</v>
      </c>
      <c r="EZ919" s="15">
        <v>181</v>
      </c>
      <c r="FA919" s="15">
        <v>120</v>
      </c>
      <c r="FB919" s="15">
        <v>5</v>
      </c>
      <c r="FC919" s="15">
        <v>146</v>
      </c>
      <c r="FD919" s="15">
        <v>123</v>
      </c>
      <c r="FE919" s="15">
        <v>128</v>
      </c>
      <c r="FF919" s="15">
        <v>166</v>
      </c>
      <c r="FG919" s="15">
        <v>96</v>
      </c>
      <c r="FH919" s="15">
        <v>103</v>
      </c>
      <c r="FI919" s="15">
        <v>46</v>
      </c>
      <c r="FJ919" s="15">
        <v>176</v>
      </c>
      <c r="FK919" s="15">
        <v>151</v>
      </c>
      <c r="FL919" s="15">
        <v>2</v>
      </c>
      <c r="FM919" s="15">
        <v>130</v>
      </c>
      <c r="FN919" s="15">
        <v>138</v>
      </c>
      <c r="FO919" s="15">
        <v>157</v>
      </c>
      <c r="FP919" s="15">
        <v>59</v>
      </c>
      <c r="FQ919" s="15">
        <v>47</v>
      </c>
      <c r="FR919" s="15">
        <v>16</v>
      </c>
      <c r="FS919" s="15">
        <v>69</v>
      </c>
      <c r="FT919" s="15">
        <v>115</v>
      </c>
      <c r="FU919" s="15">
        <v>126</v>
      </c>
      <c r="FV919" s="15">
        <v>70</v>
      </c>
      <c r="FW919" s="15">
        <v>108</v>
      </c>
      <c r="FY919" s="15">
        <v>109</v>
      </c>
      <c r="FZ919" s="15">
        <v>84</v>
      </c>
      <c r="GA919" s="15">
        <v>140</v>
      </c>
      <c r="GB919" s="15">
        <v>18</v>
      </c>
      <c r="GD919" s="15">
        <v>100</v>
      </c>
      <c r="GE919" s="15">
        <v>21</v>
      </c>
      <c r="GF919" s="15">
        <v>112</v>
      </c>
      <c r="GG919" s="15">
        <v>137</v>
      </c>
      <c r="GI919" s="15">
        <v>165</v>
      </c>
      <c r="GJ919" s="15">
        <v>134</v>
      </c>
      <c r="GK919" s="15">
        <v>11</v>
      </c>
      <c r="GL919" s="15">
        <v>95</v>
      </c>
    </row>
    <row r="920" spans="4:194" s="15" customFormat="1">
      <c r="E920" s="475" t="s">
        <v>313</v>
      </c>
      <c r="F920" s="15">
        <v>54</v>
      </c>
      <c r="G920" s="15">
        <v>103</v>
      </c>
      <c r="H920" s="15">
        <v>60</v>
      </c>
      <c r="I920" s="15">
        <v>117</v>
      </c>
      <c r="J920" s="15">
        <v>83</v>
      </c>
      <c r="K920" s="15">
        <v>17</v>
      </c>
      <c r="L920" s="15">
        <v>66</v>
      </c>
      <c r="M920" s="15">
        <v>32</v>
      </c>
      <c r="N920" s="15">
        <v>58</v>
      </c>
      <c r="O920" s="15">
        <v>146</v>
      </c>
      <c r="P920" s="15">
        <v>55</v>
      </c>
      <c r="Q920" s="15">
        <v>178</v>
      </c>
      <c r="R920" s="15">
        <v>15</v>
      </c>
      <c r="S920" s="15">
        <v>21</v>
      </c>
      <c r="T920" s="15">
        <v>107</v>
      </c>
      <c r="U920" s="15">
        <v>12</v>
      </c>
      <c r="V920" s="15">
        <v>8</v>
      </c>
      <c r="W920" s="15">
        <v>152</v>
      </c>
      <c r="X920" s="15">
        <v>2</v>
      </c>
      <c r="Y920" s="15">
        <v>63</v>
      </c>
      <c r="Z920" s="15">
        <v>14</v>
      </c>
      <c r="AA920" s="15">
        <v>150</v>
      </c>
      <c r="AB920" s="15">
        <v>97</v>
      </c>
      <c r="AC920" s="15">
        <v>127</v>
      </c>
      <c r="AD920" s="15">
        <v>176</v>
      </c>
      <c r="AE920" s="15">
        <v>22</v>
      </c>
      <c r="AF920" s="15">
        <v>119</v>
      </c>
      <c r="AG920" s="15">
        <v>16</v>
      </c>
      <c r="AH920" s="15">
        <v>33</v>
      </c>
      <c r="AI920" s="15">
        <v>42</v>
      </c>
      <c r="AJ920" s="15">
        <v>24</v>
      </c>
      <c r="AK920" s="15">
        <v>18</v>
      </c>
      <c r="AL920" s="15">
        <v>87</v>
      </c>
      <c r="AM920" s="15">
        <v>170</v>
      </c>
      <c r="AN920" s="15">
        <v>126</v>
      </c>
      <c r="AO920" s="15">
        <v>34</v>
      </c>
      <c r="AP920" s="15">
        <v>93</v>
      </c>
      <c r="AQ920" s="15">
        <v>79</v>
      </c>
      <c r="AR920" s="15">
        <v>52</v>
      </c>
      <c r="AS920" s="15">
        <v>166</v>
      </c>
      <c r="AT920" s="15">
        <v>114</v>
      </c>
      <c r="AU920" s="15">
        <v>64</v>
      </c>
      <c r="AV920" s="15">
        <v>131</v>
      </c>
      <c r="AW920" s="15">
        <v>6</v>
      </c>
      <c r="AX920" s="15">
        <v>159</v>
      </c>
      <c r="AY920" s="15">
        <v>122</v>
      </c>
      <c r="AZ920" s="15">
        <v>171</v>
      </c>
      <c r="BA920" s="15">
        <v>179</v>
      </c>
      <c r="BB920" s="15">
        <v>105</v>
      </c>
      <c r="BC920" s="15">
        <v>4</v>
      </c>
      <c r="BD920" s="15">
        <v>130</v>
      </c>
      <c r="BE920" s="15">
        <v>39</v>
      </c>
      <c r="BF920" s="15">
        <v>109</v>
      </c>
      <c r="BG920" s="15">
        <v>47</v>
      </c>
      <c r="BH920" s="15">
        <v>68</v>
      </c>
      <c r="BI920" s="15">
        <v>168</v>
      </c>
      <c r="BJ920" s="15">
        <v>51</v>
      </c>
      <c r="BK920" s="15">
        <v>99</v>
      </c>
      <c r="BL920" s="15">
        <v>135</v>
      </c>
      <c r="BM920" s="15">
        <v>92</v>
      </c>
      <c r="BN920" s="15">
        <v>160</v>
      </c>
      <c r="BO920" s="15">
        <v>125</v>
      </c>
      <c r="BP920" s="15">
        <v>115</v>
      </c>
      <c r="BQ920" s="15">
        <v>11</v>
      </c>
      <c r="BR920" s="15">
        <v>143</v>
      </c>
      <c r="BS920" s="15">
        <v>30</v>
      </c>
      <c r="BT920" s="15">
        <v>116</v>
      </c>
      <c r="BU920" s="15">
        <v>154</v>
      </c>
      <c r="BV920" s="15">
        <v>90</v>
      </c>
      <c r="BW920" s="15">
        <v>31</v>
      </c>
      <c r="BX920" s="15">
        <v>69</v>
      </c>
      <c r="BY920" s="15">
        <v>76</v>
      </c>
      <c r="BZ920" s="15">
        <v>27</v>
      </c>
      <c r="CA920" s="15">
        <v>142</v>
      </c>
      <c r="CB920" s="15">
        <v>175</v>
      </c>
      <c r="CC920" s="15">
        <v>95</v>
      </c>
      <c r="CD920" s="15">
        <v>101</v>
      </c>
      <c r="CE920" s="15">
        <v>7</v>
      </c>
      <c r="CF920" s="15">
        <v>36</v>
      </c>
      <c r="CG920" s="15">
        <v>28</v>
      </c>
      <c r="CH920" s="15">
        <v>20</v>
      </c>
      <c r="CI920" s="15">
        <v>140</v>
      </c>
      <c r="CJ920" s="15">
        <v>10</v>
      </c>
      <c r="CK920" s="15">
        <v>183</v>
      </c>
      <c r="CL920" s="15">
        <v>174</v>
      </c>
      <c r="CM920" s="15">
        <v>85</v>
      </c>
      <c r="CN920" s="15">
        <v>141</v>
      </c>
      <c r="CO920" s="15">
        <v>57</v>
      </c>
      <c r="CP920" s="15">
        <v>91</v>
      </c>
      <c r="CQ920" s="15">
        <v>167</v>
      </c>
      <c r="CR920" s="15">
        <v>89</v>
      </c>
      <c r="CS920" s="15">
        <v>5</v>
      </c>
      <c r="CT920" s="15">
        <v>37</v>
      </c>
      <c r="CU920" s="15">
        <v>157</v>
      </c>
      <c r="CV920" s="15">
        <v>72</v>
      </c>
      <c r="CW920" s="15">
        <v>45</v>
      </c>
      <c r="CX920" s="15">
        <v>138</v>
      </c>
      <c r="CY920" s="15">
        <v>74</v>
      </c>
      <c r="CZ920" s="15">
        <v>81</v>
      </c>
      <c r="DA920" s="15">
        <v>96</v>
      </c>
      <c r="DB920" s="15">
        <v>145</v>
      </c>
      <c r="DC920" s="15">
        <v>108</v>
      </c>
      <c r="DD920" s="15">
        <v>71</v>
      </c>
      <c r="DE920" s="15">
        <v>62</v>
      </c>
      <c r="DF920" s="15">
        <v>161</v>
      </c>
      <c r="DG920" s="15">
        <v>98</v>
      </c>
      <c r="DH920" s="15">
        <v>136</v>
      </c>
      <c r="DI920" s="15">
        <v>102</v>
      </c>
      <c r="DJ920" s="15">
        <v>112</v>
      </c>
      <c r="DK920" s="15">
        <v>3</v>
      </c>
      <c r="DL920" s="15">
        <v>153</v>
      </c>
      <c r="DM920" s="15">
        <v>177</v>
      </c>
      <c r="DN920" s="15">
        <v>84</v>
      </c>
      <c r="DO920" s="15">
        <v>1</v>
      </c>
      <c r="DP920" s="15">
        <v>53</v>
      </c>
      <c r="DQ920" s="15">
        <v>70</v>
      </c>
      <c r="DR920" s="15">
        <v>41</v>
      </c>
      <c r="DS920" s="15">
        <v>120</v>
      </c>
      <c r="DT920" s="15">
        <v>26</v>
      </c>
      <c r="DU920" s="15">
        <v>73</v>
      </c>
      <c r="DV920" s="15">
        <v>123</v>
      </c>
      <c r="DW920" s="15">
        <v>46</v>
      </c>
      <c r="DX920" s="15">
        <v>9</v>
      </c>
      <c r="DY920" s="15">
        <v>61</v>
      </c>
      <c r="DZ920" s="15">
        <v>172</v>
      </c>
      <c r="EA920" s="15">
        <v>80</v>
      </c>
      <c r="EB920" s="15">
        <v>38</v>
      </c>
      <c r="EC920" s="15">
        <v>59</v>
      </c>
      <c r="ED920" s="15">
        <v>165</v>
      </c>
      <c r="EE920" s="15">
        <v>29</v>
      </c>
      <c r="EF920" s="15">
        <v>148</v>
      </c>
      <c r="EG920" s="15">
        <v>186</v>
      </c>
      <c r="EH920" s="15">
        <v>49</v>
      </c>
      <c r="EI920" s="15">
        <v>156</v>
      </c>
      <c r="EJ920" s="15">
        <v>128</v>
      </c>
      <c r="EK920" s="15">
        <v>113</v>
      </c>
      <c r="EL920" s="15">
        <v>106</v>
      </c>
      <c r="EM920" s="15">
        <v>137</v>
      </c>
      <c r="EN920" s="15">
        <v>40</v>
      </c>
      <c r="EO920" s="15">
        <v>56</v>
      </c>
      <c r="EP920" s="15">
        <v>173</v>
      </c>
      <c r="EQ920" s="15">
        <v>118</v>
      </c>
      <c r="ER920" s="15">
        <v>162</v>
      </c>
      <c r="ES920" s="15">
        <v>181</v>
      </c>
      <c r="ET920" s="15">
        <v>77</v>
      </c>
      <c r="EU920" s="15">
        <v>50</v>
      </c>
      <c r="EV920" s="15">
        <v>19</v>
      </c>
      <c r="EW920" s="15">
        <v>184</v>
      </c>
      <c r="EX920" s="15">
        <v>13</v>
      </c>
      <c r="EY920" s="15">
        <v>124</v>
      </c>
      <c r="EZ920" s="15">
        <v>139</v>
      </c>
      <c r="FA920" s="15">
        <v>182</v>
      </c>
      <c r="FB920" s="15">
        <v>155</v>
      </c>
      <c r="FC920" s="15">
        <v>185</v>
      </c>
      <c r="FD920" s="15">
        <v>111</v>
      </c>
      <c r="FE920" s="15">
        <v>134</v>
      </c>
      <c r="FF920" s="15">
        <v>94</v>
      </c>
      <c r="FG920" s="15">
        <v>100</v>
      </c>
      <c r="FH920" s="15">
        <v>43</v>
      </c>
      <c r="FI920" s="15">
        <v>147</v>
      </c>
      <c r="FJ920" s="15">
        <v>133</v>
      </c>
      <c r="FK920" s="15">
        <v>65</v>
      </c>
      <c r="FL920" s="15">
        <v>35</v>
      </c>
      <c r="FM920" s="15">
        <v>86</v>
      </c>
      <c r="FN920" s="15">
        <v>129</v>
      </c>
      <c r="FO920" s="15">
        <v>180</v>
      </c>
      <c r="FP920" s="15">
        <v>169</v>
      </c>
      <c r="FQ920" s="15">
        <v>82</v>
      </c>
      <c r="FR920" s="15">
        <v>132</v>
      </c>
      <c r="FS920" s="15">
        <v>67</v>
      </c>
      <c r="FT920" s="15">
        <v>104</v>
      </c>
      <c r="FU920" s="15">
        <v>23</v>
      </c>
      <c r="FV920" s="15">
        <v>75</v>
      </c>
      <c r="FW920" s="15">
        <v>151</v>
      </c>
      <c r="FY920" s="15">
        <v>44</v>
      </c>
      <c r="FZ920" s="15">
        <v>78</v>
      </c>
      <c r="GA920" s="15">
        <v>25</v>
      </c>
      <c r="GB920" s="15">
        <v>163</v>
      </c>
      <c r="GD920" s="15">
        <v>110</v>
      </c>
      <c r="GE920" s="15">
        <v>149</v>
      </c>
      <c r="GF920" s="15">
        <v>164</v>
      </c>
      <c r="GG920" s="15">
        <v>48</v>
      </c>
      <c r="GI920" s="15">
        <v>158</v>
      </c>
      <c r="GJ920" s="15">
        <v>144</v>
      </c>
      <c r="GK920" s="15">
        <v>121</v>
      </c>
      <c r="GL920" s="15">
        <v>88</v>
      </c>
    </row>
    <row r="921" spans="4:194" s="15" customFormat="1"/>
    <row r="922" spans="4:194" s="15" customFormat="1">
      <c r="D922" s="479">
        <v>187</v>
      </c>
      <c r="E922" s="40" t="s">
        <v>338</v>
      </c>
    </row>
    <row r="923" spans="4:194" s="15" customFormat="1">
      <c r="E923" s="475" t="s">
        <v>283</v>
      </c>
      <c r="F923" s="15">
        <v>1</v>
      </c>
      <c r="G923" s="15">
        <v>2</v>
      </c>
      <c r="H923" s="15">
        <v>3</v>
      </c>
      <c r="I923" s="15">
        <v>4</v>
      </c>
      <c r="J923" s="15">
        <v>5</v>
      </c>
      <c r="K923" s="15">
        <v>6</v>
      </c>
      <c r="L923" s="15">
        <v>7</v>
      </c>
      <c r="M923" s="15">
        <v>8</v>
      </c>
      <c r="N923" s="15">
        <v>9</v>
      </c>
      <c r="O923" s="15">
        <v>10</v>
      </c>
      <c r="P923" s="15">
        <v>11</v>
      </c>
      <c r="Q923" s="15">
        <v>12</v>
      </c>
      <c r="R923" s="15">
        <v>13</v>
      </c>
      <c r="S923" s="15">
        <v>14</v>
      </c>
      <c r="T923" s="15">
        <v>15</v>
      </c>
      <c r="U923" s="15">
        <v>16</v>
      </c>
      <c r="V923" s="15">
        <v>17</v>
      </c>
      <c r="W923" s="15">
        <v>18</v>
      </c>
      <c r="X923" s="15">
        <v>19</v>
      </c>
      <c r="Y923" s="15">
        <v>20</v>
      </c>
      <c r="Z923" s="15">
        <v>21</v>
      </c>
      <c r="AA923" s="15">
        <v>22</v>
      </c>
      <c r="AB923" s="15">
        <v>23</v>
      </c>
      <c r="AC923" s="15">
        <v>24</v>
      </c>
      <c r="AD923" s="15">
        <v>25</v>
      </c>
      <c r="AE923" s="15">
        <v>26</v>
      </c>
      <c r="AF923" s="15">
        <v>27</v>
      </c>
      <c r="AG923" s="15">
        <v>28</v>
      </c>
      <c r="AH923" s="15">
        <v>29</v>
      </c>
      <c r="AI923" s="15">
        <v>30</v>
      </c>
      <c r="AJ923" s="15">
        <v>31</v>
      </c>
      <c r="AK923" s="15">
        <v>32</v>
      </c>
      <c r="AL923" s="15">
        <v>33</v>
      </c>
      <c r="AM923" s="15">
        <v>34</v>
      </c>
      <c r="AN923" s="15">
        <v>35</v>
      </c>
      <c r="AO923" s="15">
        <v>36</v>
      </c>
      <c r="AP923" s="15">
        <v>37</v>
      </c>
      <c r="AQ923" s="15">
        <v>38</v>
      </c>
      <c r="AR923" s="15">
        <v>39</v>
      </c>
      <c r="AS923" s="15">
        <v>40</v>
      </c>
      <c r="AT923" s="15">
        <v>41</v>
      </c>
      <c r="AU923" s="15">
        <v>42</v>
      </c>
      <c r="AV923" s="15">
        <v>43</v>
      </c>
      <c r="AW923" s="15">
        <v>44</v>
      </c>
      <c r="AX923" s="15">
        <v>45</v>
      </c>
      <c r="AY923" s="15">
        <v>46</v>
      </c>
      <c r="AZ923" s="15">
        <v>47</v>
      </c>
      <c r="BA923" s="15">
        <v>48</v>
      </c>
      <c r="BB923" s="15">
        <v>49</v>
      </c>
      <c r="BC923" s="15">
        <v>50</v>
      </c>
      <c r="BD923" s="15">
        <v>51</v>
      </c>
      <c r="BE923" s="15">
        <v>52</v>
      </c>
      <c r="BF923" s="15">
        <v>53</v>
      </c>
      <c r="BG923" s="15">
        <v>54</v>
      </c>
      <c r="BH923" s="15">
        <v>55</v>
      </c>
      <c r="BI923" s="15">
        <v>56</v>
      </c>
      <c r="BJ923" s="15">
        <v>57</v>
      </c>
      <c r="BK923" s="15">
        <v>58</v>
      </c>
      <c r="BL923" s="15">
        <v>59</v>
      </c>
      <c r="BM923" s="15">
        <v>60</v>
      </c>
      <c r="BN923" s="15">
        <v>61</v>
      </c>
      <c r="BO923" s="15">
        <v>62</v>
      </c>
      <c r="BP923" s="15">
        <v>63</v>
      </c>
      <c r="BQ923" s="15">
        <v>64</v>
      </c>
      <c r="BR923" s="15">
        <v>65</v>
      </c>
      <c r="BS923" s="15">
        <v>66</v>
      </c>
      <c r="BT923" s="15">
        <v>67</v>
      </c>
      <c r="BU923" s="15">
        <v>68</v>
      </c>
      <c r="BV923" s="15">
        <v>69</v>
      </c>
      <c r="BW923" s="15">
        <v>70</v>
      </c>
      <c r="BX923" s="15">
        <v>71</v>
      </c>
      <c r="BY923" s="15">
        <v>72</v>
      </c>
      <c r="BZ923" s="15">
        <v>73</v>
      </c>
      <c r="CA923" s="15">
        <v>74</v>
      </c>
      <c r="CB923" s="15">
        <v>75</v>
      </c>
      <c r="CC923" s="15">
        <v>76</v>
      </c>
      <c r="CD923" s="15">
        <v>77</v>
      </c>
      <c r="CE923" s="15">
        <v>78</v>
      </c>
      <c r="CF923" s="15">
        <v>79</v>
      </c>
      <c r="CG923" s="15">
        <v>80</v>
      </c>
      <c r="CH923" s="15">
        <v>81</v>
      </c>
      <c r="CI923" s="15">
        <v>82</v>
      </c>
      <c r="CJ923" s="15">
        <v>83</v>
      </c>
      <c r="CK923" s="15">
        <v>84</v>
      </c>
      <c r="CL923" s="15">
        <v>85</v>
      </c>
      <c r="CM923" s="15">
        <v>86</v>
      </c>
      <c r="CN923" s="15">
        <v>87</v>
      </c>
      <c r="CO923" s="15">
        <v>88</v>
      </c>
      <c r="CP923" s="15">
        <v>89</v>
      </c>
      <c r="CQ923" s="15">
        <v>90</v>
      </c>
      <c r="CR923" s="15">
        <v>91</v>
      </c>
      <c r="CS923" s="15">
        <v>92</v>
      </c>
      <c r="CT923" s="15">
        <v>93</v>
      </c>
      <c r="CU923" s="15">
        <v>94</v>
      </c>
      <c r="CV923" s="15">
        <v>95</v>
      </c>
      <c r="CW923" s="15">
        <v>96</v>
      </c>
      <c r="CX923" s="15">
        <v>97</v>
      </c>
      <c r="CY923" s="15">
        <v>98</v>
      </c>
      <c r="CZ923" s="15">
        <v>99</v>
      </c>
      <c r="DA923" s="15">
        <v>100</v>
      </c>
      <c r="DB923" s="15">
        <v>101</v>
      </c>
      <c r="DC923" s="15">
        <v>102</v>
      </c>
      <c r="DD923" s="15">
        <v>103</v>
      </c>
      <c r="DE923" s="15">
        <v>104</v>
      </c>
      <c r="DF923" s="15">
        <v>105</v>
      </c>
      <c r="DG923" s="15">
        <v>106</v>
      </c>
      <c r="DH923" s="15">
        <v>107</v>
      </c>
      <c r="DI923" s="15">
        <v>108</v>
      </c>
      <c r="DJ923" s="15">
        <v>109</v>
      </c>
      <c r="DK923" s="15">
        <v>110</v>
      </c>
      <c r="DL923" s="15">
        <v>111</v>
      </c>
      <c r="DM923" s="15">
        <v>112</v>
      </c>
      <c r="DN923" s="15">
        <v>113</v>
      </c>
      <c r="DO923" s="15">
        <v>114</v>
      </c>
      <c r="DP923" s="15">
        <v>115</v>
      </c>
      <c r="DQ923" s="15">
        <v>116</v>
      </c>
      <c r="DR923" s="15">
        <v>117</v>
      </c>
      <c r="DS923" s="15">
        <v>118</v>
      </c>
      <c r="DT923" s="15">
        <v>119</v>
      </c>
      <c r="DU923" s="15">
        <v>120</v>
      </c>
      <c r="DV923" s="15">
        <v>121</v>
      </c>
      <c r="DW923" s="15">
        <v>122</v>
      </c>
      <c r="DX923" s="15">
        <v>123</v>
      </c>
      <c r="DY923" s="15">
        <v>124</v>
      </c>
      <c r="DZ923" s="15">
        <v>125</v>
      </c>
      <c r="EA923" s="15">
        <v>126</v>
      </c>
      <c r="EB923" s="15">
        <v>127</v>
      </c>
      <c r="EC923" s="15">
        <v>128</v>
      </c>
      <c r="ED923" s="15">
        <v>129</v>
      </c>
      <c r="EE923" s="15">
        <v>130</v>
      </c>
      <c r="EF923" s="15">
        <v>131</v>
      </c>
      <c r="EG923" s="15">
        <v>132</v>
      </c>
      <c r="EH923" s="15">
        <v>133</v>
      </c>
      <c r="EI923" s="15">
        <v>134</v>
      </c>
      <c r="EJ923" s="15">
        <v>135</v>
      </c>
      <c r="EK923" s="15">
        <v>136</v>
      </c>
      <c r="EL923" s="15">
        <v>137</v>
      </c>
      <c r="EM923" s="15">
        <v>138</v>
      </c>
      <c r="EN923" s="15">
        <v>139</v>
      </c>
      <c r="EO923" s="15">
        <v>140</v>
      </c>
      <c r="EP923" s="15">
        <v>141</v>
      </c>
      <c r="EQ923" s="15">
        <v>142</v>
      </c>
      <c r="ER923" s="15">
        <v>143</v>
      </c>
      <c r="ES923" s="15">
        <v>144</v>
      </c>
      <c r="ET923" s="15">
        <v>145</v>
      </c>
      <c r="EU923" s="15">
        <v>146</v>
      </c>
      <c r="EV923" s="15">
        <v>147</v>
      </c>
      <c r="EW923" s="15">
        <v>148</v>
      </c>
      <c r="EX923" s="15">
        <v>149</v>
      </c>
      <c r="EY923" s="15">
        <v>150</v>
      </c>
      <c r="EZ923" s="15">
        <v>151</v>
      </c>
      <c r="FA923" s="15">
        <v>152</v>
      </c>
      <c r="FB923" s="15">
        <v>153</v>
      </c>
      <c r="FC923" s="15">
        <v>154</v>
      </c>
      <c r="FD923" s="15">
        <v>155</v>
      </c>
      <c r="FE923" s="15">
        <v>156</v>
      </c>
      <c r="FF923" s="15">
        <v>157</v>
      </c>
      <c r="FG923" s="15">
        <v>158</v>
      </c>
      <c r="FH923" s="15">
        <v>159</v>
      </c>
      <c r="FI923" s="15">
        <v>160</v>
      </c>
      <c r="FJ923" s="15">
        <v>161</v>
      </c>
      <c r="FK923" s="15">
        <v>162</v>
      </c>
      <c r="FL923" s="15">
        <v>163</v>
      </c>
      <c r="FM923" s="15">
        <v>164</v>
      </c>
      <c r="FN923" s="15">
        <v>165</v>
      </c>
      <c r="FO923" s="15">
        <v>166</v>
      </c>
      <c r="FP923" s="15">
        <v>167</v>
      </c>
      <c r="FQ923" s="15">
        <v>168</v>
      </c>
      <c r="FR923" s="15">
        <v>169</v>
      </c>
      <c r="FS923" s="15">
        <v>170</v>
      </c>
      <c r="FT923" s="15">
        <v>171</v>
      </c>
      <c r="FU923" s="15">
        <v>172</v>
      </c>
      <c r="FV923" s="15">
        <v>173</v>
      </c>
      <c r="FW923" s="15">
        <v>174</v>
      </c>
      <c r="FX923" s="15">
        <v>175</v>
      </c>
      <c r="FY923" s="15">
        <v>176</v>
      </c>
      <c r="FZ923" s="15">
        <v>177</v>
      </c>
      <c r="GA923" s="15">
        <v>178</v>
      </c>
      <c r="GB923" s="15">
        <v>179</v>
      </c>
      <c r="GD923" s="15">
        <v>180</v>
      </c>
      <c r="GE923" s="15">
        <v>181</v>
      </c>
      <c r="GF923" s="15">
        <v>182</v>
      </c>
      <c r="GG923" s="15">
        <v>183</v>
      </c>
      <c r="GI923" s="15">
        <v>184</v>
      </c>
      <c r="GJ923" s="15">
        <v>185</v>
      </c>
      <c r="GK923" s="15">
        <v>186</v>
      </c>
      <c r="GL923" s="15">
        <v>187</v>
      </c>
    </row>
    <row r="924" spans="4:194" s="15" customFormat="1">
      <c r="E924" s="475" t="s">
        <v>311</v>
      </c>
      <c r="F924" s="15">
        <v>14</v>
      </c>
      <c r="G924" s="15">
        <v>101</v>
      </c>
      <c r="H924" s="15">
        <v>57</v>
      </c>
      <c r="I924" s="15">
        <v>38</v>
      </c>
      <c r="J924" s="15">
        <v>124</v>
      </c>
      <c r="K924" s="15">
        <v>99</v>
      </c>
      <c r="L924" s="15">
        <v>140</v>
      </c>
      <c r="M924" s="15">
        <v>147</v>
      </c>
      <c r="N924" s="15">
        <v>172</v>
      </c>
      <c r="O924" s="15">
        <v>184</v>
      </c>
      <c r="P924" s="15">
        <v>63</v>
      </c>
      <c r="Q924" s="15">
        <v>119</v>
      </c>
      <c r="R924" s="15">
        <v>130</v>
      </c>
      <c r="S924" s="15">
        <v>1</v>
      </c>
      <c r="T924" s="15">
        <v>141</v>
      </c>
      <c r="U924" s="15">
        <v>77</v>
      </c>
      <c r="V924" s="15">
        <v>131</v>
      </c>
      <c r="W924" s="15">
        <v>81</v>
      </c>
      <c r="X924" s="15">
        <v>157</v>
      </c>
      <c r="Y924" s="15">
        <v>87</v>
      </c>
      <c r="Z924" s="15">
        <v>49</v>
      </c>
      <c r="AA924" s="15">
        <v>106</v>
      </c>
      <c r="AB924" s="15">
        <v>10</v>
      </c>
      <c r="AC924" s="15">
        <v>115</v>
      </c>
      <c r="AD924" s="15">
        <v>88</v>
      </c>
      <c r="AE924" s="15">
        <v>170</v>
      </c>
      <c r="AF924" s="15">
        <v>60</v>
      </c>
      <c r="AG924" s="15">
        <v>50</v>
      </c>
      <c r="AH924" s="15">
        <v>146</v>
      </c>
      <c r="AI924" s="15">
        <v>142</v>
      </c>
      <c r="AJ924" s="15">
        <v>117</v>
      </c>
      <c r="AK924" s="15">
        <v>149</v>
      </c>
      <c r="AL924" s="15">
        <v>92</v>
      </c>
      <c r="AM924" s="15">
        <v>27</v>
      </c>
      <c r="AN924" s="15">
        <v>31</v>
      </c>
      <c r="AO924" s="15">
        <v>104</v>
      </c>
      <c r="AP924" s="15">
        <v>85</v>
      </c>
      <c r="AQ924" s="15">
        <v>70</v>
      </c>
      <c r="AR924" s="15">
        <v>78</v>
      </c>
      <c r="AS924" s="15">
        <v>44</v>
      </c>
      <c r="AT924" s="15">
        <v>4</v>
      </c>
      <c r="AU924" s="15">
        <v>100</v>
      </c>
      <c r="AV924" s="15">
        <v>165</v>
      </c>
      <c r="AW924" s="15">
        <v>111</v>
      </c>
      <c r="AX924" s="15">
        <v>34</v>
      </c>
      <c r="AY924" s="15">
        <v>29</v>
      </c>
      <c r="AZ924" s="15">
        <v>134</v>
      </c>
      <c r="BA924" s="15">
        <v>95</v>
      </c>
      <c r="BB924" s="15">
        <v>43</v>
      </c>
      <c r="BC924" s="15">
        <v>62</v>
      </c>
      <c r="BD924" s="15">
        <v>93</v>
      </c>
      <c r="BE924" s="15">
        <v>116</v>
      </c>
      <c r="BF924" s="15">
        <v>75</v>
      </c>
      <c r="BG924" s="15">
        <v>122</v>
      </c>
      <c r="BH924" s="15">
        <v>163</v>
      </c>
      <c r="BI924" s="15">
        <v>68</v>
      </c>
      <c r="BJ924" s="15">
        <v>59</v>
      </c>
      <c r="BK924" s="15">
        <v>84</v>
      </c>
      <c r="BL924" s="15">
        <v>3</v>
      </c>
      <c r="BM924" s="15">
        <v>86</v>
      </c>
      <c r="BN924" s="15">
        <v>90</v>
      </c>
      <c r="BO924" s="15">
        <v>153</v>
      </c>
      <c r="BP924" s="15">
        <v>183</v>
      </c>
      <c r="BQ924" s="15">
        <v>47</v>
      </c>
      <c r="BR924" s="15">
        <v>23</v>
      </c>
      <c r="BS924" s="15">
        <v>114</v>
      </c>
      <c r="BT924" s="15">
        <v>18</v>
      </c>
      <c r="BU924" s="15">
        <v>94</v>
      </c>
      <c r="BV924" s="15">
        <v>148</v>
      </c>
      <c r="BW924" s="15">
        <v>171</v>
      </c>
      <c r="BX924" s="15">
        <v>164</v>
      </c>
      <c r="BY924" s="15">
        <v>145</v>
      </c>
      <c r="BZ924" s="15">
        <v>185</v>
      </c>
      <c r="CA924" s="15">
        <v>72</v>
      </c>
      <c r="CB924" s="15">
        <v>16</v>
      </c>
      <c r="CC924" s="15">
        <v>118</v>
      </c>
      <c r="CD924" s="15">
        <v>65</v>
      </c>
      <c r="CE924" s="15">
        <v>69</v>
      </c>
      <c r="CF924" s="15">
        <v>136</v>
      </c>
      <c r="CG924" s="15">
        <v>166</v>
      </c>
      <c r="CH924" s="15">
        <v>178</v>
      </c>
      <c r="CI924" s="15">
        <v>35</v>
      </c>
      <c r="CJ924" s="15">
        <v>96</v>
      </c>
      <c r="CK924" s="15">
        <v>6</v>
      </c>
      <c r="CL924" s="15">
        <v>154</v>
      </c>
      <c r="CM924" s="15">
        <v>182</v>
      </c>
      <c r="CN924" s="15">
        <v>158</v>
      </c>
      <c r="CO924" s="15">
        <v>5</v>
      </c>
      <c r="CP924" s="15">
        <v>151</v>
      </c>
      <c r="CQ924" s="15">
        <v>176</v>
      </c>
      <c r="CR924" s="15">
        <v>107</v>
      </c>
      <c r="CS924" s="15">
        <v>13</v>
      </c>
      <c r="CT924" s="15">
        <v>51</v>
      </c>
      <c r="CU924" s="15">
        <v>61</v>
      </c>
      <c r="CV924" s="15">
        <v>126</v>
      </c>
      <c r="CW924" s="15">
        <v>137</v>
      </c>
      <c r="CX924" s="15">
        <v>179</v>
      </c>
      <c r="CY924" s="15">
        <v>54</v>
      </c>
      <c r="CZ924" s="15">
        <v>11</v>
      </c>
      <c r="DA924" s="15">
        <v>42</v>
      </c>
      <c r="DB924" s="15">
        <v>2</v>
      </c>
      <c r="DC924" s="15">
        <v>186</v>
      </c>
      <c r="DD924" s="15">
        <v>181</v>
      </c>
      <c r="DE924" s="15">
        <v>52</v>
      </c>
      <c r="DF924" s="15">
        <v>177</v>
      </c>
      <c r="DG924" s="15">
        <v>175</v>
      </c>
      <c r="DH924" s="15">
        <v>113</v>
      </c>
      <c r="DI924" s="15">
        <v>39</v>
      </c>
      <c r="DJ924" s="15">
        <v>33</v>
      </c>
      <c r="DK924" s="15">
        <v>67</v>
      </c>
      <c r="DL924" s="15">
        <v>133</v>
      </c>
      <c r="DM924" s="15">
        <v>128</v>
      </c>
      <c r="DN924" s="15">
        <v>82</v>
      </c>
      <c r="DO924" s="15">
        <v>155</v>
      </c>
      <c r="DP924" s="15">
        <v>12</v>
      </c>
      <c r="DQ924" s="15">
        <v>109</v>
      </c>
      <c r="DR924" s="15">
        <v>180</v>
      </c>
      <c r="DS924" s="15">
        <v>121</v>
      </c>
      <c r="DT924" s="15">
        <v>36</v>
      </c>
      <c r="DU924" s="15">
        <v>48</v>
      </c>
      <c r="DV924" s="15">
        <v>24</v>
      </c>
      <c r="DW924" s="15">
        <v>161</v>
      </c>
      <c r="DX924" s="15">
        <v>150</v>
      </c>
      <c r="DY924" s="15">
        <v>167</v>
      </c>
      <c r="DZ924" s="15">
        <v>58</v>
      </c>
      <c r="EA924" s="15">
        <v>120</v>
      </c>
      <c r="EB924" s="15">
        <v>143</v>
      </c>
      <c r="EC924" s="15">
        <v>112</v>
      </c>
      <c r="ED924" s="15">
        <v>156</v>
      </c>
      <c r="EE924" s="15">
        <v>132</v>
      </c>
      <c r="EF924" s="15">
        <v>89</v>
      </c>
      <c r="EG924" s="15">
        <v>173</v>
      </c>
      <c r="EH924" s="15">
        <v>97</v>
      </c>
      <c r="EI924" s="15">
        <v>20</v>
      </c>
      <c r="EJ924" s="15">
        <v>187</v>
      </c>
      <c r="EK924" s="15">
        <v>103</v>
      </c>
      <c r="EL924" s="15">
        <v>80</v>
      </c>
      <c r="EM924" s="15">
        <v>139</v>
      </c>
      <c r="EN924" s="15">
        <v>21</v>
      </c>
      <c r="EO924" s="15">
        <v>7</v>
      </c>
      <c r="EP924" s="15">
        <v>15</v>
      </c>
      <c r="EQ924" s="15">
        <v>135</v>
      </c>
      <c r="ER924" s="15">
        <v>169</v>
      </c>
      <c r="ES924" s="15">
        <v>91</v>
      </c>
      <c r="ET924" s="15">
        <v>83</v>
      </c>
      <c r="EU924" s="15">
        <v>160</v>
      </c>
      <c r="EV924" s="15">
        <v>28</v>
      </c>
      <c r="EW924" s="15">
        <v>162</v>
      </c>
      <c r="EX924" s="15">
        <v>8</v>
      </c>
      <c r="EY924" s="15">
        <v>102</v>
      </c>
      <c r="EZ924" s="15">
        <v>105</v>
      </c>
      <c r="FA924" s="15">
        <v>159</v>
      </c>
      <c r="FB924" s="15">
        <v>37</v>
      </c>
      <c r="FC924" s="15">
        <v>46</v>
      </c>
      <c r="FD924" s="15">
        <v>53</v>
      </c>
      <c r="FE924" s="15">
        <v>19</v>
      </c>
      <c r="FF924" s="15">
        <v>125</v>
      </c>
      <c r="FG924" s="15">
        <v>32</v>
      </c>
      <c r="FH924" s="15">
        <v>152</v>
      </c>
      <c r="FI924" s="15">
        <v>76</v>
      </c>
      <c r="FJ924" s="15">
        <v>30</v>
      </c>
      <c r="FK924" s="15">
        <v>174</v>
      </c>
      <c r="FL924" s="15">
        <v>79</v>
      </c>
      <c r="FM924" s="15">
        <v>55</v>
      </c>
      <c r="FN924" s="15">
        <v>41</v>
      </c>
      <c r="FO924" s="15">
        <v>74</v>
      </c>
      <c r="FP924" s="15">
        <v>64</v>
      </c>
      <c r="FQ924" s="15">
        <v>66</v>
      </c>
      <c r="FR924" s="15">
        <v>40</v>
      </c>
      <c r="FS924" s="15">
        <v>123</v>
      </c>
      <c r="FT924" s="15">
        <v>45</v>
      </c>
      <c r="FU924" s="15">
        <v>9</v>
      </c>
      <c r="FV924" s="15">
        <v>22</v>
      </c>
      <c r="FW924" s="15">
        <v>127</v>
      </c>
      <c r="FX924" s="15">
        <v>108</v>
      </c>
      <c r="FY924" s="15">
        <v>129</v>
      </c>
      <c r="FZ924" s="15">
        <v>110</v>
      </c>
      <c r="GA924" s="15">
        <v>144</v>
      </c>
      <c r="GB924" s="15">
        <v>71</v>
      </c>
      <c r="GD924" s="15">
        <v>98</v>
      </c>
      <c r="GE924" s="15">
        <v>138</v>
      </c>
      <c r="GF924" s="15">
        <v>17</v>
      </c>
      <c r="GG924" s="15">
        <v>168</v>
      </c>
      <c r="GI924" s="15">
        <v>25</v>
      </c>
      <c r="GJ924" s="15">
        <v>73</v>
      </c>
      <c r="GK924" s="15">
        <v>26</v>
      </c>
      <c r="GL924" s="15">
        <v>56</v>
      </c>
    </row>
    <row r="925" spans="4:194" s="15" customFormat="1">
      <c r="E925" s="475" t="s">
        <v>313</v>
      </c>
      <c r="F925" s="15">
        <v>59</v>
      </c>
      <c r="G925" s="15">
        <v>89</v>
      </c>
      <c r="H925" s="15">
        <v>102</v>
      </c>
      <c r="I925" s="15">
        <v>133</v>
      </c>
      <c r="J925" s="15">
        <v>36</v>
      </c>
      <c r="K925" s="15">
        <v>140</v>
      </c>
      <c r="L925" s="15">
        <v>144</v>
      </c>
      <c r="M925" s="15">
        <v>122</v>
      </c>
      <c r="N925" s="15">
        <v>120</v>
      </c>
      <c r="O925" s="15">
        <v>113</v>
      </c>
      <c r="P925" s="15">
        <v>27</v>
      </c>
      <c r="Q925" s="15">
        <v>41</v>
      </c>
      <c r="R925" s="15">
        <v>119</v>
      </c>
      <c r="S925" s="15">
        <v>186</v>
      </c>
      <c r="T925" s="15">
        <v>151</v>
      </c>
      <c r="U925" s="15">
        <v>154</v>
      </c>
      <c r="V925" s="15">
        <v>58</v>
      </c>
      <c r="W925" s="15">
        <v>9</v>
      </c>
      <c r="X925" s="15">
        <v>116</v>
      </c>
      <c r="Y925" s="15">
        <v>109</v>
      </c>
      <c r="Z925" s="15">
        <v>148</v>
      </c>
      <c r="AA925" s="15">
        <v>139</v>
      </c>
      <c r="AB925" s="15">
        <v>184</v>
      </c>
      <c r="AC925" s="15">
        <v>118</v>
      </c>
      <c r="AD925" s="15">
        <v>92</v>
      </c>
      <c r="AE925" s="15">
        <v>20</v>
      </c>
      <c r="AF925" s="15">
        <v>169</v>
      </c>
      <c r="AG925" s="15">
        <v>111</v>
      </c>
      <c r="AH925" s="15">
        <v>90</v>
      </c>
      <c r="AI925" s="15">
        <v>28</v>
      </c>
      <c r="AJ925" s="15">
        <v>43</v>
      </c>
      <c r="AK925" s="15">
        <v>130</v>
      </c>
      <c r="AL925" s="15">
        <v>91</v>
      </c>
      <c r="AM925" s="15">
        <v>81</v>
      </c>
      <c r="AN925" s="15">
        <v>182</v>
      </c>
      <c r="AO925" s="15">
        <v>52</v>
      </c>
      <c r="AP925" s="15">
        <v>123</v>
      </c>
      <c r="AQ925" s="15">
        <v>65</v>
      </c>
      <c r="AR925" s="15">
        <v>143</v>
      </c>
      <c r="AS925" s="15">
        <v>162</v>
      </c>
      <c r="AT925" s="15">
        <v>67</v>
      </c>
      <c r="AU925" s="15">
        <v>53</v>
      </c>
      <c r="AV925" s="15">
        <v>31</v>
      </c>
      <c r="AW925" s="15">
        <v>180</v>
      </c>
      <c r="AX925" s="15">
        <v>136</v>
      </c>
      <c r="AY925" s="15">
        <v>115</v>
      </c>
      <c r="AZ925" s="15">
        <v>21</v>
      </c>
      <c r="BA925" s="15">
        <v>142</v>
      </c>
      <c r="BB925" s="15">
        <v>105</v>
      </c>
      <c r="BC925" s="15">
        <v>99</v>
      </c>
      <c r="BD925" s="15">
        <v>155</v>
      </c>
      <c r="BE925" s="15">
        <v>170</v>
      </c>
      <c r="BF925" s="15">
        <v>42</v>
      </c>
      <c r="BG925" s="15">
        <v>158</v>
      </c>
      <c r="BH925" s="15">
        <v>19</v>
      </c>
      <c r="BI925" s="15">
        <v>94</v>
      </c>
      <c r="BJ925" s="15">
        <v>6</v>
      </c>
      <c r="BK925" s="15">
        <v>157</v>
      </c>
      <c r="BL925" s="15">
        <v>2</v>
      </c>
      <c r="BM925" s="15">
        <v>29</v>
      </c>
      <c r="BN925" s="15">
        <v>62</v>
      </c>
      <c r="BO925" s="15">
        <v>48</v>
      </c>
      <c r="BP925" s="15">
        <v>56</v>
      </c>
      <c r="BQ925" s="15">
        <v>178</v>
      </c>
      <c r="BR925" s="15">
        <v>138</v>
      </c>
      <c r="BS925" s="15">
        <v>132</v>
      </c>
      <c r="BT925" s="15">
        <v>95</v>
      </c>
      <c r="BU925" s="15">
        <v>4</v>
      </c>
      <c r="BV925" s="15">
        <v>82</v>
      </c>
      <c r="BW925" s="15">
        <v>11</v>
      </c>
      <c r="BX925" s="15">
        <v>85</v>
      </c>
      <c r="BY925" s="15">
        <v>10</v>
      </c>
      <c r="BZ925" s="15">
        <v>15</v>
      </c>
      <c r="CA925" s="15">
        <v>63</v>
      </c>
      <c r="CB925" s="15">
        <v>146</v>
      </c>
      <c r="CC925" s="15">
        <v>172</v>
      </c>
      <c r="CD925" s="15">
        <v>33</v>
      </c>
      <c r="CE925" s="15">
        <v>25</v>
      </c>
      <c r="CF925" s="15">
        <v>103</v>
      </c>
      <c r="CG925" s="15">
        <v>112</v>
      </c>
      <c r="CH925" s="15">
        <v>34</v>
      </c>
      <c r="CI925" s="15">
        <v>75</v>
      </c>
      <c r="CJ925" s="15">
        <v>80</v>
      </c>
      <c r="CK925" s="15">
        <v>137</v>
      </c>
      <c r="CL925" s="15">
        <v>68</v>
      </c>
      <c r="CM925" s="15">
        <v>7</v>
      </c>
      <c r="CN925" s="15">
        <v>5</v>
      </c>
      <c r="CO925" s="15">
        <v>145</v>
      </c>
      <c r="CP925" s="15">
        <v>51</v>
      </c>
      <c r="CQ925" s="15">
        <v>22</v>
      </c>
      <c r="CR925" s="15">
        <v>150</v>
      </c>
      <c r="CS925" s="15">
        <v>74</v>
      </c>
      <c r="CT925" s="15">
        <v>179</v>
      </c>
      <c r="CU925" s="15">
        <v>171</v>
      </c>
      <c r="CV925" s="15">
        <v>26</v>
      </c>
      <c r="CW925" s="15">
        <v>40</v>
      </c>
      <c r="CX925" s="15">
        <v>164</v>
      </c>
      <c r="CY925" s="15">
        <v>35</v>
      </c>
      <c r="CZ925" s="15">
        <v>30</v>
      </c>
      <c r="DA925" s="15">
        <v>131</v>
      </c>
      <c r="DB925" s="15">
        <v>124</v>
      </c>
      <c r="DC925" s="15">
        <v>156</v>
      </c>
      <c r="DD925" s="15">
        <v>152</v>
      </c>
      <c r="DE925" s="15">
        <v>45</v>
      </c>
      <c r="DF925" s="15">
        <v>49</v>
      </c>
      <c r="DG925" s="15">
        <v>64</v>
      </c>
      <c r="DH925" s="15">
        <v>78</v>
      </c>
      <c r="DI925" s="15">
        <v>127</v>
      </c>
      <c r="DJ925" s="15">
        <v>147</v>
      </c>
      <c r="DK925" s="15">
        <v>73</v>
      </c>
      <c r="DL925" s="15">
        <v>177</v>
      </c>
      <c r="DM925" s="15">
        <v>183</v>
      </c>
      <c r="DN925" s="15">
        <v>135</v>
      </c>
      <c r="DO925" s="15">
        <v>185</v>
      </c>
      <c r="DP925" s="15">
        <v>13</v>
      </c>
      <c r="DQ925" s="15">
        <v>55</v>
      </c>
      <c r="DR925" s="15">
        <v>88</v>
      </c>
      <c r="DS925" s="15">
        <v>149</v>
      </c>
      <c r="DT925" s="15">
        <v>181</v>
      </c>
      <c r="DU925" s="15">
        <v>18</v>
      </c>
      <c r="DV925" s="15">
        <v>8</v>
      </c>
      <c r="DW925" s="15">
        <v>166</v>
      </c>
      <c r="DX925" s="15">
        <v>72</v>
      </c>
      <c r="DY925" s="15">
        <v>17</v>
      </c>
      <c r="DZ925" s="15">
        <v>66</v>
      </c>
      <c r="EA925" s="15">
        <v>54</v>
      </c>
      <c r="EB925" s="15">
        <v>163</v>
      </c>
      <c r="EC925" s="15">
        <v>125</v>
      </c>
      <c r="ED925" s="15">
        <v>106</v>
      </c>
      <c r="EE925" s="15">
        <v>117</v>
      </c>
      <c r="EF925" s="15">
        <v>168</v>
      </c>
      <c r="EG925" s="15">
        <v>46</v>
      </c>
      <c r="EH925" s="15">
        <v>12</v>
      </c>
      <c r="EI925" s="15">
        <v>121</v>
      </c>
      <c r="EJ925" s="15">
        <v>32</v>
      </c>
      <c r="EK925" s="15">
        <v>100</v>
      </c>
      <c r="EL925" s="15">
        <v>84</v>
      </c>
      <c r="EM925" s="15">
        <v>174</v>
      </c>
      <c r="EN925" s="15">
        <v>153</v>
      </c>
      <c r="EO925" s="15">
        <v>107</v>
      </c>
      <c r="EP925" s="15">
        <v>187</v>
      </c>
      <c r="EQ925" s="15">
        <v>114</v>
      </c>
      <c r="ER925" s="15">
        <v>159</v>
      </c>
      <c r="ES925" s="15">
        <v>101</v>
      </c>
      <c r="ET925" s="15">
        <v>93</v>
      </c>
      <c r="EU925" s="15">
        <v>87</v>
      </c>
      <c r="EV925" s="15">
        <v>108</v>
      </c>
      <c r="EW925" s="15">
        <v>14</v>
      </c>
      <c r="EX925" s="15">
        <v>161</v>
      </c>
      <c r="EY925" s="15">
        <v>37</v>
      </c>
      <c r="EZ925" s="15">
        <v>38</v>
      </c>
      <c r="FA925" s="15">
        <v>176</v>
      </c>
      <c r="FB925" s="15">
        <v>71</v>
      </c>
      <c r="FC925" s="15">
        <v>141</v>
      </c>
      <c r="FD925" s="15">
        <v>128</v>
      </c>
      <c r="FE925" s="15">
        <v>39</v>
      </c>
      <c r="FF925" s="15">
        <v>50</v>
      </c>
      <c r="FG925" s="15">
        <v>126</v>
      </c>
      <c r="FH925" s="15">
        <v>160</v>
      </c>
      <c r="FI925" s="15">
        <v>57</v>
      </c>
      <c r="FJ925" s="15">
        <v>167</v>
      </c>
      <c r="FK925" s="15">
        <v>165</v>
      </c>
      <c r="FL925" s="15">
        <v>47</v>
      </c>
      <c r="FM925" s="15">
        <v>77</v>
      </c>
      <c r="FN925" s="15">
        <v>104</v>
      </c>
      <c r="FO925" s="15">
        <v>70</v>
      </c>
      <c r="FP925" s="15">
        <v>24</v>
      </c>
      <c r="FQ925" s="15">
        <v>110</v>
      </c>
      <c r="FR925" s="15">
        <v>86</v>
      </c>
      <c r="FS925" s="15">
        <v>98</v>
      </c>
      <c r="FT925" s="15">
        <v>69</v>
      </c>
      <c r="FU925" s="15">
        <v>76</v>
      </c>
      <c r="FV925" s="15">
        <v>134</v>
      </c>
      <c r="FW925" s="15">
        <v>96</v>
      </c>
      <c r="FX925" s="15">
        <v>129</v>
      </c>
      <c r="FY925" s="15">
        <v>79</v>
      </c>
      <c r="FZ925" s="15">
        <v>83</v>
      </c>
      <c r="GA925" s="15">
        <v>60</v>
      </c>
      <c r="GB925" s="15">
        <v>16</v>
      </c>
      <c r="GD925" s="15">
        <v>44</v>
      </c>
      <c r="GE925" s="15">
        <v>3</v>
      </c>
      <c r="GF925" s="15">
        <v>175</v>
      </c>
      <c r="GG925" s="15">
        <v>97</v>
      </c>
      <c r="GI925" s="15">
        <v>23</v>
      </c>
      <c r="GJ925" s="15">
        <v>61</v>
      </c>
      <c r="GK925" s="15">
        <v>1</v>
      </c>
      <c r="GL925" s="15">
        <v>173</v>
      </c>
    </row>
    <row r="926" spans="4:194" s="15" customFormat="1"/>
    <row r="927" spans="4:194" s="15" customFormat="1">
      <c r="D927" s="479">
        <v>188</v>
      </c>
      <c r="E927" s="40" t="s">
        <v>338</v>
      </c>
    </row>
    <row r="928" spans="4:194" s="15" customFormat="1">
      <c r="E928" s="475" t="s">
        <v>283</v>
      </c>
      <c r="F928" s="15">
        <v>1</v>
      </c>
      <c r="G928" s="15">
        <v>2</v>
      </c>
      <c r="H928" s="15">
        <v>3</v>
      </c>
      <c r="I928" s="15">
        <v>4</v>
      </c>
      <c r="J928" s="15">
        <v>5</v>
      </c>
      <c r="K928" s="15">
        <v>6</v>
      </c>
      <c r="L928" s="15">
        <v>7</v>
      </c>
      <c r="M928" s="15">
        <v>8</v>
      </c>
      <c r="N928" s="15">
        <v>9</v>
      </c>
      <c r="O928" s="15">
        <v>10</v>
      </c>
      <c r="P928" s="15">
        <v>11</v>
      </c>
      <c r="Q928" s="15">
        <v>12</v>
      </c>
      <c r="R928" s="15">
        <v>13</v>
      </c>
      <c r="S928" s="15">
        <v>14</v>
      </c>
      <c r="T928" s="15">
        <v>15</v>
      </c>
      <c r="U928" s="15">
        <v>16</v>
      </c>
      <c r="V928" s="15">
        <v>17</v>
      </c>
      <c r="W928" s="15">
        <v>18</v>
      </c>
      <c r="X928" s="15">
        <v>19</v>
      </c>
      <c r="Y928" s="15">
        <v>20</v>
      </c>
      <c r="Z928" s="15">
        <v>21</v>
      </c>
      <c r="AA928" s="15">
        <v>22</v>
      </c>
      <c r="AB928" s="15">
        <v>23</v>
      </c>
      <c r="AC928" s="15">
        <v>24</v>
      </c>
      <c r="AD928" s="15">
        <v>25</v>
      </c>
      <c r="AE928" s="15">
        <v>26</v>
      </c>
      <c r="AF928" s="15">
        <v>27</v>
      </c>
      <c r="AG928" s="15">
        <v>28</v>
      </c>
      <c r="AH928" s="15">
        <v>29</v>
      </c>
      <c r="AI928" s="15">
        <v>30</v>
      </c>
      <c r="AJ928" s="15">
        <v>31</v>
      </c>
      <c r="AK928" s="15">
        <v>32</v>
      </c>
      <c r="AL928" s="15">
        <v>33</v>
      </c>
      <c r="AM928" s="15">
        <v>34</v>
      </c>
      <c r="AN928" s="15">
        <v>35</v>
      </c>
      <c r="AO928" s="15">
        <v>36</v>
      </c>
      <c r="AP928" s="15">
        <v>37</v>
      </c>
      <c r="AQ928" s="15">
        <v>38</v>
      </c>
      <c r="AR928" s="15">
        <v>39</v>
      </c>
      <c r="AS928" s="15">
        <v>40</v>
      </c>
      <c r="AT928" s="15">
        <v>41</v>
      </c>
      <c r="AU928" s="15">
        <v>42</v>
      </c>
      <c r="AV928" s="15">
        <v>43</v>
      </c>
      <c r="AW928" s="15">
        <v>44</v>
      </c>
      <c r="AX928" s="15">
        <v>45</v>
      </c>
      <c r="AY928" s="15">
        <v>46</v>
      </c>
      <c r="AZ928" s="15">
        <v>47</v>
      </c>
      <c r="BA928" s="15">
        <v>48</v>
      </c>
      <c r="BB928" s="15">
        <v>49</v>
      </c>
      <c r="BC928" s="15">
        <v>50</v>
      </c>
      <c r="BD928" s="15">
        <v>51</v>
      </c>
      <c r="BE928" s="15">
        <v>52</v>
      </c>
      <c r="BF928" s="15">
        <v>53</v>
      </c>
      <c r="BG928" s="15">
        <v>54</v>
      </c>
      <c r="BH928" s="15">
        <v>55</v>
      </c>
      <c r="BI928" s="15">
        <v>56</v>
      </c>
      <c r="BJ928" s="15">
        <v>57</v>
      </c>
      <c r="BK928" s="15">
        <v>58</v>
      </c>
      <c r="BL928" s="15">
        <v>59</v>
      </c>
      <c r="BM928" s="15">
        <v>60</v>
      </c>
      <c r="BN928" s="15">
        <v>61</v>
      </c>
      <c r="BO928" s="15">
        <v>62</v>
      </c>
      <c r="BP928" s="15">
        <v>63</v>
      </c>
      <c r="BQ928" s="15">
        <v>64</v>
      </c>
      <c r="BR928" s="15">
        <v>65</v>
      </c>
      <c r="BS928" s="15">
        <v>66</v>
      </c>
      <c r="BT928" s="15">
        <v>67</v>
      </c>
      <c r="BU928" s="15">
        <v>68</v>
      </c>
      <c r="BV928" s="15">
        <v>69</v>
      </c>
      <c r="BW928" s="15">
        <v>70</v>
      </c>
      <c r="BX928" s="15">
        <v>71</v>
      </c>
      <c r="BY928" s="15">
        <v>72</v>
      </c>
      <c r="BZ928" s="15">
        <v>73</v>
      </c>
      <c r="CA928" s="15">
        <v>74</v>
      </c>
      <c r="CB928" s="15">
        <v>75</v>
      </c>
      <c r="CC928" s="15">
        <v>76</v>
      </c>
      <c r="CD928" s="15">
        <v>77</v>
      </c>
      <c r="CE928" s="15">
        <v>78</v>
      </c>
      <c r="CF928" s="15">
        <v>79</v>
      </c>
      <c r="CG928" s="15">
        <v>80</v>
      </c>
      <c r="CH928" s="15">
        <v>81</v>
      </c>
      <c r="CI928" s="15">
        <v>82</v>
      </c>
      <c r="CJ928" s="15">
        <v>83</v>
      </c>
      <c r="CK928" s="15">
        <v>84</v>
      </c>
      <c r="CL928" s="15">
        <v>85</v>
      </c>
      <c r="CM928" s="15">
        <v>86</v>
      </c>
      <c r="CN928" s="15">
        <v>87</v>
      </c>
      <c r="CO928" s="15">
        <v>88</v>
      </c>
      <c r="CP928" s="15">
        <v>89</v>
      </c>
      <c r="CQ928" s="15">
        <v>90</v>
      </c>
      <c r="CR928" s="15">
        <v>91</v>
      </c>
      <c r="CS928" s="15">
        <v>92</v>
      </c>
      <c r="CT928" s="15">
        <v>93</v>
      </c>
      <c r="CU928" s="15">
        <v>94</v>
      </c>
      <c r="CV928" s="15">
        <v>95</v>
      </c>
      <c r="CW928" s="15">
        <v>96</v>
      </c>
      <c r="CX928" s="15">
        <v>97</v>
      </c>
      <c r="CY928" s="15">
        <v>98</v>
      </c>
      <c r="CZ928" s="15">
        <v>99</v>
      </c>
      <c r="DA928" s="15">
        <v>100</v>
      </c>
      <c r="DB928" s="15">
        <v>101</v>
      </c>
      <c r="DC928" s="15">
        <v>102</v>
      </c>
      <c r="DD928" s="15">
        <v>103</v>
      </c>
      <c r="DE928" s="15">
        <v>104</v>
      </c>
      <c r="DF928" s="15">
        <v>105</v>
      </c>
      <c r="DG928" s="15">
        <v>106</v>
      </c>
      <c r="DH928" s="15">
        <v>107</v>
      </c>
      <c r="DI928" s="15">
        <v>108</v>
      </c>
      <c r="DJ928" s="15">
        <v>109</v>
      </c>
      <c r="DK928" s="15">
        <v>110</v>
      </c>
      <c r="DL928" s="15">
        <v>111</v>
      </c>
      <c r="DM928" s="15">
        <v>112</v>
      </c>
      <c r="DN928" s="15">
        <v>113</v>
      </c>
      <c r="DO928" s="15">
        <v>114</v>
      </c>
      <c r="DP928" s="15">
        <v>115</v>
      </c>
      <c r="DQ928" s="15">
        <v>116</v>
      </c>
      <c r="DR928" s="15">
        <v>117</v>
      </c>
      <c r="DS928" s="15">
        <v>118</v>
      </c>
      <c r="DT928" s="15">
        <v>119</v>
      </c>
      <c r="DU928" s="15">
        <v>120</v>
      </c>
      <c r="DV928" s="15">
        <v>121</v>
      </c>
      <c r="DW928" s="15">
        <v>122</v>
      </c>
      <c r="DX928" s="15">
        <v>123</v>
      </c>
      <c r="DY928" s="15">
        <v>124</v>
      </c>
      <c r="DZ928" s="15">
        <v>125</v>
      </c>
      <c r="EA928" s="15">
        <v>126</v>
      </c>
      <c r="EB928" s="15">
        <v>127</v>
      </c>
      <c r="EC928" s="15">
        <v>128</v>
      </c>
      <c r="ED928" s="15">
        <v>129</v>
      </c>
      <c r="EE928" s="15">
        <v>130</v>
      </c>
      <c r="EF928" s="15">
        <v>131</v>
      </c>
      <c r="EG928" s="15">
        <v>132</v>
      </c>
      <c r="EH928" s="15">
        <v>133</v>
      </c>
      <c r="EI928" s="15">
        <v>134</v>
      </c>
      <c r="EJ928" s="15">
        <v>135</v>
      </c>
      <c r="EK928" s="15">
        <v>136</v>
      </c>
      <c r="EL928" s="15">
        <v>137</v>
      </c>
      <c r="EM928" s="15">
        <v>138</v>
      </c>
      <c r="EN928" s="15">
        <v>139</v>
      </c>
      <c r="EO928" s="15">
        <v>140</v>
      </c>
      <c r="EP928" s="15">
        <v>141</v>
      </c>
      <c r="EQ928" s="15">
        <v>142</v>
      </c>
      <c r="ER928" s="15">
        <v>143</v>
      </c>
      <c r="ES928" s="15">
        <v>144</v>
      </c>
      <c r="ET928" s="15">
        <v>145</v>
      </c>
      <c r="EU928" s="15">
        <v>146</v>
      </c>
      <c r="EV928" s="15">
        <v>147</v>
      </c>
      <c r="EW928" s="15">
        <v>148</v>
      </c>
      <c r="EX928" s="15">
        <v>149</v>
      </c>
      <c r="EY928" s="15">
        <v>150</v>
      </c>
      <c r="EZ928" s="15">
        <v>151</v>
      </c>
      <c r="FA928" s="15">
        <v>152</v>
      </c>
      <c r="FB928" s="15">
        <v>153</v>
      </c>
      <c r="FC928" s="15">
        <v>154</v>
      </c>
      <c r="FD928" s="15">
        <v>155</v>
      </c>
      <c r="FE928" s="15">
        <v>156</v>
      </c>
      <c r="FF928" s="15">
        <v>157</v>
      </c>
      <c r="FG928" s="15">
        <v>158</v>
      </c>
      <c r="FH928" s="15">
        <v>159</v>
      </c>
      <c r="FI928" s="15">
        <v>160</v>
      </c>
      <c r="FJ928" s="15">
        <v>161</v>
      </c>
      <c r="FK928" s="15">
        <v>162</v>
      </c>
      <c r="FL928" s="15">
        <v>163</v>
      </c>
      <c r="FM928" s="15">
        <v>164</v>
      </c>
      <c r="FN928" s="15">
        <v>165</v>
      </c>
      <c r="FO928" s="15">
        <v>166</v>
      </c>
      <c r="FP928" s="15">
        <v>167</v>
      </c>
      <c r="FQ928" s="15">
        <v>168</v>
      </c>
      <c r="FR928" s="15">
        <v>169</v>
      </c>
      <c r="FS928" s="15">
        <v>170</v>
      </c>
      <c r="FT928" s="15">
        <v>171</v>
      </c>
      <c r="FU928" s="15">
        <v>172</v>
      </c>
      <c r="FV928" s="15">
        <v>173</v>
      </c>
      <c r="FW928" s="15">
        <v>174</v>
      </c>
      <c r="FX928" s="15">
        <v>175</v>
      </c>
      <c r="FY928" s="15">
        <v>176</v>
      </c>
      <c r="FZ928" s="15">
        <v>177</v>
      </c>
      <c r="GA928" s="15">
        <v>178</v>
      </c>
      <c r="GB928" s="15">
        <v>179</v>
      </c>
      <c r="GC928" s="15">
        <v>180</v>
      </c>
      <c r="GD928" s="15">
        <v>181</v>
      </c>
      <c r="GE928" s="15">
        <v>182</v>
      </c>
      <c r="GF928" s="15">
        <v>183</v>
      </c>
      <c r="GG928" s="15">
        <v>184</v>
      </c>
      <c r="GI928" s="15">
        <v>185</v>
      </c>
      <c r="GJ928" s="15">
        <v>186</v>
      </c>
      <c r="GK928" s="15">
        <v>187</v>
      </c>
      <c r="GL928" s="15">
        <v>188</v>
      </c>
    </row>
    <row r="929" spans="4:199" s="15" customFormat="1">
      <c r="E929" s="475" t="s">
        <v>311</v>
      </c>
      <c r="F929" s="15">
        <v>93</v>
      </c>
      <c r="G929" s="15">
        <v>187</v>
      </c>
      <c r="H929" s="15">
        <v>126</v>
      </c>
      <c r="I929" s="15">
        <v>85</v>
      </c>
      <c r="J929" s="15">
        <v>22</v>
      </c>
      <c r="K929" s="15">
        <v>157</v>
      </c>
      <c r="L929" s="15">
        <v>114</v>
      </c>
      <c r="M929" s="15">
        <v>2</v>
      </c>
      <c r="N929" s="15">
        <v>170</v>
      </c>
      <c r="O929" s="15">
        <v>131</v>
      </c>
      <c r="P929" s="15">
        <v>49</v>
      </c>
      <c r="Q929" s="15">
        <v>99</v>
      </c>
      <c r="R929" s="15">
        <v>37</v>
      </c>
      <c r="S929" s="15">
        <v>172</v>
      </c>
      <c r="T929" s="15">
        <v>113</v>
      </c>
      <c r="U929" s="15">
        <v>130</v>
      </c>
      <c r="V929" s="15">
        <v>143</v>
      </c>
      <c r="W929" s="15">
        <v>112</v>
      </c>
      <c r="X929" s="15">
        <v>175</v>
      </c>
      <c r="Y929" s="15">
        <v>108</v>
      </c>
      <c r="Z929" s="15">
        <v>50</v>
      </c>
      <c r="AA929" s="15">
        <v>80</v>
      </c>
      <c r="AB929" s="15">
        <v>54</v>
      </c>
      <c r="AC929" s="15">
        <v>178</v>
      </c>
      <c r="AD929" s="15">
        <v>11</v>
      </c>
      <c r="AE929" s="15">
        <v>60</v>
      </c>
      <c r="AF929" s="15">
        <v>36</v>
      </c>
      <c r="AG929" s="15">
        <v>134</v>
      </c>
      <c r="AH929" s="15">
        <v>86</v>
      </c>
      <c r="AI929" s="15">
        <v>13</v>
      </c>
      <c r="AJ929" s="15">
        <v>27</v>
      </c>
      <c r="AK929" s="15">
        <v>119</v>
      </c>
      <c r="AL929" s="15">
        <v>101</v>
      </c>
      <c r="AM929" s="15">
        <v>176</v>
      </c>
      <c r="AN929" s="15">
        <v>183</v>
      </c>
      <c r="AO929" s="15">
        <v>139</v>
      </c>
      <c r="AP929" s="15">
        <v>45</v>
      </c>
      <c r="AQ929" s="15">
        <v>161</v>
      </c>
      <c r="AR929" s="15">
        <v>135</v>
      </c>
      <c r="AS929" s="15">
        <v>46</v>
      </c>
      <c r="AT929" s="15">
        <v>98</v>
      </c>
      <c r="AU929" s="15">
        <v>184</v>
      </c>
      <c r="AV929" s="15">
        <v>42</v>
      </c>
      <c r="AW929" s="15">
        <v>167</v>
      </c>
      <c r="AX929" s="15">
        <v>64</v>
      </c>
      <c r="AY929" s="15">
        <v>109</v>
      </c>
      <c r="AZ929" s="15">
        <v>66</v>
      </c>
      <c r="BA929" s="15">
        <v>140</v>
      </c>
      <c r="BB929" s="15">
        <v>91</v>
      </c>
      <c r="BC929" s="15">
        <v>169</v>
      </c>
      <c r="BD929" s="15">
        <v>89</v>
      </c>
      <c r="BE929" s="15">
        <v>56</v>
      </c>
      <c r="BF929" s="15">
        <v>102</v>
      </c>
      <c r="BG929" s="15">
        <v>158</v>
      </c>
      <c r="BH929" s="15">
        <v>182</v>
      </c>
      <c r="BI929" s="15">
        <v>180</v>
      </c>
      <c r="BJ929" s="15">
        <v>18</v>
      </c>
      <c r="BK929" s="15">
        <v>84</v>
      </c>
      <c r="BL929" s="15">
        <v>152</v>
      </c>
      <c r="BM929" s="15">
        <v>26</v>
      </c>
      <c r="BN929" s="15">
        <v>8</v>
      </c>
      <c r="BO929" s="15">
        <v>188</v>
      </c>
      <c r="BP929" s="15">
        <v>16</v>
      </c>
      <c r="BQ929" s="15">
        <v>30</v>
      </c>
      <c r="BR929" s="15">
        <v>88</v>
      </c>
      <c r="BS929" s="15">
        <v>75</v>
      </c>
      <c r="BT929" s="15">
        <v>14</v>
      </c>
      <c r="BU929" s="15">
        <v>51</v>
      </c>
      <c r="BV929" s="15">
        <v>40</v>
      </c>
      <c r="BW929" s="15">
        <v>34</v>
      </c>
      <c r="BX929" s="15">
        <v>53</v>
      </c>
      <c r="BY929" s="15">
        <v>138</v>
      </c>
      <c r="BZ929" s="15">
        <v>97</v>
      </c>
      <c r="CA929" s="15">
        <v>61</v>
      </c>
      <c r="CB929" s="15">
        <v>32</v>
      </c>
      <c r="CC929" s="15">
        <v>10</v>
      </c>
      <c r="CD929" s="15">
        <v>121</v>
      </c>
      <c r="CE929" s="15">
        <v>47</v>
      </c>
      <c r="CF929" s="15">
        <v>23</v>
      </c>
      <c r="CG929" s="15">
        <v>128</v>
      </c>
      <c r="CH929" s="15">
        <v>103</v>
      </c>
      <c r="CI929" s="15">
        <v>20</v>
      </c>
      <c r="CJ929" s="15">
        <v>181</v>
      </c>
      <c r="CK929" s="15">
        <v>171</v>
      </c>
      <c r="CL929" s="15">
        <v>38</v>
      </c>
      <c r="CM929" s="15">
        <v>154</v>
      </c>
      <c r="CN929" s="15">
        <v>79</v>
      </c>
      <c r="CO929" s="15">
        <v>44</v>
      </c>
      <c r="CP929" s="15">
        <v>145</v>
      </c>
      <c r="CQ929" s="15">
        <v>148</v>
      </c>
      <c r="CR929" s="15">
        <v>168</v>
      </c>
      <c r="CS929" s="15">
        <v>90</v>
      </c>
      <c r="CT929" s="15">
        <v>92</v>
      </c>
      <c r="CU929" s="15">
        <v>17</v>
      </c>
      <c r="CV929" s="15">
        <v>104</v>
      </c>
      <c r="CW929" s="15">
        <v>115</v>
      </c>
      <c r="CX929" s="15">
        <v>68</v>
      </c>
      <c r="CY929" s="15">
        <v>87</v>
      </c>
      <c r="CZ929" s="15">
        <v>136</v>
      </c>
      <c r="DA929" s="15">
        <v>57</v>
      </c>
      <c r="DB929" s="15">
        <v>67</v>
      </c>
      <c r="DC929" s="15">
        <v>5</v>
      </c>
      <c r="DD929" s="15">
        <v>124</v>
      </c>
      <c r="DE929" s="15">
        <v>156</v>
      </c>
      <c r="DF929" s="15">
        <v>162</v>
      </c>
      <c r="DG929" s="15">
        <v>59</v>
      </c>
      <c r="DH929" s="15">
        <v>165</v>
      </c>
      <c r="DI929" s="15">
        <v>4</v>
      </c>
      <c r="DJ929" s="15">
        <v>81</v>
      </c>
      <c r="DK929" s="15">
        <v>107</v>
      </c>
      <c r="DL929" s="15">
        <v>149</v>
      </c>
      <c r="DM929" s="15">
        <v>25</v>
      </c>
      <c r="DN929" s="15">
        <v>35</v>
      </c>
      <c r="DO929" s="15">
        <v>160</v>
      </c>
      <c r="DP929" s="15">
        <v>52</v>
      </c>
      <c r="DQ929" s="15">
        <v>129</v>
      </c>
      <c r="DR929" s="15">
        <v>163</v>
      </c>
      <c r="DS929" s="15">
        <v>55</v>
      </c>
      <c r="DT929" s="15">
        <v>147</v>
      </c>
      <c r="DU929" s="15">
        <v>48</v>
      </c>
      <c r="DV929" s="15">
        <v>164</v>
      </c>
      <c r="DW929" s="15">
        <v>74</v>
      </c>
      <c r="DX929" s="15">
        <v>146</v>
      </c>
      <c r="DY929" s="15">
        <v>106</v>
      </c>
      <c r="DZ929" s="15">
        <v>1</v>
      </c>
      <c r="EA929" s="15">
        <v>127</v>
      </c>
      <c r="EB929" s="15">
        <v>31</v>
      </c>
      <c r="EC929" s="15">
        <v>82</v>
      </c>
      <c r="ED929" s="15">
        <v>132</v>
      </c>
      <c r="EE929" s="15">
        <v>116</v>
      </c>
      <c r="EF929" s="15">
        <v>58</v>
      </c>
      <c r="EG929" s="15">
        <v>96</v>
      </c>
      <c r="EH929" s="15">
        <v>142</v>
      </c>
      <c r="EI929" s="15">
        <v>28</v>
      </c>
      <c r="EJ929" s="15">
        <v>63</v>
      </c>
      <c r="EK929" s="15">
        <v>69</v>
      </c>
      <c r="EL929" s="15">
        <v>174</v>
      </c>
      <c r="EM929" s="15">
        <v>144</v>
      </c>
      <c r="EN929" s="15">
        <v>186</v>
      </c>
      <c r="EO929" s="15">
        <v>19</v>
      </c>
      <c r="EP929" s="15">
        <v>120</v>
      </c>
      <c r="EQ929" s="15">
        <v>125</v>
      </c>
      <c r="ER929" s="15">
        <v>77</v>
      </c>
      <c r="ES929" s="15">
        <v>111</v>
      </c>
      <c r="ET929" s="15">
        <v>151</v>
      </c>
      <c r="EU929" s="15">
        <v>7</v>
      </c>
      <c r="EV929" s="15">
        <v>33</v>
      </c>
      <c r="EW929" s="15">
        <v>39</v>
      </c>
      <c r="EX929" s="15">
        <v>185</v>
      </c>
      <c r="EY929" s="15">
        <v>21</v>
      </c>
      <c r="EZ929" s="15">
        <v>150</v>
      </c>
      <c r="FA929" s="15">
        <v>155</v>
      </c>
      <c r="FB929" s="15">
        <v>12</v>
      </c>
      <c r="FC929" s="15">
        <v>78</v>
      </c>
      <c r="FD929" s="15">
        <v>3</v>
      </c>
      <c r="FE929" s="15">
        <v>95</v>
      </c>
      <c r="FF929" s="15">
        <v>76</v>
      </c>
      <c r="FG929" s="15">
        <v>72</v>
      </c>
      <c r="FH929" s="15">
        <v>153</v>
      </c>
      <c r="FI929" s="15">
        <v>133</v>
      </c>
      <c r="FJ929" s="15">
        <v>94</v>
      </c>
      <c r="FK929" s="15">
        <v>105</v>
      </c>
      <c r="FL929" s="15">
        <v>110</v>
      </c>
      <c r="FM929" s="15">
        <v>70</v>
      </c>
      <c r="FN929" s="15">
        <v>62</v>
      </c>
      <c r="FO929" s="15">
        <v>15</v>
      </c>
      <c r="FP929" s="15">
        <v>100</v>
      </c>
      <c r="FQ929" s="15">
        <v>65</v>
      </c>
      <c r="FR929" s="15">
        <v>177</v>
      </c>
      <c r="FS929" s="15">
        <v>141</v>
      </c>
      <c r="FT929" s="15">
        <v>159</v>
      </c>
      <c r="FU929" s="15">
        <v>29</v>
      </c>
      <c r="FV929" s="15">
        <v>179</v>
      </c>
      <c r="FW929" s="15">
        <v>137</v>
      </c>
      <c r="FX929" s="15">
        <v>6</v>
      </c>
      <c r="FY929" s="15">
        <v>117</v>
      </c>
      <c r="FZ929" s="15">
        <v>43</v>
      </c>
      <c r="GA929" s="15">
        <v>71</v>
      </c>
      <c r="GB929" s="15">
        <v>173</v>
      </c>
      <c r="GC929" s="15">
        <v>24</v>
      </c>
      <c r="GD929" s="15">
        <v>83</v>
      </c>
      <c r="GE929" s="15">
        <v>118</v>
      </c>
      <c r="GF929" s="15">
        <v>41</v>
      </c>
      <c r="GG929" s="15">
        <v>123</v>
      </c>
      <c r="GI929" s="15">
        <v>9</v>
      </c>
      <c r="GJ929" s="15">
        <v>73</v>
      </c>
      <c r="GK929" s="15">
        <v>122</v>
      </c>
      <c r="GL929" s="15">
        <v>166</v>
      </c>
    </row>
    <row r="930" spans="4:199" s="15" customFormat="1">
      <c r="E930" s="475" t="s">
        <v>313</v>
      </c>
      <c r="F930" s="15">
        <v>74</v>
      </c>
      <c r="G930" s="15">
        <v>124</v>
      </c>
      <c r="H930" s="15">
        <v>171</v>
      </c>
      <c r="I930" s="15">
        <v>83</v>
      </c>
      <c r="J930" s="15">
        <v>129</v>
      </c>
      <c r="K930" s="15">
        <v>19</v>
      </c>
      <c r="L930" s="15">
        <v>134</v>
      </c>
      <c r="M930" s="15">
        <v>45</v>
      </c>
      <c r="N930" s="15">
        <v>168</v>
      </c>
      <c r="O930" s="15">
        <v>146</v>
      </c>
      <c r="P930" s="15">
        <v>22</v>
      </c>
      <c r="Q930" s="15">
        <v>178</v>
      </c>
      <c r="R930" s="15">
        <v>125</v>
      </c>
      <c r="S930" s="15">
        <v>68</v>
      </c>
      <c r="T930" s="15">
        <v>91</v>
      </c>
      <c r="U930" s="15">
        <v>174</v>
      </c>
      <c r="V930" s="15">
        <v>23</v>
      </c>
      <c r="W930" s="15">
        <v>79</v>
      </c>
      <c r="X930" s="15">
        <v>143</v>
      </c>
      <c r="Y930" s="15">
        <v>9</v>
      </c>
      <c r="Z930" s="15">
        <v>32</v>
      </c>
      <c r="AA930" s="15">
        <v>179</v>
      </c>
      <c r="AB930" s="15">
        <v>17</v>
      </c>
      <c r="AC930" s="15">
        <v>43</v>
      </c>
      <c r="AD930" s="15">
        <v>185</v>
      </c>
      <c r="AE930" s="15">
        <v>62</v>
      </c>
      <c r="AF930" s="15">
        <v>54</v>
      </c>
      <c r="AG930" s="15">
        <v>69</v>
      </c>
      <c r="AH930" s="15">
        <v>115</v>
      </c>
      <c r="AI930" s="15">
        <v>71</v>
      </c>
      <c r="AJ930" s="15">
        <v>104</v>
      </c>
      <c r="AK930" s="15">
        <v>59</v>
      </c>
      <c r="AL930" s="15">
        <v>155</v>
      </c>
      <c r="AM930" s="15">
        <v>116</v>
      </c>
      <c r="AN930" s="15">
        <v>51</v>
      </c>
      <c r="AO930" s="15">
        <v>99</v>
      </c>
      <c r="AP930" s="15">
        <v>130</v>
      </c>
      <c r="AQ930" s="15">
        <v>90</v>
      </c>
      <c r="AR930" s="15">
        <v>31</v>
      </c>
      <c r="AS930" s="15">
        <v>77</v>
      </c>
      <c r="AT930" s="15">
        <v>119</v>
      </c>
      <c r="AU930" s="15">
        <v>86</v>
      </c>
      <c r="AV930" s="15">
        <v>80</v>
      </c>
      <c r="AW930" s="15">
        <v>98</v>
      </c>
      <c r="AX930" s="15">
        <v>122</v>
      </c>
      <c r="AY930" s="15">
        <v>135</v>
      </c>
      <c r="AZ930" s="15">
        <v>95</v>
      </c>
      <c r="BA930" s="15">
        <v>182</v>
      </c>
      <c r="BB930" s="15">
        <v>16</v>
      </c>
      <c r="BC930" s="15">
        <v>2</v>
      </c>
      <c r="BD930" s="15">
        <v>137</v>
      </c>
      <c r="BE930" s="15">
        <v>148</v>
      </c>
      <c r="BF930" s="15">
        <v>94</v>
      </c>
      <c r="BG930" s="15">
        <v>142</v>
      </c>
      <c r="BH930" s="15">
        <v>103</v>
      </c>
      <c r="BI930" s="15">
        <v>64</v>
      </c>
      <c r="BJ930" s="15">
        <v>89</v>
      </c>
      <c r="BK930" s="15">
        <v>15</v>
      </c>
      <c r="BL930" s="15">
        <v>18</v>
      </c>
      <c r="BM930" s="15">
        <v>139</v>
      </c>
      <c r="BN930" s="15">
        <v>40</v>
      </c>
      <c r="BO930" s="15">
        <v>1</v>
      </c>
      <c r="BP930" s="15">
        <v>81</v>
      </c>
      <c r="BQ930" s="15">
        <v>127</v>
      </c>
      <c r="BR930" s="15">
        <v>161</v>
      </c>
      <c r="BS930" s="15">
        <v>85</v>
      </c>
      <c r="BT930" s="15">
        <v>61</v>
      </c>
      <c r="BU930" s="15">
        <v>149</v>
      </c>
      <c r="BV930" s="15">
        <v>36</v>
      </c>
      <c r="BW930" s="15">
        <v>56</v>
      </c>
      <c r="BX930" s="15">
        <v>30</v>
      </c>
      <c r="BY930" s="15">
        <v>55</v>
      </c>
      <c r="BZ930" s="15">
        <v>152</v>
      </c>
      <c r="CA930" s="15">
        <v>102</v>
      </c>
      <c r="CB930" s="15">
        <v>136</v>
      </c>
      <c r="CC930" s="15">
        <v>105</v>
      </c>
      <c r="CD930" s="15">
        <v>26</v>
      </c>
      <c r="CE930" s="15">
        <v>141</v>
      </c>
      <c r="CF930" s="15">
        <v>112</v>
      </c>
      <c r="CG930" s="15">
        <v>163</v>
      </c>
      <c r="CH930" s="15">
        <v>123</v>
      </c>
      <c r="CI930" s="15">
        <v>110</v>
      </c>
      <c r="CJ930" s="15">
        <v>29</v>
      </c>
      <c r="CK930" s="15">
        <v>67</v>
      </c>
      <c r="CL930" s="15">
        <v>164</v>
      </c>
      <c r="CM930" s="15">
        <v>133</v>
      </c>
      <c r="CN930" s="15">
        <v>140</v>
      </c>
      <c r="CO930" s="15">
        <v>176</v>
      </c>
      <c r="CP930" s="15">
        <v>75</v>
      </c>
      <c r="CQ930" s="15">
        <v>166</v>
      </c>
      <c r="CR930" s="15">
        <v>175</v>
      </c>
      <c r="CS930" s="15">
        <v>88</v>
      </c>
      <c r="CT930" s="15">
        <v>165</v>
      </c>
      <c r="CU930" s="15">
        <v>101</v>
      </c>
      <c r="CV930" s="15">
        <v>47</v>
      </c>
      <c r="CW930" s="15">
        <v>145</v>
      </c>
      <c r="CX930" s="15">
        <v>158</v>
      </c>
      <c r="CY930" s="15">
        <v>52</v>
      </c>
      <c r="CZ930" s="15">
        <v>11</v>
      </c>
      <c r="DA930" s="15">
        <v>82</v>
      </c>
      <c r="DB930" s="15">
        <v>108</v>
      </c>
      <c r="DC930" s="15">
        <v>111</v>
      </c>
      <c r="DD930" s="15">
        <v>5</v>
      </c>
      <c r="DE930" s="15">
        <v>138</v>
      </c>
      <c r="DF930" s="15">
        <v>126</v>
      </c>
      <c r="DG930" s="15">
        <v>113</v>
      </c>
      <c r="DH930" s="15">
        <v>39</v>
      </c>
      <c r="DI930" s="15">
        <v>188</v>
      </c>
      <c r="DJ930" s="15">
        <v>53</v>
      </c>
      <c r="DK930" s="15">
        <v>156</v>
      </c>
      <c r="DL930" s="15">
        <v>24</v>
      </c>
      <c r="DM930" s="15">
        <v>106</v>
      </c>
      <c r="DN930" s="15">
        <v>184</v>
      </c>
      <c r="DO930" s="15">
        <v>27</v>
      </c>
      <c r="DP930" s="15">
        <v>76</v>
      </c>
      <c r="DQ930" s="15">
        <v>114</v>
      </c>
      <c r="DR930" s="15">
        <v>154</v>
      </c>
      <c r="DS930" s="15">
        <v>21</v>
      </c>
      <c r="DT930" s="15">
        <v>41</v>
      </c>
      <c r="DU930" s="15">
        <v>92</v>
      </c>
      <c r="DV930" s="15">
        <v>132</v>
      </c>
      <c r="DW930" s="15">
        <v>13</v>
      </c>
      <c r="DX930" s="15">
        <v>186</v>
      </c>
      <c r="DY930" s="15">
        <v>50</v>
      </c>
      <c r="DZ930" s="15">
        <v>159</v>
      </c>
      <c r="EA930" s="15">
        <v>169</v>
      </c>
      <c r="EB930" s="15">
        <v>3</v>
      </c>
      <c r="EC930" s="15">
        <v>10</v>
      </c>
      <c r="ED930" s="15">
        <v>93</v>
      </c>
      <c r="EE930" s="15">
        <v>37</v>
      </c>
      <c r="EF930" s="15">
        <v>63</v>
      </c>
      <c r="EG930" s="15">
        <v>60</v>
      </c>
      <c r="EH930" s="15">
        <v>109</v>
      </c>
      <c r="EI930" s="15">
        <v>120</v>
      </c>
      <c r="EJ930" s="15">
        <v>12</v>
      </c>
      <c r="EK930" s="15">
        <v>28</v>
      </c>
      <c r="EL930" s="15">
        <v>144</v>
      </c>
      <c r="EM930" s="15">
        <v>167</v>
      </c>
      <c r="EN930" s="15">
        <v>97</v>
      </c>
      <c r="EO930" s="15">
        <v>87</v>
      </c>
      <c r="EP930" s="15">
        <v>70</v>
      </c>
      <c r="EQ930" s="15">
        <v>65</v>
      </c>
      <c r="ER930" s="15">
        <v>151</v>
      </c>
      <c r="ES930" s="15">
        <v>181</v>
      </c>
      <c r="ET930" s="15">
        <v>117</v>
      </c>
      <c r="EU930" s="15">
        <v>147</v>
      </c>
      <c r="EV930" s="15">
        <v>78</v>
      </c>
      <c r="EW930" s="15">
        <v>14</v>
      </c>
      <c r="EX930" s="15">
        <v>73</v>
      </c>
      <c r="EY930" s="15">
        <v>187</v>
      </c>
      <c r="EZ930" s="15">
        <v>162</v>
      </c>
      <c r="FA930" s="15">
        <v>153</v>
      </c>
      <c r="FB930" s="15">
        <v>180</v>
      </c>
      <c r="FC930" s="15">
        <v>157</v>
      </c>
      <c r="FD930" s="15">
        <v>49</v>
      </c>
      <c r="FE930" s="15">
        <v>57</v>
      </c>
      <c r="FF930" s="15">
        <v>128</v>
      </c>
      <c r="FG930" s="15">
        <v>6</v>
      </c>
      <c r="FH930" s="15">
        <v>33</v>
      </c>
      <c r="FI930" s="15">
        <v>42</v>
      </c>
      <c r="FJ930" s="15">
        <v>160</v>
      </c>
      <c r="FK930" s="15">
        <v>84</v>
      </c>
      <c r="FL930" s="15">
        <v>100</v>
      </c>
      <c r="FM930" s="15">
        <v>8</v>
      </c>
      <c r="FN930" s="15">
        <v>118</v>
      </c>
      <c r="FO930" s="15">
        <v>170</v>
      </c>
      <c r="FP930" s="15">
        <v>35</v>
      </c>
      <c r="FQ930" s="15">
        <v>20</v>
      </c>
      <c r="FR930" s="15">
        <v>150</v>
      </c>
      <c r="FS930" s="15">
        <v>96</v>
      </c>
      <c r="FT930" s="15">
        <v>34</v>
      </c>
      <c r="FU930" s="15">
        <v>183</v>
      </c>
      <c r="FV930" s="15">
        <v>177</v>
      </c>
      <c r="FW930" s="15">
        <v>121</v>
      </c>
      <c r="FX930" s="15">
        <v>58</v>
      </c>
      <c r="FY930" s="15">
        <v>44</v>
      </c>
      <c r="FZ930" s="15">
        <v>173</v>
      </c>
      <c r="GA930" s="15">
        <v>46</v>
      </c>
      <c r="GB930" s="15">
        <v>72</v>
      </c>
      <c r="GC930" s="15">
        <v>66</v>
      </c>
      <c r="GD930" s="15">
        <v>48</v>
      </c>
      <c r="GE930" s="15">
        <v>4</v>
      </c>
      <c r="GF930" s="15">
        <v>172</v>
      </c>
      <c r="GG930" s="15">
        <v>131</v>
      </c>
      <c r="GI930" s="15">
        <v>25</v>
      </c>
      <c r="GJ930" s="15">
        <v>38</v>
      </c>
      <c r="GK930" s="15">
        <v>107</v>
      </c>
      <c r="GL930" s="15">
        <v>7</v>
      </c>
    </row>
    <row r="931" spans="4:199" s="15" customFormat="1"/>
    <row r="932" spans="4:199" s="15" customFormat="1">
      <c r="D932" s="479">
        <v>189</v>
      </c>
      <c r="E932" s="40" t="s">
        <v>338</v>
      </c>
    </row>
    <row r="933" spans="4:199" s="15" customFormat="1">
      <c r="E933" s="475" t="s">
        <v>283</v>
      </c>
      <c r="F933" s="15">
        <v>1</v>
      </c>
      <c r="G933" s="15">
        <v>2</v>
      </c>
      <c r="H933" s="15">
        <v>3</v>
      </c>
      <c r="I933" s="15">
        <v>4</v>
      </c>
      <c r="J933" s="15">
        <v>5</v>
      </c>
      <c r="K933" s="15">
        <v>6</v>
      </c>
      <c r="L933" s="15">
        <v>7</v>
      </c>
      <c r="M933" s="15">
        <v>8</v>
      </c>
      <c r="N933" s="15">
        <v>9</v>
      </c>
      <c r="O933" s="15">
        <v>10</v>
      </c>
      <c r="P933" s="15">
        <v>11</v>
      </c>
      <c r="Q933" s="15">
        <v>12</v>
      </c>
      <c r="R933" s="15">
        <v>13</v>
      </c>
      <c r="S933" s="15">
        <v>14</v>
      </c>
      <c r="T933" s="15">
        <v>15</v>
      </c>
      <c r="U933" s="15">
        <v>16</v>
      </c>
      <c r="V933" s="15">
        <v>17</v>
      </c>
      <c r="W933" s="15">
        <v>18</v>
      </c>
      <c r="X933" s="15">
        <v>19</v>
      </c>
      <c r="Y933" s="15">
        <v>20</v>
      </c>
      <c r="Z933" s="15">
        <v>21</v>
      </c>
      <c r="AA933" s="15">
        <v>22</v>
      </c>
      <c r="AB933" s="15">
        <v>23</v>
      </c>
      <c r="AC933" s="15">
        <v>24</v>
      </c>
      <c r="AD933" s="15">
        <v>25</v>
      </c>
      <c r="AE933" s="15">
        <v>26</v>
      </c>
      <c r="AF933" s="15">
        <v>27</v>
      </c>
      <c r="AG933" s="15">
        <v>28</v>
      </c>
      <c r="AH933" s="15">
        <v>29</v>
      </c>
      <c r="AI933" s="15">
        <v>30</v>
      </c>
      <c r="AJ933" s="15">
        <v>31</v>
      </c>
      <c r="AK933" s="15">
        <v>32</v>
      </c>
      <c r="AL933" s="15">
        <v>33</v>
      </c>
      <c r="AM933" s="15">
        <v>34</v>
      </c>
      <c r="AN933" s="15">
        <v>35</v>
      </c>
      <c r="AO933" s="15">
        <v>36</v>
      </c>
      <c r="AP933" s="15">
        <v>37</v>
      </c>
      <c r="AQ933" s="15">
        <v>38</v>
      </c>
      <c r="AR933" s="15">
        <v>39</v>
      </c>
      <c r="AS933" s="15">
        <v>40</v>
      </c>
      <c r="AT933" s="15">
        <v>41</v>
      </c>
      <c r="AU933" s="15">
        <v>42</v>
      </c>
      <c r="AV933" s="15">
        <v>43</v>
      </c>
      <c r="AW933" s="15">
        <v>44</v>
      </c>
      <c r="AX933" s="15">
        <v>45</v>
      </c>
      <c r="AY933" s="15">
        <v>46</v>
      </c>
      <c r="AZ933" s="15">
        <v>47</v>
      </c>
      <c r="BA933" s="15">
        <v>48</v>
      </c>
      <c r="BB933" s="15">
        <v>49</v>
      </c>
      <c r="BC933" s="15">
        <v>50</v>
      </c>
      <c r="BD933" s="15">
        <v>51</v>
      </c>
      <c r="BE933" s="15">
        <v>52</v>
      </c>
      <c r="BF933" s="15">
        <v>53</v>
      </c>
      <c r="BG933" s="15">
        <v>54</v>
      </c>
      <c r="BH933" s="15">
        <v>55</v>
      </c>
      <c r="BI933" s="15">
        <v>56</v>
      </c>
      <c r="BJ933" s="15">
        <v>57</v>
      </c>
      <c r="BK933" s="15">
        <v>58</v>
      </c>
      <c r="BL933" s="15">
        <v>59</v>
      </c>
      <c r="BM933" s="15">
        <v>60</v>
      </c>
      <c r="BN933" s="15">
        <v>61</v>
      </c>
      <c r="BO933" s="15">
        <v>62</v>
      </c>
      <c r="BP933" s="15">
        <v>63</v>
      </c>
      <c r="BQ933" s="15">
        <v>64</v>
      </c>
      <c r="BR933" s="15">
        <v>65</v>
      </c>
      <c r="BS933" s="15">
        <v>66</v>
      </c>
      <c r="BT933" s="15">
        <v>67</v>
      </c>
      <c r="BU933" s="15">
        <v>68</v>
      </c>
      <c r="BV933" s="15">
        <v>69</v>
      </c>
      <c r="BW933" s="15">
        <v>70</v>
      </c>
      <c r="BX933" s="15">
        <v>71</v>
      </c>
      <c r="BY933" s="15">
        <v>72</v>
      </c>
      <c r="BZ933" s="15">
        <v>73</v>
      </c>
      <c r="CA933" s="15">
        <v>74</v>
      </c>
      <c r="CB933" s="15">
        <v>75</v>
      </c>
      <c r="CC933" s="15">
        <v>76</v>
      </c>
      <c r="CD933" s="15">
        <v>77</v>
      </c>
      <c r="CE933" s="15">
        <v>78</v>
      </c>
      <c r="CF933" s="15">
        <v>79</v>
      </c>
      <c r="CG933" s="15">
        <v>80</v>
      </c>
      <c r="CH933" s="15">
        <v>81</v>
      </c>
      <c r="CI933" s="15">
        <v>82</v>
      </c>
      <c r="CJ933" s="15">
        <v>83</v>
      </c>
      <c r="CK933" s="15">
        <v>84</v>
      </c>
      <c r="CL933" s="15">
        <v>85</v>
      </c>
      <c r="CM933" s="15">
        <v>86</v>
      </c>
      <c r="CN933" s="15">
        <v>87</v>
      </c>
      <c r="CO933" s="15">
        <v>88</v>
      </c>
      <c r="CP933" s="15">
        <v>89</v>
      </c>
      <c r="CQ933" s="15">
        <v>90</v>
      </c>
      <c r="CR933" s="15">
        <v>91</v>
      </c>
      <c r="CS933" s="15">
        <v>92</v>
      </c>
      <c r="CT933" s="15">
        <v>93</v>
      </c>
      <c r="CU933" s="15">
        <v>94</v>
      </c>
      <c r="CV933" s="15">
        <v>95</v>
      </c>
      <c r="CW933" s="15">
        <v>96</v>
      </c>
      <c r="CX933" s="15">
        <v>97</v>
      </c>
      <c r="CY933" s="15">
        <v>98</v>
      </c>
      <c r="CZ933" s="15">
        <v>99</v>
      </c>
      <c r="DA933" s="15">
        <v>100</v>
      </c>
      <c r="DB933" s="15">
        <v>101</v>
      </c>
      <c r="DC933" s="15">
        <v>102</v>
      </c>
      <c r="DD933" s="15">
        <v>103</v>
      </c>
      <c r="DE933" s="15">
        <v>104</v>
      </c>
      <c r="DF933" s="15">
        <v>105</v>
      </c>
      <c r="DG933" s="15">
        <v>106</v>
      </c>
      <c r="DH933" s="15">
        <v>107</v>
      </c>
      <c r="DI933" s="15">
        <v>108</v>
      </c>
      <c r="DJ933" s="15">
        <v>109</v>
      </c>
      <c r="DK933" s="15">
        <v>110</v>
      </c>
      <c r="DL933" s="15">
        <v>111</v>
      </c>
      <c r="DM933" s="15">
        <v>112</v>
      </c>
      <c r="DN933" s="15">
        <v>113</v>
      </c>
      <c r="DO933" s="15">
        <v>114</v>
      </c>
      <c r="DP933" s="15">
        <v>115</v>
      </c>
      <c r="DQ933" s="15">
        <v>116</v>
      </c>
      <c r="DR933" s="15">
        <v>117</v>
      </c>
      <c r="DS933" s="15">
        <v>118</v>
      </c>
      <c r="DT933" s="15">
        <v>119</v>
      </c>
      <c r="DU933" s="15">
        <v>120</v>
      </c>
      <c r="DV933" s="15">
        <v>121</v>
      </c>
      <c r="DW933" s="15">
        <v>122</v>
      </c>
      <c r="DX933" s="15">
        <v>123</v>
      </c>
      <c r="DY933" s="15">
        <v>124</v>
      </c>
      <c r="DZ933" s="15">
        <v>125</v>
      </c>
      <c r="EA933" s="15">
        <v>126</v>
      </c>
      <c r="EB933" s="15">
        <v>127</v>
      </c>
      <c r="EC933" s="15">
        <v>128</v>
      </c>
      <c r="ED933" s="15">
        <v>129</v>
      </c>
      <c r="EE933" s="15">
        <v>130</v>
      </c>
      <c r="EF933" s="15">
        <v>131</v>
      </c>
      <c r="EG933" s="15">
        <v>132</v>
      </c>
      <c r="EH933" s="15">
        <v>133</v>
      </c>
      <c r="EI933" s="15">
        <v>134</v>
      </c>
      <c r="EJ933" s="15">
        <v>135</v>
      </c>
      <c r="EK933" s="15">
        <v>136</v>
      </c>
      <c r="EL933" s="15">
        <v>137</v>
      </c>
      <c r="EM933" s="15">
        <v>138</v>
      </c>
      <c r="EN933" s="15">
        <v>139</v>
      </c>
      <c r="EO933" s="15">
        <v>140</v>
      </c>
      <c r="EP933" s="15">
        <v>141</v>
      </c>
      <c r="EQ933" s="15">
        <v>142</v>
      </c>
      <c r="ER933" s="15">
        <v>143</v>
      </c>
      <c r="ES933" s="15">
        <v>144</v>
      </c>
      <c r="ET933" s="15">
        <v>145</v>
      </c>
      <c r="EU933" s="15">
        <v>146</v>
      </c>
      <c r="EV933" s="15">
        <v>147</v>
      </c>
      <c r="EW933" s="15">
        <v>148</v>
      </c>
      <c r="EX933" s="15">
        <v>149</v>
      </c>
      <c r="EY933" s="15">
        <v>150</v>
      </c>
      <c r="EZ933" s="15">
        <v>151</v>
      </c>
      <c r="FA933" s="15">
        <v>152</v>
      </c>
      <c r="FB933" s="15">
        <v>153</v>
      </c>
      <c r="FC933" s="15">
        <v>154</v>
      </c>
      <c r="FD933" s="15">
        <v>155</v>
      </c>
      <c r="FE933" s="15">
        <v>156</v>
      </c>
      <c r="FF933" s="15">
        <v>157</v>
      </c>
      <c r="FG933" s="15">
        <v>158</v>
      </c>
      <c r="FH933" s="15">
        <v>159</v>
      </c>
      <c r="FI933" s="15">
        <v>160</v>
      </c>
      <c r="FJ933" s="15">
        <v>161</v>
      </c>
      <c r="FK933" s="15">
        <v>162</v>
      </c>
      <c r="FL933" s="15">
        <v>163</v>
      </c>
      <c r="FM933" s="15">
        <v>164</v>
      </c>
      <c r="FN933" s="15">
        <v>165</v>
      </c>
      <c r="FO933" s="15">
        <v>166</v>
      </c>
      <c r="FP933" s="15">
        <v>167</v>
      </c>
      <c r="FQ933" s="15">
        <v>168</v>
      </c>
      <c r="FR933" s="15">
        <v>169</v>
      </c>
      <c r="FS933" s="15">
        <v>170</v>
      </c>
      <c r="FT933" s="15">
        <v>171</v>
      </c>
      <c r="FU933" s="15">
        <v>172</v>
      </c>
      <c r="FV933" s="15">
        <v>173</v>
      </c>
      <c r="FW933" s="15">
        <v>174</v>
      </c>
      <c r="FX933" s="15">
        <v>175</v>
      </c>
      <c r="FY933" s="15">
        <v>176</v>
      </c>
      <c r="FZ933" s="15">
        <v>177</v>
      </c>
      <c r="GA933" s="15">
        <v>178</v>
      </c>
      <c r="GB933" s="15">
        <v>179</v>
      </c>
      <c r="GC933" s="15">
        <v>180</v>
      </c>
      <c r="GD933" s="15">
        <v>181</v>
      </c>
      <c r="GE933" s="15">
        <v>182</v>
      </c>
      <c r="GF933" s="15">
        <v>183</v>
      </c>
      <c r="GG933" s="15">
        <v>184</v>
      </c>
      <c r="GH933" s="15">
        <v>185</v>
      </c>
      <c r="GI933" s="15">
        <v>186</v>
      </c>
      <c r="GJ933" s="15">
        <v>187</v>
      </c>
      <c r="GK933" s="15">
        <v>188</v>
      </c>
      <c r="GL933" s="15">
        <v>189</v>
      </c>
    </row>
    <row r="934" spans="4:199" s="15" customFormat="1">
      <c r="E934" s="475" t="s">
        <v>311</v>
      </c>
      <c r="F934" s="15">
        <v>173</v>
      </c>
      <c r="G934" s="15">
        <v>158</v>
      </c>
      <c r="H934" s="15">
        <v>25</v>
      </c>
      <c r="I934" s="15">
        <v>18</v>
      </c>
      <c r="J934" s="15">
        <v>41</v>
      </c>
      <c r="K934" s="15">
        <v>84</v>
      </c>
      <c r="L934" s="15">
        <v>179</v>
      </c>
      <c r="M934" s="15">
        <v>91</v>
      </c>
      <c r="N934" s="15">
        <v>161</v>
      </c>
      <c r="O934" s="15">
        <v>153</v>
      </c>
      <c r="P934" s="15">
        <v>28</v>
      </c>
      <c r="Q934" s="15">
        <v>145</v>
      </c>
      <c r="R934" s="15">
        <v>85</v>
      </c>
      <c r="S934" s="15">
        <v>63</v>
      </c>
      <c r="T934" s="15">
        <v>96</v>
      </c>
      <c r="U934" s="15">
        <v>188</v>
      </c>
      <c r="V934" s="15">
        <v>81</v>
      </c>
      <c r="W934" s="15">
        <v>95</v>
      </c>
      <c r="X934" s="15">
        <v>48</v>
      </c>
      <c r="Y934" s="15">
        <v>102</v>
      </c>
      <c r="Z934" s="15">
        <v>14</v>
      </c>
      <c r="AA934" s="15">
        <v>101</v>
      </c>
      <c r="AB934" s="15">
        <v>119</v>
      </c>
      <c r="AC934" s="15">
        <v>46</v>
      </c>
      <c r="AD934" s="15">
        <v>17</v>
      </c>
      <c r="AE934" s="15">
        <v>127</v>
      </c>
      <c r="AF934" s="15">
        <v>116</v>
      </c>
      <c r="AG934" s="15">
        <v>7</v>
      </c>
      <c r="AH934" s="15">
        <v>86</v>
      </c>
      <c r="AI934" s="15">
        <v>12</v>
      </c>
      <c r="AJ934" s="15">
        <v>178</v>
      </c>
      <c r="AK934" s="15">
        <v>16</v>
      </c>
      <c r="AL934" s="15">
        <v>42</v>
      </c>
      <c r="AM934" s="15">
        <v>107</v>
      </c>
      <c r="AN934" s="15">
        <v>23</v>
      </c>
      <c r="AO934" s="15">
        <v>49</v>
      </c>
      <c r="AP934" s="15">
        <v>33</v>
      </c>
      <c r="AQ934" s="15">
        <v>60</v>
      </c>
      <c r="AR934" s="15">
        <v>180</v>
      </c>
      <c r="AS934" s="15">
        <v>24</v>
      </c>
      <c r="AT934" s="15">
        <v>183</v>
      </c>
      <c r="AU934" s="15">
        <v>8</v>
      </c>
      <c r="AV934" s="15">
        <v>150</v>
      </c>
      <c r="AW934" s="15">
        <v>177</v>
      </c>
      <c r="AX934" s="15">
        <v>168</v>
      </c>
      <c r="AY934" s="15">
        <v>20</v>
      </c>
      <c r="AZ934" s="15">
        <v>105</v>
      </c>
      <c r="BA934" s="15">
        <v>160</v>
      </c>
      <c r="BB934" s="15">
        <v>115</v>
      </c>
      <c r="BC934" s="15">
        <v>148</v>
      </c>
      <c r="BD934" s="15">
        <v>155</v>
      </c>
      <c r="BE934" s="15">
        <v>30</v>
      </c>
      <c r="BF934" s="15">
        <v>122</v>
      </c>
      <c r="BG934" s="15">
        <v>13</v>
      </c>
      <c r="BH934" s="15">
        <v>98</v>
      </c>
      <c r="BI934" s="15">
        <v>89</v>
      </c>
      <c r="BJ934" s="15">
        <v>124</v>
      </c>
      <c r="BK934" s="15">
        <v>157</v>
      </c>
      <c r="BL934" s="15">
        <v>152</v>
      </c>
      <c r="BM934" s="15">
        <v>109</v>
      </c>
      <c r="BN934" s="15">
        <v>52</v>
      </c>
      <c r="BO934" s="15">
        <v>113</v>
      </c>
      <c r="BP934" s="15">
        <v>29</v>
      </c>
      <c r="BQ934" s="15">
        <v>118</v>
      </c>
      <c r="BR934" s="15">
        <v>34</v>
      </c>
      <c r="BS934" s="15">
        <v>69</v>
      </c>
      <c r="BT934" s="15">
        <v>175</v>
      </c>
      <c r="BU934" s="15">
        <v>181</v>
      </c>
      <c r="BV934" s="15">
        <v>133</v>
      </c>
      <c r="BW934" s="15">
        <v>37</v>
      </c>
      <c r="BX934" s="15">
        <v>90</v>
      </c>
      <c r="BY934" s="15">
        <v>99</v>
      </c>
      <c r="BZ934" s="15">
        <v>111</v>
      </c>
      <c r="CA934" s="15">
        <v>78</v>
      </c>
      <c r="CB934" s="15">
        <v>94</v>
      </c>
      <c r="CC934" s="15">
        <v>125</v>
      </c>
      <c r="CD934" s="15">
        <v>134</v>
      </c>
      <c r="CE934" s="15">
        <v>120</v>
      </c>
      <c r="CF934" s="15">
        <v>176</v>
      </c>
      <c r="CG934" s="15">
        <v>9</v>
      </c>
      <c r="CH934" s="15">
        <v>147</v>
      </c>
      <c r="CI934" s="15">
        <v>15</v>
      </c>
      <c r="CJ934" s="15">
        <v>51</v>
      </c>
      <c r="CK934" s="15">
        <v>123</v>
      </c>
      <c r="CL934" s="15">
        <v>166</v>
      </c>
      <c r="CM934" s="15">
        <v>159</v>
      </c>
      <c r="CN934" s="15">
        <v>136</v>
      </c>
      <c r="CO934" s="15">
        <v>110</v>
      </c>
      <c r="CP934" s="15">
        <v>1</v>
      </c>
      <c r="CQ934" s="15">
        <v>64</v>
      </c>
      <c r="CR934" s="15">
        <v>154</v>
      </c>
      <c r="CS934" s="15">
        <v>4</v>
      </c>
      <c r="CT934" s="15">
        <v>172</v>
      </c>
      <c r="CU934" s="15">
        <v>21</v>
      </c>
      <c r="CV934" s="15">
        <v>26</v>
      </c>
      <c r="CW934" s="15">
        <v>135</v>
      </c>
      <c r="CX934" s="15">
        <v>45</v>
      </c>
      <c r="CY934" s="15">
        <v>55</v>
      </c>
      <c r="CZ934" s="15">
        <v>35</v>
      </c>
      <c r="DA934" s="15">
        <v>72</v>
      </c>
      <c r="DB934" s="15">
        <v>22</v>
      </c>
      <c r="DC934" s="15">
        <v>50</v>
      </c>
      <c r="DD934" s="15">
        <v>131</v>
      </c>
      <c r="DE934" s="15">
        <v>61</v>
      </c>
      <c r="DF934" s="15">
        <v>56</v>
      </c>
      <c r="DG934" s="15">
        <v>169</v>
      </c>
      <c r="DH934" s="15">
        <v>3</v>
      </c>
      <c r="DI934" s="15">
        <v>57</v>
      </c>
      <c r="DJ934" s="15">
        <v>171</v>
      </c>
      <c r="DK934" s="15">
        <v>19</v>
      </c>
      <c r="DL934" s="15">
        <v>67</v>
      </c>
      <c r="DM934" s="15">
        <v>76</v>
      </c>
      <c r="DN934" s="15">
        <v>144</v>
      </c>
      <c r="DO934" s="15">
        <v>130</v>
      </c>
      <c r="DP934" s="15">
        <v>53</v>
      </c>
      <c r="DQ934" s="15">
        <v>162</v>
      </c>
      <c r="DR934" s="15">
        <v>79</v>
      </c>
      <c r="DS934" s="15">
        <v>6</v>
      </c>
      <c r="DT934" s="15">
        <v>36</v>
      </c>
      <c r="DU934" s="15">
        <v>141</v>
      </c>
      <c r="DV934" s="15">
        <v>185</v>
      </c>
      <c r="DW934" s="15">
        <v>163</v>
      </c>
      <c r="DX934" s="15">
        <v>70</v>
      </c>
      <c r="DY934" s="15">
        <v>5</v>
      </c>
      <c r="DZ934" s="15">
        <v>138</v>
      </c>
      <c r="EA934" s="15">
        <v>174</v>
      </c>
      <c r="EB934" s="15">
        <v>106</v>
      </c>
      <c r="EC934" s="15">
        <v>146</v>
      </c>
      <c r="ED934" s="15">
        <v>38</v>
      </c>
      <c r="EE934" s="15">
        <v>88</v>
      </c>
      <c r="EF934" s="15">
        <v>165</v>
      </c>
      <c r="EG934" s="15">
        <v>114</v>
      </c>
      <c r="EH934" s="15">
        <v>187</v>
      </c>
      <c r="EI934" s="15">
        <v>108</v>
      </c>
      <c r="EJ934" s="15">
        <v>82</v>
      </c>
      <c r="EK934" s="15">
        <v>140</v>
      </c>
      <c r="EL934" s="15">
        <v>11</v>
      </c>
      <c r="EM934" s="15">
        <v>54</v>
      </c>
      <c r="EN934" s="15">
        <v>126</v>
      </c>
      <c r="EO934" s="15">
        <v>31</v>
      </c>
      <c r="EP934" s="15">
        <v>59</v>
      </c>
      <c r="EQ934" s="15">
        <v>151</v>
      </c>
      <c r="ER934" s="15">
        <v>39</v>
      </c>
      <c r="ES934" s="15">
        <v>92</v>
      </c>
      <c r="ET934" s="15">
        <v>143</v>
      </c>
      <c r="EU934" s="15">
        <v>112</v>
      </c>
      <c r="EV934" s="15">
        <v>164</v>
      </c>
      <c r="EW934" s="15">
        <v>75</v>
      </c>
      <c r="EX934" s="15">
        <v>97</v>
      </c>
      <c r="EY934" s="15">
        <v>156</v>
      </c>
      <c r="EZ934" s="15">
        <v>182</v>
      </c>
      <c r="FA934" s="15">
        <v>128</v>
      </c>
      <c r="FB934" s="15">
        <v>74</v>
      </c>
      <c r="FC934" s="15">
        <v>58</v>
      </c>
      <c r="FD934" s="15">
        <v>83</v>
      </c>
      <c r="FE934" s="15">
        <v>43</v>
      </c>
      <c r="FF934" s="15">
        <v>10</v>
      </c>
      <c r="FG934" s="15">
        <v>121</v>
      </c>
      <c r="FH934" s="15">
        <v>65</v>
      </c>
      <c r="FI934" s="15">
        <v>93</v>
      </c>
      <c r="FJ934" s="15">
        <v>80</v>
      </c>
      <c r="FK934" s="15">
        <v>71</v>
      </c>
      <c r="FL934" s="15">
        <v>62</v>
      </c>
      <c r="FM934" s="15">
        <v>186</v>
      </c>
      <c r="FN934" s="15">
        <v>103</v>
      </c>
      <c r="FO934" s="15">
        <v>44</v>
      </c>
      <c r="FP934" s="15">
        <v>184</v>
      </c>
      <c r="FQ934" s="15">
        <v>137</v>
      </c>
      <c r="FR934" s="15">
        <v>47</v>
      </c>
      <c r="FS934" s="15">
        <v>104</v>
      </c>
      <c r="FT934" s="15">
        <v>87</v>
      </c>
      <c r="FU934" s="15">
        <v>129</v>
      </c>
      <c r="FV934" s="15">
        <v>100</v>
      </c>
      <c r="FW934" s="15">
        <v>66</v>
      </c>
      <c r="FX934" s="15">
        <v>117</v>
      </c>
      <c r="FY934" s="15">
        <v>77</v>
      </c>
      <c r="FZ934" s="15">
        <v>170</v>
      </c>
      <c r="GA934" s="15">
        <v>139</v>
      </c>
      <c r="GB934" s="15">
        <v>2</v>
      </c>
      <c r="GC934" s="15">
        <v>189</v>
      </c>
      <c r="GD934" s="15">
        <v>68</v>
      </c>
      <c r="GE934" s="15">
        <v>40</v>
      </c>
      <c r="GF934" s="15">
        <v>142</v>
      </c>
      <c r="GG934" s="15">
        <v>167</v>
      </c>
      <c r="GH934" s="15">
        <v>132</v>
      </c>
      <c r="GI934" s="15">
        <v>27</v>
      </c>
      <c r="GJ934" s="15">
        <v>149</v>
      </c>
      <c r="GK934" s="15">
        <v>32</v>
      </c>
      <c r="GL934" s="15">
        <v>73</v>
      </c>
    </row>
    <row r="935" spans="4:199" s="15" customFormat="1">
      <c r="E935" s="475" t="s">
        <v>313</v>
      </c>
      <c r="F935" s="15">
        <v>70</v>
      </c>
      <c r="G935" s="15">
        <v>166</v>
      </c>
      <c r="H935" s="15">
        <v>86</v>
      </c>
      <c r="I935" s="15">
        <v>43</v>
      </c>
      <c r="J935" s="15">
        <v>122</v>
      </c>
      <c r="K935" s="15">
        <v>92</v>
      </c>
      <c r="L935" s="15">
        <v>176</v>
      </c>
      <c r="M935" s="15">
        <v>170</v>
      </c>
      <c r="N935" s="15">
        <v>31</v>
      </c>
      <c r="O935" s="15">
        <v>111</v>
      </c>
      <c r="P935" s="15">
        <v>64</v>
      </c>
      <c r="Q935" s="15">
        <v>58</v>
      </c>
      <c r="R935" s="15">
        <v>89</v>
      </c>
      <c r="S935" s="15">
        <v>11</v>
      </c>
      <c r="T935" s="15">
        <v>36</v>
      </c>
      <c r="U935" s="15">
        <v>115</v>
      </c>
      <c r="V935" s="15">
        <v>63</v>
      </c>
      <c r="W935" s="15">
        <v>175</v>
      </c>
      <c r="X935" s="15">
        <v>101</v>
      </c>
      <c r="Y935" s="15">
        <v>157</v>
      </c>
      <c r="Z935" s="15">
        <v>148</v>
      </c>
      <c r="AA935" s="15">
        <v>108</v>
      </c>
      <c r="AB935" s="15">
        <v>4</v>
      </c>
      <c r="AC935" s="15">
        <v>125</v>
      </c>
      <c r="AD935" s="15">
        <v>131</v>
      </c>
      <c r="AE935" s="15">
        <v>25</v>
      </c>
      <c r="AF935" s="15">
        <v>13</v>
      </c>
      <c r="AG935" s="15">
        <v>80</v>
      </c>
      <c r="AH935" s="15">
        <v>187</v>
      </c>
      <c r="AI935" s="15">
        <v>163</v>
      </c>
      <c r="AJ935" s="15">
        <v>35</v>
      </c>
      <c r="AK935" s="15">
        <v>85</v>
      </c>
      <c r="AL935" s="15">
        <v>107</v>
      </c>
      <c r="AM935" s="15">
        <v>181</v>
      </c>
      <c r="AN935" s="15">
        <v>159</v>
      </c>
      <c r="AO935" s="15">
        <v>153</v>
      </c>
      <c r="AP935" s="15">
        <v>39</v>
      </c>
      <c r="AQ935" s="15">
        <v>10</v>
      </c>
      <c r="AR935" s="15">
        <v>62</v>
      </c>
      <c r="AS935" s="15">
        <v>146</v>
      </c>
      <c r="AT935" s="15">
        <v>18</v>
      </c>
      <c r="AU935" s="15">
        <v>120</v>
      </c>
      <c r="AV935" s="15">
        <v>40</v>
      </c>
      <c r="AW935" s="15">
        <v>22</v>
      </c>
      <c r="AX935" s="15">
        <v>1</v>
      </c>
      <c r="AY935" s="15">
        <v>83</v>
      </c>
      <c r="AZ935" s="15">
        <v>46</v>
      </c>
      <c r="BA935" s="15">
        <v>169</v>
      </c>
      <c r="BB935" s="15">
        <v>137</v>
      </c>
      <c r="BC935" s="15">
        <v>126</v>
      </c>
      <c r="BD935" s="15">
        <v>24</v>
      </c>
      <c r="BE935" s="15">
        <v>61</v>
      </c>
      <c r="BF935" s="15">
        <v>177</v>
      </c>
      <c r="BG935" s="15">
        <v>141</v>
      </c>
      <c r="BH935" s="15">
        <v>171</v>
      </c>
      <c r="BI935" s="15">
        <v>88</v>
      </c>
      <c r="BJ935" s="15">
        <v>119</v>
      </c>
      <c r="BK935" s="15">
        <v>50</v>
      </c>
      <c r="BL935" s="15">
        <v>28</v>
      </c>
      <c r="BM935" s="15">
        <v>76</v>
      </c>
      <c r="BN935" s="15">
        <v>189</v>
      </c>
      <c r="BO935" s="15">
        <v>74</v>
      </c>
      <c r="BP935" s="15">
        <v>17</v>
      </c>
      <c r="BQ935" s="15">
        <v>172</v>
      </c>
      <c r="BR935" s="15">
        <v>147</v>
      </c>
      <c r="BS935" s="15">
        <v>149</v>
      </c>
      <c r="BT935" s="15">
        <v>75</v>
      </c>
      <c r="BU935" s="15">
        <v>132</v>
      </c>
      <c r="BV935" s="15">
        <v>155</v>
      </c>
      <c r="BW935" s="15">
        <v>8</v>
      </c>
      <c r="BX935" s="15">
        <v>104</v>
      </c>
      <c r="BY935" s="15">
        <v>38</v>
      </c>
      <c r="BZ935" s="15">
        <v>99</v>
      </c>
      <c r="CA935" s="15">
        <v>81</v>
      </c>
      <c r="CB935" s="15">
        <v>182</v>
      </c>
      <c r="CC935" s="15">
        <v>37</v>
      </c>
      <c r="CD935" s="15">
        <v>118</v>
      </c>
      <c r="CE935" s="15">
        <v>96</v>
      </c>
      <c r="CF935" s="15">
        <v>87</v>
      </c>
      <c r="CG935" s="15">
        <v>57</v>
      </c>
      <c r="CH935" s="15">
        <v>34</v>
      </c>
      <c r="CI935" s="15">
        <v>143</v>
      </c>
      <c r="CJ935" s="15">
        <v>97</v>
      </c>
      <c r="CK935" s="15">
        <v>71</v>
      </c>
      <c r="CL935" s="15">
        <v>173</v>
      </c>
      <c r="CM935" s="15">
        <v>9</v>
      </c>
      <c r="CN935" s="15">
        <v>100</v>
      </c>
      <c r="CO935" s="15">
        <v>102</v>
      </c>
      <c r="CP935" s="15">
        <v>56</v>
      </c>
      <c r="CQ935" s="15">
        <v>21</v>
      </c>
      <c r="CR935" s="15">
        <v>65</v>
      </c>
      <c r="CS935" s="15">
        <v>110</v>
      </c>
      <c r="CT935" s="15">
        <v>105</v>
      </c>
      <c r="CU935" s="15">
        <v>140</v>
      </c>
      <c r="CV935" s="15">
        <v>27</v>
      </c>
      <c r="CW935" s="15">
        <v>94</v>
      </c>
      <c r="CX935" s="15">
        <v>26</v>
      </c>
      <c r="CY935" s="15">
        <v>14</v>
      </c>
      <c r="CZ935" s="15">
        <v>142</v>
      </c>
      <c r="DA935" s="15">
        <v>158</v>
      </c>
      <c r="DB935" s="15">
        <v>19</v>
      </c>
      <c r="DC935" s="15">
        <v>138</v>
      </c>
      <c r="DD935" s="15">
        <v>79</v>
      </c>
      <c r="DE935" s="15">
        <v>178</v>
      </c>
      <c r="DF935" s="15">
        <v>161</v>
      </c>
      <c r="DG935" s="15">
        <v>164</v>
      </c>
      <c r="DH935" s="15">
        <v>78</v>
      </c>
      <c r="DI935" s="15">
        <v>117</v>
      </c>
      <c r="DJ935" s="15">
        <v>42</v>
      </c>
      <c r="DK935" s="15">
        <v>68</v>
      </c>
      <c r="DL935" s="15">
        <v>150</v>
      </c>
      <c r="DM935" s="15">
        <v>139</v>
      </c>
      <c r="DN935" s="15">
        <v>129</v>
      </c>
      <c r="DO935" s="15">
        <v>3</v>
      </c>
      <c r="DP935" s="15">
        <v>16</v>
      </c>
      <c r="DQ935" s="15">
        <v>168</v>
      </c>
      <c r="DR935" s="15">
        <v>55</v>
      </c>
      <c r="DS935" s="15">
        <v>124</v>
      </c>
      <c r="DT935" s="15">
        <v>67</v>
      </c>
      <c r="DU935" s="15">
        <v>59</v>
      </c>
      <c r="DV935" s="15">
        <v>134</v>
      </c>
      <c r="DW935" s="15">
        <v>73</v>
      </c>
      <c r="DX935" s="15">
        <v>44</v>
      </c>
      <c r="DY935" s="15">
        <v>116</v>
      </c>
      <c r="DZ935" s="15">
        <v>77</v>
      </c>
      <c r="EA935" s="15">
        <v>130</v>
      </c>
      <c r="EB935" s="15">
        <v>98</v>
      </c>
      <c r="EC935" s="15">
        <v>12</v>
      </c>
      <c r="ED935" s="15">
        <v>32</v>
      </c>
      <c r="EE935" s="15">
        <v>174</v>
      </c>
      <c r="EF935" s="15">
        <v>5</v>
      </c>
      <c r="EG935" s="15">
        <v>135</v>
      </c>
      <c r="EH935" s="15">
        <v>47</v>
      </c>
      <c r="EI935" s="15">
        <v>121</v>
      </c>
      <c r="EJ935" s="15">
        <v>128</v>
      </c>
      <c r="EK935" s="15">
        <v>109</v>
      </c>
      <c r="EL935" s="15">
        <v>49</v>
      </c>
      <c r="EM935" s="15">
        <v>72</v>
      </c>
      <c r="EN935" s="15">
        <v>151</v>
      </c>
      <c r="EO935" s="15">
        <v>112</v>
      </c>
      <c r="EP935" s="15">
        <v>180</v>
      </c>
      <c r="EQ935" s="15">
        <v>160</v>
      </c>
      <c r="ER935" s="15">
        <v>185</v>
      </c>
      <c r="ES935" s="15">
        <v>6</v>
      </c>
      <c r="ET935" s="15">
        <v>84</v>
      </c>
      <c r="EU935" s="15">
        <v>123</v>
      </c>
      <c r="EV935" s="15">
        <v>95</v>
      </c>
      <c r="EW935" s="15">
        <v>145</v>
      </c>
      <c r="EX935" s="15">
        <v>52</v>
      </c>
      <c r="EY935" s="15">
        <v>154</v>
      </c>
      <c r="EZ935" s="15">
        <v>23</v>
      </c>
      <c r="FA935" s="15">
        <v>54</v>
      </c>
      <c r="FB935" s="15">
        <v>15</v>
      </c>
      <c r="FC935" s="15">
        <v>183</v>
      </c>
      <c r="FD935" s="15">
        <v>91</v>
      </c>
      <c r="FE935" s="15">
        <v>93</v>
      </c>
      <c r="FF935" s="15">
        <v>90</v>
      </c>
      <c r="FG935" s="15">
        <v>66</v>
      </c>
      <c r="FH935" s="15">
        <v>165</v>
      </c>
      <c r="FI935" s="15">
        <v>113</v>
      </c>
      <c r="FJ935" s="15">
        <v>133</v>
      </c>
      <c r="FK935" s="15">
        <v>48</v>
      </c>
      <c r="FL935" s="15">
        <v>30</v>
      </c>
      <c r="FM935" s="15">
        <v>106</v>
      </c>
      <c r="FN935" s="15">
        <v>186</v>
      </c>
      <c r="FO935" s="15">
        <v>2</v>
      </c>
      <c r="FP935" s="15">
        <v>144</v>
      </c>
      <c r="FQ935" s="15">
        <v>82</v>
      </c>
      <c r="FR935" s="15">
        <v>156</v>
      </c>
      <c r="FS935" s="15">
        <v>7</v>
      </c>
      <c r="FT935" s="15">
        <v>114</v>
      </c>
      <c r="FU935" s="15">
        <v>103</v>
      </c>
      <c r="FV935" s="15">
        <v>41</v>
      </c>
      <c r="FW935" s="15">
        <v>51</v>
      </c>
      <c r="FX935" s="15">
        <v>69</v>
      </c>
      <c r="FY935" s="15">
        <v>167</v>
      </c>
      <c r="FZ935" s="15">
        <v>53</v>
      </c>
      <c r="GA935" s="15">
        <v>45</v>
      </c>
      <c r="GB935" s="15">
        <v>33</v>
      </c>
      <c r="GC935" s="15">
        <v>127</v>
      </c>
      <c r="GD935" s="15">
        <v>184</v>
      </c>
      <c r="GE935" s="15">
        <v>60</v>
      </c>
      <c r="GF935" s="15">
        <v>179</v>
      </c>
      <c r="GG935" s="15">
        <v>162</v>
      </c>
      <c r="GH935" s="15">
        <v>188</v>
      </c>
      <c r="GI935" s="15">
        <v>152</v>
      </c>
      <c r="GJ935" s="15">
        <v>29</v>
      </c>
      <c r="GK935" s="15">
        <v>20</v>
      </c>
      <c r="GL935" s="15">
        <v>136</v>
      </c>
    </row>
    <row r="936" spans="4:199" s="15" customFormat="1"/>
    <row r="937" spans="4:199" s="15" customFormat="1">
      <c r="D937" s="479">
        <v>190</v>
      </c>
      <c r="E937" s="40" t="s">
        <v>338</v>
      </c>
    </row>
    <row r="938" spans="4:199" s="15" customFormat="1">
      <c r="E938" s="475" t="s">
        <v>283</v>
      </c>
      <c r="F938" s="15">
        <v>1</v>
      </c>
      <c r="G938" s="15">
        <v>2</v>
      </c>
      <c r="H938" s="15">
        <v>3</v>
      </c>
      <c r="I938" s="15">
        <v>4</v>
      </c>
      <c r="J938" s="15">
        <v>5</v>
      </c>
      <c r="K938" s="15">
        <v>6</v>
      </c>
      <c r="L938" s="15">
        <v>7</v>
      </c>
      <c r="M938" s="15">
        <v>8</v>
      </c>
      <c r="N938" s="15">
        <v>9</v>
      </c>
      <c r="O938" s="15">
        <v>10</v>
      </c>
      <c r="P938" s="15">
        <v>11</v>
      </c>
      <c r="Q938" s="15">
        <v>12</v>
      </c>
      <c r="R938" s="15">
        <v>13</v>
      </c>
      <c r="S938" s="15">
        <v>14</v>
      </c>
      <c r="T938" s="15">
        <v>15</v>
      </c>
      <c r="U938" s="15">
        <v>16</v>
      </c>
      <c r="V938" s="15">
        <v>17</v>
      </c>
      <c r="W938" s="15">
        <v>18</v>
      </c>
      <c r="X938" s="15">
        <v>19</v>
      </c>
      <c r="Y938" s="15">
        <v>20</v>
      </c>
      <c r="Z938" s="15">
        <v>21</v>
      </c>
      <c r="AA938" s="15">
        <v>22</v>
      </c>
      <c r="AB938" s="15">
        <v>23</v>
      </c>
      <c r="AC938" s="15">
        <v>24</v>
      </c>
      <c r="AD938" s="15">
        <v>25</v>
      </c>
      <c r="AE938" s="15">
        <v>26</v>
      </c>
      <c r="AF938" s="15">
        <v>27</v>
      </c>
      <c r="AG938" s="15">
        <v>28</v>
      </c>
      <c r="AH938" s="15">
        <v>29</v>
      </c>
      <c r="AI938" s="15">
        <v>30</v>
      </c>
      <c r="AJ938" s="15">
        <v>31</v>
      </c>
      <c r="AK938" s="15">
        <v>32</v>
      </c>
      <c r="AL938" s="15">
        <v>33</v>
      </c>
      <c r="AM938" s="15">
        <v>34</v>
      </c>
      <c r="AN938" s="15">
        <v>35</v>
      </c>
      <c r="AO938" s="15">
        <v>36</v>
      </c>
      <c r="AP938" s="15">
        <v>37</v>
      </c>
      <c r="AQ938" s="15">
        <v>38</v>
      </c>
      <c r="AR938" s="15">
        <v>39</v>
      </c>
      <c r="AS938" s="15">
        <v>40</v>
      </c>
      <c r="AT938" s="15">
        <v>41</v>
      </c>
      <c r="AU938" s="15">
        <v>42</v>
      </c>
      <c r="AV938" s="15">
        <v>43</v>
      </c>
      <c r="AW938" s="15">
        <v>44</v>
      </c>
      <c r="AX938" s="15">
        <v>45</v>
      </c>
      <c r="AY938" s="15">
        <v>46</v>
      </c>
      <c r="AZ938" s="15">
        <v>47</v>
      </c>
      <c r="BA938" s="15">
        <v>48</v>
      </c>
      <c r="BB938" s="15">
        <v>49</v>
      </c>
      <c r="BC938" s="15">
        <v>50</v>
      </c>
      <c r="BD938" s="15">
        <v>51</v>
      </c>
      <c r="BE938" s="15">
        <v>52</v>
      </c>
      <c r="BF938" s="15">
        <v>53</v>
      </c>
      <c r="BG938" s="15">
        <v>54</v>
      </c>
      <c r="BH938" s="15">
        <v>55</v>
      </c>
      <c r="BI938" s="15">
        <v>56</v>
      </c>
      <c r="BJ938" s="15">
        <v>57</v>
      </c>
      <c r="BK938" s="15">
        <v>58</v>
      </c>
      <c r="BL938" s="15">
        <v>59</v>
      </c>
      <c r="BM938" s="15">
        <v>60</v>
      </c>
      <c r="BN938" s="15">
        <v>61</v>
      </c>
      <c r="BO938" s="15">
        <v>62</v>
      </c>
      <c r="BP938" s="15">
        <v>63</v>
      </c>
      <c r="BQ938" s="15">
        <v>64</v>
      </c>
      <c r="BR938" s="15">
        <v>65</v>
      </c>
      <c r="BS938" s="15">
        <v>66</v>
      </c>
      <c r="BT938" s="15">
        <v>67</v>
      </c>
      <c r="BU938" s="15">
        <v>68</v>
      </c>
      <c r="BV938" s="15">
        <v>69</v>
      </c>
      <c r="BW938" s="15">
        <v>70</v>
      </c>
      <c r="BX938" s="15">
        <v>71</v>
      </c>
      <c r="BY938" s="15">
        <v>72</v>
      </c>
      <c r="BZ938" s="15">
        <v>73</v>
      </c>
      <c r="CA938" s="15">
        <v>74</v>
      </c>
      <c r="CB938" s="15">
        <v>75</v>
      </c>
      <c r="CC938" s="15">
        <v>76</v>
      </c>
      <c r="CD938" s="15">
        <v>77</v>
      </c>
      <c r="CE938" s="15">
        <v>78</v>
      </c>
      <c r="CF938" s="15">
        <v>79</v>
      </c>
      <c r="CG938" s="15">
        <v>80</v>
      </c>
      <c r="CH938" s="15">
        <v>81</v>
      </c>
      <c r="CI938" s="15">
        <v>82</v>
      </c>
      <c r="CJ938" s="15">
        <v>83</v>
      </c>
      <c r="CK938" s="15">
        <v>84</v>
      </c>
      <c r="CL938" s="15">
        <v>85</v>
      </c>
      <c r="CM938" s="15">
        <v>86</v>
      </c>
      <c r="CN938" s="15">
        <v>87</v>
      </c>
      <c r="CO938" s="15">
        <v>88</v>
      </c>
      <c r="CP938" s="15">
        <v>89</v>
      </c>
      <c r="CQ938" s="15">
        <v>90</v>
      </c>
      <c r="CR938" s="15">
        <v>91</v>
      </c>
      <c r="CS938" s="15">
        <v>92</v>
      </c>
      <c r="CT938" s="15">
        <v>93</v>
      </c>
      <c r="CU938" s="15">
        <v>94</v>
      </c>
      <c r="CV938" s="15">
        <v>95</v>
      </c>
      <c r="CW938" s="15">
        <v>96</v>
      </c>
      <c r="CX938" s="15">
        <v>97</v>
      </c>
      <c r="CY938" s="15">
        <v>98</v>
      </c>
      <c r="CZ938" s="15">
        <v>99</v>
      </c>
      <c r="DA938" s="15">
        <v>100</v>
      </c>
      <c r="DB938" s="15">
        <v>101</v>
      </c>
      <c r="DC938" s="15">
        <v>102</v>
      </c>
      <c r="DD938" s="15">
        <v>103</v>
      </c>
      <c r="DE938" s="15">
        <v>104</v>
      </c>
      <c r="DF938" s="15">
        <v>105</v>
      </c>
      <c r="DG938" s="15">
        <v>106</v>
      </c>
      <c r="DH938" s="15">
        <v>107</v>
      </c>
      <c r="DI938" s="15">
        <v>108</v>
      </c>
      <c r="DJ938" s="15">
        <v>109</v>
      </c>
      <c r="DK938" s="15">
        <v>110</v>
      </c>
      <c r="DL938" s="15">
        <v>111</v>
      </c>
      <c r="DM938" s="15">
        <v>112</v>
      </c>
      <c r="DN938" s="15">
        <v>113</v>
      </c>
      <c r="DO938" s="15">
        <v>114</v>
      </c>
      <c r="DP938" s="15">
        <v>115</v>
      </c>
      <c r="DQ938" s="15">
        <v>116</v>
      </c>
      <c r="DR938" s="15">
        <v>117</v>
      </c>
      <c r="DS938" s="15">
        <v>118</v>
      </c>
      <c r="DT938" s="15">
        <v>119</v>
      </c>
      <c r="DU938" s="15">
        <v>120</v>
      </c>
      <c r="DV938" s="15">
        <v>121</v>
      </c>
      <c r="DW938" s="15">
        <v>122</v>
      </c>
      <c r="DX938" s="15">
        <v>123</v>
      </c>
      <c r="DY938" s="15">
        <v>124</v>
      </c>
      <c r="DZ938" s="15">
        <v>125</v>
      </c>
      <c r="EA938" s="15">
        <v>126</v>
      </c>
      <c r="EB938" s="15">
        <v>127</v>
      </c>
      <c r="EC938" s="15">
        <v>128</v>
      </c>
      <c r="ED938" s="15">
        <v>129</v>
      </c>
      <c r="EE938" s="15">
        <v>130</v>
      </c>
      <c r="EF938" s="15">
        <v>131</v>
      </c>
      <c r="EG938" s="15">
        <v>132</v>
      </c>
      <c r="EH938" s="15">
        <v>133</v>
      </c>
      <c r="EI938" s="15">
        <v>134</v>
      </c>
      <c r="EJ938" s="15">
        <v>135</v>
      </c>
      <c r="EK938" s="15">
        <v>136</v>
      </c>
      <c r="EL938" s="15">
        <v>137</v>
      </c>
      <c r="EM938" s="15">
        <v>138</v>
      </c>
      <c r="EN938" s="15">
        <v>139</v>
      </c>
      <c r="EO938" s="15">
        <v>140</v>
      </c>
      <c r="EP938" s="15">
        <v>141</v>
      </c>
      <c r="EQ938" s="15">
        <v>142</v>
      </c>
      <c r="ER938" s="15">
        <v>143</v>
      </c>
      <c r="ES938" s="15">
        <v>144</v>
      </c>
      <c r="ET938" s="15">
        <v>145</v>
      </c>
      <c r="EU938" s="15">
        <v>146</v>
      </c>
      <c r="EV938" s="15">
        <v>147</v>
      </c>
      <c r="EW938" s="15">
        <v>148</v>
      </c>
      <c r="EX938" s="15">
        <v>149</v>
      </c>
      <c r="EY938" s="15">
        <v>150</v>
      </c>
      <c r="EZ938" s="15">
        <v>151</v>
      </c>
      <c r="FA938" s="15">
        <v>152</v>
      </c>
      <c r="FB938" s="15">
        <v>153</v>
      </c>
      <c r="FC938" s="15">
        <v>154</v>
      </c>
      <c r="FD938" s="15">
        <v>155</v>
      </c>
      <c r="FE938" s="15">
        <v>156</v>
      </c>
      <c r="FF938" s="15">
        <v>157</v>
      </c>
      <c r="FG938" s="15">
        <v>158</v>
      </c>
      <c r="FH938" s="15">
        <v>159</v>
      </c>
      <c r="FI938" s="15">
        <v>160</v>
      </c>
      <c r="FJ938" s="15">
        <v>161</v>
      </c>
      <c r="FK938" s="15">
        <v>162</v>
      </c>
      <c r="FL938" s="15">
        <v>163</v>
      </c>
      <c r="FM938" s="15">
        <v>164</v>
      </c>
      <c r="FN938" s="15">
        <v>165</v>
      </c>
      <c r="FO938" s="15">
        <v>166</v>
      </c>
      <c r="FP938" s="15">
        <v>167</v>
      </c>
      <c r="FQ938" s="15">
        <v>168</v>
      </c>
      <c r="FR938" s="15">
        <v>169</v>
      </c>
      <c r="FS938" s="15">
        <v>170</v>
      </c>
      <c r="FT938" s="15">
        <v>171</v>
      </c>
      <c r="FU938" s="15">
        <v>172</v>
      </c>
      <c r="FV938" s="15">
        <v>173</v>
      </c>
      <c r="FW938" s="15">
        <v>174</v>
      </c>
      <c r="FX938" s="15">
        <v>175</v>
      </c>
      <c r="FY938" s="15">
        <v>176</v>
      </c>
      <c r="FZ938" s="15">
        <v>177</v>
      </c>
      <c r="GA938" s="15">
        <v>178</v>
      </c>
      <c r="GB938" s="15">
        <v>179</v>
      </c>
      <c r="GC938" s="15">
        <v>180</v>
      </c>
      <c r="GD938" s="15">
        <v>181</v>
      </c>
      <c r="GE938" s="15">
        <v>182</v>
      </c>
      <c r="GF938" s="15">
        <v>183</v>
      </c>
      <c r="GG938" s="15">
        <v>184</v>
      </c>
      <c r="GH938" s="15">
        <v>185</v>
      </c>
      <c r="GI938" s="15">
        <v>186</v>
      </c>
      <c r="GJ938" s="15">
        <v>187</v>
      </c>
      <c r="GK938" s="15">
        <v>188</v>
      </c>
      <c r="GL938" s="15">
        <v>189</v>
      </c>
      <c r="GM938" s="15">
        <v>190</v>
      </c>
    </row>
    <row r="939" spans="4:199" s="15" customFormat="1">
      <c r="E939" s="475" t="s">
        <v>311</v>
      </c>
      <c r="F939" s="15">
        <v>40</v>
      </c>
      <c r="G939" s="15">
        <v>66</v>
      </c>
      <c r="H939" s="15">
        <v>105</v>
      </c>
      <c r="I939" s="15">
        <v>111</v>
      </c>
      <c r="J939" s="15">
        <v>124</v>
      </c>
      <c r="K939" s="15">
        <v>58</v>
      </c>
      <c r="L939" s="15">
        <v>161</v>
      </c>
      <c r="M939" s="15">
        <v>144</v>
      </c>
      <c r="N939" s="15">
        <v>137</v>
      </c>
      <c r="O939" s="15">
        <v>152</v>
      </c>
      <c r="P939" s="15">
        <v>75</v>
      </c>
      <c r="Q939" s="15">
        <v>164</v>
      </c>
      <c r="R939" s="15">
        <v>42</v>
      </c>
      <c r="S939" s="15">
        <v>146</v>
      </c>
      <c r="T939" s="15">
        <v>97</v>
      </c>
      <c r="U939" s="15">
        <v>45</v>
      </c>
      <c r="V939" s="15">
        <v>136</v>
      </c>
      <c r="W939" s="15">
        <v>92</v>
      </c>
      <c r="X939" s="15">
        <v>61</v>
      </c>
      <c r="Y939" s="15">
        <v>142</v>
      </c>
      <c r="Z939" s="15">
        <v>84</v>
      </c>
      <c r="AA939" s="15">
        <v>80</v>
      </c>
      <c r="AB939" s="15">
        <v>10</v>
      </c>
      <c r="AC939" s="15">
        <v>120</v>
      </c>
      <c r="AD939" s="15">
        <v>104</v>
      </c>
      <c r="AE939" s="15">
        <v>95</v>
      </c>
      <c r="AF939" s="15">
        <v>4</v>
      </c>
      <c r="AG939" s="15">
        <v>86</v>
      </c>
      <c r="AH939" s="15">
        <v>60</v>
      </c>
      <c r="AI939" s="15">
        <v>16</v>
      </c>
      <c r="AJ939" s="15">
        <v>23</v>
      </c>
      <c r="AK939" s="15">
        <v>28</v>
      </c>
      <c r="AL939" s="15">
        <v>62</v>
      </c>
      <c r="AM939" s="15">
        <v>131</v>
      </c>
      <c r="AN939" s="15">
        <v>46</v>
      </c>
      <c r="AO939" s="15">
        <v>30</v>
      </c>
      <c r="AP939" s="15">
        <v>173</v>
      </c>
      <c r="AQ939" s="15">
        <v>17</v>
      </c>
      <c r="AR939" s="15">
        <v>37</v>
      </c>
      <c r="AS939" s="15">
        <v>8</v>
      </c>
      <c r="AT939" s="15">
        <v>65</v>
      </c>
      <c r="AU939" s="15">
        <v>13</v>
      </c>
      <c r="AV939" s="15">
        <v>34</v>
      </c>
      <c r="AW939" s="15">
        <v>155</v>
      </c>
      <c r="AX939" s="15">
        <v>132</v>
      </c>
      <c r="AY939" s="15">
        <v>74</v>
      </c>
      <c r="AZ939" s="15">
        <v>83</v>
      </c>
      <c r="BA939" s="15">
        <v>57</v>
      </c>
      <c r="BB939" s="15">
        <v>171</v>
      </c>
      <c r="BC939" s="15">
        <v>47</v>
      </c>
      <c r="BD939" s="15">
        <v>107</v>
      </c>
      <c r="BE939" s="15">
        <v>64</v>
      </c>
      <c r="BF939" s="15">
        <v>32</v>
      </c>
      <c r="BG939" s="15">
        <v>21</v>
      </c>
      <c r="BH939" s="15">
        <v>127</v>
      </c>
      <c r="BI939" s="15">
        <v>103</v>
      </c>
      <c r="BJ939" s="15">
        <v>89</v>
      </c>
      <c r="BK939" s="15">
        <v>129</v>
      </c>
      <c r="BL939" s="15">
        <v>147</v>
      </c>
      <c r="BM939" s="15">
        <v>177</v>
      </c>
      <c r="BN939" s="15">
        <v>77</v>
      </c>
      <c r="BO939" s="15">
        <v>91</v>
      </c>
      <c r="BP939" s="15">
        <v>29</v>
      </c>
      <c r="BQ939" s="15">
        <v>7</v>
      </c>
      <c r="BR939" s="15">
        <v>187</v>
      </c>
      <c r="BS939" s="15">
        <v>9</v>
      </c>
      <c r="BT939" s="15">
        <v>20</v>
      </c>
      <c r="BU939" s="15">
        <v>139</v>
      </c>
      <c r="BV939" s="15">
        <v>87</v>
      </c>
      <c r="BW939" s="15">
        <v>113</v>
      </c>
      <c r="BX939" s="15">
        <v>100</v>
      </c>
      <c r="BY939" s="15">
        <v>179</v>
      </c>
      <c r="BZ939" s="15">
        <v>11</v>
      </c>
      <c r="CA939" s="15">
        <v>128</v>
      </c>
      <c r="CB939" s="15">
        <v>73</v>
      </c>
      <c r="CC939" s="15">
        <v>98</v>
      </c>
      <c r="CD939" s="15">
        <v>174</v>
      </c>
      <c r="CE939" s="15">
        <v>186</v>
      </c>
      <c r="CF939" s="15">
        <v>85</v>
      </c>
      <c r="CG939" s="15">
        <v>56</v>
      </c>
      <c r="CH939" s="15">
        <v>188</v>
      </c>
      <c r="CI939" s="15">
        <v>116</v>
      </c>
      <c r="CJ939" s="15">
        <v>22</v>
      </c>
      <c r="CK939" s="15">
        <v>38</v>
      </c>
      <c r="CL939" s="15">
        <v>26</v>
      </c>
      <c r="CM939" s="15">
        <v>54</v>
      </c>
      <c r="CN939" s="15">
        <v>138</v>
      </c>
      <c r="CO939" s="15">
        <v>12</v>
      </c>
      <c r="CP939" s="15">
        <v>133</v>
      </c>
      <c r="CQ939" s="15">
        <v>151</v>
      </c>
      <c r="CR939" s="15">
        <v>162</v>
      </c>
      <c r="CS939" s="15">
        <v>44</v>
      </c>
      <c r="CT939" s="15">
        <v>39</v>
      </c>
      <c r="CU939" s="15">
        <v>157</v>
      </c>
      <c r="CV939" s="15">
        <v>33</v>
      </c>
      <c r="CW939" s="15">
        <v>123</v>
      </c>
      <c r="CX939" s="15">
        <v>118</v>
      </c>
      <c r="CY939" s="15">
        <v>76</v>
      </c>
      <c r="CZ939" s="15">
        <v>68</v>
      </c>
      <c r="DA939" s="15">
        <v>168</v>
      </c>
      <c r="DB939" s="15">
        <v>170</v>
      </c>
      <c r="DC939" s="15">
        <v>185</v>
      </c>
      <c r="DD939" s="15">
        <v>122</v>
      </c>
      <c r="DE939" s="15">
        <v>25</v>
      </c>
      <c r="DF939" s="15">
        <v>3</v>
      </c>
      <c r="DG939" s="15">
        <v>149</v>
      </c>
      <c r="DH939" s="15">
        <v>51</v>
      </c>
      <c r="DI939" s="15">
        <v>160</v>
      </c>
      <c r="DJ939" s="15">
        <v>72</v>
      </c>
      <c r="DK939" s="15">
        <v>49</v>
      </c>
      <c r="DL939" s="15">
        <v>163</v>
      </c>
      <c r="DM939" s="15">
        <v>180</v>
      </c>
      <c r="DN939" s="15">
        <v>117</v>
      </c>
      <c r="DO939" s="15">
        <v>53</v>
      </c>
      <c r="DP939" s="15">
        <v>183</v>
      </c>
      <c r="DQ939" s="15">
        <v>18</v>
      </c>
      <c r="DR939" s="15">
        <v>126</v>
      </c>
      <c r="DS939" s="15">
        <v>36</v>
      </c>
      <c r="DT939" s="15">
        <v>71</v>
      </c>
      <c r="DU939" s="15">
        <v>31</v>
      </c>
      <c r="DV939" s="15">
        <v>108</v>
      </c>
      <c r="DW939" s="15">
        <v>190</v>
      </c>
      <c r="DX939" s="15">
        <v>96</v>
      </c>
      <c r="DY939" s="15">
        <v>153</v>
      </c>
      <c r="DZ939" s="15">
        <v>24</v>
      </c>
      <c r="EA939" s="15">
        <v>14</v>
      </c>
      <c r="EB939" s="15">
        <v>135</v>
      </c>
      <c r="EC939" s="15">
        <v>99</v>
      </c>
      <c r="ED939" s="15">
        <v>115</v>
      </c>
      <c r="EE939" s="15">
        <v>6</v>
      </c>
      <c r="EF939" s="15">
        <v>114</v>
      </c>
      <c r="EG939" s="15">
        <v>119</v>
      </c>
      <c r="EH939" s="15">
        <v>134</v>
      </c>
      <c r="EI939" s="15">
        <v>141</v>
      </c>
      <c r="EJ939" s="15">
        <v>156</v>
      </c>
      <c r="EK939" s="15">
        <v>169</v>
      </c>
      <c r="EL939" s="15">
        <v>189</v>
      </c>
      <c r="EM939" s="15">
        <v>172</v>
      </c>
      <c r="EN939" s="15">
        <v>101</v>
      </c>
      <c r="EO939" s="15">
        <v>178</v>
      </c>
      <c r="EP939" s="15">
        <v>69</v>
      </c>
      <c r="EQ939" s="15">
        <v>143</v>
      </c>
      <c r="ER939" s="15">
        <v>150</v>
      </c>
      <c r="ES939" s="15">
        <v>112</v>
      </c>
      <c r="ET939" s="15">
        <v>52</v>
      </c>
      <c r="EU939" s="15">
        <v>154</v>
      </c>
      <c r="EV939" s="15">
        <v>88</v>
      </c>
      <c r="EW939" s="15">
        <v>2</v>
      </c>
      <c r="EX939" s="15">
        <v>106</v>
      </c>
      <c r="EY939" s="15">
        <v>181</v>
      </c>
      <c r="EZ939" s="15">
        <v>90</v>
      </c>
      <c r="FA939" s="15">
        <v>94</v>
      </c>
      <c r="FB939" s="15">
        <v>5</v>
      </c>
      <c r="FC939" s="15">
        <v>125</v>
      </c>
      <c r="FD939" s="15">
        <v>41</v>
      </c>
      <c r="FE939" s="15">
        <v>165</v>
      </c>
      <c r="FF939" s="15">
        <v>63</v>
      </c>
      <c r="FG939" s="15">
        <v>167</v>
      </c>
      <c r="FH939" s="15">
        <v>50</v>
      </c>
      <c r="FI939" s="15">
        <v>1</v>
      </c>
      <c r="FJ939" s="15">
        <v>70</v>
      </c>
      <c r="FK939" s="15">
        <v>81</v>
      </c>
      <c r="FL939" s="15">
        <v>27</v>
      </c>
      <c r="FM939" s="15">
        <v>176</v>
      </c>
      <c r="FN939" s="15">
        <v>121</v>
      </c>
      <c r="FO939" s="15">
        <v>184</v>
      </c>
      <c r="FP939" s="15">
        <v>59</v>
      </c>
      <c r="FQ939" s="15">
        <v>15</v>
      </c>
      <c r="FR939" s="15">
        <v>148</v>
      </c>
      <c r="FS939" s="15">
        <v>159</v>
      </c>
      <c r="FT939" s="15">
        <v>55</v>
      </c>
      <c r="FU939" s="15">
        <v>48</v>
      </c>
      <c r="FV939" s="15">
        <v>19</v>
      </c>
      <c r="FW939" s="15">
        <v>140</v>
      </c>
      <c r="FX939" s="15">
        <v>182</v>
      </c>
      <c r="FY939" s="15">
        <v>130</v>
      </c>
      <c r="FZ939" s="15">
        <v>35</v>
      </c>
      <c r="GA939" s="15">
        <v>67</v>
      </c>
      <c r="GB939" s="15">
        <v>82</v>
      </c>
      <c r="GC939" s="15">
        <v>78</v>
      </c>
      <c r="GD939" s="15">
        <v>110</v>
      </c>
      <c r="GE939" s="15">
        <v>93</v>
      </c>
      <c r="GF939" s="15">
        <v>79</v>
      </c>
      <c r="GG939" s="15">
        <v>166</v>
      </c>
      <c r="GH939" s="15">
        <v>102</v>
      </c>
      <c r="GI939" s="15">
        <v>145</v>
      </c>
      <c r="GJ939" s="15">
        <v>109</v>
      </c>
      <c r="GK939" s="15">
        <v>175</v>
      </c>
      <c r="GL939" s="15">
        <v>158</v>
      </c>
      <c r="GM939" s="15">
        <v>43</v>
      </c>
    </row>
    <row r="940" spans="4:199" s="15" customFormat="1">
      <c r="E940" s="475" t="s">
        <v>313</v>
      </c>
      <c r="F940" s="15">
        <v>137</v>
      </c>
      <c r="G940" s="15">
        <v>154</v>
      </c>
      <c r="H940" s="15">
        <v>146</v>
      </c>
      <c r="I940" s="15">
        <v>46</v>
      </c>
      <c r="J940" s="15">
        <v>67</v>
      </c>
      <c r="K940" s="15">
        <v>139</v>
      </c>
      <c r="L940" s="15">
        <v>100</v>
      </c>
      <c r="M940" s="15">
        <v>4</v>
      </c>
      <c r="N940" s="15">
        <v>91</v>
      </c>
      <c r="O940" s="15">
        <v>76</v>
      </c>
      <c r="P940" s="15">
        <v>155</v>
      </c>
      <c r="Q940" s="15">
        <v>33</v>
      </c>
      <c r="R940" s="15">
        <v>182</v>
      </c>
      <c r="S940" s="15">
        <v>77</v>
      </c>
      <c r="T940" s="15">
        <v>123</v>
      </c>
      <c r="U940" s="15">
        <v>60</v>
      </c>
      <c r="V940" s="15">
        <v>184</v>
      </c>
      <c r="W940" s="15">
        <v>37</v>
      </c>
      <c r="X940" s="15">
        <v>45</v>
      </c>
      <c r="Y940" s="15">
        <v>9</v>
      </c>
      <c r="Z940" s="15">
        <v>85</v>
      </c>
      <c r="AA940" s="15">
        <v>69</v>
      </c>
      <c r="AB940" s="15">
        <v>87</v>
      </c>
      <c r="AC940" s="15">
        <v>188</v>
      </c>
      <c r="AD940" s="15">
        <v>36</v>
      </c>
      <c r="AE940" s="15">
        <v>183</v>
      </c>
      <c r="AF940" s="15">
        <v>166</v>
      </c>
      <c r="AG940" s="15">
        <v>65</v>
      </c>
      <c r="AH940" s="15">
        <v>143</v>
      </c>
      <c r="AI940" s="15">
        <v>12</v>
      </c>
      <c r="AJ940" s="15">
        <v>159</v>
      </c>
      <c r="AK940" s="15">
        <v>105</v>
      </c>
      <c r="AL940" s="15">
        <v>89</v>
      </c>
      <c r="AM940" s="15">
        <v>136</v>
      </c>
      <c r="AN940" s="15">
        <v>98</v>
      </c>
      <c r="AO940" s="15">
        <v>120</v>
      </c>
      <c r="AP940" s="15">
        <v>114</v>
      </c>
      <c r="AQ940" s="15">
        <v>177</v>
      </c>
      <c r="AR940" s="15">
        <v>107</v>
      </c>
      <c r="AS940" s="15">
        <v>61</v>
      </c>
      <c r="AT940" s="15">
        <v>187</v>
      </c>
      <c r="AU940" s="15">
        <v>56</v>
      </c>
      <c r="AV940" s="15">
        <v>90</v>
      </c>
      <c r="AW940" s="15">
        <v>165</v>
      </c>
      <c r="AX940" s="15">
        <v>54</v>
      </c>
      <c r="AY940" s="15">
        <v>53</v>
      </c>
      <c r="AZ940" s="15">
        <v>145</v>
      </c>
      <c r="BA940" s="15">
        <v>121</v>
      </c>
      <c r="BB940" s="15">
        <v>93</v>
      </c>
      <c r="BC940" s="15">
        <v>101</v>
      </c>
      <c r="BD940" s="15">
        <v>50</v>
      </c>
      <c r="BE940" s="15">
        <v>150</v>
      </c>
      <c r="BF940" s="15">
        <v>26</v>
      </c>
      <c r="BG940" s="15">
        <v>108</v>
      </c>
      <c r="BH940" s="15">
        <v>92</v>
      </c>
      <c r="BI940" s="15">
        <v>68</v>
      </c>
      <c r="BJ940" s="15">
        <v>79</v>
      </c>
      <c r="BK940" s="15">
        <v>40</v>
      </c>
      <c r="BL940" s="15">
        <v>151</v>
      </c>
      <c r="BM940" s="15">
        <v>22</v>
      </c>
      <c r="BN940" s="15">
        <v>24</v>
      </c>
      <c r="BO940" s="15">
        <v>158</v>
      </c>
      <c r="BP940" s="15">
        <v>80</v>
      </c>
      <c r="BQ940" s="15">
        <v>170</v>
      </c>
      <c r="BR940" s="15">
        <v>28</v>
      </c>
      <c r="BS940" s="15">
        <v>144</v>
      </c>
      <c r="BT940" s="15">
        <v>5</v>
      </c>
      <c r="BU940" s="15">
        <v>109</v>
      </c>
      <c r="BV940" s="15">
        <v>18</v>
      </c>
      <c r="BW940" s="15">
        <v>86</v>
      </c>
      <c r="BX940" s="15">
        <v>64</v>
      </c>
      <c r="BY940" s="15">
        <v>134</v>
      </c>
      <c r="BZ940" s="15">
        <v>157</v>
      </c>
      <c r="CA940" s="15">
        <v>161</v>
      </c>
      <c r="CB940" s="15">
        <v>171</v>
      </c>
      <c r="CC940" s="15">
        <v>38</v>
      </c>
      <c r="CD940" s="15">
        <v>30</v>
      </c>
      <c r="CE940" s="15">
        <v>189</v>
      </c>
      <c r="CF940" s="15">
        <v>11</v>
      </c>
      <c r="CG940" s="15">
        <v>23</v>
      </c>
      <c r="CH940" s="15">
        <v>125</v>
      </c>
      <c r="CI940" s="15">
        <v>8</v>
      </c>
      <c r="CJ940" s="15">
        <v>70</v>
      </c>
      <c r="CK940" s="15">
        <v>130</v>
      </c>
      <c r="CL940" s="15">
        <v>51</v>
      </c>
      <c r="CM940" s="15">
        <v>82</v>
      </c>
      <c r="CN940" s="15">
        <v>19</v>
      </c>
      <c r="CO940" s="15">
        <v>152</v>
      </c>
      <c r="CP940" s="15">
        <v>181</v>
      </c>
      <c r="CQ940" s="15">
        <v>117</v>
      </c>
      <c r="CR940" s="15">
        <v>43</v>
      </c>
      <c r="CS940" s="15">
        <v>131</v>
      </c>
      <c r="CT940" s="15">
        <v>47</v>
      </c>
      <c r="CU940" s="15">
        <v>55</v>
      </c>
      <c r="CV940" s="15">
        <v>122</v>
      </c>
      <c r="CW940" s="15">
        <v>133</v>
      </c>
      <c r="CX940" s="15">
        <v>106</v>
      </c>
      <c r="CY940" s="15">
        <v>35</v>
      </c>
      <c r="CZ940" s="15">
        <v>62</v>
      </c>
      <c r="DA940" s="15">
        <v>14</v>
      </c>
      <c r="DB940" s="15">
        <v>119</v>
      </c>
      <c r="DC940" s="15">
        <v>153</v>
      </c>
      <c r="DD940" s="15">
        <v>135</v>
      </c>
      <c r="DE940" s="15">
        <v>88</v>
      </c>
      <c r="DF940" s="15">
        <v>17</v>
      </c>
      <c r="DG940" s="15">
        <v>140</v>
      </c>
      <c r="DH940" s="15">
        <v>39</v>
      </c>
      <c r="DI940" s="15">
        <v>190</v>
      </c>
      <c r="DJ940" s="15">
        <v>75</v>
      </c>
      <c r="DK940" s="15">
        <v>32</v>
      </c>
      <c r="DL940" s="15">
        <v>49</v>
      </c>
      <c r="DM940" s="15">
        <v>99</v>
      </c>
      <c r="DN940" s="15">
        <v>142</v>
      </c>
      <c r="DO940" s="15">
        <v>126</v>
      </c>
      <c r="DP940" s="15">
        <v>2</v>
      </c>
      <c r="DQ940" s="15">
        <v>44</v>
      </c>
      <c r="DR940" s="15">
        <v>148</v>
      </c>
      <c r="DS940" s="15">
        <v>127</v>
      </c>
      <c r="DT940" s="15">
        <v>156</v>
      </c>
      <c r="DU940" s="15">
        <v>83</v>
      </c>
      <c r="DV940" s="15">
        <v>97</v>
      </c>
      <c r="DW940" s="15">
        <v>78</v>
      </c>
      <c r="DX940" s="15">
        <v>102</v>
      </c>
      <c r="DY940" s="15">
        <v>16</v>
      </c>
      <c r="DZ940" s="15">
        <v>81</v>
      </c>
      <c r="EA940" s="15">
        <v>164</v>
      </c>
      <c r="EB940" s="15">
        <v>29</v>
      </c>
      <c r="EC940" s="15">
        <v>174</v>
      </c>
      <c r="ED940" s="15">
        <v>110</v>
      </c>
      <c r="EE940" s="15">
        <v>84</v>
      </c>
      <c r="EF940" s="15">
        <v>7</v>
      </c>
      <c r="EG940" s="15">
        <v>178</v>
      </c>
      <c r="EH940" s="15">
        <v>94</v>
      </c>
      <c r="EI940" s="15">
        <v>13</v>
      </c>
      <c r="EJ940" s="15">
        <v>58</v>
      </c>
      <c r="EK940" s="15">
        <v>113</v>
      </c>
      <c r="EL940" s="15">
        <v>1</v>
      </c>
      <c r="EM940" s="15">
        <v>95</v>
      </c>
      <c r="EN940" s="15">
        <v>6</v>
      </c>
      <c r="EO940" s="15">
        <v>48</v>
      </c>
      <c r="EP940" s="15">
        <v>115</v>
      </c>
      <c r="EQ940" s="15">
        <v>34</v>
      </c>
      <c r="ER940" s="15">
        <v>59</v>
      </c>
      <c r="ES940" s="15">
        <v>66</v>
      </c>
      <c r="ET940" s="15">
        <v>118</v>
      </c>
      <c r="EU940" s="15">
        <v>3</v>
      </c>
      <c r="EV940" s="15">
        <v>128</v>
      </c>
      <c r="EW940" s="15">
        <v>20</v>
      </c>
      <c r="EX940" s="15">
        <v>163</v>
      </c>
      <c r="EY940" s="15">
        <v>71</v>
      </c>
      <c r="EZ940" s="15">
        <v>185</v>
      </c>
      <c r="FA940" s="15">
        <v>73</v>
      </c>
      <c r="FB940" s="15">
        <v>111</v>
      </c>
      <c r="FC940" s="15">
        <v>172</v>
      </c>
      <c r="FD940" s="15">
        <v>57</v>
      </c>
      <c r="FE940" s="15">
        <v>124</v>
      </c>
      <c r="FF940" s="15">
        <v>176</v>
      </c>
      <c r="FG940" s="15">
        <v>72</v>
      </c>
      <c r="FH940" s="15">
        <v>162</v>
      </c>
      <c r="FI940" s="15">
        <v>169</v>
      </c>
      <c r="FJ940" s="15">
        <v>179</v>
      </c>
      <c r="FK940" s="15">
        <v>168</v>
      </c>
      <c r="FL940" s="15">
        <v>149</v>
      </c>
      <c r="FM940" s="15">
        <v>138</v>
      </c>
      <c r="FN940" s="15">
        <v>27</v>
      </c>
      <c r="FO940" s="15">
        <v>129</v>
      </c>
      <c r="FP940" s="15">
        <v>74</v>
      </c>
      <c r="FQ940" s="15">
        <v>52</v>
      </c>
      <c r="FR940" s="15">
        <v>116</v>
      </c>
      <c r="FS940" s="15">
        <v>96</v>
      </c>
      <c r="FT940" s="15">
        <v>15</v>
      </c>
      <c r="FU940" s="15">
        <v>10</v>
      </c>
      <c r="FV940" s="15">
        <v>147</v>
      </c>
      <c r="FW940" s="15">
        <v>173</v>
      </c>
      <c r="FX940" s="15">
        <v>167</v>
      </c>
      <c r="FY940" s="15">
        <v>112</v>
      </c>
      <c r="FZ940" s="15">
        <v>175</v>
      </c>
      <c r="GA940" s="15">
        <v>132</v>
      </c>
      <c r="GB940" s="15">
        <v>103</v>
      </c>
      <c r="GC940" s="15">
        <v>21</v>
      </c>
      <c r="GD940" s="15">
        <v>25</v>
      </c>
      <c r="GE940" s="15">
        <v>160</v>
      </c>
      <c r="GF940" s="15">
        <v>180</v>
      </c>
      <c r="GG940" s="15">
        <v>186</v>
      </c>
      <c r="GH940" s="15">
        <v>42</v>
      </c>
      <c r="GI940" s="15">
        <v>104</v>
      </c>
      <c r="GJ940" s="15">
        <v>41</v>
      </c>
      <c r="GK940" s="15">
        <v>141</v>
      </c>
      <c r="GL940" s="15">
        <v>31</v>
      </c>
      <c r="GM940" s="15">
        <v>63</v>
      </c>
    </row>
    <row r="941" spans="4:199" s="15" customFormat="1"/>
    <row r="942" spans="4:199" s="15" customFormat="1">
      <c r="D942" s="479">
        <v>191</v>
      </c>
      <c r="E942" s="40" t="s">
        <v>338</v>
      </c>
    </row>
    <row r="943" spans="4:199" s="15" customFormat="1">
      <c r="E943" s="475" t="s">
        <v>283</v>
      </c>
      <c r="F943" s="15">
        <v>1</v>
      </c>
      <c r="G943" s="15">
        <v>2</v>
      </c>
      <c r="H943" s="15">
        <v>3</v>
      </c>
      <c r="I943" s="15">
        <v>4</v>
      </c>
      <c r="J943" s="15">
        <v>5</v>
      </c>
      <c r="K943" s="15">
        <v>6</v>
      </c>
      <c r="L943" s="15">
        <v>7</v>
      </c>
      <c r="M943" s="15">
        <v>8</v>
      </c>
      <c r="N943" s="15">
        <v>9</v>
      </c>
      <c r="O943" s="15">
        <v>10</v>
      </c>
      <c r="P943" s="15">
        <v>11</v>
      </c>
      <c r="Q943" s="15">
        <v>12</v>
      </c>
      <c r="R943" s="15">
        <v>13</v>
      </c>
      <c r="S943" s="15">
        <v>14</v>
      </c>
      <c r="T943" s="15">
        <v>15</v>
      </c>
      <c r="U943" s="15">
        <v>16</v>
      </c>
      <c r="V943" s="15">
        <v>17</v>
      </c>
      <c r="W943" s="15">
        <v>18</v>
      </c>
      <c r="X943" s="15">
        <v>19</v>
      </c>
      <c r="Y943" s="15">
        <v>20</v>
      </c>
      <c r="Z943" s="15">
        <v>21</v>
      </c>
      <c r="AA943" s="15">
        <v>22</v>
      </c>
      <c r="AB943" s="15">
        <v>23</v>
      </c>
      <c r="AC943" s="15">
        <v>24</v>
      </c>
      <c r="AD943" s="15">
        <v>25</v>
      </c>
      <c r="AE943" s="15">
        <v>26</v>
      </c>
      <c r="AF943" s="15">
        <v>27</v>
      </c>
      <c r="AG943" s="15">
        <v>28</v>
      </c>
      <c r="AH943" s="15">
        <v>29</v>
      </c>
      <c r="AI943" s="15">
        <v>30</v>
      </c>
      <c r="AJ943" s="15">
        <v>31</v>
      </c>
      <c r="AK943" s="15">
        <v>32</v>
      </c>
      <c r="AL943" s="15">
        <v>33</v>
      </c>
      <c r="AM943" s="15">
        <v>34</v>
      </c>
      <c r="AN943" s="15">
        <v>35</v>
      </c>
      <c r="AO943" s="15">
        <v>36</v>
      </c>
      <c r="AP943" s="15">
        <v>37</v>
      </c>
      <c r="AQ943" s="15">
        <v>38</v>
      </c>
      <c r="AR943" s="15">
        <v>39</v>
      </c>
      <c r="AS943" s="15">
        <v>40</v>
      </c>
      <c r="AT943" s="15">
        <v>41</v>
      </c>
      <c r="AU943" s="15">
        <v>42</v>
      </c>
      <c r="AV943" s="15">
        <v>43</v>
      </c>
      <c r="AW943" s="15">
        <v>44</v>
      </c>
      <c r="AX943" s="15">
        <v>45</v>
      </c>
      <c r="AY943" s="15">
        <v>46</v>
      </c>
      <c r="AZ943" s="15">
        <v>47</v>
      </c>
      <c r="BA943" s="15">
        <v>48</v>
      </c>
      <c r="BB943" s="15">
        <v>49</v>
      </c>
      <c r="BC943" s="15">
        <v>50</v>
      </c>
      <c r="BD943" s="15">
        <v>51</v>
      </c>
      <c r="BE943" s="15">
        <v>52</v>
      </c>
      <c r="BF943" s="15">
        <v>53</v>
      </c>
      <c r="BG943" s="15">
        <v>54</v>
      </c>
      <c r="BH943" s="15">
        <v>55</v>
      </c>
      <c r="BI943" s="15">
        <v>56</v>
      </c>
      <c r="BJ943" s="15">
        <v>57</v>
      </c>
      <c r="BK943" s="15">
        <v>58</v>
      </c>
      <c r="BL943" s="15">
        <v>59</v>
      </c>
      <c r="BM943" s="15">
        <v>60</v>
      </c>
      <c r="BN943" s="15">
        <v>61</v>
      </c>
      <c r="BO943" s="15">
        <v>62</v>
      </c>
      <c r="BP943" s="15">
        <v>63</v>
      </c>
      <c r="BQ943" s="15">
        <v>64</v>
      </c>
      <c r="BR943" s="15">
        <v>65</v>
      </c>
      <c r="BS943" s="15">
        <v>66</v>
      </c>
      <c r="BT943" s="15">
        <v>67</v>
      </c>
      <c r="BU943" s="15">
        <v>68</v>
      </c>
      <c r="BV943" s="15">
        <v>69</v>
      </c>
      <c r="BW943" s="15">
        <v>70</v>
      </c>
      <c r="BX943" s="15">
        <v>71</v>
      </c>
      <c r="BY943" s="15">
        <v>72</v>
      </c>
      <c r="BZ943" s="15">
        <v>73</v>
      </c>
      <c r="CA943" s="15">
        <v>74</v>
      </c>
      <c r="CB943" s="15">
        <v>75</v>
      </c>
      <c r="CC943" s="15">
        <v>76</v>
      </c>
      <c r="CD943" s="15">
        <v>77</v>
      </c>
      <c r="CE943" s="15">
        <v>78</v>
      </c>
      <c r="CF943" s="15">
        <v>79</v>
      </c>
      <c r="CG943" s="15">
        <v>80</v>
      </c>
      <c r="CH943" s="15">
        <v>81</v>
      </c>
      <c r="CI943" s="15">
        <v>82</v>
      </c>
      <c r="CJ943" s="15">
        <v>83</v>
      </c>
      <c r="CK943" s="15">
        <v>84</v>
      </c>
      <c r="CL943" s="15">
        <v>85</v>
      </c>
      <c r="CM943" s="15">
        <v>86</v>
      </c>
      <c r="CN943" s="15">
        <v>87</v>
      </c>
      <c r="CO943" s="15">
        <v>88</v>
      </c>
      <c r="CP943" s="15">
        <v>89</v>
      </c>
      <c r="CQ943" s="15">
        <v>90</v>
      </c>
      <c r="CR943" s="15">
        <v>91</v>
      </c>
      <c r="CS943" s="15">
        <v>92</v>
      </c>
      <c r="CT943" s="15">
        <v>93</v>
      </c>
      <c r="CU943" s="15">
        <v>94</v>
      </c>
      <c r="CV943" s="15">
        <v>95</v>
      </c>
      <c r="CW943" s="15">
        <v>96</v>
      </c>
      <c r="CX943" s="15">
        <v>97</v>
      </c>
      <c r="CY943" s="15">
        <v>98</v>
      </c>
      <c r="CZ943" s="15">
        <v>99</v>
      </c>
      <c r="DA943" s="15">
        <v>100</v>
      </c>
      <c r="DB943" s="15">
        <v>101</v>
      </c>
      <c r="DC943" s="15">
        <v>102</v>
      </c>
      <c r="DD943" s="15">
        <v>103</v>
      </c>
      <c r="DE943" s="15">
        <v>104</v>
      </c>
      <c r="DF943" s="15">
        <v>105</v>
      </c>
      <c r="DG943" s="15">
        <v>106</v>
      </c>
      <c r="DH943" s="15">
        <v>107</v>
      </c>
      <c r="DI943" s="15">
        <v>108</v>
      </c>
      <c r="DJ943" s="15">
        <v>109</v>
      </c>
      <c r="DK943" s="15">
        <v>110</v>
      </c>
      <c r="DL943" s="15">
        <v>111</v>
      </c>
      <c r="DM943" s="15">
        <v>112</v>
      </c>
      <c r="DN943" s="15">
        <v>113</v>
      </c>
      <c r="DO943" s="15">
        <v>114</v>
      </c>
      <c r="DP943" s="15">
        <v>115</v>
      </c>
      <c r="DQ943" s="15">
        <v>116</v>
      </c>
      <c r="DR943" s="15">
        <v>117</v>
      </c>
      <c r="DS943" s="15">
        <v>118</v>
      </c>
      <c r="DT943" s="15">
        <v>119</v>
      </c>
      <c r="DU943" s="15">
        <v>120</v>
      </c>
      <c r="DV943" s="15">
        <v>121</v>
      </c>
      <c r="DW943" s="15">
        <v>122</v>
      </c>
      <c r="DX943" s="15">
        <v>123</v>
      </c>
      <c r="DY943" s="15">
        <v>124</v>
      </c>
      <c r="DZ943" s="15">
        <v>125</v>
      </c>
      <c r="EA943" s="15">
        <v>126</v>
      </c>
      <c r="EB943" s="15">
        <v>127</v>
      </c>
      <c r="EC943" s="15">
        <v>128</v>
      </c>
      <c r="ED943" s="15">
        <v>129</v>
      </c>
      <c r="EE943" s="15">
        <v>130</v>
      </c>
      <c r="EF943" s="15">
        <v>131</v>
      </c>
      <c r="EG943" s="15">
        <v>132</v>
      </c>
      <c r="EH943" s="15">
        <v>133</v>
      </c>
      <c r="EI943" s="15">
        <v>134</v>
      </c>
      <c r="EJ943" s="15">
        <v>135</v>
      </c>
      <c r="EK943" s="15">
        <v>136</v>
      </c>
      <c r="EL943" s="15">
        <v>137</v>
      </c>
      <c r="EM943" s="15">
        <v>138</v>
      </c>
      <c r="EN943" s="15">
        <v>139</v>
      </c>
      <c r="EO943" s="15">
        <v>140</v>
      </c>
      <c r="EP943" s="15">
        <v>141</v>
      </c>
      <c r="EQ943" s="15">
        <v>142</v>
      </c>
      <c r="ER943" s="15">
        <v>143</v>
      </c>
      <c r="ES943" s="15">
        <v>144</v>
      </c>
      <c r="ET943" s="15">
        <v>145</v>
      </c>
      <c r="EU943" s="15">
        <v>146</v>
      </c>
      <c r="EV943" s="15">
        <v>147</v>
      </c>
      <c r="EW943" s="15">
        <v>148</v>
      </c>
      <c r="EX943" s="15">
        <v>149</v>
      </c>
      <c r="EY943" s="15">
        <v>150</v>
      </c>
      <c r="EZ943" s="15">
        <v>151</v>
      </c>
      <c r="FA943" s="15">
        <v>152</v>
      </c>
      <c r="FB943" s="15">
        <v>153</v>
      </c>
      <c r="FC943" s="15">
        <v>154</v>
      </c>
      <c r="FD943" s="15">
        <v>155</v>
      </c>
      <c r="FE943" s="15">
        <v>156</v>
      </c>
      <c r="FF943" s="15">
        <v>157</v>
      </c>
      <c r="FG943" s="15">
        <v>158</v>
      </c>
      <c r="FH943" s="15">
        <v>159</v>
      </c>
      <c r="FI943" s="15">
        <v>160</v>
      </c>
      <c r="FJ943" s="15">
        <v>161</v>
      </c>
      <c r="FK943" s="15">
        <v>162</v>
      </c>
      <c r="FL943" s="15">
        <v>163</v>
      </c>
      <c r="FM943" s="15">
        <v>164</v>
      </c>
      <c r="FN943" s="15">
        <v>165</v>
      </c>
      <c r="FO943" s="15">
        <v>166</v>
      </c>
      <c r="FP943" s="15">
        <v>167</v>
      </c>
      <c r="FQ943" s="15">
        <v>168</v>
      </c>
      <c r="FR943" s="15">
        <v>169</v>
      </c>
      <c r="FS943" s="15">
        <v>170</v>
      </c>
      <c r="FT943" s="15">
        <v>171</v>
      </c>
      <c r="FU943" s="15">
        <v>172</v>
      </c>
      <c r="FV943" s="15">
        <v>173</v>
      </c>
      <c r="FW943" s="15">
        <v>174</v>
      </c>
      <c r="FX943" s="15">
        <v>175</v>
      </c>
      <c r="FY943" s="15">
        <v>176</v>
      </c>
      <c r="FZ943" s="15">
        <v>177</v>
      </c>
      <c r="GA943" s="15">
        <v>178</v>
      </c>
      <c r="GB943" s="15">
        <v>179</v>
      </c>
      <c r="GD943" s="15">
        <v>180</v>
      </c>
      <c r="GE943" s="15">
        <v>181</v>
      </c>
      <c r="GF943" s="15">
        <v>182</v>
      </c>
      <c r="GG943" s="15">
        <v>183</v>
      </c>
      <c r="GI943" s="15">
        <v>184</v>
      </c>
      <c r="GJ943" s="15">
        <v>185</v>
      </c>
      <c r="GK943" s="15">
        <v>186</v>
      </c>
      <c r="GL943" s="15">
        <v>187</v>
      </c>
      <c r="GN943" s="15">
        <v>188</v>
      </c>
      <c r="GO943" s="15">
        <v>189</v>
      </c>
      <c r="GP943" s="15">
        <v>190</v>
      </c>
      <c r="GQ943" s="15">
        <v>191</v>
      </c>
    </row>
    <row r="944" spans="4:199" s="15" customFormat="1">
      <c r="E944" s="475" t="s">
        <v>311</v>
      </c>
      <c r="F944" s="15">
        <v>88</v>
      </c>
      <c r="G944" s="15">
        <v>59</v>
      </c>
      <c r="H944" s="15">
        <v>174</v>
      </c>
      <c r="I944" s="15">
        <v>132</v>
      </c>
      <c r="J944" s="15">
        <v>82</v>
      </c>
      <c r="K944" s="15">
        <v>145</v>
      </c>
      <c r="L944" s="15">
        <v>104</v>
      </c>
      <c r="M944" s="15">
        <v>27</v>
      </c>
      <c r="N944" s="15">
        <v>36</v>
      </c>
      <c r="O944" s="15">
        <v>14</v>
      </c>
      <c r="P944" s="15">
        <v>40</v>
      </c>
      <c r="Q944" s="15">
        <v>95</v>
      </c>
      <c r="R944" s="15">
        <v>175</v>
      </c>
      <c r="S944" s="15">
        <v>33</v>
      </c>
      <c r="T944" s="15">
        <v>6</v>
      </c>
      <c r="U944" s="15">
        <v>110</v>
      </c>
      <c r="V944" s="15">
        <v>138</v>
      </c>
      <c r="W944" s="15">
        <v>191</v>
      </c>
      <c r="X944" s="15">
        <v>180</v>
      </c>
      <c r="Y944" s="15">
        <v>26</v>
      </c>
      <c r="Z944" s="15">
        <v>102</v>
      </c>
      <c r="AA944" s="15">
        <v>38</v>
      </c>
      <c r="AB944" s="15">
        <v>188</v>
      </c>
      <c r="AC944" s="15">
        <v>184</v>
      </c>
      <c r="AD944" s="15">
        <v>118</v>
      </c>
      <c r="AE944" s="15">
        <v>20</v>
      </c>
      <c r="AF944" s="15">
        <v>68</v>
      </c>
      <c r="AG944" s="15">
        <v>171</v>
      </c>
      <c r="AH944" s="15">
        <v>147</v>
      </c>
      <c r="AI944" s="15">
        <v>161</v>
      </c>
      <c r="AJ944" s="15">
        <v>85</v>
      </c>
      <c r="AK944" s="15">
        <v>44</v>
      </c>
      <c r="AL944" s="15">
        <v>162</v>
      </c>
      <c r="AM944" s="15">
        <v>123</v>
      </c>
      <c r="AN944" s="15">
        <v>153</v>
      </c>
      <c r="AO944" s="15">
        <v>9</v>
      </c>
      <c r="AP944" s="15">
        <v>126</v>
      </c>
      <c r="AQ944" s="15">
        <v>151</v>
      </c>
      <c r="AR944" s="15">
        <v>141</v>
      </c>
      <c r="AS944" s="15">
        <v>57</v>
      </c>
      <c r="AT944" s="15">
        <v>64</v>
      </c>
      <c r="AU944" s="15">
        <v>116</v>
      </c>
      <c r="AV944" s="15">
        <v>136</v>
      </c>
      <c r="AW944" s="15">
        <v>15</v>
      </c>
      <c r="AX944" s="15">
        <v>190</v>
      </c>
      <c r="AY944" s="15">
        <v>60</v>
      </c>
      <c r="AZ944" s="15">
        <v>186</v>
      </c>
      <c r="BA944" s="15">
        <v>112</v>
      </c>
      <c r="BB944" s="15">
        <v>51</v>
      </c>
      <c r="BC944" s="15">
        <v>91</v>
      </c>
      <c r="BD944" s="15">
        <v>49</v>
      </c>
      <c r="BE944" s="15">
        <v>99</v>
      </c>
      <c r="BF944" s="15">
        <v>17</v>
      </c>
      <c r="BG944" s="15">
        <v>173</v>
      </c>
      <c r="BH944" s="15">
        <v>87</v>
      </c>
      <c r="BI944" s="15">
        <v>83</v>
      </c>
      <c r="BJ944" s="15">
        <v>79</v>
      </c>
      <c r="BK944" s="15">
        <v>121</v>
      </c>
      <c r="BL944" s="15">
        <v>2</v>
      </c>
      <c r="BM944" s="15">
        <v>108</v>
      </c>
      <c r="BN944" s="15">
        <v>93</v>
      </c>
      <c r="BO944" s="15">
        <v>155</v>
      </c>
      <c r="BP944" s="15">
        <v>183</v>
      </c>
      <c r="BQ944" s="15">
        <v>41</v>
      </c>
      <c r="BR944" s="15">
        <v>111</v>
      </c>
      <c r="BS944" s="15">
        <v>157</v>
      </c>
      <c r="BT944" s="15">
        <v>46</v>
      </c>
      <c r="BU944" s="15">
        <v>125</v>
      </c>
      <c r="BV944" s="15">
        <v>177</v>
      </c>
      <c r="BW944" s="15">
        <v>133</v>
      </c>
      <c r="BX944" s="15">
        <v>53</v>
      </c>
      <c r="BY944" s="15">
        <v>1</v>
      </c>
      <c r="BZ944" s="15">
        <v>45</v>
      </c>
      <c r="CA944" s="15">
        <v>48</v>
      </c>
      <c r="CB944" s="15">
        <v>119</v>
      </c>
      <c r="CC944" s="15">
        <v>150</v>
      </c>
      <c r="CD944" s="15">
        <v>18</v>
      </c>
      <c r="CE944" s="15">
        <v>11</v>
      </c>
      <c r="CF944" s="15">
        <v>72</v>
      </c>
      <c r="CG944" s="15">
        <v>86</v>
      </c>
      <c r="CH944" s="15">
        <v>54</v>
      </c>
      <c r="CI944" s="15">
        <v>58</v>
      </c>
      <c r="CJ944" s="15">
        <v>144</v>
      </c>
      <c r="CK944" s="15">
        <v>101</v>
      </c>
      <c r="CL944" s="15">
        <v>31</v>
      </c>
      <c r="CM944" s="15">
        <v>163</v>
      </c>
      <c r="CN944" s="15">
        <v>178</v>
      </c>
      <c r="CO944" s="15">
        <v>154</v>
      </c>
      <c r="CP944" s="15">
        <v>113</v>
      </c>
      <c r="CQ944" s="15">
        <v>168</v>
      </c>
      <c r="CR944" s="15">
        <v>25</v>
      </c>
      <c r="CS944" s="15">
        <v>164</v>
      </c>
      <c r="CT944" s="15">
        <v>76</v>
      </c>
      <c r="CU944" s="15">
        <v>122</v>
      </c>
      <c r="CV944" s="15">
        <v>12</v>
      </c>
      <c r="CW944" s="15">
        <v>78</v>
      </c>
      <c r="CX944" s="15">
        <v>170</v>
      </c>
      <c r="CY944" s="15">
        <v>92</v>
      </c>
      <c r="CZ944" s="15">
        <v>52</v>
      </c>
      <c r="DA944" s="15">
        <v>156</v>
      </c>
      <c r="DB944" s="15">
        <v>140</v>
      </c>
      <c r="DC944" s="15">
        <v>5</v>
      </c>
      <c r="DD944" s="15">
        <v>109</v>
      </c>
      <c r="DE944" s="15">
        <v>127</v>
      </c>
      <c r="DF944" s="15">
        <v>131</v>
      </c>
      <c r="DG944" s="15">
        <v>3</v>
      </c>
      <c r="DH944" s="15">
        <v>70</v>
      </c>
      <c r="DI944" s="15">
        <v>94</v>
      </c>
      <c r="DJ944" s="15">
        <v>137</v>
      </c>
      <c r="DK944" s="15">
        <v>47</v>
      </c>
      <c r="DL944" s="15">
        <v>65</v>
      </c>
      <c r="DM944" s="15">
        <v>105</v>
      </c>
      <c r="DN944" s="15">
        <v>167</v>
      </c>
      <c r="DO944" s="15">
        <v>81</v>
      </c>
      <c r="DP944" s="15">
        <v>24</v>
      </c>
      <c r="DQ944" s="15">
        <v>55</v>
      </c>
      <c r="DR944" s="15">
        <v>160</v>
      </c>
      <c r="DS944" s="15">
        <v>117</v>
      </c>
      <c r="DT944" s="15">
        <v>143</v>
      </c>
      <c r="DU944" s="15">
        <v>185</v>
      </c>
      <c r="DV944" s="15">
        <v>159</v>
      </c>
      <c r="DW944" s="15">
        <v>16</v>
      </c>
      <c r="DX944" s="15">
        <v>100</v>
      </c>
      <c r="DY944" s="15">
        <v>66</v>
      </c>
      <c r="DZ944" s="15">
        <v>89</v>
      </c>
      <c r="EA944" s="15">
        <v>37</v>
      </c>
      <c r="EB944" s="15">
        <v>43</v>
      </c>
      <c r="EC944" s="15">
        <v>67</v>
      </c>
      <c r="ED944" s="15">
        <v>176</v>
      </c>
      <c r="EE944" s="15">
        <v>8</v>
      </c>
      <c r="EF944" s="15">
        <v>84</v>
      </c>
      <c r="EG944" s="15">
        <v>29</v>
      </c>
      <c r="EH944" s="15">
        <v>107</v>
      </c>
      <c r="EI944" s="15">
        <v>148</v>
      </c>
      <c r="EJ944" s="15">
        <v>98</v>
      </c>
      <c r="EK944" s="15">
        <v>181</v>
      </c>
      <c r="EL944" s="15">
        <v>103</v>
      </c>
      <c r="EM944" s="15">
        <v>32</v>
      </c>
      <c r="EN944" s="15">
        <v>73</v>
      </c>
      <c r="EO944" s="15">
        <v>7</v>
      </c>
      <c r="EP944" s="15">
        <v>77</v>
      </c>
      <c r="EQ944" s="15">
        <v>165</v>
      </c>
      <c r="ER944" s="15">
        <v>149</v>
      </c>
      <c r="ES944" s="15">
        <v>61</v>
      </c>
      <c r="ET944" s="15">
        <v>106</v>
      </c>
      <c r="EU944" s="15">
        <v>120</v>
      </c>
      <c r="EV944" s="15">
        <v>4</v>
      </c>
      <c r="EW944" s="15">
        <v>42</v>
      </c>
      <c r="EX944" s="15">
        <v>71</v>
      </c>
      <c r="EY944" s="15">
        <v>189</v>
      </c>
      <c r="EZ944" s="15">
        <v>187</v>
      </c>
      <c r="FA944" s="15">
        <v>10</v>
      </c>
      <c r="FB944" s="15">
        <v>35</v>
      </c>
      <c r="FC944" s="15">
        <v>90</v>
      </c>
      <c r="FD944" s="15">
        <v>69</v>
      </c>
      <c r="FE944" s="15">
        <v>130</v>
      </c>
      <c r="FF944" s="15">
        <v>158</v>
      </c>
      <c r="FG944" s="15">
        <v>124</v>
      </c>
      <c r="FH944" s="15">
        <v>21</v>
      </c>
      <c r="FI944" s="15">
        <v>139</v>
      </c>
      <c r="FJ944" s="15">
        <v>179</v>
      </c>
      <c r="FK944" s="15">
        <v>28</v>
      </c>
      <c r="FL944" s="15">
        <v>114</v>
      </c>
      <c r="FM944" s="15">
        <v>62</v>
      </c>
      <c r="FN944" s="15">
        <v>142</v>
      </c>
      <c r="FO944" s="15">
        <v>39</v>
      </c>
      <c r="FP944" s="15">
        <v>34</v>
      </c>
      <c r="FQ944" s="15">
        <v>30</v>
      </c>
      <c r="FR944" s="15">
        <v>97</v>
      </c>
      <c r="FS944" s="15">
        <v>166</v>
      </c>
      <c r="FT944" s="15">
        <v>135</v>
      </c>
      <c r="FU944" s="15">
        <v>182</v>
      </c>
      <c r="FV944" s="15">
        <v>22</v>
      </c>
      <c r="FW944" s="15">
        <v>96</v>
      </c>
      <c r="FX944" s="15">
        <v>128</v>
      </c>
      <c r="FY944" s="15">
        <v>75</v>
      </c>
      <c r="FZ944" s="15">
        <v>129</v>
      </c>
      <c r="GA944" s="15">
        <v>80</v>
      </c>
      <c r="GB944" s="15">
        <v>172</v>
      </c>
      <c r="GD944" s="15">
        <v>115</v>
      </c>
      <c r="GE944" s="15">
        <v>169</v>
      </c>
      <c r="GF944" s="15">
        <v>50</v>
      </c>
      <c r="GG944" s="15">
        <v>63</v>
      </c>
      <c r="GI944" s="15">
        <v>152</v>
      </c>
      <c r="GJ944" s="15">
        <v>146</v>
      </c>
      <c r="GK944" s="15">
        <v>134</v>
      </c>
      <c r="GL944" s="15">
        <v>13</v>
      </c>
      <c r="GN944" s="15">
        <v>74</v>
      </c>
      <c r="GO944" s="15">
        <v>23</v>
      </c>
      <c r="GP944" s="15">
        <v>19</v>
      </c>
      <c r="GQ944" s="15">
        <v>56</v>
      </c>
    </row>
    <row r="945" spans="4:199" s="15" customFormat="1">
      <c r="E945" s="475" t="s">
        <v>313</v>
      </c>
      <c r="F945" s="15">
        <v>69</v>
      </c>
      <c r="G945" s="15">
        <v>30</v>
      </c>
      <c r="H945" s="15">
        <v>47</v>
      </c>
      <c r="I945" s="15">
        <v>83</v>
      </c>
      <c r="J945" s="15">
        <v>188</v>
      </c>
      <c r="K945" s="15">
        <v>170</v>
      </c>
      <c r="L945" s="15">
        <v>56</v>
      </c>
      <c r="M945" s="15">
        <v>41</v>
      </c>
      <c r="N945" s="15">
        <v>85</v>
      </c>
      <c r="O945" s="15">
        <v>77</v>
      </c>
      <c r="P945" s="15">
        <v>172</v>
      </c>
      <c r="Q945" s="15">
        <v>125</v>
      </c>
      <c r="R945" s="15">
        <v>132</v>
      </c>
      <c r="S945" s="15">
        <v>163</v>
      </c>
      <c r="T945" s="15">
        <v>180</v>
      </c>
      <c r="U945" s="15">
        <v>119</v>
      </c>
      <c r="V945" s="15">
        <v>49</v>
      </c>
      <c r="W945" s="15">
        <v>70</v>
      </c>
      <c r="X945" s="15">
        <v>150</v>
      </c>
      <c r="Y945" s="15">
        <v>158</v>
      </c>
      <c r="Z945" s="15">
        <v>139</v>
      </c>
      <c r="AA945" s="15">
        <v>168</v>
      </c>
      <c r="AB945" s="15">
        <v>129</v>
      </c>
      <c r="AC945" s="15">
        <v>20</v>
      </c>
      <c r="AD945" s="15">
        <v>74</v>
      </c>
      <c r="AE945" s="15">
        <v>114</v>
      </c>
      <c r="AF945" s="15">
        <v>133</v>
      </c>
      <c r="AG945" s="15">
        <v>26</v>
      </c>
      <c r="AH945" s="15">
        <v>60</v>
      </c>
      <c r="AI945" s="15">
        <v>151</v>
      </c>
      <c r="AJ945" s="15">
        <v>82</v>
      </c>
      <c r="AK945" s="15">
        <v>183</v>
      </c>
      <c r="AL945" s="15">
        <v>72</v>
      </c>
      <c r="AM945" s="15">
        <v>161</v>
      </c>
      <c r="AN945" s="15">
        <v>28</v>
      </c>
      <c r="AO945" s="15">
        <v>160</v>
      </c>
      <c r="AP945" s="15">
        <v>9</v>
      </c>
      <c r="AQ945" s="15">
        <v>75</v>
      </c>
      <c r="AR945" s="15">
        <v>116</v>
      </c>
      <c r="AS945" s="15">
        <v>102</v>
      </c>
      <c r="AT945" s="15">
        <v>128</v>
      </c>
      <c r="AU945" s="15">
        <v>191</v>
      </c>
      <c r="AV945" s="15">
        <v>141</v>
      </c>
      <c r="AW945" s="15">
        <v>186</v>
      </c>
      <c r="AX945" s="15">
        <v>162</v>
      </c>
      <c r="AY945" s="15">
        <v>19</v>
      </c>
      <c r="AZ945" s="15">
        <v>94</v>
      </c>
      <c r="BA945" s="15">
        <v>155</v>
      </c>
      <c r="BB945" s="15">
        <v>68</v>
      </c>
      <c r="BC945" s="15">
        <v>157</v>
      </c>
      <c r="BD945" s="15">
        <v>79</v>
      </c>
      <c r="BE945" s="15">
        <v>175</v>
      </c>
      <c r="BF945" s="15">
        <v>106</v>
      </c>
      <c r="BG945" s="15">
        <v>65</v>
      </c>
      <c r="BH945" s="15">
        <v>18</v>
      </c>
      <c r="BI945" s="15">
        <v>5</v>
      </c>
      <c r="BJ945" s="15">
        <v>81</v>
      </c>
      <c r="BK945" s="15">
        <v>179</v>
      </c>
      <c r="BL945" s="15">
        <v>25</v>
      </c>
      <c r="BM945" s="15">
        <v>36</v>
      </c>
      <c r="BN945" s="15">
        <v>45</v>
      </c>
      <c r="BO945" s="15">
        <v>91</v>
      </c>
      <c r="BP945" s="15">
        <v>99</v>
      </c>
      <c r="BQ945" s="15">
        <v>145</v>
      </c>
      <c r="BR945" s="15">
        <v>152</v>
      </c>
      <c r="BS945" s="15">
        <v>4</v>
      </c>
      <c r="BT945" s="15">
        <v>184</v>
      </c>
      <c r="BU945" s="15">
        <v>147</v>
      </c>
      <c r="BV945" s="15">
        <v>117</v>
      </c>
      <c r="BW945" s="15">
        <v>136</v>
      </c>
      <c r="BX945" s="15">
        <v>173</v>
      </c>
      <c r="BY945" s="15">
        <v>156</v>
      </c>
      <c r="BZ945" s="15">
        <v>110</v>
      </c>
      <c r="CA945" s="15">
        <v>178</v>
      </c>
      <c r="CB945" s="15">
        <v>101</v>
      </c>
      <c r="CC945" s="15">
        <v>63</v>
      </c>
      <c r="CD945" s="15">
        <v>111</v>
      </c>
      <c r="CE945" s="15">
        <v>105</v>
      </c>
      <c r="CF945" s="15">
        <v>11</v>
      </c>
      <c r="CG945" s="15">
        <v>54</v>
      </c>
      <c r="CH945" s="15">
        <v>14</v>
      </c>
      <c r="CI945" s="15">
        <v>33</v>
      </c>
      <c r="CJ945" s="15">
        <v>44</v>
      </c>
      <c r="CK945" s="15">
        <v>107</v>
      </c>
      <c r="CL945" s="15">
        <v>37</v>
      </c>
      <c r="CM945" s="15">
        <v>2</v>
      </c>
      <c r="CN945" s="15">
        <v>50</v>
      </c>
      <c r="CO945" s="15">
        <v>84</v>
      </c>
      <c r="CP945" s="15">
        <v>32</v>
      </c>
      <c r="CQ945" s="15">
        <v>138</v>
      </c>
      <c r="CR945" s="15">
        <v>154</v>
      </c>
      <c r="CS945" s="15">
        <v>190</v>
      </c>
      <c r="CT945" s="15">
        <v>95</v>
      </c>
      <c r="CU945" s="15">
        <v>27</v>
      </c>
      <c r="CV945" s="15">
        <v>46</v>
      </c>
      <c r="CW945" s="15">
        <v>113</v>
      </c>
      <c r="CX945" s="15">
        <v>98</v>
      </c>
      <c r="CY945" s="15">
        <v>34</v>
      </c>
      <c r="CZ945" s="15">
        <v>146</v>
      </c>
      <c r="DA945" s="15">
        <v>21</v>
      </c>
      <c r="DB945" s="15">
        <v>185</v>
      </c>
      <c r="DC945" s="15">
        <v>40</v>
      </c>
      <c r="DD945" s="15">
        <v>64</v>
      </c>
      <c r="DE945" s="15">
        <v>42</v>
      </c>
      <c r="DF945" s="15">
        <v>67</v>
      </c>
      <c r="DG945" s="15">
        <v>35</v>
      </c>
      <c r="DH945" s="15">
        <v>144</v>
      </c>
      <c r="DI945" s="15">
        <v>104</v>
      </c>
      <c r="DJ945" s="15">
        <v>92</v>
      </c>
      <c r="DK945" s="15">
        <v>23</v>
      </c>
      <c r="DL945" s="15">
        <v>10</v>
      </c>
      <c r="DM945" s="15">
        <v>149</v>
      </c>
      <c r="DN945" s="15">
        <v>97</v>
      </c>
      <c r="DO945" s="15">
        <v>120</v>
      </c>
      <c r="DP945" s="15">
        <v>167</v>
      </c>
      <c r="DQ945" s="15">
        <v>89</v>
      </c>
      <c r="DR945" s="15">
        <v>6</v>
      </c>
      <c r="DS945" s="15">
        <v>169</v>
      </c>
      <c r="DT945" s="15">
        <v>3</v>
      </c>
      <c r="DU945" s="15">
        <v>58</v>
      </c>
      <c r="DV945" s="15">
        <v>127</v>
      </c>
      <c r="DW945" s="15">
        <v>143</v>
      </c>
      <c r="DX945" s="15">
        <v>7</v>
      </c>
      <c r="DY945" s="15">
        <v>22</v>
      </c>
      <c r="DZ945" s="15">
        <v>76</v>
      </c>
      <c r="EA945" s="15">
        <v>174</v>
      </c>
      <c r="EB945" s="15">
        <v>100</v>
      </c>
      <c r="EC945" s="15">
        <v>177</v>
      </c>
      <c r="ED945" s="15">
        <v>55</v>
      </c>
      <c r="EE945" s="15">
        <v>93</v>
      </c>
      <c r="EF945" s="15">
        <v>118</v>
      </c>
      <c r="EG945" s="15">
        <v>13</v>
      </c>
      <c r="EH945" s="15">
        <v>57</v>
      </c>
      <c r="EI945" s="15">
        <v>78</v>
      </c>
      <c r="EJ945" s="15">
        <v>187</v>
      </c>
      <c r="EK945" s="15">
        <v>52</v>
      </c>
      <c r="EL945" s="15">
        <v>134</v>
      </c>
      <c r="EM945" s="15">
        <v>62</v>
      </c>
      <c r="EN945" s="15">
        <v>126</v>
      </c>
      <c r="EO945" s="15">
        <v>43</v>
      </c>
      <c r="EP945" s="15">
        <v>87</v>
      </c>
      <c r="EQ945" s="15">
        <v>80</v>
      </c>
      <c r="ER945" s="15">
        <v>122</v>
      </c>
      <c r="ES945" s="15">
        <v>53</v>
      </c>
      <c r="ET945" s="15">
        <v>112</v>
      </c>
      <c r="EU945" s="15">
        <v>12</v>
      </c>
      <c r="EV945" s="15">
        <v>109</v>
      </c>
      <c r="EW945" s="15">
        <v>142</v>
      </c>
      <c r="EX945" s="15">
        <v>88</v>
      </c>
      <c r="EY945" s="15">
        <v>61</v>
      </c>
      <c r="EZ945" s="15">
        <v>108</v>
      </c>
      <c r="FA945" s="15">
        <v>124</v>
      </c>
      <c r="FB945" s="15">
        <v>29</v>
      </c>
      <c r="FC945" s="15">
        <v>38</v>
      </c>
      <c r="FD945" s="15">
        <v>181</v>
      </c>
      <c r="FE945" s="15">
        <v>164</v>
      </c>
      <c r="FF945" s="15">
        <v>130</v>
      </c>
      <c r="FG945" s="15">
        <v>176</v>
      </c>
      <c r="FH945" s="15">
        <v>121</v>
      </c>
      <c r="FI945" s="15">
        <v>16</v>
      </c>
      <c r="FJ945" s="15">
        <v>189</v>
      </c>
      <c r="FK945" s="15">
        <v>123</v>
      </c>
      <c r="FL945" s="15">
        <v>131</v>
      </c>
      <c r="FM945" s="15">
        <v>17</v>
      </c>
      <c r="FN945" s="15">
        <v>171</v>
      </c>
      <c r="FO945" s="15">
        <v>48</v>
      </c>
      <c r="FP945" s="15">
        <v>115</v>
      </c>
      <c r="FQ945" s="15">
        <v>137</v>
      </c>
      <c r="FR945" s="15">
        <v>182</v>
      </c>
      <c r="FS945" s="15">
        <v>71</v>
      </c>
      <c r="FT945" s="15">
        <v>165</v>
      </c>
      <c r="FU945" s="15">
        <v>73</v>
      </c>
      <c r="FV945" s="15">
        <v>96</v>
      </c>
      <c r="FW945" s="15">
        <v>31</v>
      </c>
      <c r="FX945" s="15">
        <v>39</v>
      </c>
      <c r="FY945" s="15">
        <v>90</v>
      </c>
      <c r="FZ945" s="15">
        <v>66</v>
      </c>
      <c r="GA945" s="15">
        <v>59</v>
      </c>
      <c r="GB945" s="15">
        <v>103</v>
      </c>
      <c r="GD945" s="15">
        <v>15</v>
      </c>
      <c r="GE945" s="15">
        <v>8</v>
      </c>
      <c r="GF945" s="15">
        <v>159</v>
      </c>
      <c r="GG945" s="15">
        <v>135</v>
      </c>
      <c r="GI945" s="15">
        <v>24</v>
      </c>
      <c r="GJ945" s="15">
        <v>153</v>
      </c>
      <c r="GK945" s="15">
        <v>166</v>
      </c>
      <c r="GL945" s="15">
        <v>1</v>
      </c>
      <c r="GN945" s="15">
        <v>148</v>
      </c>
      <c r="GO945" s="15">
        <v>51</v>
      </c>
      <c r="GP945" s="15">
        <v>140</v>
      </c>
      <c r="GQ945" s="15">
        <v>86</v>
      </c>
    </row>
    <row r="946" spans="4:199" s="15" customFormat="1"/>
    <row r="947" spans="4:199" s="15" customFormat="1">
      <c r="D947" s="479">
        <v>192</v>
      </c>
      <c r="E947" s="40" t="s">
        <v>338</v>
      </c>
    </row>
    <row r="948" spans="4:199" s="15" customFormat="1">
      <c r="E948" s="475" t="s">
        <v>283</v>
      </c>
      <c r="F948" s="15">
        <v>1</v>
      </c>
      <c r="G948" s="15">
        <v>2</v>
      </c>
      <c r="H948" s="15">
        <v>3</v>
      </c>
      <c r="I948" s="15">
        <v>4</v>
      </c>
      <c r="J948" s="15">
        <v>5</v>
      </c>
      <c r="K948" s="15">
        <v>6</v>
      </c>
      <c r="L948" s="15">
        <v>7</v>
      </c>
      <c r="M948" s="15">
        <v>8</v>
      </c>
      <c r="N948" s="15">
        <v>9</v>
      </c>
      <c r="O948" s="15">
        <v>10</v>
      </c>
      <c r="P948" s="15">
        <v>11</v>
      </c>
      <c r="Q948" s="15">
        <v>12</v>
      </c>
      <c r="R948" s="15">
        <v>13</v>
      </c>
      <c r="S948" s="15">
        <v>14</v>
      </c>
      <c r="T948" s="15">
        <v>15</v>
      </c>
      <c r="U948" s="15">
        <v>16</v>
      </c>
      <c r="V948" s="15">
        <v>17</v>
      </c>
      <c r="W948" s="15">
        <v>18</v>
      </c>
      <c r="X948" s="15">
        <v>19</v>
      </c>
      <c r="Y948" s="15">
        <v>20</v>
      </c>
      <c r="Z948" s="15">
        <v>21</v>
      </c>
      <c r="AA948" s="15">
        <v>22</v>
      </c>
      <c r="AB948" s="15">
        <v>23</v>
      </c>
      <c r="AC948" s="15">
        <v>24</v>
      </c>
      <c r="AD948" s="15">
        <v>25</v>
      </c>
      <c r="AE948" s="15">
        <v>26</v>
      </c>
      <c r="AF948" s="15">
        <v>27</v>
      </c>
      <c r="AG948" s="15">
        <v>28</v>
      </c>
      <c r="AH948" s="15">
        <v>29</v>
      </c>
      <c r="AI948" s="15">
        <v>30</v>
      </c>
      <c r="AJ948" s="15">
        <v>31</v>
      </c>
      <c r="AK948" s="15">
        <v>32</v>
      </c>
      <c r="AL948" s="15">
        <v>33</v>
      </c>
      <c r="AM948" s="15">
        <v>34</v>
      </c>
      <c r="AN948" s="15">
        <v>35</v>
      </c>
      <c r="AO948" s="15">
        <v>36</v>
      </c>
      <c r="AP948" s="15">
        <v>37</v>
      </c>
      <c r="AQ948" s="15">
        <v>38</v>
      </c>
      <c r="AR948" s="15">
        <v>39</v>
      </c>
      <c r="AS948" s="15">
        <v>40</v>
      </c>
      <c r="AT948" s="15">
        <v>41</v>
      </c>
      <c r="AU948" s="15">
        <v>42</v>
      </c>
      <c r="AV948" s="15">
        <v>43</v>
      </c>
      <c r="AW948" s="15">
        <v>44</v>
      </c>
      <c r="AX948" s="15">
        <v>45</v>
      </c>
      <c r="AY948" s="15">
        <v>46</v>
      </c>
      <c r="AZ948" s="15">
        <v>47</v>
      </c>
      <c r="BA948" s="15">
        <v>48</v>
      </c>
      <c r="BB948" s="15">
        <v>49</v>
      </c>
      <c r="BC948" s="15">
        <v>50</v>
      </c>
      <c r="BD948" s="15">
        <v>51</v>
      </c>
      <c r="BE948" s="15">
        <v>52</v>
      </c>
      <c r="BF948" s="15">
        <v>53</v>
      </c>
      <c r="BG948" s="15">
        <v>54</v>
      </c>
      <c r="BH948" s="15">
        <v>55</v>
      </c>
      <c r="BI948" s="15">
        <v>56</v>
      </c>
      <c r="BJ948" s="15">
        <v>57</v>
      </c>
      <c r="BK948" s="15">
        <v>58</v>
      </c>
      <c r="BL948" s="15">
        <v>59</v>
      </c>
      <c r="BM948" s="15">
        <v>60</v>
      </c>
      <c r="BN948" s="15">
        <v>61</v>
      </c>
      <c r="BO948" s="15">
        <v>62</v>
      </c>
      <c r="BP948" s="15">
        <v>63</v>
      </c>
      <c r="BQ948" s="15">
        <v>64</v>
      </c>
      <c r="BR948" s="15">
        <v>65</v>
      </c>
      <c r="BS948" s="15">
        <v>66</v>
      </c>
      <c r="BT948" s="15">
        <v>67</v>
      </c>
      <c r="BU948" s="15">
        <v>68</v>
      </c>
      <c r="BV948" s="15">
        <v>69</v>
      </c>
      <c r="BW948" s="15">
        <v>70</v>
      </c>
      <c r="BX948" s="15">
        <v>71</v>
      </c>
      <c r="BY948" s="15">
        <v>72</v>
      </c>
      <c r="BZ948" s="15">
        <v>73</v>
      </c>
      <c r="CA948" s="15">
        <v>74</v>
      </c>
      <c r="CB948" s="15">
        <v>75</v>
      </c>
      <c r="CC948" s="15">
        <v>76</v>
      </c>
      <c r="CD948" s="15">
        <v>77</v>
      </c>
      <c r="CE948" s="15">
        <v>78</v>
      </c>
      <c r="CF948" s="15">
        <v>79</v>
      </c>
      <c r="CG948" s="15">
        <v>80</v>
      </c>
      <c r="CH948" s="15">
        <v>81</v>
      </c>
      <c r="CI948" s="15">
        <v>82</v>
      </c>
      <c r="CJ948" s="15">
        <v>83</v>
      </c>
      <c r="CK948" s="15">
        <v>84</v>
      </c>
      <c r="CL948" s="15">
        <v>85</v>
      </c>
      <c r="CM948" s="15">
        <v>86</v>
      </c>
      <c r="CN948" s="15">
        <v>87</v>
      </c>
      <c r="CO948" s="15">
        <v>88</v>
      </c>
      <c r="CP948" s="15">
        <v>89</v>
      </c>
      <c r="CQ948" s="15">
        <v>90</v>
      </c>
      <c r="CR948" s="15">
        <v>91</v>
      </c>
      <c r="CS948" s="15">
        <v>92</v>
      </c>
      <c r="CT948" s="15">
        <v>93</v>
      </c>
      <c r="CU948" s="15">
        <v>94</v>
      </c>
      <c r="CV948" s="15">
        <v>95</v>
      </c>
      <c r="CW948" s="15">
        <v>96</v>
      </c>
      <c r="CX948" s="15">
        <v>97</v>
      </c>
      <c r="CY948" s="15">
        <v>98</v>
      </c>
      <c r="CZ948" s="15">
        <v>99</v>
      </c>
      <c r="DA948" s="15">
        <v>100</v>
      </c>
      <c r="DB948" s="15">
        <v>101</v>
      </c>
      <c r="DC948" s="15">
        <v>102</v>
      </c>
      <c r="DD948" s="15">
        <v>103</v>
      </c>
      <c r="DE948" s="15">
        <v>104</v>
      </c>
      <c r="DF948" s="15">
        <v>105</v>
      </c>
      <c r="DG948" s="15">
        <v>106</v>
      </c>
      <c r="DH948" s="15">
        <v>107</v>
      </c>
      <c r="DI948" s="15">
        <v>108</v>
      </c>
      <c r="DJ948" s="15">
        <v>109</v>
      </c>
      <c r="DK948" s="15">
        <v>110</v>
      </c>
      <c r="DL948" s="15">
        <v>111</v>
      </c>
      <c r="DM948" s="15">
        <v>112</v>
      </c>
      <c r="DN948" s="15">
        <v>113</v>
      </c>
      <c r="DO948" s="15">
        <v>114</v>
      </c>
      <c r="DP948" s="15">
        <v>115</v>
      </c>
      <c r="DQ948" s="15">
        <v>116</v>
      </c>
      <c r="DR948" s="15">
        <v>117</v>
      </c>
      <c r="DS948" s="15">
        <v>118</v>
      </c>
      <c r="DT948" s="15">
        <v>119</v>
      </c>
      <c r="DU948" s="15">
        <v>120</v>
      </c>
      <c r="DV948" s="15">
        <v>121</v>
      </c>
      <c r="DW948" s="15">
        <v>122</v>
      </c>
      <c r="DX948" s="15">
        <v>123</v>
      </c>
      <c r="DY948" s="15">
        <v>124</v>
      </c>
      <c r="DZ948" s="15">
        <v>125</v>
      </c>
      <c r="EA948" s="15">
        <v>126</v>
      </c>
      <c r="EB948" s="15">
        <v>127</v>
      </c>
      <c r="EC948" s="15">
        <v>128</v>
      </c>
      <c r="ED948" s="15">
        <v>129</v>
      </c>
      <c r="EE948" s="15">
        <v>130</v>
      </c>
      <c r="EF948" s="15">
        <v>131</v>
      </c>
      <c r="EG948" s="15">
        <v>132</v>
      </c>
      <c r="EH948" s="15">
        <v>133</v>
      </c>
      <c r="EI948" s="15">
        <v>134</v>
      </c>
      <c r="EJ948" s="15">
        <v>135</v>
      </c>
      <c r="EK948" s="15">
        <v>136</v>
      </c>
      <c r="EL948" s="15">
        <v>137</v>
      </c>
      <c r="EM948" s="15">
        <v>138</v>
      </c>
      <c r="EN948" s="15">
        <v>139</v>
      </c>
      <c r="EO948" s="15">
        <v>140</v>
      </c>
      <c r="EP948" s="15">
        <v>141</v>
      </c>
      <c r="EQ948" s="15">
        <v>142</v>
      </c>
      <c r="ER948" s="15">
        <v>143</v>
      </c>
      <c r="ES948" s="15">
        <v>144</v>
      </c>
      <c r="ET948" s="15">
        <v>145</v>
      </c>
      <c r="EU948" s="15">
        <v>146</v>
      </c>
      <c r="EV948" s="15">
        <v>147</v>
      </c>
      <c r="EW948" s="15">
        <v>148</v>
      </c>
      <c r="EX948" s="15">
        <v>149</v>
      </c>
      <c r="EY948" s="15">
        <v>150</v>
      </c>
      <c r="EZ948" s="15">
        <v>151</v>
      </c>
      <c r="FA948" s="15">
        <v>152</v>
      </c>
      <c r="FB948" s="15">
        <v>153</v>
      </c>
      <c r="FC948" s="15">
        <v>154</v>
      </c>
      <c r="FD948" s="15">
        <v>155</v>
      </c>
      <c r="FE948" s="15">
        <v>156</v>
      </c>
      <c r="FF948" s="15">
        <v>157</v>
      </c>
      <c r="FG948" s="15">
        <v>158</v>
      </c>
      <c r="FH948" s="15">
        <v>159</v>
      </c>
      <c r="FI948" s="15">
        <v>160</v>
      </c>
      <c r="FJ948" s="15">
        <v>161</v>
      </c>
      <c r="FK948" s="15">
        <v>162</v>
      </c>
      <c r="FL948" s="15">
        <v>163</v>
      </c>
      <c r="FM948" s="15">
        <v>164</v>
      </c>
      <c r="FN948" s="15">
        <v>165</v>
      </c>
      <c r="FO948" s="15">
        <v>166</v>
      </c>
      <c r="FP948" s="15">
        <v>167</v>
      </c>
      <c r="FQ948" s="15">
        <v>168</v>
      </c>
      <c r="FR948" s="15">
        <v>169</v>
      </c>
      <c r="FS948" s="15">
        <v>170</v>
      </c>
      <c r="FT948" s="15">
        <v>171</v>
      </c>
      <c r="FU948" s="15">
        <v>172</v>
      </c>
      <c r="FV948" s="15">
        <v>173</v>
      </c>
      <c r="FW948" s="15">
        <v>174</v>
      </c>
      <c r="FX948" s="15">
        <v>175</v>
      </c>
      <c r="FY948" s="15">
        <v>176</v>
      </c>
      <c r="FZ948" s="15">
        <v>177</v>
      </c>
      <c r="GA948" s="15">
        <v>178</v>
      </c>
      <c r="GB948" s="15">
        <v>179</v>
      </c>
      <c r="GC948" s="15">
        <v>180</v>
      </c>
      <c r="GD948" s="15">
        <v>181</v>
      </c>
      <c r="GE948" s="15">
        <v>182</v>
      </c>
      <c r="GF948" s="15">
        <v>183</v>
      </c>
      <c r="GG948" s="15">
        <v>184</v>
      </c>
      <c r="GI948" s="15">
        <v>185</v>
      </c>
      <c r="GJ948" s="15">
        <v>186</v>
      </c>
      <c r="GK948" s="15">
        <v>187</v>
      </c>
      <c r="GL948" s="15">
        <v>188</v>
      </c>
      <c r="GN948" s="15">
        <v>189</v>
      </c>
      <c r="GO948" s="15">
        <v>190</v>
      </c>
      <c r="GP948" s="15">
        <v>191</v>
      </c>
      <c r="GQ948" s="15">
        <v>192</v>
      </c>
    </row>
    <row r="949" spans="4:199" s="15" customFormat="1">
      <c r="E949" s="475" t="s">
        <v>311</v>
      </c>
      <c r="F949" s="15">
        <v>191</v>
      </c>
      <c r="G949" s="15">
        <v>71</v>
      </c>
      <c r="H949" s="15">
        <v>132</v>
      </c>
      <c r="I949" s="15">
        <v>111</v>
      </c>
      <c r="J949" s="15">
        <v>18</v>
      </c>
      <c r="K949" s="15">
        <v>2</v>
      </c>
      <c r="L949" s="15">
        <v>138</v>
      </c>
      <c r="M949" s="15">
        <v>179</v>
      </c>
      <c r="N949" s="15">
        <v>161</v>
      </c>
      <c r="O949" s="15">
        <v>166</v>
      </c>
      <c r="P949" s="15">
        <v>192</v>
      </c>
      <c r="Q949" s="15">
        <v>187</v>
      </c>
      <c r="R949" s="15">
        <v>60</v>
      </c>
      <c r="S949" s="15">
        <v>152</v>
      </c>
      <c r="T949" s="15">
        <v>3</v>
      </c>
      <c r="U949" s="15">
        <v>105</v>
      </c>
      <c r="V949" s="15">
        <v>118</v>
      </c>
      <c r="W949" s="15">
        <v>67</v>
      </c>
      <c r="X949" s="15">
        <v>147</v>
      </c>
      <c r="Y949" s="15">
        <v>29</v>
      </c>
      <c r="Z949" s="15">
        <v>149</v>
      </c>
      <c r="AA949" s="15">
        <v>115</v>
      </c>
      <c r="AB949" s="15">
        <v>170</v>
      </c>
      <c r="AC949" s="15">
        <v>68</v>
      </c>
      <c r="AD949" s="15">
        <v>46</v>
      </c>
      <c r="AE949" s="15">
        <v>100</v>
      </c>
      <c r="AF949" s="15">
        <v>15</v>
      </c>
      <c r="AG949" s="15">
        <v>66</v>
      </c>
      <c r="AH949" s="15">
        <v>168</v>
      </c>
      <c r="AI949" s="15">
        <v>101</v>
      </c>
      <c r="AJ949" s="15">
        <v>74</v>
      </c>
      <c r="AK949" s="15">
        <v>28</v>
      </c>
      <c r="AL949" s="15">
        <v>44</v>
      </c>
      <c r="AM949" s="15">
        <v>136</v>
      </c>
      <c r="AN949" s="15">
        <v>177</v>
      </c>
      <c r="AO949" s="15">
        <v>19</v>
      </c>
      <c r="AP949" s="15">
        <v>144</v>
      </c>
      <c r="AQ949" s="15">
        <v>89</v>
      </c>
      <c r="AR949" s="15">
        <v>50</v>
      </c>
      <c r="AS949" s="15">
        <v>146</v>
      </c>
      <c r="AT949" s="15">
        <v>23</v>
      </c>
      <c r="AU949" s="15">
        <v>159</v>
      </c>
      <c r="AV949" s="15">
        <v>122</v>
      </c>
      <c r="AW949" s="15">
        <v>11</v>
      </c>
      <c r="AX949" s="15">
        <v>59</v>
      </c>
      <c r="AY949" s="15">
        <v>184</v>
      </c>
      <c r="AZ949" s="15">
        <v>156</v>
      </c>
      <c r="BA949" s="15">
        <v>61</v>
      </c>
      <c r="BB949" s="15">
        <v>189</v>
      </c>
      <c r="BC949" s="15">
        <v>151</v>
      </c>
      <c r="BD949" s="15">
        <v>142</v>
      </c>
      <c r="BE949" s="15">
        <v>173</v>
      </c>
      <c r="BF949" s="15">
        <v>185</v>
      </c>
      <c r="BG949" s="15">
        <v>91</v>
      </c>
      <c r="BH949" s="15">
        <v>96</v>
      </c>
      <c r="BI949" s="15">
        <v>140</v>
      </c>
      <c r="BJ949" s="15">
        <v>175</v>
      </c>
      <c r="BK949" s="15">
        <v>134</v>
      </c>
      <c r="BL949" s="15">
        <v>86</v>
      </c>
      <c r="BM949" s="15">
        <v>106</v>
      </c>
      <c r="BN949" s="15">
        <v>5</v>
      </c>
      <c r="BO949" s="15">
        <v>123</v>
      </c>
      <c r="BP949" s="15">
        <v>110</v>
      </c>
      <c r="BQ949" s="15">
        <v>182</v>
      </c>
      <c r="BR949" s="15">
        <v>14</v>
      </c>
      <c r="BS949" s="15">
        <v>88</v>
      </c>
      <c r="BT949" s="15">
        <v>54</v>
      </c>
      <c r="BU949" s="15">
        <v>126</v>
      </c>
      <c r="BV949" s="15">
        <v>183</v>
      </c>
      <c r="BW949" s="15">
        <v>7</v>
      </c>
      <c r="BX949" s="15">
        <v>64</v>
      </c>
      <c r="BY949" s="15">
        <v>25</v>
      </c>
      <c r="BZ949" s="15">
        <v>77</v>
      </c>
      <c r="CA949" s="15">
        <v>113</v>
      </c>
      <c r="CB949" s="15">
        <v>93</v>
      </c>
      <c r="CC949" s="15">
        <v>43</v>
      </c>
      <c r="CD949" s="15">
        <v>120</v>
      </c>
      <c r="CE949" s="15">
        <v>174</v>
      </c>
      <c r="CF949" s="15">
        <v>145</v>
      </c>
      <c r="CG949" s="15">
        <v>57</v>
      </c>
      <c r="CH949" s="15">
        <v>124</v>
      </c>
      <c r="CI949" s="15">
        <v>35</v>
      </c>
      <c r="CJ949" s="15">
        <v>20</v>
      </c>
      <c r="CK949" s="15">
        <v>95</v>
      </c>
      <c r="CL949" s="15">
        <v>37</v>
      </c>
      <c r="CM949" s="15">
        <v>45</v>
      </c>
      <c r="CN949" s="15">
        <v>153</v>
      </c>
      <c r="CO949" s="15">
        <v>26</v>
      </c>
      <c r="CP949" s="15">
        <v>103</v>
      </c>
      <c r="CQ949" s="15">
        <v>16</v>
      </c>
      <c r="CR949" s="15">
        <v>34</v>
      </c>
      <c r="CS949" s="15">
        <v>164</v>
      </c>
      <c r="CT949" s="15">
        <v>141</v>
      </c>
      <c r="CU949" s="15">
        <v>85</v>
      </c>
      <c r="CV949" s="15">
        <v>131</v>
      </c>
      <c r="CW949" s="15">
        <v>190</v>
      </c>
      <c r="CX949" s="15">
        <v>129</v>
      </c>
      <c r="CY949" s="15">
        <v>107</v>
      </c>
      <c r="CZ949" s="15">
        <v>150</v>
      </c>
      <c r="DA949" s="15">
        <v>1</v>
      </c>
      <c r="DB949" s="15">
        <v>80</v>
      </c>
      <c r="DC949" s="15">
        <v>99</v>
      </c>
      <c r="DD949" s="15">
        <v>157</v>
      </c>
      <c r="DE949" s="15">
        <v>42</v>
      </c>
      <c r="DF949" s="15">
        <v>36</v>
      </c>
      <c r="DG949" s="15">
        <v>158</v>
      </c>
      <c r="DH949" s="15">
        <v>98</v>
      </c>
      <c r="DI949" s="15">
        <v>171</v>
      </c>
      <c r="DJ949" s="15">
        <v>155</v>
      </c>
      <c r="DK949" s="15">
        <v>38</v>
      </c>
      <c r="DL949" s="15">
        <v>186</v>
      </c>
      <c r="DM949" s="15">
        <v>125</v>
      </c>
      <c r="DN949" s="15">
        <v>22</v>
      </c>
      <c r="DO949" s="15">
        <v>31</v>
      </c>
      <c r="DP949" s="15">
        <v>6</v>
      </c>
      <c r="DQ949" s="15">
        <v>39</v>
      </c>
      <c r="DR949" s="15">
        <v>24</v>
      </c>
      <c r="DS949" s="15">
        <v>51</v>
      </c>
      <c r="DT949" s="15">
        <v>81</v>
      </c>
      <c r="DU949" s="15">
        <v>12</v>
      </c>
      <c r="DV949" s="15">
        <v>69</v>
      </c>
      <c r="DW949" s="15">
        <v>119</v>
      </c>
      <c r="DX949" s="15">
        <v>62</v>
      </c>
      <c r="DY949" s="15">
        <v>33</v>
      </c>
      <c r="DZ949" s="15">
        <v>48</v>
      </c>
      <c r="EA949" s="15">
        <v>47</v>
      </c>
      <c r="EB949" s="15">
        <v>143</v>
      </c>
      <c r="EC949" s="15">
        <v>87</v>
      </c>
      <c r="ED949" s="15">
        <v>32</v>
      </c>
      <c r="EE949" s="15">
        <v>52</v>
      </c>
      <c r="EF949" s="15">
        <v>169</v>
      </c>
      <c r="EG949" s="15">
        <v>70</v>
      </c>
      <c r="EH949" s="15">
        <v>160</v>
      </c>
      <c r="EI949" s="15">
        <v>163</v>
      </c>
      <c r="EJ949" s="15">
        <v>76</v>
      </c>
      <c r="EK949" s="15">
        <v>27</v>
      </c>
      <c r="EL949" s="15">
        <v>180</v>
      </c>
      <c r="EM949" s="15">
        <v>172</v>
      </c>
      <c r="EN949" s="15">
        <v>82</v>
      </c>
      <c r="EO949" s="15">
        <v>17</v>
      </c>
      <c r="EP949" s="15">
        <v>148</v>
      </c>
      <c r="EQ949" s="15">
        <v>40</v>
      </c>
      <c r="ER949" s="15">
        <v>84</v>
      </c>
      <c r="ES949" s="15">
        <v>116</v>
      </c>
      <c r="ET949" s="15">
        <v>121</v>
      </c>
      <c r="EU949" s="15">
        <v>114</v>
      </c>
      <c r="EV949" s="15">
        <v>139</v>
      </c>
      <c r="EW949" s="15">
        <v>97</v>
      </c>
      <c r="EX949" s="15">
        <v>21</v>
      </c>
      <c r="EY949" s="15">
        <v>133</v>
      </c>
      <c r="EZ949" s="15">
        <v>112</v>
      </c>
      <c r="FA949" s="15">
        <v>65</v>
      </c>
      <c r="FB949" s="15">
        <v>72</v>
      </c>
      <c r="FC949" s="15">
        <v>92</v>
      </c>
      <c r="FD949" s="15">
        <v>109</v>
      </c>
      <c r="FE949" s="15">
        <v>165</v>
      </c>
      <c r="FF949" s="15">
        <v>128</v>
      </c>
      <c r="FG949" s="15">
        <v>75</v>
      </c>
      <c r="FH949" s="15">
        <v>78</v>
      </c>
      <c r="FI949" s="15">
        <v>167</v>
      </c>
      <c r="FJ949" s="15">
        <v>9</v>
      </c>
      <c r="FK949" s="15">
        <v>178</v>
      </c>
      <c r="FL949" s="15">
        <v>104</v>
      </c>
      <c r="FM949" s="15">
        <v>181</v>
      </c>
      <c r="FN949" s="15">
        <v>58</v>
      </c>
      <c r="FO949" s="15">
        <v>10</v>
      </c>
      <c r="FP949" s="15">
        <v>188</v>
      </c>
      <c r="FQ949" s="15">
        <v>130</v>
      </c>
      <c r="FR949" s="15">
        <v>73</v>
      </c>
      <c r="FS949" s="15">
        <v>53</v>
      </c>
      <c r="FT949" s="15">
        <v>108</v>
      </c>
      <c r="FU949" s="15">
        <v>90</v>
      </c>
      <c r="FV949" s="15">
        <v>162</v>
      </c>
      <c r="FW949" s="15">
        <v>63</v>
      </c>
      <c r="FX949" s="15">
        <v>49</v>
      </c>
      <c r="FY949" s="15">
        <v>135</v>
      </c>
      <c r="FZ949" s="15">
        <v>83</v>
      </c>
      <c r="GA949" s="15">
        <v>137</v>
      </c>
      <c r="GB949" s="15">
        <v>8</v>
      </c>
      <c r="GC949" s="15">
        <v>102</v>
      </c>
      <c r="GD949" s="15">
        <v>127</v>
      </c>
      <c r="GE949" s="15">
        <v>30</v>
      </c>
      <c r="GF949" s="15">
        <v>79</v>
      </c>
      <c r="GG949" s="15">
        <v>13</v>
      </c>
      <c r="GI949" s="15">
        <v>154</v>
      </c>
      <c r="GJ949" s="15">
        <v>4</v>
      </c>
      <c r="GK949" s="15">
        <v>117</v>
      </c>
      <c r="GL949" s="15">
        <v>56</v>
      </c>
      <c r="GN949" s="15">
        <v>94</v>
      </c>
      <c r="GO949" s="15">
        <v>55</v>
      </c>
      <c r="GP949" s="15">
        <v>176</v>
      </c>
      <c r="GQ949" s="15">
        <v>41</v>
      </c>
    </row>
    <row r="950" spans="4:199" s="15" customFormat="1">
      <c r="E950" s="475" t="s">
        <v>313</v>
      </c>
      <c r="F950" s="15">
        <v>29</v>
      </c>
      <c r="G950" s="15">
        <v>73</v>
      </c>
      <c r="H950" s="15">
        <v>129</v>
      </c>
      <c r="I950" s="15">
        <v>123</v>
      </c>
      <c r="J950" s="15">
        <v>178</v>
      </c>
      <c r="K950" s="15">
        <v>99</v>
      </c>
      <c r="L950" s="15">
        <v>64</v>
      </c>
      <c r="M950" s="15">
        <v>4</v>
      </c>
      <c r="N950" s="15">
        <v>187</v>
      </c>
      <c r="O950" s="15">
        <v>94</v>
      </c>
      <c r="P950" s="15">
        <v>155</v>
      </c>
      <c r="Q950" s="15">
        <v>168</v>
      </c>
      <c r="R950" s="15">
        <v>91</v>
      </c>
      <c r="S950" s="15">
        <v>176</v>
      </c>
      <c r="T950" s="15">
        <v>31</v>
      </c>
      <c r="U950" s="15">
        <v>182</v>
      </c>
      <c r="V950" s="15">
        <v>78</v>
      </c>
      <c r="W950" s="15">
        <v>56</v>
      </c>
      <c r="X950" s="15">
        <v>138</v>
      </c>
      <c r="Y950" s="15">
        <v>19</v>
      </c>
      <c r="Z950" s="15">
        <v>58</v>
      </c>
      <c r="AA950" s="15">
        <v>134</v>
      </c>
      <c r="AB950" s="15">
        <v>12</v>
      </c>
      <c r="AC950" s="15">
        <v>27</v>
      </c>
      <c r="AD950" s="15">
        <v>190</v>
      </c>
      <c r="AE950" s="15">
        <v>133</v>
      </c>
      <c r="AF950" s="15">
        <v>181</v>
      </c>
      <c r="AG950" s="15">
        <v>175</v>
      </c>
      <c r="AH950" s="15">
        <v>121</v>
      </c>
      <c r="AI950" s="15">
        <v>154</v>
      </c>
      <c r="AJ950" s="15">
        <v>57</v>
      </c>
      <c r="AK950" s="15">
        <v>38</v>
      </c>
      <c r="AL950" s="15">
        <v>81</v>
      </c>
      <c r="AM950" s="15">
        <v>80</v>
      </c>
      <c r="AN950" s="15">
        <v>156</v>
      </c>
      <c r="AO950" s="15">
        <v>93</v>
      </c>
      <c r="AP950" s="15">
        <v>110</v>
      </c>
      <c r="AQ950" s="15">
        <v>52</v>
      </c>
      <c r="AR950" s="15">
        <v>46</v>
      </c>
      <c r="AS950" s="15">
        <v>21</v>
      </c>
      <c r="AT950" s="15">
        <v>55</v>
      </c>
      <c r="AU950" s="15">
        <v>174</v>
      </c>
      <c r="AV950" s="15">
        <v>90</v>
      </c>
      <c r="AW950" s="15">
        <v>23</v>
      </c>
      <c r="AX950" s="15">
        <v>28</v>
      </c>
      <c r="AY950" s="15">
        <v>13</v>
      </c>
      <c r="AZ950" s="15">
        <v>60</v>
      </c>
      <c r="BA950" s="15">
        <v>139</v>
      </c>
      <c r="BB950" s="15">
        <v>191</v>
      </c>
      <c r="BC950" s="15">
        <v>122</v>
      </c>
      <c r="BD950" s="15">
        <v>104</v>
      </c>
      <c r="BE950" s="15">
        <v>131</v>
      </c>
      <c r="BF950" s="15">
        <v>37</v>
      </c>
      <c r="BG950" s="15">
        <v>1</v>
      </c>
      <c r="BH950" s="15">
        <v>184</v>
      </c>
      <c r="BI950" s="15">
        <v>49</v>
      </c>
      <c r="BJ950" s="15">
        <v>146</v>
      </c>
      <c r="BK950" s="15">
        <v>30</v>
      </c>
      <c r="BL950" s="15">
        <v>137</v>
      </c>
      <c r="BM950" s="15">
        <v>172</v>
      </c>
      <c r="BN950" s="15">
        <v>109</v>
      </c>
      <c r="BO950" s="15">
        <v>163</v>
      </c>
      <c r="BP950" s="15">
        <v>54</v>
      </c>
      <c r="BQ950" s="15">
        <v>141</v>
      </c>
      <c r="BR950" s="15">
        <v>83</v>
      </c>
      <c r="BS950" s="15">
        <v>150</v>
      </c>
      <c r="BT950" s="15">
        <v>179</v>
      </c>
      <c r="BU950" s="15">
        <v>45</v>
      </c>
      <c r="BV950" s="15">
        <v>140</v>
      </c>
      <c r="BW950" s="15">
        <v>61</v>
      </c>
      <c r="BX950" s="15">
        <v>147</v>
      </c>
      <c r="BY950" s="15">
        <v>76</v>
      </c>
      <c r="BZ950" s="15">
        <v>15</v>
      </c>
      <c r="CA950" s="15">
        <v>71</v>
      </c>
      <c r="CB950" s="15">
        <v>116</v>
      </c>
      <c r="CC950" s="15">
        <v>177</v>
      </c>
      <c r="CD950" s="15">
        <v>113</v>
      </c>
      <c r="CE950" s="15">
        <v>17</v>
      </c>
      <c r="CF950" s="15">
        <v>158</v>
      </c>
      <c r="CG950" s="15">
        <v>34</v>
      </c>
      <c r="CH950" s="15">
        <v>7</v>
      </c>
      <c r="CI950" s="15">
        <v>63</v>
      </c>
      <c r="CJ950" s="15">
        <v>144</v>
      </c>
      <c r="CK950" s="15">
        <v>186</v>
      </c>
      <c r="CL950" s="15">
        <v>173</v>
      </c>
      <c r="CM950" s="15">
        <v>160</v>
      </c>
      <c r="CN950" s="15">
        <v>20</v>
      </c>
      <c r="CO950" s="15">
        <v>100</v>
      </c>
      <c r="CP950" s="15">
        <v>142</v>
      </c>
      <c r="CQ950" s="15">
        <v>43</v>
      </c>
      <c r="CR950" s="15">
        <v>145</v>
      </c>
      <c r="CS950" s="15">
        <v>41</v>
      </c>
      <c r="CT950" s="15">
        <v>124</v>
      </c>
      <c r="CU950" s="15">
        <v>62</v>
      </c>
      <c r="CV950" s="15">
        <v>118</v>
      </c>
      <c r="CW950" s="15">
        <v>70</v>
      </c>
      <c r="CX950" s="15">
        <v>3</v>
      </c>
      <c r="CY950" s="15">
        <v>115</v>
      </c>
      <c r="CZ950" s="15">
        <v>162</v>
      </c>
      <c r="DA950" s="15">
        <v>72</v>
      </c>
      <c r="DB950" s="15">
        <v>44</v>
      </c>
      <c r="DC950" s="15">
        <v>68</v>
      </c>
      <c r="DD950" s="15">
        <v>125</v>
      </c>
      <c r="DE950" s="15">
        <v>185</v>
      </c>
      <c r="DF950" s="15">
        <v>98</v>
      </c>
      <c r="DG950" s="15">
        <v>35</v>
      </c>
      <c r="DH950" s="15">
        <v>18</v>
      </c>
      <c r="DI950" s="15">
        <v>161</v>
      </c>
      <c r="DJ950" s="15">
        <v>67</v>
      </c>
      <c r="DK950" s="15">
        <v>149</v>
      </c>
      <c r="DL950" s="15">
        <v>42</v>
      </c>
      <c r="DM950" s="15">
        <v>130</v>
      </c>
      <c r="DN950" s="15">
        <v>119</v>
      </c>
      <c r="DO950" s="15">
        <v>101</v>
      </c>
      <c r="DP950" s="15">
        <v>86</v>
      </c>
      <c r="DQ950" s="15">
        <v>75</v>
      </c>
      <c r="DR950" s="15">
        <v>106</v>
      </c>
      <c r="DS950" s="15">
        <v>16</v>
      </c>
      <c r="DT950" s="15">
        <v>105</v>
      </c>
      <c r="DU950" s="15">
        <v>51</v>
      </c>
      <c r="DV950" s="15">
        <v>48</v>
      </c>
      <c r="DW950" s="15">
        <v>10</v>
      </c>
      <c r="DX950" s="15">
        <v>96</v>
      </c>
      <c r="DY950" s="15">
        <v>2</v>
      </c>
      <c r="DZ950" s="15">
        <v>74</v>
      </c>
      <c r="EA950" s="15">
        <v>120</v>
      </c>
      <c r="EB950" s="15">
        <v>53</v>
      </c>
      <c r="EC950" s="15">
        <v>102</v>
      </c>
      <c r="ED950" s="15">
        <v>112</v>
      </c>
      <c r="EE950" s="15">
        <v>97</v>
      </c>
      <c r="EF950" s="15">
        <v>59</v>
      </c>
      <c r="EG950" s="15">
        <v>79</v>
      </c>
      <c r="EH950" s="15">
        <v>167</v>
      </c>
      <c r="EI950" s="15">
        <v>22</v>
      </c>
      <c r="EJ950" s="15">
        <v>157</v>
      </c>
      <c r="EK950" s="15">
        <v>85</v>
      </c>
      <c r="EL950" s="15">
        <v>8</v>
      </c>
      <c r="EM950" s="15">
        <v>5</v>
      </c>
      <c r="EN950" s="15">
        <v>126</v>
      </c>
      <c r="EO950" s="15">
        <v>169</v>
      </c>
      <c r="EP950" s="15">
        <v>84</v>
      </c>
      <c r="EQ950" s="15">
        <v>192</v>
      </c>
      <c r="ER950" s="15">
        <v>188</v>
      </c>
      <c r="ES950" s="15">
        <v>153</v>
      </c>
      <c r="ET950" s="15">
        <v>87</v>
      </c>
      <c r="EU950" s="15">
        <v>95</v>
      </c>
      <c r="EV950" s="15">
        <v>183</v>
      </c>
      <c r="EW950" s="15">
        <v>9</v>
      </c>
      <c r="EX950" s="15">
        <v>107</v>
      </c>
      <c r="EY950" s="15">
        <v>66</v>
      </c>
      <c r="EZ950" s="15">
        <v>159</v>
      </c>
      <c r="FA950" s="15">
        <v>111</v>
      </c>
      <c r="FB950" s="15">
        <v>189</v>
      </c>
      <c r="FC950" s="15">
        <v>88</v>
      </c>
      <c r="FD950" s="15">
        <v>47</v>
      </c>
      <c r="FE950" s="15">
        <v>89</v>
      </c>
      <c r="FF950" s="15">
        <v>166</v>
      </c>
      <c r="FG950" s="15">
        <v>25</v>
      </c>
      <c r="FH950" s="15">
        <v>151</v>
      </c>
      <c r="FI950" s="15">
        <v>127</v>
      </c>
      <c r="FJ950" s="15">
        <v>92</v>
      </c>
      <c r="FK950" s="15">
        <v>6</v>
      </c>
      <c r="FL950" s="15">
        <v>152</v>
      </c>
      <c r="FM950" s="15">
        <v>117</v>
      </c>
      <c r="FN950" s="15">
        <v>128</v>
      </c>
      <c r="FO950" s="15">
        <v>164</v>
      </c>
      <c r="FP950" s="15">
        <v>135</v>
      </c>
      <c r="FQ950" s="15">
        <v>36</v>
      </c>
      <c r="FR950" s="15">
        <v>77</v>
      </c>
      <c r="FS950" s="15">
        <v>69</v>
      </c>
      <c r="FT950" s="15">
        <v>33</v>
      </c>
      <c r="FU950" s="15">
        <v>170</v>
      </c>
      <c r="FV950" s="15">
        <v>136</v>
      </c>
      <c r="FW950" s="15">
        <v>148</v>
      </c>
      <c r="FX950" s="15">
        <v>108</v>
      </c>
      <c r="FY950" s="15">
        <v>50</v>
      </c>
      <c r="FZ950" s="15">
        <v>11</v>
      </c>
      <c r="GA950" s="15">
        <v>24</v>
      </c>
      <c r="GB950" s="15">
        <v>165</v>
      </c>
      <c r="GC950" s="15">
        <v>171</v>
      </c>
      <c r="GD950" s="15">
        <v>14</v>
      </c>
      <c r="GE950" s="15">
        <v>39</v>
      </c>
      <c r="GF950" s="15">
        <v>32</v>
      </c>
      <c r="GG950" s="15">
        <v>26</v>
      </c>
      <c r="GI950" s="15">
        <v>82</v>
      </c>
      <c r="GJ950" s="15">
        <v>114</v>
      </c>
      <c r="GK950" s="15">
        <v>40</v>
      </c>
      <c r="GL950" s="15">
        <v>143</v>
      </c>
      <c r="GN950" s="15">
        <v>65</v>
      </c>
      <c r="GO950" s="15">
        <v>103</v>
      </c>
      <c r="GP950" s="15">
        <v>180</v>
      </c>
      <c r="GQ950" s="15">
        <v>132</v>
      </c>
    </row>
    <row r="951" spans="4:199" s="15" customFormat="1"/>
    <row r="952" spans="4:199" s="15" customFormat="1">
      <c r="D952" s="479">
        <v>193</v>
      </c>
      <c r="E952" s="40" t="s">
        <v>338</v>
      </c>
    </row>
    <row r="953" spans="4:199" s="15" customFormat="1">
      <c r="E953" s="475" t="s">
        <v>283</v>
      </c>
      <c r="F953" s="15">
        <v>1</v>
      </c>
      <c r="G953" s="15">
        <v>2</v>
      </c>
      <c r="H953" s="15">
        <v>3</v>
      </c>
      <c r="I953" s="15">
        <v>4</v>
      </c>
      <c r="J953" s="15">
        <v>5</v>
      </c>
      <c r="K953" s="15">
        <v>6</v>
      </c>
      <c r="L953" s="15">
        <v>7</v>
      </c>
      <c r="M953" s="15">
        <v>8</v>
      </c>
      <c r="N953" s="15">
        <v>9</v>
      </c>
      <c r="O953" s="15">
        <v>10</v>
      </c>
      <c r="P953" s="15">
        <v>11</v>
      </c>
      <c r="Q953" s="15">
        <v>12</v>
      </c>
      <c r="R953" s="15">
        <v>13</v>
      </c>
      <c r="S953" s="15">
        <v>14</v>
      </c>
      <c r="T953" s="15">
        <v>15</v>
      </c>
      <c r="U953" s="15">
        <v>16</v>
      </c>
      <c r="V953" s="15">
        <v>17</v>
      </c>
      <c r="W953" s="15">
        <v>18</v>
      </c>
      <c r="X953" s="15">
        <v>19</v>
      </c>
      <c r="Y953" s="15">
        <v>20</v>
      </c>
      <c r="Z953" s="15">
        <v>21</v>
      </c>
      <c r="AA953" s="15">
        <v>22</v>
      </c>
      <c r="AB953" s="15">
        <v>23</v>
      </c>
      <c r="AC953" s="15">
        <v>24</v>
      </c>
      <c r="AD953" s="15">
        <v>25</v>
      </c>
      <c r="AE953" s="15">
        <v>26</v>
      </c>
      <c r="AF953" s="15">
        <v>27</v>
      </c>
      <c r="AG953" s="15">
        <v>28</v>
      </c>
      <c r="AH953" s="15">
        <v>29</v>
      </c>
      <c r="AI953" s="15">
        <v>30</v>
      </c>
      <c r="AJ953" s="15">
        <v>31</v>
      </c>
      <c r="AK953" s="15">
        <v>32</v>
      </c>
      <c r="AL953" s="15">
        <v>33</v>
      </c>
      <c r="AM953" s="15">
        <v>34</v>
      </c>
      <c r="AN953" s="15">
        <v>35</v>
      </c>
      <c r="AO953" s="15">
        <v>36</v>
      </c>
      <c r="AP953" s="15">
        <v>37</v>
      </c>
      <c r="AQ953" s="15">
        <v>38</v>
      </c>
      <c r="AR953" s="15">
        <v>39</v>
      </c>
      <c r="AS953" s="15">
        <v>40</v>
      </c>
      <c r="AT953" s="15">
        <v>41</v>
      </c>
      <c r="AU953" s="15">
        <v>42</v>
      </c>
      <c r="AV953" s="15">
        <v>43</v>
      </c>
      <c r="AW953" s="15">
        <v>44</v>
      </c>
      <c r="AX953" s="15">
        <v>45</v>
      </c>
      <c r="AY953" s="15">
        <v>46</v>
      </c>
      <c r="AZ953" s="15">
        <v>47</v>
      </c>
      <c r="BA953" s="15">
        <v>48</v>
      </c>
      <c r="BB953" s="15">
        <v>49</v>
      </c>
      <c r="BC953" s="15">
        <v>50</v>
      </c>
      <c r="BD953" s="15">
        <v>51</v>
      </c>
      <c r="BE953" s="15">
        <v>52</v>
      </c>
      <c r="BF953" s="15">
        <v>53</v>
      </c>
      <c r="BG953" s="15">
        <v>54</v>
      </c>
      <c r="BH953" s="15">
        <v>55</v>
      </c>
      <c r="BI953" s="15">
        <v>56</v>
      </c>
      <c r="BJ953" s="15">
        <v>57</v>
      </c>
      <c r="BK953" s="15">
        <v>58</v>
      </c>
      <c r="BL953" s="15">
        <v>59</v>
      </c>
      <c r="BM953" s="15">
        <v>60</v>
      </c>
      <c r="BN953" s="15">
        <v>61</v>
      </c>
      <c r="BO953" s="15">
        <v>62</v>
      </c>
      <c r="BP953" s="15">
        <v>63</v>
      </c>
      <c r="BQ953" s="15">
        <v>64</v>
      </c>
      <c r="BR953" s="15">
        <v>65</v>
      </c>
      <c r="BS953" s="15">
        <v>66</v>
      </c>
      <c r="BT953" s="15">
        <v>67</v>
      </c>
      <c r="BU953" s="15">
        <v>68</v>
      </c>
      <c r="BV953" s="15">
        <v>69</v>
      </c>
      <c r="BW953" s="15">
        <v>70</v>
      </c>
      <c r="BX953" s="15">
        <v>71</v>
      </c>
      <c r="BY953" s="15">
        <v>72</v>
      </c>
      <c r="BZ953" s="15">
        <v>73</v>
      </c>
      <c r="CA953" s="15">
        <v>74</v>
      </c>
      <c r="CB953" s="15">
        <v>75</v>
      </c>
      <c r="CC953" s="15">
        <v>76</v>
      </c>
      <c r="CD953" s="15">
        <v>77</v>
      </c>
      <c r="CE953" s="15">
        <v>78</v>
      </c>
      <c r="CF953" s="15">
        <v>79</v>
      </c>
      <c r="CG953" s="15">
        <v>80</v>
      </c>
      <c r="CH953" s="15">
        <v>81</v>
      </c>
      <c r="CI953" s="15">
        <v>82</v>
      </c>
      <c r="CJ953" s="15">
        <v>83</v>
      </c>
      <c r="CK953" s="15">
        <v>84</v>
      </c>
      <c r="CL953" s="15">
        <v>85</v>
      </c>
      <c r="CM953" s="15">
        <v>86</v>
      </c>
      <c r="CN953" s="15">
        <v>87</v>
      </c>
      <c r="CO953" s="15">
        <v>88</v>
      </c>
      <c r="CP953" s="15">
        <v>89</v>
      </c>
      <c r="CQ953" s="15">
        <v>90</v>
      </c>
      <c r="CR953" s="15">
        <v>91</v>
      </c>
      <c r="CS953" s="15">
        <v>92</v>
      </c>
      <c r="CT953" s="15">
        <v>93</v>
      </c>
      <c r="CU953" s="15">
        <v>94</v>
      </c>
      <c r="CV953" s="15">
        <v>95</v>
      </c>
      <c r="CW953" s="15">
        <v>96</v>
      </c>
      <c r="CX953" s="15">
        <v>97</v>
      </c>
      <c r="CY953" s="15">
        <v>98</v>
      </c>
      <c r="CZ953" s="15">
        <v>99</v>
      </c>
      <c r="DA953" s="15">
        <v>100</v>
      </c>
      <c r="DB953" s="15">
        <v>101</v>
      </c>
      <c r="DC953" s="15">
        <v>102</v>
      </c>
      <c r="DD953" s="15">
        <v>103</v>
      </c>
      <c r="DE953" s="15">
        <v>104</v>
      </c>
      <c r="DF953" s="15">
        <v>105</v>
      </c>
      <c r="DG953" s="15">
        <v>106</v>
      </c>
      <c r="DH953" s="15">
        <v>107</v>
      </c>
      <c r="DI953" s="15">
        <v>108</v>
      </c>
      <c r="DJ953" s="15">
        <v>109</v>
      </c>
      <c r="DK953" s="15">
        <v>110</v>
      </c>
      <c r="DL953" s="15">
        <v>111</v>
      </c>
      <c r="DM953" s="15">
        <v>112</v>
      </c>
      <c r="DN953" s="15">
        <v>113</v>
      </c>
      <c r="DO953" s="15">
        <v>114</v>
      </c>
      <c r="DP953" s="15">
        <v>115</v>
      </c>
      <c r="DQ953" s="15">
        <v>116</v>
      </c>
      <c r="DR953" s="15">
        <v>117</v>
      </c>
      <c r="DS953" s="15">
        <v>118</v>
      </c>
      <c r="DT953" s="15">
        <v>119</v>
      </c>
      <c r="DU953" s="15">
        <v>120</v>
      </c>
      <c r="DV953" s="15">
        <v>121</v>
      </c>
      <c r="DW953" s="15">
        <v>122</v>
      </c>
      <c r="DX953" s="15">
        <v>123</v>
      </c>
      <c r="DY953" s="15">
        <v>124</v>
      </c>
      <c r="DZ953" s="15">
        <v>125</v>
      </c>
      <c r="EA953" s="15">
        <v>126</v>
      </c>
      <c r="EB953" s="15">
        <v>127</v>
      </c>
      <c r="EC953" s="15">
        <v>128</v>
      </c>
      <c r="ED953" s="15">
        <v>129</v>
      </c>
      <c r="EE953" s="15">
        <v>130</v>
      </c>
      <c r="EF953" s="15">
        <v>131</v>
      </c>
      <c r="EG953" s="15">
        <v>132</v>
      </c>
      <c r="EH953" s="15">
        <v>133</v>
      </c>
      <c r="EI953" s="15">
        <v>134</v>
      </c>
      <c r="EJ953" s="15">
        <v>135</v>
      </c>
      <c r="EK953" s="15">
        <v>136</v>
      </c>
      <c r="EL953" s="15">
        <v>137</v>
      </c>
      <c r="EM953" s="15">
        <v>138</v>
      </c>
      <c r="EN953" s="15">
        <v>139</v>
      </c>
      <c r="EO953" s="15">
        <v>140</v>
      </c>
      <c r="EP953" s="15">
        <v>141</v>
      </c>
      <c r="EQ953" s="15">
        <v>142</v>
      </c>
      <c r="ER953" s="15">
        <v>143</v>
      </c>
      <c r="ES953" s="15">
        <v>144</v>
      </c>
      <c r="ET953" s="15">
        <v>145</v>
      </c>
      <c r="EU953" s="15">
        <v>146</v>
      </c>
      <c r="EV953" s="15">
        <v>147</v>
      </c>
      <c r="EW953" s="15">
        <v>148</v>
      </c>
      <c r="EX953" s="15">
        <v>149</v>
      </c>
      <c r="EY953" s="15">
        <v>150</v>
      </c>
      <c r="EZ953" s="15">
        <v>151</v>
      </c>
      <c r="FA953" s="15">
        <v>152</v>
      </c>
      <c r="FB953" s="15">
        <v>153</v>
      </c>
      <c r="FC953" s="15">
        <v>154</v>
      </c>
      <c r="FD953" s="15">
        <v>155</v>
      </c>
      <c r="FE953" s="15">
        <v>156</v>
      </c>
      <c r="FF953" s="15">
        <v>157</v>
      </c>
      <c r="FG953" s="15">
        <v>158</v>
      </c>
      <c r="FH953" s="15">
        <v>159</v>
      </c>
      <c r="FI953" s="15">
        <v>160</v>
      </c>
      <c r="FJ953" s="15">
        <v>161</v>
      </c>
      <c r="FK953" s="15">
        <v>162</v>
      </c>
      <c r="FL953" s="15">
        <v>163</v>
      </c>
      <c r="FM953" s="15">
        <v>164</v>
      </c>
      <c r="FN953" s="15">
        <v>165</v>
      </c>
      <c r="FO953" s="15">
        <v>166</v>
      </c>
      <c r="FP953" s="15">
        <v>167</v>
      </c>
      <c r="FQ953" s="15">
        <v>168</v>
      </c>
      <c r="FR953" s="15">
        <v>169</v>
      </c>
      <c r="FS953" s="15">
        <v>170</v>
      </c>
      <c r="FT953" s="15">
        <v>171</v>
      </c>
      <c r="FU953" s="15">
        <v>172</v>
      </c>
      <c r="FV953" s="15">
        <v>173</v>
      </c>
      <c r="FW953" s="15">
        <v>174</v>
      </c>
      <c r="FX953" s="15">
        <v>175</v>
      </c>
      <c r="FY953" s="15">
        <v>176</v>
      </c>
      <c r="FZ953" s="15">
        <v>177</v>
      </c>
      <c r="GA953" s="15">
        <v>178</v>
      </c>
      <c r="GB953" s="15">
        <v>179</v>
      </c>
      <c r="GC953" s="15">
        <v>180</v>
      </c>
      <c r="GD953" s="15">
        <v>181</v>
      </c>
      <c r="GE953" s="15">
        <v>182</v>
      </c>
      <c r="GF953" s="15">
        <v>183</v>
      </c>
      <c r="GG953" s="15">
        <v>184</v>
      </c>
      <c r="GH953" s="15">
        <v>185</v>
      </c>
      <c r="GI953" s="15">
        <v>186</v>
      </c>
      <c r="GJ953" s="15">
        <v>187</v>
      </c>
      <c r="GK953" s="15">
        <v>188</v>
      </c>
      <c r="GL953" s="15">
        <v>189</v>
      </c>
      <c r="GN953" s="15">
        <v>190</v>
      </c>
      <c r="GO953" s="15">
        <v>191</v>
      </c>
      <c r="GP953" s="15">
        <v>192</v>
      </c>
      <c r="GQ953" s="15">
        <v>193</v>
      </c>
    </row>
    <row r="954" spans="4:199" s="15" customFormat="1">
      <c r="E954" s="475" t="s">
        <v>311</v>
      </c>
      <c r="F954" s="15">
        <v>7</v>
      </c>
      <c r="G954" s="15">
        <v>158</v>
      </c>
      <c r="H954" s="15">
        <v>94</v>
      </c>
      <c r="I954" s="15">
        <v>180</v>
      </c>
      <c r="J954" s="15">
        <v>188</v>
      </c>
      <c r="K954" s="15">
        <v>193</v>
      </c>
      <c r="L954" s="15">
        <v>143</v>
      </c>
      <c r="M954" s="15">
        <v>147</v>
      </c>
      <c r="N954" s="15">
        <v>56</v>
      </c>
      <c r="O954" s="15">
        <v>46</v>
      </c>
      <c r="P954" s="15">
        <v>125</v>
      </c>
      <c r="Q954" s="15">
        <v>50</v>
      </c>
      <c r="R954" s="15">
        <v>70</v>
      </c>
      <c r="S954" s="15">
        <v>190</v>
      </c>
      <c r="T954" s="15">
        <v>41</v>
      </c>
      <c r="U954" s="15">
        <v>23</v>
      </c>
      <c r="V954" s="15">
        <v>36</v>
      </c>
      <c r="W954" s="15">
        <v>176</v>
      </c>
      <c r="X954" s="15">
        <v>141</v>
      </c>
      <c r="Y954" s="15">
        <v>167</v>
      </c>
      <c r="Z954" s="15">
        <v>134</v>
      </c>
      <c r="AA954" s="15">
        <v>123</v>
      </c>
      <c r="AB954" s="15">
        <v>55</v>
      </c>
      <c r="AC954" s="15">
        <v>87</v>
      </c>
      <c r="AD954" s="15">
        <v>6</v>
      </c>
      <c r="AE954" s="15">
        <v>174</v>
      </c>
      <c r="AF954" s="15">
        <v>119</v>
      </c>
      <c r="AG954" s="15">
        <v>19</v>
      </c>
      <c r="AH954" s="15">
        <v>80</v>
      </c>
      <c r="AI954" s="15">
        <v>163</v>
      </c>
      <c r="AJ954" s="15">
        <v>75</v>
      </c>
      <c r="AK954" s="15">
        <v>166</v>
      </c>
      <c r="AL954" s="15">
        <v>82</v>
      </c>
      <c r="AM954" s="15">
        <v>43</v>
      </c>
      <c r="AN954" s="15">
        <v>129</v>
      </c>
      <c r="AO954" s="15">
        <v>154</v>
      </c>
      <c r="AP954" s="15">
        <v>98</v>
      </c>
      <c r="AQ954" s="15">
        <v>35</v>
      </c>
      <c r="AR954" s="15">
        <v>61</v>
      </c>
      <c r="AS954" s="15">
        <v>192</v>
      </c>
      <c r="AT954" s="15">
        <v>138</v>
      </c>
      <c r="AU954" s="15">
        <v>170</v>
      </c>
      <c r="AV954" s="15">
        <v>32</v>
      </c>
      <c r="AW954" s="15">
        <v>172</v>
      </c>
      <c r="AX954" s="15">
        <v>14</v>
      </c>
      <c r="AY954" s="15">
        <v>93</v>
      </c>
      <c r="AZ954" s="15">
        <v>16</v>
      </c>
      <c r="BA954" s="15">
        <v>39</v>
      </c>
      <c r="BB954" s="15">
        <v>155</v>
      </c>
      <c r="BC954" s="15">
        <v>66</v>
      </c>
      <c r="BD954" s="15">
        <v>42</v>
      </c>
      <c r="BE954" s="15">
        <v>18</v>
      </c>
      <c r="BF954" s="15">
        <v>131</v>
      </c>
      <c r="BG954" s="15">
        <v>27</v>
      </c>
      <c r="BH954" s="15">
        <v>47</v>
      </c>
      <c r="BI954" s="15">
        <v>160</v>
      </c>
      <c r="BJ954" s="15">
        <v>8</v>
      </c>
      <c r="BK954" s="15">
        <v>150</v>
      </c>
      <c r="BL954" s="15">
        <v>116</v>
      </c>
      <c r="BM954" s="15">
        <v>189</v>
      </c>
      <c r="BN954" s="15">
        <v>63</v>
      </c>
      <c r="BO954" s="15">
        <v>151</v>
      </c>
      <c r="BP954" s="15">
        <v>95</v>
      </c>
      <c r="BQ954" s="15">
        <v>78</v>
      </c>
      <c r="BR954" s="15">
        <v>3</v>
      </c>
      <c r="BS954" s="15">
        <v>83</v>
      </c>
      <c r="BT954" s="15">
        <v>145</v>
      </c>
      <c r="BU954" s="15">
        <v>25</v>
      </c>
      <c r="BV954" s="15">
        <v>161</v>
      </c>
      <c r="BW954" s="15">
        <v>103</v>
      </c>
      <c r="BX954" s="15">
        <v>153</v>
      </c>
      <c r="BY954" s="15">
        <v>168</v>
      </c>
      <c r="BZ954" s="15">
        <v>112</v>
      </c>
      <c r="CA954" s="15">
        <v>177</v>
      </c>
      <c r="CB954" s="15">
        <v>31</v>
      </c>
      <c r="CC954" s="15">
        <v>38</v>
      </c>
      <c r="CD954" s="15">
        <v>109</v>
      </c>
      <c r="CE954" s="15">
        <v>57</v>
      </c>
      <c r="CF954" s="15">
        <v>52</v>
      </c>
      <c r="CG954" s="15">
        <v>171</v>
      </c>
      <c r="CH954" s="15">
        <v>159</v>
      </c>
      <c r="CI954" s="15">
        <v>114</v>
      </c>
      <c r="CJ954" s="15">
        <v>34</v>
      </c>
      <c r="CK954" s="15">
        <v>71</v>
      </c>
      <c r="CL954" s="15">
        <v>107</v>
      </c>
      <c r="CM954" s="15">
        <v>20</v>
      </c>
      <c r="CN954" s="15">
        <v>24</v>
      </c>
      <c r="CO954" s="15">
        <v>140</v>
      </c>
      <c r="CP954" s="15">
        <v>100</v>
      </c>
      <c r="CQ954" s="15">
        <v>111</v>
      </c>
      <c r="CR954" s="15">
        <v>9</v>
      </c>
      <c r="CS954" s="15">
        <v>186</v>
      </c>
      <c r="CT954" s="15">
        <v>65</v>
      </c>
      <c r="CU954" s="15">
        <v>173</v>
      </c>
      <c r="CV954" s="15">
        <v>79</v>
      </c>
      <c r="CW954" s="15">
        <v>130</v>
      </c>
      <c r="CX954" s="15">
        <v>49</v>
      </c>
      <c r="CY954" s="15">
        <v>139</v>
      </c>
      <c r="CZ954" s="15">
        <v>37</v>
      </c>
      <c r="DA954" s="15">
        <v>187</v>
      </c>
      <c r="DB954" s="15">
        <v>152</v>
      </c>
      <c r="DC954" s="15">
        <v>48</v>
      </c>
      <c r="DD954" s="15">
        <v>162</v>
      </c>
      <c r="DE954" s="15">
        <v>122</v>
      </c>
      <c r="DF954" s="15">
        <v>191</v>
      </c>
      <c r="DG954" s="15">
        <v>169</v>
      </c>
      <c r="DH954" s="15">
        <v>54</v>
      </c>
      <c r="DI954" s="15">
        <v>156</v>
      </c>
      <c r="DJ954" s="15">
        <v>128</v>
      </c>
      <c r="DK954" s="15">
        <v>22</v>
      </c>
      <c r="DL954" s="15">
        <v>89</v>
      </c>
      <c r="DM954" s="15">
        <v>4</v>
      </c>
      <c r="DN954" s="15">
        <v>137</v>
      </c>
      <c r="DO954" s="15">
        <v>81</v>
      </c>
      <c r="DP954" s="15">
        <v>33</v>
      </c>
      <c r="DQ954" s="15">
        <v>104</v>
      </c>
      <c r="DR954" s="15">
        <v>21</v>
      </c>
      <c r="DS954" s="15">
        <v>184</v>
      </c>
      <c r="DT954" s="15">
        <v>165</v>
      </c>
      <c r="DU954" s="15">
        <v>136</v>
      </c>
      <c r="DV954" s="15">
        <v>179</v>
      </c>
      <c r="DW954" s="15">
        <v>133</v>
      </c>
      <c r="DX954" s="15">
        <v>105</v>
      </c>
      <c r="DY954" s="15">
        <v>88</v>
      </c>
      <c r="DZ954" s="15">
        <v>59</v>
      </c>
      <c r="EA954" s="15">
        <v>175</v>
      </c>
      <c r="EB954" s="15">
        <v>10</v>
      </c>
      <c r="EC954" s="15">
        <v>181</v>
      </c>
      <c r="ED954" s="15">
        <v>76</v>
      </c>
      <c r="EE954" s="15">
        <v>96</v>
      </c>
      <c r="EF954" s="15">
        <v>77</v>
      </c>
      <c r="EG954" s="15">
        <v>144</v>
      </c>
      <c r="EH954" s="15">
        <v>115</v>
      </c>
      <c r="EI954" s="15">
        <v>117</v>
      </c>
      <c r="EJ954" s="15">
        <v>92</v>
      </c>
      <c r="EK954" s="15">
        <v>15</v>
      </c>
      <c r="EL954" s="15">
        <v>69</v>
      </c>
      <c r="EM954" s="15">
        <v>44</v>
      </c>
      <c r="EN954" s="15">
        <v>102</v>
      </c>
      <c r="EO954" s="15">
        <v>124</v>
      </c>
      <c r="EP954" s="15">
        <v>120</v>
      </c>
      <c r="EQ954" s="15">
        <v>51</v>
      </c>
      <c r="ER954" s="15">
        <v>67</v>
      </c>
      <c r="ES954" s="15">
        <v>132</v>
      </c>
      <c r="ET954" s="15">
        <v>97</v>
      </c>
      <c r="EU954" s="15">
        <v>30</v>
      </c>
      <c r="EV954" s="15">
        <v>149</v>
      </c>
      <c r="EW954" s="15">
        <v>110</v>
      </c>
      <c r="EX954" s="15">
        <v>2</v>
      </c>
      <c r="EY954" s="15">
        <v>17</v>
      </c>
      <c r="EZ954" s="15">
        <v>45</v>
      </c>
      <c r="FA954" s="15">
        <v>60</v>
      </c>
      <c r="FB954" s="15">
        <v>157</v>
      </c>
      <c r="FC954" s="15">
        <v>5</v>
      </c>
      <c r="FD954" s="15">
        <v>73</v>
      </c>
      <c r="FE954" s="15">
        <v>85</v>
      </c>
      <c r="FF954" s="15">
        <v>148</v>
      </c>
      <c r="FG954" s="15">
        <v>164</v>
      </c>
      <c r="FH954" s="15">
        <v>72</v>
      </c>
      <c r="FI954" s="15">
        <v>178</v>
      </c>
      <c r="FJ954" s="15">
        <v>113</v>
      </c>
      <c r="FK954" s="15">
        <v>1</v>
      </c>
      <c r="FL954" s="15">
        <v>99</v>
      </c>
      <c r="FM954" s="15">
        <v>126</v>
      </c>
      <c r="FN954" s="15">
        <v>12</v>
      </c>
      <c r="FO954" s="15">
        <v>64</v>
      </c>
      <c r="FP954" s="15">
        <v>58</v>
      </c>
      <c r="FQ954" s="15">
        <v>11</v>
      </c>
      <c r="FR954" s="15">
        <v>40</v>
      </c>
      <c r="FS954" s="15">
        <v>146</v>
      </c>
      <c r="FT954" s="15">
        <v>29</v>
      </c>
      <c r="FU954" s="15">
        <v>183</v>
      </c>
      <c r="FV954" s="15">
        <v>101</v>
      </c>
      <c r="FW954" s="15">
        <v>13</v>
      </c>
      <c r="FX954" s="15">
        <v>127</v>
      </c>
      <c r="FY954" s="15">
        <v>74</v>
      </c>
      <c r="FZ954" s="15">
        <v>135</v>
      </c>
      <c r="GA954" s="15">
        <v>106</v>
      </c>
      <c r="GB954" s="15">
        <v>121</v>
      </c>
      <c r="GC954" s="15">
        <v>118</v>
      </c>
      <c r="GD954" s="15">
        <v>182</v>
      </c>
      <c r="GE954" s="15">
        <v>53</v>
      </c>
      <c r="GF954" s="15">
        <v>84</v>
      </c>
      <c r="GG954" s="15">
        <v>86</v>
      </c>
      <c r="GH954" s="15">
        <v>28</v>
      </c>
      <c r="GI954" s="15">
        <v>68</v>
      </c>
      <c r="GJ954" s="15">
        <v>90</v>
      </c>
      <c r="GK954" s="15">
        <v>142</v>
      </c>
      <c r="GL954" s="15">
        <v>91</v>
      </c>
      <c r="GN954" s="15">
        <v>62</v>
      </c>
      <c r="GO954" s="15">
        <v>108</v>
      </c>
      <c r="GP954" s="15">
        <v>185</v>
      </c>
      <c r="GQ954" s="15">
        <v>26</v>
      </c>
    </row>
    <row r="955" spans="4:199" s="15" customFormat="1">
      <c r="E955" s="475" t="s">
        <v>313</v>
      </c>
      <c r="F955" s="15">
        <v>100</v>
      </c>
      <c r="G955" s="15">
        <v>61</v>
      </c>
      <c r="H955" s="15">
        <v>191</v>
      </c>
      <c r="I955" s="15">
        <v>148</v>
      </c>
      <c r="J955" s="15">
        <v>82</v>
      </c>
      <c r="K955" s="15">
        <v>144</v>
      </c>
      <c r="L955" s="15">
        <v>3</v>
      </c>
      <c r="M955" s="15">
        <v>172</v>
      </c>
      <c r="N955" s="15">
        <v>15</v>
      </c>
      <c r="O955" s="15">
        <v>193</v>
      </c>
      <c r="P955" s="15">
        <v>163</v>
      </c>
      <c r="Q955" s="15">
        <v>99</v>
      </c>
      <c r="R955" s="15">
        <v>102</v>
      </c>
      <c r="S955" s="15">
        <v>48</v>
      </c>
      <c r="T955" s="15">
        <v>16</v>
      </c>
      <c r="U955" s="15">
        <v>129</v>
      </c>
      <c r="V955" s="15">
        <v>134</v>
      </c>
      <c r="W955" s="15">
        <v>89</v>
      </c>
      <c r="X955" s="15">
        <v>66</v>
      </c>
      <c r="Y955" s="15">
        <v>108</v>
      </c>
      <c r="Z955" s="15">
        <v>185</v>
      </c>
      <c r="AA955" s="15">
        <v>173</v>
      </c>
      <c r="AB955" s="15">
        <v>22</v>
      </c>
      <c r="AC955" s="15">
        <v>142</v>
      </c>
      <c r="AD955" s="15">
        <v>57</v>
      </c>
      <c r="AE955" s="15">
        <v>65</v>
      </c>
      <c r="AF955" s="15">
        <v>25</v>
      </c>
      <c r="AG955" s="15">
        <v>90</v>
      </c>
      <c r="AH955" s="15">
        <v>93</v>
      </c>
      <c r="AI955" s="15">
        <v>190</v>
      </c>
      <c r="AJ955" s="15">
        <v>59</v>
      </c>
      <c r="AK955" s="15">
        <v>110</v>
      </c>
      <c r="AL955" s="15">
        <v>76</v>
      </c>
      <c r="AM955" s="15">
        <v>42</v>
      </c>
      <c r="AN955" s="15">
        <v>51</v>
      </c>
      <c r="AO955" s="15">
        <v>78</v>
      </c>
      <c r="AP955" s="15">
        <v>70</v>
      </c>
      <c r="AQ955" s="15">
        <v>91</v>
      </c>
      <c r="AR955" s="15">
        <v>21</v>
      </c>
      <c r="AS955" s="15">
        <v>83</v>
      </c>
      <c r="AT955" s="15">
        <v>127</v>
      </c>
      <c r="AU955" s="15">
        <v>34</v>
      </c>
      <c r="AV955" s="15">
        <v>167</v>
      </c>
      <c r="AW955" s="15">
        <v>67</v>
      </c>
      <c r="AX955" s="15">
        <v>123</v>
      </c>
      <c r="AY955" s="15">
        <v>49</v>
      </c>
      <c r="AZ955" s="15">
        <v>35</v>
      </c>
      <c r="BA955" s="15">
        <v>114</v>
      </c>
      <c r="BB955" s="15">
        <v>7</v>
      </c>
      <c r="BC955" s="15">
        <v>64</v>
      </c>
      <c r="BD955" s="15">
        <v>28</v>
      </c>
      <c r="BE955" s="15">
        <v>121</v>
      </c>
      <c r="BF955" s="15">
        <v>170</v>
      </c>
      <c r="BG955" s="15">
        <v>160</v>
      </c>
      <c r="BH955" s="15">
        <v>23</v>
      </c>
      <c r="BI955" s="15">
        <v>140</v>
      </c>
      <c r="BJ955" s="15">
        <v>141</v>
      </c>
      <c r="BK955" s="15">
        <v>126</v>
      </c>
      <c r="BL955" s="15">
        <v>182</v>
      </c>
      <c r="BM955" s="15">
        <v>101</v>
      </c>
      <c r="BN955" s="15">
        <v>150</v>
      </c>
      <c r="BO955" s="15">
        <v>73</v>
      </c>
      <c r="BP955" s="15">
        <v>17</v>
      </c>
      <c r="BQ955" s="15">
        <v>85</v>
      </c>
      <c r="BR955" s="15">
        <v>137</v>
      </c>
      <c r="BS955" s="15">
        <v>14</v>
      </c>
      <c r="BT955" s="15">
        <v>118</v>
      </c>
      <c r="BU955" s="15">
        <v>154</v>
      </c>
      <c r="BV955" s="15">
        <v>133</v>
      </c>
      <c r="BW955" s="15">
        <v>113</v>
      </c>
      <c r="BX955" s="15">
        <v>192</v>
      </c>
      <c r="BY955" s="15">
        <v>84</v>
      </c>
      <c r="BZ955" s="15">
        <v>87</v>
      </c>
      <c r="CA955" s="15">
        <v>120</v>
      </c>
      <c r="CB955" s="15">
        <v>77</v>
      </c>
      <c r="CC955" s="15">
        <v>12</v>
      </c>
      <c r="CD955" s="15">
        <v>184</v>
      </c>
      <c r="CE955" s="15">
        <v>81</v>
      </c>
      <c r="CF955" s="15">
        <v>171</v>
      </c>
      <c r="CG955" s="15">
        <v>131</v>
      </c>
      <c r="CH955" s="15">
        <v>119</v>
      </c>
      <c r="CI955" s="15">
        <v>178</v>
      </c>
      <c r="CJ955" s="15">
        <v>135</v>
      </c>
      <c r="CK955" s="15">
        <v>63</v>
      </c>
      <c r="CL955" s="15">
        <v>8</v>
      </c>
      <c r="CM955" s="15">
        <v>69</v>
      </c>
      <c r="CN955" s="15">
        <v>164</v>
      </c>
      <c r="CO955" s="15">
        <v>9</v>
      </c>
      <c r="CP955" s="15">
        <v>18</v>
      </c>
      <c r="CQ955" s="15">
        <v>158</v>
      </c>
      <c r="CR955" s="15">
        <v>95</v>
      </c>
      <c r="CS955" s="15">
        <v>74</v>
      </c>
      <c r="CT955" s="15">
        <v>29</v>
      </c>
      <c r="CU955" s="15">
        <v>157</v>
      </c>
      <c r="CV955" s="15">
        <v>147</v>
      </c>
      <c r="CW955" s="15">
        <v>50</v>
      </c>
      <c r="CX955" s="15">
        <v>88</v>
      </c>
      <c r="CY955" s="15">
        <v>45</v>
      </c>
      <c r="CZ955" s="15">
        <v>38</v>
      </c>
      <c r="DA955" s="15">
        <v>151</v>
      </c>
      <c r="DB955" s="15">
        <v>24</v>
      </c>
      <c r="DC955" s="15">
        <v>13</v>
      </c>
      <c r="DD955" s="15">
        <v>169</v>
      </c>
      <c r="DE955" s="15">
        <v>32</v>
      </c>
      <c r="DF955" s="15">
        <v>161</v>
      </c>
      <c r="DG955" s="15">
        <v>5</v>
      </c>
      <c r="DH955" s="15">
        <v>39</v>
      </c>
      <c r="DI955" s="15">
        <v>145</v>
      </c>
      <c r="DJ955" s="15">
        <v>183</v>
      </c>
      <c r="DK955" s="15">
        <v>104</v>
      </c>
      <c r="DL955" s="15">
        <v>37</v>
      </c>
      <c r="DM955" s="15">
        <v>19</v>
      </c>
      <c r="DN955" s="15">
        <v>75</v>
      </c>
      <c r="DO955" s="15">
        <v>146</v>
      </c>
      <c r="DP955" s="15">
        <v>1</v>
      </c>
      <c r="DQ955" s="15">
        <v>165</v>
      </c>
      <c r="DR955" s="15">
        <v>43</v>
      </c>
      <c r="DS955" s="15">
        <v>72</v>
      </c>
      <c r="DT955" s="15">
        <v>130</v>
      </c>
      <c r="DU955" s="15">
        <v>112</v>
      </c>
      <c r="DV955" s="15">
        <v>189</v>
      </c>
      <c r="DW955" s="15">
        <v>56</v>
      </c>
      <c r="DX955" s="15">
        <v>122</v>
      </c>
      <c r="DY955" s="15">
        <v>136</v>
      </c>
      <c r="DZ955" s="15">
        <v>86</v>
      </c>
      <c r="EA955" s="15">
        <v>40</v>
      </c>
      <c r="EB955" s="15">
        <v>188</v>
      </c>
      <c r="EC955" s="15">
        <v>10</v>
      </c>
      <c r="ED955" s="15">
        <v>31</v>
      </c>
      <c r="EE955" s="15">
        <v>143</v>
      </c>
      <c r="EF955" s="15">
        <v>107</v>
      </c>
      <c r="EG955" s="15">
        <v>103</v>
      </c>
      <c r="EH955" s="15">
        <v>149</v>
      </c>
      <c r="EI955" s="15">
        <v>96</v>
      </c>
      <c r="EJ955" s="15">
        <v>36</v>
      </c>
      <c r="EK955" s="15">
        <v>124</v>
      </c>
      <c r="EL955" s="15">
        <v>174</v>
      </c>
      <c r="EM955" s="15">
        <v>30</v>
      </c>
      <c r="EN955" s="15">
        <v>106</v>
      </c>
      <c r="EO955" s="15">
        <v>153</v>
      </c>
      <c r="EP955" s="15">
        <v>79</v>
      </c>
      <c r="EQ955" s="15">
        <v>179</v>
      </c>
      <c r="ER955" s="15">
        <v>159</v>
      </c>
      <c r="ES955" s="15">
        <v>62</v>
      </c>
      <c r="ET955" s="15">
        <v>138</v>
      </c>
      <c r="EU955" s="15">
        <v>47</v>
      </c>
      <c r="EV955" s="15">
        <v>94</v>
      </c>
      <c r="EW955" s="15">
        <v>4</v>
      </c>
      <c r="EX955" s="15">
        <v>53</v>
      </c>
      <c r="EY955" s="15">
        <v>58</v>
      </c>
      <c r="EZ955" s="15">
        <v>187</v>
      </c>
      <c r="FA955" s="15">
        <v>105</v>
      </c>
      <c r="FB955" s="15">
        <v>2</v>
      </c>
      <c r="FC955" s="15">
        <v>68</v>
      </c>
      <c r="FD955" s="15">
        <v>116</v>
      </c>
      <c r="FE955" s="15">
        <v>132</v>
      </c>
      <c r="FF955" s="15">
        <v>125</v>
      </c>
      <c r="FG955" s="15">
        <v>177</v>
      </c>
      <c r="FH955" s="15">
        <v>46</v>
      </c>
      <c r="FI955" s="15">
        <v>156</v>
      </c>
      <c r="FJ955" s="15">
        <v>180</v>
      </c>
      <c r="FK955" s="15">
        <v>33</v>
      </c>
      <c r="FL955" s="15">
        <v>54</v>
      </c>
      <c r="FM955" s="15">
        <v>181</v>
      </c>
      <c r="FN955" s="15">
        <v>186</v>
      </c>
      <c r="FO955" s="15">
        <v>44</v>
      </c>
      <c r="FP955" s="15">
        <v>111</v>
      </c>
      <c r="FQ955" s="15">
        <v>92</v>
      </c>
      <c r="FR955" s="15">
        <v>98</v>
      </c>
      <c r="FS955" s="15">
        <v>162</v>
      </c>
      <c r="FT955" s="15">
        <v>80</v>
      </c>
      <c r="FU955" s="15">
        <v>115</v>
      </c>
      <c r="FV955" s="15">
        <v>97</v>
      </c>
      <c r="FW955" s="15">
        <v>168</v>
      </c>
      <c r="FX955" s="15">
        <v>71</v>
      </c>
      <c r="FY955" s="15">
        <v>128</v>
      </c>
      <c r="FZ955" s="15">
        <v>55</v>
      </c>
      <c r="GA955" s="15">
        <v>26</v>
      </c>
      <c r="GB955" s="15">
        <v>11</v>
      </c>
      <c r="GC955" s="15">
        <v>152</v>
      </c>
      <c r="GD955" s="15">
        <v>27</v>
      </c>
      <c r="GE955" s="15">
        <v>139</v>
      </c>
      <c r="GF955" s="15">
        <v>109</v>
      </c>
      <c r="GG955" s="15">
        <v>6</v>
      </c>
      <c r="GH955" s="15">
        <v>166</v>
      </c>
      <c r="GI955" s="15">
        <v>155</v>
      </c>
      <c r="GJ955" s="15">
        <v>175</v>
      </c>
      <c r="GK955" s="15">
        <v>52</v>
      </c>
      <c r="GL955" s="15">
        <v>20</v>
      </c>
      <c r="GN955" s="15">
        <v>117</v>
      </c>
      <c r="GO955" s="15">
        <v>41</v>
      </c>
      <c r="GP955" s="15">
        <v>60</v>
      </c>
      <c r="GQ955" s="15">
        <v>176</v>
      </c>
    </row>
    <row r="956" spans="4:199" s="15" customFormat="1"/>
    <row r="957" spans="4:199" s="15" customFormat="1">
      <c r="D957" s="479">
        <v>194</v>
      </c>
      <c r="E957" s="40" t="s">
        <v>338</v>
      </c>
    </row>
    <row r="958" spans="4:199" s="15" customFormat="1">
      <c r="E958" s="475" t="s">
        <v>283</v>
      </c>
      <c r="F958" s="15">
        <v>1</v>
      </c>
      <c r="G958" s="15">
        <v>2</v>
      </c>
      <c r="H958" s="15">
        <v>3</v>
      </c>
      <c r="I958" s="15">
        <v>4</v>
      </c>
      <c r="J958" s="15">
        <v>5</v>
      </c>
      <c r="K958" s="15">
        <v>6</v>
      </c>
      <c r="L958" s="15">
        <v>7</v>
      </c>
      <c r="M958" s="15">
        <v>8</v>
      </c>
      <c r="N958" s="15">
        <v>9</v>
      </c>
      <c r="O958" s="15">
        <v>10</v>
      </c>
      <c r="P958" s="15">
        <v>11</v>
      </c>
      <c r="Q958" s="15">
        <v>12</v>
      </c>
      <c r="R958" s="15">
        <v>13</v>
      </c>
      <c r="S958" s="15">
        <v>14</v>
      </c>
      <c r="T958" s="15">
        <v>15</v>
      </c>
      <c r="U958" s="15">
        <v>16</v>
      </c>
      <c r="V958" s="15">
        <v>17</v>
      </c>
      <c r="W958" s="15">
        <v>18</v>
      </c>
      <c r="X958" s="15">
        <v>19</v>
      </c>
      <c r="Y958" s="15">
        <v>20</v>
      </c>
      <c r="Z958" s="15">
        <v>21</v>
      </c>
      <c r="AA958" s="15">
        <v>22</v>
      </c>
      <c r="AB958" s="15">
        <v>23</v>
      </c>
      <c r="AC958" s="15">
        <v>24</v>
      </c>
      <c r="AD958" s="15">
        <v>25</v>
      </c>
      <c r="AE958" s="15">
        <v>26</v>
      </c>
      <c r="AF958" s="15">
        <v>27</v>
      </c>
      <c r="AG958" s="15">
        <v>28</v>
      </c>
      <c r="AH958" s="15">
        <v>29</v>
      </c>
      <c r="AI958" s="15">
        <v>30</v>
      </c>
      <c r="AJ958" s="15">
        <v>31</v>
      </c>
      <c r="AK958" s="15">
        <v>32</v>
      </c>
      <c r="AL958" s="15">
        <v>33</v>
      </c>
      <c r="AM958" s="15">
        <v>34</v>
      </c>
      <c r="AN958" s="15">
        <v>35</v>
      </c>
      <c r="AO958" s="15">
        <v>36</v>
      </c>
      <c r="AP958" s="15">
        <v>37</v>
      </c>
      <c r="AQ958" s="15">
        <v>38</v>
      </c>
      <c r="AR958" s="15">
        <v>39</v>
      </c>
      <c r="AS958" s="15">
        <v>40</v>
      </c>
      <c r="AT958" s="15">
        <v>41</v>
      </c>
      <c r="AU958" s="15">
        <v>42</v>
      </c>
      <c r="AV958" s="15">
        <v>43</v>
      </c>
      <c r="AW958" s="15">
        <v>44</v>
      </c>
      <c r="AX958" s="15">
        <v>45</v>
      </c>
      <c r="AY958" s="15">
        <v>46</v>
      </c>
      <c r="AZ958" s="15">
        <v>47</v>
      </c>
      <c r="BA958" s="15">
        <v>48</v>
      </c>
      <c r="BB958" s="15">
        <v>49</v>
      </c>
      <c r="BC958" s="15">
        <v>50</v>
      </c>
      <c r="BD958" s="15">
        <v>51</v>
      </c>
      <c r="BE958" s="15">
        <v>52</v>
      </c>
      <c r="BF958" s="15">
        <v>53</v>
      </c>
      <c r="BG958" s="15">
        <v>54</v>
      </c>
      <c r="BH958" s="15">
        <v>55</v>
      </c>
      <c r="BI958" s="15">
        <v>56</v>
      </c>
      <c r="BJ958" s="15">
        <v>57</v>
      </c>
      <c r="BK958" s="15">
        <v>58</v>
      </c>
      <c r="BL958" s="15">
        <v>59</v>
      </c>
      <c r="BM958" s="15">
        <v>60</v>
      </c>
      <c r="BN958" s="15">
        <v>61</v>
      </c>
      <c r="BO958" s="15">
        <v>62</v>
      </c>
      <c r="BP958" s="15">
        <v>63</v>
      </c>
      <c r="BQ958" s="15">
        <v>64</v>
      </c>
      <c r="BR958" s="15">
        <v>65</v>
      </c>
      <c r="BS958" s="15">
        <v>66</v>
      </c>
      <c r="BT958" s="15">
        <v>67</v>
      </c>
      <c r="BU958" s="15">
        <v>68</v>
      </c>
      <c r="BV958" s="15">
        <v>69</v>
      </c>
      <c r="BW958" s="15">
        <v>70</v>
      </c>
      <c r="BX958" s="15">
        <v>71</v>
      </c>
      <c r="BY958" s="15">
        <v>72</v>
      </c>
      <c r="BZ958" s="15">
        <v>73</v>
      </c>
      <c r="CA958" s="15">
        <v>74</v>
      </c>
      <c r="CB958" s="15">
        <v>75</v>
      </c>
      <c r="CC958" s="15">
        <v>76</v>
      </c>
      <c r="CD958" s="15">
        <v>77</v>
      </c>
      <c r="CE958" s="15">
        <v>78</v>
      </c>
      <c r="CF958" s="15">
        <v>79</v>
      </c>
      <c r="CG958" s="15">
        <v>80</v>
      </c>
      <c r="CH958" s="15">
        <v>81</v>
      </c>
      <c r="CI958" s="15">
        <v>82</v>
      </c>
      <c r="CJ958" s="15">
        <v>83</v>
      </c>
      <c r="CK958" s="15">
        <v>84</v>
      </c>
      <c r="CL958" s="15">
        <v>85</v>
      </c>
      <c r="CM958" s="15">
        <v>86</v>
      </c>
      <c r="CN958" s="15">
        <v>87</v>
      </c>
      <c r="CO958" s="15">
        <v>88</v>
      </c>
      <c r="CP958" s="15">
        <v>89</v>
      </c>
      <c r="CQ958" s="15">
        <v>90</v>
      </c>
      <c r="CR958" s="15">
        <v>91</v>
      </c>
      <c r="CS958" s="15">
        <v>92</v>
      </c>
      <c r="CT958" s="15">
        <v>93</v>
      </c>
      <c r="CU958" s="15">
        <v>94</v>
      </c>
      <c r="CV958" s="15">
        <v>95</v>
      </c>
      <c r="CW958" s="15">
        <v>96</v>
      </c>
      <c r="CX958" s="15">
        <v>97</v>
      </c>
      <c r="CY958" s="15">
        <v>98</v>
      </c>
      <c r="CZ958" s="15">
        <v>99</v>
      </c>
      <c r="DA958" s="15">
        <v>100</v>
      </c>
      <c r="DB958" s="15">
        <v>101</v>
      </c>
      <c r="DC958" s="15">
        <v>102</v>
      </c>
      <c r="DD958" s="15">
        <v>103</v>
      </c>
      <c r="DE958" s="15">
        <v>104</v>
      </c>
      <c r="DF958" s="15">
        <v>105</v>
      </c>
      <c r="DG958" s="15">
        <v>106</v>
      </c>
      <c r="DH958" s="15">
        <v>107</v>
      </c>
      <c r="DI958" s="15">
        <v>108</v>
      </c>
      <c r="DJ958" s="15">
        <v>109</v>
      </c>
      <c r="DK958" s="15">
        <v>110</v>
      </c>
      <c r="DL958" s="15">
        <v>111</v>
      </c>
      <c r="DM958" s="15">
        <v>112</v>
      </c>
      <c r="DN958" s="15">
        <v>113</v>
      </c>
      <c r="DO958" s="15">
        <v>114</v>
      </c>
      <c r="DP958" s="15">
        <v>115</v>
      </c>
      <c r="DQ958" s="15">
        <v>116</v>
      </c>
      <c r="DR958" s="15">
        <v>117</v>
      </c>
      <c r="DS958" s="15">
        <v>118</v>
      </c>
      <c r="DT958" s="15">
        <v>119</v>
      </c>
      <c r="DU958" s="15">
        <v>120</v>
      </c>
      <c r="DV958" s="15">
        <v>121</v>
      </c>
      <c r="DW958" s="15">
        <v>122</v>
      </c>
      <c r="DX958" s="15">
        <v>123</v>
      </c>
      <c r="DY958" s="15">
        <v>124</v>
      </c>
      <c r="DZ958" s="15">
        <v>125</v>
      </c>
      <c r="EA958" s="15">
        <v>126</v>
      </c>
      <c r="EB958" s="15">
        <v>127</v>
      </c>
      <c r="EC958" s="15">
        <v>128</v>
      </c>
      <c r="ED958" s="15">
        <v>129</v>
      </c>
      <c r="EE958" s="15">
        <v>130</v>
      </c>
      <c r="EF958" s="15">
        <v>131</v>
      </c>
      <c r="EG958" s="15">
        <v>132</v>
      </c>
      <c r="EH958" s="15">
        <v>133</v>
      </c>
      <c r="EI958" s="15">
        <v>134</v>
      </c>
      <c r="EJ958" s="15">
        <v>135</v>
      </c>
      <c r="EK958" s="15">
        <v>136</v>
      </c>
      <c r="EL958" s="15">
        <v>137</v>
      </c>
      <c r="EM958" s="15">
        <v>138</v>
      </c>
      <c r="EN958" s="15">
        <v>139</v>
      </c>
      <c r="EO958" s="15">
        <v>140</v>
      </c>
      <c r="EP958" s="15">
        <v>141</v>
      </c>
      <c r="EQ958" s="15">
        <v>142</v>
      </c>
      <c r="ER958" s="15">
        <v>143</v>
      </c>
      <c r="ES958" s="15">
        <v>144</v>
      </c>
      <c r="ET958" s="15">
        <v>145</v>
      </c>
      <c r="EU958" s="15">
        <v>146</v>
      </c>
      <c r="EV958" s="15">
        <v>147</v>
      </c>
      <c r="EW958" s="15">
        <v>148</v>
      </c>
      <c r="EX958" s="15">
        <v>149</v>
      </c>
      <c r="EY958" s="15">
        <v>150</v>
      </c>
      <c r="EZ958" s="15">
        <v>151</v>
      </c>
      <c r="FA958" s="15">
        <v>152</v>
      </c>
      <c r="FB958" s="15">
        <v>153</v>
      </c>
      <c r="FC958" s="15">
        <v>154</v>
      </c>
      <c r="FD958" s="15">
        <v>155</v>
      </c>
      <c r="FE958" s="15">
        <v>156</v>
      </c>
      <c r="FF958" s="15">
        <v>157</v>
      </c>
      <c r="FG958" s="15">
        <v>158</v>
      </c>
      <c r="FH958" s="15">
        <v>159</v>
      </c>
      <c r="FI958" s="15">
        <v>160</v>
      </c>
      <c r="FJ958" s="15">
        <v>161</v>
      </c>
      <c r="FK958" s="15">
        <v>162</v>
      </c>
      <c r="FL958" s="15">
        <v>163</v>
      </c>
      <c r="FM958" s="15">
        <v>164</v>
      </c>
      <c r="FN958" s="15">
        <v>165</v>
      </c>
      <c r="FO958" s="15">
        <v>166</v>
      </c>
      <c r="FP958" s="15">
        <v>167</v>
      </c>
      <c r="FQ958" s="15">
        <v>168</v>
      </c>
      <c r="FR958" s="15">
        <v>169</v>
      </c>
      <c r="FS958" s="15">
        <v>170</v>
      </c>
      <c r="FT958" s="15">
        <v>171</v>
      </c>
      <c r="FU958" s="15">
        <v>172</v>
      </c>
      <c r="FV958" s="15">
        <v>173</v>
      </c>
      <c r="FW958" s="15">
        <v>174</v>
      </c>
      <c r="FX958" s="15">
        <v>175</v>
      </c>
      <c r="FY958" s="15">
        <v>176</v>
      </c>
      <c r="FZ958" s="15">
        <v>177</v>
      </c>
      <c r="GA958" s="15">
        <v>178</v>
      </c>
      <c r="GB958" s="15">
        <v>179</v>
      </c>
      <c r="GC958" s="15">
        <v>180</v>
      </c>
      <c r="GD958" s="15">
        <v>181</v>
      </c>
      <c r="GE958" s="15">
        <v>182</v>
      </c>
      <c r="GF958" s="15">
        <v>183</v>
      </c>
      <c r="GG958" s="15">
        <v>184</v>
      </c>
      <c r="GH958" s="15">
        <v>185</v>
      </c>
      <c r="GI958" s="15">
        <v>186</v>
      </c>
      <c r="GJ958" s="15">
        <v>187</v>
      </c>
      <c r="GK958" s="15">
        <v>188</v>
      </c>
      <c r="GL958" s="15">
        <v>189</v>
      </c>
      <c r="GM958" s="15">
        <v>190</v>
      </c>
      <c r="GN958" s="15">
        <v>191</v>
      </c>
      <c r="GO958" s="15">
        <v>192</v>
      </c>
      <c r="GP958" s="15">
        <v>193</v>
      </c>
      <c r="GQ958" s="15">
        <v>194</v>
      </c>
    </row>
    <row r="959" spans="4:199" s="15" customFormat="1">
      <c r="E959" s="475" t="s">
        <v>311</v>
      </c>
      <c r="F959" s="15">
        <v>40</v>
      </c>
      <c r="G959" s="15">
        <v>19</v>
      </c>
      <c r="H959" s="15">
        <v>169</v>
      </c>
      <c r="I959" s="15">
        <v>62</v>
      </c>
      <c r="J959" s="15">
        <v>86</v>
      </c>
      <c r="K959" s="15">
        <v>12</v>
      </c>
      <c r="L959" s="15">
        <v>39</v>
      </c>
      <c r="M959" s="15">
        <v>182</v>
      </c>
      <c r="N959" s="15">
        <v>188</v>
      </c>
      <c r="O959" s="15">
        <v>114</v>
      </c>
      <c r="P959" s="15">
        <v>98</v>
      </c>
      <c r="Q959" s="15">
        <v>141</v>
      </c>
      <c r="R959" s="15">
        <v>71</v>
      </c>
      <c r="S959" s="15">
        <v>13</v>
      </c>
      <c r="T959" s="15">
        <v>171</v>
      </c>
      <c r="U959" s="15">
        <v>77</v>
      </c>
      <c r="V959" s="15">
        <v>3</v>
      </c>
      <c r="W959" s="15">
        <v>119</v>
      </c>
      <c r="X959" s="15">
        <v>157</v>
      </c>
      <c r="Y959" s="15">
        <v>161</v>
      </c>
      <c r="Z959" s="15">
        <v>54</v>
      </c>
      <c r="AA959" s="15">
        <v>25</v>
      </c>
      <c r="AB959" s="15">
        <v>184</v>
      </c>
      <c r="AC959" s="15">
        <v>81</v>
      </c>
      <c r="AD959" s="15">
        <v>61</v>
      </c>
      <c r="AE959" s="15">
        <v>127</v>
      </c>
      <c r="AF959" s="15">
        <v>145</v>
      </c>
      <c r="AG959" s="15">
        <v>132</v>
      </c>
      <c r="AH959" s="15">
        <v>35</v>
      </c>
      <c r="AI959" s="15">
        <v>51</v>
      </c>
      <c r="AJ959" s="15">
        <v>15</v>
      </c>
      <c r="AK959" s="15">
        <v>79</v>
      </c>
      <c r="AL959" s="15">
        <v>22</v>
      </c>
      <c r="AM959" s="15">
        <v>136</v>
      </c>
      <c r="AN959" s="15">
        <v>156</v>
      </c>
      <c r="AO959" s="15">
        <v>179</v>
      </c>
      <c r="AP959" s="15">
        <v>106</v>
      </c>
      <c r="AQ959" s="15">
        <v>147</v>
      </c>
      <c r="AR959" s="15">
        <v>2</v>
      </c>
      <c r="AS959" s="15">
        <v>117</v>
      </c>
      <c r="AT959" s="15">
        <v>5</v>
      </c>
      <c r="AU959" s="15">
        <v>189</v>
      </c>
      <c r="AV959" s="15">
        <v>74</v>
      </c>
      <c r="AW959" s="15">
        <v>173</v>
      </c>
      <c r="AX959" s="15">
        <v>56</v>
      </c>
      <c r="AY959" s="15">
        <v>88</v>
      </c>
      <c r="AZ959" s="15">
        <v>113</v>
      </c>
      <c r="BA959" s="15">
        <v>194</v>
      </c>
      <c r="BB959" s="15">
        <v>48</v>
      </c>
      <c r="BC959" s="15">
        <v>176</v>
      </c>
      <c r="BD959" s="15">
        <v>59</v>
      </c>
      <c r="BE959" s="15">
        <v>125</v>
      </c>
      <c r="BF959" s="15">
        <v>21</v>
      </c>
      <c r="BG959" s="15">
        <v>152</v>
      </c>
      <c r="BH959" s="15">
        <v>26</v>
      </c>
      <c r="BI959" s="15">
        <v>87</v>
      </c>
      <c r="BJ959" s="15">
        <v>95</v>
      </c>
      <c r="BK959" s="15">
        <v>115</v>
      </c>
      <c r="BL959" s="15">
        <v>167</v>
      </c>
      <c r="BM959" s="15">
        <v>153</v>
      </c>
      <c r="BN959" s="15">
        <v>107</v>
      </c>
      <c r="BO959" s="15">
        <v>6</v>
      </c>
      <c r="BP959" s="15">
        <v>34</v>
      </c>
      <c r="BQ959" s="15">
        <v>63</v>
      </c>
      <c r="BR959" s="15">
        <v>94</v>
      </c>
      <c r="BS959" s="15">
        <v>142</v>
      </c>
      <c r="BT959" s="15">
        <v>50</v>
      </c>
      <c r="BU959" s="15">
        <v>116</v>
      </c>
      <c r="BV959" s="15">
        <v>101</v>
      </c>
      <c r="BW959" s="15">
        <v>112</v>
      </c>
      <c r="BX959" s="15">
        <v>49</v>
      </c>
      <c r="BY959" s="15">
        <v>89</v>
      </c>
      <c r="BZ959" s="15">
        <v>134</v>
      </c>
      <c r="CA959" s="15">
        <v>43</v>
      </c>
      <c r="CB959" s="15">
        <v>159</v>
      </c>
      <c r="CC959" s="15">
        <v>72</v>
      </c>
      <c r="CD959" s="15">
        <v>183</v>
      </c>
      <c r="CE959" s="15">
        <v>175</v>
      </c>
      <c r="CF959" s="15">
        <v>78</v>
      </c>
      <c r="CG959" s="15">
        <v>178</v>
      </c>
      <c r="CH959" s="15">
        <v>24</v>
      </c>
      <c r="CI959" s="15">
        <v>16</v>
      </c>
      <c r="CJ959" s="15">
        <v>75</v>
      </c>
      <c r="CK959" s="15">
        <v>131</v>
      </c>
      <c r="CL959" s="15">
        <v>128</v>
      </c>
      <c r="CM959" s="15">
        <v>140</v>
      </c>
      <c r="CN959" s="15">
        <v>104</v>
      </c>
      <c r="CO959" s="15">
        <v>187</v>
      </c>
      <c r="CP959" s="15">
        <v>91</v>
      </c>
      <c r="CQ959" s="15">
        <v>143</v>
      </c>
      <c r="CR959" s="15">
        <v>149</v>
      </c>
      <c r="CS959" s="15">
        <v>168</v>
      </c>
      <c r="CT959" s="15">
        <v>57</v>
      </c>
      <c r="CU959" s="15">
        <v>7</v>
      </c>
      <c r="CV959" s="15">
        <v>111</v>
      </c>
      <c r="CW959" s="15">
        <v>97</v>
      </c>
      <c r="CX959" s="15">
        <v>108</v>
      </c>
      <c r="CY959" s="15">
        <v>46</v>
      </c>
      <c r="CZ959" s="15">
        <v>76</v>
      </c>
      <c r="DA959" s="15">
        <v>69</v>
      </c>
      <c r="DB959" s="15">
        <v>85</v>
      </c>
      <c r="DC959" s="15">
        <v>130</v>
      </c>
      <c r="DD959" s="15">
        <v>166</v>
      </c>
      <c r="DE959" s="15">
        <v>192</v>
      </c>
      <c r="DF959" s="15">
        <v>9</v>
      </c>
      <c r="DG959" s="15">
        <v>70</v>
      </c>
      <c r="DH959" s="15">
        <v>41</v>
      </c>
      <c r="DI959" s="15">
        <v>14</v>
      </c>
      <c r="DJ959" s="15">
        <v>191</v>
      </c>
      <c r="DK959" s="15">
        <v>137</v>
      </c>
      <c r="DL959" s="15">
        <v>82</v>
      </c>
      <c r="DM959" s="15">
        <v>58</v>
      </c>
      <c r="DN959" s="15">
        <v>42</v>
      </c>
      <c r="DO959" s="15">
        <v>11</v>
      </c>
      <c r="DP959" s="15">
        <v>33</v>
      </c>
      <c r="DQ959" s="15">
        <v>68</v>
      </c>
      <c r="DR959" s="15">
        <v>65</v>
      </c>
      <c r="DS959" s="15">
        <v>37</v>
      </c>
      <c r="DT959" s="15">
        <v>186</v>
      </c>
      <c r="DU959" s="15">
        <v>102</v>
      </c>
      <c r="DV959" s="15">
        <v>155</v>
      </c>
      <c r="DW959" s="15">
        <v>30</v>
      </c>
      <c r="DX959" s="15">
        <v>80</v>
      </c>
      <c r="DY959" s="15">
        <v>160</v>
      </c>
      <c r="DZ959" s="15">
        <v>92</v>
      </c>
      <c r="EA959" s="15">
        <v>190</v>
      </c>
      <c r="EB959" s="15">
        <v>66</v>
      </c>
      <c r="EC959" s="15">
        <v>105</v>
      </c>
      <c r="ED959" s="15">
        <v>150</v>
      </c>
      <c r="EE959" s="15">
        <v>138</v>
      </c>
      <c r="EF959" s="15">
        <v>60</v>
      </c>
      <c r="EG959" s="15">
        <v>38</v>
      </c>
      <c r="EH959" s="15">
        <v>120</v>
      </c>
      <c r="EI959" s="15">
        <v>28</v>
      </c>
      <c r="EJ959" s="15">
        <v>67</v>
      </c>
      <c r="EK959" s="15">
        <v>55</v>
      </c>
      <c r="EL959" s="15">
        <v>110</v>
      </c>
      <c r="EM959" s="15">
        <v>1</v>
      </c>
      <c r="EN959" s="15">
        <v>93</v>
      </c>
      <c r="EO959" s="15">
        <v>47</v>
      </c>
      <c r="EP959" s="15">
        <v>118</v>
      </c>
      <c r="EQ959" s="15">
        <v>10</v>
      </c>
      <c r="ER959" s="15">
        <v>181</v>
      </c>
      <c r="ES959" s="15">
        <v>151</v>
      </c>
      <c r="ET959" s="15">
        <v>126</v>
      </c>
      <c r="EU959" s="15">
        <v>144</v>
      </c>
      <c r="EV959" s="15">
        <v>148</v>
      </c>
      <c r="EW959" s="15">
        <v>32</v>
      </c>
      <c r="EX959" s="15">
        <v>27</v>
      </c>
      <c r="EY959" s="15">
        <v>129</v>
      </c>
      <c r="EZ959" s="15">
        <v>158</v>
      </c>
      <c r="FA959" s="15">
        <v>100</v>
      </c>
      <c r="FB959" s="15">
        <v>135</v>
      </c>
      <c r="FC959" s="15">
        <v>121</v>
      </c>
      <c r="FD959" s="15">
        <v>163</v>
      </c>
      <c r="FE959" s="15">
        <v>29</v>
      </c>
      <c r="FF959" s="15">
        <v>165</v>
      </c>
      <c r="FG959" s="15">
        <v>174</v>
      </c>
      <c r="FH959" s="15">
        <v>83</v>
      </c>
      <c r="FI959" s="15">
        <v>124</v>
      </c>
      <c r="FJ959" s="15">
        <v>20</v>
      </c>
      <c r="FK959" s="15">
        <v>84</v>
      </c>
      <c r="FL959" s="15">
        <v>99</v>
      </c>
      <c r="FM959" s="15">
        <v>146</v>
      </c>
      <c r="FN959" s="15">
        <v>123</v>
      </c>
      <c r="FO959" s="15">
        <v>154</v>
      </c>
      <c r="FP959" s="15">
        <v>193</v>
      </c>
      <c r="FQ959" s="15">
        <v>170</v>
      </c>
      <c r="FR959" s="15">
        <v>133</v>
      </c>
      <c r="FS959" s="15">
        <v>64</v>
      </c>
      <c r="FT959" s="15">
        <v>18</v>
      </c>
      <c r="FU959" s="15">
        <v>73</v>
      </c>
      <c r="FV959" s="15">
        <v>122</v>
      </c>
      <c r="FW959" s="15">
        <v>31</v>
      </c>
      <c r="FX959" s="15">
        <v>53</v>
      </c>
      <c r="FY959" s="15">
        <v>4</v>
      </c>
      <c r="FZ959" s="15">
        <v>103</v>
      </c>
      <c r="GA959" s="15">
        <v>172</v>
      </c>
      <c r="GB959" s="15">
        <v>36</v>
      </c>
      <c r="GC959" s="15">
        <v>162</v>
      </c>
      <c r="GD959" s="15">
        <v>52</v>
      </c>
      <c r="GE959" s="15">
        <v>8</v>
      </c>
      <c r="GF959" s="15">
        <v>177</v>
      </c>
      <c r="GG959" s="15">
        <v>23</v>
      </c>
      <c r="GH959" s="15">
        <v>44</v>
      </c>
      <c r="GI959" s="15">
        <v>90</v>
      </c>
      <c r="GJ959" s="15">
        <v>164</v>
      </c>
      <c r="GK959" s="15">
        <v>185</v>
      </c>
      <c r="GL959" s="15">
        <v>180</v>
      </c>
      <c r="GM959" s="15">
        <v>139</v>
      </c>
      <c r="GN959" s="15">
        <v>109</v>
      </c>
      <c r="GO959" s="15">
        <v>45</v>
      </c>
      <c r="GP959" s="15">
        <v>17</v>
      </c>
      <c r="GQ959" s="15">
        <v>96</v>
      </c>
    </row>
    <row r="960" spans="4:199" s="15" customFormat="1">
      <c r="E960" s="475" t="s">
        <v>313</v>
      </c>
      <c r="F960" s="15">
        <v>184</v>
      </c>
      <c r="G960" s="15">
        <v>123</v>
      </c>
      <c r="H960" s="15">
        <v>145</v>
      </c>
      <c r="I960" s="15">
        <v>15</v>
      </c>
      <c r="J960" s="15">
        <v>71</v>
      </c>
      <c r="K960" s="15">
        <v>139</v>
      </c>
      <c r="L960" s="15">
        <v>191</v>
      </c>
      <c r="M960" s="15">
        <v>109</v>
      </c>
      <c r="N960" s="15">
        <v>38</v>
      </c>
      <c r="O960" s="15">
        <v>59</v>
      </c>
      <c r="P960" s="15">
        <v>134</v>
      </c>
      <c r="Q960" s="15">
        <v>29</v>
      </c>
      <c r="R960" s="15">
        <v>162</v>
      </c>
      <c r="S960" s="15">
        <v>41</v>
      </c>
      <c r="T960" s="15">
        <v>52</v>
      </c>
      <c r="U960" s="15">
        <v>67</v>
      </c>
      <c r="V960" s="15">
        <v>34</v>
      </c>
      <c r="W960" s="15">
        <v>189</v>
      </c>
      <c r="X960" s="15">
        <v>40</v>
      </c>
      <c r="Y960" s="15">
        <v>141</v>
      </c>
      <c r="Z960" s="15">
        <v>84</v>
      </c>
      <c r="AA960" s="15">
        <v>75</v>
      </c>
      <c r="AB960" s="15">
        <v>121</v>
      </c>
      <c r="AC960" s="15">
        <v>90</v>
      </c>
      <c r="AD960" s="15">
        <v>148</v>
      </c>
      <c r="AE960" s="15">
        <v>10</v>
      </c>
      <c r="AF960" s="15">
        <v>179</v>
      </c>
      <c r="AG960" s="15">
        <v>45</v>
      </c>
      <c r="AH960" s="15">
        <v>20</v>
      </c>
      <c r="AI960" s="15">
        <v>101</v>
      </c>
      <c r="AJ960" s="15">
        <v>129</v>
      </c>
      <c r="AK960" s="15">
        <v>178</v>
      </c>
      <c r="AL960" s="15">
        <v>62</v>
      </c>
      <c r="AM960" s="15">
        <v>17</v>
      </c>
      <c r="AN960" s="15">
        <v>8</v>
      </c>
      <c r="AO960" s="15">
        <v>9</v>
      </c>
      <c r="AP960" s="15">
        <v>43</v>
      </c>
      <c r="AQ960" s="15">
        <v>156</v>
      </c>
      <c r="AR960" s="15">
        <v>140</v>
      </c>
      <c r="AS960" s="15">
        <v>73</v>
      </c>
      <c r="AT960" s="15">
        <v>150</v>
      </c>
      <c r="AU960" s="15">
        <v>176</v>
      </c>
      <c r="AV960" s="15">
        <v>126</v>
      </c>
      <c r="AW960" s="15">
        <v>51</v>
      </c>
      <c r="AX960" s="15">
        <v>1</v>
      </c>
      <c r="AY960" s="15">
        <v>138</v>
      </c>
      <c r="AZ960" s="15">
        <v>173</v>
      </c>
      <c r="BA960" s="15">
        <v>117</v>
      </c>
      <c r="BB960" s="15">
        <v>68</v>
      </c>
      <c r="BC960" s="15">
        <v>42</v>
      </c>
      <c r="BD960" s="15">
        <v>124</v>
      </c>
      <c r="BE960" s="15">
        <v>161</v>
      </c>
      <c r="BF960" s="15">
        <v>186</v>
      </c>
      <c r="BG960" s="15">
        <v>142</v>
      </c>
      <c r="BH960" s="15">
        <v>172</v>
      </c>
      <c r="BI960" s="15">
        <v>160</v>
      </c>
      <c r="BJ960" s="15">
        <v>111</v>
      </c>
      <c r="BK960" s="15">
        <v>167</v>
      </c>
      <c r="BL960" s="15">
        <v>132</v>
      </c>
      <c r="BM960" s="15">
        <v>144</v>
      </c>
      <c r="BN960" s="15">
        <v>25</v>
      </c>
      <c r="BO960" s="15">
        <v>76</v>
      </c>
      <c r="BP960" s="15">
        <v>152</v>
      </c>
      <c r="BQ960" s="15">
        <v>168</v>
      </c>
      <c r="BR960" s="15">
        <v>37</v>
      </c>
      <c r="BS960" s="15">
        <v>174</v>
      </c>
      <c r="BT960" s="15">
        <v>190</v>
      </c>
      <c r="BU960" s="15">
        <v>164</v>
      </c>
      <c r="BV960" s="15">
        <v>61</v>
      </c>
      <c r="BW960" s="15">
        <v>57</v>
      </c>
      <c r="BX960" s="15">
        <v>69</v>
      </c>
      <c r="BY960" s="15">
        <v>133</v>
      </c>
      <c r="BZ960" s="15">
        <v>11</v>
      </c>
      <c r="CA960" s="15">
        <v>116</v>
      </c>
      <c r="CB960" s="15">
        <v>22</v>
      </c>
      <c r="CC960" s="15">
        <v>188</v>
      </c>
      <c r="CD960" s="15">
        <v>185</v>
      </c>
      <c r="CE960" s="15">
        <v>137</v>
      </c>
      <c r="CF960" s="15">
        <v>113</v>
      </c>
      <c r="CG960" s="15">
        <v>36</v>
      </c>
      <c r="CH960" s="15">
        <v>7</v>
      </c>
      <c r="CI960" s="15">
        <v>48</v>
      </c>
      <c r="CJ960" s="15">
        <v>55</v>
      </c>
      <c r="CK960" s="15">
        <v>21</v>
      </c>
      <c r="CL960" s="15">
        <v>154</v>
      </c>
      <c r="CM960" s="15">
        <v>35</v>
      </c>
      <c r="CN960" s="15">
        <v>74</v>
      </c>
      <c r="CO960" s="15">
        <v>92</v>
      </c>
      <c r="CP960" s="15">
        <v>16</v>
      </c>
      <c r="CQ960" s="15">
        <v>166</v>
      </c>
      <c r="CR960" s="15">
        <v>175</v>
      </c>
      <c r="CS960" s="15">
        <v>99</v>
      </c>
      <c r="CT960" s="15">
        <v>27</v>
      </c>
      <c r="CU960" s="15">
        <v>12</v>
      </c>
      <c r="CV960" s="15">
        <v>131</v>
      </c>
      <c r="CW960" s="15">
        <v>102</v>
      </c>
      <c r="CX960" s="15">
        <v>86</v>
      </c>
      <c r="CY960" s="15">
        <v>192</v>
      </c>
      <c r="CZ960" s="15">
        <v>158</v>
      </c>
      <c r="DA960" s="15">
        <v>4</v>
      </c>
      <c r="DB960" s="15">
        <v>125</v>
      </c>
      <c r="DC960" s="15">
        <v>96</v>
      </c>
      <c r="DD960" s="15">
        <v>56</v>
      </c>
      <c r="DE960" s="15">
        <v>118</v>
      </c>
      <c r="DF960" s="15">
        <v>77</v>
      </c>
      <c r="DG960" s="15">
        <v>114</v>
      </c>
      <c r="DH960" s="15">
        <v>49</v>
      </c>
      <c r="DI960" s="15">
        <v>2</v>
      </c>
      <c r="DJ960" s="15">
        <v>108</v>
      </c>
      <c r="DK960" s="15">
        <v>82</v>
      </c>
      <c r="DL960" s="15">
        <v>159</v>
      </c>
      <c r="DM960" s="15">
        <v>31</v>
      </c>
      <c r="DN960" s="15">
        <v>79</v>
      </c>
      <c r="DO960" s="15">
        <v>87</v>
      </c>
      <c r="DP960" s="15">
        <v>147</v>
      </c>
      <c r="DQ960" s="15">
        <v>170</v>
      </c>
      <c r="DR960" s="15">
        <v>63</v>
      </c>
      <c r="DS960" s="15">
        <v>24</v>
      </c>
      <c r="DT960" s="15">
        <v>155</v>
      </c>
      <c r="DU960" s="15">
        <v>66</v>
      </c>
      <c r="DV960" s="15">
        <v>180</v>
      </c>
      <c r="DW960" s="15">
        <v>119</v>
      </c>
      <c r="DX960" s="15">
        <v>110</v>
      </c>
      <c r="DY960" s="15">
        <v>70</v>
      </c>
      <c r="DZ960" s="15">
        <v>136</v>
      </c>
      <c r="EA960" s="15">
        <v>153</v>
      </c>
      <c r="EB960" s="15">
        <v>28</v>
      </c>
      <c r="EC960" s="15">
        <v>65</v>
      </c>
      <c r="ED960" s="15">
        <v>171</v>
      </c>
      <c r="EE960" s="15">
        <v>146</v>
      </c>
      <c r="EF960" s="15">
        <v>95</v>
      </c>
      <c r="EG960" s="15">
        <v>163</v>
      </c>
      <c r="EH960" s="15">
        <v>89</v>
      </c>
      <c r="EI960" s="15">
        <v>103</v>
      </c>
      <c r="EJ960" s="15">
        <v>3</v>
      </c>
      <c r="EK960" s="15">
        <v>39</v>
      </c>
      <c r="EL960" s="15">
        <v>23</v>
      </c>
      <c r="EM960" s="15">
        <v>19</v>
      </c>
      <c r="EN960" s="15">
        <v>6</v>
      </c>
      <c r="EO960" s="15">
        <v>32</v>
      </c>
      <c r="EP960" s="15">
        <v>80</v>
      </c>
      <c r="EQ960" s="15">
        <v>54</v>
      </c>
      <c r="ER960" s="15">
        <v>5</v>
      </c>
      <c r="ES960" s="15">
        <v>60</v>
      </c>
      <c r="ET960" s="15">
        <v>97</v>
      </c>
      <c r="EU960" s="15">
        <v>120</v>
      </c>
      <c r="EV960" s="15">
        <v>115</v>
      </c>
      <c r="EW960" s="15">
        <v>100</v>
      </c>
      <c r="EX960" s="15">
        <v>187</v>
      </c>
      <c r="EY960" s="15">
        <v>181</v>
      </c>
      <c r="EZ960" s="15">
        <v>128</v>
      </c>
      <c r="FA960" s="15">
        <v>78</v>
      </c>
      <c r="FB960" s="15">
        <v>91</v>
      </c>
      <c r="FC960" s="15">
        <v>85</v>
      </c>
      <c r="FD960" s="15">
        <v>122</v>
      </c>
      <c r="FE960" s="15">
        <v>94</v>
      </c>
      <c r="FF960" s="15">
        <v>135</v>
      </c>
      <c r="FG960" s="15">
        <v>151</v>
      </c>
      <c r="FH960" s="15">
        <v>193</v>
      </c>
      <c r="FI960" s="15">
        <v>127</v>
      </c>
      <c r="FJ960" s="15">
        <v>44</v>
      </c>
      <c r="FK960" s="15">
        <v>13</v>
      </c>
      <c r="FL960" s="15">
        <v>112</v>
      </c>
      <c r="FM960" s="15">
        <v>107</v>
      </c>
      <c r="FN960" s="15">
        <v>183</v>
      </c>
      <c r="FO960" s="15">
        <v>169</v>
      </c>
      <c r="FP960" s="15">
        <v>143</v>
      </c>
      <c r="FQ960" s="15">
        <v>50</v>
      </c>
      <c r="FR960" s="15">
        <v>88</v>
      </c>
      <c r="FS960" s="15">
        <v>106</v>
      </c>
      <c r="FT960" s="15">
        <v>194</v>
      </c>
      <c r="FU960" s="15">
        <v>33</v>
      </c>
      <c r="FV960" s="15">
        <v>47</v>
      </c>
      <c r="FW960" s="15">
        <v>182</v>
      </c>
      <c r="FX960" s="15">
        <v>98</v>
      </c>
      <c r="FY960" s="15">
        <v>64</v>
      </c>
      <c r="FZ960" s="15">
        <v>14</v>
      </c>
      <c r="GA960" s="15">
        <v>149</v>
      </c>
      <c r="GB960" s="15">
        <v>46</v>
      </c>
      <c r="GC960" s="15">
        <v>81</v>
      </c>
      <c r="GD960" s="15">
        <v>104</v>
      </c>
      <c r="GE960" s="15">
        <v>93</v>
      </c>
      <c r="GF960" s="15">
        <v>165</v>
      </c>
      <c r="GG960" s="15">
        <v>58</v>
      </c>
      <c r="GH960" s="15">
        <v>18</v>
      </c>
      <c r="GI960" s="15">
        <v>53</v>
      </c>
      <c r="GJ960" s="15">
        <v>83</v>
      </c>
      <c r="GK960" s="15">
        <v>130</v>
      </c>
      <c r="GL960" s="15">
        <v>26</v>
      </c>
      <c r="GM960" s="15">
        <v>177</v>
      </c>
      <c r="GN960" s="15">
        <v>157</v>
      </c>
      <c r="GO960" s="15">
        <v>105</v>
      </c>
      <c r="GP960" s="15">
        <v>30</v>
      </c>
      <c r="GQ960" s="15">
        <v>72</v>
      </c>
    </row>
    <row r="961" spans="4:204" s="15" customFormat="1"/>
    <row r="962" spans="4:204" s="15" customFormat="1">
      <c r="D962" s="479">
        <v>195</v>
      </c>
      <c r="E962" s="40" t="s">
        <v>338</v>
      </c>
    </row>
    <row r="963" spans="4:204" s="15" customFormat="1">
      <c r="E963" s="475" t="s">
        <v>283</v>
      </c>
      <c r="F963" s="15">
        <v>1</v>
      </c>
      <c r="G963" s="15">
        <v>2</v>
      </c>
      <c r="H963" s="15">
        <v>3</v>
      </c>
      <c r="I963" s="15">
        <v>4</v>
      </c>
      <c r="J963" s="15">
        <v>5</v>
      </c>
      <c r="K963" s="15">
        <v>6</v>
      </c>
      <c r="L963" s="15">
        <v>7</v>
      </c>
      <c r="M963" s="15">
        <v>8</v>
      </c>
      <c r="N963" s="15">
        <v>9</v>
      </c>
      <c r="O963" s="15">
        <v>10</v>
      </c>
      <c r="P963" s="15">
        <v>11</v>
      </c>
      <c r="Q963" s="15">
        <v>12</v>
      </c>
      <c r="R963" s="15">
        <v>13</v>
      </c>
      <c r="S963" s="15">
        <v>14</v>
      </c>
      <c r="T963" s="15">
        <v>15</v>
      </c>
      <c r="U963" s="15">
        <v>16</v>
      </c>
      <c r="V963" s="15">
        <v>17</v>
      </c>
      <c r="W963" s="15">
        <v>18</v>
      </c>
      <c r="X963" s="15">
        <v>19</v>
      </c>
      <c r="Y963" s="15">
        <v>20</v>
      </c>
      <c r="Z963" s="15">
        <v>21</v>
      </c>
      <c r="AA963" s="15">
        <v>22</v>
      </c>
      <c r="AB963" s="15">
        <v>23</v>
      </c>
      <c r="AC963" s="15">
        <v>24</v>
      </c>
      <c r="AD963" s="15">
        <v>25</v>
      </c>
      <c r="AE963" s="15">
        <v>26</v>
      </c>
      <c r="AF963" s="15">
        <v>27</v>
      </c>
      <c r="AG963" s="15">
        <v>28</v>
      </c>
      <c r="AH963" s="15">
        <v>29</v>
      </c>
      <c r="AI963" s="15">
        <v>30</v>
      </c>
      <c r="AJ963" s="15">
        <v>31</v>
      </c>
      <c r="AK963" s="15">
        <v>32</v>
      </c>
      <c r="AL963" s="15">
        <v>33</v>
      </c>
      <c r="AM963" s="15">
        <v>34</v>
      </c>
      <c r="AN963" s="15">
        <v>35</v>
      </c>
      <c r="AO963" s="15">
        <v>36</v>
      </c>
      <c r="AP963" s="15">
        <v>37</v>
      </c>
      <c r="AQ963" s="15">
        <v>38</v>
      </c>
      <c r="AR963" s="15">
        <v>39</v>
      </c>
      <c r="AS963" s="15">
        <v>40</v>
      </c>
      <c r="AT963" s="15">
        <v>41</v>
      </c>
      <c r="AU963" s="15">
        <v>42</v>
      </c>
      <c r="AV963" s="15">
        <v>43</v>
      </c>
      <c r="AW963" s="15">
        <v>44</v>
      </c>
      <c r="AX963" s="15">
        <v>45</v>
      </c>
      <c r="AY963" s="15">
        <v>46</v>
      </c>
      <c r="AZ963" s="15">
        <v>47</v>
      </c>
      <c r="BA963" s="15">
        <v>48</v>
      </c>
      <c r="BB963" s="15">
        <v>49</v>
      </c>
      <c r="BC963" s="15">
        <v>50</v>
      </c>
      <c r="BD963" s="15">
        <v>51</v>
      </c>
      <c r="BE963" s="15">
        <v>52</v>
      </c>
      <c r="BF963" s="15">
        <v>53</v>
      </c>
      <c r="BG963" s="15">
        <v>54</v>
      </c>
      <c r="BH963" s="15">
        <v>55</v>
      </c>
      <c r="BI963" s="15">
        <v>56</v>
      </c>
      <c r="BJ963" s="15">
        <v>57</v>
      </c>
      <c r="BK963" s="15">
        <v>58</v>
      </c>
      <c r="BL963" s="15">
        <v>59</v>
      </c>
      <c r="BM963" s="15">
        <v>60</v>
      </c>
      <c r="BN963" s="15">
        <v>61</v>
      </c>
      <c r="BO963" s="15">
        <v>62</v>
      </c>
      <c r="BP963" s="15">
        <v>63</v>
      </c>
      <c r="BQ963" s="15">
        <v>64</v>
      </c>
      <c r="BR963" s="15">
        <v>65</v>
      </c>
      <c r="BS963" s="15">
        <v>66</v>
      </c>
      <c r="BT963" s="15">
        <v>67</v>
      </c>
      <c r="BU963" s="15">
        <v>68</v>
      </c>
      <c r="BV963" s="15">
        <v>69</v>
      </c>
      <c r="BW963" s="15">
        <v>70</v>
      </c>
      <c r="BX963" s="15">
        <v>71</v>
      </c>
      <c r="BY963" s="15">
        <v>72</v>
      </c>
      <c r="BZ963" s="15">
        <v>73</v>
      </c>
      <c r="CA963" s="15">
        <v>74</v>
      </c>
      <c r="CB963" s="15">
        <v>75</v>
      </c>
      <c r="CC963" s="15">
        <v>76</v>
      </c>
      <c r="CD963" s="15">
        <v>77</v>
      </c>
      <c r="CE963" s="15">
        <v>78</v>
      </c>
      <c r="CF963" s="15">
        <v>79</v>
      </c>
      <c r="CG963" s="15">
        <v>80</v>
      </c>
      <c r="CH963" s="15">
        <v>81</v>
      </c>
      <c r="CI963" s="15">
        <v>82</v>
      </c>
      <c r="CJ963" s="15">
        <v>83</v>
      </c>
      <c r="CK963" s="15">
        <v>84</v>
      </c>
      <c r="CL963" s="15">
        <v>85</v>
      </c>
      <c r="CM963" s="15">
        <v>86</v>
      </c>
      <c r="CN963" s="15">
        <v>87</v>
      </c>
      <c r="CO963" s="15">
        <v>88</v>
      </c>
      <c r="CP963" s="15">
        <v>89</v>
      </c>
      <c r="CQ963" s="15">
        <v>90</v>
      </c>
      <c r="CR963" s="15">
        <v>91</v>
      </c>
      <c r="CS963" s="15">
        <v>92</v>
      </c>
      <c r="CT963" s="15">
        <v>93</v>
      </c>
      <c r="CU963" s="15">
        <v>94</v>
      </c>
      <c r="CV963" s="15">
        <v>95</v>
      </c>
      <c r="CW963" s="15">
        <v>96</v>
      </c>
      <c r="CX963" s="15">
        <v>97</v>
      </c>
      <c r="CY963" s="15">
        <v>98</v>
      </c>
      <c r="CZ963" s="15">
        <v>99</v>
      </c>
      <c r="DA963" s="15">
        <v>100</v>
      </c>
      <c r="DB963" s="15">
        <v>101</v>
      </c>
      <c r="DC963" s="15">
        <v>102</v>
      </c>
      <c r="DD963" s="15">
        <v>103</v>
      </c>
      <c r="DE963" s="15">
        <v>104</v>
      </c>
      <c r="DF963" s="15">
        <v>105</v>
      </c>
      <c r="DG963" s="15">
        <v>106</v>
      </c>
      <c r="DH963" s="15">
        <v>107</v>
      </c>
      <c r="DI963" s="15">
        <v>108</v>
      </c>
      <c r="DJ963" s="15">
        <v>109</v>
      </c>
      <c r="DK963" s="15">
        <v>110</v>
      </c>
      <c r="DL963" s="15">
        <v>111</v>
      </c>
      <c r="DM963" s="15">
        <v>112</v>
      </c>
      <c r="DN963" s="15">
        <v>113</v>
      </c>
      <c r="DO963" s="15">
        <v>114</v>
      </c>
      <c r="DP963" s="15">
        <v>115</v>
      </c>
      <c r="DQ963" s="15">
        <v>116</v>
      </c>
      <c r="DR963" s="15">
        <v>117</v>
      </c>
      <c r="DS963" s="15">
        <v>118</v>
      </c>
      <c r="DT963" s="15">
        <v>119</v>
      </c>
      <c r="DU963" s="15">
        <v>120</v>
      </c>
      <c r="DV963" s="15">
        <v>121</v>
      </c>
      <c r="DW963" s="15">
        <v>122</v>
      </c>
      <c r="DX963" s="15">
        <v>123</v>
      </c>
      <c r="DY963" s="15">
        <v>124</v>
      </c>
      <c r="DZ963" s="15">
        <v>125</v>
      </c>
      <c r="EA963" s="15">
        <v>126</v>
      </c>
      <c r="EB963" s="15">
        <v>127</v>
      </c>
      <c r="EC963" s="15">
        <v>128</v>
      </c>
      <c r="ED963" s="15">
        <v>129</v>
      </c>
      <c r="EE963" s="15">
        <v>130</v>
      </c>
      <c r="EF963" s="15">
        <v>131</v>
      </c>
      <c r="EG963" s="15">
        <v>132</v>
      </c>
      <c r="EH963" s="15">
        <v>133</v>
      </c>
      <c r="EI963" s="15">
        <v>134</v>
      </c>
      <c r="EJ963" s="15">
        <v>135</v>
      </c>
      <c r="EK963" s="15">
        <v>136</v>
      </c>
      <c r="EL963" s="15">
        <v>137</v>
      </c>
      <c r="EM963" s="15">
        <v>138</v>
      </c>
      <c r="EN963" s="15">
        <v>139</v>
      </c>
      <c r="EO963" s="15">
        <v>140</v>
      </c>
      <c r="EP963" s="15">
        <v>141</v>
      </c>
      <c r="EQ963" s="15">
        <v>142</v>
      </c>
      <c r="ER963" s="15">
        <v>143</v>
      </c>
      <c r="ES963" s="15">
        <v>144</v>
      </c>
      <c r="ET963" s="15">
        <v>145</v>
      </c>
      <c r="EU963" s="15">
        <v>146</v>
      </c>
      <c r="EV963" s="15">
        <v>147</v>
      </c>
      <c r="EW963" s="15">
        <v>148</v>
      </c>
      <c r="EX963" s="15">
        <v>149</v>
      </c>
      <c r="EY963" s="15">
        <v>150</v>
      </c>
      <c r="EZ963" s="15">
        <v>151</v>
      </c>
      <c r="FA963" s="15">
        <v>152</v>
      </c>
      <c r="FB963" s="15">
        <v>153</v>
      </c>
      <c r="FC963" s="15">
        <v>154</v>
      </c>
      <c r="FD963" s="15">
        <v>155</v>
      </c>
      <c r="FE963" s="15">
        <v>156</v>
      </c>
      <c r="FF963" s="15">
        <v>157</v>
      </c>
      <c r="FG963" s="15">
        <v>158</v>
      </c>
      <c r="FH963" s="15">
        <v>159</v>
      </c>
      <c r="FI963" s="15">
        <v>160</v>
      </c>
      <c r="FJ963" s="15">
        <v>161</v>
      </c>
      <c r="FK963" s="15">
        <v>162</v>
      </c>
      <c r="FL963" s="15">
        <v>163</v>
      </c>
      <c r="FM963" s="15">
        <v>164</v>
      </c>
      <c r="FN963" s="15">
        <v>165</v>
      </c>
      <c r="FO963" s="15">
        <v>166</v>
      </c>
      <c r="FP963" s="15">
        <v>167</v>
      </c>
      <c r="FQ963" s="15">
        <v>168</v>
      </c>
      <c r="FR963" s="15">
        <v>169</v>
      </c>
      <c r="FS963" s="15">
        <v>170</v>
      </c>
      <c r="FT963" s="15">
        <v>171</v>
      </c>
      <c r="FU963" s="15">
        <v>172</v>
      </c>
      <c r="FV963" s="15">
        <v>173</v>
      </c>
      <c r="FW963" s="15">
        <v>174</v>
      </c>
      <c r="FX963" s="15">
        <v>175</v>
      </c>
      <c r="FY963" s="15">
        <v>176</v>
      </c>
      <c r="FZ963" s="15">
        <v>177</v>
      </c>
      <c r="GA963" s="15">
        <v>178</v>
      </c>
      <c r="GB963" s="15">
        <v>179</v>
      </c>
      <c r="GC963" s="15">
        <v>180</v>
      </c>
      <c r="GD963" s="15">
        <v>181</v>
      </c>
      <c r="GE963" s="15">
        <v>182</v>
      </c>
      <c r="GF963" s="15">
        <v>183</v>
      </c>
      <c r="GG963" s="15">
        <v>184</v>
      </c>
      <c r="GH963" s="15">
        <v>185</v>
      </c>
      <c r="GI963" s="15">
        <v>186</v>
      </c>
      <c r="GJ963" s="15">
        <v>187</v>
      </c>
      <c r="GK963" s="15">
        <v>188</v>
      </c>
      <c r="GL963" s="15">
        <v>189</v>
      </c>
      <c r="GM963" s="15">
        <v>190</v>
      </c>
      <c r="GN963" s="15">
        <v>191</v>
      </c>
      <c r="GO963" s="15">
        <v>192</v>
      </c>
      <c r="GP963" s="15">
        <v>193</v>
      </c>
      <c r="GQ963" s="15">
        <v>194</v>
      </c>
      <c r="GR963" s="15">
        <v>195</v>
      </c>
    </row>
    <row r="964" spans="4:204" s="15" customFormat="1">
      <c r="E964" s="475" t="s">
        <v>311</v>
      </c>
      <c r="F964" s="15">
        <v>179</v>
      </c>
      <c r="G964" s="15">
        <v>26</v>
      </c>
      <c r="H964" s="15">
        <v>124</v>
      </c>
      <c r="I964" s="15">
        <v>98</v>
      </c>
      <c r="J964" s="15">
        <v>181</v>
      </c>
      <c r="K964" s="15">
        <v>139</v>
      </c>
      <c r="L964" s="15">
        <v>163</v>
      </c>
      <c r="M964" s="15">
        <v>79</v>
      </c>
      <c r="N964" s="15">
        <v>128</v>
      </c>
      <c r="O964" s="15">
        <v>176</v>
      </c>
      <c r="P964" s="15">
        <v>80</v>
      </c>
      <c r="Q964" s="15">
        <v>14</v>
      </c>
      <c r="R964" s="15">
        <v>92</v>
      </c>
      <c r="S964" s="15">
        <v>166</v>
      </c>
      <c r="T964" s="15">
        <v>112</v>
      </c>
      <c r="U964" s="15">
        <v>140</v>
      </c>
      <c r="V964" s="15">
        <v>188</v>
      </c>
      <c r="W964" s="15">
        <v>157</v>
      </c>
      <c r="X964" s="15">
        <v>76</v>
      </c>
      <c r="Y964" s="15">
        <v>108</v>
      </c>
      <c r="Z964" s="15">
        <v>75</v>
      </c>
      <c r="AA964" s="15">
        <v>11</v>
      </c>
      <c r="AB964" s="15">
        <v>35</v>
      </c>
      <c r="AC964" s="15">
        <v>160</v>
      </c>
      <c r="AD964" s="15">
        <v>193</v>
      </c>
      <c r="AE964" s="15">
        <v>129</v>
      </c>
      <c r="AF964" s="15">
        <v>3</v>
      </c>
      <c r="AG964" s="15">
        <v>74</v>
      </c>
      <c r="AH964" s="15">
        <v>185</v>
      </c>
      <c r="AI964" s="15">
        <v>192</v>
      </c>
      <c r="AJ964" s="15">
        <v>88</v>
      </c>
      <c r="AK964" s="15">
        <v>68</v>
      </c>
      <c r="AL964" s="15">
        <v>12</v>
      </c>
      <c r="AM964" s="15">
        <v>167</v>
      </c>
      <c r="AN964" s="15">
        <v>46</v>
      </c>
      <c r="AO964" s="15">
        <v>175</v>
      </c>
      <c r="AP964" s="15">
        <v>31</v>
      </c>
      <c r="AQ964" s="15">
        <v>65</v>
      </c>
      <c r="AR964" s="15">
        <v>130</v>
      </c>
      <c r="AS964" s="15">
        <v>77</v>
      </c>
      <c r="AT964" s="15">
        <v>17</v>
      </c>
      <c r="AU964" s="15">
        <v>86</v>
      </c>
      <c r="AV964" s="15">
        <v>147</v>
      </c>
      <c r="AW964" s="15">
        <v>67</v>
      </c>
      <c r="AX964" s="15">
        <v>114</v>
      </c>
      <c r="AY964" s="15">
        <v>39</v>
      </c>
      <c r="AZ964" s="15">
        <v>133</v>
      </c>
      <c r="BA964" s="15">
        <v>95</v>
      </c>
      <c r="BB964" s="15">
        <v>6</v>
      </c>
      <c r="BC964" s="15">
        <v>22</v>
      </c>
      <c r="BD964" s="15">
        <v>115</v>
      </c>
      <c r="BE964" s="15">
        <v>150</v>
      </c>
      <c r="BF964" s="15">
        <v>132</v>
      </c>
      <c r="BG964" s="15">
        <v>97</v>
      </c>
      <c r="BH964" s="15">
        <v>91</v>
      </c>
      <c r="BI964" s="15">
        <v>25</v>
      </c>
      <c r="BJ964" s="15">
        <v>178</v>
      </c>
      <c r="BK964" s="15">
        <v>106</v>
      </c>
      <c r="BL964" s="15">
        <v>161</v>
      </c>
      <c r="BM964" s="15">
        <v>141</v>
      </c>
      <c r="BN964" s="15">
        <v>174</v>
      </c>
      <c r="BO964" s="15">
        <v>81</v>
      </c>
      <c r="BP964" s="15">
        <v>100</v>
      </c>
      <c r="BQ964" s="15">
        <v>90</v>
      </c>
      <c r="BR964" s="15">
        <v>57</v>
      </c>
      <c r="BS964" s="15">
        <v>49</v>
      </c>
      <c r="BT964" s="15">
        <v>15</v>
      </c>
      <c r="BU964" s="15">
        <v>134</v>
      </c>
      <c r="BV964" s="15">
        <v>137</v>
      </c>
      <c r="BW964" s="15">
        <v>148</v>
      </c>
      <c r="BX964" s="15">
        <v>20</v>
      </c>
      <c r="BY964" s="15">
        <v>111</v>
      </c>
      <c r="BZ964" s="15">
        <v>122</v>
      </c>
      <c r="CA964" s="15">
        <v>28</v>
      </c>
      <c r="CB964" s="15">
        <v>116</v>
      </c>
      <c r="CC964" s="15">
        <v>93</v>
      </c>
      <c r="CD964" s="15">
        <v>118</v>
      </c>
      <c r="CE964" s="15">
        <v>84</v>
      </c>
      <c r="CF964" s="15">
        <v>42</v>
      </c>
      <c r="CG964" s="15">
        <v>168</v>
      </c>
      <c r="CH964" s="15">
        <v>33</v>
      </c>
      <c r="CI964" s="15">
        <v>165</v>
      </c>
      <c r="CJ964" s="15">
        <v>169</v>
      </c>
      <c r="CK964" s="15">
        <v>153</v>
      </c>
      <c r="CL964" s="15">
        <v>72</v>
      </c>
      <c r="CM964" s="15">
        <v>4</v>
      </c>
      <c r="CN964" s="15">
        <v>40</v>
      </c>
      <c r="CO964" s="15">
        <v>99</v>
      </c>
      <c r="CP964" s="15">
        <v>131</v>
      </c>
      <c r="CQ964" s="15">
        <v>104</v>
      </c>
      <c r="CR964" s="15">
        <v>55</v>
      </c>
      <c r="CS964" s="15">
        <v>13</v>
      </c>
      <c r="CT964" s="15">
        <v>19</v>
      </c>
      <c r="CU964" s="15">
        <v>182</v>
      </c>
      <c r="CV964" s="15">
        <v>59</v>
      </c>
      <c r="CW964" s="15">
        <v>127</v>
      </c>
      <c r="CX964" s="15">
        <v>101</v>
      </c>
      <c r="CY964" s="15">
        <v>64</v>
      </c>
      <c r="CZ964" s="15">
        <v>21</v>
      </c>
      <c r="DA964" s="15">
        <v>48</v>
      </c>
      <c r="DB964" s="15">
        <v>183</v>
      </c>
      <c r="DC964" s="15">
        <v>191</v>
      </c>
      <c r="DD964" s="15">
        <v>117</v>
      </c>
      <c r="DE964" s="15">
        <v>158</v>
      </c>
      <c r="DF964" s="15">
        <v>87</v>
      </c>
      <c r="DG964" s="15">
        <v>83</v>
      </c>
      <c r="DH964" s="15">
        <v>78</v>
      </c>
      <c r="DI964" s="15">
        <v>54</v>
      </c>
      <c r="DJ964" s="15">
        <v>23</v>
      </c>
      <c r="DK964" s="15">
        <v>44</v>
      </c>
      <c r="DL964" s="15">
        <v>37</v>
      </c>
      <c r="DM964" s="15">
        <v>24</v>
      </c>
      <c r="DN964" s="15">
        <v>51</v>
      </c>
      <c r="DO964" s="15">
        <v>45</v>
      </c>
      <c r="DP964" s="15">
        <v>32</v>
      </c>
      <c r="DQ964" s="15">
        <v>123</v>
      </c>
      <c r="DR964" s="15">
        <v>136</v>
      </c>
      <c r="DS964" s="15">
        <v>120</v>
      </c>
      <c r="DT964" s="15">
        <v>66</v>
      </c>
      <c r="DU964" s="15">
        <v>189</v>
      </c>
      <c r="DV964" s="15">
        <v>82</v>
      </c>
      <c r="DW964" s="15">
        <v>63</v>
      </c>
      <c r="DX964" s="15">
        <v>170</v>
      </c>
      <c r="DY964" s="15">
        <v>47</v>
      </c>
      <c r="DZ964" s="15">
        <v>126</v>
      </c>
      <c r="EA964" s="15">
        <v>173</v>
      </c>
      <c r="EB964" s="15">
        <v>58</v>
      </c>
      <c r="EC964" s="15">
        <v>9</v>
      </c>
      <c r="ED964" s="15">
        <v>71</v>
      </c>
      <c r="EE964" s="15">
        <v>27</v>
      </c>
      <c r="EF964" s="15">
        <v>187</v>
      </c>
      <c r="EG964" s="15">
        <v>1</v>
      </c>
      <c r="EH964" s="15">
        <v>156</v>
      </c>
      <c r="EI964" s="15">
        <v>171</v>
      </c>
      <c r="EJ964" s="15">
        <v>103</v>
      </c>
      <c r="EK964" s="15">
        <v>89</v>
      </c>
      <c r="EL964" s="15">
        <v>69</v>
      </c>
      <c r="EM964" s="15">
        <v>155</v>
      </c>
      <c r="EN964" s="15">
        <v>172</v>
      </c>
      <c r="EO964" s="15">
        <v>18</v>
      </c>
      <c r="EP964" s="15">
        <v>60</v>
      </c>
      <c r="EQ964" s="15">
        <v>70</v>
      </c>
      <c r="ER964" s="15">
        <v>109</v>
      </c>
      <c r="ES964" s="15">
        <v>96</v>
      </c>
      <c r="ET964" s="15">
        <v>36</v>
      </c>
      <c r="EU964" s="15">
        <v>164</v>
      </c>
      <c r="EV964" s="15">
        <v>43</v>
      </c>
      <c r="EW964" s="15">
        <v>2</v>
      </c>
      <c r="EX964" s="15">
        <v>73</v>
      </c>
      <c r="EY964" s="15">
        <v>177</v>
      </c>
      <c r="EZ964" s="15">
        <v>113</v>
      </c>
      <c r="FA964" s="15">
        <v>119</v>
      </c>
      <c r="FB964" s="15">
        <v>50</v>
      </c>
      <c r="FC964" s="15">
        <v>56</v>
      </c>
      <c r="FD964" s="15">
        <v>102</v>
      </c>
      <c r="FE964" s="15">
        <v>125</v>
      </c>
      <c r="FF964" s="15">
        <v>149</v>
      </c>
      <c r="FG964" s="15">
        <v>152</v>
      </c>
      <c r="FH964" s="15">
        <v>162</v>
      </c>
      <c r="FI964" s="15">
        <v>16</v>
      </c>
      <c r="FJ964" s="15">
        <v>110</v>
      </c>
      <c r="FK964" s="15">
        <v>94</v>
      </c>
      <c r="FL964" s="15">
        <v>144</v>
      </c>
      <c r="FM964" s="15">
        <v>146</v>
      </c>
      <c r="FN964" s="15">
        <v>121</v>
      </c>
      <c r="FO964" s="15">
        <v>62</v>
      </c>
      <c r="FP964" s="15">
        <v>143</v>
      </c>
      <c r="FQ964" s="15">
        <v>52</v>
      </c>
      <c r="FR964" s="15">
        <v>7</v>
      </c>
      <c r="FS964" s="15">
        <v>184</v>
      </c>
      <c r="FT964" s="15">
        <v>5</v>
      </c>
      <c r="FU964" s="15">
        <v>8</v>
      </c>
      <c r="FV964" s="15">
        <v>190</v>
      </c>
      <c r="FW964" s="15">
        <v>41</v>
      </c>
      <c r="FX964" s="15">
        <v>151</v>
      </c>
      <c r="FY964" s="15">
        <v>85</v>
      </c>
      <c r="FZ964" s="15">
        <v>145</v>
      </c>
      <c r="GA964" s="15">
        <v>105</v>
      </c>
      <c r="GB964" s="15">
        <v>10</v>
      </c>
      <c r="GC964" s="15">
        <v>138</v>
      </c>
      <c r="GD964" s="15">
        <v>29</v>
      </c>
      <c r="GE964" s="15">
        <v>159</v>
      </c>
      <c r="GF964" s="15">
        <v>195</v>
      </c>
      <c r="GG964" s="15">
        <v>186</v>
      </c>
      <c r="GH964" s="15">
        <v>53</v>
      </c>
      <c r="GI964" s="15">
        <v>135</v>
      </c>
      <c r="GJ964" s="15">
        <v>194</v>
      </c>
      <c r="GK964" s="15">
        <v>142</v>
      </c>
      <c r="GL964" s="15">
        <v>61</v>
      </c>
      <c r="GM964" s="15">
        <v>38</v>
      </c>
      <c r="GN964" s="15">
        <v>180</v>
      </c>
      <c r="GO964" s="15">
        <v>30</v>
      </c>
      <c r="GP964" s="15">
        <v>154</v>
      </c>
      <c r="GQ964" s="15">
        <v>107</v>
      </c>
      <c r="GR964" s="15">
        <v>34</v>
      </c>
    </row>
    <row r="965" spans="4:204" s="15" customFormat="1">
      <c r="E965" s="475" t="s">
        <v>313</v>
      </c>
      <c r="F965" s="15">
        <v>189</v>
      </c>
      <c r="G965" s="15">
        <v>85</v>
      </c>
      <c r="H965" s="15">
        <v>49</v>
      </c>
      <c r="I965" s="15">
        <v>183</v>
      </c>
      <c r="J965" s="15">
        <v>37</v>
      </c>
      <c r="K965" s="15">
        <v>98</v>
      </c>
      <c r="L965" s="15">
        <v>144</v>
      </c>
      <c r="M965" s="15">
        <v>14</v>
      </c>
      <c r="N965" s="15">
        <v>68</v>
      </c>
      <c r="O965" s="15">
        <v>4</v>
      </c>
      <c r="P965" s="15">
        <v>18</v>
      </c>
      <c r="Q965" s="15">
        <v>50</v>
      </c>
      <c r="R965" s="15">
        <v>94</v>
      </c>
      <c r="S965" s="15">
        <v>152</v>
      </c>
      <c r="T965" s="15">
        <v>26</v>
      </c>
      <c r="U965" s="15">
        <v>102</v>
      </c>
      <c r="V965" s="15">
        <v>169</v>
      </c>
      <c r="W965" s="15">
        <v>175</v>
      </c>
      <c r="X965" s="15">
        <v>123</v>
      </c>
      <c r="Y965" s="15">
        <v>78</v>
      </c>
      <c r="Z965" s="15">
        <v>42</v>
      </c>
      <c r="AA965" s="15">
        <v>91</v>
      </c>
      <c r="AB965" s="15">
        <v>192</v>
      </c>
      <c r="AC965" s="15">
        <v>133</v>
      </c>
      <c r="AD965" s="15">
        <v>161</v>
      </c>
      <c r="AE965" s="15">
        <v>104</v>
      </c>
      <c r="AF965" s="15">
        <v>193</v>
      </c>
      <c r="AG965" s="15">
        <v>24</v>
      </c>
      <c r="AH965" s="15">
        <v>46</v>
      </c>
      <c r="AI965" s="15">
        <v>166</v>
      </c>
      <c r="AJ965" s="15">
        <v>138</v>
      </c>
      <c r="AK965" s="15">
        <v>129</v>
      </c>
      <c r="AL965" s="15">
        <v>162</v>
      </c>
      <c r="AM965" s="15">
        <v>60</v>
      </c>
      <c r="AN965" s="15">
        <v>93</v>
      </c>
      <c r="AO965" s="15">
        <v>112</v>
      </c>
      <c r="AP965" s="15">
        <v>124</v>
      </c>
      <c r="AQ965" s="15">
        <v>137</v>
      </c>
      <c r="AR965" s="15">
        <v>33</v>
      </c>
      <c r="AS965" s="15">
        <v>96</v>
      </c>
      <c r="AT965" s="15">
        <v>69</v>
      </c>
      <c r="AU965" s="15">
        <v>158</v>
      </c>
      <c r="AV965" s="15">
        <v>182</v>
      </c>
      <c r="AW965" s="15">
        <v>188</v>
      </c>
      <c r="AX965" s="15">
        <v>101</v>
      </c>
      <c r="AY965" s="15">
        <v>114</v>
      </c>
      <c r="AZ965" s="15">
        <v>95</v>
      </c>
      <c r="BA965" s="15">
        <v>167</v>
      </c>
      <c r="BB965" s="15">
        <v>3</v>
      </c>
      <c r="BC965" s="15">
        <v>89</v>
      </c>
      <c r="BD965" s="15">
        <v>45</v>
      </c>
      <c r="BE965" s="15">
        <v>103</v>
      </c>
      <c r="BF965" s="15">
        <v>29</v>
      </c>
      <c r="BG965" s="15">
        <v>157</v>
      </c>
      <c r="BH965" s="15">
        <v>58</v>
      </c>
      <c r="BI965" s="15">
        <v>34</v>
      </c>
      <c r="BJ965" s="15">
        <v>139</v>
      </c>
      <c r="BK965" s="15">
        <v>194</v>
      </c>
      <c r="BL965" s="15">
        <v>82</v>
      </c>
      <c r="BM965" s="15">
        <v>62</v>
      </c>
      <c r="BN965" s="15">
        <v>10</v>
      </c>
      <c r="BO965" s="15">
        <v>109</v>
      </c>
      <c r="BP965" s="15">
        <v>30</v>
      </c>
      <c r="BQ965" s="15">
        <v>116</v>
      </c>
      <c r="BR965" s="15">
        <v>1</v>
      </c>
      <c r="BS965" s="15">
        <v>154</v>
      </c>
      <c r="BT965" s="15">
        <v>181</v>
      </c>
      <c r="BU965" s="15">
        <v>70</v>
      </c>
      <c r="BV965" s="15">
        <v>136</v>
      </c>
      <c r="BW965" s="15">
        <v>63</v>
      </c>
      <c r="BX965" s="15">
        <v>165</v>
      </c>
      <c r="BY965" s="15">
        <v>19</v>
      </c>
      <c r="BZ965" s="15">
        <v>119</v>
      </c>
      <c r="CA965" s="15">
        <v>187</v>
      </c>
      <c r="CB965" s="15">
        <v>92</v>
      </c>
      <c r="CC965" s="15">
        <v>195</v>
      </c>
      <c r="CD965" s="15">
        <v>99</v>
      </c>
      <c r="CE965" s="15">
        <v>171</v>
      </c>
      <c r="CF965" s="15">
        <v>81</v>
      </c>
      <c r="CG965" s="15">
        <v>163</v>
      </c>
      <c r="CH965" s="15">
        <v>15</v>
      </c>
      <c r="CI965" s="15">
        <v>16</v>
      </c>
      <c r="CJ965" s="15">
        <v>126</v>
      </c>
      <c r="CK965" s="15">
        <v>122</v>
      </c>
      <c r="CL965" s="15">
        <v>2</v>
      </c>
      <c r="CM965" s="15">
        <v>185</v>
      </c>
      <c r="CN965" s="15">
        <v>53</v>
      </c>
      <c r="CO965" s="15">
        <v>135</v>
      </c>
      <c r="CP965" s="15">
        <v>20</v>
      </c>
      <c r="CQ965" s="15">
        <v>83</v>
      </c>
      <c r="CR965" s="15">
        <v>44</v>
      </c>
      <c r="CS965" s="15">
        <v>125</v>
      </c>
      <c r="CT965" s="15">
        <v>146</v>
      </c>
      <c r="CU965" s="15">
        <v>13</v>
      </c>
      <c r="CV965" s="15">
        <v>106</v>
      </c>
      <c r="CW965" s="15">
        <v>57</v>
      </c>
      <c r="CX965" s="15">
        <v>73</v>
      </c>
      <c r="CY965" s="15">
        <v>40</v>
      </c>
      <c r="CZ965" s="15">
        <v>132</v>
      </c>
      <c r="DA965" s="15">
        <v>127</v>
      </c>
      <c r="DB965" s="15">
        <v>120</v>
      </c>
      <c r="DC965" s="15">
        <v>131</v>
      </c>
      <c r="DD965" s="15">
        <v>121</v>
      </c>
      <c r="DE965" s="15">
        <v>75</v>
      </c>
      <c r="DF965" s="15">
        <v>174</v>
      </c>
      <c r="DG965" s="15">
        <v>32</v>
      </c>
      <c r="DH965" s="15">
        <v>128</v>
      </c>
      <c r="DI965" s="15">
        <v>27</v>
      </c>
      <c r="DJ965" s="15">
        <v>43</v>
      </c>
      <c r="DK965" s="15">
        <v>178</v>
      </c>
      <c r="DL965" s="15">
        <v>74</v>
      </c>
      <c r="DM965" s="15">
        <v>28</v>
      </c>
      <c r="DN965" s="15">
        <v>61</v>
      </c>
      <c r="DO965" s="15">
        <v>151</v>
      </c>
      <c r="DP965" s="15">
        <v>173</v>
      </c>
      <c r="DQ965" s="15">
        <v>97</v>
      </c>
      <c r="DR965" s="15">
        <v>23</v>
      </c>
      <c r="DS965" s="15">
        <v>159</v>
      </c>
      <c r="DT965" s="15">
        <v>117</v>
      </c>
      <c r="DU965" s="15">
        <v>164</v>
      </c>
      <c r="DV965" s="15">
        <v>184</v>
      </c>
      <c r="DW965" s="15">
        <v>56</v>
      </c>
      <c r="DX965" s="15">
        <v>6</v>
      </c>
      <c r="DY965" s="15">
        <v>5</v>
      </c>
      <c r="DZ965" s="15">
        <v>186</v>
      </c>
      <c r="EA965" s="15">
        <v>130</v>
      </c>
      <c r="EB965" s="15">
        <v>100</v>
      </c>
      <c r="EC965" s="15">
        <v>172</v>
      </c>
      <c r="ED965" s="15">
        <v>88</v>
      </c>
      <c r="EE965" s="15">
        <v>17</v>
      </c>
      <c r="EF965" s="15">
        <v>153</v>
      </c>
      <c r="EG965" s="15">
        <v>65</v>
      </c>
      <c r="EH965" s="15">
        <v>149</v>
      </c>
      <c r="EI965" s="15">
        <v>143</v>
      </c>
      <c r="EJ965" s="15">
        <v>11</v>
      </c>
      <c r="EK965" s="15">
        <v>145</v>
      </c>
      <c r="EL965" s="15">
        <v>168</v>
      </c>
      <c r="EM965" s="15">
        <v>41</v>
      </c>
      <c r="EN965" s="15">
        <v>80</v>
      </c>
      <c r="EO965" s="15">
        <v>147</v>
      </c>
      <c r="EP965" s="15">
        <v>148</v>
      </c>
      <c r="EQ965" s="15">
        <v>54</v>
      </c>
      <c r="ER965" s="15">
        <v>177</v>
      </c>
      <c r="ES965" s="15">
        <v>8</v>
      </c>
      <c r="ET965" s="15">
        <v>31</v>
      </c>
      <c r="EU965" s="15">
        <v>64</v>
      </c>
      <c r="EV965" s="15">
        <v>180</v>
      </c>
      <c r="EW965" s="15">
        <v>77</v>
      </c>
      <c r="EX965" s="15">
        <v>113</v>
      </c>
      <c r="EY965" s="15">
        <v>156</v>
      </c>
      <c r="EZ965" s="15">
        <v>59</v>
      </c>
      <c r="FA965" s="15">
        <v>9</v>
      </c>
      <c r="FB965" s="15">
        <v>47</v>
      </c>
      <c r="FC965" s="15">
        <v>110</v>
      </c>
      <c r="FD965" s="15">
        <v>66</v>
      </c>
      <c r="FE965" s="15">
        <v>134</v>
      </c>
      <c r="FF965" s="15">
        <v>190</v>
      </c>
      <c r="FG965" s="15">
        <v>7</v>
      </c>
      <c r="FH965" s="15">
        <v>12</v>
      </c>
      <c r="FI965" s="15">
        <v>39</v>
      </c>
      <c r="FJ965" s="15">
        <v>105</v>
      </c>
      <c r="FK965" s="15">
        <v>36</v>
      </c>
      <c r="FL965" s="15">
        <v>140</v>
      </c>
      <c r="FM965" s="15">
        <v>118</v>
      </c>
      <c r="FN965" s="15">
        <v>71</v>
      </c>
      <c r="FO965" s="15">
        <v>160</v>
      </c>
      <c r="FP965" s="15">
        <v>48</v>
      </c>
      <c r="FQ965" s="15">
        <v>150</v>
      </c>
      <c r="FR965" s="15">
        <v>52</v>
      </c>
      <c r="FS965" s="15">
        <v>142</v>
      </c>
      <c r="FT965" s="15">
        <v>87</v>
      </c>
      <c r="FU965" s="15">
        <v>35</v>
      </c>
      <c r="FV965" s="15">
        <v>176</v>
      </c>
      <c r="FW965" s="15">
        <v>25</v>
      </c>
      <c r="FX965" s="15">
        <v>111</v>
      </c>
      <c r="FY965" s="15">
        <v>90</v>
      </c>
      <c r="FZ965" s="15">
        <v>108</v>
      </c>
      <c r="GA965" s="15">
        <v>67</v>
      </c>
      <c r="GB965" s="15">
        <v>115</v>
      </c>
      <c r="GC965" s="15">
        <v>191</v>
      </c>
      <c r="GD965" s="15">
        <v>72</v>
      </c>
      <c r="GE965" s="15">
        <v>84</v>
      </c>
      <c r="GF965" s="15">
        <v>107</v>
      </c>
      <c r="GG965" s="15">
        <v>51</v>
      </c>
      <c r="GH965" s="15">
        <v>86</v>
      </c>
      <c r="GI965" s="15">
        <v>155</v>
      </c>
      <c r="GJ965" s="15">
        <v>79</v>
      </c>
      <c r="GK965" s="15">
        <v>22</v>
      </c>
      <c r="GL965" s="15">
        <v>55</v>
      </c>
      <c r="GM965" s="15">
        <v>179</v>
      </c>
      <c r="GN965" s="15">
        <v>38</v>
      </c>
      <c r="GO965" s="15">
        <v>170</v>
      </c>
      <c r="GP965" s="15">
        <v>21</v>
      </c>
      <c r="GQ965" s="15">
        <v>141</v>
      </c>
      <c r="GR965" s="15">
        <v>76</v>
      </c>
    </row>
    <row r="966" spans="4:204" s="15" customFormat="1"/>
    <row r="967" spans="4:204" s="15" customFormat="1">
      <c r="D967" s="479">
        <v>196</v>
      </c>
      <c r="E967" s="40" t="s">
        <v>338</v>
      </c>
    </row>
    <row r="968" spans="4:204" s="15" customFormat="1">
      <c r="E968" s="475" t="s">
        <v>283</v>
      </c>
      <c r="F968" s="15">
        <v>1</v>
      </c>
      <c r="G968" s="15">
        <v>2</v>
      </c>
      <c r="H968" s="15">
        <v>3</v>
      </c>
      <c r="I968" s="15">
        <v>4</v>
      </c>
      <c r="J968" s="15">
        <v>5</v>
      </c>
      <c r="K968" s="15">
        <v>6</v>
      </c>
      <c r="L968" s="15">
        <v>7</v>
      </c>
      <c r="M968" s="15">
        <v>8</v>
      </c>
      <c r="N968" s="15">
        <v>9</v>
      </c>
      <c r="O968" s="15">
        <v>10</v>
      </c>
      <c r="P968" s="15">
        <v>11</v>
      </c>
      <c r="Q968" s="15">
        <v>12</v>
      </c>
      <c r="R968" s="15">
        <v>13</v>
      </c>
      <c r="S968" s="15">
        <v>14</v>
      </c>
      <c r="T968" s="15">
        <v>15</v>
      </c>
      <c r="U968" s="15">
        <v>16</v>
      </c>
      <c r="V968" s="15">
        <v>17</v>
      </c>
      <c r="W968" s="15">
        <v>18</v>
      </c>
      <c r="X968" s="15">
        <v>19</v>
      </c>
      <c r="Y968" s="15">
        <v>20</v>
      </c>
      <c r="Z968" s="15">
        <v>21</v>
      </c>
      <c r="AA968" s="15">
        <v>22</v>
      </c>
      <c r="AB968" s="15">
        <v>23</v>
      </c>
      <c r="AC968" s="15">
        <v>24</v>
      </c>
      <c r="AD968" s="15">
        <v>25</v>
      </c>
      <c r="AE968" s="15">
        <v>26</v>
      </c>
      <c r="AF968" s="15">
        <v>27</v>
      </c>
      <c r="AG968" s="15">
        <v>28</v>
      </c>
      <c r="AH968" s="15">
        <v>29</v>
      </c>
      <c r="AI968" s="15">
        <v>30</v>
      </c>
      <c r="AJ968" s="15">
        <v>31</v>
      </c>
      <c r="AK968" s="15">
        <v>32</v>
      </c>
      <c r="AL968" s="15">
        <v>33</v>
      </c>
      <c r="AM968" s="15">
        <v>34</v>
      </c>
      <c r="AN968" s="15">
        <v>35</v>
      </c>
      <c r="AO968" s="15">
        <v>36</v>
      </c>
      <c r="AP968" s="15">
        <v>37</v>
      </c>
      <c r="AQ968" s="15">
        <v>38</v>
      </c>
      <c r="AR968" s="15">
        <v>39</v>
      </c>
      <c r="AS968" s="15">
        <v>40</v>
      </c>
      <c r="AT968" s="15">
        <v>41</v>
      </c>
      <c r="AU968" s="15">
        <v>42</v>
      </c>
      <c r="AV968" s="15">
        <v>43</v>
      </c>
      <c r="AW968" s="15">
        <v>44</v>
      </c>
      <c r="AX968" s="15">
        <v>45</v>
      </c>
      <c r="AY968" s="15">
        <v>46</v>
      </c>
      <c r="AZ968" s="15">
        <v>47</v>
      </c>
      <c r="BA968" s="15">
        <v>48</v>
      </c>
      <c r="BB968" s="15">
        <v>49</v>
      </c>
      <c r="BC968" s="15">
        <v>50</v>
      </c>
      <c r="BD968" s="15">
        <v>51</v>
      </c>
      <c r="BE968" s="15">
        <v>52</v>
      </c>
      <c r="BF968" s="15">
        <v>53</v>
      </c>
      <c r="BG968" s="15">
        <v>54</v>
      </c>
      <c r="BH968" s="15">
        <v>55</v>
      </c>
      <c r="BI968" s="15">
        <v>56</v>
      </c>
      <c r="BJ968" s="15">
        <v>57</v>
      </c>
      <c r="BK968" s="15">
        <v>58</v>
      </c>
      <c r="BL968" s="15">
        <v>59</v>
      </c>
      <c r="BM968" s="15">
        <v>60</v>
      </c>
      <c r="BN968" s="15">
        <v>61</v>
      </c>
      <c r="BO968" s="15">
        <v>62</v>
      </c>
      <c r="BP968" s="15">
        <v>63</v>
      </c>
      <c r="BQ968" s="15">
        <v>64</v>
      </c>
      <c r="BR968" s="15">
        <v>65</v>
      </c>
      <c r="BS968" s="15">
        <v>66</v>
      </c>
      <c r="BT968" s="15">
        <v>67</v>
      </c>
      <c r="BU968" s="15">
        <v>68</v>
      </c>
      <c r="BV968" s="15">
        <v>69</v>
      </c>
      <c r="BW968" s="15">
        <v>70</v>
      </c>
      <c r="BX968" s="15">
        <v>71</v>
      </c>
      <c r="BY968" s="15">
        <v>72</v>
      </c>
      <c r="BZ968" s="15">
        <v>73</v>
      </c>
      <c r="CA968" s="15">
        <v>74</v>
      </c>
      <c r="CB968" s="15">
        <v>75</v>
      </c>
      <c r="CC968" s="15">
        <v>76</v>
      </c>
      <c r="CD968" s="15">
        <v>77</v>
      </c>
      <c r="CE968" s="15">
        <v>78</v>
      </c>
      <c r="CF968" s="15">
        <v>79</v>
      </c>
      <c r="CG968" s="15">
        <v>80</v>
      </c>
      <c r="CH968" s="15">
        <v>81</v>
      </c>
      <c r="CI968" s="15">
        <v>82</v>
      </c>
      <c r="CJ968" s="15">
        <v>83</v>
      </c>
      <c r="CK968" s="15">
        <v>84</v>
      </c>
      <c r="CL968" s="15">
        <v>85</v>
      </c>
      <c r="CM968" s="15">
        <v>86</v>
      </c>
      <c r="CN968" s="15">
        <v>87</v>
      </c>
      <c r="CO968" s="15">
        <v>88</v>
      </c>
      <c r="CP968" s="15">
        <v>89</v>
      </c>
      <c r="CQ968" s="15">
        <v>90</v>
      </c>
      <c r="CR968" s="15">
        <v>91</v>
      </c>
      <c r="CS968" s="15">
        <v>92</v>
      </c>
      <c r="CT968" s="15">
        <v>93</v>
      </c>
      <c r="CU968" s="15">
        <v>94</v>
      </c>
      <c r="CV968" s="15">
        <v>95</v>
      </c>
      <c r="CW968" s="15">
        <v>96</v>
      </c>
      <c r="CX968" s="15">
        <v>97</v>
      </c>
      <c r="CY968" s="15">
        <v>98</v>
      </c>
      <c r="CZ968" s="15">
        <v>99</v>
      </c>
      <c r="DA968" s="15">
        <v>100</v>
      </c>
      <c r="DB968" s="15">
        <v>101</v>
      </c>
      <c r="DC968" s="15">
        <v>102</v>
      </c>
      <c r="DD968" s="15">
        <v>103</v>
      </c>
      <c r="DE968" s="15">
        <v>104</v>
      </c>
      <c r="DF968" s="15">
        <v>105</v>
      </c>
      <c r="DG968" s="15">
        <v>106</v>
      </c>
      <c r="DH968" s="15">
        <v>107</v>
      </c>
      <c r="DI968" s="15">
        <v>108</v>
      </c>
      <c r="DJ968" s="15">
        <v>109</v>
      </c>
      <c r="DK968" s="15">
        <v>110</v>
      </c>
      <c r="DL968" s="15">
        <v>111</v>
      </c>
      <c r="DM968" s="15">
        <v>112</v>
      </c>
      <c r="DN968" s="15">
        <v>113</v>
      </c>
      <c r="DO968" s="15">
        <v>114</v>
      </c>
      <c r="DP968" s="15">
        <v>115</v>
      </c>
      <c r="DQ968" s="15">
        <v>116</v>
      </c>
      <c r="DR968" s="15">
        <v>117</v>
      </c>
      <c r="DS968" s="15">
        <v>118</v>
      </c>
      <c r="DT968" s="15">
        <v>119</v>
      </c>
      <c r="DU968" s="15">
        <v>120</v>
      </c>
      <c r="DV968" s="15">
        <v>121</v>
      </c>
      <c r="DW968" s="15">
        <v>122</v>
      </c>
      <c r="DX968" s="15">
        <v>123</v>
      </c>
      <c r="DY968" s="15">
        <v>124</v>
      </c>
      <c r="DZ968" s="15">
        <v>125</v>
      </c>
      <c r="EA968" s="15">
        <v>126</v>
      </c>
      <c r="EB968" s="15">
        <v>127</v>
      </c>
      <c r="EC968" s="15">
        <v>128</v>
      </c>
      <c r="ED968" s="15">
        <v>129</v>
      </c>
      <c r="EE968" s="15">
        <v>130</v>
      </c>
      <c r="EF968" s="15">
        <v>131</v>
      </c>
      <c r="EG968" s="15">
        <v>132</v>
      </c>
      <c r="EH968" s="15">
        <v>133</v>
      </c>
      <c r="EI968" s="15">
        <v>134</v>
      </c>
      <c r="EJ968" s="15">
        <v>135</v>
      </c>
      <c r="EK968" s="15">
        <v>136</v>
      </c>
      <c r="EL968" s="15">
        <v>137</v>
      </c>
      <c r="EM968" s="15">
        <v>138</v>
      </c>
      <c r="EN968" s="15">
        <v>139</v>
      </c>
      <c r="EO968" s="15">
        <v>140</v>
      </c>
      <c r="EP968" s="15">
        <v>141</v>
      </c>
      <c r="EQ968" s="15">
        <v>142</v>
      </c>
      <c r="ER968" s="15">
        <v>143</v>
      </c>
      <c r="ES968" s="15">
        <v>144</v>
      </c>
      <c r="ET968" s="15">
        <v>145</v>
      </c>
      <c r="EU968" s="15">
        <v>146</v>
      </c>
      <c r="EV968" s="15">
        <v>147</v>
      </c>
      <c r="EW968" s="15">
        <v>148</v>
      </c>
      <c r="EX968" s="15">
        <v>149</v>
      </c>
      <c r="EY968" s="15">
        <v>150</v>
      </c>
      <c r="EZ968" s="15">
        <v>151</v>
      </c>
      <c r="FA968" s="15">
        <v>152</v>
      </c>
      <c r="FB968" s="15">
        <v>153</v>
      </c>
      <c r="FC968" s="15">
        <v>154</v>
      </c>
      <c r="FD968" s="15">
        <v>155</v>
      </c>
      <c r="FE968" s="15">
        <v>156</v>
      </c>
      <c r="FF968" s="15">
        <v>157</v>
      </c>
      <c r="FG968" s="15">
        <v>158</v>
      </c>
      <c r="FH968" s="15">
        <v>159</v>
      </c>
      <c r="FI968" s="15">
        <v>160</v>
      </c>
      <c r="FJ968" s="15">
        <v>161</v>
      </c>
      <c r="FK968" s="15">
        <v>162</v>
      </c>
      <c r="FL968" s="15">
        <v>163</v>
      </c>
      <c r="FM968" s="15">
        <v>164</v>
      </c>
      <c r="FN968" s="15">
        <v>165</v>
      </c>
      <c r="FO968" s="15">
        <v>166</v>
      </c>
      <c r="FP968" s="15">
        <v>167</v>
      </c>
      <c r="FQ968" s="15">
        <v>168</v>
      </c>
      <c r="FR968" s="15">
        <v>169</v>
      </c>
      <c r="FS968" s="15">
        <v>170</v>
      </c>
      <c r="FT968" s="15">
        <v>171</v>
      </c>
      <c r="FU968" s="15">
        <v>172</v>
      </c>
      <c r="FV968" s="15">
        <v>173</v>
      </c>
      <c r="FW968" s="15">
        <v>174</v>
      </c>
      <c r="FX968" s="15">
        <v>175</v>
      </c>
      <c r="FY968" s="15">
        <v>176</v>
      </c>
      <c r="FZ968" s="15">
        <v>177</v>
      </c>
      <c r="GA968" s="15">
        <v>178</v>
      </c>
      <c r="GB968" s="15">
        <v>179</v>
      </c>
      <c r="GC968" s="15">
        <v>180</v>
      </c>
      <c r="GD968" s="15">
        <v>181</v>
      </c>
      <c r="GE968" s="15">
        <v>182</v>
      </c>
      <c r="GF968" s="15">
        <v>183</v>
      </c>
      <c r="GG968" s="15">
        <v>184</v>
      </c>
      <c r="GI968" s="15">
        <v>185</v>
      </c>
      <c r="GJ968" s="15">
        <v>186</v>
      </c>
      <c r="GK968" s="15">
        <v>187</v>
      </c>
      <c r="GL968" s="15">
        <v>188</v>
      </c>
      <c r="GN968" s="15">
        <v>189</v>
      </c>
      <c r="GO968" s="15">
        <v>190</v>
      </c>
      <c r="GP968" s="15">
        <v>191</v>
      </c>
      <c r="GQ968" s="15">
        <v>192</v>
      </c>
      <c r="GS968" s="15">
        <v>193</v>
      </c>
      <c r="GT968" s="15">
        <v>194</v>
      </c>
      <c r="GU968" s="15">
        <v>195</v>
      </c>
      <c r="GV968" s="15">
        <v>196</v>
      </c>
    </row>
    <row r="969" spans="4:204" s="15" customFormat="1">
      <c r="E969" s="475" t="s">
        <v>311</v>
      </c>
      <c r="F969" s="15">
        <v>180</v>
      </c>
      <c r="G969" s="15">
        <v>15</v>
      </c>
      <c r="H969" s="15">
        <v>186</v>
      </c>
      <c r="I969" s="15">
        <v>173</v>
      </c>
      <c r="J969" s="15">
        <v>131</v>
      </c>
      <c r="K969" s="15">
        <v>69</v>
      </c>
      <c r="L969" s="15">
        <v>174</v>
      </c>
      <c r="M969" s="15">
        <v>62</v>
      </c>
      <c r="N969" s="15">
        <v>170</v>
      </c>
      <c r="O969" s="15">
        <v>8</v>
      </c>
      <c r="P969" s="15">
        <v>22</v>
      </c>
      <c r="Q969" s="15">
        <v>138</v>
      </c>
      <c r="R969" s="15">
        <v>150</v>
      </c>
      <c r="S969" s="15">
        <v>171</v>
      </c>
      <c r="T969" s="15">
        <v>162</v>
      </c>
      <c r="U969" s="15">
        <v>58</v>
      </c>
      <c r="V969" s="15">
        <v>31</v>
      </c>
      <c r="W969" s="15">
        <v>151</v>
      </c>
      <c r="X969" s="15">
        <v>65</v>
      </c>
      <c r="Y969" s="15">
        <v>141</v>
      </c>
      <c r="Z969" s="15">
        <v>125</v>
      </c>
      <c r="AA969" s="15">
        <v>11</v>
      </c>
      <c r="AB969" s="15">
        <v>99</v>
      </c>
      <c r="AC969" s="15">
        <v>87</v>
      </c>
      <c r="AD969" s="15">
        <v>129</v>
      </c>
      <c r="AE969" s="15">
        <v>160</v>
      </c>
      <c r="AF969" s="15">
        <v>73</v>
      </c>
      <c r="AG969" s="15">
        <v>67</v>
      </c>
      <c r="AH969" s="15">
        <v>76</v>
      </c>
      <c r="AI969" s="15">
        <v>196</v>
      </c>
      <c r="AJ969" s="15">
        <v>192</v>
      </c>
      <c r="AK969" s="15">
        <v>5</v>
      </c>
      <c r="AL969" s="15">
        <v>156</v>
      </c>
      <c r="AM969" s="15">
        <v>127</v>
      </c>
      <c r="AN969" s="15">
        <v>28</v>
      </c>
      <c r="AO969" s="15">
        <v>191</v>
      </c>
      <c r="AP969" s="15">
        <v>50</v>
      </c>
      <c r="AQ969" s="15">
        <v>57</v>
      </c>
      <c r="AR969" s="15">
        <v>61</v>
      </c>
      <c r="AS969" s="15">
        <v>68</v>
      </c>
      <c r="AT969" s="15">
        <v>154</v>
      </c>
      <c r="AU969" s="15">
        <v>55</v>
      </c>
      <c r="AV969" s="15">
        <v>142</v>
      </c>
      <c r="AW969" s="15">
        <v>30</v>
      </c>
      <c r="AX969" s="15">
        <v>172</v>
      </c>
      <c r="AY969" s="15">
        <v>53</v>
      </c>
      <c r="AZ969" s="15">
        <v>195</v>
      </c>
      <c r="BA969" s="15">
        <v>39</v>
      </c>
      <c r="BB969" s="15">
        <v>86</v>
      </c>
      <c r="BC969" s="15">
        <v>1</v>
      </c>
      <c r="BD969" s="15">
        <v>75</v>
      </c>
      <c r="BE969" s="15">
        <v>80</v>
      </c>
      <c r="BF969" s="15">
        <v>101</v>
      </c>
      <c r="BG969" s="15">
        <v>46</v>
      </c>
      <c r="BH969" s="15">
        <v>17</v>
      </c>
      <c r="BI969" s="15">
        <v>114</v>
      </c>
      <c r="BJ969" s="15">
        <v>148</v>
      </c>
      <c r="BK969" s="15">
        <v>16</v>
      </c>
      <c r="BL969" s="15">
        <v>187</v>
      </c>
      <c r="BM969" s="15">
        <v>184</v>
      </c>
      <c r="BN969" s="15">
        <v>79</v>
      </c>
      <c r="BO969" s="15">
        <v>83</v>
      </c>
      <c r="BP969" s="15">
        <v>135</v>
      </c>
      <c r="BQ969" s="15">
        <v>48</v>
      </c>
      <c r="BR969" s="15">
        <v>106</v>
      </c>
      <c r="BS969" s="15">
        <v>14</v>
      </c>
      <c r="BT969" s="15">
        <v>54</v>
      </c>
      <c r="BU969" s="15">
        <v>194</v>
      </c>
      <c r="BV969" s="15">
        <v>136</v>
      </c>
      <c r="BW969" s="15">
        <v>109</v>
      </c>
      <c r="BX969" s="15">
        <v>78</v>
      </c>
      <c r="BY969" s="15">
        <v>93</v>
      </c>
      <c r="BZ969" s="15">
        <v>182</v>
      </c>
      <c r="CA969" s="15">
        <v>97</v>
      </c>
      <c r="CB969" s="15">
        <v>23</v>
      </c>
      <c r="CC969" s="15">
        <v>84</v>
      </c>
      <c r="CD969" s="15">
        <v>163</v>
      </c>
      <c r="CE969" s="15">
        <v>12</v>
      </c>
      <c r="CF969" s="15">
        <v>100</v>
      </c>
      <c r="CG969" s="15">
        <v>111</v>
      </c>
      <c r="CH969" s="15">
        <v>188</v>
      </c>
      <c r="CI969" s="15">
        <v>38</v>
      </c>
      <c r="CJ969" s="15">
        <v>165</v>
      </c>
      <c r="CK969" s="15">
        <v>126</v>
      </c>
      <c r="CL969" s="15">
        <v>29</v>
      </c>
      <c r="CM969" s="15">
        <v>49</v>
      </c>
      <c r="CN969" s="15">
        <v>113</v>
      </c>
      <c r="CO969" s="15">
        <v>82</v>
      </c>
      <c r="CP969" s="15">
        <v>183</v>
      </c>
      <c r="CQ969" s="15">
        <v>177</v>
      </c>
      <c r="CR969" s="15">
        <v>2</v>
      </c>
      <c r="CS969" s="15">
        <v>153</v>
      </c>
      <c r="CT969" s="15">
        <v>107</v>
      </c>
      <c r="CU969" s="15">
        <v>116</v>
      </c>
      <c r="CV969" s="15">
        <v>132</v>
      </c>
      <c r="CW969" s="15">
        <v>178</v>
      </c>
      <c r="CX969" s="15">
        <v>74</v>
      </c>
      <c r="CY969" s="15">
        <v>19</v>
      </c>
      <c r="CZ969" s="15">
        <v>7</v>
      </c>
      <c r="DA969" s="15">
        <v>77</v>
      </c>
      <c r="DB969" s="15">
        <v>98</v>
      </c>
      <c r="DC969" s="15">
        <v>120</v>
      </c>
      <c r="DD969" s="15">
        <v>40</v>
      </c>
      <c r="DE969" s="15">
        <v>56</v>
      </c>
      <c r="DF969" s="15">
        <v>3</v>
      </c>
      <c r="DG969" s="15">
        <v>9</v>
      </c>
      <c r="DH969" s="15">
        <v>108</v>
      </c>
      <c r="DI969" s="15">
        <v>32</v>
      </c>
      <c r="DJ969" s="15">
        <v>70</v>
      </c>
      <c r="DK969" s="15">
        <v>124</v>
      </c>
      <c r="DL969" s="15">
        <v>159</v>
      </c>
      <c r="DM969" s="15">
        <v>179</v>
      </c>
      <c r="DN969" s="15">
        <v>102</v>
      </c>
      <c r="DO969" s="15">
        <v>137</v>
      </c>
      <c r="DP969" s="15">
        <v>185</v>
      </c>
      <c r="DQ969" s="15">
        <v>45</v>
      </c>
      <c r="DR969" s="15">
        <v>128</v>
      </c>
      <c r="DS969" s="15">
        <v>104</v>
      </c>
      <c r="DT969" s="15">
        <v>193</v>
      </c>
      <c r="DU969" s="15">
        <v>37</v>
      </c>
      <c r="DV969" s="15">
        <v>43</v>
      </c>
      <c r="DW969" s="15">
        <v>90</v>
      </c>
      <c r="DX969" s="15">
        <v>21</v>
      </c>
      <c r="DY969" s="15">
        <v>26</v>
      </c>
      <c r="DZ969" s="15">
        <v>168</v>
      </c>
      <c r="EA969" s="15">
        <v>147</v>
      </c>
      <c r="EB969" s="15">
        <v>34</v>
      </c>
      <c r="EC969" s="15">
        <v>117</v>
      </c>
      <c r="ED969" s="15">
        <v>95</v>
      </c>
      <c r="EE969" s="15">
        <v>41</v>
      </c>
      <c r="EF969" s="15">
        <v>144</v>
      </c>
      <c r="EG969" s="15">
        <v>10</v>
      </c>
      <c r="EH969" s="15">
        <v>152</v>
      </c>
      <c r="EI969" s="15">
        <v>112</v>
      </c>
      <c r="EJ969" s="15">
        <v>47</v>
      </c>
      <c r="EK969" s="15">
        <v>88</v>
      </c>
      <c r="EL969" s="15">
        <v>119</v>
      </c>
      <c r="EM969" s="15">
        <v>140</v>
      </c>
      <c r="EN969" s="15">
        <v>36</v>
      </c>
      <c r="EO969" s="15">
        <v>167</v>
      </c>
      <c r="EP969" s="15">
        <v>20</v>
      </c>
      <c r="EQ969" s="15">
        <v>85</v>
      </c>
      <c r="ER969" s="15">
        <v>175</v>
      </c>
      <c r="ES969" s="15">
        <v>121</v>
      </c>
      <c r="ET969" s="15">
        <v>13</v>
      </c>
      <c r="EU969" s="15">
        <v>115</v>
      </c>
      <c r="EV969" s="15">
        <v>24</v>
      </c>
      <c r="EW969" s="15">
        <v>145</v>
      </c>
      <c r="EX969" s="15">
        <v>190</v>
      </c>
      <c r="EY969" s="15">
        <v>71</v>
      </c>
      <c r="EZ969" s="15">
        <v>64</v>
      </c>
      <c r="FA969" s="15">
        <v>133</v>
      </c>
      <c r="FB969" s="15">
        <v>92</v>
      </c>
      <c r="FC969" s="15">
        <v>42</v>
      </c>
      <c r="FD969" s="15">
        <v>33</v>
      </c>
      <c r="FE969" s="15">
        <v>155</v>
      </c>
      <c r="FF969" s="15">
        <v>103</v>
      </c>
      <c r="FG969" s="15">
        <v>96</v>
      </c>
      <c r="FH969" s="15">
        <v>181</v>
      </c>
      <c r="FI969" s="15">
        <v>51</v>
      </c>
      <c r="FJ969" s="15">
        <v>35</v>
      </c>
      <c r="FK969" s="15">
        <v>166</v>
      </c>
      <c r="FL969" s="15">
        <v>189</v>
      </c>
      <c r="FM969" s="15">
        <v>18</v>
      </c>
      <c r="FN969" s="15">
        <v>123</v>
      </c>
      <c r="FO969" s="15">
        <v>63</v>
      </c>
      <c r="FP969" s="15">
        <v>118</v>
      </c>
      <c r="FQ969" s="15">
        <v>72</v>
      </c>
      <c r="FR969" s="15">
        <v>157</v>
      </c>
      <c r="FS969" s="15">
        <v>66</v>
      </c>
      <c r="FT969" s="15">
        <v>130</v>
      </c>
      <c r="FU969" s="15">
        <v>146</v>
      </c>
      <c r="FV969" s="15">
        <v>52</v>
      </c>
      <c r="FW969" s="15">
        <v>91</v>
      </c>
      <c r="FX969" s="15">
        <v>6</v>
      </c>
      <c r="FY969" s="15">
        <v>164</v>
      </c>
      <c r="FZ969" s="15">
        <v>44</v>
      </c>
      <c r="GA969" s="15">
        <v>94</v>
      </c>
      <c r="GB969" s="15">
        <v>27</v>
      </c>
      <c r="GC969" s="15">
        <v>169</v>
      </c>
      <c r="GD969" s="15">
        <v>139</v>
      </c>
      <c r="GE969" s="15">
        <v>25</v>
      </c>
      <c r="GF969" s="15">
        <v>134</v>
      </c>
      <c r="GG969" s="15">
        <v>60</v>
      </c>
      <c r="GI969" s="15">
        <v>110</v>
      </c>
      <c r="GJ969" s="15">
        <v>143</v>
      </c>
      <c r="GK969" s="15">
        <v>59</v>
      </c>
      <c r="GL969" s="15">
        <v>81</v>
      </c>
      <c r="GN969" s="15">
        <v>105</v>
      </c>
      <c r="GO969" s="15">
        <v>158</v>
      </c>
      <c r="GP969" s="15">
        <v>149</v>
      </c>
      <c r="GQ969" s="15">
        <v>161</v>
      </c>
      <c r="GS969" s="15">
        <v>89</v>
      </c>
      <c r="GT969" s="15">
        <v>4</v>
      </c>
      <c r="GU969" s="15">
        <v>176</v>
      </c>
      <c r="GV969" s="15">
        <v>122</v>
      </c>
    </row>
    <row r="970" spans="4:204" s="15" customFormat="1">
      <c r="E970" s="475" t="s">
        <v>313</v>
      </c>
      <c r="F970" s="15">
        <v>112</v>
      </c>
      <c r="G970" s="15">
        <v>6</v>
      </c>
      <c r="H970" s="15">
        <v>64</v>
      </c>
      <c r="I970" s="15">
        <v>21</v>
      </c>
      <c r="J970" s="15">
        <v>72</v>
      </c>
      <c r="K970" s="15">
        <v>129</v>
      </c>
      <c r="L970" s="15">
        <v>110</v>
      </c>
      <c r="M970" s="15">
        <v>157</v>
      </c>
      <c r="N970" s="15">
        <v>35</v>
      </c>
      <c r="O970" s="15">
        <v>86</v>
      </c>
      <c r="P970" s="15">
        <v>17</v>
      </c>
      <c r="Q970" s="15">
        <v>144</v>
      </c>
      <c r="R970" s="15">
        <v>154</v>
      </c>
      <c r="S970" s="15">
        <v>176</v>
      </c>
      <c r="T970" s="15">
        <v>163</v>
      </c>
      <c r="U970" s="15">
        <v>47</v>
      </c>
      <c r="V970" s="15">
        <v>121</v>
      </c>
      <c r="W970" s="15">
        <v>171</v>
      </c>
      <c r="X970" s="15">
        <v>43</v>
      </c>
      <c r="Y970" s="15">
        <v>146</v>
      </c>
      <c r="Z970" s="15">
        <v>4</v>
      </c>
      <c r="AA970" s="15">
        <v>104</v>
      </c>
      <c r="AB970" s="15">
        <v>188</v>
      </c>
      <c r="AC970" s="15">
        <v>155</v>
      </c>
      <c r="AD970" s="15">
        <v>11</v>
      </c>
      <c r="AE970" s="15">
        <v>18</v>
      </c>
      <c r="AF970" s="15">
        <v>76</v>
      </c>
      <c r="AG970" s="15">
        <v>181</v>
      </c>
      <c r="AH970" s="15">
        <v>31</v>
      </c>
      <c r="AI970" s="15">
        <v>89</v>
      </c>
      <c r="AJ970" s="15">
        <v>70</v>
      </c>
      <c r="AK970" s="15">
        <v>185</v>
      </c>
      <c r="AL970" s="15">
        <v>56</v>
      </c>
      <c r="AM970" s="15">
        <v>147</v>
      </c>
      <c r="AN970" s="15">
        <v>192</v>
      </c>
      <c r="AO970" s="15">
        <v>97</v>
      </c>
      <c r="AP970" s="15">
        <v>175</v>
      </c>
      <c r="AQ970" s="15">
        <v>9</v>
      </c>
      <c r="AR970" s="15">
        <v>143</v>
      </c>
      <c r="AS970" s="15">
        <v>189</v>
      </c>
      <c r="AT970" s="15">
        <v>23</v>
      </c>
      <c r="AU970" s="15">
        <v>116</v>
      </c>
      <c r="AV970" s="15">
        <v>85</v>
      </c>
      <c r="AW970" s="15">
        <v>106</v>
      </c>
      <c r="AX970" s="15">
        <v>62</v>
      </c>
      <c r="AY970" s="15">
        <v>150</v>
      </c>
      <c r="AZ970" s="15">
        <v>68</v>
      </c>
      <c r="BA970" s="15">
        <v>24</v>
      </c>
      <c r="BB970" s="15">
        <v>113</v>
      </c>
      <c r="BC970" s="15">
        <v>166</v>
      </c>
      <c r="BD970" s="15">
        <v>48</v>
      </c>
      <c r="BE970" s="15">
        <v>36</v>
      </c>
      <c r="BF970" s="15">
        <v>10</v>
      </c>
      <c r="BG970" s="15">
        <v>138</v>
      </c>
      <c r="BH970" s="15">
        <v>118</v>
      </c>
      <c r="BI970" s="15">
        <v>100</v>
      </c>
      <c r="BJ970" s="15">
        <v>135</v>
      </c>
      <c r="BK970" s="15">
        <v>7</v>
      </c>
      <c r="BL970" s="15">
        <v>103</v>
      </c>
      <c r="BM970" s="15">
        <v>61</v>
      </c>
      <c r="BN970" s="15">
        <v>8</v>
      </c>
      <c r="BO970" s="15">
        <v>51</v>
      </c>
      <c r="BP970" s="15">
        <v>87</v>
      </c>
      <c r="BQ970" s="15">
        <v>195</v>
      </c>
      <c r="BR970" s="15">
        <v>178</v>
      </c>
      <c r="BS970" s="15">
        <v>169</v>
      </c>
      <c r="BT970" s="15">
        <v>69</v>
      </c>
      <c r="BU970" s="15">
        <v>5</v>
      </c>
      <c r="BV970" s="15">
        <v>160</v>
      </c>
      <c r="BW970" s="15">
        <v>57</v>
      </c>
      <c r="BX970" s="15">
        <v>33</v>
      </c>
      <c r="BY970" s="15">
        <v>149</v>
      </c>
      <c r="BZ970" s="15">
        <v>131</v>
      </c>
      <c r="CA970" s="15">
        <v>98</v>
      </c>
      <c r="CB970" s="15">
        <v>73</v>
      </c>
      <c r="CC970" s="15">
        <v>42</v>
      </c>
      <c r="CD970" s="15">
        <v>99</v>
      </c>
      <c r="CE970" s="15">
        <v>164</v>
      </c>
      <c r="CF970" s="15">
        <v>142</v>
      </c>
      <c r="CG970" s="15">
        <v>186</v>
      </c>
      <c r="CH970" s="15">
        <v>173</v>
      </c>
      <c r="CI970" s="15">
        <v>130</v>
      </c>
      <c r="CJ970" s="15">
        <v>190</v>
      </c>
      <c r="CK970" s="15">
        <v>158</v>
      </c>
      <c r="CL970" s="15">
        <v>38</v>
      </c>
      <c r="CM970" s="15">
        <v>3</v>
      </c>
      <c r="CN970" s="15">
        <v>66</v>
      </c>
      <c r="CO970" s="15">
        <v>55</v>
      </c>
      <c r="CP970" s="15">
        <v>107</v>
      </c>
      <c r="CQ970" s="15">
        <v>156</v>
      </c>
      <c r="CR970" s="15">
        <v>145</v>
      </c>
      <c r="CS970" s="15">
        <v>75</v>
      </c>
      <c r="CT970" s="15">
        <v>20</v>
      </c>
      <c r="CU970" s="15">
        <v>148</v>
      </c>
      <c r="CV970" s="15">
        <v>78</v>
      </c>
      <c r="CW970" s="15">
        <v>177</v>
      </c>
      <c r="CX970" s="15">
        <v>105</v>
      </c>
      <c r="CY970" s="15">
        <v>74</v>
      </c>
      <c r="CZ970" s="15">
        <v>191</v>
      </c>
      <c r="DA970" s="15">
        <v>83</v>
      </c>
      <c r="DB970" s="15">
        <v>59</v>
      </c>
      <c r="DC970" s="15">
        <v>13</v>
      </c>
      <c r="DD970" s="15">
        <v>119</v>
      </c>
      <c r="DE970" s="15">
        <v>22</v>
      </c>
      <c r="DF970" s="15">
        <v>128</v>
      </c>
      <c r="DG970" s="15">
        <v>109</v>
      </c>
      <c r="DH970" s="15">
        <v>193</v>
      </c>
      <c r="DI970" s="15">
        <v>161</v>
      </c>
      <c r="DJ970" s="15">
        <v>96</v>
      </c>
      <c r="DK970" s="15">
        <v>52</v>
      </c>
      <c r="DL970" s="15">
        <v>50</v>
      </c>
      <c r="DM970" s="15">
        <v>84</v>
      </c>
      <c r="DN970" s="15">
        <v>127</v>
      </c>
      <c r="DO970" s="15">
        <v>182</v>
      </c>
      <c r="DP970" s="15">
        <v>67</v>
      </c>
      <c r="DQ970" s="15">
        <v>132</v>
      </c>
      <c r="DR970" s="15">
        <v>168</v>
      </c>
      <c r="DS970" s="15">
        <v>137</v>
      </c>
      <c r="DT970" s="15">
        <v>115</v>
      </c>
      <c r="DU970" s="15">
        <v>117</v>
      </c>
      <c r="DV970" s="15">
        <v>30</v>
      </c>
      <c r="DW970" s="15">
        <v>141</v>
      </c>
      <c r="DX970" s="15">
        <v>77</v>
      </c>
      <c r="DY970" s="15">
        <v>152</v>
      </c>
      <c r="DZ970" s="15">
        <v>14</v>
      </c>
      <c r="EA970" s="15">
        <v>29</v>
      </c>
      <c r="EB970" s="15">
        <v>94</v>
      </c>
      <c r="EC970" s="15">
        <v>34</v>
      </c>
      <c r="ED970" s="15">
        <v>102</v>
      </c>
      <c r="EE970" s="15">
        <v>82</v>
      </c>
      <c r="EF970" s="15">
        <v>60</v>
      </c>
      <c r="EG970" s="15">
        <v>28</v>
      </c>
      <c r="EH970" s="15">
        <v>180</v>
      </c>
      <c r="EI970" s="15">
        <v>2</v>
      </c>
      <c r="EJ970" s="15">
        <v>63</v>
      </c>
      <c r="EK970" s="15">
        <v>167</v>
      </c>
      <c r="EL970" s="15">
        <v>183</v>
      </c>
      <c r="EM970" s="15">
        <v>54</v>
      </c>
      <c r="EN970" s="15">
        <v>101</v>
      </c>
      <c r="EO970" s="15">
        <v>32</v>
      </c>
      <c r="EP970" s="15">
        <v>122</v>
      </c>
      <c r="EQ970" s="15">
        <v>187</v>
      </c>
      <c r="ER970" s="15">
        <v>172</v>
      </c>
      <c r="ES970" s="15">
        <v>1</v>
      </c>
      <c r="ET970" s="15">
        <v>91</v>
      </c>
      <c r="EU970" s="15">
        <v>37</v>
      </c>
      <c r="EV970" s="15">
        <v>134</v>
      </c>
      <c r="EW970" s="15">
        <v>174</v>
      </c>
      <c r="EX970" s="15">
        <v>125</v>
      </c>
      <c r="EY970" s="15">
        <v>26</v>
      </c>
      <c r="EZ970" s="15">
        <v>184</v>
      </c>
      <c r="FA970" s="15">
        <v>41</v>
      </c>
      <c r="FB970" s="15">
        <v>25</v>
      </c>
      <c r="FC970" s="15">
        <v>153</v>
      </c>
      <c r="FD970" s="15">
        <v>194</v>
      </c>
      <c r="FE970" s="15">
        <v>196</v>
      </c>
      <c r="FF970" s="15">
        <v>159</v>
      </c>
      <c r="FG970" s="15">
        <v>111</v>
      </c>
      <c r="FH970" s="15">
        <v>45</v>
      </c>
      <c r="FI970" s="15">
        <v>81</v>
      </c>
      <c r="FJ970" s="15">
        <v>123</v>
      </c>
      <c r="FK970" s="15">
        <v>40</v>
      </c>
      <c r="FL970" s="15">
        <v>15</v>
      </c>
      <c r="FM970" s="15">
        <v>88</v>
      </c>
      <c r="FN970" s="15">
        <v>93</v>
      </c>
      <c r="FO970" s="15">
        <v>124</v>
      </c>
      <c r="FP970" s="15">
        <v>165</v>
      </c>
      <c r="FQ970" s="15">
        <v>79</v>
      </c>
      <c r="FR970" s="15">
        <v>12</v>
      </c>
      <c r="FS970" s="15">
        <v>58</v>
      </c>
      <c r="FT970" s="15">
        <v>44</v>
      </c>
      <c r="FU970" s="15">
        <v>39</v>
      </c>
      <c r="FV970" s="15">
        <v>139</v>
      </c>
      <c r="FW970" s="15">
        <v>92</v>
      </c>
      <c r="FX970" s="15">
        <v>49</v>
      </c>
      <c r="FY970" s="15">
        <v>27</v>
      </c>
      <c r="FZ970" s="15">
        <v>114</v>
      </c>
      <c r="GA970" s="15">
        <v>80</v>
      </c>
      <c r="GB970" s="15">
        <v>108</v>
      </c>
      <c r="GC970" s="15">
        <v>133</v>
      </c>
      <c r="GD970" s="15">
        <v>170</v>
      </c>
      <c r="GE970" s="15">
        <v>136</v>
      </c>
      <c r="GF970" s="15">
        <v>90</v>
      </c>
      <c r="GG970" s="15">
        <v>151</v>
      </c>
      <c r="GI970" s="15">
        <v>65</v>
      </c>
      <c r="GJ970" s="15">
        <v>126</v>
      </c>
      <c r="GK970" s="15">
        <v>120</v>
      </c>
      <c r="GL970" s="15">
        <v>16</v>
      </c>
      <c r="GN970" s="15">
        <v>162</v>
      </c>
      <c r="GO970" s="15">
        <v>19</v>
      </c>
      <c r="GP970" s="15">
        <v>179</v>
      </c>
      <c r="GQ970" s="15">
        <v>71</v>
      </c>
      <c r="GS970" s="15">
        <v>95</v>
      </c>
      <c r="GT970" s="15">
        <v>140</v>
      </c>
      <c r="GU970" s="15">
        <v>46</v>
      </c>
      <c r="GV970" s="15">
        <v>53</v>
      </c>
    </row>
    <row r="971" spans="4:204" s="15" customFormat="1"/>
    <row r="972" spans="4:204" s="15" customFormat="1">
      <c r="D972" s="479">
        <v>197</v>
      </c>
      <c r="E972" s="40" t="s">
        <v>338</v>
      </c>
    </row>
    <row r="973" spans="4:204" s="15" customFormat="1">
      <c r="E973" s="475" t="s">
        <v>283</v>
      </c>
      <c r="F973" s="15">
        <v>1</v>
      </c>
      <c r="G973" s="15">
        <v>2</v>
      </c>
      <c r="H973" s="15">
        <v>3</v>
      </c>
      <c r="I973" s="15">
        <v>4</v>
      </c>
      <c r="J973" s="15">
        <v>5</v>
      </c>
      <c r="K973" s="15">
        <v>6</v>
      </c>
      <c r="L973" s="15">
        <v>7</v>
      </c>
      <c r="M973" s="15">
        <v>8</v>
      </c>
      <c r="N973" s="15">
        <v>9</v>
      </c>
      <c r="O973" s="15">
        <v>10</v>
      </c>
      <c r="P973" s="15">
        <v>11</v>
      </c>
      <c r="Q973" s="15">
        <v>12</v>
      </c>
      <c r="R973" s="15">
        <v>13</v>
      </c>
      <c r="S973" s="15">
        <v>14</v>
      </c>
      <c r="T973" s="15">
        <v>15</v>
      </c>
      <c r="U973" s="15">
        <v>16</v>
      </c>
      <c r="V973" s="15">
        <v>17</v>
      </c>
      <c r="W973" s="15">
        <v>18</v>
      </c>
      <c r="X973" s="15">
        <v>19</v>
      </c>
      <c r="Y973" s="15">
        <v>20</v>
      </c>
      <c r="Z973" s="15">
        <v>21</v>
      </c>
      <c r="AA973" s="15">
        <v>22</v>
      </c>
      <c r="AB973" s="15">
        <v>23</v>
      </c>
      <c r="AC973" s="15">
        <v>24</v>
      </c>
      <c r="AD973" s="15">
        <v>25</v>
      </c>
      <c r="AE973" s="15">
        <v>26</v>
      </c>
      <c r="AF973" s="15">
        <v>27</v>
      </c>
      <c r="AG973" s="15">
        <v>28</v>
      </c>
      <c r="AH973" s="15">
        <v>29</v>
      </c>
      <c r="AI973" s="15">
        <v>30</v>
      </c>
      <c r="AJ973" s="15">
        <v>31</v>
      </c>
      <c r="AK973" s="15">
        <v>32</v>
      </c>
      <c r="AL973" s="15">
        <v>33</v>
      </c>
      <c r="AM973" s="15">
        <v>34</v>
      </c>
      <c r="AN973" s="15">
        <v>35</v>
      </c>
      <c r="AO973" s="15">
        <v>36</v>
      </c>
      <c r="AP973" s="15">
        <v>37</v>
      </c>
      <c r="AQ973" s="15">
        <v>38</v>
      </c>
      <c r="AR973" s="15">
        <v>39</v>
      </c>
      <c r="AS973" s="15">
        <v>40</v>
      </c>
      <c r="AT973" s="15">
        <v>41</v>
      </c>
      <c r="AU973" s="15">
        <v>42</v>
      </c>
      <c r="AV973" s="15">
        <v>43</v>
      </c>
      <c r="AW973" s="15">
        <v>44</v>
      </c>
      <c r="AX973" s="15">
        <v>45</v>
      </c>
      <c r="AY973" s="15">
        <v>46</v>
      </c>
      <c r="AZ973" s="15">
        <v>47</v>
      </c>
      <c r="BA973" s="15">
        <v>48</v>
      </c>
      <c r="BB973" s="15">
        <v>49</v>
      </c>
      <c r="BC973" s="15">
        <v>50</v>
      </c>
      <c r="BD973" s="15">
        <v>51</v>
      </c>
      <c r="BE973" s="15">
        <v>52</v>
      </c>
      <c r="BF973" s="15">
        <v>53</v>
      </c>
      <c r="BG973" s="15">
        <v>54</v>
      </c>
      <c r="BH973" s="15">
        <v>55</v>
      </c>
      <c r="BI973" s="15">
        <v>56</v>
      </c>
      <c r="BJ973" s="15">
        <v>57</v>
      </c>
      <c r="BK973" s="15">
        <v>58</v>
      </c>
      <c r="BL973" s="15">
        <v>59</v>
      </c>
      <c r="BM973" s="15">
        <v>60</v>
      </c>
      <c r="BN973" s="15">
        <v>61</v>
      </c>
      <c r="BO973" s="15">
        <v>62</v>
      </c>
      <c r="BP973" s="15">
        <v>63</v>
      </c>
      <c r="BQ973" s="15">
        <v>64</v>
      </c>
      <c r="BR973" s="15">
        <v>65</v>
      </c>
      <c r="BS973" s="15">
        <v>66</v>
      </c>
      <c r="BT973" s="15">
        <v>67</v>
      </c>
      <c r="BU973" s="15">
        <v>68</v>
      </c>
      <c r="BV973" s="15">
        <v>69</v>
      </c>
      <c r="BW973" s="15">
        <v>70</v>
      </c>
      <c r="BX973" s="15">
        <v>71</v>
      </c>
      <c r="BY973" s="15">
        <v>72</v>
      </c>
      <c r="BZ973" s="15">
        <v>73</v>
      </c>
      <c r="CA973" s="15">
        <v>74</v>
      </c>
      <c r="CB973" s="15">
        <v>75</v>
      </c>
      <c r="CC973" s="15">
        <v>76</v>
      </c>
      <c r="CD973" s="15">
        <v>77</v>
      </c>
      <c r="CE973" s="15">
        <v>78</v>
      </c>
      <c r="CF973" s="15">
        <v>79</v>
      </c>
      <c r="CG973" s="15">
        <v>80</v>
      </c>
      <c r="CH973" s="15">
        <v>81</v>
      </c>
      <c r="CI973" s="15">
        <v>82</v>
      </c>
      <c r="CJ973" s="15">
        <v>83</v>
      </c>
      <c r="CK973" s="15">
        <v>84</v>
      </c>
      <c r="CL973" s="15">
        <v>85</v>
      </c>
      <c r="CM973" s="15">
        <v>86</v>
      </c>
      <c r="CN973" s="15">
        <v>87</v>
      </c>
      <c r="CO973" s="15">
        <v>88</v>
      </c>
      <c r="CP973" s="15">
        <v>89</v>
      </c>
      <c r="CQ973" s="15">
        <v>90</v>
      </c>
      <c r="CR973" s="15">
        <v>91</v>
      </c>
      <c r="CS973" s="15">
        <v>92</v>
      </c>
      <c r="CT973" s="15">
        <v>93</v>
      </c>
      <c r="CU973" s="15">
        <v>94</v>
      </c>
      <c r="CV973" s="15">
        <v>95</v>
      </c>
      <c r="CW973" s="15">
        <v>96</v>
      </c>
      <c r="CX973" s="15">
        <v>97</v>
      </c>
      <c r="CY973" s="15">
        <v>98</v>
      </c>
      <c r="CZ973" s="15">
        <v>99</v>
      </c>
      <c r="DA973" s="15">
        <v>100</v>
      </c>
      <c r="DB973" s="15">
        <v>101</v>
      </c>
      <c r="DC973" s="15">
        <v>102</v>
      </c>
      <c r="DD973" s="15">
        <v>103</v>
      </c>
      <c r="DE973" s="15">
        <v>104</v>
      </c>
      <c r="DF973" s="15">
        <v>105</v>
      </c>
      <c r="DG973" s="15">
        <v>106</v>
      </c>
      <c r="DH973" s="15">
        <v>107</v>
      </c>
      <c r="DI973" s="15">
        <v>108</v>
      </c>
      <c r="DJ973" s="15">
        <v>109</v>
      </c>
      <c r="DK973" s="15">
        <v>110</v>
      </c>
      <c r="DL973" s="15">
        <v>111</v>
      </c>
      <c r="DM973" s="15">
        <v>112</v>
      </c>
      <c r="DN973" s="15">
        <v>113</v>
      </c>
      <c r="DO973" s="15">
        <v>114</v>
      </c>
      <c r="DP973" s="15">
        <v>115</v>
      </c>
      <c r="DQ973" s="15">
        <v>116</v>
      </c>
      <c r="DR973" s="15">
        <v>117</v>
      </c>
      <c r="DS973" s="15">
        <v>118</v>
      </c>
      <c r="DT973" s="15">
        <v>119</v>
      </c>
      <c r="DU973" s="15">
        <v>120</v>
      </c>
      <c r="DV973" s="15">
        <v>121</v>
      </c>
      <c r="DW973" s="15">
        <v>122</v>
      </c>
      <c r="DX973" s="15">
        <v>123</v>
      </c>
      <c r="DY973" s="15">
        <v>124</v>
      </c>
      <c r="DZ973" s="15">
        <v>125</v>
      </c>
      <c r="EA973" s="15">
        <v>126</v>
      </c>
      <c r="EB973" s="15">
        <v>127</v>
      </c>
      <c r="EC973" s="15">
        <v>128</v>
      </c>
      <c r="ED973" s="15">
        <v>129</v>
      </c>
      <c r="EE973" s="15">
        <v>130</v>
      </c>
      <c r="EF973" s="15">
        <v>131</v>
      </c>
      <c r="EG973" s="15">
        <v>132</v>
      </c>
      <c r="EH973" s="15">
        <v>133</v>
      </c>
      <c r="EI973" s="15">
        <v>134</v>
      </c>
      <c r="EJ973" s="15">
        <v>135</v>
      </c>
      <c r="EK973" s="15">
        <v>136</v>
      </c>
      <c r="EL973" s="15">
        <v>137</v>
      </c>
      <c r="EM973" s="15">
        <v>138</v>
      </c>
      <c r="EN973" s="15">
        <v>139</v>
      </c>
      <c r="EO973" s="15">
        <v>140</v>
      </c>
      <c r="EP973" s="15">
        <v>141</v>
      </c>
      <c r="EQ973" s="15">
        <v>142</v>
      </c>
      <c r="ER973" s="15">
        <v>143</v>
      </c>
      <c r="ES973" s="15">
        <v>144</v>
      </c>
      <c r="ET973" s="15">
        <v>145</v>
      </c>
      <c r="EU973" s="15">
        <v>146</v>
      </c>
      <c r="EV973" s="15">
        <v>147</v>
      </c>
      <c r="EW973" s="15">
        <v>148</v>
      </c>
      <c r="EX973" s="15">
        <v>149</v>
      </c>
      <c r="EY973" s="15">
        <v>150</v>
      </c>
      <c r="EZ973" s="15">
        <v>151</v>
      </c>
      <c r="FA973" s="15">
        <v>152</v>
      </c>
      <c r="FB973" s="15">
        <v>153</v>
      </c>
      <c r="FC973" s="15">
        <v>154</v>
      </c>
      <c r="FD973" s="15">
        <v>155</v>
      </c>
      <c r="FE973" s="15">
        <v>156</v>
      </c>
      <c r="FF973" s="15">
        <v>157</v>
      </c>
      <c r="FG973" s="15">
        <v>158</v>
      </c>
      <c r="FH973" s="15">
        <v>159</v>
      </c>
      <c r="FI973" s="15">
        <v>160</v>
      </c>
      <c r="FJ973" s="15">
        <v>161</v>
      </c>
      <c r="FK973" s="15">
        <v>162</v>
      </c>
      <c r="FL973" s="15">
        <v>163</v>
      </c>
      <c r="FM973" s="15">
        <v>164</v>
      </c>
      <c r="FN973" s="15">
        <v>165</v>
      </c>
      <c r="FO973" s="15">
        <v>166</v>
      </c>
      <c r="FP973" s="15">
        <v>167</v>
      </c>
      <c r="FQ973" s="15">
        <v>168</v>
      </c>
      <c r="FR973" s="15">
        <v>169</v>
      </c>
      <c r="FS973" s="15">
        <v>170</v>
      </c>
      <c r="FT973" s="15">
        <v>171</v>
      </c>
      <c r="FU973" s="15">
        <v>172</v>
      </c>
      <c r="FV973" s="15">
        <v>173</v>
      </c>
      <c r="FW973" s="15">
        <v>174</v>
      </c>
      <c r="FX973" s="15">
        <v>175</v>
      </c>
      <c r="FY973" s="15">
        <v>176</v>
      </c>
      <c r="FZ973" s="15">
        <v>177</v>
      </c>
      <c r="GA973" s="15">
        <v>178</v>
      </c>
      <c r="GB973" s="15">
        <v>179</v>
      </c>
      <c r="GC973" s="15">
        <v>180</v>
      </c>
      <c r="GD973" s="15">
        <v>181</v>
      </c>
      <c r="GE973" s="15">
        <v>182</v>
      </c>
      <c r="GF973" s="15">
        <v>183</v>
      </c>
      <c r="GG973" s="15">
        <v>184</v>
      </c>
      <c r="GH973" s="15">
        <v>185</v>
      </c>
      <c r="GI973" s="15">
        <v>186</v>
      </c>
      <c r="GJ973" s="15">
        <v>187</v>
      </c>
      <c r="GK973" s="15">
        <v>188</v>
      </c>
      <c r="GL973" s="15">
        <v>189</v>
      </c>
      <c r="GN973" s="15">
        <v>190</v>
      </c>
      <c r="GO973" s="15">
        <v>191</v>
      </c>
      <c r="GP973" s="15">
        <v>192</v>
      </c>
      <c r="GQ973" s="15">
        <v>193</v>
      </c>
      <c r="GS973" s="15">
        <v>194</v>
      </c>
      <c r="GT973" s="15">
        <v>195</v>
      </c>
      <c r="GU973" s="15">
        <v>196</v>
      </c>
      <c r="GV973" s="15">
        <v>197</v>
      </c>
    </row>
    <row r="974" spans="4:204" s="15" customFormat="1">
      <c r="E974" s="475" t="s">
        <v>311</v>
      </c>
      <c r="F974" s="15">
        <v>109</v>
      </c>
      <c r="G974" s="15">
        <v>153</v>
      </c>
      <c r="H974" s="15">
        <v>51</v>
      </c>
      <c r="I974" s="15">
        <v>113</v>
      </c>
      <c r="J974" s="15">
        <v>93</v>
      </c>
      <c r="K974" s="15">
        <v>144</v>
      </c>
      <c r="L974" s="15">
        <v>114</v>
      </c>
      <c r="M974" s="15">
        <v>159</v>
      </c>
      <c r="N974" s="15">
        <v>43</v>
      </c>
      <c r="O974" s="15">
        <v>2</v>
      </c>
      <c r="P974" s="15">
        <v>74</v>
      </c>
      <c r="Q974" s="15">
        <v>98</v>
      </c>
      <c r="R974" s="15">
        <v>24</v>
      </c>
      <c r="S974" s="15">
        <v>37</v>
      </c>
      <c r="T974" s="15">
        <v>156</v>
      </c>
      <c r="U974" s="15">
        <v>164</v>
      </c>
      <c r="V974" s="15">
        <v>1</v>
      </c>
      <c r="W974" s="15">
        <v>39</v>
      </c>
      <c r="X974" s="15">
        <v>23</v>
      </c>
      <c r="Y974" s="15">
        <v>183</v>
      </c>
      <c r="Z974" s="15">
        <v>169</v>
      </c>
      <c r="AA974" s="15">
        <v>139</v>
      </c>
      <c r="AB974" s="15">
        <v>197</v>
      </c>
      <c r="AC974" s="15">
        <v>73</v>
      </c>
      <c r="AD974" s="15">
        <v>87</v>
      </c>
      <c r="AE974" s="15">
        <v>94</v>
      </c>
      <c r="AF974" s="15">
        <v>184</v>
      </c>
      <c r="AG974" s="15">
        <v>86</v>
      </c>
      <c r="AH974" s="15">
        <v>172</v>
      </c>
      <c r="AI974" s="15">
        <v>187</v>
      </c>
      <c r="AJ974" s="15">
        <v>123</v>
      </c>
      <c r="AK974" s="15">
        <v>175</v>
      </c>
      <c r="AL974" s="15">
        <v>142</v>
      </c>
      <c r="AM974" s="15">
        <v>78</v>
      </c>
      <c r="AN974" s="15">
        <v>166</v>
      </c>
      <c r="AO974" s="15">
        <v>160</v>
      </c>
      <c r="AP974" s="15">
        <v>115</v>
      </c>
      <c r="AQ974" s="15">
        <v>47</v>
      </c>
      <c r="AR974" s="15">
        <v>18</v>
      </c>
      <c r="AS974" s="15">
        <v>36</v>
      </c>
      <c r="AT974" s="15">
        <v>7</v>
      </c>
      <c r="AU974" s="15">
        <v>25</v>
      </c>
      <c r="AV974" s="15">
        <v>71</v>
      </c>
      <c r="AW974" s="15">
        <v>108</v>
      </c>
      <c r="AX974" s="15">
        <v>189</v>
      </c>
      <c r="AY974" s="15">
        <v>70</v>
      </c>
      <c r="AZ974" s="15">
        <v>150</v>
      </c>
      <c r="BA974" s="15">
        <v>62</v>
      </c>
      <c r="BB974" s="15">
        <v>21</v>
      </c>
      <c r="BC974" s="15">
        <v>99</v>
      </c>
      <c r="BD974" s="15">
        <v>28</v>
      </c>
      <c r="BE974" s="15">
        <v>149</v>
      </c>
      <c r="BF974" s="15">
        <v>174</v>
      </c>
      <c r="BG974" s="15">
        <v>82</v>
      </c>
      <c r="BH974" s="15">
        <v>92</v>
      </c>
      <c r="BI974" s="15">
        <v>53</v>
      </c>
      <c r="BJ974" s="15">
        <v>59</v>
      </c>
      <c r="BK974" s="15">
        <v>77</v>
      </c>
      <c r="BL974" s="15">
        <v>116</v>
      </c>
      <c r="BM974" s="15">
        <v>101</v>
      </c>
      <c r="BN974" s="15">
        <v>163</v>
      </c>
      <c r="BO974" s="15">
        <v>110</v>
      </c>
      <c r="BP974" s="15">
        <v>112</v>
      </c>
      <c r="BQ974" s="15">
        <v>30</v>
      </c>
      <c r="BR974" s="15">
        <v>68</v>
      </c>
      <c r="BS974" s="15">
        <v>148</v>
      </c>
      <c r="BT974" s="15">
        <v>118</v>
      </c>
      <c r="BU974" s="15">
        <v>49</v>
      </c>
      <c r="BV974" s="15">
        <v>171</v>
      </c>
      <c r="BW974" s="15">
        <v>8</v>
      </c>
      <c r="BX974" s="15">
        <v>13</v>
      </c>
      <c r="BY974" s="15">
        <v>38</v>
      </c>
      <c r="BZ974" s="15">
        <v>186</v>
      </c>
      <c r="CA974" s="15">
        <v>170</v>
      </c>
      <c r="CB974" s="15">
        <v>157</v>
      </c>
      <c r="CC974" s="15">
        <v>44</v>
      </c>
      <c r="CD974" s="15">
        <v>89</v>
      </c>
      <c r="CE974" s="15">
        <v>34</v>
      </c>
      <c r="CF974" s="15">
        <v>195</v>
      </c>
      <c r="CG974" s="15">
        <v>132</v>
      </c>
      <c r="CH974" s="15">
        <v>40</v>
      </c>
      <c r="CI974" s="15">
        <v>176</v>
      </c>
      <c r="CJ974" s="15">
        <v>17</v>
      </c>
      <c r="CK974" s="15">
        <v>35</v>
      </c>
      <c r="CL974" s="15">
        <v>137</v>
      </c>
      <c r="CM974" s="15">
        <v>54</v>
      </c>
      <c r="CN974" s="15">
        <v>138</v>
      </c>
      <c r="CO974" s="15">
        <v>27</v>
      </c>
      <c r="CP974" s="15">
        <v>41</v>
      </c>
      <c r="CQ974" s="15">
        <v>173</v>
      </c>
      <c r="CR974" s="15">
        <v>125</v>
      </c>
      <c r="CS974" s="15">
        <v>50</v>
      </c>
      <c r="CT974" s="15">
        <v>193</v>
      </c>
      <c r="CU974" s="15">
        <v>26</v>
      </c>
      <c r="CV974" s="15">
        <v>181</v>
      </c>
      <c r="CW974" s="15">
        <v>104</v>
      </c>
      <c r="CX974" s="15">
        <v>131</v>
      </c>
      <c r="CY974" s="15">
        <v>185</v>
      </c>
      <c r="CZ974" s="15">
        <v>177</v>
      </c>
      <c r="DA974" s="15">
        <v>126</v>
      </c>
      <c r="DB974" s="15">
        <v>60</v>
      </c>
      <c r="DC974" s="15">
        <v>88</v>
      </c>
      <c r="DD974" s="15">
        <v>135</v>
      </c>
      <c r="DE974" s="15">
        <v>96</v>
      </c>
      <c r="DF974" s="15">
        <v>162</v>
      </c>
      <c r="DG974" s="15">
        <v>129</v>
      </c>
      <c r="DH974" s="15">
        <v>69</v>
      </c>
      <c r="DI974" s="15">
        <v>190</v>
      </c>
      <c r="DJ974" s="15">
        <v>12</v>
      </c>
      <c r="DK974" s="15">
        <v>143</v>
      </c>
      <c r="DL974" s="15">
        <v>196</v>
      </c>
      <c r="DM974" s="15">
        <v>84</v>
      </c>
      <c r="DN974" s="15">
        <v>119</v>
      </c>
      <c r="DO974" s="15">
        <v>127</v>
      </c>
      <c r="DP974" s="15">
        <v>61</v>
      </c>
      <c r="DQ974" s="15">
        <v>188</v>
      </c>
      <c r="DR974" s="15">
        <v>128</v>
      </c>
      <c r="DS974" s="15">
        <v>97</v>
      </c>
      <c r="DT974" s="15">
        <v>57</v>
      </c>
      <c r="DU974" s="15">
        <v>72</v>
      </c>
      <c r="DV974" s="15">
        <v>48</v>
      </c>
      <c r="DW974" s="15">
        <v>5</v>
      </c>
      <c r="DX974" s="15">
        <v>134</v>
      </c>
      <c r="DY974" s="15">
        <v>167</v>
      </c>
      <c r="DZ974" s="15">
        <v>91</v>
      </c>
      <c r="EA974" s="15">
        <v>103</v>
      </c>
      <c r="EB974" s="15">
        <v>11</v>
      </c>
      <c r="EC974" s="15">
        <v>165</v>
      </c>
      <c r="ED974" s="15">
        <v>136</v>
      </c>
      <c r="EE974" s="15">
        <v>46</v>
      </c>
      <c r="EF974" s="15">
        <v>9</v>
      </c>
      <c r="EG974" s="15">
        <v>80</v>
      </c>
      <c r="EH974" s="15">
        <v>152</v>
      </c>
      <c r="EI974" s="15">
        <v>65</v>
      </c>
      <c r="EJ974" s="15">
        <v>111</v>
      </c>
      <c r="EK974" s="15">
        <v>19</v>
      </c>
      <c r="EL974" s="15">
        <v>168</v>
      </c>
      <c r="EM974" s="15">
        <v>105</v>
      </c>
      <c r="EN974" s="15">
        <v>22</v>
      </c>
      <c r="EO974" s="15">
        <v>76</v>
      </c>
      <c r="EP974" s="15">
        <v>85</v>
      </c>
      <c r="EQ974" s="15">
        <v>95</v>
      </c>
      <c r="ER974" s="15">
        <v>6</v>
      </c>
      <c r="ES974" s="15">
        <v>178</v>
      </c>
      <c r="ET974" s="15">
        <v>147</v>
      </c>
      <c r="EU974" s="15">
        <v>180</v>
      </c>
      <c r="EV974" s="15">
        <v>192</v>
      </c>
      <c r="EW974" s="15">
        <v>182</v>
      </c>
      <c r="EX974" s="15">
        <v>141</v>
      </c>
      <c r="EY974" s="15">
        <v>158</v>
      </c>
      <c r="EZ974" s="15">
        <v>20</v>
      </c>
      <c r="FA974" s="15">
        <v>75</v>
      </c>
      <c r="FB974" s="15">
        <v>102</v>
      </c>
      <c r="FC974" s="15">
        <v>121</v>
      </c>
      <c r="FD974" s="15">
        <v>146</v>
      </c>
      <c r="FE974" s="15">
        <v>154</v>
      </c>
      <c r="FF974" s="15">
        <v>90</v>
      </c>
      <c r="FG974" s="15">
        <v>52</v>
      </c>
      <c r="FH974" s="15">
        <v>130</v>
      </c>
      <c r="FI974" s="15">
        <v>133</v>
      </c>
      <c r="FJ974" s="15">
        <v>58</v>
      </c>
      <c r="FK974" s="15">
        <v>106</v>
      </c>
      <c r="FL974" s="15">
        <v>67</v>
      </c>
      <c r="FM974" s="15">
        <v>42</v>
      </c>
      <c r="FN974" s="15">
        <v>81</v>
      </c>
      <c r="FO974" s="15">
        <v>10</v>
      </c>
      <c r="FP974" s="15">
        <v>124</v>
      </c>
      <c r="FQ974" s="15">
        <v>14</v>
      </c>
      <c r="FR974" s="15">
        <v>100</v>
      </c>
      <c r="FS974" s="15">
        <v>31</v>
      </c>
      <c r="FT974" s="15">
        <v>107</v>
      </c>
      <c r="FU974" s="15">
        <v>29</v>
      </c>
      <c r="FV974" s="15">
        <v>145</v>
      </c>
      <c r="FW974" s="15">
        <v>33</v>
      </c>
      <c r="FX974" s="15">
        <v>16</v>
      </c>
      <c r="FY974" s="15">
        <v>45</v>
      </c>
      <c r="FZ974" s="15">
        <v>161</v>
      </c>
      <c r="GA974" s="15">
        <v>151</v>
      </c>
      <c r="GB974" s="15">
        <v>194</v>
      </c>
      <c r="GC974" s="15">
        <v>3</v>
      </c>
      <c r="GD974" s="15">
        <v>55</v>
      </c>
      <c r="GE974" s="15">
        <v>120</v>
      </c>
      <c r="GF974" s="15">
        <v>179</v>
      </c>
      <c r="GG974" s="15">
        <v>191</v>
      </c>
      <c r="GH974" s="15">
        <v>4</v>
      </c>
      <c r="GI974" s="15">
        <v>64</v>
      </c>
      <c r="GJ974" s="15">
        <v>155</v>
      </c>
      <c r="GK974" s="15">
        <v>140</v>
      </c>
      <c r="GL974" s="15">
        <v>66</v>
      </c>
      <c r="GN974" s="15">
        <v>117</v>
      </c>
      <c r="GO974" s="15">
        <v>15</v>
      </c>
      <c r="GP974" s="15">
        <v>32</v>
      </c>
      <c r="GQ974" s="15">
        <v>122</v>
      </c>
      <c r="GS974" s="15">
        <v>83</v>
      </c>
      <c r="GT974" s="15">
        <v>79</v>
      </c>
      <c r="GU974" s="15">
        <v>56</v>
      </c>
      <c r="GV974" s="15">
        <v>63</v>
      </c>
    </row>
    <row r="975" spans="4:204" s="15" customFormat="1">
      <c r="E975" s="475" t="s">
        <v>313</v>
      </c>
      <c r="F975" s="15">
        <v>5</v>
      </c>
      <c r="G975" s="15">
        <v>36</v>
      </c>
      <c r="H975" s="15">
        <v>15</v>
      </c>
      <c r="I975" s="15">
        <v>27</v>
      </c>
      <c r="J975" s="15">
        <v>106</v>
      </c>
      <c r="K975" s="15">
        <v>23</v>
      </c>
      <c r="L975" s="15">
        <v>197</v>
      </c>
      <c r="M975" s="15">
        <v>12</v>
      </c>
      <c r="N975" s="15">
        <v>142</v>
      </c>
      <c r="O975" s="15">
        <v>163</v>
      </c>
      <c r="P975" s="15">
        <v>157</v>
      </c>
      <c r="Q975" s="15">
        <v>3</v>
      </c>
      <c r="R975" s="15">
        <v>37</v>
      </c>
      <c r="S975" s="15">
        <v>85</v>
      </c>
      <c r="T975" s="15">
        <v>77</v>
      </c>
      <c r="U975" s="15">
        <v>63</v>
      </c>
      <c r="V975" s="15">
        <v>140</v>
      </c>
      <c r="W975" s="15">
        <v>115</v>
      </c>
      <c r="X975" s="15">
        <v>128</v>
      </c>
      <c r="Y975" s="15">
        <v>13</v>
      </c>
      <c r="Z975" s="15">
        <v>119</v>
      </c>
      <c r="AA975" s="15">
        <v>143</v>
      </c>
      <c r="AB975" s="15">
        <v>187</v>
      </c>
      <c r="AC975" s="15">
        <v>176</v>
      </c>
      <c r="AD975" s="15">
        <v>21</v>
      </c>
      <c r="AE975" s="15">
        <v>95</v>
      </c>
      <c r="AF975" s="15">
        <v>185</v>
      </c>
      <c r="AG975" s="15">
        <v>72</v>
      </c>
      <c r="AH975" s="15">
        <v>156</v>
      </c>
      <c r="AI975" s="15">
        <v>19</v>
      </c>
      <c r="AJ975" s="15">
        <v>134</v>
      </c>
      <c r="AK975" s="15">
        <v>39</v>
      </c>
      <c r="AL975" s="15">
        <v>191</v>
      </c>
      <c r="AM975" s="15">
        <v>112</v>
      </c>
      <c r="AN975" s="15">
        <v>154</v>
      </c>
      <c r="AO975" s="15">
        <v>2</v>
      </c>
      <c r="AP975" s="15">
        <v>141</v>
      </c>
      <c r="AQ975" s="15">
        <v>89</v>
      </c>
      <c r="AR975" s="15">
        <v>146</v>
      </c>
      <c r="AS975" s="15">
        <v>17</v>
      </c>
      <c r="AT975" s="15">
        <v>99</v>
      </c>
      <c r="AU975" s="15">
        <v>193</v>
      </c>
      <c r="AV975" s="15">
        <v>160</v>
      </c>
      <c r="AW975" s="15">
        <v>58</v>
      </c>
      <c r="AX975" s="15">
        <v>118</v>
      </c>
      <c r="AY975" s="15">
        <v>162</v>
      </c>
      <c r="AZ975" s="15">
        <v>109</v>
      </c>
      <c r="BA975" s="15">
        <v>42</v>
      </c>
      <c r="BB975" s="15">
        <v>181</v>
      </c>
      <c r="BC975" s="15">
        <v>123</v>
      </c>
      <c r="BD975" s="15">
        <v>184</v>
      </c>
      <c r="BE975" s="15">
        <v>74</v>
      </c>
      <c r="BF975" s="15">
        <v>70</v>
      </c>
      <c r="BG975" s="15">
        <v>192</v>
      </c>
      <c r="BH975" s="15">
        <v>11</v>
      </c>
      <c r="BI975" s="15">
        <v>149</v>
      </c>
      <c r="BJ975" s="15">
        <v>166</v>
      </c>
      <c r="BK975" s="15">
        <v>155</v>
      </c>
      <c r="BL975" s="15">
        <v>196</v>
      </c>
      <c r="BM975" s="15">
        <v>1</v>
      </c>
      <c r="BN975" s="15">
        <v>170</v>
      </c>
      <c r="BO975" s="15">
        <v>101</v>
      </c>
      <c r="BP975" s="15">
        <v>147</v>
      </c>
      <c r="BQ975" s="15">
        <v>16</v>
      </c>
      <c r="BR975" s="15">
        <v>171</v>
      </c>
      <c r="BS975" s="15">
        <v>139</v>
      </c>
      <c r="BT975" s="15">
        <v>164</v>
      </c>
      <c r="BU975" s="15">
        <v>79</v>
      </c>
      <c r="BV975" s="15">
        <v>91</v>
      </c>
      <c r="BW975" s="15">
        <v>103</v>
      </c>
      <c r="BX975" s="15">
        <v>137</v>
      </c>
      <c r="BY975" s="15">
        <v>173</v>
      </c>
      <c r="BZ975" s="15">
        <v>87</v>
      </c>
      <c r="CA975" s="15">
        <v>125</v>
      </c>
      <c r="CB975" s="15">
        <v>186</v>
      </c>
      <c r="CC975" s="15">
        <v>110</v>
      </c>
      <c r="CD975" s="15">
        <v>33</v>
      </c>
      <c r="CE975" s="15">
        <v>167</v>
      </c>
      <c r="CF975" s="15">
        <v>51</v>
      </c>
      <c r="CG975" s="15">
        <v>148</v>
      </c>
      <c r="CH975" s="15">
        <v>189</v>
      </c>
      <c r="CI975" s="15">
        <v>10</v>
      </c>
      <c r="CJ975" s="15">
        <v>144</v>
      </c>
      <c r="CK975" s="15">
        <v>38</v>
      </c>
      <c r="CL975" s="15">
        <v>153</v>
      </c>
      <c r="CM975" s="15">
        <v>49</v>
      </c>
      <c r="CN975" s="15">
        <v>54</v>
      </c>
      <c r="CO975" s="15">
        <v>31</v>
      </c>
      <c r="CP975" s="15">
        <v>190</v>
      </c>
      <c r="CQ975" s="15">
        <v>96</v>
      </c>
      <c r="CR975" s="15">
        <v>50</v>
      </c>
      <c r="CS975" s="15">
        <v>180</v>
      </c>
      <c r="CT975" s="15">
        <v>132</v>
      </c>
      <c r="CU975" s="15">
        <v>76</v>
      </c>
      <c r="CV975" s="15">
        <v>129</v>
      </c>
      <c r="CW975" s="15">
        <v>30</v>
      </c>
      <c r="CX975" s="15">
        <v>165</v>
      </c>
      <c r="CY975" s="15">
        <v>124</v>
      </c>
      <c r="CZ975" s="15">
        <v>60</v>
      </c>
      <c r="DA975" s="15">
        <v>32</v>
      </c>
      <c r="DB975" s="15">
        <v>105</v>
      </c>
      <c r="DC975" s="15">
        <v>179</v>
      </c>
      <c r="DD975" s="15">
        <v>41</v>
      </c>
      <c r="DE975" s="15">
        <v>28</v>
      </c>
      <c r="DF975" s="15">
        <v>94</v>
      </c>
      <c r="DG975" s="15">
        <v>14</v>
      </c>
      <c r="DH975" s="15">
        <v>93</v>
      </c>
      <c r="DI975" s="15">
        <v>59</v>
      </c>
      <c r="DJ975" s="15">
        <v>62</v>
      </c>
      <c r="DK975" s="15">
        <v>9</v>
      </c>
      <c r="DL975" s="15">
        <v>120</v>
      </c>
      <c r="DM975" s="15">
        <v>34</v>
      </c>
      <c r="DN975" s="15">
        <v>66</v>
      </c>
      <c r="DO975" s="15">
        <v>56</v>
      </c>
      <c r="DP975" s="15">
        <v>98</v>
      </c>
      <c r="DQ975" s="15">
        <v>100</v>
      </c>
      <c r="DR975" s="15">
        <v>73</v>
      </c>
      <c r="DS975" s="15">
        <v>136</v>
      </c>
      <c r="DT975" s="15">
        <v>53</v>
      </c>
      <c r="DU975" s="15">
        <v>86</v>
      </c>
      <c r="DV975" s="15">
        <v>4</v>
      </c>
      <c r="DW975" s="15">
        <v>43</v>
      </c>
      <c r="DX975" s="15">
        <v>69</v>
      </c>
      <c r="DY975" s="15">
        <v>81</v>
      </c>
      <c r="DZ975" s="15">
        <v>52</v>
      </c>
      <c r="EA975" s="15">
        <v>158</v>
      </c>
      <c r="EB975" s="15">
        <v>145</v>
      </c>
      <c r="EC975" s="15">
        <v>122</v>
      </c>
      <c r="ED975" s="15">
        <v>138</v>
      </c>
      <c r="EE975" s="15">
        <v>194</v>
      </c>
      <c r="EF975" s="15">
        <v>175</v>
      </c>
      <c r="EG975" s="15">
        <v>178</v>
      </c>
      <c r="EH975" s="15">
        <v>29</v>
      </c>
      <c r="EI975" s="15">
        <v>152</v>
      </c>
      <c r="EJ975" s="15">
        <v>71</v>
      </c>
      <c r="EK975" s="15">
        <v>113</v>
      </c>
      <c r="EL975" s="15">
        <v>24</v>
      </c>
      <c r="EM975" s="15">
        <v>90</v>
      </c>
      <c r="EN975" s="15">
        <v>188</v>
      </c>
      <c r="EO975" s="15">
        <v>47</v>
      </c>
      <c r="EP975" s="15">
        <v>8</v>
      </c>
      <c r="EQ975" s="15">
        <v>26</v>
      </c>
      <c r="ER975" s="15">
        <v>22</v>
      </c>
      <c r="ES975" s="15">
        <v>61</v>
      </c>
      <c r="ET975" s="15">
        <v>161</v>
      </c>
      <c r="EU975" s="15">
        <v>68</v>
      </c>
      <c r="EV975" s="15">
        <v>18</v>
      </c>
      <c r="EW975" s="15">
        <v>80</v>
      </c>
      <c r="EX975" s="15">
        <v>107</v>
      </c>
      <c r="EY975" s="15">
        <v>88</v>
      </c>
      <c r="EZ975" s="15">
        <v>130</v>
      </c>
      <c r="FA975" s="15">
        <v>104</v>
      </c>
      <c r="FB975" s="15">
        <v>121</v>
      </c>
      <c r="FC975" s="15">
        <v>46</v>
      </c>
      <c r="FD975" s="15">
        <v>44</v>
      </c>
      <c r="FE975" s="15">
        <v>150</v>
      </c>
      <c r="FF975" s="15">
        <v>55</v>
      </c>
      <c r="FG975" s="15">
        <v>114</v>
      </c>
      <c r="FH975" s="15">
        <v>168</v>
      </c>
      <c r="FI975" s="15">
        <v>7</v>
      </c>
      <c r="FJ975" s="15">
        <v>127</v>
      </c>
      <c r="FK975" s="15">
        <v>133</v>
      </c>
      <c r="FL975" s="15">
        <v>169</v>
      </c>
      <c r="FM975" s="15">
        <v>67</v>
      </c>
      <c r="FN975" s="15">
        <v>97</v>
      </c>
      <c r="FO975" s="15">
        <v>57</v>
      </c>
      <c r="FP975" s="15">
        <v>135</v>
      </c>
      <c r="FQ975" s="15">
        <v>126</v>
      </c>
      <c r="FR975" s="15">
        <v>111</v>
      </c>
      <c r="FS975" s="15">
        <v>83</v>
      </c>
      <c r="FT975" s="15">
        <v>172</v>
      </c>
      <c r="FU975" s="15">
        <v>116</v>
      </c>
      <c r="FV975" s="15">
        <v>84</v>
      </c>
      <c r="FW975" s="15">
        <v>6</v>
      </c>
      <c r="FX975" s="15">
        <v>131</v>
      </c>
      <c r="FY975" s="15">
        <v>35</v>
      </c>
      <c r="FZ975" s="15">
        <v>78</v>
      </c>
      <c r="GA975" s="15">
        <v>92</v>
      </c>
      <c r="GB975" s="15">
        <v>102</v>
      </c>
      <c r="GC975" s="15">
        <v>64</v>
      </c>
      <c r="GD975" s="15">
        <v>108</v>
      </c>
      <c r="GE975" s="15">
        <v>174</v>
      </c>
      <c r="GF975" s="15">
        <v>195</v>
      </c>
      <c r="GG975" s="15">
        <v>117</v>
      </c>
      <c r="GH975" s="15">
        <v>48</v>
      </c>
      <c r="GI975" s="15">
        <v>75</v>
      </c>
      <c r="GJ975" s="15">
        <v>183</v>
      </c>
      <c r="GK975" s="15">
        <v>82</v>
      </c>
      <c r="GL975" s="15">
        <v>151</v>
      </c>
      <c r="GN975" s="15">
        <v>25</v>
      </c>
      <c r="GO975" s="15">
        <v>20</v>
      </c>
      <c r="GP975" s="15">
        <v>177</v>
      </c>
      <c r="GQ975" s="15">
        <v>40</v>
      </c>
      <c r="GS975" s="15">
        <v>65</v>
      </c>
      <c r="GT975" s="15">
        <v>159</v>
      </c>
      <c r="GU975" s="15">
        <v>45</v>
      </c>
      <c r="GV975" s="15">
        <v>182</v>
      </c>
    </row>
    <row r="976" spans="4:204" s="15" customFormat="1"/>
    <row r="977" spans="4:205" s="15" customFormat="1">
      <c r="D977" s="479">
        <v>198</v>
      </c>
      <c r="E977" s="40" t="s">
        <v>338</v>
      </c>
    </row>
    <row r="978" spans="4:205" s="15" customFormat="1">
      <c r="E978" s="475" t="s">
        <v>283</v>
      </c>
      <c r="F978" s="15">
        <v>1</v>
      </c>
      <c r="G978" s="15">
        <v>2</v>
      </c>
      <c r="H978" s="15">
        <v>3</v>
      </c>
      <c r="I978" s="15">
        <v>4</v>
      </c>
      <c r="J978" s="15">
        <v>5</v>
      </c>
      <c r="K978" s="15">
        <v>6</v>
      </c>
      <c r="L978" s="15">
        <v>7</v>
      </c>
      <c r="M978" s="15">
        <v>8</v>
      </c>
      <c r="N978" s="15">
        <v>9</v>
      </c>
      <c r="O978" s="15">
        <v>10</v>
      </c>
      <c r="P978" s="15">
        <v>11</v>
      </c>
      <c r="Q978" s="15">
        <v>12</v>
      </c>
      <c r="R978" s="15">
        <v>13</v>
      </c>
      <c r="S978" s="15">
        <v>14</v>
      </c>
      <c r="T978" s="15">
        <v>15</v>
      </c>
      <c r="U978" s="15">
        <v>16</v>
      </c>
      <c r="V978" s="15">
        <v>17</v>
      </c>
      <c r="W978" s="15">
        <v>18</v>
      </c>
      <c r="X978" s="15">
        <v>19</v>
      </c>
      <c r="Y978" s="15">
        <v>20</v>
      </c>
      <c r="Z978" s="15">
        <v>21</v>
      </c>
      <c r="AA978" s="15">
        <v>22</v>
      </c>
      <c r="AB978" s="15">
        <v>23</v>
      </c>
      <c r="AC978" s="15">
        <v>24</v>
      </c>
      <c r="AD978" s="15">
        <v>25</v>
      </c>
      <c r="AE978" s="15">
        <v>26</v>
      </c>
      <c r="AF978" s="15">
        <v>27</v>
      </c>
      <c r="AG978" s="15">
        <v>28</v>
      </c>
      <c r="AH978" s="15">
        <v>29</v>
      </c>
      <c r="AI978" s="15">
        <v>30</v>
      </c>
      <c r="AJ978" s="15">
        <v>31</v>
      </c>
      <c r="AK978" s="15">
        <v>32</v>
      </c>
      <c r="AL978" s="15">
        <v>33</v>
      </c>
      <c r="AM978" s="15">
        <v>34</v>
      </c>
      <c r="AN978" s="15">
        <v>35</v>
      </c>
      <c r="AO978" s="15">
        <v>36</v>
      </c>
      <c r="AP978" s="15">
        <v>37</v>
      </c>
      <c r="AQ978" s="15">
        <v>38</v>
      </c>
      <c r="AR978" s="15">
        <v>39</v>
      </c>
      <c r="AS978" s="15">
        <v>40</v>
      </c>
      <c r="AT978" s="15">
        <v>41</v>
      </c>
      <c r="AU978" s="15">
        <v>42</v>
      </c>
      <c r="AV978" s="15">
        <v>43</v>
      </c>
      <c r="AW978" s="15">
        <v>44</v>
      </c>
      <c r="AX978" s="15">
        <v>45</v>
      </c>
      <c r="AY978" s="15">
        <v>46</v>
      </c>
      <c r="AZ978" s="15">
        <v>47</v>
      </c>
      <c r="BA978" s="15">
        <v>48</v>
      </c>
      <c r="BB978" s="15">
        <v>49</v>
      </c>
      <c r="BC978" s="15">
        <v>50</v>
      </c>
      <c r="BD978" s="15">
        <v>51</v>
      </c>
      <c r="BE978" s="15">
        <v>52</v>
      </c>
      <c r="BF978" s="15">
        <v>53</v>
      </c>
      <c r="BG978" s="15">
        <v>54</v>
      </c>
      <c r="BH978" s="15">
        <v>55</v>
      </c>
      <c r="BI978" s="15">
        <v>56</v>
      </c>
      <c r="BJ978" s="15">
        <v>57</v>
      </c>
      <c r="BK978" s="15">
        <v>58</v>
      </c>
      <c r="BL978" s="15">
        <v>59</v>
      </c>
      <c r="BM978" s="15">
        <v>60</v>
      </c>
      <c r="BN978" s="15">
        <v>61</v>
      </c>
      <c r="BO978" s="15">
        <v>62</v>
      </c>
      <c r="BP978" s="15">
        <v>63</v>
      </c>
      <c r="BQ978" s="15">
        <v>64</v>
      </c>
      <c r="BR978" s="15">
        <v>65</v>
      </c>
      <c r="BS978" s="15">
        <v>66</v>
      </c>
      <c r="BT978" s="15">
        <v>67</v>
      </c>
      <c r="BU978" s="15">
        <v>68</v>
      </c>
      <c r="BV978" s="15">
        <v>69</v>
      </c>
      <c r="BW978" s="15">
        <v>70</v>
      </c>
      <c r="BX978" s="15">
        <v>71</v>
      </c>
      <c r="BY978" s="15">
        <v>72</v>
      </c>
      <c r="BZ978" s="15">
        <v>73</v>
      </c>
      <c r="CA978" s="15">
        <v>74</v>
      </c>
      <c r="CB978" s="15">
        <v>75</v>
      </c>
      <c r="CC978" s="15">
        <v>76</v>
      </c>
      <c r="CD978" s="15">
        <v>77</v>
      </c>
      <c r="CE978" s="15">
        <v>78</v>
      </c>
      <c r="CF978" s="15">
        <v>79</v>
      </c>
      <c r="CG978" s="15">
        <v>80</v>
      </c>
      <c r="CH978" s="15">
        <v>81</v>
      </c>
      <c r="CI978" s="15">
        <v>82</v>
      </c>
      <c r="CJ978" s="15">
        <v>83</v>
      </c>
      <c r="CK978" s="15">
        <v>84</v>
      </c>
      <c r="CL978" s="15">
        <v>85</v>
      </c>
      <c r="CM978" s="15">
        <v>86</v>
      </c>
      <c r="CN978" s="15">
        <v>87</v>
      </c>
      <c r="CO978" s="15">
        <v>88</v>
      </c>
      <c r="CP978" s="15">
        <v>89</v>
      </c>
      <c r="CQ978" s="15">
        <v>90</v>
      </c>
      <c r="CR978" s="15">
        <v>91</v>
      </c>
      <c r="CS978" s="15">
        <v>92</v>
      </c>
      <c r="CT978" s="15">
        <v>93</v>
      </c>
      <c r="CU978" s="15">
        <v>94</v>
      </c>
      <c r="CV978" s="15">
        <v>95</v>
      </c>
      <c r="CW978" s="15">
        <v>96</v>
      </c>
      <c r="CX978" s="15">
        <v>97</v>
      </c>
      <c r="CY978" s="15">
        <v>98</v>
      </c>
      <c r="CZ978" s="15">
        <v>99</v>
      </c>
      <c r="DA978" s="15">
        <v>100</v>
      </c>
      <c r="DB978" s="15">
        <v>101</v>
      </c>
      <c r="DC978" s="15">
        <v>102</v>
      </c>
      <c r="DD978" s="15">
        <v>103</v>
      </c>
      <c r="DE978" s="15">
        <v>104</v>
      </c>
      <c r="DF978" s="15">
        <v>105</v>
      </c>
      <c r="DG978" s="15">
        <v>106</v>
      </c>
      <c r="DH978" s="15">
        <v>107</v>
      </c>
      <c r="DI978" s="15">
        <v>108</v>
      </c>
      <c r="DJ978" s="15">
        <v>109</v>
      </c>
      <c r="DK978" s="15">
        <v>110</v>
      </c>
      <c r="DL978" s="15">
        <v>111</v>
      </c>
      <c r="DM978" s="15">
        <v>112</v>
      </c>
      <c r="DN978" s="15">
        <v>113</v>
      </c>
      <c r="DO978" s="15">
        <v>114</v>
      </c>
      <c r="DP978" s="15">
        <v>115</v>
      </c>
      <c r="DQ978" s="15">
        <v>116</v>
      </c>
      <c r="DR978" s="15">
        <v>117</v>
      </c>
      <c r="DS978" s="15">
        <v>118</v>
      </c>
      <c r="DT978" s="15">
        <v>119</v>
      </c>
      <c r="DU978" s="15">
        <v>120</v>
      </c>
      <c r="DV978" s="15">
        <v>121</v>
      </c>
      <c r="DW978" s="15">
        <v>122</v>
      </c>
      <c r="DX978" s="15">
        <v>123</v>
      </c>
      <c r="DY978" s="15">
        <v>124</v>
      </c>
      <c r="DZ978" s="15">
        <v>125</v>
      </c>
      <c r="EA978" s="15">
        <v>126</v>
      </c>
      <c r="EB978" s="15">
        <v>127</v>
      </c>
      <c r="EC978" s="15">
        <v>128</v>
      </c>
      <c r="ED978" s="15">
        <v>129</v>
      </c>
      <c r="EE978" s="15">
        <v>130</v>
      </c>
      <c r="EF978" s="15">
        <v>131</v>
      </c>
      <c r="EG978" s="15">
        <v>132</v>
      </c>
      <c r="EH978" s="15">
        <v>133</v>
      </c>
      <c r="EI978" s="15">
        <v>134</v>
      </c>
      <c r="EJ978" s="15">
        <v>135</v>
      </c>
      <c r="EK978" s="15">
        <v>136</v>
      </c>
      <c r="EL978" s="15">
        <v>137</v>
      </c>
      <c r="EM978" s="15">
        <v>138</v>
      </c>
      <c r="EN978" s="15">
        <v>139</v>
      </c>
      <c r="EO978" s="15">
        <v>140</v>
      </c>
      <c r="EP978" s="15">
        <v>141</v>
      </c>
      <c r="EQ978" s="15">
        <v>142</v>
      </c>
      <c r="ER978" s="15">
        <v>143</v>
      </c>
      <c r="ES978" s="15">
        <v>144</v>
      </c>
      <c r="ET978" s="15">
        <v>145</v>
      </c>
      <c r="EU978" s="15">
        <v>146</v>
      </c>
      <c r="EV978" s="15">
        <v>147</v>
      </c>
      <c r="EW978" s="15">
        <v>148</v>
      </c>
      <c r="EX978" s="15">
        <v>149</v>
      </c>
      <c r="EY978" s="15">
        <v>150</v>
      </c>
      <c r="EZ978" s="15">
        <v>151</v>
      </c>
      <c r="FA978" s="15">
        <v>152</v>
      </c>
      <c r="FB978" s="15">
        <v>153</v>
      </c>
      <c r="FC978" s="15">
        <v>154</v>
      </c>
      <c r="FD978" s="15">
        <v>155</v>
      </c>
      <c r="FE978" s="15">
        <v>156</v>
      </c>
      <c r="FF978" s="15">
        <v>157</v>
      </c>
      <c r="FG978" s="15">
        <v>158</v>
      </c>
      <c r="FH978" s="15">
        <v>159</v>
      </c>
      <c r="FI978" s="15">
        <v>160</v>
      </c>
      <c r="FJ978" s="15">
        <v>161</v>
      </c>
      <c r="FK978" s="15">
        <v>162</v>
      </c>
      <c r="FL978" s="15">
        <v>163</v>
      </c>
      <c r="FM978" s="15">
        <v>164</v>
      </c>
      <c r="FN978" s="15">
        <v>165</v>
      </c>
      <c r="FO978" s="15">
        <v>166</v>
      </c>
      <c r="FP978" s="15">
        <v>167</v>
      </c>
      <c r="FQ978" s="15">
        <v>168</v>
      </c>
      <c r="FR978" s="15">
        <v>169</v>
      </c>
      <c r="FS978" s="15">
        <v>170</v>
      </c>
      <c r="FT978" s="15">
        <v>171</v>
      </c>
      <c r="FU978" s="15">
        <v>172</v>
      </c>
      <c r="FV978" s="15">
        <v>173</v>
      </c>
      <c r="FW978" s="15">
        <v>174</v>
      </c>
      <c r="FX978" s="15">
        <v>175</v>
      </c>
      <c r="FY978" s="15">
        <v>176</v>
      </c>
      <c r="FZ978" s="15">
        <v>177</v>
      </c>
      <c r="GA978" s="15">
        <v>178</v>
      </c>
      <c r="GB978" s="15">
        <v>179</v>
      </c>
      <c r="GC978" s="15">
        <v>180</v>
      </c>
      <c r="GD978" s="15">
        <v>181</v>
      </c>
      <c r="GE978" s="15">
        <v>182</v>
      </c>
      <c r="GF978" s="15">
        <v>183</v>
      </c>
      <c r="GG978" s="15">
        <v>184</v>
      </c>
      <c r="GH978" s="15">
        <v>185</v>
      </c>
      <c r="GI978" s="15">
        <v>186</v>
      </c>
      <c r="GJ978" s="15">
        <v>187</v>
      </c>
      <c r="GK978" s="15">
        <v>188</v>
      </c>
      <c r="GL978" s="15">
        <v>189</v>
      </c>
      <c r="GM978" s="15">
        <v>190</v>
      </c>
      <c r="GN978" s="15">
        <v>191</v>
      </c>
      <c r="GO978" s="15">
        <v>192</v>
      </c>
      <c r="GP978" s="15">
        <v>193</v>
      </c>
      <c r="GQ978" s="15">
        <v>194</v>
      </c>
      <c r="GS978" s="15">
        <v>195</v>
      </c>
      <c r="GT978" s="15">
        <v>196</v>
      </c>
      <c r="GU978" s="15">
        <v>197</v>
      </c>
      <c r="GV978" s="15">
        <v>198</v>
      </c>
    </row>
    <row r="979" spans="4:205" s="15" customFormat="1">
      <c r="E979" s="475" t="s">
        <v>311</v>
      </c>
      <c r="F979" s="15">
        <v>64</v>
      </c>
      <c r="G979" s="15">
        <v>45</v>
      </c>
      <c r="H979" s="15">
        <v>196</v>
      </c>
      <c r="I979" s="15">
        <v>110</v>
      </c>
      <c r="J979" s="15">
        <v>37</v>
      </c>
      <c r="K979" s="15">
        <v>169</v>
      </c>
      <c r="L979" s="15">
        <v>113</v>
      </c>
      <c r="M979" s="15">
        <v>126</v>
      </c>
      <c r="N979" s="15">
        <v>188</v>
      </c>
      <c r="O979" s="15">
        <v>53</v>
      </c>
      <c r="P979" s="15">
        <v>23</v>
      </c>
      <c r="Q979" s="15">
        <v>70</v>
      </c>
      <c r="R979" s="15">
        <v>55</v>
      </c>
      <c r="S979" s="15">
        <v>145</v>
      </c>
      <c r="T979" s="15">
        <v>102</v>
      </c>
      <c r="U979" s="15">
        <v>50</v>
      </c>
      <c r="V979" s="15">
        <v>135</v>
      </c>
      <c r="W979" s="15">
        <v>175</v>
      </c>
      <c r="X979" s="15">
        <v>63</v>
      </c>
      <c r="Y979" s="15">
        <v>51</v>
      </c>
      <c r="Z979" s="15">
        <v>78</v>
      </c>
      <c r="AA979" s="15">
        <v>8</v>
      </c>
      <c r="AB979" s="15">
        <v>19</v>
      </c>
      <c r="AC979" s="15">
        <v>106</v>
      </c>
      <c r="AD979" s="15">
        <v>167</v>
      </c>
      <c r="AE979" s="15">
        <v>73</v>
      </c>
      <c r="AF979" s="15">
        <v>156</v>
      </c>
      <c r="AG979" s="15">
        <v>186</v>
      </c>
      <c r="AH979" s="15">
        <v>117</v>
      </c>
      <c r="AI979" s="15">
        <v>99</v>
      </c>
      <c r="AJ979" s="15">
        <v>80</v>
      </c>
      <c r="AK979" s="15">
        <v>18</v>
      </c>
      <c r="AL979" s="15">
        <v>130</v>
      </c>
      <c r="AM979" s="15">
        <v>195</v>
      </c>
      <c r="AN979" s="15">
        <v>36</v>
      </c>
      <c r="AO979" s="15">
        <v>170</v>
      </c>
      <c r="AP979" s="15">
        <v>155</v>
      </c>
      <c r="AQ979" s="15">
        <v>96</v>
      </c>
      <c r="AR979" s="15">
        <v>183</v>
      </c>
      <c r="AS979" s="15">
        <v>91</v>
      </c>
      <c r="AT979" s="15">
        <v>30</v>
      </c>
      <c r="AU979" s="15">
        <v>94</v>
      </c>
      <c r="AV979" s="15">
        <v>62</v>
      </c>
      <c r="AW979" s="15">
        <v>17</v>
      </c>
      <c r="AX979" s="15">
        <v>2</v>
      </c>
      <c r="AY979" s="15">
        <v>108</v>
      </c>
      <c r="AZ979" s="15">
        <v>131</v>
      </c>
      <c r="BA979" s="15">
        <v>101</v>
      </c>
      <c r="BB979" s="15">
        <v>173</v>
      </c>
      <c r="BC979" s="15">
        <v>111</v>
      </c>
      <c r="BD979" s="15">
        <v>157</v>
      </c>
      <c r="BE979" s="15">
        <v>46</v>
      </c>
      <c r="BF979" s="15">
        <v>192</v>
      </c>
      <c r="BG979" s="15">
        <v>38</v>
      </c>
      <c r="BH979" s="15">
        <v>142</v>
      </c>
      <c r="BI979" s="15">
        <v>140</v>
      </c>
      <c r="BJ979" s="15">
        <v>13</v>
      </c>
      <c r="BK979" s="15">
        <v>105</v>
      </c>
      <c r="BL979" s="15">
        <v>171</v>
      </c>
      <c r="BM979" s="15">
        <v>187</v>
      </c>
      <c r="BN979" s="15">
        <v>177</v>
      </c>
      <c r="BO979" s="15">
        <v>75</v>
      </c>
      <c r="BP979" s="15">
        <v>6</v>
      </c>
      <c r="BQ979" s="15">
        <v>56</v>
      </c>
      <c r="BR979" s="15">
        <v>1</v>
      </c>
      <c r="BS979" s="15">
        <v>180</v>
      </c>
      <c r="BT979" s="15">
        <v>166</v>
      </c>
      <c r="BU979" s="15">
        <v>124</v>
      </c>
      <c r="BV979" s="15">
        <v>11</v>
      </c>
      <c r="BW979" s="15">
        <v>134</v>
      </c>
      <c r="BX979" s="15">
        <v>114</v>
      </c>
      <c r="BY979" s="15">
        <v>39</v>
      </c>
      <c r="BZ979" s="15">
        <v>120</v>
      </c>
      <c r="CA979" s="15">
        <v>87</v>
      </c>
      <c r="CB979" s="15">
        <v>123</v>
      </c>
      <c r="CC979" s="15">
        <v>147</v>
      </c>
      <c r="CD979" s="15">
        <v>185</v>
      </c>
      <c r="CE979" s="15">
        <v>160</v>
      </c>
      <c r="CF979" s="15">
        <v>7</v>
      </c>
      <c r="CG979" s="15">
        <v>194</v>
      </c>
      <c r="CH979" s="15">
        <v>115</v>
      </c>
      <c r="CI979" s="15">
        <v>143</v>
      </c>
      <c r="CJ979" s="15">
        <v>72</v>
      </c>
      <c r="CK979" s="15">
        <v>47</v>
      </c>
      <c r="CL979" s="15">
        <v>67</v>
      </c>
      <c r="CM979" s="15">
        <v>83</v>
      </c>
      <c r="CN979" s="15">
        <v>197</v>
      </c>
      <c r="CO979" s="15">
        <v>151</v>
      </c>
      <c r="CP979" s="15">
        <v>98</v>
      </c>
      <c r="CQ979" s="15">
        <v>107</v>
      </c>
      <c r="CR979" s="15">
        <v>5</v>
      </c>
      <c r="CS979" s="15">
        <v>43</v>
      </c>
      <c r="CT979" s="15">
        <v>59</v>
      </c>
      <c r="CU979" s="15">
        <v>182</v>
      </c>
      <c r="CV979" s="15">
        <v>69</v>
      </c>
      <c r="CW979" s="15">
        <v>154</v>
      </c>
      <c r="CX979" s="15">
        <v>48</v>
      </c>
      <c r="CY979" s="15">
        <v>12</v>
      </c>
      <c r="CZ979" s="15">
        <v>41</v>
      </c>
      <c r="DA979" s="15">
        <v>184</v>
      </c>
      <c r="DB979" s="15">
        <v>149</v>
      </c>
      <c r="DC979" s="15">
        <v>95</v>
      </c>
      <c r="DD979" s="15">
        <v>137</v>
      </c>
      <c r="DE979" s="15">
        <v>28</v>
      </c>
      <c r="DF979" s="15">
        <v>31</v>
      </c>
      <c r="DG979" s="15">
        <v>25</v>
      </c>
      <c r="DH979" s="15">
        <v>90</v>
      </c>
      <c r="DI979" s="15">
        <v>162</v>
      </c>
      <c r="DJ979" s="15">
        <v>76</v>
      </c>
      <c r="DK979" s="15">
        <v>116</v>
      </c>
      <c r="DL979" s="15">
        <v>44</v>
      </c>
      <c r="DM979" s="15">
        <v>118</v>
      </c>
      <c r="DN979" s="15">
        <v>15</v>
      </c>
      <c r="DO979" s="15">
        <v>193</v>
      </c>
      <c r="DP979" s="15">
        <v>121</v>
      </c>
      <c r="DQ979" s="15">
        <v>9</v>
      </c>
      <c r="DR979" s="15">
        <v>54</v>
      </c>
      <c r="DS979" s="15">
        <v>112</v>
      </c>
      <c r="DT979" s="15">
        <v>132</v>
      </c>
      <c r="DU979" s="15">
        <v>24</v>
      </c>
      <c r="DV979" s="15">
        <v>89</v>
      </c>
      <c r="DW979" s="15">
        <v>3</v>
      </c>
      <c r="DX979" s="15">
        <v>71</v>
      </c>
      <c r="DY979" s="15">
        <v>85</v>
      </c>
      <c r="DZ979" s="15">
        <v>52</v>
      </c>
      <c r="EA979" s="15">
        <v>4</v>
      </c>
      <c r="EB979" s="15">
        <v>161</v>
      </c>
      <c r="EC979" s="15">
        <v>109</v>
      </c>
      <c r="ED979" s="15">
        <v>16</v>
      </c>
      <c r="EE979" s="15">
        <v>179</v>
      </c>
      <c r="EF979" s="15">
        <v>79</v>
      </c>
      <c r="EG979" s="15">
        <v>104</v>
      </c>
      <c r="EH979" s="15">
        <v>129</v>
      </c>
      <c r="EI979" s="15">
        <v>33</v>
      </c>
      <c r="EJ979" s="15">
        <v>57</v>
      </c>
      <c r="EK979" s="15">
        <v>10</v>
      </c>
      <c r="EL979" s="15">
        <v>68</v>
      </c>
      <c r="EM979" s="15">
        <v>146</v>
      </c>
      <c r="EN979" s="15">
        <v>181</v>
      </c>
      <c r="EO979" s="15">
        <v>29</v>
      </c>
      <c r="EP979" s="15">
        <v>35</v>
      </c>
      <c r="EQ979" s="15">
        <v>148</v>
      </c>
      <c r="ER979" s="15">
        <v>14</v>
      </c>
      <c r="ES979" s="15">
        <v>153</v>
      </c>
      <c r="ET979" s="15">
        <v>26</v>
      </c>
      <c r="EU979" s="15">
        <v>163</v>
      </c>
      <c r="EV979" s="15">
        <v>178</v>
      </c>
      <c r="EW979" s="15">
        <v>190</v>
      </c>
      <c r="EX979" s="15">
        <v>172</v>
      </c>
      <c r="EY979" s="15">
        <v>158</v>
      </c>
      <c r="EZ979" s="15">
        <v>164</v>
      </c>
      <c r="FA979" s="15">
        <v>174</v>
      </c>
      <c r="FB979" s="15">
        <v>150</v>
      </c>
      <c r="FC979" s="15">
        <v>136</v>
      </c>
      <c r="FD979" s="15">
        <v>119</v>
      </c>
      <c r="FE979" s="15">
        <v>92</v>
      </c>
      <c r="FF979" s="15">
        <v>20</v>
      </c>
      <c r="FG979" s="15">
        <v>122</v>
      </c>
      <c r="FH979" s="15">
        <v>127</v>
      </c>
      <c r="FI979" s="15">
        <v>82</v>
      </c>
      <c r="FJ979" s="15">
        <v>159</v>
      </c>
      <c r="FK979" s="15">
        <v>125</v>
      </c>
      <c r="FL979" s="15">
        <v>139</v>
      </c>
      <c r="FM979" s="15">
        <v>21</v>
      </c>
      <c r="FN979" s="15">
        <v>189</v>
      </c>
      <c r="FO979" s="15">
        <v>198</v>
      </c>
      <c r="FP979" s="15">
        <v>81</v>
      </c>
      <c r="FQ979" s="15">
        <v>65</v>
      </c>
      <c r="FR979" s="15">
        <v>141</v>
      </c>
      <c r="FS979" s="15">
        <v>168</v>
      </c>
      <c r="FT979" s="15">
        <v>165</v>
      </c>
      <c r="FU979" s="15">
        <v>93</v>
      </c>
      <c r="FV979" s="15">
        <v>49</v>
      </c>
      <c r="FW979" s="15">
        <v>152</v>
      </c>
      <c r="FX979" s="15">
        <v>144</v>
      </c>
      <c r="FY979" s="15">
        <v>138</v>
      </c>
      <c r="FZ979" s="15">
        <v>61</v>
      </c>
      <c r="GA979" s="15">
        <v>34</v>
      </c>
      <c r="GB979" s="15">
        <v>40</v>
      </c>
      <c r="GC979" s="15">
        <v>42</v>
      </c>
      <c r="GD979" s="15">
        <v>58</v>
      </c>
      <c r="GE979" s="15">
        <v>86</v>
      </c>
      <c r="GF979" s="15">
        <v>22</v>
      </c>
      <c r="GG979" s="15">
        <v>100</v>
      </c>
      <c r="GH979" s="15">
        <v>77</v>
      </c>
      <c r="GI979" s="15">
        <v>74</v>
      </c>
      <c r="GJ979" s="15">
        <v>60</v>
      </c>
      <c r="GK979" s="15">
        <v>66</v>
      </c>
      <c r="GL979" s="15">
        <v>27</v>
      </c>
      <c r="GM979" s="15">
        <v>191</v>
      </c>
      <c r="GN979" s="15">
        <v>133</v>
      </c>
      <c r="GO979" s="15">
        <v>103</v>
      </c>
      <c r="GP979" s="15">
        <v>84</v>
      </c>
      <c r="GQ979" s="15">
        <v>88</v>
      </c>
      <c r="GS979" s="15">
        <v>97</v>
      </c>
      <c r="GT979" s="15">
        <v>176</v>
      </c>
      <c r="GU979" s="15">
        <v>32</v>
      </c>
      <c r="GV979" s="15">
        <v>128</v>
      </c>
    </row>
    <row r="980" spans="4:205" s="15" customFormat="1">
      <c r="E980" s="475" t="s">
        <v>313</v>
      </c>
      <c r="F980" s="15">
        <v>59</v>
      </c>
      <c r="G980" s="15">
        <v>173</v>
      </c>
      <c r="H980" s="15">
        <v>185</v>
      </c>
      <c r="I980" s="15">
        <v>116</v>
      </c>
      <c r="J980" s="15">
        <v>177</v>
      </c>
      <c r="K980" s="15">
        <v>155</v>
      </c>
      <c r="L980" s="15">
        <v>171</v>
      </c>
      <c r="M980" s="15">
        <v>5</v>
      </c>
      <c r="N980" s="15">
        <v>62</v>
      </c>
      <c r="O980" s="15">
        <v>108</v>
      </c>
      <c r="P980" s="15">
        <v>7</v>
      </c>
      <c r="Q980" s="15">
        <v>55</v>
      </c>
      <c r="R980" s="15">
        <v>1</v>
      </c>
      <c r="S980" s="15">
        <v>103</v>
      </c>
      <c r="T980" s="15">
        <v>114</v>
      </c>
      <c r="U980" s="15">
        <v>33</v>
      </c>
      <c r="V980" s="15">
        <v>154</v>
      </c>
      <c r="W980" s="15">
        <v>172</v>
      </c>
      <c r="X980" s="15">
        <v>166</v>
      </c>
      <c r="Y980" s="15">
        <v>3</v>
      </c>
      <c r="Z980" s="15">
        <v>132</v>
      </c>
      <c r="AA980" s="15">
        <v>80</v>
      </c>
      <c r="AB980" s="15">
        <v>16</v>
      </c>
      <c r="AC980" s="15">
        <v>93</v>
      </c>
      <c r="AD980" s="15">
        <v>159</v>
      </c>
      <c r="AE980" s="15">
        <v>184</v>
      </c>
      <c r="AF980" s="15">
        <v>109</v>
      </c>
      <c r="AG980" s="15">
        <v>37</v>
      </c>
      <c r="AH980" s="15">
        <v>118</v>
      </c>
      <c r="AI980" s="15">
        <v>61</v>
      </c>
      <c r="AJ980" s="15">
        <v>45</v>
      </c>
      <c r="AK980" s="15">
        <v>49</v>
      </c>
      <c r="AL980" s="15">
        <v>54</v>
      </c>
      <c r="AM980" s="15">
        <v>22</v>
      </c>
      <c r="AN980" s="15">
        <v>68</v>
      </c>
      <c r="AO980" s="15">
        <v>77</v>
      </c>
      <c r="AP980" s="15">
        <v>128</v>
      </c>
      <c r="AQ980" s="15">
        <v>115</v>
      </c>
      <c r="AR980" s="15">
        <v>178</v>
      </c>
      <c r="AS980" s="15">
        <v>133</v>
      </c>
      <c r="AT980" s="15">
        <v>160</v>
      </c>
      <c r="AU980" s="15">
        <v>136</v>
      </c>
      <c r="AV980" s="15">
        <v>142</v>
      </c>
      <c r="AW980" s="15">
        <v>146</v>
      </c>
      <c r="AX980" s="15">
        <v>89</v>
      </c>
      <c r="AY980" s="15">
        <v>150</v>
      </c>
      <c r="AZ980" s="15">
        <v>120</v>
      </c>
      <c r="BA980" s="15">
        <v>41</v>
      </c>
      <c r="BB980" s="15">
        <v>162</v>
      </c>
      <c r="BC980" s="15">
        <v>157</v>
      </c>
      <c r="BD980" s="15">
        <v>67</v>
      </c>
      <c r="BE980" s="15">
        <v>140</v>
      </c>
      <c r="BF980" s="15">
        <v>141</v>
      </c>
      <c r="BG980" s="15">
        <v>25</v>
      </c>
      <c r="BH980" s="15">
        <v>12</v>
      </c>
      <c r="BI980" s="15">
        <v>135</v>
      </c>
      <c r="BJ980" s="15">
        <v>124</v>
      </c>
      <c r="BK980" s="15">
        <v>82</v>
      </c>
      <c r="BL980" s="15">
        <v>31</v>
      </c>
      <c r="BM980" s="15">
        <v>113</v>
      </c>
      <c r="BN980" s="15">
        <v>85</v>
      </c>
      <c r="BO980" s="15">
        <v>123</v>
      </c>
      <c r="BP980" s="15">
        <v>167</v>
      </c>
      <c r="BQ980" s="15">
        <v>73</v>
      </c>
      <c r="BR980" s="15">
        <v>164</v>
      </c>
      <c r="BS980" s="15">
        <v>29</v>
      </c>
      <c r="BT980" s="15">
        <v>158</v>
      </c>
      <c r="BU980" s="15">
        <v>187</v>
      </c>
      <c r="BV980" s="15">
        <v>170</v>
      </c>
      <c r="BW980" s="15">
        <v>43</v>
      </c>
      <c r="BX980" s="15">
        <v>145</v>
      </c>
      <c r="BY980" s="15">
        <v>190</v>
      </c>
      <c r="BZ980" s="15">
        <v>64</v>
      </c>
      <c r="CA980" s="15">
        <v>72</v>
      </c>
      <c r="CB980" s="15">
        <v>92</v>
      </c>
      <c r="CC980" s="15">
        <v>99</v>
      </c>
      <c r="CD980" s="15">
        <v>198</v>
      </c>
      <c r="CE980" s="15">
        <v>57</v>
      </c>
      <c r="CF980" s="15">
        <v>101</v>
      </c>
      <c r="CG980" s="15">
        <v>4</v>
      </c>
      <c r="CH980" s="15">
        <v>52</v>
      </c>
      <c r="CI980" s="15">
        <v>98</v>
      </c>
      <c r="CJ980" s="15">
        <v>125</v>
      </c>
      <c r="CK980" s="15">
        <v>23</v>
      </c>
      <c r="CL980" s="15">
        <v>149</v>
      </c>
      <c r="CM980" s="15">
        <v>69</v>
      </c>
      <c r="CN980" s="15">
        <v>139</v>
      </c>
      <c r="CO980" s="15">
        <v>180</v>
      </c>
      <c r="CP980" s="15">
        <v>196</v>
      </c>
      <c r="CQ980" s="15">
        <v>76</v>
      </c>
      <c r="CR980" s="15">
        <v>134</v>
      </c>
      <c r="CS980" s="15">
        <v>168</v>
      </c>
      <c r="CT980" s="15">
        <v>90</v>
      </c>
      <c r="CU980" s="15">
        <v>18</v>
      </c>
      <c r="CV980" s="15">
        <v>163</v>
      </c>
      <c r="CW980" s="15">
        <v>107</v>
      </c>
      <c r="CX980" s="15">
        <v>38</v>
      </c>
      <c r="CY980" s="15">
        <v>87</v>
      </c>
      <c r="CZ980" s="15">
        <v>8</v>
      </c>
      <c r="DA980" s="15">
        <v>156</v>
      </c>
      <c r="DB980" s="15">
        <v>17</v>
      </c>
      <c r="DC980" s="15">
        <v>193</v>
      </c>
      <c r="DD980" s="15">
        <v>169</v>
      </c>
      <c r="DE980" s="15">
        <v>197</v>
      </c>
      <c r="DF980" s="15">
        <v>148</v>
      </c>
      <c r="DG980" s="15">
        <v>24</v>
      </c>
      <c r="DH980" s="15">
        <v>129</v>
      </c>
      <c r="DI980" s="15">
        <v>10</v>
      </c>
      <c r="DJ980" s="15">
        <v>121</v>
      </c>
      <c r="DK980" s="15">
        <v>176</v>
      </c>
      <c r="DL980" s="15">
        <v>153</v>
      </c>
      <c r="DM980" s="15">
        <v>15</v>
      </c>
      <c r="DN980" s="15">
        <v>47</v>
      </c>
      <c r="DO980" s="15">
        <v>71</v>
      </c>
      <c r="DP980" s="15">
        <v>56</v>
      </c>
      <c r="DQ980" s="15">
        <v>189</v>
      </c>
      <c r="DR980" s="15">
        <v>30</v>
      </c>
      <c r="DS980" s="15">
        <v>181</v>
      </c>
      <c r="DT980" s="15">
        <v>86</v>
      </c>
      <c r="DU980" s="15">
        <v>161</v>
      </c>
      <c r="DV980" s="15">
        <v>179</v>
      </c>
      <c r="DW980" s="15">
        <v>51</v>
      </c>
      <c r="DX980" s="15">
        <v>191</v>
      </c>
      <c r="DY980" s="15">
        <v>147</v>
      </c>
      <c r="DZ980" s="15">
        <v>83</v>
      </c>
      <c r="EA980" s="15">
        <v>27</v>
      </c>
      <c r="EB980" s="15">
        <v>130</v>
      </c>
      <c r="EC980" s="15">
        <v>44</v>
      </c>
      <c r="ED980" s="15">
        <v>91</v>
      </c>
      <c r="EE980" s="15">
        <v>81</v>
      </c>
      <c r="EF980" s="15">
        <v>194</v>
      </c>
      <c r="EG980" s="15">
        <v>21</v>
      </c>
      <c r="EH980" s="15">
        <v>2</v>
      </c>
      <c r="EI980" s="15">
        <v>13</v>
      </c>
      <c r="EJ980" s="15">
        <v>151</v>
      </c>
      <c r="EK980" s="15">
        <v>110</v>
      </c>
      <c r="EL980" s="15">
        <v>65</v>
      </c>
      <c r="EM980" s="15">
        <v>74</v>
      </c>
      <c r="EN980" s="15">
        <v>192</v>
      </c>
      <c r="EO980" s="15">
        <v>122</v>
      </c>
      <c r="EP980" s="15">
        <v>42</v>
      </c>
      <c r="EQ980" s="15">
        <v>26</v>
      </c>
      <c r="ER980" s="15">
        <v>20</v>
      </c>
      <c r="ES980" s="15">
        <v>97</v>
      </c>
      <c r="ET980" s="15">
        <v>66</v>
      </c>
      <c r="EU980" s="15">
        <v>95</v>
      </c>
      <c r="EV980" s="15">
        <v>88</v>
      </c>
      <c r="EW980" s="15">
        <v>9</v>
      </c>
      <c r="EX980" s="15">
        <v>138</v>
      </c>
      <c r="EY980" s="15">
        <v>46</v>
      </c>
      <c r="EZ980" s="15">
        <v>39</v>
      </c>
      <c r="FA980" s="15">
        <v>183</v>
      </c>
      <c r="FB980" s="15">
        <v>111</v>
      </c>
      <c r="FC980" s="15">
        <v>165</v>
      </c>
      <c r="FD980" s="15">
        <v>143</v>
      </c>
      <c r="FE980" s="15">
        <v>40</v>
      </c>
      <c r="FF980" s="15">
        <v>50</v>
      </c>
      <c r="FG980" s="15">
        <v>174</v>
      </c>
      <c r="FH980" s="15">
        <v>186</v>
      </c>
      <c r="FI980" s="15">
        <v>78</v>
      </c>
      <c r="FJ980" s="15">
        <v>144</v>
      </c>
      <c r="FK980" s="15">
        <v>63</v>
      </c>
      <c r="FL980" s="15">
        <v>94</v>
      </c>
      <c r="FM980" s="15">
        <v>35</v>
      </c>
      <c r="FN980" s="15">
        <v>137</v>
      </c>
      <c r="FO980" s="15">
        <v>100</v>
      </c>
      <c r="FP980" s="15">
        <v>84</v>
      </c>
      <c r="FQ980" s="15">
        <v>152</v>
      </c>
      <c r="FR980" s="15">
        <v>112</v>
      </c>
      <c r="FS980" s="15">
        <v>106</v>
      </c>
      <c r="FT980" s="15">
        <v>119</v>
      </c>
      <c r="FU980" s="15">
        <v>11</v>
      </c>
      <c r="FV980" s="15">
        <v>127</v>
      </c>
      <c r="FW980" s="15">
        <v>48</v>
      </c>
      <c r="FX980" s="15">
        <v>195</v>
      </c>
      <c r="FY980" s="15">
        <v>102</v>
      </c>
      <c r="FZ980" s="15">
        <v>175</v>
      </c>
      <c r="GA980" s="15">
        <v>182</v>
      </c>
      <c r="GB980" s="15">
        <v>126</v>
      </c>
      <c r="GC980" s="15">
        <v>79</v>
      </c>
      <c r="GD980" s="15">
        <v>75</v>
      </c>
      <c r="GE980" s="15">
        <v>53</v>
      </c>
      <c r="GF980" s="15">
        <v>104</v>
      </c>
      <c r="GG980" s="15">
        <v>58</v>
      </c>
      <c r="GH980" s="15">
        <v>96</v>
      </c>
      <c r="GI980" s="15">
        <v>188</v>
      </c>
      <c r="GJ980" s="15">
        <v>19</v>
      </c>
      <c r="GK980" s="15">
        <v>60</v>
      </c>
      <c r="GL980" s="15">
        <v>131</v>
      </c>
      <c r="GM980" s="15">
        <v>32</v>
      </c>
      <c r="GN980" s="15">
        <v>34</v>
      </c>
      <c r="GO980" s="15">
        <v>14</v>
      </c>
      <c r="GP980" s="15">
        <v>70</v>
      </c>
      <c r="GQ980" s="15">
        <v>36</v>
      </c>
      <c r="GS980" s="15">
        <v>28</v>
      </c>
      <c r="GT980" s="15">
        <v>105</v>
      </c>
      <c r="GU980" s="15">
        <v>117</v>
      </c>
      <c r="GV980" s="15">
        <v>6</v>
      </c>
    </row>
    <row r="981" spans="4:205" s="15" customFormat="1"/>
    <row r="982" spans="4:205" s="15" customFormat="1">
      <c r="D982" s="479">
        <v>199</v>
      </c>
      <c r="E982" s="40" t="s">
        <v>338</v>
      </c>
    </row>
    <row r="983" spans="4:205" s="15" customFormat="1">
      <c r="E983" s="475" t="s">
        <v>283</v>
      </c>
      <c r="F983" s="15">
        <v>1</v>
      </c>
      <c r="G983" s="15">
        <v>2</v>
      </c>
      <c r="H983" s="15">
        <v>3</v>
      </c>
      <c r="I983" s="15">
        <v>4</v>
      </c>
      <c r="J983" s="15">
        <v>5</v>
      </c>
      <c r="K983" s="15">
        <v>6</v>
      </c>
      <c r="L983" s="15">
        <v>7</v>
      </c>
      <c r="M983" s="15">
        <v>8</v>
      </c>
      <c r="N983" s="15">
        <v>9</v>
      </c>
      <c r="O983" s="15">
        <v>10</v>
      </c>
      <c r="P983" s="15">
        <v>11</v>
      </c>
      <c r="Q983" s="15">
        <v>12</v>
      </c>
      <c r="R983" s="15">
        <v>13</v>
      </c>
      <c r="S983" s="15">
        <v>14</v>
      </c>
      <c r="T983" s="15">
        <v>15</v>
      </c>
      <c r="U983" s="15">
        <v>16</v>
      </c>
      <c r="V983" s="15">
        <v>17</v>
      </c>
      <c r="W983" s="15">
        <v>18</v>
      </c>
      <c r="X983" s="15">
        <v>19</v>
      </c>
      <c r="Y983" s="15">
        <v>20</v>
      </c>
      <c r="Z983" s="15">
        <v>21</v>
      </c>
      <c r="AA983" s="15">
        <v>22</v>
      </c>
      <c r="AB983" s="15">
        <v>23</v>
      </c>
      <c r="AC983" s="15">
        <v>24</v>
      </c>
      <c r="AD983" s="15">
        <v>25</v>
      </c>
      <c r="AE983" s="15">
        <v>26</v>
      </c>
      <c r="AF983" s="15">
        <v>27</v>
      </c>
      <c r="AG983" s="15">
        <v>28</v>
      </c>
      <c r="AH983" s="15">
        <v>29</v>
      </c>
      <c r="AI983" s="15">
        <v>30</v>
      </c>
      <c r="AJ983" s="15">
        <v>31</v>
      </c>
      <c r="AK983" s="15">
        <v>32</v>
      </c>
      <c r="AL983" s="15">
        <v>33</v>
      </c>
      <c r="AM983" s="15">
        <v>34</v>
      </c>
      <c r="AN983" s="15">
        <v>35</v>
      </c>
      <c r="AO983" s="15">
        <v>36</v>
      </c>
      <c r="AP983" s="15">
        <v>37</v>
      </c>
      <c r="AQ983" s="15">
        <v>38</v>
      </c>
      <c r="AR983" s="15">
        <v>39</v>
      </c>
      <c r="AS983" s="15">
        <v>40</v>
      </c>
      <c r="AT983" s="15">
        <v>41</v>
      </c>
      <c r="AU983" s="15">
        <v>42</v>
      </c>
      <c r="AV983" s="15">
        <v>43</v>
      </c>
      <c r="AW983" s="15">
        <v>44</v>
      </c>
      <c r="AX983" s="15">
        <v>45</v>
      </c>
      <c r="AY983" s="15">
        <v>46</v>
      </c>
      <c r="AZ983" s="15">
        <v>47</v>
      </c>
      <c r="BA983" s="15">
        <v>48</v>
      </c>
      <c r="BB983" s="15">
        <v>49</v>
      </c>
      <c r="BC983" s="15">
        <v>50</v>
      </c>
      <c r="BD983" s="15">
        <v>51</v>
      </c>
      <c r="BE983" s="15">
        <v>52</v>
      </c>
      <c r="BF983" s="15">
        <v>53</v>
      </c>
      <c r="BG983" s="15">
        <v>54</v>
      </c>
      <c r="BH983" s="15">
        <v>55</v>
      </c>
      <c r="BI983" s="15">
        <v>56</v>
      </c>
      <c r="BJ983" s="15">
        <v>57</v>
      </c>
      <c r="BK983" s="15">
        <v>58</v>
      </c>
      <c r="BL983" s="15">
        <v>59</v>
      </c>
      <c r="BM983" s="15">
        <v>60</v>
      </c>
      <c r="BN983" s="15">
        <v>61</v>
      </c>
      <c r="BO983" s="15">
        <v>62</v>
      </c>
      <c r="BP983" s="15">
        <v>63</v>
      </c>
      <c r="BQ983" s="15">
        <v>64</v>
      </c>
      <c r="BR983" s="15">
        <v>65</v>
      </c>
      <c r="BS983" s="15">
        <v>66</v>
      </c>
      <c r="BT983" s="15">
        <v>67</v>
      </c>
      <c r="BU983" s="15">
        <v>68</v>
      </c>
      <c r="BV983" s="15">
        <v>69</v>
      </c>
      <c r="BW983" s="15">
        <v>70</v>
      </c>
      <c r="BX983" s="15">
        <v>71</v>
      </c>
      <c r="BY983" s="15">
        <v>72</v>
      </c>
      <c r="BZ983" s="15">
        <v>73</v>
      </c>
      <c r="CA983" s="15">
        <v>74</v>
      </c>
      <c r="CB983" s="15">
        <v>75</v>
      </c>
      <c r="CC983" s="15">
        <v>76</v>
      </c>
      <c r="CD983" s="15">
        <v>77</v>
      </c>
      <c r="CE983" s="15">
        <v>78</v>
      </c>
      <c r="CF983" s="15">
        <v>79</v>
      </c>
      <c r="CG983" s="15">
        <v>80</v>
      </c>
      <c r="CH983" s="15">
        <v>81</v>
      </c>
      <c r="CI983" s="15">
        <v>82</v>
      </c>
      <c r="CJ983" s="15">
        <v>83</v>
      </c>
      <c r="CK983" s="15">
        <v>84</v>
      </c>
      <c r="CL983" s="15">
        <v>85</v>
      </c>
      <c r="CM983" s="15">
        <v>86</v>
      </c>
      <c r="CN983" s="15">
        <v>87</v>
      </c>
      <c r="CO983" s="15">
        <v>88</v>
      </c>
      <c r="CP983" s="15">
        <v>89</v>
      </c>
      <c r="CQ983" s="15">
        <v>90</v>
      </c>
      <c r="CR983" s="15">
        <v>91</v>
      </c>
      <c r="CS983" s="15">
        <v>92</v>
      </c>
      <c r="CT983" s="15">
        <v>93</v>
      </c>
      <c r="CU983" s="15">
        <v>94</v>
      </c>
      <c r="CV983" s="15">
        <v>95</v>
      </c>
      <c r="CW983" s="15">
        <v>96</v>
      </c>
      <c r="CX983" s="15">
        <v>97</v>
      </c>
      <c r="CY983" s="15">
        <v>98</v>
      </c>
      <c r="CZ983" s="15">
        <v>99</v>
      </c>
      <c r="DA983" s="15">
        <v>100</v>
      </c>
      <c r="DB983" s="15">
        <v>101</v>
      </c>
      <c r="DC983" s="15">
        <v>102</v>
      </c>
      <c r="DD983" s="15">
        <v>103</v>
      </c>
      <c r="DE983" s="15">
        <v>104</v>
      </c>
      <c r="DF983" s="15">
        <v>105</v>
      </c>
      <c r="DG983" s="15">
        <v>106</v>
      </c>
      <c r="DH983" s="15">
        <v>107</v>
      </c>
      <c r="DI983" s="15">
        <v>108</v>
      </c>
      <c r="DJ983" s="15">
        <v>109</v>
      </c>
      <c r="DK983" s="15">
        <v>110</v>
      </c>
      <c r="DL983" s="15">
        <v>111</v>
      </c>
      <c r="DM983" s="15">
        <v>112</v>
      </c>
      <c r="DN983" s="15">
        <v>113</v>
      </c>
      <c r="DO983" s="15">
        <v>114</v>
      </c>
      <c r="DP983" s="15">
        <v>115</v>
      </c>
      <c r="DQ983" s="15">
        <v>116</v>
      </c>
      <c r="DR983" s="15">
        <v>117</v>
      </c>
      <c r="DS983" s="15">
        <v>118</v>
      </c>
      <c r="DT983" s="15">
        <v>119</v>
      </c>
      <c r="DU983" s="15">
        <v>120</v>
      </c>
      <c r="DV983" s="15">
        <v>121</v>
      </c>
      <c r="DW983" s="15">
        <v>122</v>
      </c>
      <c r="DX983" s="15">
        <v>123</v>
      </c>
      <c r="DY983" s="15">
        <v>124</v>
      </c>
      <c r="DZ983" s="15">
        <v>125</v>
      </c>
      <c r="EA983" s="15">
        <v>126</v>
      </c>
      <c r="EB983" s="15">
        <v>127</v>
      </c>
      <c r="EC983" s="15">
        <v>128</v>
      </c>
      <c r="ED983" s="15">
        <v>129</v>
      </c>
      <c r="EE983" s="15">
        <v>130</v>
      </c>
      <c r="EF983" s="15">
        <v>131</v>
      </c>
      <c r="EG983" s="15">
        <v>132</v>
      </c>
      <c r="EH983" s="15">
        <v>133</v>
      </c>
      <c r="EI983" s="15">
        <v>134</v>
      </c>
      <c r="EJ983" s="15">
        <v>135</v>
      </c>
      <c r="EK983" s="15">
        <v>136</v>
      </c>
      <c r="EL983" s="15">
        <v>137</v>
      </c>
      <c r="EM983" s="15">
        <v>138</v>
      </c>
      <c r="EN983" s="15">
        <v>139</v>
      </c>
      <c r="EO983" s="15">
        <v>140</v>
      </c>
      <c r="EP983" s="15">
        <v>141</v>
      </c>
      <c r="EQ983" s="15">
        <v>142</v>
      </c>
      <c r="ER983" s="15">
        <v>143</v>
      </c>
      <c r="ES983" s="15">
        <v>144</v>
      </c>
      <c r="ET983" s="15">
        <v>145</v>
      </c>
      <c r="EU983" s="15">
        <v>146</v>
      </c>
      <c r="EV983" s="15">
        <v>147</v>
      </c>
      <c r="EW983" s="15">
        <v>148</v>
      </c>
      <c r="EX983" s="15">
        <v>149</v>
      </c>
      <c r="EY983" s="15">
        <v>150</v>
      </c>
      <c r="EZ983" s="15">
        <v>151</v>
      </c>
      <c r="FA983" s="15">
        <v>152</v>
      </c>
      <c r="FB983" s="15">
        <v>153</v>
      </c>
      <c r="FC983" s="15">
        <v>154</v>
      </c>
      <c r="FD983" s="15">
        <v>155</v>
      </c>
      <c r="FE983" s="15">
        <v>156</v>
      </c>
      <c r="FF983" s="15">
        <v>157</v>
      </c>
      <c r="FG983" s="15">
        <v>158</v>
      </c>
      <c r="FH983" s="15">
        <v>159</v>
      </c>
      <c r="FI983" s="15">
        <v>160</v>
      </c>
      <c r="FJ983" s="15">
        <v>161</v>
      </c>
      <c r="FK983" s="15">
        <v>162</v>
      </c>
      <c r="FL983" s="15">
        <v>163</v>
      </c>
      <c r="FM983" s="15">
        <v>164</v>
      </c>
      <c r="FN983" s="15">
        <v>165</v>
      </c>
      <c r="FO983" s="15">
        <v>166</v>
      </c>
      <c r="FP983" s="15">
        <v>167</v>
      </c>
      <c r="FQ983" s="15">
        <v>168</v>
      </c>
      <c r="FR983" s="15">
        <v>169</v>
      </c>
      <c r="FS983" s="15">
        <v>170</v>
      </c>
      <c r="FT983" s="15">
        <v>171</v>
      </c>
      <c r="FU983" s="15">
        <v>172</v>
      </c>
      <c r="FV983" s="15">
        <v>173</v>
      </c>
      <c r="FW983" s="15">
        <v>174</v>
      </c>
      <c r="FX983" s="15">
        <v>175</v>
      </c>
      <c r="FY983" s="15">
        <v>176</v>
      </c>
      <c r="FZ983" s="15">
        <v>177</v>
      </c>
      <c r="GA983" s="15">
        <v>178</v>
      </c>
      <c r="GB983" s="15">
        <v>179</v>
      </c>
      <c r="GC983" s="15">
        <v>180</v>
      </c>
      <c r="GD983" s="15">
        <v>181</v>
      </c>
      <c r="GE983" s="15">
        <v>182</v>
      </c>
      <c r="GF983" s="15">
        <v>183</v>
      </c>
      <c r="GG983" s="15">
        <v>184</v>
      </c>
      <c r="GH983" s="15">
        <v>185</v>
      </c>
      <c r="GI983" s="15">
        <v>186</v>
      </c>
      <c r="GJ983" s="15">
        <v>187</v>
      </c>
      <c r="GK983" s="15">
        <v>188</v>
      </c>
      <c r="GL983" s="15">
        <v>189</v>
      </c>
      <c r="GM983" s="15">
        <v>190</v>
      </c>
      <c r="GN983" s="15">
        <v>191</v>
      </c>
      <c r="GO983" s="15">
        <v>192</v>
      </c>
      <c r="GP983" s="15">
        <v>193</v>
      </c>
      <c r="GQ983" s="15">
        <v>194</v>
      </c>
      <c r="GR983" s="15">
        <v>195</v>
      </c>
      <c r="GS983" s="15">
        <v>196</v>
      </c>
      <c r="GT983" s="15">
        <v>197</v>
      </c>
      <c r="GU983" s="15">
        <v>198</v>
      </c>
      <c r="GV983" s="15">
        <v>199</v>
      </c>
    </row>
    <row r="984" spans="4:205" s="15" customFormat="1">
      <c r="E984" s="475" t="s">
        <v>311</v>
      </c>
      <c r="F984" s="15">
        <v>119</v>
      </c>
      <c r="G984" s="15">
        <v>181</v>
      </c>
      <c r="H984" s="15">
        <v>186</v>
      </c>
      <c r="I984" s="15">
        <v>153</v>
      </c>
      <c r="J984" s="15">
        <v>76</v>
      </c>
      <c r="K984" s="15">
        <v>60</v>
      </c>
      <c r="L984" s="15">
        <v>179</v>
      </c>
      <c r="M984" s="15">
        <v>109</v>
      </c>
      <c r="N984" s="15">
        <v>100</v>
      </c>
      <c r="O984" s="15">
        <v>43</v>
      </c>
      <c r="P984" s="15">
        <v>107</v>
      </c>
      <c r="Q984" s="15">
        <v>14</v>
      </c>
      <c r="R984" s="15">
        <v>27</v>
      </c>
      <c r="S984" s="15">
        <v>196</v>
      </c>
      <c r="T984" s="15">
        <v>192</v>
      </c>
      <c r="U984" s="15">
        <v>63</v>
      </c>
      <c r="V984" s="15">
        <v>90</v>
      </c>
      <c r="W984" s="15">
        <v>37</v>
      </c>
      <c r="X984" s="15">
        <v>72</v>
      </c>
      <c r="Y984" s="15">
        <v>34</v>
      </c>
      <c r="Z984" s="15">
        <v>105</v>
      </c>
      <c r="AA984" s="15">
        <v>6</v>
      </c>
      <c r="AB984" s="15">
        <v>161</v>
      </c>
      <c r="AC984" s="15">
        <v>122</v>
      </c>
      <c r="AD984" s="15">
        <v>96</v>
      </c>
      <c r="AE984" s="15">
        <v>168</v>
      </c>
      <c r="AF984" s="15">
        <v>41</v>
      </c>
      <c r="AG984" s="15">
        <v>185</v>
      </c>
      <c r="AH984" s="15">
        <v>151</v>
      </c>
      <c r="AI984" s="15">
        <v>127</v>
      </c>
      <c r="AJ984" s="15">
        <v>84</v>
      </c>
      <c r="AK984" s="15">
        <v>125</v>
      </c>
      <c r="AL984" s="15">
        <v>97</v>
      </c>
      <c r="AM984" s="15">
        <v>52</v>
      </c>
      <c r="AN984" s="15">
        <v>79</v>
      </c>
      <c r="AO984" s="15">
        <v>158</v>
      </c>
      <c r="AP984" s="15">
        <v>50</v>
      </c>
      <c r="AQ984" s="15">
        <v>145</v>
      </c>
      <c r="AR984" s="15">
        <v>25</v>
      </c>
      <c r="AS984" s="15">
        <v>38</v>
      </c>
      <c r="AT984" s="15">
        <v>13</v>
      </c>
      <c r="AU984" s="15">
        <v>83</v>
      </c>
      <c r="AV984" s="15">
        <v>142</v>
      </c>
      <c r="AW984" s="15">
        <v>2</v>
      </c>
      <c r="AX984" s="15">
        <v>124</v>
      </c>
      <c r="AY984" s="15">
        <v>184</v>
      </c>
      <c r="AZ984" s="15">
        <v>194</v>
      </c>
      <c r="BA984" s="15">
        <v>4</v>
      </c>
      <c r="BB984" s="15">
        <v>197</v>
      </c>
      <c r="BC984" s="15">
        <v>156</v>
      </c>
      <c r="BD984" s="15">
        <v>59</v>
      </c>
      <c r="BE984" s="15">
        <v>108</v>
      </c>
      <c r="BF984" s="15">
        <v>85</v>
      </c>
      <c r="BG984" s="15">
        <v>117</v>
      </c>
      <c r="BH984" s="15">
        <v>191</v>
      </c>
      <c r="BI984" s="15">
        <v>9</v>
      </c>
      <c r="BJ984" s="15">
        <v>3</v>
      </c>
      <c r="BK984" s="15">
        <v>44</v>
      </c>
      <c r="BL984" s="15">
        <v>70</v>
      </c>
      <c r="BM984" s="15">
        <v>94</v>
      </c>
      <c r="BN984" s="15">
        <v>140</v>
      </c>
      <c r="BO984" s="15">
        <v>165</v>
      </c>
      <c r="BP984" s="15">
        <v>152</v>
      </c>
      <c r="BQ984" s="15">
        <v>53</v>
      </c>
      <c r="BR984" s="15">
        <v>182</v>
      </c>
      <c r="BS984" s="15">
        <v>175</v>
      </c>
      <c r="BT984" s="15">
        <v>114</v>
      </c>
      <c r="BU984" s="15">
        <v>130</v>
      </c>
      <c r="BV984" s="15">
        <v>18</v>
      </c>
      <c r="BW984" s="15">
        <v>51</v>
      </c>
      <c r="BX984" s="15">
        <v>190</v>
      </c>
      <c r="BY984" s="15">
        <v>170</v>
      </c>
      <c r="BZ984" s="15">
        <v>157</v>
      </c>
      <c r="CA984" s="15">
        <v>66</v>
      </c>
      <c r="CB984" s="15">
        <v>16</v>
      </c>
      <c r="CC984" s="15">
        <v>173</v>
      </c>
      <c r="CD984" s="15">
        <v>101</v>
      </c>
      <c r="CE984" s="15">
        <v>112</v>
      </c>
      <c r="CF984" s="15">
        <v>135</v>
      </c>
      <c r="CG984" s="15">
        <v>144</v>
      </c>
      <c r="CH984" s="15">
        <v>155</v>
      </c>
      <c r="CI984" s="15">
        <v>78</v>
      </c>
      <c r="CJ984" s="15">
        <v>74</v>
      </c>
      <c r="CK984" s="15">
        <v>32</v>
      </c>
      <c r="CL984" s="15">
        <v>187</v>
      </c>
      <c r="CM984" s="15">
        <v>147</v>
      </c>
      <c r="CN984" s="15">
        <v>99</v>
      </c>
      <c r="CO984" s="15">
        <v>65</v>
      </c>
      <c r="CP984" s="15">
        <v>36</v>
      </c>
      <c r="CQ984" s="15">
        <v>193</v>
      </c>
      <c r="CR984" s="15">
        <v>10</v>
      </c>
      <c r="CS984" s="15">
        <v>89</v>
      </c>
      <c r="CT984" s="15">
        <v>199</v>
      </c>
      <c r="CU984" s="15">
        <v>121</v>
      </c>
      <c r="CV984" s="15">
        <v>176</v>
      </c>
      <c r="CW984" s="15">
        <v>113</v>
      </c>
      <c r="CX984" s="15">
        <v>180</v>
      </c>
      <c r="CY984" s="15">
        <v>169</v>
      </c>
      <c r="CZ984" s="15">
        <v>160</v>
      </c>
      <c r="DA984" s="15">
        <v>1</v>
      </c>
      <c r="DB984" s="15">
        <v>77</v>
      </c>
      <c r="DC984" s="15">
        <v>123</v>
      </c>
      <c r="DD984" s="15">
        <v>69</v>
      </c>
      <c r="DE984" s="15">
        <v>111</v>
      </c>
      <c r="DF984" s="15">
        <v>91</v>
      </c>
      <c r="DG984" s="15">
        <v>134</v>
      </c>
      <c r="DH984" s="15">
        <v>11</v>
      </c>
      <c r="DI984" s="15">
        <v>162</v>
      </c>
      <c r="DJ984" s="15">
        <v>47</v>
      </c>
      <c r="DK984" s="15">
        <v>21</v>
      </c>
      <c r="DL984" s="15">
        <v>189</v>
      </c>
      <c r="DM984" s="15">
        <v>150</v>
      </c>
      <c r="DN984" s="15">
        <v>5</v>
      </c>
      <c r="DO984" s="15">
        <v>87</v>
      </c>
      <c r="DP984" s="15">
        <v>143</v>
      </c>
      <c r="DQ984" s="15">
        <v>17</v>
      </c>
      <c r="DR984" s="15">
        <v>54</v>
      </c>
      <c r="DS984" s="15">
        <v>92</v>
      </c>
      <c r="DT984" s="15">
        <v>30</v>
      </c>
      <c r="DU984" s="15">
        <v>129</v>
      </c>
      <c r="DV984" s="15">
        <v>35</v>
      </c>
      <c r="DW984" s="15">
        <v>103</v>
      </c>
      <c r="DX984" s="15">
        <v>7</v>
      </c>
      <c r="DY984" s="15">
        <v>28</v>
      </c>
      <c r="DZ984" s="15">
        <v>73</v>
      </c>
      <c r="EA984" s="15">
        <v>55</v>
      </c>
      <c r="EB984" s="15">
        <v>141</v>
      </c>
      <c r="EC984" s="15">
        <v>106</v>
      </c>
      <c r="ED984" s="15">
        <v>115</v>
      </c>
      <c r="EE984" s="15">
        <v>131</v>
      </c>
      <c r="EF984" s="15">
        <v>98</v>
      </c>
      <c r="EG984" s="15">
        <v>178</v>
      </c>
      <c r="EH984" s="15">
        <v>67</v>
      </c>
      <c r="EI984" s="15">
        <v>82</v>
      </c>
      <c r="EJ984" s="15">
        <v>102</v>
      </c>
      <c r="EK984" s="15">
        <v>49</v>
      </c>
      <c r="EL984" s="15">
        <v>139</v>
      </c>
      <c r="EM984" s="15">
        <v>24</v>
      </c>
      <c r="EN984" s="15">
        <v>81</v>
      </c>
      <c r="EO984" s="15">
        <v>148</v>
      </c>
      <c r="EP984" s="15">
        <v>39</v>
      </c>
      <c r="EQ984" s="15">
        <v>183</v>
      </c>
      <c r="ER984" s="15">
        <v>45</v>
      </c>
      <c r="ES984" s="15">
        <v>80</v>
      </c>
      <c r="ET984" s="15">
        <v>128</v>
      </c>
      <c r="EU984" s="15">
        <v>163</v>
      </c>
      <c r="EV984" s="15">
        <v>133</v>
      </c>
      <c r="EW984" s="15">
        <v>120</v>
      </c>
      <c r="EX984" s="15">
        <v>195</v>
      </c>
      <c r="EY984" s="15">
        <v>61</v>
      </c>
      <c r="EZ984" s="15">
        <v>29</v>
      </c>
      <c r="FA984" s="15">
        <v>23</v>
      </c>
      <c r="FB984" s="15">
        <v>75</v>
      </c>
      <c r="FC984" s="15">
        <v>8</v>
      </c>
      <c r="FD984" s="15">
        <v>93</v>
      </c>
      <c r="FE984" s="15">
        <v>42</v>
      </c>
      <c r="FF984" s="15">
        <v>166</v>
      </c>
      <c r="FG984" s="15">
        <v>31</v>
      </c>
      <c r="FH984" s="15">
        <v>12</v>
      </c>
      <c r="FI984" s="15">
        <v>68</v>
      </c>
      <c r="FJ984" s="15">
        <v>15</v>
      </c>
      <c r="FK984" s="15">
        <v>126</v>
      </c>
      <c r="FL984" s="15">
        <v>57</v>
      </c>
      <c r="FM984" s="15">
        <v>188</v>
      </c>
      <c r="FN984" s="15">
        <v>62</v>
      </c>
      <c r="FO984" s="15">
        <v>177</v>
      </c>
      <c r="FP984" s="15">
        <v>149</v>
      </c>
      <c r="FQ984" s="15">
        <v>26</v>
      </c>
      <c r="FR984" s="15">
        <v>116</v>
      </c>
      <c r="FS984" s="15">
        <v>198</v>
      </c>
      <c r="FT984" s="15">
        <v>48</v>
      </c>
      <c r="FU984" s="15">
        <v>138</v>
      </c>
      <c r="FV984" s="15">
        <v>154</v>
      </c>
      <c r="FW984" s="15">
        <v>56</v>
      </c>
      <c r="FX984" s="15">
        <v>171</v>
      </c>
      <c r="FY984" s="15">
        <v>174</v>
      </c>
      <c r="FZ984" s="15">
        <v>19</v>
      </c>
      <c r="GA984" s="15">
        <v>167</v>
      </c>
      <c r="GB984" s="15">
        <v>88</v>
      </c>
      <c r="GC984" s="15">
        <v>33</v>
      </c>
      <c r="GD984" s="15">
        <v>118</v>
      </c>
      <c r="GE984" s="15">
        <v>40</v>
      </c>
      <c r="GF984" s="15">
        <v>86</v>
      </c>
      <c r="GG984" s="15">
        <v>95</v>
      </c>
      <c r="GH984" s="15">
        <v>104</v>
      </c>
      <c r="GI984" s="15">
        <v>64</v>
      </c>
      <c r="GJ984" s="15">
        <v>164</v>
      </c>
      <c r="GK984" s="15">
        <v>172</v>
      </c>
      <c r="GL984" s="15">
        <v>136</v>
      </c>
      <c r="GM984" s="15">
        <v>71</v>
      </c>
      <c r="GN984" s="15">
        <v>110</v>
      </c>
      <c r="GO984" s="15">
        <v>58</v>
      </c>
      <c r="GP984" s="15">
        <v>20</v>
      </c>
      <c r="GQ984" s="15">
        <v>146</v>
      </c>
      <c r="GR984" s="15">
        <v>132</v>
      </c>
      <c r="GS984" s="15">
        <v>22</v>
      </c>
      <c r="GT984" s="15">
        <v>46</v>
      </c>
      <c r="GU984" s="15">
        <v>159</v>
      </c>
      <c r="GV984" s="15">
        <v>137</v>
      </c>
    </row>
    <row r="985" spans="4:205" s="15" customFormat="1">
      <c r="E985" s="475" t="s">
        <v>313</v>
      </c>
      <c r="F985" s="15">
        <v>160</v>
      </c>
      <c r="G985" s="15">
        <v>45</v>
      </c>
      <c r="H985" s="15">
        <v>170</v>
      </c>
      <c r="I985" s="15">
        <v>172</v>
      </c>
      <c r="J985" s="15">
        <v>77</v>
      </c>
      <c r="K985" s="15">
        <v>153</v>
      </c>
      <c r="L985" s="15">
        <v>131</v>
      </c>
      <c r="M985" s="15">
        <v>150</v>
      </c>
      <c r="N985" s="15">
        <v>63</v>
      </c>
      <c r="O985" s="15">
        <v>107</v>
      </c>
      <c r="P985" s="15">
        <v>104</v>
      </c>
      <c r="Q985" s="15">
        <v>159</v>
      </c>
      <c r="R985" s="15">
        <v>121</v>
      </c>
      <c r="S985" s="15">
        <v>133</v>
      </c>
      <c r="T985" s="15">
        <v>6</v>
      </c>
      <c r="U985" s="15">
        <v>187</v>
      </c>
      <c r="V985" s="15">
        <v>185</v>
      </c>
      <c r="W985" s="15">
        <v>62</v>
      </c>
      <c r="X985" s="15">
        <v>171</v>
      </c>
      <c r="Y985" s="15">
        <v>103</v>
      </c>
      <c r="Z985" s="15">
        <v>129</v>
      </c>
      <c r="AA985" s="15">
        <v>74</v>
      </c>
      <c r="AB985" s="15">
        <v>91</v>
      </c>
      <c r="AC985" s="15">
        <v>147</v>
      </c>
      <c r="AD985" s="15">
        <v>13</v>
      </c>
      <c r="AE985" s="15">
        <v>100</v>
      </c>
      <c r="AF985" s="15">
        <v>130</v>
      </c>
      <c r="AG985" s="15">
        <v>139</v>
      </c>
      <c r="AH985" s="15">
        <v>83</v>
      </c>
      <c r="AI985" s="15">
        <v>29</v>
      </c>
      <c r="AJ985" s="15">
        <v>88</v>
      </c>
      <c r="AK985" s="15">
        <v>4</v>
      </c>
      <c r="AL985" s="15">
        <v>140</v>
      </c>
      <c r="AM985" s="15">
        <v>35</v>
      </c>
      <c r="AN985" s="15">
        <v>189</v>
      </c>
      <c r="AO985" s="15">
        <v>137</v>
      </c>
      <c r="AP985" s="15">
        <v>148</v>
      </c>
      <c r="AQ985" s="15">
        <v>122</v>
      </c>
      <c r="AR985" s="15">
        <v>48</v>
      </c>
      <c r="AS985" s="15">
        <v>126</v>
      </c>
      <c r="AT985" s="15">
        <v>54</v>
      </c>
      <c r="AU985" s="15">
        <v>43</v>
      </c>
      <c r="AV985" s="15">
        <v>149</v>
      </c>
      <c r="AW985" s="15">
        <v>178</v>
      </c>
      <c r="AX985" s="15">
        <v>106</v>
      </c>
      <c r="AY985" s="15">
        <v>25</v>
      </c>
      <c r="AZ985" s="15">
        <v>53</v>
      </c>
      <c r="BA985" s="15">
        <v>194</v>
      </c>
      <c r="BB985" s="15">
        <v>78</v>
      </c>
      <c r="BC985" s="15">
        <v>167</v>
      </c>
      <c r="BD985" s="15">
        <v>109</v>
      </c>
      <c r="BE985" s="15">
        <v>61</v>
      </c>
      <c r="BF985" s="15">
        <v>165</v>
      </c>
      <c r="BG985" s="15">
        <v>46</v>
      </c>
      <c r="BH985" s="15">
        <v>168</v>
      </c>
      <c r="BI985" s="15">
        <v>125</v>
      </c>
      <c r="BJ985" s="15">
        <v>9</v>
      </c>
      <c r="BK985" s="15">
        <v>90</v>
      </c>
      <c r="BL985" s="15">
        <v>191</v>
      </c>
      <c r="BM985" s="15">
        <v>58</v>
      </c>
      <c r="BN985" s="15">
        <v>144</v>
      </c>
      <c r="BO985" s="15">
        <v>18</v>
      </c>
      <c r="BP985" s="15">
        <v>76</v>
      </c>
      <c r="BQ985" s="15">
        <v>15</v>
      </c>
      <c r="BR985" s="15">
        <v>183</v>
      </c>
      <c r="BS985" s="15">
        <v>80</v>
      </c>
      <c r="BT985" s="15">
        <v>146</v>
      </c>
      <c r="BU985" s="15">
        <v>72</v>
      </c>
      <c r="BV985" s="15">
        <v>67</v>
      </c>
      <c r="BW985" s="15">
        <v>101</v>
      </c>
      <c r="BX985" s="15">
        <v>102</v>
      </c>
      <c r="BY985" s="15">
        <v>188</v>
      </c>
      <c r="BZ985" s="15">
        <v>71</v>
      </c>
      <c r="CA985" s="15">
        <v>118</v>
      </c>
      <c r="CB985" s="15">
        <v>7</v>
      </c>
      <c r="CC985" s="15">
        <v>73</v>
      </c>
      <c r="CD985" s="15">
        <v>5</v>
      </c>
      <c r="CE985" s="15">
        <v>179</v>
      </c>
      <c r="CF985" s="15">
        <v>55</v>
      </c>
      <c r="CG985" s="15">
        <v>66</v>
      </c>
      <c r="CH985" s="15">
        <v>14</v>
      </c>
      <c r="CI985" s="15">
        <v>93</v>
      </c>
      <c r="CJ985" s="15">
        <v>40</v>
      </c>
      <c r="CK985" s="15">
        <v>142</v>
      </c>
      <c r="CL985" s="15">
        <v>181</v>
      </c>
      <c r="CM985" s="15">
        <v>34</v>
      </c>
      <c r="CN985" s="15">
        <v>128</v>
      </c>
      <c r="CO985" s="15">
        <v>50</v>
      </c>
      <c r="CP985" s="15">
        <v>176</v>
      </c>
      <c r="CQ985" s="15">
        <v>134</v>
      </c>
      <c r="CR985" s="15">
        <v>198</v>
      </c>
      <c r="CS985" s="15">
        <v>8</v>
      </c>
      <c r="CT985" s="15">
        <v>99</v>
      </c>
      <c r="CU985" s="15">
        <v>155</v>
      </c>
      <c r="CV985" s="15">
        <v>157</v>
      </c>
      <c r="CW985" s="15">
        <v>44</v>
      </c>
      <c r="CX985" s="15">
        <v>85</v>
      </c>
      <c r="CY985" s="15">
        <v>156</v>
      </c>
      <c r="CZ985" s="15">
        <v>86</v>
      </c>
      <c r="DA985" s="15">
        <v>56</v>
      </c>
      <c r="DB985" s="15">
        <v>82</v>
      </c>
      <c r="DC985" s="15">
        <v>20</v>
      </c>
      <c r="DD985" s="15">
        <v>182</v>
      </c>
      <c r="DE985" s="15">
        <v>22</v>
      </c>
      <c r="DF985" s="15">
        <v>136</v>
      </c>
      <c r="DG985" s="15">
        <v>38</v>
      </c>
      <c r="DH985" s="15">
        <v>196</v>
      </c>
      <c r="DI985" s="15">
        <v>19</v>
      </c>
      <c r="DJ985" s="15">
        <v>92</v>
      </c>
      <c r="DK985" s="15">
        <v>112</v>
      </c>
      <c r="DL985" s="15">
        <v>79</v>
      </c>
      <c r="DM985" s="15">
        <v>175</v>
      </c>
      <c r="DN985" s="15">
        <v>16</v>
      </c>
      <c r="DO985" s="15">
        <v>141</v>
      </c>
      <c r="DP985" s="15">
        <v>161</v>
      </c>
      <c r="DQ985" s="15">
        <v>195</v>
      </c>
      <c r="DR985" s="15">
        <v>65</v>
      </c>
      <c r="DS985" s="15">
        <v>10</v>
      </c>
      <c r="DT985" s="15">
        <v>42</v>
      </c>
      <c r="DU985" s="15">
        <v>27</v>
      </c>
      <c r="DV985" s="15">
        <v>193</v>
      </c>
      <c r="DW985" s="15">
        <v>81</v>
      </c>
      <c r="DX985" s="15">
        <v>96</v>
      </c>
      <c r="DY985" s="15">
        <v>152</v>
      </c>
      <c r="DZ985" s="15">
        <v>166</v>
      </c>
      <c r="EA985" s="15">
        <v>52</v>
      </c>
      <c r="EB985" s="15">
        <v>151</v>
      </c>
      <c r="EC985" s="15">
        <v>87</v>
      </c>
      <c r="ED985" s="15">
        <v>37</v>
      </c>
      <c r="EE985" s="15">
        <v>3</v>
      </c>
      <c r="EF985" s="15">
        <v>124</v>
      </c>
      <c r="EG985" s="15">
        <v>199</v>
      </c>
      <c r="EH985" s="15">
        <v>180</v>
      </c>
      <c r="EI985" s="15">
        <v>186</v>
      </c>
      <c r="EJ985" s="15">
        <v>97</v>
      </c>
      <c r="EK985" s="15">
        <v>30</v>
      </c>
      <c r="EL985" s="15">
        <v>145</v>
      </c>
      <c r="EM985" s="15">
        <v>49</v>
      </c>
      <c r="EN985" s="15">
        <v>190</v>
      </c>
      <c r="EO985" s="15">
        <v>184</v>
      </c>
      <c r="EP985" s="15">
        <v>114</v>
      </c>
      <c r="EQ985" s="15">
        <v>84</v>
      </c>
      <c r="ER985" s="15">
        <v>47</v>
      </c>
      <c r="ES985" s="15">
        <v>173</v>
      </c>
      <c r="ET985" s="15">
        <v>36</v>
      </c>
      <c r="EU985" s="15">
        <v>192</v>
      </c>
      <c r="EV985" s="15">
        <v>24</v>
      </c>
      <c r="EW985" s="15">
        <v>116</v>
      </c>
      <c r="EX985" s="15">
        <v>108</v>
      </c>
      <c r="EY985" s="15">
        <v>31</v>
      </c>
      <c r="EZ985" s="15">
        <v>127</v>
      </c>
      <c r="FA985" s="15">
        <v>75</v>
      </c>
      <c r="FB985" s="15">
        <v>64</v>
      </c>
      <c r="FC985" s="15">
        <v>113</v>
      </c>
      <c r="FD985" s="15">
        <v>119</v>
      </c>
      <c r="FE985" s="15">
        <v>154</v>
      </c>
      <c r="FF985" s="15">
        <v>68</v>
      </c>
      <c r="FG985" s="15">
        <v>110</v>
      </c>
      <c r="FH985" s="15">
        <v>123</v>
      </c>
      <c r="FI985" s="15">
        <v>163</v>
      </c>
      <c r="FJ985" s="15">
        <v>28</v>
      </c>
      <c r="FK985" s="15">
        <v>143</v>
      </c>
      <c r="FL985" s="15">
        <v>89</v>
      </c>
      <c r="FM985" s="15">
        <v>138</v>
      </c>
      <c r="FN985" s="15">
        <v>174</v>
      </c>
      <c r="FO985" s="15">
        <v>115</v>
      </c>
      <c r="FP985" s="15">
        <v>169</v>
      </c>
      <c r="FQ985" s="15">
        <v>197</v>
      </c>
      <c r="FR985" s="15">
        <v>26</v>
      </c>
      <c r="FS985" s="15">
        <v>41</v>
      </c>
      <c r="FT985" s="15">
        <v>33</v>
      </c>
      <c r="FU985" s="15">
        <v>39</v>
      </c>
      <c r="FV985" s="15">
        <v>164</v>
      </c>
      <c r="FW985" s="15">
        <v>98</v>
      </c>
      <c r="FX985" s="15">
        <v>158</v>
      </c>
      <c r="FY985" s="15">
        <v>70</v>
      </c>
      <c r="FZ985" s="15">
        <v>60</v>
      </c>
      <c r="GA985" s="15">
        <v>12</v>
      </c>
      <c r="GB985" s="15">
        <v>17</v>
      </c>
      <c r="GC985" s="15">
        <v>23</v>
      </c>
      <c r="GD985" s="15">
        <v>135</v>
      </c>
      <c r="GE985" s="15">
        <v>51</v>
      </c>
      <c r="GF985" s="15">
        <v>117</v>
      </c>
      <c r="GG985" s="15">
        <v>11</v>
      </c>
      <c r="GH985" s="15">
        <v>177</v>
      </c>
      <c r="GI985" s="15">
        <v>95</v>
      </c>
      <c r="GJ985" s="15">
        <v>120</v>
      </c>
      <c r="GK985" s="15">
        <v>1</v>
      </c>
      <c r="GL985" s="15">
        <v>162</v>
      </c>
      <c r="GM985" s="15">
        <v>59</v>
      </c>
      <c r="GN985" s="15">
        <v>2</v>
      </c>
      <c r="GO985" s="15">
        <v>69</v>
      </c>
      <c r="GP985" s="15">
        <v>32</v>
      </c>
      <c r="GQ985" s="15">
        <v>21</v>
      </c>
      <c r="GR985" s="15">
        <v>57</v>
      </c>
      <c r="GS985" s="15">
        <v>94</v>
      </c>
      <c r="GT985" s="15">
        <v>111</v>
      </c>
      <c r="GU985" s="15">
        <v>132</v>
      </c>
      <c r="GV985" s="15">
        <v>105</v>
      </c>
    </row>
    <row r="986" spans="4:205" s="15" customFormat="1"/>
    <row r="987" spans="4:205" s="15" customFormat="1">
      <c r="D987" s="479">
        <v>200</v>
      </c>
      <c r="E987" s="40" t="s">
        <v>338</v>
      </c>
    </row>
    <row r="988" spans="4:205" s="15" customFormat="1">
      <c r="E988" s="475" t="s">
        <v>283</v>
      </c>
      <c r="F988" s="15">
        <v>1</v>
      </c>
      <c r="G988" s="15">
        <v>2</v>
      </c>
      <c r="H988" s="15">
        <v>3</v>
      </c>
      <c r="I988" s="15">
        <v>4</v>
      </c>
      <c r="J988" s="15">
        <v>5</v>
      </c>
      <c r="K988" s="15">
        <v>6</v>
      </c>
      <c r="L988" s="15">
        <v>7</v>
      </c>
      <c r="M988" s="15">
        <v>8</v>
      </c>
      <c r="N988" s="15">
        <v>9</v>
      </c>
      <c r="O988" s="15">
        <v>10</v>
      </c>
      <c r="P988" s="15">
        <v>11</v>
      </c>
      <c r="Q988" s="15">
        <v>12</v>
      </c>
      <c r="R988" s="15">
        <v>13</v>
      </c>
      <c r="S988" s="15">
        <v>14</v>
      </c>
      <c r="T988" s="15">
        <v>15</v>
      </c>
      <c r="U988" s="15">
        <v>16</v>
      </c>
      <c r="V988" s="15">
        <v>17</v>
      </c>
      <c r="W988" s="15">
        <v>18</v>
      </c>
      <c r="X988" s="15">
        <v>19</v>
      </c>
      <c r="Y988" s="15">
        <v>20</v>
      </c>
      <c r="Z988" s="15">
        <v>21</v>
      </c>
      <c r="AA988" s="15">
        <v>22</v>
      </c>
      <c r="AB988" s="15">
        <v>23</v>
      </c>
      <c r="AC988" s="15">
        <v>24</v>
      </c>
      <c r="AD988" s="15">
        <v>25</v>
      </c>
      <c r="AE988" s="15">
        <v>26</v>
      </c>
      <c r="AF988" s="15">
        <v>27</v>
      </c>
      <c r="AG988" s="15">
        <v>28</v>
      </c>
      <c r="AH988" s="15">
        <v>29</v>
      </c>
      <c r="AI988" s="15">
        <v>30</v>
      </c>
      <c r="AJ988" s="15">
        <v>31</v>
      </c>
      <c r="AK988" s="15">
        <v>32</v>
      </c>
      <c r="AL988" s="15">
        <v>33</v>
      </c>
      <c r="AM988" s="15">
        <v>34</v>
      </c>
      <c r="AN988" s="15">
        <v>35</v>
      </c>
      <c r="AO988" s="15">
        <v>36</v>
      </c>
      <c r="AP988" s="15">
        <v>37</v>
      </c>
      <c r="AQ988" s="15">
        <v>38</v>
      </c>
      <c r="AR988" s="15">
        <v>39</v>
      </c>
      <c r="AS988" s="15">
        <v>40</v>
      </c>
      <c r="AT988" s="15">
        <v>41</v>
      </c>
      <c r="AU988" s="15">
        <v>42</v>
      </c>
      <c r="AV988" s="15">
        <v>43</v>
      </c>
      <c r="AW988" s="15">
        <v>44</v>
      </c>
      <c r="AX988" s="15">
        <v>45</v>
      </c>
      <c r="AY988" s="15">
        <v>46</v>
      </c>
      <c r="AZ988" s="15">
        <v>47</v>
      </c>
      <c r="BA988" s="15">
        <v>48</v>
      </c>
      <c r="BB988" s="15">
        <v>49</v>
      </c>
      <c r="BC988" s="15">
        <v>50</v>
      </c>
      <c r="BD988" s="15">
        <v>51</v>
      </c>
      <c r="BE988" s="15">
        <v>52</v>
      </c>
      <c r="BF988" s="15">
        <v>53</v>
      </c>
      <c r="BG988" s="15">
        <v>54</v>
      </c>
      <c r="BH988" s="15">
        <v>55</v>
      </c>
      <c r="BI988" s="15">
        <v>56</v>
      </c>
      <c r="BJ988" s="15">
        <v>57</v>
      </c>
      <c r="BK988" s="15">
        <v>58</v>
      </c>
      <c r="BL988" s="15">
        <v>59</v>
      </c>
      <c r="BM988" s="15">
        <v>60</v>
      </c>
      <c r="BN988" s="15">
        <v>61</v>
      </c>
      <c r="BO988" s="15">
        <v>62</v>
      </c>
      <c r="BP988" s="15">
        <v>63</v>
      </c>
      <c r="BQ988" s="15">
        <v>64</v>
      </c>
      <c r="BR988" s="15">
        <v>65</v>
      </c>
      <c r="BS988" s="15">
        <v>66</v>
      </c>
      <c r="BT988" s="15">
        <v>67</v>
      </c>
      <c r="BU988" s="15">
        <v>68</v>
      </c>
      <c r="BV988" s="15">
        <v>69</v>
      </c>
      <c r="BW988" s="15">
        <v>70</v>
      </c>
      <c r="BX988" s="15">
        <v>71</v>
      </c>
      <c r="BY988" s="15">
        <v>72</v>
      </c>
      <c r="BZ988" s="15">
        <v>73</v>
      </c>
      <c r="CA988" s="15">
        <v>74</v>
      </c>
      <c r="CB988" s="15">
        <v>75</v>
      </c>
      <c r="CC988" s="15">
        <v>76</v>
      </c>
      <c r="CD988" s="15">
        <v>77</v>
      </c>
      <c r="CE988" s="15">
        <v>78</v>
      </c>
      <c r="CF988" s="15">
        <v>79</v>
      </c>
      <c r="CG988" s="15">
        <v>80</v>
      </c>
      <c r="CH988" s="15">
        <v>81</v>
      </c>
      <c r="CI988" s="15">
        <v>82</v>
      </c>
      <c r="CJ988" s="15">
        <v>83</v>
      </c>
      <c r="CK988" s="15">
        <v>84</v>
      </c>
      <c r="CL988" s="15">
        <v>85</v>
      </c>
      <c r="CM988" s="15">
        <v>86</v>
      </c>
      <c r="CN988" s="15">
        <v>87</v>
      </c>
      <c r="CO988" s="15">
        <v>88</v>
      </c>
      <c r="CP988" s="15">
        <v>89</v>
      </c>
      <c r="CQ988" s="15">
        <v>90</v>
      </c>
      <c r="CR988" s="15">
        <v>91</v>
      </c>
      <c r="CS988" s="15">
        <v>92</v>
      </c>
      <c r="CT988" s="15">
        <v>93</v>
      </c>
      <c r="CU988" s="15">
        <v>94</v>
      </c>
      <c r="CV988" s="15">
        <v>95</v>
      </c>
      <c r="CW988" s="15">
        <v>96</v>
      </c>
      <c r="CX988" s="15">
        <v>97</v>
      </c>
      <c r="CY988" s="15">
        <v>98</v>
      </c>
      <c r="CZ988" s="15">
        <v>99</v>
      </c>
      <c r="DA988" s="15">
        <v>100</v>
      </c>
      <c r="DB988" s="15">
        <v>101</v>
      </c>
      <c r="DC988" s="15">
        <v>102</v>
      </c>
      <c r="DD988" s="15">
        <v>103</v>
      </c>
      <c r="DE988" s="15">
        <v>104</v>
      </c>
      <c r="DF988" s="15">
        <v>105</v>
      </c>
      <c r="DG988" s="15">
        <v>106</v>
      </c>
      <c r="DH988" s="15">
        <v>107</v>
      </c>
      <c r="DI988" s="15">
        <v>108</v>
      </c>
      <c r="DJ988" s="15">
        <v>109</v>
      </c>
      <c r="DK988" s="15">
        <v>110</v>
      </c>
      <c r="DL988" s="15">
        <v>111</v>
      </c>
      <c r="DM988" s="15">
        <v>112</v>
      </c>
      <c r="DN988" s="15">
        <v>113</v>
      </c>
      <c r="DO988" s="15">
        <v>114</v>
      </c>
      <c r="DP988" s="15">
        <v>115</v>
      </c>
      <c r="DQ988" s="15">
        <v>116</v>
      </c>
      <c r="DR988" s="15">
        <v>117</v>
      </c>
      <c r="DS988" s="15">
        <v>118</v>
      </c>
      <c r="DT988" s="15">
        <v>119</v>
      </c>
      <c r="DU988" s="15">
        <v>120</v>
      </c>
      <c r="DV988" s="15">
        <v>121</v>
      </c>
      <c r="DW988" s="15">
        <v>122</v>
      </c>
      <c r="DX988" s="15">
        <v>123</v>
      </c>
      <c r="DY988" s="15">
        <v>124</v>
      </c>
      <c r="DZ988" s="15">
        <v>125</v>
      </c>
      <c r="EA988" s="15">
        <v>126</v>
      </c>
      <c r="EB988" s="15">
        <v>127</v>
      </c>
      <c r="EC988" s="15">
        <v>128</v>
      </c>
      <c r="ED988" s="15">
        <v>129</v>
      </c>
      <c r="EE988" s="15">
        <v>130</v>
      </c>
      <c r="EF988" s="15">
        <v>131</v>
      </c>
      <c r="EG988" s="15">
        <v>132</v>
      </c>
      <c r="EH988" s="15">
        <v>133</v>
      </c>
      <c r="EI988" s="15">
        <v>134</v>
      </c>
      <c r="EJ988" s="15">
        <v>135</v>
      </c>
      <c r="EK988" s="15">
        <v>136</v>
      </c>
      <c r="EL988" s="15">
        <v>137</v>
      </c>
      <c r="EM988" s="15">
        <v>138</v>
      </c>
      <c r="EN988" s="15">
        <v>139</v>
      </c>
      <c r="EO988" s="15">
        <v>140</v>
      </c>
      <c r="EP988" s="15">
        <v>141</v>
      </c>
      <c r="EQ988" s="15">
        <v>142</v>
      </c>
      <c r="ER988" s="15">
        <v>143</v>
      </c>
      <c r="ES988" s="15">
        <v>144</v>
      </c>
      <c r="ET988" s="15">
        <v>145</v>
      </c>
      <c r="EU988" s="15">
        <v>146</v>
      </c>
      <c r="EV988" s="15">
        <v>147</v>
      </c>
      <c r="EW988" s="15">
        <v>148</v>
      </c>
      <c r="EX988" s="15">
        <v>149</v>
      </c>
      <c r="EY988" s="15">
        <v>150</v>
      </c>
      <c r="EZ988" s="15">
        <v>151</v>
      </c>
      <c r="FA988" s="15">
        <v>152</v>
      </c>
      <c r="FB988" s="15">
        <v>153</v>
      </c>
      <c r="FC988" s="15">
        <v>154</v>
      </c>
      <c r="FD988" s="15">
        <v>155</v>
      </c>
      <c r="FE988" s="15">
        <v>156</v>
      </c>
      <c r="FF988" s="15">
        <v>157</v>
      </c>
      <c r="FG988" s="15">
        <v>158</v>
      </c>
      <c r="FH988" s="15">
        <v>159</v>
      </c>
      <c r="FI988" s="15">
        <v>160</v>
      </c>
      <c r="FJ988" s="15">
        <v>161</v>
      </c>
      <c r="FK988" s="15">
        <v>162</v>
      </c>
      <c r="FL988" s="15">
        <v>163</v>
      </c>
      <c r="FM988" s="15">
        <v>164</v>
      </c>
      <c r="FN988" s="15">
        <v>165</v>
      </c>
      <c r="FO988" s="15">
        <v>166</v>
      </c>
      <c r="FP988" s="15">
        <v>167</v>
      </c>
      <c r="FQ988" s="15">
        <v>168</v>
      </c>
      <c r="FR988" s="15">
        <v>169</v>
      </c>
      <c r="FS988" s="15">
        <v>170</v>
      </c>
      <c r="FT988" s="15">
        <v>171</v>
      </c>
      <c r="FU988" s="15">
        <v>172</v>
      </c>
      <c r="FV988" s="15">
        <v>173</v>
      </c>
      <c r="FW988" s="15">
        <v>174</v>
      </c>
      <c r="FX988" s="15">
        <v>175</v>
      </c>
      <c r="FY988" s="15">
        <v>176</v>
      </c>
      <c r="FZ988" s="15">
        <v>177</v>
      </c>
      <c r="GA988" s="15">
        <v>178</v>
      </c>
      <c r="GB988" s="15">
        <v>179</v>
      </c>
      <c r="GC988" s="15">
        <v>180</v>
      </c>
      <c r="GD988" s="15">
        <v>181</v>
      </c>
      <c r="GE988" s="15">
        <v>182</v>
      </c>
      <c r="GF988" s="15">
        <v>183</v>
      </c>
      <c r="GG988" s="15">
        <v>184</v>
      </c>
      <c r="GH988" s="15">
        <v>185</v>
      </c>
      <c r="GI988" s="15">
        <v>186</v>
      </c>
      <c r="GJ988" s="15">
        <v>187</v>
      </c>
      <c r="GK988" s="15">
        <v>188</v>
      </c>
      <c r="GL988" s="15">
        <v>189</v>
      </c>
      <c r="GM988" s="15">
        <v>190</v>
      </c>
      <c r="GN988" s="15">
        <v>191</v>
      </c>
      <c r="GO988" s="15">
        <v>192</v>
      </c>
      <c r="GP988" s="15">
        <v>193</v>
      </c>
      <c r="GQ988" s="15">
        <v>194</v>
      </c>
      <c r="GR988" s="15">
        <v>195</v>
      </c>
      <c r="GS988" s="15">
        <v>196</v>
      </c>
      <c r="GT988" s="15">
        <v>197</v>
      </c>
      <c r="GU988" s="15">
        <v>198</v>
      </c>
      <c r="GV988" s="15">
        <v>199</v>
      </c>
      <c r="GW988" s="15">
        <v>200</v>
      </c>
    </row>
    <row r="989" spans="4:205" s="15" customFormat="1">
      <c r="E989" s="475" t="s">
        <v>311</v>
      </c>
      <c r="F989" s="15">
        <v>187</v>
      </c>
      <c r="G989" s="15">
        <v>145</v>
      </c>
      <c r="H989" s="15">
        <v>154</v>
      </c>
      <c r="I989" s="15">
        <v>102</v>
      </c>
      <c r="J989" s="15">
        <v>18</v>
      </c>
      <c r="K989" s="15">
        <v>25</v>
      </c>
      <c r="L989" s="15">
        <v>200</v>
      </c>
      <c r="M989" s="15">
        <v>14</v>
      </c>
      <c r="N989" s="15">
        <v>120</v>
      </c>
      <c r="O989" s="15">
        <v>147</v>
      </c>
      <c r="P989" s="15">
        <v>28</v>
      </c>
      <c r="Q989" s="15">
        <v>63</v>
      </c>
      <c r="R989" s="15">
        <v>47</v>
      </c>
      <c r="S989" s="15">
        <v>12</v>
      </c>
      <c r="T989" s="15">
        <v>193</v>
      </c>
      <c r="U989" s="15">
        <v>138</v>
      </c>
      <c r="V989" s="15">
        <v>90</v>
      </c>
      <c r="W989" s="15">
        <v>142</v>
      </c>
      <c r="X989" s="15">
        <v>83</v>
      </c>
      <c r="Y989" s="15">
        <v>32</v>
      </c>
      <c r="Z989" s="15">
        <v>13</v>
      </c>
      <c r="AA989" s="15">
        <v>68</v>
      </c>
      <c r="AB989" s="15">
        <v>167</v>
      </c>
      <c r="AC989" s="15">
        <v>192</v>
      </c>
      <c r="AD989" s="15">
        <v>119</v>
      </c>
      <c r="AE989" s="15">
        <v>15</v>
      </c>
      <c r="AF989" s="15">
        <v>1</v>
      </c>
      <c r="AG989" s="15">
        <v>182</v>
      </c>
      <c r="AH989" s="15">
        <v>143</v>
      </c>
      <c r="AI989" s="15">
        <v>88</v>
      </c>
      <c r="AJ989" s="15">
        <v>115</v>
      </c>
      <c r="AK989" s="15">
        <v>60</v>
      </c>
      <c r="AL989" s="15">
        <v>155</v>
      </c>
      <c r="AM989" s="15">
        <v>158</v>
      </c>
      <c r="AN989" s="15">
        <v>148</v>
      </c>
      <c r="AO989" s="15">
        <v>185</v>
      </c>
      <c r="AP989" s="15">
        <v>104</v>
      </c>
      <c r="AQ989" s="15">
        <v>21</v>
      </c>
      <c r="AR989" s="15">
        <v>26</v>
      </c>
      <c r="AS989" s="15">
        <v>71</v>
      </c>
      <c r="AT989" s="15">
        <v>109</v>
      </c>
      <c r="AU989" s="15">
        <v>6</v>
      </c>
      <c r="AV989" s="15">
        <v>72</v>
      </c>
      <c r="AW989" s="15">
        <v>161</v>
      </c>
      <c r="AX989" s="15">
        <v>139</v>
      </c>
      <c r="AY989" s="15">
        <v>179</v>
      </c>
      <c r="AZ989" s="15">
        <v>114</v>
      </c>
      <c r="BA989" s="15">
        <v>45</v>
      </c>
      <c r="BB989" s="15">
        <v>107</v>
      </c>
      <c r="BC989" s="15">
        <v>159</v>
      </c>
      <c r="BD989" s="15">
        <v>44</v>
      </c>
      <c r="BE989" s="15">
        <v>93</v>
      </c>
      <c r="BF989" s="15">
        <v>144</v>
      </c>
      <c r="BG989" s="15">
        <v>173</v>
      </c>
      <c r="BH989" s="15">
        <v>124</v>
      </c>
      <c r="BI989" s="15">
        <v>108</v>
      </c>
      <c r="BJ989" s="15">
        <v>91</v>
      </c>
      <c r="BK989" s="15">
        <v>152</v>
      </c>
      <c r="BL989" s="15">
        <v>177</v>
      </c>
      <c r="BM989" s="15">
        <v>23</v>
      </c>
      <c r="BN989" s="15">
        <v>52</v>
      </c>
      <c r="BO989" s="15">
        <v>75</v>
      </c>
      <c r="BP989" s="15">
        <v>66</v>
      </c>
      <c r="BQ989" s="15">
        <v>86</v>
      </c>
      <c r="BR989" s="15">
        <v>43</v>
      </c>
      <c r="BS989" s="15">
        <v>164</v>
      </c>
      <c r="BT989" s="15">
        <v>78</v>
      </c>
      <c r="BU989" s="15">
        <v>19</v>
      </c>
      <c r="BV989" s="15">
        <v>156</v>
      </c>
      <c r="BW989" s="15">
        <v>41</v>
      </c>
      <c r="BX989" s="15">
        <v>40</v>
      </c>
      <c r="BY989" s="15">
        <v>20</v>
      </c>
      <c r="BZ989" s="15">
        <v>131</v>
      </c>
      <c r="CA989" s="15">
        <v>101</v>
      </c>
      <c r="CB989" s="15">
        <v>174</v>
      </c>
      <c r="CC989" s="15">
        <v>85</v>
      </c>
      <c r="CD989" s="15">
        <v>168</v>
      </c>
      <c r="CE989" s="15">
        <v>106</v>
      </c>
      <c r="CF989" s="15">
        <v>112</v>
      </c>
      <c r="CG989" s="15">
        <v>196</v>
      </c>
      <c r="CH989" s="15">
        <v>73</v>
      </c>
      <c r="CI989" s="15">
        <v>48</v>
      </c>
      <c r="CJ989" s="15">
        <v>140</v>
      </c>
      <c r="CK989" s="15">
        <v>2</v>
      </c>
      <c r="CL989" s="15">
        <v>9</v>
      </c>
      <c r="CM989" s="15">
        <v>35</v>
      </c>
      <c r="CN989" s="15">
        <v>181</v>
      </c>
      <c r="CO989" s="15">
        <v>54</v>
      </c>
      <c r="CP989" s="15">
        <v>175</v>
      </c>
      <c r="CQ989" s="15">
        <v>117</v>
      </c>
      <c r="CR989" s="15">
        <v>169</v>
      </c>
      <c r="CS989" s="15">
        <v>70</v>
      </c>
      <c r="CT989" s="15">
        <v>76</v>
      </c>
      <c r="CU989" s="15">
        <v>65</v>
      </c>
      <c r="CV989" s="15">
        <v>27</v>
      </c>
      <c r="CW989" s="15">
        <v>34</v>
      </c>
      <c r="CX989" s="15">
        <v>38</v>
      </c>
      <c r="CY989" s="15">
        <v>5</v>
      </c>
      <c r="CZ989" s="15">
        <v>103</v>
      </c>
      <c r="DA989" s="15">
        <v>172</v>
      </c>
      <c r="DB989" s="15">
        <v>194</v>
      </c>
      <c r="DC989" s="15">
        <v>170</v>
      </c>
      <c r="DD989" s="15">
        <v>129</v>
      </c>
      <c r="DE989" s="15">
        <v>141</v>
      </c>
      <c r="DF989" s="15">
        <v>171</v>
      </c>
      <c r="DG989" s="15">
        <v>4</v>
      </c>
      <c r="DH989" s="15">
        <v>191</v>
      </c>
      <c r="DI989" s="15">
        <v>77</v>
      </c>
      <c r="DJ989" s="15">
        <v>188</v>
      </c>
      <c r="DK989" s="15">
        <v>99</v>
      </c>
      <c r="DL989" s="15">
        <v>74</v>
      </c>
      <c r="DM989" s="15">
        <v>94</v>
      </c>
      <c r="DN989" s="15">
        <v>10</v>
      </c>
      <c r="DO989" s="15">
        <v>80</v>
      </c>
      <c r="DP989" s="15">
        <v>31</v>
      </c>
      <c r="DQ989" s="15">
        <v>150</v>
      </c>
      <c r="DR989" s="15">
        <v>118</v>
      </c>
      <c r="DS989" s="15">
        <v>62</v>
      </c>
      <c r="DT989" s="15">
        <v>121</v>
      </c>
      <c r="DU989" s="15">
        <v>36</v>
      </c>
      <c r="DV989" s="15">
        <v>197</v>
      </c>
      <c r="DW989" s="15">
        <v>153</v>
      </c>
      <c r="DX989" s="15">
        <v>132</v>
      </c>
      <c r="DY989" s="15">
        <v>128</v>
      </c>
      <c r="DZ989" s="15">
        <v>96</v>
      </c>
      <c r="EA989" s="15">
        <v>162</v>
      </c>
      <c r="EB989" s="15">
        <v>135</v>
      </c>
      <c r="EC989" s="15">
        <v>89</v>
      </c>
      <c r="ED989" s="15">
        <v>8</v>
      </c>
      <c r="EE989" s="15">
        <v>199</v>
      </c>
      <c r="EF989" s="15">
        <v>64</v>
      </c>
      <c r="EG989" s="15">
        <v>123</v>
      </c>
      <c r="EH989" s="15">
        <v>46</v>
      </c>
      <c r="EI989" s="15">
        <v>92</v>
      </c>
      <c r="EJ989" s="15">
        <v>16</v>
      </c>
      <c r="EK989" s="15">
        <v>180</v>
      </c>
      <c r="EL989" s="15">
        <v>56</v>
      </c>
      <c r="EM989" s="15">
        <v>160</v>
      </c>
      <c r="EN989" s="15">
        <v>130</v>
      </c>
      <c r="EO989" s="15">
        <v>136</v>
      </c>
      <c r="EP989" s="15">
        <v>184</v>
      </c>
      <c r="EQ989" s="15">
        <v>39</v>
      </c>
      <c r="ER989" s="15">
        <v>105</v>
      </c>
      <c r="ES989" s="15">
        <v>127</v>
      </c>
      <c r="ET989" s="15">
        <v>17</v>
      </c>
      <c r="EU989" s="15">
        <v>97</v>
      </c>
      <c r="EV989" s="15">
        <v>113</v>
      </c>
      <c r="EW989" s="15">
        <v>166</v>
      </c>
      <c r="EX989" s="15">
        <v>42</v>
      </c>
      <c r="EY989" s="15">
        <v>51</v>
      </c>
      <c r="EZ989" s="15">
        <v>100</v>
      </c>
      <c r="FA989" s="15">
        <v>58</v>
      </c>
      <c r="FB989" s="15">
        <v>134</v>
      </c>
      <c r="FC989" s="15">
        <v>61</v>
      </c>
      <c r="FD989" s="15">
        <v>87</v>
      </c>
      <c r="FE989" s="15">
        <v>30</v>
      </c>
      <c r="FF989" s="15">
        <v>149</v>
      </c>
      <c r="FG989" s="15">
        <v>7</v>
      </c>
      <c r="FH989" s="15">
        <v>186</v>
      </c>
      <c r="FI989" s="15">
        <v>163</v>
      </c>
      <c r="FJ989" s="15">
        <v>53</v>
      </c>
      <c r="FK989" s="15">
        <v>3</v>
      </c>
      <c r="FL989" s="15">
        <v>110</v>
      </c>
      <c r="FM989" s="15">
        <v>81</v>
      </c>
      <c r="FN989" s="15">
        <v>133</v>
      </c>
      <c r="FO989" s="15">
        <v>98</v>
      </c>
      <c r="FP989" s="15">
        <v>198</v>
      </c>
      <c r="FQ989" s="15">
        <v>157</v>
      </c>
      <c r="FR989" s="15">
        <v>57</v>
      </c>
      <c r="FS989" s="15">
        <v>183</v>
      </c>
      <c r="FT989" s="15">
        <v>59</v>
      </c>
      <c r="FU989" s="15">
        <v>95</v>
      </c>
      <c r="FV989" s="15">
        <v>190</v>
      </c>
      <c r="FW989" s="15">
        <v>178</v>
      </c>
      <c r="FX989" s="15">
        <v>111</v>
      </c>
      <c r="FY989" s="15">
        <v>55</v>
      </c>
      <c r="FZ989" s="15">
        <v>165</v>
      </c>
      <c r="GA989" s="15">
        <v>84</v>
      </c>
      <c r="GB989" s="15">
        <v>125</v>
      </c>
      <c r="GC989" s="15">
        <v>67</v>
      </c>
      <c r="GD989" s="15">
        <v>22</v>
      </c>
      <c r="GE989" s="15">
        <v>195</v>
      </c>
      <c r="GF989" s="15">
        <v>189</v>
      </c>
      <c r="GG989" s="15">
        <v>37</v>
      </c>
      <c r="GH989" s="15">
        <v>29</v>
      </c>
      <c r="GI989" s="15">
        <v>50</v>
      </c>
      <c r="GJ989" s="15">
        <v>33</v>
      </c>
      <c r="GK989" s="15">
        <v>79</v>
      </c>
      <c r="GL989" s="15">
        <v>151</v>
      </c>
      <c r="GM989" s="15">
        <v>126</v>
      </c>
      <c r="GN989" s="15">
        <v>49</v>
      </c>
      <c r="GO989" s="15">
        <v>24</v>
      </c>
      <c r="GP989" s="15">
        <v>116</v>
      </c>
      <c r="GQ989" s="15">
        <v>176</v>
      </c>
      <c r="GR989" s="15">
        <v>82</v>
      </c>
      <c r="GS989" s="15">
        <v>137</v>
      </c>
      <c r="GT989" s="15">
        <v>69</v>
      </c>
      <c r="GU989" s="15">
        <v>122</v>
      </c>
      <c r="GV989" s="15">
        <v>11</v>
      </c>
      <c r="GW989" s="15">
        <v>146</v>
      </c>
    </row>
    <row r="990" spans="4:205" s="15" customFormat="1">
      <c r="E990" s="475" t="s">
        <v>313</v>
      </c>
      <c r="F990" s="15">
        <v>8</v>
      </c>
      <c r="G990" s="15">
        <v>31</v>
      </c>
      <c r="H990" s="15">
        <v>107</v>
      </c>
      <c r="I990" s="15">
        <v>66</v>
      </c>
      <c r="J990" s="15">
        <v>132</v>
      </c>
      <c r="K990" s="15">
        <v>105</v>
      </c>
      <c r="L990" s="15">
        <v>163</v>
      </c>
      <c r="M990" s="15">
        <v>20</v>
      </c>
      <c r="N990" s="15">
        <v>93</v>
      </c>
      <c r="O990" s="15">
        <v>78</v>
      </c>
      <c r="P990" s="15">
        <v>199</v>
      </c>
      <c r="Q990" s="15">
        <v>103</v>
      </c>
      <c r="R990" s="15">
        <v>169</v>
      </c>
      <c r="S990" s="15">
        <v>48</v>
      </c>
      <c r="T990" s="15">
        <v>28</v>
      </c>
      <c r="U990" s="15">
        <v>82</v>
      </c>
      <c r="V990" s="15">
        <v>154</v>
      </c>
      <c r="W990" s="15">
        <v>74</v>
      </c>
      <c r="X990" s="15">
        <v>38</v>
      </c>
      <c r="Y990" s="15">
        <v>1</v>
      </c>
      <c r="Z990" s="15">
        <v>119</v>
      </c>
      <c r="AA990" s="15">
        <v>81</v>
      </c>
      <c r="AB990" s="15">
        <v>180</v>
      </c>
      <c r="AC990" s="15">
        <v>146</v>
      </c>
      <c r="AD990" s="15">
        <v>184</v>
      </c>
      <c r="AE990" s="15">
        <v>39</v>
      </c>
      <c r="AF990" s="15">
        <v>155</v>
      </c>
      <c r="AG990" s="15">
        <v>192</v>
      </c>
      <c r="AH990" s="15">
        <v>50</v>
      </c>
      <c r="AI990" s="15">
        <v>97</v>
      </c>
      <c r="AJ990" s="15">
        <v>2</v>
      </c>
      <c r="AK990" s="15">
        <v>35</v>
      </c>
      <c r="AL990" s="15">
        <v>60</v>
      </c>
      <c r="AM990" s="15">
        <v>62</v>
      </c>
      <c r="AN990" s="15">
        <v>164</v>
      </c>
      <c r="AO990" s="15">
        <v>139</v>
      </c>
      <c r="AP990" s="15">
        <v>128</v>
      </c>
      <c r="AQ990" s="15">
        <v>94</v>
      </c>
      <c r="AR990" s="15">
        <v>56</v>
      </c>
      <c r="AS990" s="15">
        <v>131</v>
      </c>
      <c r="AT990" s="15">
        <v>160</v>
      </c>
      <c r="AU990" s="15">
        <v>84</v>
      </c>
      <c r="AV990" s="15">
        <v>24</v>
      </c>
      <c r="AW990" s="15">
        <v>6</v>
      </c>
      <c r="AX990" s="15">
        <v>101</v>
      </c>
      <c r="AY990" s="15">
        <v>69</v>
      </c>
      <c r="AZ990" s="15">
        <v>140</v>
      </c>
      <c r="BA990" s="15">
        <v>42</v>
      </c>
      <c r="BB990" s="15">
        <v>182</v>
      </c>
      <c r="BC990" s="15">
        <v>121</v>
      </c>
      <c r="BD990" s="15">
        <v>147</v>
      </c>
      <c r="BE990" s="15">
        <v>18</v>
      </c>
      <c r="BF990" s="15">
        <v>92</v>
      </c>
      <c r="BG990" s="15">
        <v>72</v>
      </c>
      <c r="BH990" s="15">
        <v>52</v>
      </c>
      <c r="BI990" s="15">
        <v>173</v>
      </c>
      <c r="BJ990" s="15">
        <v>43</v>
      </c>
      <c r="BK990" s="15">
        <v>109</v>
      </c>
      <c r="BL990" s="15">
        <v>53</v>
      </c>
      <c r="BM990" s="15">
        <v>181</v>
      </c>
      <c r="BN990" s="15">
        <v>175</v>
      </c>
      <c r="BO990" s="15">
        <v>44</v>
      </c>
      <c r="BP990" s="15">
        <v>177</v>
      </c>
      <c r="BQ990" s="15">
        <v>3</v>
      </c>
      <c r="BR990" s="15">
        <v>98</v>
      </c>
      <c r="BS990" s="15">
        <v>89</v>
      </c>
      <c r="BT990" s="15">
        <v>71</v>
      </c>
      <c r="BU990" s="15">
        <v>161</v>
      </c>
      <c r="BV990" s="15">
        <v>100</v>
      </c>
      <c r="BW990" s="15">
        <v>33</v>
      </c>
      <c r="BX990" s="15">
        <v>159</v>
      </c>
      <c r="BY990" s="15">
        <v>16</v>
      </c>
      <c r="BZ990" s="15">
        <v>104</v>
      </c>
      <c r="CA990" s="15">
        <v>15</v>
      </c>
      <c r="CB990" s="15">
        <v>162</v>
      </c>
      <c r="CC990" s="15">
        <v>19</v>
      </c>
      <c r="CD990" s="15">
        <v>59</v>
      </c>
      <c r="CE990" s="15">
        <v>67</v>
      </c>
      <c r="CF990" s="15">
        <v>126</v>
      </c>
      <c r="CG990" s="15">
        <v>179</v>
      </c>
      <c r="CH990" s="15">
        <v>193</v>
      </c>
      <c r="CI990" s="15">
        <v>64</v>
      </c>
      <c r="CJ990" s="15">
        <v>70</v>
      </c>
      <c r="CK990" s="15">
        <v>138</v>
      </c>
      <c r="CL990" s="15">
        <v>166</v>
      </c>
      <c r="CM990" s="15">
        <v>144</v>
      </c>
      <c r="CN990" s="15">
        <v>148</v>
      </c>
      <c r="CO990" s="15">
        <v>95</v>
      </c>
      <c r="CP990" s="15">
        <v>153</v>
      </c>
      <c r="CQ990" s="15">
        <v>106</v>
      </c>
      <c r="CR990" s="15">
        <v>80</v>
      </c>
      <c r="CS990" s="15">
        <v>49</v>
      </c>
      <c r="CT990" s="15">
        <v>32</v>
      </c>
      <c r="CU990" s="15">
        <v>122</v>
      </c>
      <c r="CV990" s="15">
        <v>186</v>
      </c>
      <c r="CW990" s="15">
        <v>29</v>
      </c>
      <c r="CX990" s="15">
        <v>133</v>
      </c>
      <c r="CY990" s="15">
        <v>145</v>
      </c>
      <c r="CZ990" s="15">
        <v>108</v>
      </c>
      <c r="DA990" s="15">
        <v>46</v>
      </c>
      <c r="DB990" s="15">
        <v>9</v>
      </c>
      <c r="DC990" s="15">
        <v>190</v>
      </c>
      <c r="DD990" s="15">
        <v>149</v>
      </c>
      <c r="DE990" s="15">
        <v>113</v>
      </c>
      <c r="DF990" s="15">
        <v>141</v>
      </c>
      <c r="DG990" s="15">
        <v>183</v>
      </c>
      <c r="DH990" s="15">
        <v>54</v>
      </c>
      <c r="DI990" s="15">
        <v>30</v>
      </c>
      <c r="DJ990" s="15">
        <v>58</v>
      </c>
      <c r="DK990" s="15">
        <v>187</v>
      </c>
      <c r="DL990" s="15">
        <v>143</v>
      </c>
      <c r="DM990" s="15">
        <v>41</v>
      </c>
      <c r="DN990" s="15">
        <v>87</v>
      </c>
      <c r="DO990" s="15">
        <v>136</v>
      </c>
      <c r="DP990" s="15">
        <v>194</v>
      </c>
      <c r="DQ990" s="15">
        <v>99</v>
      </c>
      <c r="DR990" s="15">
        <v>86</v>
      </c>
      <c r="DS990" s="15">
        <v>150</v>
      </c>
      <c r="DT990" s="15">
        <v>76</v>
      </c>
      <c r="DU990" s="15">
        <v>151</v>
      </c>
      <c r="DV990" s="15">
        <v>174</v>
      </c>
      <c r="DW990" s="15">
        <v>110</v>
      </c>
      <c r="DX990" s="15">
        <v>200</v>
      </c>
      <c r="DY990" s="15">
        <v>118</v>
      </c>
      <c r="DZ990" s="15">
        <v>22</v>
      </c>
      <c r="EA990" s="15">
        <v>79</v>
      </c>
      <c r="EB990" s="15">
        <v>134</v>
      </c>
      <c r="EC990" s="15">
        <v>40</v>
      </c>
      <c r="ED990" s="15">
        <v>196</v>
      </c>
      <c r="EE990" s="15">
        <v>68</v>
      </c>
      <c r="EF990" s="15">
        <v>12</v>
      </c>
      <c r="EG990" s="15">
        <v>83</v>
      </c>
      <c r="EH990" s="15">
        <v>17</v>
      </c>
      <c r="EI990" s="15">
        <v>96</v>
      </c>
      <c r="EJ990" s="15">
        <v>156</v>
      </c>
      <c r="EK990" s="15">
        <v>114</v>
      </c>
      <c r="EL990" s="15">
        <v>23</v>
      </c>
      <c r="EM990" s="15">
        <v>55</v>
      </c>
      <c r="EN990" s="15">
        <v>36</v>
      </c>
      <c r="EO990" s="15">
        <v>26</v>
      </c>
      <c r="EP990" s="15">
        <v>124</v>
      </c>
      <c r="EQ990" s="15">
        <v>189</v>
      </c>
      <c r="ER990" s="15">
        <v>111</v>
      </c>
      <c r="ES990" s="15">
        <v>21</v>
      </c>
      <c r="ET990" s="15">
        <v>73</v>
      </c>
      <c r="EU990" s="15">
        <v>125</v>
      </c>
      <c r="EV990" s="15">
        <v>51</v>
      </c>
      <c r="EW990" s="15">
        <v>172</v>
      </c>
      <c r="EX990" s="15">
        <v>197</v>
      </c>
      <c r="EY990" s="15">
        <v>13</v>
      </c>
      <c r="EZ990" s="15">
        <v>120</v>
      </c>
      <c r="FA990" s="15">
        <v>11</v>
      </c>
      <c r="FB990" s="15">
        <v>112</v>
      </c>
      <c r="FC990" s="15">
        <v>91</v>
      </c>
      <c r="FD990" s="15">
        <v>142</v>
      </c>
      <c r="FE990" s="15">
        <v>57</v>
      </c>
      <c r="FF990" s="15">
        <v>61</v>
      </c>
      <c r="FG990" s="15">
        <v>170</v>
      </c>
      <c r="FH990" s="15">
        <v>137</v>
      </c>
      <c r="FI990" s="15">
        <v>7</v>
      </c>
      <c r="FJ990" s="15">
        <v>130</v>
      </c>
      <c r="FK990" s="15">
        <v>45</v>
      </c>
      <c r="FL990" s="15">
        <v>165</v>
      </c>
      <c r="FM990" s="15">
        <v>171</v>
      </c>
      <c r="FN990" s="15">
        <v>152</v>
      </c>
      <c r="FO990" s="15">
        <v>117</v>
      </c>
      <c r="FP990" s="15">
        <v>158</v>
      </c>
      <c r="FQ990" s="15">
        <v>75</v>
      </c>
      <c r="FR990" s="15">
        <v>77</v>
      </c>
      <c r="FS990" s="15">
        <v>47</v>
      </c>
      <c r="FT990" s="15">
        <v>102</v>
      </c>
      <c r="FU990" s="15">
        <v>14</v>
      </c>
      <c r="FV990" s="15">
        <v>37</v>
      </c>
      <c r="FW990" s="15">
        <v>191</v>
      </c>
      <c r="FX990" s="15">
        <v>157</v>
      </c>
      <c r="FY990" s="15">
        <v>195</v>
      </c>
      <c r="FZ990" s="15">
        <v>178</v>
      </c>
      <c r="GA990" s="15">
        <v>127</v>
      </c>
      <c r="GB990" s="15">
        <v>63</v>
      </c>
      <c r="GC990" s="15">
        <v>198</v>
      </c>
      <c r="GD990" s="15">
        <v>65</v>
      </c>
      <c r="GE990" s="15">
        <v>5</v>
      </c>
      <c r="GF990" s="15">
        <v>90</v>
      </c>
      <c r="GG990" s="15">
        <v>167</v>
      </c>
      <c r="GH990" s="15">
        <v>176</v>
      </c>
      <c r="GI990" s="15">
        <v>27</v>
      </c>
      <c r="GJ990" s="15">
        <v>88</v>
      </c>
      <c r="GK990" s="15">
        <v>34</v>
      </c>
      <c r="GL990" s="15">
        <v>116</v>
      </c>
      <c r="GM990" s="15">
        <v>4</v>
      </c>
      <c r="GN990" s="15">
        <v>135</v>
      </c>
      <c r="GO990" s="15">
        <v>10</v>
      </c>
      <c r="GP990" s="15">
        <v>185</v>
      </c>
      <c r="GQ990" s="15">
        <v>115</v>
      </c>
      <c r="GR990" s="15">
        <v>168</v>
      </c>
      <c r="GS990" s="15">
        <v>129</v>
      </c>
      <c r="GT990" s="15">
        <v>188</v>
      </c>
      <c r="GU990" s="15">
        <v>25</v>
      </c>
      <c r="GV990" s="15">
        <v>85</v>
      </c>
      <c r="GW990" s="15">
        <v>123</v>
      </c>
    </row>
    <row r="991" spans="4:205" s="15" customFormat="1"/>
    <row r="992" spans="4:205" s="15" customFormat="1">
      <c r="D992" s="479">
        <v>201</v>
      </c>
      <c r="E992" s="40" t="s">
        <v>338</v>
      </c>
    </row>
    <row r="993" spans="4:209" s="15" customFormat="1">
      <c r="E993" s="475" t="s">
        <v>283</v>
      </c>
      <c r="F993" s="15">
        <v>1</v>
      </c>
      <c r="G993" s="15">
        <v>2</v>
      </c>
      <c r="H993" s="15">
        <v>3</v>
      </c>
      <c r="I993" s="15">
        <v>4</v>
      </c>
      <c r="J993" s="15">
        <v>5</v>
      </c>
      <c r="K993" s="15">
        <v>6</v>
      </c>
      <c r="L993" s="15">
        <v>7</v>
      </c>
      <c r="M993" s="15">
        <v>8</v>
      </c>
      <c r="N993" s="15">
        <v>9</v>
      </c>
      <c r="O993" s="15">
        <v>10</v>
      </c>
      <c r="P993" s="15">
        <v>11</v>
      </c>
      <c r="Q993" s="15">
        <v>12</v>
      </c>
      <c r="R993" s="15">
        <v>13</v>
      </c>
      <c r="S993" s="15">
        <v>14</v>
      </c>
      <c r="T993" s="15">
        <v>15</v>
      </c>
      <c r="U993" s="15">
        <v>16</v>
      </c>
      <c r="V993" s="15">
        <v>17</v>
      </c>
      <c r="W993" s="15">
        <v>18</v>
      </c>
      <c r="X993" s="15">
        <v>19</v>
      </c>
      <c r="Y993" s="15">
        <v>20</v>
      </c>
      <c r="Z993" s="15">
        <v>21</v>
      </c>
      <c r="AA993" s="15">
        <v>22</v>
      </c>
      <c r="AB993" s="15">
        <v>23</v>
      </c>
      <c r="AC993" s="15">
        <v>24</v>
      </c>
      <c r="AD993" s="15">
        <v>25</v>
      </c>
      <c r="AE993" s="15">
        <v>26</v>
      </c>
      <c r="AF993" s="15">
        <v>27</v>
      </c>
      <c r="AG993" s="15">
        <v>28</v>
      </c>
      <c r="AH993" s="15">
        <v>29</v>
      </c>
      <c r="AI993" s="15">
        <v>30</v>
      </c>
      <c r="AJ993" s="15">
        <v>31</v>
      </c>
      <c r="AK993" s="15">
        <v>32</v>
      </c>
      <c r="AL993" s="15">
        <v>33</v>
      </c>
      <c r="AM993" s="15">
        <v>34</v>
      </c>
      <c r="AN993" s="15">
        <v>35</v>
      </c>
      <c r="AO993" s="15">
        <v>36</v>
      </c>
      <c r="AP993" s="15">
        <v>37</v>
      </c>
      <c r="AQ993" s="15">
        <v>38</v>
      </c>
      <c r="AR993" s="15">
        <v>39</v>
      </c>
      <c r="AS993" s="15">
        <v>40</v>
      </c>
      <c r="AT993" s="15">
        <v>41</v>
      </c>
      <c r="AU993" s="15">
        <v>42</v>
      </c>
      <c r="AV993" s="15">
        <v>43</v>
      </c>
      <c r="AW993" s="15">
        <v>44</v>
      </c>
      <c r="AX993" s="15">
        <v>45</v>
      </c>
      <c r="AY993" s="15">
        <v>46</v>
      </c>
      <c r="AZ993" s="15">
        <v>47</v>
      </c>
      <c r="BA993" s="15">
        <v>48</v>
      </c>
      <c r="BB993" s="15">
        <v>49</v>
      </c>
      <c r="BC993" s="15">
        <v>50</v>
      </c>
      <c r="BD993" s="15">
        <v>51</v>
      </c>
      <c r="BE993" s="15">
        <v>52</v>
      </c>
      <c r="BF993" s="15">
        <v>53</v>
      </c>
      <c r="BG993" s="15">
        <v>54</v>
      </c>
      <c r="BH993" s="15">
        <v>55</v>
      </c>
      <c r="BI993" s="15">
        <v>56</v>
      </c>
      <c r="BJ993" s="15">
        <v>57</v>
      </c>
      <c r="BK993" s="15">
        <v>58</v>
      </c>
      <c r="BL993" s="15">
        <v>59</v>
      </c>
      <c r="BM993" s="15">
        <v>60</v>
      </c>
      <c r="BN993" s="15">
        <v>61</v>
      </c>
      <c r="BO993" s="15">
        <v>62</v>
      </c>
      <c r="BP993" s="15">
        <v>63</v>
      </c>
      <c r="BQ993" s="15">
        <v>64</v>
      </c>
      <c r="BR993" s="15">
        <v>65</v>
      </c>
      <c r="BS993" s="15">
        <v>66</v>
      </c>
      <c r="BT993" s="15">
        <v>67</v>
      </c>
      <c r="BU993" s="15">
        <v>68</v>
      </c>
      <c r="BV993" s="15">
        <v>69</v>
      </c>
      <c r="BW993" s="15">
        <v>70</v>
      </c>
      <c r="BX993" s="15">
        <v>71</v>
      </c>
      <c r="BY993" s="15">
        <v>72</v>
      </c>
      <c r="BZ993" s="15">
        <v>73</v>
      </c>
      <c r="CA993" s="15">
        <v>74</v>
      </c>
      <c r="CB993" s="15">
        <v>75</v>
      </c>
      <c r="CC993" s="15">
        <v>76</v>
      </c>
      <c r="CD993" s="15">
        <v>77</v>
      </c>
      <c r="CE993" s="15">
        <v>78</v>
      </c>
      <c r="CF993" s="15">
        <v>79</v>
      </c>
      <c r="CG993" s="15">
        <v>80</v>
      </c>
      <c r="CH993" s="15">
        <v>81</v>
      </c>
      <c r="CI993" s="15">
        <v>82</v>
      </c>
      <c r="CJ993" s="15">
        <v>83</v>
      </c>
      <c r="CK993" s="15">
        <v>84</v>
      </c>
      <c r="CL993" s="15">
        <v>85</v>
      </c>
      <c r="CM993" s="15">
        <v>86</v>
      </c>
      <c r="CN993" s="15">
        <v>87</v>
      </c>
      <c r="CO993" s="15">
        <v>88</v>
      </c>
      <c r="CP993" s="15">
        <v>89</v>
      </c>
      <c r="CQ993" s="15">
        <v>90</v>
      </c>
      <c r="CR993" s="15">
        <v>91</v>
      </c>
      <c r="CS993" s="15">
        <v>92</v>
      </c>
      <c r="CT993" s="15">
        <v>93</v>
      </c>
      <c r="CU993" s="15">
        <v>94</v>
      </c>
      <c r="CV993" s="15">
        <v>95</v>
      </c>
      <c r="CW993" s="15">
        <v>96</v>
      </c>
      <c r="CX993" s="15">
        <v>97</v>
      </c>
      <c r="CY993" s="15">
        <v>98</v>
      </c>
      <c r="CZ993" s="15">
        <v>99</v>
      </c>
      <c r="DA993" s="15">
        <v>100</v>
      </c>
      <c r="DB993" s="15">
        <v>101</v>
      </c>
      <c r="DC993" s="15">
        <v>102</v>
      </c>
      <c r="DD993" s="15">
        <v>103</v>
      </c>
      <c r="DE993" s="15">
        <v>104</v>
      </c>
      <c r="DF993" s="15">
        <v>105</v>
      </c>
      <c r="DG993" s="15">
        <v>106</v>
      </c>
      <c r="DH993" s="15">
        <v>107</v>
      </c>
      <c r="DI993" s="15">
        <v>108</v>
      </c>
      <c r="DJ993" s="15">
        <v>109</v>
      </c>
      <c r="DK993" s="15">
        <v>110</v>
      </c>
      <c r="DL993" s="15">
        <v>111</v>
      </c>
      <c r="DM993" s="15">
        <v>112</v>
      </c>
      <c r="DN993" s="15">
        <v>113</v>
      </c>
      <c r="DO993" s="15">
        <v>114</v>
      </c>
      <c r="DP993" s="15">
        <v>115</v>
      </c>
      <c r="DQ993" s="15">
        <v>116</v>
      </c>
      <c r="DR993" s="15">
        <v>117</v>
      </c>
      <c r="DS993" s="15">
        <v>118</v>
      </c>
      <c r="DT993" s="15">
        <v>119</v>
      </c>
      <c r="DU993" s="15">
        <v>120</v>
      </c>
      <c r="DV993" s="15">
        <v>121</v>
      </c>
      <c r="DW993" s="15">
        <v>122</v>
      </c>
      <c r="DX993" s="15">
        <v>123</v>
      </c>
      <c r="DY993" s="15">
        <v>124</v>
      </c>
      <c r="DZ993" s="15">
        <v>125</v>
      </c>
      <c r="EA993" s="15">
        <v>126</v>
      </c>
      <c r="EB993" s="15">
        <v>127</v>
      </c>
      <c r="EC993" s="15">
        <v>128</v>
      </c>
      <c r="ED993" s="15">
        <v>129</v>
      </c>
      <c r="EE993" s="15">
        <v>130</v>
      </c>
      <c r="EF993" s="15">
        <v>131</v>
      </c>
      <c r="EG993" s="15">
        <v>132</v>
      </c>
      <c r="EH993" s="15">
        <v>133</v>
      </c>
      <c r="EI993" s="15">
        <v>134</v>
      </c>
      <c r="EJ993" s="15">
        <v>135</v>
      </c>
      <c r="EK993" s="15">
        <v>136</v>
      </c>
      <c r="EL993" s="15">
        <v>137</v>
      </c>
      <c r="EM993" s="15">
        <v>138</v>
      </c>
      <c r="EN993" s="15">
        <v>139</v>
      </c>
      <c r="EO993" s="15">
        <v>140</v>
      </c>
      <c r="EP993" s="15">
        <v>141</v>
      </c>
      <c r="EQ993" s="15">
        <v>142</v>
      </c>
      <c r="ER993" s="15">
        <v>143</v>
      </c>
      <c r="ES993" s="15">
        <v>144</v>
      </c>
      <c r="ET993" s="15">
        <v>145</v>
      </c>
      <c r="EU993" s="15">
        <v>146</v>
      </c>
      <c r="EV993" s="15">
        <v>147</v>
      </c>
      <c r="EW993" s="15">
        <v>148</v>
      </c>
      <c r="EX993" s="15">
        <v>149</v>
      </c>
      <c r="EY993" s="15">
        <v>150</v>
      </c>
      <c r="EZ993" s="15">
        <v>151</v>
      </c>
      <c r="FA993" s="15">
        <v>152</v>
      </c>
      <c r="FB993" s="15">
        <v>153</v>
      </c>
      <c r="FC993" s="15">
        <v>154</v>
      </c>
      <c r="FD993" s="15">
        <v>155</v>
      </c>
      <c r="FE993" s="15">
        <v>156</v>
      </c>
      <c r="FF993" s="15">
        <v>157</v>
      </c>
      <c r="FG993" s="15">
        <v>158</v>
      </c>
      <c r="FH993" s="15">
        <v>159</v>
      </c>
      <c r="FI993" s="15">
        <v>160</v>
      </c>
      <c r="FJ993" s="15">
        <v>161</v>
      </c>
      <c r="FK993" s="15">
        <v>162</v>
      </c>
      <c r="FL993" s="15">
        <v>163</v>
      </c>
      <c r="FM993" s="15">
        <v>164</v>
      </c>
      <c r="FN993" s="15">
        <v>165</v>
      </c>
      <c r="FO993" s="15">
        <v>166</v>
      </c>
      <c r="FP993" s="15">
        <v>167</v>
      </c>
      <c r="FQ993" s="15">
        <v>168</v>
      </c>
      <c r="FR993" s="15">
        <v>169</v>
      </c>
      <c r="FS993" s="15">
        <v>170</v>
      </c>
      <c r="FT993" s="15">
        <v>171</v>
      </c>
      <c r="FU993" s="15">
        <v>172</v>
      </c>
      <c r="FV993" s="15">
        <v>173</v>
      </c>
      <c r="FW993" s="15">
        <v>174</v>
      </c>
      <c r="FX993" s="15">
        <v>175</v>
      </c>
      <c r="FY993" s="15">
        <v>176</v>
      </c>
      <c r="FZ993" s="15">
        <v>177</v>
      </c>
      <c r="GA993" s="15">
        <v>178</v>
      </c>
      <c r="GB993" s="15">
        <v>179</v>
      </c>
      <c r="GC993" s="15">
        <v>180</v>
      </c>
      <c r="GD993" s="15">
        <v>181</v>
      </c>
      <c r="GE993" s="15">
        <v>182</v>
      </c>
      <c r="GF993" s="15">
        <v>183</v>
      </c>
      <c r="GG993" s="15">
        <v>184</v>
      </c>
      <c r="GH993" s="15">
        <v>185</v>
      </c>
      <c r="GI993" s="15">
        <v>186</v>
      </c>
      <c r="GJ993" s="15">
        <v>187</v>
      </c>
      <c r="GK993" s="15">
        <v>188</v>
      </c>
      <c r="GL993" s="15">
        <v>189</v>
      </c>
      <c r="GN993" s="15">
        <v>190</v>
      </c>
      <c r="GO993" s="15">
        <v>191</v>
      </c>
      <c r="GP993" s="15">
        <v>192</v>
      </c>
      <c r="GQ993" s="15">
        <v>193</v>
      </c>
      <c r="GS993" s="15">
        <v>194</v>
      </c>
      <c r="GT993" s="15">
        <v>195</v>
      </c>
      <c r="GU993" s="15">
        <v>196</v>
      </c>
      <c r="GV993" s="15">
        <v>197</v>
      </c>
      <c r="GX993" s="15">
        <v>198</v>
      </c>
      <c r="GY993" s="15">
        <v>199</v>
      </c>
      <c r="GZ993" s="15">
        <v>200</v>
      </c>
      <c r="HA993" s="15">
        <v>201</v>
      </c>
    </row>
    <row r="994" spans="4:209" s="15" customFormat="1">
      <c r="E994" s="475" t="s">
        <v>311</v>
      </c>
      <c r="F994" s="15">
        <v>17</v>
      </c>
      <c r="G994" s="15">
        <v>100</v>
      </c>
      <c r="H994" s="15">
        <v>116</v>
      </c>
      <c r="I994" s="15">
        <v>67</v>
      </c>
      <c r="J994" s="15">
        <v>71</v>
      </c>
      <c r="K994" s="15">
        <v>144</v>
      </c>
      <c r="L994" s="15">
        <v>134</v>
      </c>
      <c r="M994" s="15">
        <v>177</v>
      </c>
      <c r="N994" s="15">
        <v>198</v>
      </c>
      <c r="O994" s="15">
        <v>93</v>
      </c>
      <c r="P994" s="15">
        <v>7</v>
      </c>
      <c r="Q994" s="15">
        <v>183</v>
      </c>
      <c r="R994" s="15">
        <v>30</v>
      </c>
      <c r="S994" s="15">
        <v>41</v>
      </c>
      <c r="T994" s="15">
        <v>113</v>
      </c>
      <c r="U994" s="15">
        <v>172</v>
      </c>
      <c r="V994" s="15">
        <v>61</v>
      </c>
      <c r="W994" s="15">
        <v>42</v>
      </c>
      <c r="X994" s="15">
        <v>151</v>
      </c>
      <c r="Y994" s="15">
        <v>141</v>
      </c>
      <c r="Z994" s="15">
        <v>143</v>
      </c>
      <c r="AA994" s="15">
        <v>23</v>
      </c>
      <c r="AB994" s="15">
        <v>69</v>
      </c>
      <c r="AC994" s="15">
        <v>138</v>
      </c>
      <c r="AD994" s="15">
        <v>73</v>
      </c>
      <c r="AE994" s="15">
        <v>155</v>
      </c>
      <c r="AF994" s="15">
        <v>39</v>
      </c>
      <c r="AG994" s="15">
        <v>137</v>
      </c>
      <c r="AH994" s="15">
        <v>96</v>
      </c>
      <c r="AI994" s="15">
        <v>111</v>
      </c>
      <c r="AJ994" s="15">
        <v>124</v>
      </c>
      <c r="AK994" s="15">
        <v>60</v>
      </c>
      <c r="AL994" s="15">
        <v>169</v>
      </c>
      <c r="AM994" s="15">
        <v>81</v>
      </c>
      <c r="AN994" s="15">
        <v>181</v>
      </c>
      <c r="AO994" s="15">
        <v>115</v>
      </c>
      <c r="AP994" s="15">
        <v>86</v>
      </c>
      <c r="AQ994" s="15">
        <v>125</v>
      </c>
      <c r="AR994" s="15">
        <v>25</v>
      </c>
      <c r="AS994" s="15">
        <v>57</v>
      </c>
      <c r="AT994" s="15">
        <v>54</v>
      </c>
      <c r="AU994" s="15">
        <v>21</v>
      </c>
      <c r="AV994" s="15">
        <v>49</v>
      </c>
      <c r="AW994" s="15">
        <v>148</v>
      </c>
      <c r="AX994" s="15">
        <v>107</v>
      </c>
      <c r="AY994" s="15">
        <v>112</v>
      </c>
      <c r="AZ994" s="15">
        <v>66</v>
      </c>
      <c r="BA994" s="15">
        <v>47</v>
      </c>
      <c r="BB994" s="15">
        <v>55</v>
      </c>
      <c r="BC994" s="15">
        <v>184</v>
      </c>
      <c r="BD994" s="15">
        <v>197</v>
      </c>
      <c r="BE994" s="15">
        <v>160</v>
      </c>
      <c r="BF994" s="15">
        <v>147</v>
      </c>
      <c r="BG994" s="15">
        <v>22</v>
      </c>
      <c r="BH994" s="15">
        <v>82</v>
      </c>
      <c r="BI994" s="15">
        <v>123</v>
      </c>
      <c r="BJ994" s="15">
        <v>161</v>
      </c>
      <c r="BK994" s="15">
        <v>46</v>
      </c>
      <c r="BL994" s="15">
        <v>11</v>
      </c>
      <c r="BM994" s="15">
        <v>32</v>
      </c>
      <c r="BN994" s="15">
        <v>142</v>
      </c>
      <c r="BO994" s="15">
        <v>98</v>
      </c>
      <c r="BP994" s="15">
        <v>101</v>
      </c>
      <c r="BQ994" s="15">
        <v>75</v>
      </c>
      <c r="BR994" s="15">
        <v>77</v>
      </c>
      <c r="BS994" s="15">
        <v>192</v>
      </c>
      <c r="BT994" s="15">
        <v>165</v>
      </c>
      <c r="BU994" s="15">
        <v>2</v>
      </c>
      <c r="BV994" s="15">
        <v>170</v>
      </c>
      <c r="BW994" s="15">
        <v>16</v>
      </c>
      <c r="BX994" s="15">
        <v>45</v>
      </c>
      <c r="BY994" s="15">
        <v>133</v>
      </c>
      <c r="BZ994" s="15">
        <v>14</v>
      </c>
      <c r="CA994" s="15">
        <v>182</v>
      </c>
      <c r="CB994" s="15">
        <v>58</v>
      </c>
      <c r="CC994" s="15">
        <v>152</v>
      </c>
      <c r="CD994" s="15">
        <v>5</v>
      </c>
      <c r="CE994" s="15">
        <v>180</v>
      </c>
      <c r="CF994" s="15">
        <v>190</v>
      </c>
      <c r="CG994" s="15">
        <v>103</v>
      </c>
      <c r="CH994" s="15">
        <v>85</v>
      </c>
      <c r="CI994" s="15">
        <v>108</v>
      </c>
      <c r="CJ994" s="15">
        <v>1</v>
      </c>
      <c r="CK994" s="15">
        <v>87</v>
      </c>
      <c r="CL994" s="15">
        <v>171</v>
      </c>
      <c r="CM994" s="15">
        <v>128</v>
      </c>
      <c r="CN994" s="15">
        <v>79</v>
      </c>
      <c r="CO994" s="15">
        <v>44</v>
      </c>
      <c r="CP994" s="15">
        <v>187</v>
      </c>
      <c r="CQ994" s="15">
        <v>164</v>
      </c>
      <c r="CR994" s="15">
        <v>24</v>
      </c>
      <c r="CS994" s="15">
        <v>186</v>
      </c>
      <c r="CT994" s="15">
        <v>140</v>
      </c>
      <c r="CU994" s="15">
        <v>8</v>
      </c>
      <c r="CV994" s="15">
        <v>167</v>
      </c>
      <c r="CW994" s="15">
        <v>19</v>
      </c>
      <c r="CX994" s="15">
        <v>163</v>
      </c>
      <c r="CY994" s="15">
        <v>157</v>
      </c>
      <c r="CZ994" s="15">
        <v>48</v>
      </c>
      <c r="DA994" s="15">
        <v>68</v>
      </c>
      <c r="DB994" s="15">
        <v>63</v>
      </c>
      <c r="DC994" s="15">
        <v>185</v>
      </c>
      <c r="DD994" s="15">
        <v>80</v>
      </c>
      <c r="DE994" s="15">
        <v>50</v>
      </c>
      <c r="DF994" s="15">
        <v>156</v>
      </c>
      <c r="DG994" s="15">
        <v>59</v>
      </c>
      <c r="DH994" s="15">
        <v>89</v>
      </c>
      <c r="DI994" s="15">
        <v>191</v>
      </c>
      <c r="DJ994" s="15">
        <v>130</v>
      </c>
      <c r="DK994" s="15">
        <v>83</v>
      </c>
      <c r="DL994" s="15">
        <v>154</v>
      </c>
      <c r="DM994" s="15">
        <v>114</v>
      </c>
      <c r="DN994" s="15">
        <v>102</v>
      </c>
      <c r="DO994" s="15">
        <v>20</v>
      </c>
      <c r="DP994" s="15">
        <v>201</v>
      </c>
      <c r="DQ994" s="15">
        <v>65</v>
      </c>
      <c r="DR994" s="15">
        <v>109</v>
      </c>
      <c r="DS994" s="15">
        <v>94</v>
      </c>
      <c r="DT994" s="15">
        <v>53</v>
      </c>
      <c r="DU994" s="15">
        <v>188</v>
      </c>
      <c r="DV994" s="15">
        <v>175</v>
      </c>
      <c r="DW994" s="15">
        <v>189</v>
      </c>
      <c r="DX994" s="15">
        <v>56</v>
      </c>
      <c r="DY994" s="15">
        <v>70</v>
      </c>
      <c r="DZ994" s="15">
        <v>127</v>
      </c>
      <c r="EA994" s="15">
        <v>150</v>
      </c>
      <c r="EB994" s="15">
        <v>38</v>
      </c>
      <c r="EC994" s="15">
        <v>12</v>
      </c>
      <c r="ED994" s="15">
        <v>118</v>
      </c>
      <c r="EE994" s="15">
        <v>3</v>
      </c>
      <c r="EF994" s="15">
        <v>33</v>
      </c>
      <c r="EG994" s="15">
        <v>120</v>
      </c>
      <c r="EH994" s="15">
        <v>145</v>
      </c>
      <c r="EI994" s="15">
        <v>62</v>
      </c>
      <c r="EJ994" s="15">
        <v>26</v>
      </c>
      <c r="EK994" s="15">
        <v>35</v>
      </c>
      <c r="EL994" s="15">
        <v>193</v>
      </c>
      <c r="EM994" s="15">
        <v>174</v>
      </c>
      <c r="EN994" s="15">
        <v>78</v>
      </c>
      <c r="EO994" s="15">
        <v>99</v>
      </c>
      <c r="EP994" s="15">
        <v>15</v>
      </c>
      <c r="EQ994" s="15">
        <v>90</v>
      </c>
      <c r="ER994" s="15">
        <v>195</v>
      </c>
      <c r="ES994" s="15">
        <v>37</v>
      </c>
      <c r="ET994" s="15">
        <v>176</v>
      </c>
      <c r="EU994" s="15">
        <v>43</v>
      </c>
      <c r="EV994" s="15">
        <v>40</v>
      </c>
      <c r="EW994" s="15">
        <v>106</v>
      </c>
      <c r="EX994" s="15">
        <v>199</v>
      </c>
      <c r="EY994" s="15">
        <v>122</v>
      </c>
      <c r="EZ994" s="15">
        <v>168</v>
      </c>
      <c r="FA994" s="15">
        <v>76</v>
      </c>
      <c r="FB994" s="15">
        <v>159</v>
      </c>
      <c r="FC994" s="15">
        <v>13</v>
      </c>
      <c r="FD994" s="15">
        <v>27</v>
      </c>
      <c r="FE994" s="15">
        <v>139</v>
      </c>
      <c r="FF994" s="15">
        <v>105</v>
      </c>
      <c r="FG994" s="15">
        <v>121</v>
      </c>
      <c r="FH994" s="15">
        <v>196</v>
      </c>
      <c r="FI994" s="15">
        <v>52</v>
      </c>
      <c r="FJ994" s="15">
        <v>4</v>
      </c>
      <c r="FK994" s="15">
        <v>178</v>
      </c>
      <c r="FL994" s="15">
        <v>91</v>
      </c>
      <c r="FM994" s="15">
        <v>153</v>
      </c>
      <c r="FN994" s="15">
        <v>6</v>
      </c>
      <c r="FO994" s="15">
        <v>34</v>
      </c>
      <c r="FP994" s="15">
        <v>95</v>
      </c>
      <c r="FQ994" s="15">
        <v>166</v>
      </c>
      <c r="FR994" s="15">
        <v>131</v>
      </c>
      <c r="FS994" s="15">
        <v>129</v>
      </c>
      <c r="FT994" s="15">
        <v>28</v>
      </c>
      <c r="FU994" s="15">
        <v>110</v>
      </c>
      <c r="FV994" s="15">
        <v>97</v>
      </c>
      <c r="FW994" s="15">
        <v>18</v>
      </c>
      <c r="FX994" s="15">
        <v>158</v>
      </c>
      <c r="FY994" s="15">
        <v>10</v>
      </c>
      <c r="FZ994" s="15">
        <v>135</v>
      </c>
      <c r="GA994" s="15">
        <v>162</v>
      </c>
      <c r="GB994" s="15">
        <v>200</v>
      </c>
      <c r="GC994" s="15">
        <v>179</v>
      </c>
      <c r="GD994" s="15">
        <v>104</v>
      </c>
      <c r="GE994" s="15">
        <v>88</v>
      </c>
      <c r="GF994" s="15">
        <v>149</v>
      </c>
      <c r="GG994" s="15">
        <v>194</v>
      </c>
      <c r="GH994" s="15">
        <v>117</v>
      </c>
      <c r="GI994" s="15">
        <v>64</v>
      </c>
      <c r="GJ994" s="15">
        <v>29</v>
      </c>
      <c r="GK994" s="15">
        <v>132</v>
      </c>
      <c r="GL994" s="15">
        <v>136</v>
      </c>
      <c r="GN994" s="15">
        <v>173</v>
      </c>
      <c r="GO994" s="15">
        <v>9</v>
      </c>
      <c r="GP994" s="15">
        <v>146</v>
      </c>
      <c r="GQ994" s="15">
        <v>92</v>
      </c>
      <c r="GS994" s="15">
        <v>84</v>
      </c>
      <c r="GT994" s="15">
        <v>31</v>
      </c>
      <c r="GU994" s="15">
        <v>126</v>
      </c>
      <c r="GV994" s="15">
        <v>72</v>
      </c>
      <c r="GX994" s="15">
        <v>119</v>
      </c>
      <c r="GY994" s="15">
        <v>74</v>
      </c>
      <c r="GZ994" s="15">
        <v>51</v>
      </c>
      <c r="HA994" s="15">
        <v>36</v>
      </c>
    </row>
    <row r="995" spans="4:209" s="15" customFormat="1">
      <c r="E995" s="475" t="s">
        <v>313</v>
      </c>
      <c r="F995" s="15">
        <v>89</v>
      </c>
      <c r="G995" s="15">
        <v>181</v>
      </c>
      <c r="H995" s="15">
        <v>65</v>
      </c>
      <c r="I995" s="15">
        <v>1</v>
      </c>
      <c r="J995" s="15">
        <v>139</v>
      </c>
      <c r="K995" s="15">
        <v>122</v>
      </c>
      <c r="L995" s="15">
        <v>188</v>
      </c>
      <c r="M995" s="15">
        <v>193</v>
      </c>
      <c r="N995" s="15">
        <v>162</v>
      </c>
      <c r="O995" s="15">
        <v>59</v>
      </c>
      <c r="P995" s="15">
        <v>184</v>
      </c>
      <c r="Q995" s="15">
        <v>19</v>
      </c>
      <c r="R995" s="15">
        <v>100</v>
      </c>
      <c r="S995" s="15">
        <v>155</v>
      </c>
      <c r="T995" s="15">
        <v>51</v>
      </c>
      <c r="U995" s="15">
        <v>189</v>
      </c>
      <c r="V995" s="15">
        <v>169</v>
      </c>
      <c r="W995" s="15">
        <v>9</v>
      </c>
      <c r="X995" s="15">
        <v>177</v>
      </c>
      <c r="Y995" s="15">
        <v>42</v>
      </c>
      <c r="Z995" s="15">
        <v>44</v>
      </c>
      <c r="AA995" s="15">
        <v>11</v>
      </c>
      <c r="AB995" s="15">
        <v>36</v>
      </c>
      <c r="AC995" s="15">
        <v>6</v>
      </c>
      <c r="AD995" s="15">
        <v>197</v>
      </c>
      <c r="AE995" s="15">
        <v>20</v>
      </c>
      <c r="AF995" s="15">
        <v>103</v>
      </c>
      <c r="AG995" s="15">
        <v>92</v>
      </c>
      <c r="AH995" s="15">
        <v>38</v>
      </c>
      <c r="AI995" s="15">
        <v>86</v>
      </c>
      <c r="AJ995" s="15">
        <v>55</v>
      </c>
      <c r="AK995" s="15">
        <v>73</v>
      </c>
      <c r="AL995" s="15">
        <v>77</v>
      </c>
      <c r="AM995" s="15">
        <v>7</v>
      </c>
      <c r="AN995" s="15">
        <v>166</v>
      </c>
      <c r="AO995" s="15">
        <v>201</v>
      </c>
      <c r="AP995" s="15">
        <v>174</v>
      </c>
      <c r="AQ995" s="15">
        <v>117</v>
      </c>
      <c r="AR995" s="15">
        <v>10</v>
      </c>
      <c r="AS995" s="15">
        <v>61</v>
      </c>
      <c r="AT995" s="15">
        <v>105</v>
      </c>
      <c r="AU995" s="15">
        <v>49</v>
      </c>
      <c r="AV995" s="15">
        <v>37</v>
      </c>
      <c r="AW995" s="15">
        <v>178</v>
      </c>
      <c r="AX995" s="15">
        <v>151</v>
      </c>
      <c r="AY995" s="15">
        <v>53</v>
      </c>
      <c r="AZ995" s="15">
        <v>180</v>
      </c>
      <c r="BA995" s="15">
        <v>84</v>
      </c>
      <c r="BB995" s="15">
        <v>33</v>
      </c>
      <c r="BC995" s="15">
        <v>66</v>
      </c>
      <c r="BD995" s="15">
        <v>153</v>
      </c>
      <c r="BE995" s="15">
        <v>30</v>
      </c>
      <c r="BF995" s="15">
        <v>160</v>
      </c>
      <c r="BG995" s="15">
        <v>150</v>
      </c>
      <c r="BH995" s="15">
        <v>172</v>
      </c>
      <c r="BI995" s="15">
        <v>109</v>
      </c>
      <c r="BJ995" s="15">
        <v>140</v>
      </c>
      <c r="BK995" s="15">
        <v>74</v>
      </c>
      <c r="BL995" s="15">
        <v>17</v>
      </c>
      <c r="BM995" s="15">
        <v>192</v>
      </c>
      <c r="BN995" s="15">
        <v>50</v>
      </c>
      <c r="BO995" s="15">
        <v>58</v>
      </c>
      <c r="BP995" s="15">
        <v>39</v>
      </c>
      <c r="BQ995" s="15">
        <v>2</v>
      </c>
      <c r="BR995" s="15">
        <v>198</v>
      </c>
      <c r="BS995" s="15">
        <v>99</v>
      </c>
      <c r="BT995" s="15">
        <v>18</v>
      </c>
      <c r="BU995" s="15">
        <v>187</v>
      </c>
      <c r="BV995" s="15">
        <v>46</v>
      </c>
      <c r="BW995" s="15">
        <v>108</v>
      </c>
      <c r="BX995" s="15">
        <v>60</v>
      </c>
      <c r="BY995" s="15">
        <v>69</v>
      </c>
      <c r="BZ995" s="15">
        <v>27</v>
      </c>
      <c r="CA995" s="15">
        <v>157</v>
      </c>
      <c r="CB995" s="15">
        <v>133</v>
      </c>
      <c r="CC995" s="15">
        <v>118</v>
      </c>
      <c r="CD995" s="15">
        <v>159</v>
      </c>
      <c r="CE995" s="15">
        <v>185</v>
      </c>
      <c r="CF995" s="15">
        <v>28</v>
      </c>
      <c r="CG995" s="15">
        <v>4</v>
      </c>
      <c r="CH995" s="15">
        <v>25</v>
      </c>
      <c r="CI995" s="15">
        <v>190</v>
      </c>
      <c r="CJ995" s="15">
        <v>171</v>
      </c>
      <c r="CK995" s="15">
        <v>76</v>
      </c>
      <c r="CL995" s="15">
        <v>97</v>
      </c>
      <c r="CM995" s="15">
        <v>87</v>
      </c>
      <c r="CN995" s="15">
        <v>68</v>
      </c>
      <c r="CO995" s="15">
        <v>29</v>
      </c>
      <c r="CP995" s="15">
        <v>12</v>
      </c>
      <c r="CQ995" s="15">
        <v>112</v>
      </c>
      <c r="CR995" s="15">
        <v>75</v>
      </c>
      <c r="CS995" s="15">
        <v>54</v>
      </c>
      <c r="CT995" s="15">
        <v>35</v>
      </c>
      <c r="CU995" s="15">
        <v>186</v>
      </c>
      <c r="CV995" s="15">
        <v>143</v>
      </c>
      <c r="CW995" s="15">
        <v>134</v>
      </c>
      <c r="CX995" s="15">
        <v>64</v>
      </c>
      <c r="CY995" s="15">
        <v>120</v>
      </c>
      <c r="CZ995" s="15">
        <v>21</v>
      </c>
      <c r="DA995" s="15">
        <v>101</v>
      </c>
      <c r="DB995" s="15">
        <v>13</v>
      </c>
      <c r="DC995" s="15">
        <v>104</v>
      </c>
      <c r="DD995" s="15">
        <v>182</v>
      </c>
      <c r="DE995" s="15">
        <v>173</v>
      </c>
      <c r="DF995" s="15">
        <v>147</v>
      </c>
      <c r="DG995" s="15">
        <v>40</v>
      </c>
      <c r="DH995" s="15">
        <v>15</v>
      </c>
      <c r="DI995" s="15">
        <v>52</v>
      </c>
      <c r="DJ995" s="15">
        <v>56</v>
      </c>
      <c r="DK995" s="15">
        <v>132</v>
      </c>
      <c r="DL995" s="15">
        <v>130</v>
      </c>
      <c r="DM995" s="15">
        <v>3</v>
      </c>
      <c r="DN995" s="15">
        <v>135</v>
      </c>
      <c r="DO995" s="15">
        <v>146</v>
      </c>
      <c r="DP995" s="15">
        <v>102</v>
      </c>
      <c r="DQ995" s="15">
        <v>179</v>
      </c>
      <c r="DR995" s="15">
        <v>71</v>
      </c>
      <c r="DS995" s="15">
        <v>165</v>
      </c>
      <c r="DT995" s="15">
        <v>43</v>
      </c>
      <c r="DU995" s="15">
        <v>98</v>
      </c>
      <c r="DV995" s="15">
        <v>129</v>
      </c>
      <c r="DW995" s="15">
        <v>24</v>
      </c>
      <c r="DX995" s="15">
        <v>119</v>
      </c>
      <c r="DY995" s="15">
        <v>115</v>
      </c>
      <c r="DZ995" s="15">
        <v>88</v>
      </c>
      <c r="EA995" s="15">
        <v>149</v>
      </c>
      <c r="EB995" s="15">
        <v>144</v>
      </c>
      <c r="EC995" s="15">
        <v>62</v>
      </c>
      <c r="ED995" s="15">
        <v>121</v>
      </c>
      <c r="EE995" s="15">
        <v>154</v>
      </c>
      <c r="EF995" s="15">
        <v>78</v>
      </c>
      <c r="EG995" s="15">
        <v>196</v>
      </c>
      <c r="EH995" s="15">
        <v>72</v>
      </c>
      <c r="EI995" s="15">
        <v>137</v>
      </c>
      <c r="EJ995" s="15">
        <v>168</v>
      </c>
      <c r="EK995" s="15">
        <v>114</v>
      </c>
      <c r="EL995" s="15">
        <v>96</v>
      </c>
      <c r="EM995" s="15">
        <v>127</v>
      </c>
      <c r="EN995" s="15">
        <v>161</v>
      </c>
      <c r="EO995" s="15">
        <v>31</v>
      </c>
      <c r="EP995" s="15">
        <v>148</v>
      </c>
      <c r="EQ995" s="15">
        <v>125</v>
      </c>
      <c r="ER995" s="15">
        <v>45</v>
      </c>
      <c r="ES995" s="15">
        <v>156</v>
      </c>
      <c r="ET995" s="15">
        <v>106</v>
      </c>
      <c r="EU995" s="15">
        <v>145</v>
      </c>
      <c r="EV995" s="15">
        <v>34</v>
      </c>
      <c r="EW995" s="15">
        <v>107</v>
      </c>
      <c r="EX995" s="15">
        <v>126</v>
      </c>
      <c r="EY995" s="15">
        <v>124</v>
      </c>
      <c r="EZ995" s="15">
        <v>200</v>
      </c>
      <c r="FA995" s="15">
        <v>113</v>
      </c>
      <c r="FB995" s="15">
        <v>175</v>
      </c>
      <c r="FC995" s="15">
        <v>195</v>
      </c>
      <c r="FD995" s="15">
        <v>191</v>
      </c>
      <c r="FE995" s="15">
        <v>138</v>
      </c>
      <c r="FF995" s="15">
        <v>83</v>
      </c>
      <c r="FG995" s="15">
        <v>67</v>
      </c>
      <c r="FH995" s="15">
        <v>183</v>
      </c>
      <c r="FI995" s="15">
        <v>91</v>
      </c>
      <c r="FJ995" s="15">
        <v>5</v>
      </c>
      <c r="FK995" s="15">
        <v>131</v>
      </c>
      <c r="FL995" s="15">
        <v>32</v>
      </c>
      <c r="FM995" s="15">
        <v>85</v>
      </c>
      <c r="FN995" s="15">
        <v>23</v>
      </c>
      <c r="FO995" s="15">
        <v>70</v>
      </c>
      <c r="FP995" s="15">
        <v>158</v>
      </c>
      <c r="FQ995" s="15">
        <v>167</v>
      </c>
      <c r="FR995" s="15">
        <v>26</v>
      </c>
      <c r="FS995" s="15">
        <v>152</v>
      </c>
      <c r="FT995" s="15">
        <v>199</v>
      </c>
      <c r="FU995" s="15">
        <v>136</v>
      </c>
      <c r="FV995" s="15">
        <v>22</v>
      </c>
      <c r="FW995" s="15">
        <v>116</v>
      </c>
      <c r="FX995" s="15">
        <v>194</v>
      </c>
      <c r="FY995" s="15">
        <v>164</v>
      </c>
      <c r="FZ995" s="15">
        <v>80</v>
      </c>
      <c r="GA995" s="15">
        <v>57</v>
      </c>
      <c r="GB995" s="15">
        <v>123</v>
      </c>
      <c r="GC995" s="15">
        <v>47</v>
      </c>
      <c r="GD995" s="15">
        <v>93</v>
      </c>
      <c r="GE995" s="15">
        <v>111</v>
      </c>
      <c r="GF995" s="15">
        <v>79</v>
      </c>
      <c r="GG995" s="15">
        <v>142</v>
      </c>
      <c r="GH995" s="15">
        <v>63</v>
      </c>
      <c r="GI995" s="15">
        <v>94</v>
      </c>
      <c r="GJ995" s="15">
        <v>8</v>
      </c>
      <c r="GK995" s="15">
        <v>81</v>
      </c>
      <c r="GL995" s="15">
        <v>176</v>
      </c>
      <c r="GN995" s="15">
        <v>82</v>
      </c>
      <c r="GO995" s="15">
        <v>16</v>
      </c>
      <c r="GP995" s="15">
        <v>95</v>
      </c>
      <c r="GQ995" s="15">
        <v>163</v>
      </c>
      <c r="GS995" s="15">
        <v>170</v>
      </c>
      <c r="GT995" s="15">
        <v>14</v>
      </c>
      <c r="GU995" s="15">
        <v>110</v>
      </c>
      <c r="GV995" s="15">
        <v>141</v>
      </c>
      <c r="GX995" s="15">
        <v>90</v>
      </c>
      <c r="GY995" s="15">
        <v>48</v>
      </c>
      <c r="GZ995" s="15">
        <v>41</v>
      </c>
      <c r="HA995" s="15">
        <v>128</v>
      </c>
    </row>
    <row r="996" spans="4:209" s="15" customFormat="1"/>
    <row r="997" spans="4:209" s="15" customFormat="1">
      <c r="D997" s="479">
        <v>202</v>
      </c>
      <c r="E997" s="40" t="s">
        <v>338</v>
      </c>
    </row>
    <row r="998" spans="4:209" s="15" customFormat="1">
      <c r="E998" s="475" t="s">
        <v>283</v>
      </c>
      <c r="F998" s="15">
        <v>1</v>
      </c>
      <c r="G998" s="15">
        <v>2</v>
      </c>
      <c r="H998" s="15">
        <v>3</v>
      </c>
      <c r="I998" s="15">
        <v>4</v>
      </c>
      <c r="J998" s="15">
        <v>5</v>
      </c>
      <c r="K998" s="15">
        <v>6</v>
      </c>
      <c r="L998" s="15">
        <v>7</v>
      </c>
      <c r="M998" s="15">
        <v>8</v>
      </c>
      <c r="N998" s="15">
        <v>9</v>
      </c>
      <c r="O998" s="15">
        <v>10</v>
      </c>
      <c r="P998" s="15">
        <v>11</v>
      </c>
      <c r="Q998" s="15">
        <v>12</v>
      </c>
      <c r="R998" s="15">
        <v>13</v>
      </c>
      <c r="S998" s="15">
        <v>14</v>
      </c>
      <c r="T998" s="15">
        <v>15</v>
      </c>
      <c r="U998" s="15">
        <v>16</v>
      </c>
      <c r="V998" s="15">
        <v>17</v>
      </c>
      <c r="W998" s="15">
        <v>18</v>
      </c>
      <c r="X998" s="15">
        <v>19</v>
      </c>
      <c r="Y998" s="15">
        <v>20</v>
      </c>
      <c r="Z998" s="15">
        <v>21</v>
      </c>
      <c r="AA998" s="15">
        <v>22</v>
      </c>
      <c r="AB998" s="15">
        <v>23</v>
      </c>
      <c r="AC998" s="15">
        <v>24</v>
      </c>
      <c r="AD998" s="15">
        <v>25</v>
      </c>
      <c r="AE998" s="15">
        <v>26</v>
      </c>
      <c r="AF998" s="15">
        <v>27</v>
      </c>
      <c r="AG998" s="15">
        <v>28</v>
      </c>
      <c r="AH998" s="15">
        <v>29</v>
      </c>
      <c r="AI998" s="15">
        <v>30</v>
      </c>
      <c r="AJ998" s="15">
        <v>31</v>
      </c>
      <c r="AK998" s="15">
        <v>32</v>
      </c>
      <c r="AL998" s="15">
        <v>33</v>
      </c>
      <c r="AM998" s="15">
        <v>34</v>
      </c>
      <c r="AN998" s="15">
        <v>35</v>
      </c>
      <c r="AO998" s="15">
        <v>36</v>
      </c>
      <c r="AP998" s="15">
        <v>37</v>
      </c>
      <c r="AQ998" s="15">
        <v>38</v>
      </c>
      <c r="AR998" s="15">
        <v>39</v>
      </c>
      <c r="AS998" s="15">
        <v>40</v>
      </c>
      <c r="AT998" s="15">
        <v>41</v>
      </c>
      <c r="AU998" s="15">
        <v>42</v>
      </c>
      <c r="AV998" s="15">
        <v>43</v>
      </c>
      <c r="AW998" s="15">
        <v>44</v>
      </c>
      <c r="AX998" s="15">
        <v>45</v>
      </c>
      <c r="AY998" s="15">
        <v>46</v>
      </c>
      <c r="AZ998" s="15">
        <v>47</v>
      </c>
      <c r="BA998" s="15">
        <v>48</v>
      </c>
      <c r="BB998" s="15">
        <v>49</v>
      </c>
      <c r="BC998" s="15">
        <v>50</v>
      </c>
      <c r="BD998" s="15">
        <v>51</v>
      </c>
      <c r="BE998" s="15">
        <v>52</v>
      </c>
      <c r="BF998" s="15">
        <v>53</v>
      </c>
      <c r="BG998" s="15">
        <v>54</v>
      </c>
      <c r="BH998" s="15">
        <v>55</v>
      </c>
      <c r="BI998" s="15">
        <v>56</v>
      </c>
      <c r="BJ998" s="15">
        <v>57</v>
      </c>
      <c r="BK998" s="15">
        <v>58</v>
      </c>
      <c r="BL998" s="15">
        <v>59</v>
      </c>
      <c r="BM998" s="15">
        <v>60</v>
      </c>
      <c r="BN998" s="15">
        <v>61</v>
      </c>
      <c r="BO998" s="15">
        <v>62</v>
      </c>
      <c r="BP998" s="15">
        <v>63</v>
      </c>
      <c r="BQ998" s="15">
        <v>64</v>
      </c>
      <c r="BR998" s="15">
        <v>65</v>
      </c>
      <c r="BS998" s="15">
        <v>66</v>
      </c>
      <c r="BT998" s="15">
        <v>67</v>
      </c>
      <c r="BU998" s="15">
        <v>68</v>
      </c>
      <c r="BV998" s="15">
        <v>69</v>
      </c>
      <c r="BW998" s="15">
        <v>70</v>
      </c>
      <c r="BX998" s="15">
        <v>71</v>
      </c>
      <c r="BY998" s="15">
        <v>72</v>
      </c>
      <c r="BZ998" s="15">
        <v>73</v>
      </c>
      <c r="CA998" s="15">
        <v>74</v>
      </c>
      <c r="CB998" s="15">
        <v>75</v>
      </c>
      <c r="CC998" s="15">
        <v>76</v>
      </c>
      <c r="CD998" s="15">
        <v>77</v>
      </c>
      <c r="CE998" s="15">
        <v>78</v>
      </c>
      <c r="CF998" s="15">
        <v>79</v>
      </c>
      <c r="CG998" s="15">
        <v>80</v>
      </c>
      <c r="CH998" s="15">
        <v>81</v>
      </c>
      <c r="CI998" s="15">
        <v>82</v>
      </c>
      <c r="CJ998" s="15">
        <v>83</v>
      </c>
      <c r="CK998" s="15">
        <v>84</v>
      </c>
      <c r="CL998" s="15">
        <v>85</v>
      </c>
      <c r="CM998" s="15">
        <v>86</v>
      </c>
      <c r="CN998" s="15">
        <v>87</v>
      </c>
      <c r="CO998" s="15">
        <v>88</v>
      </c>
      <c r="CP998" s="15">
        <v>89</v>
      </c>
      <c r="CQ998" s="15">
        <v>90</v>
      </c>
      <c r="CR998" s="15">
        <v>91</v>
      </c>
      <c r="CS998" s="15">
        <v>92</v>
      </c>
      <c r="CT998" s="15">
        <v>93</v>
      </c>
      <c r="CU998" s="15">
        <v>94</v>
      </c>
      <c r="CV998" s="15">
        <v>95</v>
      </c>
      <c r="CW998" s="15">
        <v>96</v>
      </c>
      <c r="CX998" s="15">
        <v>97</v>
      </c>
      <c r="CY998" s="15">
        <v>98</v>
      </c>
      <c r="CZ998" s="15">
        <v>99</v>
      </c>
      <c r="DA998" s="15">
        <v>100</v>
      </c>
      <c r="DB998" s="15">
        <v>101</v>
      </c>
      <c r="DC998" s="15">
        <v>102</v>
      </c>
      <c r="DD998" s="15">
        <v>103</v>
      </c>
      <c r="DE998" s="15">
        <v>104</v>
      </c>
      <c r="DF998" s="15">
        <v>105</v>
      </c>
      <c r="DG998" s="15">
        <v>106</v>
      </c>
      <c r="DH998" s="15">
        <v>107</v>
      </c>
      <c r="DI998" s="15">
        <v>108</v>
      </c>
      <c r="DJ998" s="15">
        <v>109</v>
      </c>
      <c r="DK998" s="15">
        <v>110</v>
      </c>
      <c r="DL998" s="15">
        <v>111</v>
      </c>
      <c r="DM998" s="15">
        <v>112</v>
      </c>
      <c r="DN998" s="15">
        <v>113</v>
      </c>
      <c r="DO998" s="15">
        <v>114</v>
      </c>
      <c r="DP998" s="15">
        <v>115</v>
      </c>
      <c r="DQ998" s="15">
        <v>116</v>
      </c>
      <c r="DR998" s="15">
        <v>117</v>
      </c>
      <c r="DS998" s="15">
        <v>118</v>
      </c>
      <c r="DT998" s="15">
        <v>119</v>
      </c>
      <c r="DU998" s="15">
        <v>120</v>
      </c>
      <c r="DV998" s="15">
        <v>121</v>
      </c>
      <c r="DW998" s="15">
        <v>122</v>
      </c>
      <c r="DX998" s="15">
        <v>123</v>
      </c>
      <c r="DY998" s="15">
        <v>124</v>
      </c>
      <c r="DZ998" s="15">
        <v>125</v>
      </c>
      <c r="EA998" s="15">
        <v>126</v>
      </c>
      <c r="EB998" s="15">
        <v>127</v>
      </c>
      <c r="EC998" s="15">
        <v>128</v>
      </c>
      <c r="ED998" s="15">
        <v>129</v>
      </c>
      <c r="EE998" s="15">
        <v>130</v>
      </c>
      <c r="EF998" s="15">
        <v>131</v>
      </c>
      <c r="EG998" s="15">
        <v>132</v>
      </c>
      <c r="EH998" s="15">
        <v>133</v>
      </c>
      <c r="EI998" s="15">
        <v>134</v>
      </c>
      <c r="EJ998" s="15">
        <v>135</v>
      </c>
      <c r="EK998" s="15">
        <v>136</v>
      </c>
      <c r="EL998" s="15">
        <v>137</v>
      </c>
      <c r="EM998" s="15">
        <v>138</v>
      </c>
      <c r="EN998" s="15">
        <v>139</v>
      </c>
      <c r="EO998" s="15">
        <v>140</v>
      </c>
      <c r="EP998" s="15">
        <v>141</v>
      </c>
      <c r="EQ998" s="15">
        <v>142</v>
      </c>
      <c r="ER998" s="15">
        <v>143</v>
      </c>
      <c r="ES998" s="15">
        <v>144</v>
      </c>
      <c r="ET998" s="15">
        <v>145</v>
      </c>
      <c r="EU998" s="15">
        <v>146</v>
      </c>
      <c r="EV998" s="15">
        <v>147</v>
      </c>
      <c r="EW998" s="15">
        <v>148</v>
      </c>
      <c r="EX998" s="15">
        <v>149</v>
      </c>
      <c r="EY998" s="15">
        <v>150</v>
      </c>
      <c r="EZ998" s="15">
        <v>151</v>
      </c>
      <c r="FA998" s="15">
        <v>152</v>
      </c>
      <c r="FB998" s="15">
        <v>153</v>
      </c>
      <c r="FC998" s="15">
        <v>154</v>
      </c>
      <c r="FD998" s="15">
        <v>155</v>
      </c>
      <c r="FE998" s="15">
        <v>156</v>
      </c>
      <c r="FF998" s="15">
        <v>157</v>
      </c>
      <c r="FG998" s="15">
        <v>158</v>
      </c>
      <c r="FH998" s="15">
        <v>159</v>
      </c>
      <c r="FI998" s="15">
        <v>160</v>
      </c>
      <c r="FJ998" s="15">
        <v>161</v>
      </c>
      <c r="FK998" s="15">
        <v>162</v>
      </c>
      <c r="FL998" s="15">
        <v>163</v>
      </c>
      <c r="FM998" s="15">
        <v>164</v>
      </c>
      <c r="FN998" s="15">
        <v>165</v>
      </c>
      <c r="FO998" s="15">
        <v>166</v>
      </c>
      <c r="FP998" s="15">
        <v>167</v>
      </c>
      <c r="FQ998" s="15">
        <v>168</v>
      </c>
      <c r="FR998" s="15">
        <v>169</v>
      </c>
      <c r="FS998" s="15">
        <v>170</v>
      </c>
      <c r="FT998" s="15">
        <v>171</v>
      </c>
      <c r="FU998" s="15">
        <v>172</v>
      </c>
      <c r="FV998" s="15">
        <v>173</v>
      </c>
      <c r="FW998" s="15">
        <v>174</v>
      </c>
      <c r="FX998" s="15">
        <v>175</v>
      </c>
      <c r="FY998" s="15">
        <v>176</v>
      </c>
      <c r="FZ998" s="15">
        <v>177</v>
      </c>
      <c r="GA998" s="15">
        <v>178</v>
      </c>
      <c r="GB998" s="15">
        <v>179</v>
      </c>
      <c r="GC998" s="15">
        <v>180</v>
      </c>
      <c r="GD998" s="15">
        <v>181</v>
      </c>
      <c r="GE998" s="15">
        <v>182</v>
      </c>
      <c r="GF998" s="15">
        <v>183</v>
      </c>
      <c r="GG998" s="15">
        <v>184</v>
      </c>
      <c r="GH998" s="15">
        <v>185</v>
      </c>
      <c r="GI998" s="15">
        <v>186</v>
      </c>
      <c r="GJ998" s="15">
        <v>187</v>
      </c>
      <c r="GK998" s="15">
        <v>188</v>
      </c>
      <c r="GL998" s="15">
        <v>189</v>
      </c>
      <c r="GM998" s="15">
        <v>190</v>
      </c>
      <c r="GN998" s="15">
        <v>191</v>
      </c>
      <c r="GO998" s="15">
        <v>192</v>
      </c>
      <c r="GP998" s="15">
        <v>193</v>
      </c>
      <c r="GQ998" s="15">
        <v>194</v>
      </c>
      <c r="GS998" s="15">
        <v>195</v>
      </c>
      <c r="GT998" s="15">
        <v>196</v>
      </c>
      <c r="GU998" s="15">
        <v>197</v>
      </c>
      <c r="GV998" s="15">
        <v>198</v>
      </c>
      <c r="GX998" s="15">
        <v>199</v>
      </c>
      <c r="GY998" s="15">
        <v>200</v>
      </c>
      <c r="GZ998" s="15">
        <v>201</v>
      </c>
      <c r="HA998" s="15">
        <v>202</v>
      </c>
    </row>
    <row r="999" spans="4:209" s="15" customFormat="1">
      <c r="E999" s="475" t="s">
        <v>311</v>
      </c>
      <c r="F999" s="15">
        <v>79</v>
      </c>
      <c r="G999" s="15">
        <v>53</v>
      </c>
      <c r="H999" s="15">
        <v>132</v>
      </c>
      <c r="I999" s="15">
        <v>2</v>
      </c>
      <c r="J999" s="15">
        <v>14</v>
      </c>
      <c r="K999" s="15">
        <v>20</v>
      </c>
      <c r="L999" s="15">
        <v>10</v>
      </c>
      <c r="M999" s="15">
        <v>100</v>
      </c>
      <c r="N999" s="15">
        <v>76</v>
      </c>
      <c r="O999" s="15">
        <v>66</v>
      </c>
      <c r="P999" s="15">
        <v>123</v>
      </c>
      <c r="Q999" s="15">
        <v>65</v>
      </c>
      <c r="R999" s="15">
        <v>130</v>
      </c>
      <c r="S999" s="15">
        <v>173</v>
      </c>
      <c r="T999" s="15">
        <v>72</v>
      </c>
      <c r="U999" s="15">
        <v>159</v>
      </c>
      <c r="V999" s="15">
        <v>88</v>
      </c>
      <c r="W999" s="15">
        <v>109</v>
      </c>
      <c r="X999" s="15">
        <v>27</v>
      </c>
      <c r="Y999" s="15">
        <v>188</v>
      </c>
      <c r="Z999" s="15">
        <v>150</v>
      </c>
      <c r="AA999" s="15">
        <v>171</v>
      </c>
      <c r="AB999" s="15">
        <v>165</v>
      </c>
      <c r="AC999" s="15">
        <v>151</v>
      </c>
      <c r="AD999" s="15">
        <v>63</v>
      </c>
      <c r="AE999" s="15">
        <v>194</v>
      </c>
      <c r="AF999" s="15">
        <v>26</v>
      </c>
      <c r="AG999" s="15">
        <v>52</v>
      </c>
      <c r="AH999" s="15">
        <v>101</v>
      </c>
      <c r="AI999" s="15">
        <v>16</v>
      </c>
      <c r="AJ999" s="15">
        <v>105</v>
      </c>
      <c r="AK999" s="15">
        <v>18</v>
      </c>
      <c r="AL999" s="15">
        <v>129</v>
      </c>
      <c r="AM999" s="15">
        <v>147</v>
      </c>
      <c r="AN999" s="15">
        <v>192</v>
      </c>
      <c r="AO999" s="15">
        <v>170</v>
      </c>
      <c r="AP999" s="15">
        <v>94</v>
      </c>
      <c r="AQ999" s="15">
        <v>155</v>
      </c>
      <c r="AR999" s="15">
        <v>157</v>
      </c>
      <c r="AS999" s="15">
        <v>7</v>
      </c>
      <c r="AT999" s="15">
        <v>54</v>
      </c>
      <c r="AU999" s="15">
        <v>113</v>
      </c>
      <c r="AV999" s="15">
        <v>110</v>
      </c>
      <c r="AW999" s="15">
        <v>86</v>
      </c>
      <c r="AX999" s="15">
        <v>178</v>
      </c>
      <c r="AY999" s="15">
        <v>90</v>
      </c>
      <c r="AZ999" s="15">
        <v>96</v>
      </c>
      <c r="BA999" s="15">
        <v>42</v>
      </c>
      <c r="BB999" s="15">
        <v>191</v>
      </c>
      <c r="BC999" s="15">
        <v>152</v>
      </c>
      <c r="BD999" s="15">
        <v>19</v>
      </c>
      <c r="BE999" s="15">
        <v>125</v>
      </c>
      <c r="BF999" s="15">
        <v>179</v>
      </c>
      <c r="BG999" s="15">
        <v>35</v>
      </c>
      <c r="BH999" s="15">
        <v>161</v>
      </c>
      <c r="BI999" s="15">
        <v>70</v>
      </c>
      <c r="BJ999" s="15">
        <v>164</v>
      </c>
      <c r="BK999" s="15">
        <v>15</v>
      </c>
      <c r="BL999" s="15">
        <v>190</v>
      </c>
      <c r="BM999" s="15">
        <v>3</v>
      </c>
      <c r="BN999" s="15">
        <v>201</v>
      </c>
      <c r="BO999" s="15">
        <v>106</v>
      </c>
      <c r="BP999" s="15">
        <v>195</v>
      </c>
      <c r="BQ999" s="15">
        <v>146</v>
      </c>
      <c r="BR999" s="15">
        <v>168</v>
      </c>
      <c r="BS999" s="15">
        <v>4</v>
      </c>
      <c r="BT999" s="15">
        <v>40</v>
      </c>
      <c r="BU999" s="15">
        <v>62</v>
      </c>
      <c r="BV999" s="15">
        <v>187</v>
      </c>
      <c r="BW999" s="15">
        <v>122</v>
      </c>
      <c r="BX999" s="15">
        <v>60</v>
      </c>
      <c r="BY999" s="15">
        <v>43</v>
      </c>
      <c r="BZ999" s="15">
        <v>117</v>
      </c>
      <c r="CA999" s="15">
        <v>156</v>
      </c>
      <c r="CB999" s="15">
        <v>200</v>
      </c>
      <c r="CC999" s="15">
        <v>50</v>
      </c>
      <c r="CD999" s="15">
        <v>202</v>
      </c>
      <c r="CE999" s="15">
        <v>177</v>
      </c>
      <c r="CF999" s="15">
        <v>1</v>
      </c>
      <c r="CG999" s="15">
        <v>104</v>
      </c>
      <c r="CH999" s="15">
        <v>108</v>
      </c>
      <c r="CI999" s="15">
        <v>136</v>
      </c>
      <c r="CJ999" s="15">
        <v>34</v>
      </c>
      <c r="CK999" s="15">
        <v>23</v>
      </c>
      <c r="CL999" s="15">
        <v>56</v>
      </c>
      <c r="CM999" s="15">
        <v>58</v>
      </c>
      <c r="CN999" s="15">
        <v>83</v>
      </c>
      <c r="CO999" s="15">
        <v>185</v>
      </c>
      <c r="CP999" s="15">
        <v>166</v>
      </c>
      <c r="CQ999" s="15">
        <v>46</v>
      </c>
      <c r="CR999" s="15">
        <v>17</v>
      </c>
      <c r="CS999" s="15">
        <v>186</v>
      </c>
      <c r="CT999" s="15">
        <v>174</v>
      </c>
      <c r="CU999" s="15">
        <v>73</v>
      </c>
      <c r="CV999" s="15">
        <v>6</v>
      </c>
      <c r="CW999" s="15">
        <v>133</v>
      </c>
      <c r="CX999" s="15">
        <v>121</v>
      </c>
      <c r="CY999" s="15">
        <v>74</v>
      </c>
      <c r="CZ999" s="15">
        <v>127</v>
      </c>
      <c r="DA999" s="15">
        <v>38</v>
      </c>
      <c r="DB999" s="15">
        <v>143</v>
      </c>
      <c r="DC999" s="15">
        <v>135</v>
      </c>
      <c r="DD999" s="15">
        <v>172</v>
      </c>
      <c r="DE999" s="15">
        <v>120</v>
      </c>
      <c r="DF999" s="15">
        <v>91</v>
      </c>
      <c r="DG999" s="15">
        <v>107</v>
      </c>
      <c r="DH999" s="15">
        <v>198</v>
      </c>
      <c r="DI999" s="15">
        <v>81</v>
      </c>
      <c r="DJ999" s="15">
        <v>32</v>
      </c>
      <c r="DK999" s="15">
        <v>111</v>
      </c>
      <c r="DL999" s="15">
        <v>37</v>
      </c>
      <c r="DM999" s="15">
        <v>8</v>
      </c>
      <c r="DN999" s="15">
        <v>59</v>
      </c>
      <c r="DO999" s="15">
        <v>126</v>
      </c>
      <c r="DP999" s="15">
        <v>153</v>
      </c>
      <c r="DQ999" s="15">
        <v>25</v>
      </c>
      <c r="DR999" s="15">
        <v>128</v>
      </c>
      <c r="DS999" s="15">
        <v>49</v>
      </c>
      <c r="DT999" s="15">
        <v>71</v>
      </c>
      <c r="DU999" s="15">
        <v>183</v>
      </c>
      <c r="DV999" s="15">
        <v>118</v>
      </c>
      <c r="DW999" s="15">
        <v>95</v>
      </c>
      <c r="DX999" s="15">
        <v>11</v>
      </c>
      <c r="DY999" s="15">
        <v>67</v>
      </c>
      <c r="DZ999" s="15">
        <v>39</v>
      </c>
      <c r="EA999" s="15">
        <v>196</v>
      </c>
      <c r="EB999" s="15">
        <v>134</v>
      </c>
      <c r="EC999" s="15">
        <v>137</v>
      </c>
      <c r="ED999" s="15">
        <v>33</v>
      </c>
      <c r="EE999" s="15">
        <v>162</v>
      </c>
      <c r="EF999" s="15">
        <v>29</v>
      </c>
      <c r="EG999" s="15">
        <v>124</v>
      </c>
      <c r="EH999" s="15">
        <v>61</v>
      </c>
      <c r="EI999" s="15">
        <v>87</v>
      </c>
      <c r="EJ999" s="15">
        <v>31</v>
      </c>
      <c r="EK999" s="15">
        <v>82</v>
      </c>
      <c r="EL999" s="15">
        <v>69</v>
      </c>
      <c r="EM999" s="15">
        <v>182</v>
      </c>
      <c r="EN999" s="15">
        <v>41</v>
      </c>
      <c r="EO999" s="15">
        <v>193</v>
      </c>
      <c r="EP999" s="15">
        <v>180</v>
      </c>
      <c r="EQ999" s="15">
        <v>163</v>
      </c>
      <c r="ER999" s="15">
        <v>175</v>
      </c>
      <c r="ES999" s="15">
        <v>141</v>
      </c>
      <c r="ET999" s="15">
        <v>114</v>
      </c>
      <c r="EU999" s="15">
        <v>64</v>
      </c>
      <c r="EV999" s="15">
        <v>138</v>
      </c>
      <c r="EW999" s="15">
        <v>189</v>
      </c>
      <c r="EX999" s="15">
        <v>36</v>
      </c>
      <c r="EY999" s="15">
        <v>142</v>
      </c>
      <c r="EZ999" s="15">
        <v>84</v>
      </c>
      <c r="FA999" s="15">
        <v>21</v>
      </c>
      <c r="FB999" s="15">
        <v>115</v>
      </c>
      <c r="FC999" s="15">
        <v>13</v>
      </c>
      <c r="FD999" s="15">
        <v>176</v>
      </c>
      <c r="FE999" s="15">
        <v>12</v>
      </c>
      <c r="FF999" s="15">
        <v>44</v>
      </c>
      <c r="FG999" s="15">
        <v>149</v>
      </c>
      <c r="FH999" s="15">
        <v>85</v>
      </c>
      <c r="FI999" s="15">
        <v>112</v>
      </c>
      <c r="FJ999" s="15">
        <v>47</v>
      </c>
      <c r="FK999" s="15">
        <v>154</v>
      </c>
      <c r="FL999" s="15">
        <v>92</v>
      </c>
      <c r="FM999" s="15">
        <v>167</v>
      </c>
      <c r="FN999" s="15">
        <v>24</v>
      </c>
      <c r="FO999" s="15">
        <v>68</v>
      </c>
      <c r="FP999" s="15">
        <v>144</v>
      </c>
      <c r="FQ999" s="15">
        <v>30</v>
      </c>
      <c r="FR999" s="15">
        <v>199</v>
      </c>
      <c r="FS999" s="15">
        <v>139</v>
      </c>
      <c r="FT999" s="15">
        <v>89</v>
      </c>
      <c r="FU999" s="15">
        <v>103</v>
      </c>
      <c r="FV999" s="15">
        <v>140</v>
      </c>
      <c r="FW999" s="15">
        <v>93</v>
      </c>
      <c r="FX999" s="15">
        <v>22</v>
      </c>
      <c r="FY999" s="15">
        <v>119</v>
      </c>
      <c r="FZ999" s="15">
        <v>78</v>
      </c>
      <c r="GA999" s="15">
        <v>184</v>
      </c>
      <c r="GB999" s="15">
        <v>28</v>
      </c>
      <c r="GC999" s="15">
        <v>197</v>
      </c>
      <c r="GD999" s="15">
        <v>97</v>
      </c>
      <c r="GE999" s="15">
        <v>5</v>
      </c>
      <c r="GF999" s="15">
        <v>9</v>
      </c>
      <c r="GG999" s="15">
        <v>160</v>
      </c>
      <c r="GH999" s="15">
        <v>102</v>
      </c>
      <c r="GI999" s="15">
        <v>169</v>
      </c>
      <c r="GJ999" s="15">
        <v>98</v>
      </c>
      <c r="GK999" s="15">
        <v>51</v>
      </c>
      <c r="GL999" s="15">
        <v>148</v>
      </c>
      <c r="GM999" s="15">
        <v>48</v>
      </c>
      <c r="GN999" s="15">
        <v>145</v>
      </c>
      <c r="GO999" s="15">
        <v>158</v>
      </c>
      <c r="GP999" s="15">
        <v>181</v>
      </c>
      <c r="GQ999" s="15">
        <v>131</v>
      </c>
      <c r="GS999" s="15">
        <v>80</v>
      </c>
      <c r="GT999" s="15">
        <v>99</v>
      </c>
      <c r="GU999" s="15">
        <v>116</v>
      </c>
      <c r="GV999" s="15">
        <v>45</v>
      </c>
      <c r="GX999" s="15">
        <v>55</v>
      </c>
      <c r="GY999" s="15">
        <v>75</v>
      </c>
      <c r="GZ999" s="15">
        <v>57</v>
      </c>
      <c r="HA999" s="15">
        <v>77</v>
      </c>
    </row>
    <row r="1000" spans="4:209" s="15" customFormat="1">
      <c r="E1000" s="475" t="s">
        <v>313</v>
      </c>
      <c r="F1000" s="15">
        <v>160</v>
      </c>
      <c r="G1000" s="15">
        <v>63</v>
      </c>
      <c r="H1000" s="15">
        <v>76</v>
      </c>
      <c r="I1000" s="15">
        <v>180</v>
      </c>
      <c r="J1000" s="15">
        <v>81</v>
      </c>
      <c r="K1000" s="15">
        <v>179</v>
      </c>
      <c r="L1000" s="15">
        <v>148</v>
      </c>
      <c r="M1000" s="15">
        <v>122</v>
      </c>
      <c r="N1000" s="15">
        <v>17</v>
      </c>
      <c r="O1000" s="15">
        <v>71</v>
      </c>
      <c r="P1000" s="15">
        <v>190</v>
      </c>
      <c r="Q1000" s="15">
        <v>9</v>
      </c>
      <c r="R1000" s="15">
        <v>170</v>
      </c>
      <c r="S1000" s="15">
        <v>136</v>
      </c>
      <c r="T1000" s="15">
        <v>12</v>
      </c>
      <c r="U1000" s="15">
        <v>27</v>
      </c>
      <c r="V1000" s="15">
        <v>146</v>
      </c>
      <c r="W1000" s="15">
        <v>69</v>
      </c>
      <c r="X1000" s="15">
        <v>186</v>
      </c>
      <c r="Y1000" s="15">
        <v>42</v>
      </c>
      <c r="Z1000" s="15">
        <v>104</v>
      </c>
      <c r="AA1000" s="15">
        <v>15</v>
      </c>
      <c r="AB1000" s="15">
        <v>89</v>
      </c>
      <c r="AC1000" s="15">
        <v>43</v>
      </c>
      <c r="AD1000" s="15">
        <v>171</v>
      </c>
      <c r="AE1000" s="15">
        <v>45</v>
      </c>
      <c r="AF1000" s="15">
        <v>191</v>
      </c>
      <c r="AG1000" s="15">
        <v>16</v>
      </c>
      <c r="AH1000" s="15">
        <v>25</v>
      </c>
      <c r="AI1000" s="15">
        <v>37</v>
      </c>
      <c r="AJ1000" s="15">
        <v>192</v>
      </c>
      <c r="AK1000" s="15">
        <v>141</v>
      </c>
      <c r="AL1000" s="15">
        <v>36</v>
      </c>
      <c r="AM1000" s="15">
        <v>56</v>
      </c>
      <c r="AN1000" s="15">
        <v>101</v>
      </c>
      <c r="AO1000" s="15">
        <v>39</v>
      </c>
      <c r="AP1000" s="15">
        <v>193</v>
      </c>
      <c r="AQ1000" s="15">
        <v>60</v>
      </c>
      <c r="AR1000" s="15">
        <v>145</v>
      </c>
      <c r="AS1000" s="15">
        <v>138</v>
      </c>
      <c r="AT1000" s="15">
        <v>120</v>
      </c>
      <c r="AU1000" s="15">
        <v>84</v>
      </c>
      <c r="AV1000" s="15">
        <v>22</v>
      </c>
      <c r="AW1000" s="15">
        <v>62</v>
      </c>
      <c r="AX1000" s="15">
        <v>26</v>
      </c>
      <c r="AY1000" s="15">
        <v>115</v>
      </c>
      <c r="AZ1000" s="15">
        <v>178</v>
      </c>
      <c r="BA1000" s="15">
        <v>77</v>
      </c>
      <c r="BB1000" s="15">
        <v>182</v>
      </c>
      <c r="BC1000" s="15">
        <v>106</v>
      </c>
      <c r="BD1000" s="15">
        <v>87</v>
      </c>
      <c r="BE1000" s="15">
        <v>150</v>
      </c>
      <c r="BF1000" s="15">
        <v>198</v>
      </c>
      <c r="BG1000" s="15">
        <v>113</v>
      </c>
      <c r="BH1000" s="15">
        <v>137</v>
      </c>
      <c r="BI1000" s="15">
        <v>125</v>
      </c>
      <c r="BJ1000" s="15">
        <v>34</v>
      </c>
      <c r="BK1000" s="15">
        <v>162</v>
      </c>
      <c r="BL1000" s="15">
        <v>111</v>
      </c>
      <c r="BM1000" s="15">
        <v>133</v>
      </c>
      <c r="BN1000" s="15">
        <v>13</v>
      </c>
      <c r="BO1000" s="15">
        <v>86</v>
      </c>
      <c r="BP1000" s="15">
        <v>31</v>
      </c>
      <c r="BQ1000" s="15">
        <v>196</v>
      </c>
      <c r="BR1000" s="15">
        <v>118</v>
      </c>
      <c r="BS1000" s="15">
        <v>134</v>
      </c>
      <c r="BT1000" s="15">
        <v>149</v>
      </c>
      <c r="BU1000" s="15">
        <v>29</v>
      </c>
      <c r="BV1000" s="15">
        <v>18</v>
      </c>
      <c r="BW1000" s="15">
        <v>163</v>
      </c>
      <c r="BX1000" s="15">
        <v>187</v>
      </c>
      <c r="BY1000" s="15">
        <v>185</v>
      </c>
      <c r="BZ1000" s="15">
        <v>199</v>
      </c>
      <c r="CA1000" s="15">
        <v>47</v>
      </c>
      <c r="CB1000" s="15">
        <v>158</v>
      </c>
      <c r="CC1000" s="15">
        <v>129</v>
      </c>
      <c r="CD1000" s="15">
        <v>48</v>
      </c>
      <c r="CE1000" s="15">
        <v>164</v>
      </c>
      <c r="CF1000" s="15">
        <v>78</v>
      </c>
      <c r="CG1000" s="15">
        <v>11</v>
      </c>
      <c r="CH1000" s="15">
        <v>35</v>
      </c>
      <c r="CI1000" s="15">
        <v>90</v>
      </c>
      <c r="CJ1000" s="15">
        <v>95</v>
      </c>
      <c r="CK1000" s="15">
        <v>20</v>
      </c>
      <c r="CL1000" s="15">
        <v>58</v>
      </c>
      <c r="CM1000" s="15">
        <v>200</v>
      </c>
      <c r="CN1000" s="15">
        <v>165</v>
      </c>
      <c r="CO1000" s="15">
        <v>5</v>
      </c>
      <c r="CP1000" s="15">
        <v>66</v>
      </c>
      <c r="CQ1000" s="15">
        <v>54</v>
      </c>
      <c r="CR1000" s="15">
        <v>153</v>
      </c>
      <c r="CS1000" s="15">
        <v>119</v>
      </c>
      <c r="CT1000" s="15">
        <v>202</v>
      </c>
      <c r="CU1000" s="15">
        <v>68</v>
      </c>
      <c r="CV1000" s="15">
        <v>51</v>
      </c>
      <c r="CW1000" s="15">
        <v>157</v>
      </c>
      <c r="CX1000" s="15">
        <v>189</v>
      </c>
      <c r="CY1000" s="15">
        <v>131</v>
      </c>
      <c r="CZ1000" s="15">
        <v>143</v>
      </c>
      <c r="DA1000" s="15">
        <v>79</v>
      </c>
      <c r="DB1000" s="15">
        <v>49</v>
      </c>
      <c r="DC1000" s="15">
        <v>194</v>
      </c>
      <c r="DD1000" s="15">
        <v>142</v>
      </c>
      <c r="DE1000" s="15">
        <v>116</v>
      </c>
      <c r="DF1000" s="15">
        <v>166</v>
      </c>
      <c r="DG1000" s="15">
        <v>74</v>
      </c>
      <c r="DH1000" s="15">
        <v>46</v>
      </c>
      <c r="DI1000" s="15">
        <v>40</v>
      </c>
      <c r="DJ1000" s="15">
        <v>108</v>
      </c>
      <c r="DK1000" s="15">
        <v>61</v>
      </c>
      <c r="DL1000" s="15">
        <v>85</v>
      </c>
      <c r="DM1000" s="15">
        <v>110</v>
      </c>
      <c r="DN1000" s="15">
        <v>124</v>
      </c>
      <c r="DO1000" s="15">
        <v>181</v>
      </c>
      <c r="DP1000" s="15">
        <v>169</v>
      </c>
      <c r="DQ1000" s="15">
        <v>28</v>
      </c>
      <c r="DR1000" s="15">
        <v>100</v>
      </c>
      <c r="DS1000" s="15">
        <v>65</v>
      </c>
      <c r="DT1000" s="15">
        <v>57</v>
      </c>
      <c r="DU1000" s="15">
        <v>41</v>
      </c>
      <c r="DV1000" s="15">
        <v>102</v>
      </c>
      <c r="DW1000" s="15">
        <v>174</v>
      </c>
      <c r="DX1000" s="15">
        <v>144</v>
      </c>
      <c r="DY1000" s="15">
        <v>88</v>
      </c>
      <c r="DZ1000" s="15">
        <v>92</v>
      </c>
      <c r="EA1000" s="15">
        <v>175</v>
      </c>
      <c r="EB1000" s="15">
        <v>109</v>
      </c>
      <c r="EC1000" s="15">
        <v>67</v>
      </c>
      <c r="ED1000" s="15">
        <v>21</v>
      </c>
      <c r="EE1000" s="15">
        <v>8</v>
      </c>
      <c r="EF1000" s="15">
        <v>147</v>
      </c>
      <c r="EG1000" s="15">
        <v>130</v>
      </c>
      <c r="EH1000" s="15">
        <v>112</v>
      </c>
      <c r="EI1000" s="15">
        <v>195</v>
      </c>
      <c r="EJ1000" s="15">
        <v>159</v>
      </c>
      <c r="EK1000" s="15">
        <v>197</v>
      </c>
      <c r="EL1000" s="15">
        <v>168</v>
      </c>
      <c r="EM1000" s="15">
        <v>154</v>
      </c>
      <c r="EN1000" s="15">
        <v>50</v>
      </c>
      <c r="EO1000" s="15">
        <v>121</v>
      </c>
      <c r="EP1000" s="15">
        <v>139</v>
      </c>
      <c r="EQ1000" s="15">
        <v>73</v>
      </c>
      <c r="ER1000" s="15">
        <v>99</v>
      </c>
      <c r="ES1000" s="15">
        <v>82</v>
      </c>
      <c r="ET1000" s="15">
        <v>103</v>
      </c>
      <c r="EU1000" s="15">
        <v>75</v>
      </c>
      <c r="EV1000" s="15">
        <v>3</v>
      </c>
      <c r="EW1000" s="15">
        <v>7</v>
      </c>
      <c r="EX1000" s="15">
        <v>52</v>
      </c>
      <c r="EY1000" s="15">
        <v>123</v>
      </c>
      <c r="EZ1000" s="15">
        <v>183</v>
      </c>
      <c r="FA1000" s="15">
        <v>156</v>
      </c>
      <c r="FB1000" s="15">
        <v>44</v>
      </c>
      <c r="FC1000" s="15">
        <v>107</v>
      </c>
      <c r="FD1000" s="15">
        <v>172</v>
      </c>
      <c r="FE1000" s="15">
        <v>135</v>
      </c>
      <c r="FF1000" s="15">
        <v>80</v>
      </c>
      <c r="FG1000" s="15">
        <v>94</v>
      </c>
      <c r="FH1000" s="15">
        <v>55</v>
      </c>
      <c r="FI1000" s="15">
        <v>19</v>
      </c>
      <c r="FJ1000" s="15">
        <v>173</v>
      </c>
      <c r="FK1000" s="15">
        <v>59</v>
      </c>
      <c r="FL1000" s="15">
        <v>70</v>
      </c>
      <c r="FM1000" s="15">
        <v>117</v>
      </c>
      <c r="FN1000" s="15">
        <v>96</v>
      </c>
      <c r="FO1000" s="15">
        <v>2</v>
      </c>
      <c r="FP1000" s="15">
        <v>30</v>
      </c>
      <c r="FQ1000" s="15">
        <v>152</v>
      </c>
      <c r="FR1000" s="15">
        <v>128</v>
      </c>
      <c r="FS1000" s="15">
        <v>201</v>
      </c>
      <c r="FT1000" s="15">
        <v>188</v>
      </c>
      <c r="FU1000" s="15">
        <v>91</v>
      </c>
      <c r="FV1000" s="15">
        <v>161</v>
      </c>
      <c r="FW1000" s="15">
        <v>83</v>
      </c>
      <c r="FX1000" s="15">
        <v>126</v>
      </c>
      <c r="FY1000" s="15">
        <v>167</v>
      </c>
      <c r="FZ1000" s="15">
        <v>176</v>
      </c>
      <c r="GA1000" s="15">
        <v>32</v>
      </c>
      <c r="GB1000" s="15">
        <v>6</v>
      </c>
      <c r="GC1000" s="15">
        <v>4</v>
      </c>
      <c r="GD1000" s="15">
        <v>114</v>
      </c>
      <c r="GE1000" s="15">
        <v>33</v>
      </c>
      <c r="GF1000" s="15">
        <v>127</v>
      </c>
      <c r="GG1000" s="15">
        <v>132</v>
      </c>
      <c r="GH1000" s="15">
        <v>98</v>
      </c>
      <c r="GI1000" s="15">
        <v>184</v>
      </c>
      <c r="GJ1000" s="15">
        <v>93</v>
      </c>
      <c r="GK1000" s="15">
        <v>151</v>
      </c>
      <c r="GL1000" s="15">
        <v>97</v>
      </c>
      <c r="GM1000" s="15">
        <v>1</v>
      </c>
      <c r="GN1000" s="15">
        <v>14</v>
      </c>
      <c r="GO1000" s="15">
        <v>38</v>
      </c>
      <c r="GP1000" s="15">
        <v>64</v>
      </c>
      <c r="GQ1000" s="15">
        <v>177</v>
      </c>
      <c r="GS1000" s="15">
        <v>23</v>
      </c>
      <c r="GT1000" s="15">
        <v>140</v>
      </c>
      <c r="GU1000" s="15">
        <v>10</v>
      </c>
      <c r="GV1000" s="15">
        <v>53</v>
      </c>
      <c r="GX1000" s="15">
        <v>24</v>
      </c>
      <c r="GY1000" s="15">
        <v>155</v>
      </c>
      <c r="GZ1000" s="15">
        <v>72</v>
      </c>
      <c r="HA1000" s="15">
        <v>105</v>
      </c>
    </row>
    <row r="1001" spans="4:209" s="15" customFormat="1"/>
    <row r="1002" spans="4:209" s="15" customFormat="1">
      <c r="D1002" s="479">
        <v>203</v>
      </c>
      <c r="E1002" s="40" t="s">
        <v>338</v>
      </c>
    </row>
    <row r="1003" spans="4:209" s="15" customFormat="1">
      <c r="E1003" s="475" t="s">
        <v>283</v>
      </c>
      <c r="F1003" s="15">
        <v>1</v>
      </c>
      <c r="G1003" s="15">
        <v>2</v>
      </c>
      <c r="H1003" s="15">
        <v>3</v>
      </c>
      <c r="I1003" s="15">
        <v>4</v>
      </c>
      <c r="J1003" s="15">
        <v>5</v>
      </c>
      <c r="K1003" s="15">
        <v>6</v>
      </c>
      <c r="L1003" s="15">
        <v>7</v>
      </c>
      <c r="M1003" s="15">
        <v>8</v>
      </c>
      <c r="N1003" s="15">
        <v>9</v>
      </c>
      <c r="O1003" s="15">
        <v>10</v>
      </c>
      <c r="P1003" s="15">
        <v>11</v>
      </c>
      <c r="Q1003" s="15">
        <v>12</v>
      </c>
      <c r="R1003" s="15">
        <v>13</v>
      </c>
      <c r="S1003" s="15">
        <v>14</v>
      </c>
      <c r="T1003" s="15">
        <v>15</v>
      </c>
      <c r="U1003" s="15">
        <v>16</v>
      </c>
      <c r="V1003" s="15">
        <v>17</v>
      </c>
      <c r="W1003" s="15">
        <v>18</v>
      </c>
      <c r="X1003" s="15">
        <v>19</v>
      </c>
      <c r="Y1003" s="15">
        <v>20</v>
      </c>
      <c r="Z1003" s="15">
        <v>21</v>
      </c>
      <c r="AA1003" s="15">
        <v>22</v>
      </c>
      <c r="AB1003" s="15">
        <v>23</v>
      </c>
      <c r="AC1003" s="15">
        <v>24</v>
      </c>
      <c r="AD1003" s="15">
        <v>25</v>
      </c>
      <c r="AE1003" s="15">
        <v>26</v>
      </c>
      <c r="AF1003" s="15">
        <v>27</v>
      </c>
      <c r="AG1003" s="15">
        <v>28</v>
      </c>
      <c r="AH1003" s="15">
        <v>29</v>
      </c>
      <c r="AI1003" s="15">
        <v>30</v>
      </c>
      <c r="AJ1003" s="15">
        <v>31</v>
      </c>
      <c r="AK1003" s="15">
        <v>32</v>
      </c>
      <c r="AL1003" s="15">
        <v>33</v>
      </c>
      <c r="AM1003" s="15">
        <v>34</v>
      </c>
      <c r="AN1003" s="15">
        <v>35</v>
      </c>
      <c r="AO1003" s="15">
        <v>36</v>
      </c>
      <c r="AP1003" s="15">
        <v>37</v>
      </c>
      <c r="AQ1003" s="15">
        <v>38</v>
      </c>
      <c r="AR1003" s="15">
        <v>39</v>
      </c>
      <c r="AS1003" s="15">
        <v>40</v>
      </c>
      <c r="AT1003" s="15">
        <v>41</v>
      </c>
      <c r="AU1003" s="15">
        <v>42</v>
      </c>
      <c r="AV1003" s="15">
        <v>43</v>
      </c>
      <c r="AW1003" s="15">
        <v>44</v>
      </c>
      <c r="AX1003" s="15">
        <v>45</v>
      </c>
      <c r="AY1003" s="15">
        <v>46</v>
      </c>
      <c r="AZ1003" s="15">
        <v>47</v>
      </c>
      <c r="BA1003" s="15">
        <v>48</v>
      </c>
      <c r="BB1003" s="15">
        <v>49</v>
      </c>
      <c r="BC1003" s="15">
        <v>50</v>
      </c>
      <c r="BD1003" s="15">
        <v>51</v>
      </c>
      <c r="BE1003" s="15">
        <v>52</v>
      </c>
      <c r="BF1003" s="15">
        <v>53</v>
      </c>
      <c r="BG1003" s="15">
        <v>54</v>
      </c>
      <c r="BH1003" s="15">
        <v>55</v>
      </c>
      <c r="BI1003" s="15">
        <v>56</v>
      </c>
      <c r="BJ1003" s="15">
        <v>57</v>
      </c>
      <c r="BK1003" s="15">
        <v>58</v>
      </c>
      <c r="BL1003" s="15">
        <v>59</v>
      </c>
      <c r="BM1003" s="15">
        <v>60</v>
      </c>
      <c r="BN1003" s="15">
        <v>61</v>
      </c>
      <c r="BO1003" s="15">
        <v>62</v>
      </c>
      <c r="BP1003" s="15">
        <v>63</v>
      </c>
      <c r="BQ1003" s="15">
        <v>64</v>
      </c>
      <c r="BR1003" s="15">
        <v>65</v>
      </c>
      <c r="BS1003" s="15">
        <v>66</v>
      </c>
      <c r="BT1003" s="15">
        <v>67</v>
      </c>
      <c r="BU1003" s="15">
        <v>68</v>
      </c>
      <c r="BV1003" s="15">
        <v>69</v>
      </c>
      <c r="BW1003" s="15">
        <v>70</v>
      </c>
      <c r="BX1003" s="15">
        <v>71</v>
      </c>
      <c r="BY1003" s="15">
        <v>72</v>
      </c>
      <c r="BZ1003" s="15">
        <v>73</v>
      </c>
      <c r="CA1003" s="15">
        <v>74</v>
      </c>
      <c r="CB1003" s="15">
        <v>75</v>
      </c>
      <c r="CC1003" s="15">
        <v>76</v>
      </c>
      <c r="CD1003" s="15">
        <v>77</v>
      </c>
      <c r="CE1003" s="15">
        <v>78</v>
      </c>
      <c r="CF1003" s="15">
        <v>79</v>
      </c>
      <c r="CG1003" s="15">
        <v>80</v>
      </c>
      <c r="CH1003" s="15">
        <v>81</v>
      </c>
      <c r="CI1003" s="15">
        <v>82</v>
      </c>
      <c r="CJ1003" s="15">
        <v>83</v>
      </c>
      <c r="CK1003" s="15">
        <v>84</v>
      </c>
      <c r="CL1003" s="15">
        <v>85</v>
      </c>
      <c r="CM1003" s="15">
        <v>86</v>
      </c>
      <c r="CN1003" s="15">
        <v>87</v>
      </c>
      <c r="CO1003" s="15">
        <v>88</v>
      </c>
      <c r="CP1003" s="15">
        <v>89</v>
      </c>
      <c r="CQ1003" s="15">
        <v>90</v>
      </c>
      <c r="CR1003" s="15">
        <v>91</v>
      </c>
      <c r="CS1003" s="15">
        <v>92</v>
      </c>
      <c r="CT1003" s="15">
        <v>93</v>
      </c>
      <c r="CU1003" s="15">
        <v>94</v>
      </c>
      <c r="CV1003" s="15">
        <v>95</v>
      </c>
      <c r="CW1003" s="15">
        <v>96</v>
      </c>
      <c r="CX1003" s="15">
        <v>97</v>
      </c>
      <c r="CY1003" s="15">
        <v>98</v>
      </c>
      <c r="CZ1003" s="15">
        <v>99</v>
      </c>
      <c r="DA1003" s="15">
        <v>100</v>
      </c>
      <c r="DB1003" s="15">
        <v>101</v>
      </c>
      <c r="DC1003" s="15">
        <v>102</v>
      </c>
      <c r="DD1003" s="15">
        <v>103</v>
      </c>
      <c r="DE1003" s="15">
        <v>104</v>
      </c>
      <c r="DF1003" s="15">
        <v>105</v>
      </c>
      <c r="DG1003" s="15">
        <v>106</v>
      </c>
      <c r="DH1003" s="15">
        <v>107</v>
      </c>
      <c r="DI1003" s="15">
        <v>108</v>
      </c>
      <c r="DJ1003" s="15">
        <v>109</v>
      </c>
      <c r="DK1003" s="15">
        <v>110</v>
      </c>
      <c r="DL1003" s="15">
        <v>111</v>
      </c>
      <c r="DM1003" s="15">
        <v>112</v>
      </c>
      <c r="DN1003" s="15">
        <v>113</v>
      </c>
      <c r="DO1003" s="15">
        <v>114</v>
      </c>
      <c r="DP1003" s="15">
        <v>115</v>
      </c>
      <c r="DQ1003" s="15">
        <v>116</v>
      </c>
      <c r="DR1003" s="15">
        <v>117</v>
      </c>
      <c r="DS1003" s="15">
        <v>118</v>
      </c>
      <c r="DT1003" s="15">
        <v>119</v>
      </c>
      <c r="DU1003" s="15">
        <v>120</v>
      </c>
      <c r="DV1003" s="15">
        <v>121</v>
      </c>
      <c r="DW1003" s="15">
        <v>122</v>
      </c>
      <c r="DX1003" s="15">
        <v>123</v>
      </c>
      <c r="DY1003" s="15">
        <v>124</v>
      </c>
      <c r="DZ1003" s="15">
        <v>125</v>
      </c>
      <c r="EA1003" s="15">
        <v>126</v>
      </c>
      <c r="EB1003" s="15">
        <v>127</v>
      </c>
      <c r="EC1003" s="15">
        <v>128</v>
      </c>
      <c r="ED1003" s="15">
        <v>129</v>
      </c>
      <c r="EE1003" s="15">
        <v>130</v>
      </c>
      <c r="EF1003" s="15">
        <v>131</v>
      </c>
      <c r="EG1003" s="15">
        <v>132</v>
      </c>
      <c r="EH1003" s="15">
        <v>133</v>
      </c>
      <c r="EI1003" s="15">
        <v>134</v>
      </c>
      <c r="EJ1003" s="15">
        <v>135</v>
      </c>
      <c r="EK1003" s="15">
        <v>136</v>
      </c>
      <c r="EL1003" s="15">
        <v>137</v>
      </c>
      <c r="EM1003" s="15">
        <v>138</v>
      </c>
      <c r="EN1003" s="15">
        <v>139</v>
      </c>
      <c r="EO1003" s="15">
        <v>140</v>
      </c>
      <c r="EP1003" s="15">
        <v>141</v>
      </c>
      <c r="EQ1003" s="15">
        <v>142</v>
      </c>
      <c r="ER1003" s="15">
        <v>143</v>
      </c>
      <c r="ES1003" s="15">
        <v>144</v>
      </c>
      <c r="ET1003" s="15">
        <v>145</v>
      </c>
      <c r="EU1003" s="15">
        <v>146</v>
      </c>
      <c r="EV1003" s="15">
        <v>147</v>
      </c>
      <c r="EW1003" s="15">
        <v>148</v>
      </c>
      <c r="EX1003" s="15">
        <v>149</v>
      </c>
      <c r="EY1003" s="15">
        <v>150</v>
      </c>
      <c r="EZ1003" s="15">
        <v>151</v>
      </c>
      <c r="FA1003" s="15">
        <v>152</v>
      </c>
      <c r="FB1003" s="15">
        <v>153</v>
      </c>
      <c r="FC1003" s="15">
        <v>154</v>
      </c>
      <c r="FD1003" s="15">
        <v>155</v>
      </c>
      <c r="FE1003" s="15">
        <v>156</v>
      </c>
      <c r="FF1003" s="15">
        <v>157</v>
      </c>
      <c r="FG1003" s="15">
        <v>158</v>
      </c>
      <c r="FH1003" s="15">
        <v>159</v>
      </c>
      <c r="FI1003" s="15">
        <v>160</v>
      </c>
      <c r="FJ1003" s="15">
        <v>161</v>
      </c>
      <c r="FK1003" s="15">
        <v>162</v>
      </c>
      <c r="FL1003" s="15">
        <v>163</v>
      </c>
      <c r="FM1003" s="15">
        <v>164</v>
      </c>
      <c r="FN1003" s="15">
        <v>165</v>
      </c>
      <c r="FO1003" s="15">
        <v>166</v>
      </c>
      <c r="FP1003" s="15">
        <v>167</v>
      </c>
      <c r="FQ1003" s="15">
        <v>168</v>
      </c>
      <c r="FR1003" s="15">
        <v>169</v>
      </c>
      <c r="FS1003" s="15">
        <v>170</v>
      </c>
      <c r="FT1003" s="15">
        <v>171</v>
      </c>
      <c r="FU1003" s="15">
        <v>172</v>
      </c>
      <c r="FV1003" s="15">
        <v>173</v>
      </c>
      <c r="FW1003" s="15">
        <v>174</v>
      </c>
      <c r="FX1003" s="15">
        <v>175</v>
      </c>
      <c r="FY1003" s="15">
        <v>176</v>
      </c>
      <c r="FZ1003" s="15">
        <v>177</v>
      </c>
      <c r="GA1003" s="15">
        <v>178</v>
      </c>
      <c r="GB1003" s="15">
        <v>179</v>
      </c>
      <c r="GC1003" s="15">
        <v>180</v>
      </c>
      <c r="GD1003" s="15">
        <v>181</v>
      </c>
      <c r="GE1003" s="15">
        <v>182</v>
      </c>
      <c r="GF1003" s="15">
        <v>183</v>
      </c>
      <c r="GG1003" s="15">
        <v>184</v>
      </c>
      <c r="GH1003" s="15">
        <v>185</v>
      </c>
      <c r="GI1003" s="15">
        <v>186</v>
      </c>
      <c r="GJ1003" s="15">
        <v>187</v>
      </c>
      <c r="GK1003" s="15">
        <v>188</v>
      </c>
      <c r="GL1003" s="15">
        <v>189</v>
      </c>
      <c r="GM1003" s="15">
        <v>190</v>
      </c>
      <c r="GN1003" s="15">
        <v>191</v>
      </c>
      <c r="GO1003" s="15">
        <v>192</v>
      </c>
      <c r="GP1003" s="15">
        <v>193</v>
      </c>
      <c r="GQ1003" s="15">
        <v>194</v>
      </c>
      <c r="GR1003" s="15">
        <v>195</v>
      </c>
      <c r="GS1003" s="15">
        <v>196</v>
      </c>
      <c r="GT1003" s="15">
        <v>197</v>
      </c>
      <c r="GU1003" s="15">
        <v>198</v>
      </c>
      <c r="GV1003" s="15">
        <v>199</v>
      </c>
      <c r="GX1003" s="15">
        <v>200</v>
      </c>
      <c r="GY1003" s="15">
        <v>201</v>
      </c>
      <c r="GZ1003" s="15">
        <v>202</v>
      </c>
      <c r="HA1003" s="15">
        <v>203</v>
      </c>
    </row>
    <row r="1004" spans="4:209" s="15" customFormat="1">
      <c r="E1004" s="475" t="s">
        <v>311</v>
      </c>
      <c r="F1004" s="15">
        <v>64</v>
      </c>
      <c r="G1004" s="15">
        <v>108</v>
      </c>
      <c r="H1004" s="15">
        <v>121</v>
      </c>
      <c r="I1004" s="15">
        <v>193</v>
      </c>
      <c r="J1004" s="15">
        <v>131</v>
      </c>
      <c r="K1004" s="15">
        <v>10</v>
      </c>
      <c r="L1004" s="15">
        <v>119</v>
      </c>
      <c r="M1004" s="15">
        <v>174</v>
      </c>
      <c r="N1004" s="15">
        <v>141</v>
      </c>
      <c r="O1004" s="15">
        <v>163</v>
      </c>
      <c r="P1004" s="15">
        <v>145</v>
      </c>
      <c r="Q1004" s="15">
        <v>69</v>
      </c>
      <c r="R1004" s="15">
        <v>116</v>
      </c>
      <c r="S1004" s="15">
        <v>172</v>
      </c>
      <c r="T1004" s="15">
        <v>89</v>
      </c>
      <c r="U1004" s="15">
        <v>47</v>
      </c>
      <c r="V1004" s="15">
        <v>25</v>
      </c>
      <c r="W1004" s="15">
        <v>139</v>
      </c>
      <c r="X1004" s="15">
        <v>167</v>
      </c>
      <c r="Y1004" s="15">
        <v>57</v>
      </c>
      <c r="Z1004" s="15">
        <v>102</v>
      </c>
      <c r="AA1004" s="15">
        <v>53</v>
      </c>
      <c r="AB1004" s="15">
        <v>171</v>
      </c>
      <c r="AC1004" s="15">
        <v>120</v>
      </c>
      <c r="AD1004" s="15">
        <v>66</v>
      </c>
      <c r="AE1004" s="15">
        <v>162</v>
      </c>
      <c r="AF1004" s="15">
        <v>106</v>
      </c>
      <c r="AG1004" s="15">
        <v>40</v>
      </c>
      <c r="AH1004" s="15">
        <v>16</v>
      </c>
      <c r="AI1004" s="15">
        <v>146</v>
      </c>
      <c r="AJ1004" s="15">
        <v>112</v>
      </c>
      <c r="AK1004" s="15">
        <v>41</v>
      </c>
      <c r="AL1004" s="15">
        <v>104</v>
      </c>
      <c r="AM1004" s="15">
        <v>71</v>
      </c>
      <c r="AN1004" s="15">
        <v>33</v>
      </c>
      <c r="AO1004" s="15">
        <v>185</v>
      </c>
      <c r="AP1004" s="15">
        <v>133</v>
      </c>
      <c r="AQ1004" s="15">
        <v>154</v>
      </c>
      <c r="AR1004" s="15">
        <v>143</v>
      </c>
      <c r="AS1004" s="15">
        <v>136</v>
      </c>
      <c r="AT1004" s="15">
        <v>62</v>
      </c>
      <c r="AU1004" s="15">
        <v>130</v>
      </c>
      <c r="AV1004" s="15">
        <v>56</v>
      </c>
      <c r="AW1004" s="15">
        <v>21</v>
      </c>
      <c r="AX1004" s="15">
        <v>74</v>
      </c>
      <c r="AY1004" s="15">
        <v>124</v>
      </c>
      <c r="AZ1004" s="15">
        <v>85</v>
      </c>
      <c r="BA1004" s="15">
        <v>181</v>
      </c>
      <c r="BB1004" s="15">
        <v>17</v>
      </c>
      <c r="BC1004" s="15">
        <v>166</v>
      </c>
      <c r="BD1004" s="15">
        <v>4</v>
      </c>
      <c r="BE1004" s="15">
        <v>150</v>
      </c>
      <c r="BF1004" s="15">
        <v>135</v>
      </c>
      <c r="BG1004" s="15">
        <v>126</v>
      </c>
      <c r="BH1004" s="15">
        <v>138</v>
      </c>
      <c r="BI1004" s="15">
        <v>128</v>
      </c>
      <c r="BJ1004" s="15">
        <v>38</v>
      </c>
      <c r="BK1004" s="15">
        <v>76</v>
      </c>
      <c r="BL1004" s="15">
        <v>75</v>
      </c>
      <c r="BM1004" s="15">
        <v>159</v>
      </c>
      <c r="BN1004" s="15">
        <v>15</v>
      </c>
      <c r="BO1004" s="15">
        <v>44</v>
      </c>
      <c r="BP1004" s="15">
        <v>20</v>
      </c>
      <c r="BQ1004" s="15">
        <v>32</v>
      </c>
      <c r="BR1004" s="15">
        <v>149</v>
      </c>
      <c r="BS1004" s="15">
        <v>24</v>
      </c>
      <c r="BT1004" s="15">
        <v>118</v>
      </c>
      <c r="BU1004" s="15">
        <v>14</v>
      </c>
      <c r="BV1004" s="15">
        <v>80</v>
      </c>
      <c r="BW1004" s="15">
        <v>48</v>
      </c>
      <c r="BX1004" s="15">
        <v>29</v>
      </c>
      <c r="BY1004" s="15">
        <v>11</v>
      </c>
      <c r="BZ1004" s="15">
        <v>22</v>
      </c>
      <c r="CA1004" s="15">
        <v>113</v>
      </c>
      <c r="CB1004" s="15">
        <v>59</v>
      </c>
      <c r="CC1004" s="15">
        <v>190</v>
      </c>
      <c r="CD1004" s="15">
        <v>93</v>
      </c>
      <c r="CE1004" s="15">
        <v>147</v>
      </c>
      <c r="CF1004" s="15">
        <v>83</v>
      </c>
      <c r="CG1004" s="15">
        <v>183</v>
      </c>
      <c r="CH1004" s="15">
        <v>170</v>
      </c>
      <c r="CI1004" s="15">
        <v>43</v>
      </c>
      <c r="CJ1004" s="15">
        <v>79</v>
      </c>
      <c r="CK1004" s="15">
        <v>31</v>
      </c>
      <c r="CL1004" s="15">
        <v>61</v>
      </c>
      <c r="CM1004" s="15">
        <v>49</v>
      </c>
      <c r="CN1004" s="15">
        <v>161</v>
      </c>
      <c r="CO1004" s="15">
        <v>160</v>
      </c>
      <c r="CP1004" s="15">
        <v>87</v>
      </c>
      <c r="CQ1004" s="15">
        <v>2</v>
      </c>
      <c r="CR1004" s="15">
        <v>97</v>
      </c>
      <c r="CS1004" s="15">
        <v>199</v>
      </c>
      <c r="CT1004" s="15">
        <v>179</v>
      </c>
      <c r="CU1004" s="15">
        <v>65</v>
      </c>
      <c r="CV1004" s="15">
        <v>144</v>
      </c>
      <c r="CW1004" s="15">
        <v>165</v>
      </c>
      <c r="CX1004" s="15">
        <v>36</v>
      </c>
      <c r="CY1004" s="15">
        <v>182</v>
      </c>
      <c r="CZ1004" s="15">
        <v>153</v>
      </c>
      <c r="DA1004" s="15">
        <v>42</v>
      </c>
      <c r="DB1004" s="15">
        <v>175</v>
      </c>
      <c r="DC1004" s="15">
        <v>156</v>
      </c>
      <c r="DD1004" s="15">
        <v>191</v>
      </c>
      <c r="DE1004" s="15">
        <v>12</v>
      </c>
      <c r="DF1004" s="15">
        <v>200</v>
      </c>
      <c r="DG1004" s="15">
        <v>27</v>
      </c>
      <c r="DH1004" s="15">
        <v>134</v>
      </c>
      <c r="DI1004" s="15">
        <v>67</v>
      </c>
      <c r="DJ1004" s="15">
        <v>152</v>
      </c>
      <c r="DK1004" s="15">
        <v>194</v>
      </c>
      <c r="DL1004" s="15">
        <v>115</v>
      </c>
      <c r="DM1004" s="15">
        <v>78</v>
      </c>
      <c r="DN1004" s="15">
        <v>107</v>
      </c>
      <c r="DO1004" s="15">
        <v>201</v>
      </c>
      <c r="DP1004" s="15">
        <v>68</v>
      </c>
      <c r="DQ1004" s="15">
        <v>70</v>
      </c>
      <c r="DR1004" s="15">
        <v>173</v>
      </c>
      <c r="DS1004" s="15">
        <v>19</v>
      </c>
      <c r="DT1004" s="15">
        <v>86</v>
      </c>
      <c r="DU1004" s="15">
        <v>77</v>
      </c>
      <c r="DV1004" s="15">
        <v>3</v>
      </c>
      <c r="DW1004" s="15">
        <v>186</v>
      </c>
      <c r="DX1004" s="15">
        <v>55</v>
      </c>
      <c r="DY1004" s="15">
        <v>46</v>
      </c>
      <c r="DZ1004" s="15">
        <v>196</v>
      </c>
      <c r="EA1004" s="15">
        <v>73</v>
      </c>
      <c r="EB1004" s="15">
        <v>45</v>
      </c>
      <c r="EC1004" s="15">
        <v>187</v>
      </c>
      <c r="ED1004" s="15">
        <v>60</v>
      </c>
      <c r="EE1004" s="15">
        <v>168</v>
      </c>
      <c r="EF1004" s="15">
        <v>140</v>
      </c>
      <c r="EG1004" s="15">
        <v>96</v>
      </c>
      <c r="EH1004" s="15">
        <v>192</v>
      </c>
      <c r="EI1004" s="15">
        <v>35</v>
      </c>
      <c r="EJ1004" s="15">
        <v>82</v>
      </c>
      <c r="EK1004" s="15">
        <v>50</v>
      </c>
      <c r="EL1004" s="15">
        <v>39</v>
      </c>
      <c r="EM1004" s="15">
        <v>197</v>
      </c>
      <c r="EN1004" s="15">
        <v>101</v>
      </c>
      <c r="EO1004" s="15">
        <v>51</v>
      </c>
      <c r="EP1004" s="15">
        <v>9</v>
      </c>
      <c r="EQ1004" s="15">
        <v>202</v>
      </c>
      <c r="ER1004" s="15">
        <v>132</v>
      </c>
      <c r="ES1004" s="15">
        <v>95</v>
      </c>
      <c r="ET1004" s="15">
        <v>13</v>
      </c>
      <c r="EU1004" s="15">
        <v>30</v>
      </c>
      <c r="EV1004" s="15">
        <v>148</v>
      </c>
      <c r="EW1004" s="15">
        <v>189</v>
      </c>
      <c r="EX1004" s="15">
        <v>198</v>
      </c>
      <c r="EY1004" s="15">
        <v>52</v>
      </c>
      <c r="EZ1004" s="15">
        <v>114</v>
      </c>
      <c r="FA1004" s="15">
        <v>109</v>
      </c>
      <c r="FB1004" s="15">
        <v>99</v>
      </c>
      <c r="FC1004" s="15">
        <v>123</v>
      </c>
      <c r="FD1004" s="15">
        <v>158</v>
      </c>
      <c r="FE1004" s="15">
        <v>164</v>
      </c>
      <c r="FF1004" s="15">
        <v>188</v>
      </c>
      <c r="FG1004" s="15">
        <v>90</v>
      </c>
      <c r="FH1004" s="15">
        <v>1</v>
      </c>
      <c r="FI1004" s="15">
        <v>94</v>
      </c>
      <c r="FJ1004" s="15">
        <v>137</v>
      </c>
      <c r="FK1004" s="15">
        <v>111</v>
      </c>
      <c r="FL1004" s="15">
        <v>26</v>
      </c>
      <c r="FM1004" s="15">
        <v>122</v>
      </c>
      <c r="FN1004" s="15">
        <v>72</v>
      </c>
      <c r="FO1004" s="15">
        <v>129</v>
      </c>
      <c r="FP1004" s="15">
        <v>195</v>
      </c>
      <c r="FQ1004" s="15">
        <v>7</v>
      </c>
      <c r="FR1004" s="15">
        <v>58</v>
      </c>
      <c r="FS1004" s="15">
        <v>184</v>
      </c>
      <c r="FT1004" s="15">
        <v>180</v>
      </c>
      <c r="FU1004" s="15">
        <v>8</v>
      </c>
      <c r="FV1004" s="15">
        <v>117</v>
      </c>
      <c r="FW1004" s="15">
        <v>125</v>
      </c>
      <c r="FX1004" s="15">
        <v>103</v>
      </c>
      <c r="FY1004" s="15">
        <v>5</v>
      </c>
      <c r="FZ1004" s="15">
        <v>151</v>
      </c>
      <c r="GA1004" s="15">
        <v>84</v>
      </c>
      <c r="GB1004" s="15">
        <v>100</v>
      </c>
      <c r="GC1004" s="15">
        <v>178</v>
      </c>
      <c r="GD1004" s="15">
        <v>203</v>
      </c>
      <c r="GE1004" s="15">
        <v>98</v>
      </c>
      <c r="GF1004" s="15">
        <v>54</v>
      </c>
      <c r="GG1004" s="15">
        <v>88</v>
      </c>
      <c r="GH1004" s="15">
        <v>177</v>
      </c>
      <c r="GI1004" s="15">
        <v>169</v>
      </c>
      <c r="GJ1004" s="15">
        <v>18</v>
      </c>
      <c r="GK1004" s="15">
        <v>157</v>
      </c>
      <c r="GL1004" s="15">
        <v>155</v>
      </c>
      <c r="GM1004" s="15">
        <v>63</v>
      </c>
      <c r="GN1004" s="15">
        <v>28</v>
      </c>
      <c r="GO1004" s="15">
        <v>105</v>
      </c>
      <c r="GP1004" s="15">
        <v>176</v>
      </c>
      <c r="GQ1004" s="15">
        <v>91</v>
      </c>
      <c r="GR1004" s="15">
        <v>23</v>
      </c>
      <c r="GS1004" s="15">
        <v>127</v>
      </c>
      <c r="GT1004" s="15">
        <v>6</v>
      </c>
      <c r="GU1004" s="15">
        <v>34</v>
      </c>
      <c r="GV1004" s="15">
        <v>92</v>
      </c>
      <c r="GX1004" s="15">
        <v>37</v>
      </c>
      <c r="GY1004" s="15">
        <v>110</v>
      </c>
      <c r="GZ1004" s="15">
        <v>142</v>
      </c>
      <c r="HA1004" s="15">
        <v>81</v>
      </c>
    </row>
    <row r="1005" spans="4:209" s="15" customFormat="1">
      <c r="E1005" s="475" t="s">
        <v>313</v>
      </c>
      <c r="F1005" s="15">
        <v>44</v>
      </c>
      <c r="G1005" s="15">
        <v>61</v>
      </c>
      <c r="H1005" s="15">
        <v>46</v>
      </c>
      <c r="I1005" s="15">
        <v>36</v>
      </c>
      <c r="J1005" s="15">
        <v>28</v>
      </c>
      <c r="K1005" s="15">
        <v>144</v>
      </c>
      <c r="L1005" s="15">
        <v>198</v>
      </c>
      <c r="M1005" s="15">
        <v>25</v>
      </c>
      <c r="N1005" s="15">
        <v>180</v>
      </c>
      <c r="O1005" s="15">
        <v>108</v>
      </c>
      <c r="P1005" s="15">
        <v>152</v>
      </c>
      <c r="Q1005" s="15">
        <v>138</v>
      </c>
      <c r="R1005" s="15">
        <v>199</v>
      </c>
      <c r="S1005" s="15">
        <v>38</v>
      </c>
      <c r="T1005" s="15">
        <v>1</v>
      </c>
      <c r="U1005" s="15">
        <v>100</v>
      </c>
      <c r="V1005" s="15">
        <v>174</v>
      </c>
      <c r="W1005" s="15">
        <v>82</v>
      </c>
      <c r="X1005" s="15">
        <v>26</v>
      </c>
      <c r="Y1005" s="15">
        <v>147</v>
      </c>
      <c r="Z1005" s="15">
        <v>84</v>
      </c>
      <c r="AA1005" s="15">
        <v>71</v>
      </c>
      <c r="AB1005" s="15">
        <v>190</v>
      </c>
      <c r="AC1005" s="15">
        <v>156</v>
      </c>
      <c r="AD1005" s="15">
        <v>67</v>
      </c>
      <c r="AE1005" s="15">
        <v>172</v>
      </c>
      <c r="AF1005" s="15">
        <v>88</v>
      </c>
      <c r="AG1005" s="15">
        <v>81</v>
      </c>
      <c r="AH1005" s="15">
        <v>127</v>
      </c>
      <c r="AI1005" s="15">
        <v>151</v>
      </c>
      <c r="AJ1005" s="15">
        <v>201</v>
      </c>
      <c r="AK1005" s="15">
        <v>168</v>
      </c>
      <c r="AL1005" s="15">
        <v>32</v>
      </c>
      <c r="AM1005" s="15">
        <v>142</v>
      </c>
      <c r="AN1005" s="15">
        <v>182</v>
      </c>
      <c r="AO1005" s="15">
        <v>90</v>
      </c>
      <c r="AP1005" s="15">
        <v>166</v>
      </c>
      <c r="AQ1005" s="15">
        <v>196</v>
      </c>
      <c r="AR1005" s="15">
        <v>185</v>
      </c>
      <c r="AS1005" s="15">
        <v>141</v>
      </c>
      <c r="AT1005" s="15">
        <v>59</v>
      </c>
      <c r="AU1005" s="15">
        <v>123</v>
      </c>
      <c r="AV1005" s="15">
        <v>129</v>
      </c>
      <c r="AW1005" s="15">
        <v>50</v>
      </c>
      <c r="AX1005" s="15">
        <v>37</v>
      </c>
      <c r="AY1005" s="15">
        <v>74</v>
      </c>
      <c r="AZ1005" s="15">
        <v>103</v>
      </c>
      <c r="BA1005" s="15">
        <v>52</v>
      </c>
      <c r="BB1005" s="15">
        <v>111</v>
      </c>
      <c r="BC1005" s="15">
        <v>93</v>
      </c>
      <c r="BD1005" s="15">
        <v>13</v>
      </c>
      <c r="BE1005" s="15">
        <v>189</v>
      </c>
      <c r="BF1005" s="15">
        <v>85</v>
      </c>
      <c r="BG1005" s="15">
        <v>56</v>
      </c>
      <c r="BH1005" s="15">
        <v>192</v>
      </c>
      <c r="BI1005" s="15">
        <v>54</v>
      </c>
      <c r="BJ1005" s="15">
        <v>68</v>
      </c>
      <c r="BK1005" s="15">
        <v>119</v>
      </c>
      <c r="BL1005" s="15">
        <v>202</v>
      </c>
      <c r="BM1005" s="15">
        <v>164</v>
      </c>
      <c r="BN1005" s="15">
        <v>155</v>
      </c>
      <c r="BO1005" s="15">
        <v>135</v>
      </c>
      <c r="BP1005" s="15">
        <v>115</v>
      </c>
      <c r="BQ1005" s="15">
        <v>128</v>
      </c>
      <c r="BR1005" s="15">
        <v>53</v>
      </c>
      <c r="BS1005" s="15">
        <v>150</v>
      </c>
      <c r="BT1005" s="15">
        <v>34</v>
      </c>
      <c r="BU1005" s="15">
        <v>122</v>
      </c>
      <c r="BV1005" s="15">
        <v>8</v>
      </c>
      <c r="BW1005" s="15">
        <v>112</v>
      </c>
      <c r="BX1005" s="15">
        <v>149</v>
      </c>
      <c r="BY1005" s="15">
        <v>131</v>
      </c>
      <c r="BZ1005" s="15">
        <v>45</v>
      </c>
      <c r="CA1005" s="15">
        <v>3</v>
      </c>
      <c r="CB1005" s="15">
        <v>24</v>
      </c>
      <c r="CC1005" s="15">
        <v>33</v>
      </c>
      <c r="CD1005" s="15">
        <v>16</v>
      </c>
      <c r="CE1005" s="15">
        <v>87</v>
      </c>
      <c r="CF1005" s="15">
        <v>7</v>
      </c>
      <c r="CG1005" s="15">
        <v>126</v>
      </c>
      <c r="CH1005" s="15">
        <v>184</v>
      </c>
      <c r="CI1005" s="15">
        <v>160</v>
      </c>
      <c r="CJ1005" s="15">
        <v>130</v>
      </c>
      <c r="CK1005" s="15">
        <v>117</v>
      </c>
      <c r="CL1005" s="15">
        <v>22</v>
      </c>
      <c r="CM1005" s="15">
        <v>125</v>
      </c>
      <c r="CN1005" s="15">
        <v>70</v>
      </c>
      <c r="CO1005" s="15">
        <v>39</v>
      </c>
      <c r="CP1005" s="15">
        <v>96</v>
      </c>
      <c r="CQ1005" s="15">
        <v>132</v>
      </c>
      <c r="CR1005" s="15">
        <v>58</v>
      </c>
      <c r="CS1005" s="15">
        <v>153</v>
      </c>
      <c r="CT1005" s="15">
        <v>69</v>
      </c>
      <c r="CU1005" s="15">
        <v>191</v>
      </c>
      <c r="CV1005" s="15">
        <v>41</v>
      </c>
      <c r="CW1005" s="15">
        <v>89</v>
      </c>
      <c r="CX1005" s="15">
        <v>99</v>
      </c>
      <c r="CY1005" s="15">
        <v>91</v>
      </c>
      <c r="CZ1005" s="15">
        <v>43</v>
      </c>
      <c r="DA1005" s="15">
        <v>169</v>
      </c>
      <c r="DB1005" s="15">
        <v>17</v>
      </c>
      <c r="DC1005" s="15">
        <v>48</v>
      </c>
      <c r="DD1005" s="15">
        <v>110</v>
      </c>
      <c r="DE1005" s="15">
        <v>157</v>
      </c>
      <c r="DF1005" s="15">
        <v>76</v>
      </c>
      <c r="DG1005" s="15">
        <v>95</v>
      </c>
      <c r="DH1005" s="15">
        <v>83</v>
      </c>
      <c r="DI1005" s="15">
        <v>10</v>
      </c>
      <c r="DJ1005" s="15">
        <v>118</v>
      </c>
      <c r="DK1005" s="15">
        <v>98</v>
      </c>
      <c r="DL1005" s="15">
        <v>94</v>
      </c>
      <c r="DM1005" s="15">
        <v>101</v>
      </c>
      <c r="DN1005" s="15">
        <v>2</v>
      </c>
      <c r="DO1005" s="15">
        <v>186</v>
      </c>
      <c r="DP1005" s="15">
        <v>137</v>
      </c>
      <c r="DQ1005" s="15">
        <v>57</v>
      </c>
      <c r="DR1005" s="15">
        <v>14</v>
      </c>
      <c r="DS1005" s="15">
        <v>200</v>
      </c>
      <c r="DT1005" s="15">
        <v>97</v>
      </c>
      <c r="DU1005" s="15">
        <v>114</v>
      </c>
      <c r="DV1005" s="15">
        <v>194</v>
      </c>
      <c r="DW1005" s="15">
        <v>79</v>
      </c>
      <c r="DX1005" s="15">
        <v>42</v>
      </c>
      <c r="DY1005" s="15">
        <v>116</v>
      </c>
      <c r="DZ1005" s="15">
        <v>124</v>
      </c>
      <c r="EA1005" s="15">
        <v>35</v>
      </c>
      <c r="EB1005" s="15">
        <v>23</v>
      </c>
      <c r="EC1005" s="15">
        <v>51</v>
      </c>
      <c r="ED1005" s="15">
        <v>133</v>
      </c>
      <c r="EE1005" s="15">
        <v>188</v>
      </c>
      <c r="EF1005" s="15">
        <v>159</v>
      </c>
      <c r="EG1005" s="15">
        <v>140</v>
      </c>
      <c r="EH1005" s="15">
        <v>92</v>
      </c>
      <c r="EI1005" s="15">
        <v>187</v>
      </c>
      <c r="EJ1005" s="15">
        <v>181</v>
      </c>
      <c r="EK1005" s="15">
        <v>65</v>
      </c>
      <c r="EL1005" s="15">
        <v>49</v>
      </c>
      <c r="EM1005" s="15">
        <v>12</v>
      </c>
      <c r="EN1005" s="15">
        <v>162</v>
      </c>
      <c r="EO1005" s="15">
        <v>197</v>
      </c>
      <c r="EP1005" s="15">
        <v>40</v>
      </c>
      <c r="EQ1005" s="15">
        <v>193</v>
      </c>
      <c r="ER1005" s="15">
        <v>134</v>
      </c>
      <c r="ES1005" s="15">
        <v>6</v>
      </c>
      <c r="ET1005" s="15">
        <v>18</v>
      </c>
      <c r="EU1005" s="15">
        <v>60</v>
      </c>
      <c r="EV1005" s="15">
        <v>113</v>
      </c>
      <c r="EW1005" s="15">
        <v>72</v>
      </c>
      <c r="EX1005" s="15">
        <v>171</v>
      </c>
      <c r="EY1005" s="15">
        <v>107</v>
      </c>
      <c r="EZ1005" s="15">
        <v>183</v>
      </c>
      <c r="FA1005" s="15">
        <v>178</v>
      </c>
      <c r="FB1005" s="15">
        <v>203</v>
      </c>
      <c r="FC1005" s="15">
        <v>106</v>
      </c>
      <c r="FD1005" s="15">
        <v>4</v>
      </c>
      <c r="FE1005" s="15">
        <v>80</v>
      </c>
      <c r="FF1005" s="15">
        <v>20</v>
      </c>
      <c r="FG1005" s="15">
        <v>136</v>
      </c>
      <c r="FH1005" s="15">
        <v>148</v>
      </c>
      <c r="FI1005" s="15">
        <v>73</v>
      </c>
      <c r="FJ1005" s="15">
        <v>63</v>
      </c>
      <c r="FK1005" s="15">
        <v>139</v>
      </c>
      <c r="FL1005" s="15">
        <v>109</v>
      </c>
      <c r="FM1005" s="15">
        <v>27</v>
      </c>
      <c r="FN1005" s="15">
        <v>176</v>
      </c>
      <c r="FO1005" s="15">
        <v>167</v>
      </c>
      <c r="FP1005" s="15">
        <v>179</v>
      </c>
      <c r="FQ1005" s="15">
        <v>86</v>
      </c>
      <c r="FR1005" s="15">
        <v>30</v>
      </c>
      <c r="FS1005" s="15">
        <v>9</v>
      </c>
      <c r="FT1005" s="15">
        <v>158</v>
      </c>
      <c r="FU1005" s="15">
        <v>19</v>
      </c>
      <c r="FV1005" s="15">
        <v>165</v>
      </c>
      <c r="FW1005" s="15">
        <v>62</v>
      </c>
      <c r="FX1005" s="15">
        <v>78</v>
      </c>
      <c r="FY1005" s="15">
        <v>104</v>
      </c>
      <c r="FZ1005" s="15">
        <v>15</v>
      </c>
      <c r="GA1005" s="15">
        <v>177</v>
      </c>
      <c r="GB1005" s="15">
        <v>170</v>
      </c>
      <c r="GC1005" s="15">
        <v>161</v>
      </c>
      <c r="GD1005" s="15">
        <v>105</v>
      </c>
      <c r="GE1005" s="15">
        <v>64</v>
      </c>
      <c r="GF1005" s="15">
        <v>195</v>
      </c>
      <c r="GG1005" s="15">
        <v>47</v>
      </c>
      <c r="GH1005" s="15">
        <v>11</v>
      </c>
      <c r="GI1005" s="15">
        <v>120</v>
      </c>
      <c r="GJ1005" s="15">
        <v>146</v>
      </c>
      <c r="GK1005" s="15">
        <v>21</v>
      </c>
      <c r="GL1005" s="15">
        <v>121</v>
      </c>
      <c r="GM1005" s="15">
        <v>29</v>
      </c>
      <c r="GN1005" s="15">
        <v>55</v>
      </c>
      <c r="GO1005" s="15">
        <v>154</v>
      </c>
      <c r="GP1005" s="15">
        <v>145</v>
      </c>
      <c r="GQ1005" s="15">
        <v>66</v>
      </c>
      <c r="GR1005" s="15">
        <v>173</v>
      </c>
      <c r="GS1005" s="15">
        <v>75</v>
      </c>
      <c r="GT1005" s="15">
        <v>163</v>
      </c>
      <c r="GU1005" s="15">
        <v>175</v>
      </c>
      <c r="GV1005" s="15">
        <v>102</v>
      </c>
      <c r="GX1005" s="15">
        <v>143</v>
      </c>
      <c r="GY1005" s="15">
        <v>31</v>
      </c>
      <c r="GZ1005" s="15">
        <v>77</v>
      </c>
      <c r="HA1005" s="15">
        <v>5</v>
      </c>
    </row>
    <row r="1006" spans="4:209" s="15" customFormat="1"/>
    <row r="1007" spans="4:209" s="15" customFormat="1">
      <c r="D1007" s="479">
        <v>204</v>
      </c>
      <c r="E1007" s="40" t="s">
        <v>338</v>
      </c>
    </row>
    <row r="1008" spans="4:209" s="15" customFormat="1">
      <c r="E1008" s="475" t="s">
        <v>283</v>
      </c>
      <c r="F1008" s="15">
        <v>1</v>
      </c>
      <c r="G1008" s="15">
        <v>2</v>
      </c>
      <c r="H1008" s="15">
        <v>3</v>
      </c>
      <c r="I1008" s="15">
        <v>4</v>
      </c>
      <c r="J1008" s="15">
        <v>5</v>
      </c>
      <c r="K1008" s="15">
        <v>6</v>
      </c>
      <c r="L1008" s="15">
        <v>7</v>
      </c>
      <c r="M1008" s="15">
        <v>8</v>
      </c>
      <c r="N1008" s="15">
        <v>9</v>
      </c>
      <c r="O1008" s="15">
        <v>10</v>
      </c>
      <c r="P1008" s="15">
        <v>11</v>
      </c>
      <c r="Q1008" s="15">
        <v>12</v>
      </c>
      <c r="R1008" s="15">
        <v>13</v>
      </c>
      <c r="S1008" s="15">
        <v>14</v>
      </c>
      <c r="T1008" s="15">
        <v>15</v>
      </c>
      <c r="U1008" s="15">
        <v>16</v>
      </c>
      <c r="V1008" s="15">
        <v>17</v>
      </c>
      <c r="W1008" s="15">
        <v>18</v>
      </c>
      <c r="X1008" s="15">
        <v>19</v>
      </c>
      <c r="Y1008" s="15">
        <v>20</v>
      </c>
      <c r="Z1008" s="15">
        <v>21</v>
      </c>
      <c r="AA1008" s="15">
        <v>22</v>
      </c>
      <c r="AB1008" s="15">
        <v>23</v>
      </c>
      <c r="AC1008" s="15">
        <v>24</v>
      </c>
      <c r="AD1008" s="15">
        <v>25</v>
      </c>
      <c r="AE1008" s="15">
        <v>26</v>
      </c>
      <c r="AF1008" s="15">
        <v>27</v>
      </c>
      <c r="AG1008" s="15">
        <v>28</v>
      </c>
      <c r="AH1008" s="15">
        <v>29</v>
      </c>
      <c r="AI1008" s="15">
        <v>30</v>
      </c>
      <c r="AJ1008" s="15">
        <v>31</v>
      </c>
      <c r="AK1008" s="15">
        <v>32</v>
      </c>
      <c r="AL1008" s="15">
        <v>33</v>
      </c>
      <c r="AM1008" s="15">
        <v>34</v>
      </c>
      <c r="AN1008" s="15">
        <v>35</v>
      </c>
      <c r="AO1008" s="15">
        <v>36</v>
      </c>
      <c r="AP1008" s="15">
        <v>37</v>
      </c>
      <c r="AQ1008" s="15">
        <v>38</v>
      </c>
      <c r="AR1008" s="15">
        <v>39</v>
      </c>
      <c r="AS1008" s="15">
        <v>40</v>
      </c>
      <c r="AT1008" s="15">
        <v>41</v>
      </c>
      <c r="AU1008" s="15">
        <v>42</v>
      </c>
      <c r="AV1008" s="15">
        <v>43</v>
      </c>
      <c r="AW1008" s="15">
        <v>44</v>
      </c>
      <c r="AX1008" s="15">
        <v>45</v>
      </c>
      <c r="AY1008" s="15">
        <v>46</v>
      </c>
      <c r="AZ1008" s="15">
        <v>47</v>
      </c>
      <c r="BA1008" s="15">
        <v>48</v>
      </c>
      <c r="BB1008" s="15">
        <v>49</v>
      </c>
      <c r="BC1008" s="15">
        <v>50</v>
      </c>
      <c r="BD1008" s="15">
        <v>51</v>
      </c>
      <c r="BE1008" s="15">
        <v>52</v>
      </c>
      <c r="BF1008" s="15">
        <v>53</v>
      </c>
      <c r="BG1008" s="15">
        <v>54</v>
      </c>
      <c r="BH1008" s="15">
        <v>55</v>
      </c>
      <c r="BI1008" s="15">
        <v>56</v>
      </c>
      <c r="BJ1008" s="15">
        <v>57</v>
      </c>
      <c r="BK1008" s="15">
        <v>58</v>
      </c>
      <c r="BL1008" s="15">
        <v>59</v>
      </c>
      <c r="BM1008" s="15">
        <v>60</v>
      </c>
      <c r="BN1008" s="15">
        <v>61</v>
      </c>
      <c r="BO1008" s="15">
        <v>62</v>
      </c>
      <c r="BP1008" s="15">
        <v>63</v>
      </c>
      <c r="BQ1008" s="15">
        <v>64</v>
      </c>
      <c r="BR1008" s="15">
        <v>65</v>
      </c>
      <c r="BS1008" s="15">
        <v>66</v>
      </c>
      <c r="BT1008" s="15">
        <v>67</v>
      </c>
      <c r="BU1008" s="15">
        <v>68</v>
      </c>
      <c r="BV1008" s="15">
        <v>69</v>
      </c>
      <c r="BW1008" s="15">
        <v>70</v>
      </c>
      <c r="BX1008" s="15">
        <v>71</v>
      </c>
      <c r="BY1008" s="15">
        <v>72</v>
      </c>
      <c r="BZ1008" s="15">
        <v>73</v>
      </c>
      <c r="CA1008" s="15">
        <v>74</v>
      </c>
      <c r="CB1008" s="15">
        <v>75</v>
      </c>
      <c r="CC1008" s="15">
        <v>76</v>
      </c>
      <c r="CD1008" s="15">
        <v>77</v>
      </c>
      <c r="CE1008" s="15">
        <v>78</v>
      </c>
      <c r="CF1008" s="15">
        <v>79</v>
      </c>
      <c r="CG1008" s="15">
        <v>80</v>
      </c>
      <c r="CH1008" s="15">
        <v>81</v>
      </c>
      <c r="CI1008" s="15">
        <v>82</v>
      </c>
      <c r="CJ1008" s="15">
        <v>83</v>
      </c>
      <c r="CK1008" s="15">
        <v>84</v>
      </c>
      <c r="CL1008" s="15">
        <v>85</v>
      </c>
      <c r="CM1008" s="15">
        <v>86</v>
      </c>
      <c r="CN1008" s="15">
        <v>87</v>
      </c>
      <c r="CO1008" s="15">
        <v>88</v>
      </c>
      <c r="CP1008" s="15">
        <v>89</v>
      </c>
      <c r="CQ1008" s="15">
        <v>90</v>
      </c>
      <c r="CR1008" s="15">
        <v>91</v>
      </c>
      <c r="CS1008" s="15">
        <v>92</v>
      </c>
      <c r="CT1008" s="15">
        <v>93</v>
      </c>
      <c r="CU1008" s="15">
        <v>94</v>
      </c>
      <c r="CV1008" s="15">
        <v>95</v>
      </c>
      <c r="CW1008" s="15">
        <v>96</v>
      </c>
      <c r="CX1008" s="15">
        <v>97</v>
      </c>
      <c r="CY1008" s="15">
        <v>98</v>
      </c>
      <c r="CZ1008" s="15">
        <v>99</v>
      </c>
      <c r="DA1008" s="15">
        <v>100</v>
      </c>
      <c r="DB1008" s="15">
        <v>101</v>
      </c>
      <c r="DC1008" s="15">
        <v>102</v>
      </c>
      <c r="DD1008" s="15">
        <v>103</v>
      </c>
      <c r="DE1008" s="15">
        <v>104</v>
      </c>
      <c r="DF1008" s="15">
        <v>105</v>
      </c>
      <c r="DG1008" s="15">
        <v>106</v>
      </c>
      <c r="DH1008" s="15">
        <v>107</v>
      </c>
      <c r="DI1008" s="15">
        <v>108</v>
      </c>
      <c r="DJ1008" s="15">
        <v>109</v>
      </c>
      <c r="DK1008" s="15">
        <v>110</v>
      </c>
      <c r="DL1008" s="15">
        <v>111</v>
      </c>
      <c r="DM1008" s="15">
        <v>112</v>
      </c>
      <c r="DN1008" s="15">
        <v>113</v>
      </c>
      <c r="DO1008" s="15">
        <v>114</v>
      </c>
      <c r="DP1008" s="15">
        <v>115</v>
      </c>
      <c r="DQ1008" s="15">
        <v>116</v>
      </c>
      <c r="DR1008" s="15">
        <v>117</v>
      </c>
      <c r="DS1008" s="15">
        <v>118</v>
      </c>
      <c r="DT1008" s="15">
        <v>119</v>
      </c>
      <c r="DU1008" s="15">
        <v>120</v>
      </c>
      <c r="DV1008" s="15">
        <v>121</v>
      </c>
      <c r="DW1008" s="15">
        <v>122</v>
      </c>
      <c r="DX1008" s="15">
        <v>123</v>
      </c>
      <c r="DY1008" s="15">
        <v>124</v>
      </c>
      <c r="DZ1008" s="15">
        <v>125</v>
      </c>
      <c r="EA1008" s="15">
        <v>126</v>
      </c>
      <c r="EB1008" s="15">
        <v>127</v>
      </c>
      <c r="EC1008" s="15">
        <v>128</v>
      </c>
      <c r="ED1008" s="15">
        <v>129</v>
      </c>
      <c r="EE1008" s="15">
        <v>130</v>
      </c>
      <c r="EF1008" s="15">
        <v>131</v>
      </c>
      <c r="EG1008" s="15">
        <v>132</v>
      </c>
      <c r="EH1008" s="15">
        <v>133</v>
      </c>
      <c r="EI1008" s="15">
        <v>134</v>
      </c>
      <c r="EJ1008" s="15">
        <v>135</v>
      </c>
      <c r="EK1008" s="15">
        <v>136</v>
      </c>
      <c r="EL1008" s="15">
        <v>137</v>
      </c>
      <c r="EM1008" s="15">
        <v>138</v>
      </c>
      <c r="EN1008" s="15">
        <v>139</v>
      </c>
      <c r="EO1008" s="15">
        <v>140</v>
      </c>
      <c r="EP1008" s="15">
        <v>141</v>
      </c>
      <c r="EQ1008" s="15">
        <v>142</v>
      </c>
      <c r="ER1008" s="15">
        <v>143</v>
      </c>
      <c r="ES1008" s="15">
        <v>144</v>
      </c>
      <c r="ET1008" s="15">
        <v>145</v>
      </c>
      <c r="EU1008" s="15">
        <v>146</v>
      </c>
      <c r="EV1008" s="15">
        <v>147</v>
      </c>
      <c r="EW1008" s="15">
        <v>148</v>
      </c>
      <c r="EX1008" s="15">
        <v>149</v>
      </c>
      <c r="EY1008" s="15">
        <v>150</v>
      </c>
      <c r="EZ1008" s="15">
        <v>151</v>
      </c>
      <c r="FA1008" s="15">
        <v>152</v>
      </c>
      <c r="FB1008" s="15">
        <v>153</v>
      </c>
      <c r="FC1008" s="15">
        <v>154</v>
      </c>
      <c r="FD1008" s="15">
        <v>155</v>
      </c>
      <c r="FE1008" s="15">
        <v>156</v>
      </c>
      <c r="FF1008" s="15">
        <v>157</v>
      </c>
      <c r="FG1008" s="15">
        <v>158</v>
      </c>
      <c r="FH1008" s="15">
        <v>159</v>
      </c>
      <c r="FI1008" s="15">
        <v>160</v>
      </c>
      <c r="FJ1008" s="15">
        <v>161</v>
      </c>
      <c r="FK1008" s="15">
        <v>162</v>
      </c>
      <c r="FL1008" s="15">
        <v>163</v>
      </c>
      <c r="FM1008" s="15">
        <v>164</v>
      </c>
      <c r="FN1008" s="15">
        <v>165</v>
      </c>
      <c r="FO1008" s="15">
        <v>166</v>
      </c>
      <c r="FP1008" s="15">
        <v>167</v>
      </c>
      <c r="FQ1008" s="15">
        <v>168</v>
      </c>
      <c r="FR1008" s="15">
        <v>169</v>
      </c>
      <c r="FS1008" s="15">
        <v>170</v>
      </c>
      <c r="FT1008" s="15">
        <v>171</v>
      </c>
      <c r="FU1008" s="15">
        <v>172</v>
      </c>
      <c r="FV1008" s="15">
        <v>173</v>
      </c>
      <c r="FW1008" s="15">
        <v>174</v>
      </c>
      <c r="FX1008" s="15">
        <v>175</v>
      </c>
      <c r="FY1008" s="15">
        <v>176</v>
      </c>
      <c r="FZ1008" s="15">
        <v>177</v>
      </c>
      <c r="GA1008" s="15">
        <v>178</v>
      </c>
      <c r="GB1008" s="15">
        <v>179</v>
      </c>
      <c r="GC1008" s="15">
        <v>180</v>
      </c>
      <c r="GD1008" s="15">
        <v>181</v>
      </c>
      <c r="GE1008" s="15">
        <v>182</v>
      </c>
      <c r="GF1008" s="15">
        <v>183</v>
      </c>
      <c r="GG1008" s="15">
        <v>184</v>
      </c>
      <c r="GH1008" s="15">
        <v>185</v>
      </c>
      <c r="GI1008" s="15">
        <v>186</v>
      </c>
      <c r="GJ1008" s="15">
        <v>187</v>
      </c>
      <c r="GK1008" s="15">
        <v>188</v>
      </c>
      <c r="GL1008" s="15">
        <v>189</v>
      </c>
      <c r="GM1008" s="15">
        <v>190</v>
      </c>
      <c r="GN1008" s="15">
        <v>191</v>
      </c>
      <c r="GO1008" s="15">
        <v>192</v>
      </c>
      <c r="GP1008" s="15">
        <v>193</v>
      </c>
      <c r="GQ1008" s="15">
        <v>194</v>
      </c>
      <c r="GR1008" s="15">
        <v>195</v>
      </c>
      <c r="GS1008" s="15">
        <v>196</v>
      </c>
      <c r="GT1008" s="15">
        <v>197</v>
      </c>
      <c r="GU1008" s="15">
        <v>198</v>
      </c>
      <c r="GV1008" s="15">
        <v>199</v>
      </c>
      <c r="GW1008" s="15">
        <v>200</v>
      </c>
      <c r="GX1008" s="15">
        <v>201</v>
      </c>
      <c r="GY1008" s="15">
        <v>202</v>
      </c>
      <c r="GZ1008" s="15">
        <v>203</v>
      </c>
      <c r="HA1008" s="15">
        <v>204</v>
      </c>
    </row>
    <row r="1009" spans="4:214" s="15" customFormat="1">
      <c r="E1009" s="475" t="s">
        <v>311</v>
      </c>
      <c r="F1009" s="15">
        <v>89</v>
      </c>
      <c r="G1009" s="15">
        <v>145</v>
      </c>
      <c r="H1009" s="15">
        <v>149</v>
      </c>
      <c r="I1009" s="15">
        <v>30</v>
      </c>
      <c r="J1009" s="15">
        <v>193</v>
      </c>
      <c r="K1009" s="15">
        <v>189</v>
      </c>
      <c r="L1009" s="15">
        <v>120</v>
      </c>
      <c r="M1009" s="15">
        <v>36</v>
      </c>
      <c r="N1009" s="15">
        <v>73</v>
      </c>
      <c r="O1009" s="15">
        <v>87</v>
      </c>
      <c r="P1009" s="15">
        <v>50</v>
      </c>
      <c r="Q1009" s="15">
        <v>115</v>
      </c>
      <c r="R1009" s="15">
        <v>190</v>
      </c>
      <c r="S1009" s="15">
        <v>201</v>
      </c>
      <c r="T1009" s="15">
        <v>38</v>
      </c>
      <c r="U1009" s="15">
        <v>150</v>
      </c>
      <c r="V1009" s="15">
        <v>168</v>
      </c>
      <c r="W1009" s="15">
        <v>176</v>
      </c>
      <c r="X1009" s="15">
        <v>77</v>
      </c>
      <c r="Y1009" s="15">
        <v>153</v>
      </c>
      <c r="Z1009" s="15">
        <v>144</v>
      </c>
      <c r="AA1009" s="15">
        <v>140</v>
      </c>
      <c r="AB1009" s="15">
        <v>9</v>
      </c>
      <c r="AC1009" s="15">
        <v>108</v>
      </c>
      <c r="AD1009" s="15">
        <v>151</v>
      </c>
      <c r="AE1009" s="15">
        <v>195</v>
      </c>
      <c r="AF1009" s="15">
        <v>63</v>
      </c>
      <c r="AG1009" s="15">
        <v>75</v>
      </c>
      <c r="AH1009" s="15">
        <v>3</v>
      </c>
      <c r="AI1009" s="15">
        <v>51</v>
      </c>
      <c r="AJ1009" s="15">
        <v>8</v>
      </c>
      <c r="AK1009" s="15">
        <v>134</v>
      </c>
      <c r="AL1009" s="15">
        <v>15</v>
      </c>
      <c r="AM1009" s="15">
        <v>161</v>
      </c>
      <c r="AN1009" s="15">
        <v>31</v>
      </c>
      <c r="AO1009" s="15">
        <v>177</v>
      </c>
      <c r="AP1009" s="15">
        <v>129</v>
      </c>
      <c r="AQ1009" s="15">
        <v>135</v>
      </c>
      <c r="AR1009" s="15">
        <v>118</v>
      </c>
      <c r="AS1009" s="15">
        <v>58</v>
      </c>
      <c r="AT1009" s="15">
        <v>104</v>
      </c>
      <c r="AU1009" s="15">
        <v>203</v>
      </c>
      <c r="AV1009" s="15">
        <v>17</v>
      </c>
      <c r="AW1009" s="15">
        <v>130</v>
      </c>
      <c r="AX1009" s="15">
        <v>93</v>
      </c>
      <c r="AY1009" s="15">
        <v>13</v>
      </c>
      <c r="AZ1009" s="15">
        <v>100</v>
      </c>
      <c r="BA1009" s="15">
        <v>71</v>
      </c>
      <c r="BB1009" s="15">
        <v>113</v>
      </c>
      <c r="BC1009" s="15">
        <v>92</v>
      </c>
      <c r="BD1009" s="15">
        <v>40</v>
      </c>
      <c r="BE1009" s="15">
        <v>155</v>
      </c>
      <c r="BF1009" s="15">
        <v>19</v>
      </c>
      <c r="BG1009" s="15">
        <v>170</v>
      </c>
      <c r="BH1009" s="15">
        <v>112</v>
      </c>
      <c r="BI1009" s="15">
        <v>164</v>
      </c>
      <c r="BJ1009" s="15">
        <v>179</v>
      </c>
      <c r="BK1009" s="15">
        <v>127</v>
      </c>
      <c r="BL1009" s="15">
        <v>202</v>
      </c>
      <c r="BM1009" s="15">
        <v>169</v>
      </c>
      <c r="BN1009" s="15">
        <v>154</v>
      </c>
      <c r="BO1009" s="15">
        <v>66</v>
      </c>
      <c r="BP1009" s="15">
        <v>4</v>
      </c>
      <c r="BQ1009" s="15">
        <v>180</v>
      </c>
      <c r="BR1009" s="15">
        <v>192</v>
      </c>
      <c r="BS1009" s="15">
        <v>62</v>
      </c>
      <c r="BT1009" s="15">
        <v>128</v>
      </c>
      <c r="BU1009" s="15">
        <v>37</v>
      </c>
      <c r="BV1009" s="15">
        <v>171</v>
      </c>
      <c r="BW1009" s="15">
        <v>178</v>
      </c>
      <c r="BX1009" s="15">
        <v>10</v>
      </c>
      <c r="BY1009" s="15">
        <v>160</v>
      </c>
      <c r="BZ1009" s="15">
        <v>25</v>
      </c>
      <c r="CA1009" s="15">
        <v>56</v>
      </c>
      <c r="CB1009" s="15">
        <v>33</v>
      </c>
      <c r="CC1009" s="15">
        <v>165</v>
      </c>
      <c r="CD1009" s="15">
        <v>91</v>
      </c>
      <c r="CE1009" s="15">
        <v>114</v>
      </c>
      <c r="CF1009" s="15">
        <v>81</v>
      </c>
      <c r="CG1009" s="15">
        <v>64</v>
      </c>
      <c r="CH1009" s="15">
        <v>2</v>
      </c>
      <c r="CI1009" s="15">
        <v>173</v>
      </c>
      <c r="CJ1009" s="15">
        <v>157</v>
      </c>
      <c r="CK1009" s="15">
        <v>7</v>
      </c>
      <c r="CL1009" s="15">
        <v>133</v>
      </c>
      <c r="CM1009" s="15">
        <v>29</v>
      </c>
      <c r="CN1009" s="15">
        <v>200</v>
      </c>
      <c r="CO1009" s="15">
        <v>65</v>
      </c>
      <c r="CP1009" s="15">
        <v>45</v>
      </c>
      <c r="CQ1009" s="15">
        <v>99</v>
      </c>
      <c r="CR1009" s="15">
        <v>28</v>
      </c>
      <c r="CS1009" s="15">
        <v>143</v>
      </c>
      <c r="CT1009" s="15">
        <v>109</v>
      </c>
      <c r="CU1009" s="15">
        <v>85</v>
      </c>
      <c r="CV1009" s="15">
        <v>123</v>
      </c>
      <c r="CW1009" s="15">
        <v>110</v>
      </c>
      <c r="CX1009" s="15">
        <v>69</v>
      </c>
      <c r="CY1009" s="15">
        <v>111</v>
      </c>
      <c r="CZ1009" s="15">
        <v>20</v>
      </c>
      <c r="DA1009" s="15">
        <v>24</v>
      </c>
      <c r="DB1009" s="15">
        <v>59</v>
      </c>
      <c r="DC1009" s="15">
        <v>119</v>
      </c>
      <c r="DD1009" s="15">
        <v>12</v>
      </c>
      <c r="DE1009" s="15">
        <v>196</v>
      </c>
      <c r="DF1009" s="15">
        <v>182</v>
      </c>
      <c r="DG1009" s="15">
        <v>117</v>
      </c>
      <c r="DH1009" s="15">
        <v>158</v>
      </c>
      <c r="DI1009" s="15">
        <v>187</v>
      </c>
      <c r="DJ1009" s="15">
        <v>137</v>
      </c>
      <c r="DK1009" s="15">
        <v>18</v>
      </c>
      <c r="DL1009" s="15">
        <v>95</v>
      </c>
      <c r="DM1009" s="15">
        <v>35</v>
      </c>
      <c r="DN1009" s="15">
        <v>52</v>
      </c>
      <c r="DO1009" s="15">
        <v>181</v>
      </c>
      <c r="DP1009" s="15">
        <v>102</v>
      </c>
      <c r="DQ1009" s="15">
        <v>72</v>
      </c>
      <c r="DR1009" s="15">
        <v>121</v>
      </c>
      <c r="DS1009" s="15">
        <v>197</v>
      </c>
      <c r="DT1009" s="15">
        <v>53</v>
      </c>
      <c r="DU1009" s="15">
        <v>32</v>
      </c>
      <c r="DV1009" s="15">
        <v>47</v>
      </c>
      <c r="DW1009" s="15">
        <v>83</v>
      </c>
      <c r="DX1009" s="15">
        <v>42</v>
      </c>
      <c r="DY1009" s="15">
        <v>162</v>
      </c>
      <c r="DZ1009" s="15">
        <v>6</v>
      </c>
      <c r="EA1009" s="15">
        <v>175</v>
      </c>
      <c r="EB1009" s="15">
        <v>103</v>
      </c>
      <c r="EC1009" s="15">
        <v>186</v>
      </c>
      <c r="ED1009" s="15">
        <v>97</v>
      </c>
      <c r="EE1009" s="15">
        <v>49</v>
      </c>
      <c r="EF1009" s="15">
        <v>78</v>
      </c>
      <c r="EG1009" s="15">
        <v>5</v>
      </c>
      <c r="EH1009" s="15">
        <v>70</v>
      </c>
      <c r="EI1009" s="15">
        <v>86</v>
      </c>
      <c r="EJ1009" s="15">
        <v>46</v>
      </c>
      <c r="EK1009" s="15">
        <v>147</v>
      </c>
      <c r="EL1009" s="15">
        <v>141</v>
      </c>
      <c r="EM1009" s="15">
        <v>11</v>
      </c>
      <c r="EN1009" s="15">
        <v>82</v>
      </c>
      <c r="EO1009" s="15">
        <v>191</v>
      </c>
      <c r="EP1009" s="15">
        <v>98</v>
      </c>
      <c r="EQ1009" s="15">
        <v>48</v>
      </c>
      <c r="ER1009" s="15">
        <v>184</v>
      </c>
      <c r="ES1009" s="15">
        <v>21</v>
      </c>
      <c r="ET1009" s="15">
        <v>188</v>
      </c>
      <c r="EU1009" s="15">
        <v>167</v>
      </c>
      <c r="EV1009" s="15">
        <v>136</v>
      </c>
      <c r="EW1009" s="15">
        <v>55</v>
      </c>
      <c r="EX1009" s="15">
        <v>22</v>
      </c>
      <c r="EY1009" s="15">
        <v>16</v>
      </c>
      <c r="EZ1009" s="15">
        <v>23</v>
      </c>
      <c r="FA1009" s="15">
        <v>79</v>
      </c>
      <c r="FB1009" s="15">
        <v>107</v>
      </c>
      <c r="FC1009" s="15">
        <v>61</v>
      </c>
      <c r="FD1009" s="15">
        <v>39</v>
      </c>
      <c r="FE1009" s="15">
        <v>174</v>
      </c>
      <c r="FF1009" s="15">
        <v>84</v>
      </c>
      <c r="FG1009" s="15">
        <v>34</v>
      </c>
      <c r="FH1009" s="15">
        <v>125</v>
      </c>
      <c r="FI1009" s="15">
        <v>156</v>
      </c>
      <c r="FJ1009" s="15">
        <v>27</v>
      </c>
      <c r="FK1009" s="15">
        <v>124</v>
      </c>
      <c r="FL1009" s="15">
        <v>57</v>
      </c>
      <c r="FM1009" s="15">
        <v>132</v>
      </c>
      <c r="FN1009" s="15">
        <v>41</v>
      </c>
      <c r="FO1009" s="15">
        <v>54</v>
      </c>
      <c r="FP1009" s="15">
        <v>101</v>
      </c>
      <c r="FQ1009" s="15">
        <v>122</v>
      </c>
      <c r="FR1009" s="15">
        <v>60</v>
      </c>
      <c r="FS1009" s="15">
        <v>26</v>
      </c>
      <c r="FT1009" s="15">
        <v>139</v>
      </c>
      <c r="FU1009" s="15">
        <v>106</v>
      </c>
      <c r="FV1009" s="15">
        <v>185</v>
      </c>
      <c r="FW1009" s="15">
        <v>172</v>
      </c>
      <c r="FX1009" s="15">
        <v>126</v>
      </c>
      <c r="FY1009" s="15">
        <v>14</v>
      </c>
      <c r="FZ1009" s="15">
        <v>159</v>
      </c>
      <c r="GA1009" s="15">
        <v>94</v>
      </c>
      <c r="GB1009" s="15">
        <v>67</v>
      </c>
      <c r="GC1009" s="15">
        <v>44</v>
      </c>
      <c r="GD1009" s="15">
        <v>88</v>
      </c>
      <c r="GE1009" s="15">
        <v>166</v>
      </c>
      <c r="GF1009" s="15">
        <v>194</v>
      </c>
      <c r="GG1009" s="15">
        <v>131</v>
      </c>
      <c r="GH1009" s="15">
        <v>163</v>
      </c>
      <c r="GI1009" s="15">
        <v>80</v>
      </c>
      <c r="GJ1009" s="15">
        <v>105</v>
      </c>
      <c r="GK1009" s="15">
        <v>152</v>
      </c>
      <c r="GL1009" s="15">
        <v>1</v>
      </c>
      <c r="GM1009" s="15">
        <v>204</v>
      </c>
      <c r="GN1009" s="15">
        <v>74</v>
      </c>
      <c r="GO1009" s="15">
        <v>199</v>
      </c>
      <c r="GP1009" s="15">
        <v>116</v>
      </c>
      <c r="GQ1009" s="15">
        <v>183</v>
      </c>
      <c r="GR1009" s="15">
        <v>96</v>
      </c>
      <c r="GS1009" s="15">
        <v>148</v>
      </c>
      <c r="GT1009" s="15">
        <v>90</v>
      </c>
      <c r="GU1009" s="15">
        <v>142</v>
      </c>
      <c r="GV1009" s="15">
        <v>68</v>
      </c>
      <c r="GW1009" s="15">
        <v>198</v>
      </c>
      <c r="GX1009" s="15">
        <v>43</v>
      </c>
      <c r="GY1009" s="15">
        <v>146</v>
      </c>
      <c r="GZ1009" s="15">
        <v>76</v>
      </c>
      <c r="HA1009" s="15">
        <v>138</v>
      </c>
    </row>
    <row r="1010" spans="4:214" s="15" customFormat="1">
      <c r="E1010" s="475" t="s">
        <v>313</v>
      </c>
      <c r="F1010" s="15">
        <v>140</v>
      </c>
      <c r="G1010" s="15">
        <v>190</v>
      </c>
      <c r="H1010" s="15">
        <v>61</v>
      </c>
      <c r="I1010" s="15">
        <v>128</v>
      </c>
      <c r="J1010" s="15">
        <v>167</v>
      </c>
      <c r="K1010" s="15">
        <v>20</v>
      </c>
      <c r="L1010" s="15">
        <v>68</v>
      </c>
      <c r="M1010" s="15">
        <v>202</v>
      </c>
      <c r="N1010" s="15">
        <v>50</v>
      </c>
      <c r="O1010" s="15">
        <v>154</v>
      </c>
      <c r="P1010" s="15">
        <v>130</v>
      </c>
      <c r="Q1010" s="15">
        <v>19</v>
      </c>
      <c r="R1010" s="15">
        <v>120</v>
      </c>
      <c r="S1010" s="15">
        <v>37</v>
      </c>
      <c r="T1010" s="15">
        <v>47</v>
      </c>
      <c r="U1010" s="15">
        <v>30</v>
      </c>
      <c r="V1010" s="15">
        <v>181</v>
      </c>
      <c r="W1010" s="15">
        <v>192</v>
      </c>
      <c r="X1010" s="15">
        <v>12</v>
      </c>
      <c r="Y1010" s="15">
        <v>101</v>
      </c>
      <c r="Z1010" s="15">
        <v>100</v>
      </c>
      <c r="AA1010" s="15">
        <v>118</v>
      </c>
      <c r="AB1010" s="15">
        <v>137</v>
      </c>
      <c r="AC1010" s="15">
        <v>175</v>
      </c>
      <c r="AD1010" s="15">
        <v>127</v>
      </c>
      <c r="AE1010" s="15">
        <v>49</v>
      </c>
      <c r="AF1010" s="15">
        <v>6</v>
      </c>
      <c r="AG1010" s="15">
        <v>182</v>
      </c>
      <c r="AH1010" s="15">
        <v>166</v>
      </c>
      <c r="AI1010" s="15">
        <v>161</v>
      </c>
      <c r="AJ1010" s="15">
        <v>39</v>
      </c>
      <c r="AK1010" s="15">
        <v>138</v>
      </c>
      <c r="AL1010" s="15">
        <v>51</v>
      </c>
      <c r="AM1010" s="15">
        <v>151</v>
      </c>
      <c r="AN1010" s="15">
        <v>143</v>
      </c>
      <c r="AO1010" s="15">
        <v>3</v>
      </c>
      <c r="AP1010" s="15">
        <v>73</v>
      </c>
      <c r="AQ1010" s="15">
        <v>150</v>
      </c>
      <c r="AR1010" s="15">
        <v>23</v>
      </c>
      <c r="AS1010" s="15">
        <v>57</v>
      </c>
      <c r="AT1010" s="15">
        <v>178</v>
      </c>
      <c r="AU1010" s="15">
        <v>25</v>
      </c>
      <c r="AV1010" s="15">
        <v>129</v>
      </c>
      <c r="AW1010" s="15">
        <v>2</v>
      </c>
      <c r="AX1010" s="15">
        <v>201</v>
      </c>
      <c r="AY1010" s="15">
        <v>198</v>
      </c>
      <c r="AZ1010" s="15">
        <v>55</v>
      </c>
      <c r="BA1010" s="15">
        <v>179</v>
      </c>
      <c r="BB1010" s="15">
        <v>106</v>
      </c>
      <c r="BC1010" s="15">
        <v>8</v>
      </c>
      <c r="BD1010" s="15">
        <v>33</v>
      </c>
      <c r="BE1010" s="15">
        <v>193</v>
      </c>
      <c r="BF1010" s="15">
        <v>155</v>
      </c>
      <c r="BG1010" s="15">
        <v>63</v>
      </c>
      <c r="BH1010" s="15">
        <v>72</v>
      </c>
      <c r="BI1010" s="15">
        <v>162</v>
      </c>
      <c r="BJ1010" s="15">
        <v>40</v>
      </c>
      <c r="BK1010" s="15">
        <v>115</v>
      </c>
      <c r="BL1010" s="15">
        <v>186</v>
      </c>
      <c r="BM1010" s="15">
        <v>136</v>
      </c>
      <c r="BN1010" s="15">
        <v>125</v>
      </c>
      <c r="BO1010" s="15">
        <v>31</v>
      </c>
      <c r="BP1010" s="15">
        <v>112</v>
      </c>
      <c r="BQ1010" s="15">
        <v>41</v>
      </c>
      <c r="BR1010" s="15">
        <v>13</v>
      </c>
      <c r="BS1010" s="15">
        <v>169</v>
      </c>
      <c r="BT1010" s="15">
        <v>80</v>
      </c>
      <c r="BU1010" s="15">
        <v>199</v>
      </c>
      <c r="BV1010" s="15">
        <v>95</v>
      </c>
      <c r="BW1010" s="15">
        <v>146</v>
      </c>
      <c r="BX1010" s="15">
        <v>82</v>
      </c>
      <c r="BY1010" s="15">
        <v>15</v>
      </c>
      <c r="BZ1010" s="15">
        <v>105</v>
      </c>
      <c r="CA1010" s="15">
        <v>195</v>
      </c>
      <c r="CB1010" s="15">
        <v>42</v>
      </c>
      <c r="CC1010" s="15">
        <v>188</v>
      </c>
      <c r="CD1010" s="15">
        <v>34</v>
      </c>
      <c r="CE1010" s="15">
        <v>14</v>
      </c>
      <c r="CF1010" s="15">
        <v>76</v>
      </c>
      <c r="CG1010" s="15">
        <v>131</v>
      </c>
      <c r="CH1010" s="15">
        <v>180</v>
      </c>
      <c r="CI1010" s="15">
        <v>109</v>
      </c>
      <c r="CJ1010" s="15">
        <v>26</v>
      </c>
      <c r="CK1010" s="15">
        <v>158</v>
      </c>
      <c r="CL1010" s="15">
        <v>111</v>
      </c>
      <c r="CM1010" s="15">
        <v>53</v>
      </c>
      <c r="CN1010" s="15">
        <v>93</v>
      </c>
      <c r="CO1010" s="15">
        <v>84</v>
      </c>
      <c r="CP1010" s="15">
        <v>11</v>
      </c>
      <c r="CQ1010" s="15">
        <v>21</v>
      </c>
      <c r="CR1010" s="15">
        <v>114</v>
      </c>
      <c r="CS1010" s="15">
        <v>96</v>
      </c>
      <c r="CT1010" s="15">
        <v>102</v>
      </c>
      <c r="CU1010" s="15">
        <v>147</v>
      </c>
      <c r="CV1010" s="15">
        <v>86</v>
      </c>
      <c r="CW1010" s="15">
        <v>92</v>
      </c>
      <c r="CX1010" s="15">
        <v>126</v>
      </c>
      <c r="CY1010" s="15">
        <v>160</v>
      </c>
      <c r="CZ1010" s="15">
        <v>165</v>
      </c>
      <c r="DA1010" s="15">
        <v>52</v>
      </c>
      <c r="DB1010" s="15">
        <v>45</v>
      </c>
      <c r="DC1010" s="15">
        <v>183</v>
      </c>
      <c r="DD1010" s="15">
        <v>134</v>
      </c>
      <c r="DE1010" s="15">
        <v>110</v>
      </c>
      <c r="DF1010" s="15">
        <v>139</v>
      </c>
      <c r="DG1010" s="15">
        <v>159</v>
      </c>
      <c r="DH1010" s="15">
        <v>133</v>
      </c>
      <c r="DI1010" s="15">
        <v>29</v>
      </c>
      <c r="DJ1010" s="15">
        <v>117</v>
      </c>
      <c r="DK1010" s="15">
        <v>62</v>
      </c>
      <c r="DL1010" s="15">
        <v>85</v>
      </c>
      <c r="DM1010" s="15">
        <v>75</v>
      </c>
      <c r="DN1010" s="15">
        <v>16</v>
      </c>
      <c r="DO1010" s="15">
        <v>10</v>
      </c>
      <c r="DP1010" s="15">
        <v>203</v>
      </c>
      <c r="DQ1010" s="15">
        <v>113</v>
      </c>
      <c r="DR1010" s="15">
        <v>89</v>
      </c>
      <c r="DS1010" s="15">
        <v>22</v>
      </c>
      <c r="DT1010" s="15">
        <v>66</v>
      </c>
      <c r="DU1010" s="15">
        <v>173</v>
      </c>
      <c r="DV1010" s="15">
        <v>44</v>
      </c>
      <c r="DW1010" s="15">
        <v>184</v>
      </c>
      <c r="DX1010" s="15">
        <v>77</v>
      </c>
      <c r="DY1010" s="15">
        <v>142</v>
      </c>
      <c r="DZ1010" s="15">
        <v>197</v>
      </c>
      <c r="EA1010" s="15">
        <v>204</v>
      </c>
      <c r="EB1010" s="15">
        <v>153</v>
      </c>
      <c r="EC1010" s="15">
        <v>69</v>
      </c>
      <c r="ED1010" s="15">
        <v>122</v>
      </c>
      <c r="EE1010" s="15">
        <v>104</v>
      </c>
      <c r="EF1010" s="15">
        <v>87</v>
      </c>
      <c r="EG1010" s="15">
        <v>108</v>
      </c>
      <c r="EH1010" s="15">
        <v>59</v>
      </c>
      <c r="EI1010" s="15">
        <v>116</v>
      </c>
      <c r="EJ1010" s="15">
        <v>98</v>
      </c>
      <c r="EK1010" s="15">
        <v>64</v>
      </c>
      <c r="EL1010" s="15">
        <v>163</v>
      </c>
      <c r="EM1010" s="15">
        <v>56</v>
      </c>
      <c r="EN1010" s="15">
        <v>168</v>
      </c>
      <c r="EO1010" s="15">
        <v>1</v>
      </c>
      <c r="EP1010" s="15">
        <v>60</v>
      </c>
      <c r="EQ1010" s="15">
        <v>196</v>
      </c>
      <c r="ER1010" s="15">
        <v>172</v>
      </c>
      <c r="ES1010" s="15">
        <v>157</v>
      </c>
      <c r="ET1010" s="15">
        <v>121</v>
      </c>
      <c r="EU1010" s="15">
        <v>70</v>
      </c>
      <c r="EV1010" s="15">
        <v>94</v>
      </c>
      <c r="EW1010" s="15">
        <v>74</v>
      </c>
      <c r="EX1010" s="15">
        <v>187</v>
      </c>
      <c r="EY1010" s="15">
        <v>141</v>
      </c>
      <c r="EZ1010" s="15">
        <v>9</v>
      </c>
      <c r="FA1010" s="15">
        <v>123</v>
      </c>
      <c r="FB1010" s="15">
        <v>81</v>
      </c>
      <c r="FC1010" s="15">
        <v>177</v>
      </c>
      <c r="FD1010" s="15">
        <v>152</v>
      </c>
      <c r="FE1010" s="15">
        <v>90</v>
      </c>
      <c r="FF1010" s="15">
        <v>144</v>
      </c>
      <c r="FG1010" s="15">
        <v>32</v>
      </c>
      <c r="FH1010" s="15">
        <v>46</v>
      </c>
      <c r="FI1010" s="15">
        <v>107</v>
      </c>
      <c r="FJ1010" s="15">
        <v>135</v>
      </c>
      <c r="FK1010" s="15">
        <v>194</v>
      </c>
      <c r="FL1010" s="15">
        <v>67</v>
      </c>
      <c r="FM1010" s="15">
        <v>78</v>
      </c>
      <c r="FN1010" s="15">
        <v>164</v>
      </c>
      <c r="FO1010" s="15">
        <v>24</v>
      </c>
      <c r="FP1010" s="15">
        <v>54</v>
      </c>
      <c r="FQ1010" s="15">
        <v>79</v>
      </c>
      <c r="FR1010" s="15">
        <v>36</v>
      </c>
      <c r="FS1010" s="15">
        <v>176</v>
      </c>
      <c r="FT1010" s="15">
        <v>7</v>
      </c>
      <c r="FU1010" s="15">
        <v>38</v>
      </c>
      <c r="FV1010" s="15">
        <v>132</v>
      </c>
      <c r="FW1010" s="15">
        <v>103</v>
      </c>
      <c r="FX1010" s="15">
        <v>83</v>
      </c>
      <c r="FY1010" s="15">
        <v>170</v>
      </c>
      <c r="FZ1010" s="15">
        <v>65</v>
      </c>
      <c r="GA1010" s="15">
        <v>145</v>
      </c>
      <c r="GB1010" s="15">
        <v>48</v>
      </c>
      <c r="GC1010" s="15">
        <v>28</v>
      </c>
      <c r="GD1010" s="15">
        <v>97</v>
      </c>
      <c r="GE1010" s="15">
        <v>171</v>
      </c>
      <c r="GF1010" s="15">
        <v>124</v>
      </c>
      <c r="GG1010" s="15">
        <v>88</v>
      </c>
      <c r="GH1010" s="15">
        <v>43</v>
      </c>
      <c r="GI1010" s="15">
        <v>99</v>
      </c>
      <c r="GJ1010" s="15">
        <v>149</v>
      </c>
      <c r="GK1010" s="15">
        <v>119</v>
      </c>
      <c r="GL1010" s="15">
        <v>191</v>
      </c>
      <c r="GM1010" s="15">
        <v>27</v>
      </c>
      <c r="GN1010" s="15">
        <v>200</v>
      </c>
      <c r="GO1010" s="15">
        <v>174</v>
      </c>
      <c r="GP1010" s="15">
        <v>35</v>
      </c>
      <c r="GQ1010" s="15">
        <v>71</v>
      </c>
      <c r="GR1010" s="15">
        <v>148</v>
      </c>
      <c r="GS1010" s="15">
        <v>18</v>
      </c>
      <c r="GT1010" s="15">
        <v>58</v>
      </c>
      <c r="GU1010" s="15">
        <v>5</v>
      </c>
      <c r="GV1010" s="15">
        <v>91</v>
      </c>
      <c r="GW1010" s="15">
        <v>189</v>
      </c>
      <c r="GX1010" s="15">
        <v>4</v>
      </c>
      <c r="GY1010" s="15">
        <v>185</v>
      </c>
      <c r="GZ1010" s="15">
        <v>156</v>
      </c>
      <c r="HA1010" s="15">
        <v>17</v>
      </c>
    </row>
    <row r="1011" spans="4:214" s="15" customFormat="1"/>
    <row r="1012" spans="4:214" s="15" customFormat="1">
      <c r="D1012" s="479">
        <v>205</v>
      </c>
      <c r="E1012" s="40" t="s">
        <v>338</v>
      </c>
    </row>
    <row r="1013" spans="4:214" s="15" customFormat="1">
      <c r="E1013" s="475" t="s">
        <v>283</v>
      </c>
      <c r="F1013" s="15">
        <v>1</v>
      </c>
      <c r="G1013" s="15">
        <v>2</v>
      </c>
      <c r="H1013" s="15">
        <v>3</v>
      </c>
      <c r="I1013" s="15">
        <v>4</v>
      </c>
      <c r="J1013" s="15">
        <v>5</v>
      </c>
      <c r="K1013" s="15">
        <v>6</v>
      </c>
      <c r="L1013" s="15">
        <v>7</v>
      </c>
      <c r="M1013" s="15">
        <v>8</v>
      </c>
      <c r="N1013" s="15">
        <v>9</v>
      </c>
      <c r="O1013" s="15">
        <v>10</v>
      </c>
      <c r="P1013" s="15">
        <v>11</v>
      </c>
      <c r="Q1013" s="15">
        <v>12</v>
      </c>
      <c r="R1013" s="15">
        <v>13</v>
      </c>
      <c r="S1013" s="15">
        <v>14</v>
      </c>
      <c r="T1013" s="15">
        <v>15</v>
      </c>
      <c r="U1013" s="15">
        <v>16</v>
      </c>
      <c r="V1013" s="15">
        <v>17</v>
      </c>
      <c r="W1013" s="15">
        <v>18</v>
      </c>
      <c r="X1013" s="15">
        <v>19</v>
      </c>
      <c r="Y1013" s="15">
        <v>20</v>
      </c>
      <c r="Z1013" s="15">
        <v>21</v>
      </c>
      <c r="AA1013" s="15">
        <v>22</v>
      </c>
      <c r="AB1013" s="15">
        <v>23</v>
      </c>
      <c r="AC1013" s="15">
        <v>24</v>
      </c>
      <c r="AD1013" s="15">
        <v>25</v>
      </c>
      <c r="AE1013" s="15">
        <v>26</v>
      </c>
      <c r="AF1013" s="15">
        <v>27</v>
      </c>
      <c r="AG1013" s="15">
        <v>28</v>
      </c>
      <c r="AH1013" s="15">
        <v>29</v>
      </c>
      <c r="AI1013" s="15">
        <v>30</v>
      </c>
      <c r="AJ1013" s="15">
        <v>31</v>
      </c>
      <c r="AK1013" s="15">
        <v>32</v>
      </c>
      <c r="AL1013" s="15">
        <v>33</v>
      </c>
      <c r="AM1013" s="15">
        <v>34</v>
      </c>
      <c r="AN1013" s="15">
        <v>35</v>
      </c>
      <c r="AO1013" s="15">
        <v>36</v>
      </c>
      <c r="AP1013" s="15">
        <v>37</v>
      </c>
      <c r="AQ1013" s="15">
        <v>38</v>
      </c>
      <c r="AR1013" s="15">
        <v>39</v>
      </c>
      <c r="AS1013" s="15">
        <v>40</v>
      </c>
      <c r="AT1013" s="15">
        <v>41</v>
      </c>
      <c r="AU1013" s="15">
        <v>42</v>
      </c>
      <c r="AV1013" s="15">
        <v>43</v>
      </c>
      <c r="AW1013" s="15">
        <v>44</v>
      </c>
      <c r="AX1013" s="15">
        <v>45</v>
      </c>
      <c r="AY1013" s="15">
        <v>46</v>
      </c>
      <c r="AZ1013" s="15">
        <v>47</v>
      </c>
      <c r="BA1013" s="15">
        <v>48</v>
      </c>
      <c r="BB1013" s="15">
        <v>49</v>
      </c>
      <c r="BC1013" s="15">
        <v>50</v>
      </c>
      <c r="BD1013" s="15">
        <v>51</v>
      </c>
      <c r="BE1013" s="15">
        <v>52</v>
      </c>
      <c r="BF1013" s="15">
        <v>53</v>
      </c>
      <c r="BG1013" s="15">
        <v>54</v>
      </c>
      <c r="BH1013" s="15">
        <v>55</v>
      </c>
      <c r="BI1013" s="15">
        <v>56</v>
      </c>
      <c r="BJ1013" s="15">
        <v>57</v>
      </c>
      <c r="BK1013" s="15">
        <v>58</v>
      </c>
      <c r="BL1013" s="15">
        <v>59</v>
      </c>
      <c r="BM1013" s="15">
        <v>60</v>
      </c>
      <c r="BN1013" s="15">
        <v>61</v>
      </c>
      <c r="BO1013" s="15">
        <v>62</v>
      </c>
      <c r="BP1013" s="15">
        <v>63</v>
      </c>
      <c r="BQ1013" s="15">
        <v>64</v>
      </c>
      <c r="BR1013" s="15">
        <v>65</v>
      </c>
      <c r="BS1013" s="15">
        <v>66</v>
      </c>
      <c r="BT1013" s="15">
        <v>67</v>
      </c>
      <c r="BU1013" s="15">
        <v>68</v>
      </c>
      <c r="BV1013" s="15">
        <v>69</v>
      </c>
      <c r="BW1013" s="15">
        <v>70</v>
      </c>
      <c r="BX1013" s="15">
        <v>71</v>
      </c>
      <c r="BY1013" s="15">
        <v>72</v>
      </c>
      <c r="BZ1013" s="15">
        <v>73</v>
      </c>
      <c r="CA1013" s="15">
        <v>74</v>
      </c>
      <c r="CB1013" s="15">
        <v>75</v>
      </c>
      <c r="CC1013" s="15">
        <v>76</v>
      </c>
      <c r="CD1013" s="15">
        <v>77</v>
      </c>
      <c r="CE1013" s="15">
        <v>78</v>
      </c>
      <c r="CF1013" s="15">
        <v>79</v>
      </c>
      <c r="CG1013" s="15">
        <v>80</v>
      </c>
      <c r="CH1013" s="15">
        <v>81</v>
      </c>
      <c r="CI1013" s="15">
        <v>82</v>
      </c>
      <c r="CJ1013" s="15">
        <v>83</v>
      </c>
      <c r="CK1013" s="15">
        <v>84</v>
      </c>
      <c r="CL1013" s="15">
        <v>85</v>
      </c>
      <c r="CM1013" s="15">
        <v>86</v>
      </c>
      <c r="CN1013" s="15">
        <v>87</v>
      </c>
      <c r="CO1013" s="15">
        <v>88</v>
      </c>
      <c r="CP1013" s="15">
        <v>89</v>
      </c>
      <c r="CQ1013" s="15">
        <v>90</v>
      </c>
      <c r="CR1013" s="15">
        <v>91</v>
      </c>
      <c r="CS1013" s="15">
        <v>92</v>
      </c>
      <c r="CT1013" s="15">
        <v>93</v>
      </c>
      <c r="CU1013" s="15">
        <v>94</v>
      </c>
      <c r="CV1013" s="15">
        <v>95</v>
      </c>
      <c r="CW1013" s="15">
        <v>96</v>
      </c>
      <c r="CX1013" s="15">
        <v>97</v>
      </c>
      <c r="CY1013" s="15">
        <v>98</v>
      </c>
      <c r="CZ1013" s="15">
        <v>99</v>
      </c>
      <c r="DA1013" s="15">
        <v>100</v>
      </c>
      <c r="DB1013" s="15">
        <v>101</v>
      </c>
      <c r="DC1013" s="15">
        <v>102</v>
      </c>
      <c r="DD1013" s="15">
        <v>103</v>
      </c>
      <c r="DE1013" s="15">
        <v>104</v>
      </c>
      <c r="DF1013" s="15">
        <v>105</v>
      </c>
      <c r="DG1013" s="15">
        <v>106</v>
      </c>
      <c r="DH1013" s="15">
        <v>107</v>
      </c>
      <c r="DI1013" s="15">
        <v>108</v>
      </c>
      <c r="DJ1013" s="15">
        <v>109</v>
      </c>
      <c r="DK1013" s="15">
        <v>110</v>
      </c>
      <c r="DL1013" s="15">
        <v>111</v>
      </c>
      <c r="DM1013" s="15">
        <v>112</v>
      </c>
      <c r="DN1013" s="15">
        <v>113</v>
      </c>
      <c r="DO1013" s="15">
        <v>114</v>
      </c>
      <c r="DP1013" s="15">
        <v>115</v>
      </c>
      <c r="DQ1013" s="15">
        <v>116</v>
      </c>
      <c r="DR1013" s="15">
        <v>117</v>
      </c>
      <c r="DS1013" s="15">
        <v>118</v>
      </c>
      <c r="DT1013" s="15">
        <v>119</v>
      </c>
      <c r="DU1013" s="15">
        <v>120</v>
      </c>
      <c r="DV1013" s="15">
        <v>121</v>
      </c>
      <c r="DW1013" s="15">
        <v>122</v>
      </c>
      <c r="DX1013" s="15">
        <v>123</v>
      </c>
      <c r="DY1013" s="15">
        <v>124</v>
      </c>
      <c r="DZ1013" s="15">
        <v>125</v>
      </c>
      <c r="EA1013" s="15">
        <v>126</v>
      </c>
      <c r="EB1013" s="15">
        <v>127</v>
      </c>
      <c r="EC1013" s="15">
        <v>128</v>
      </c>
      <c r="ED1013" s="15">
        <v>129</v>
      </c>
      <c r="EE1013" s="15">
        <v>130</v>
      </c>
      <c r="EF1013" s="15">
        <v>131</v>
      </c>
      <c r="EG1013" s="15">
        <v>132</v>
      </c>
      <c r="EH1013" s="15">
        <v>133</v>
      </c>
      <c r="EI1013" s="15">
        <v>134</v>
      </c>
      <c r="EJ1013" s="15">
        <v>135</v>
      </c>
      <c r="EK1013" s="15">
        <v>136</v>
      </c>
      <c r="EL1013" s="15">
        <v>137</v>
      </c>
      <c r="EM1013" s="15">
        <v>138</v>
      </c>
      <c r="EN1013" s="15">
        <v>139</v>
      </c>
      <c r="EO1013" s="15">
        <v>140</v>
      </c>
      <c r="EP1013" s="15">
        <v>141</v>
      </c>
      <c r="EQ1013" s="15">
        <v>142</v>
      </c>
      <c r="ER1013" s="15">
        <v>143</v>
      </c>
      <c r="ES1013" s="15">
        <v>144</v>
      </c>
      <c r="ET1013" s="15">
        <v>145</v>
      </c>
      <c r="EU1013" s="15">
        <v>146</v>
      </c>
      <c r="EV1013" s="15">
        <v>147</v>
      </c>
      <c r="EW1013" s="15">
        <v>148</v>
      </c>
      <c r="EX1013" s="15">
        <v>149</v>
      </c>
      <c r="EY1013" s="15">
        <v>150</v>
      </c>
      <c r="EZ1013" s="15">
        <v>151</v>
      </c>
      <c r="FA1013" s="15">
        <v>152</v>
      </c>
      <c r="FB1013" s="15">
        <v>153</v>
      </c>
      <c r="FC1013" s="15">
        <v>154</v>
      </c>
      <c r="FD1013" s="15">
        <v>155</v>
      </c>
      <c r="FE1013" s="15">
        <v>156</v>
      </c>
      <c r="FF1013" s="15">
        <v>157</v>
      </c>
      <c r="FG1013" s="15">
        <v>158</v>
      </c>
      <c r="FH1013" s="15">
        <v>159</v>
      </c>
      <c r="FI1013" s="15">
        <v>160</v>
      </c>
      <c r="FJ1013" s="15">
        <v>161</v>
      </c>
      <c r="FK1013" s="15">
        <v>162</v>
      </c>
      <c r="FL1013" s="15">
        <v>163</v>
      </c>
      <c r="FM1013" s="15">
        <v>164</v>
      </c>
      <c r="FN1013" s="15">
        <v>165</v>
      </c>
      <c r="FO1013" s="15">
        <v>166</v>
      </c>
      <c r="FP1013" s="15">
        <v>167</v>
      </c>
      <c r="FQ1013" s="15">
        <v>168</v>
      </c>
      <c r="FR1013" s="15">
        <v>169</v>
      </c>
      <c r="FS1013" s="15">
        <v>170</v>
      </c>
      <c r="FT1013" s="15">
        <v>171</v>
      </c>
      <c r="FU1013" s="15">
        <v>172</v>
      </c>
      <c r="FV1013" s="15">
        <v>173</v>
      </c>
      <c r="FW1013" s="15">
        <v>174</v>
      </c>
      <c r="FX1013" s="15">
        <v>175</v>
      </c>
      <c r="FY1013" s="15">
        <v>176</v>
      </c>
      <c r="FZ1013" s="15">
        <v>177</v>
      </c>
      <c r="GA1013" s="15">
        <v>178</v>
      </c>
      <c r="GB1013" s="15">
        <v>179</v>
      </c>
      <c r="GC1013" s="15">
        <v>180</v>
      </c>
      <c r="GD1013" s="15">
        <v>181</v>
      </c>
      <c r="GE1013" s="15">
        <v>182</v>
      </c>
      <c r="GF1013" s="15">
        <v>183</v>
      </c>
      <c r="GG1013" s="15">
        <v>184</v>
      </c>
      <c r="GH1013" s="15">
        <v>185</v>
      </c>
      <c r="GI1013" s="15">
        <v>186</v>
      </c>
      <c r="GJ1013" s="15">
        <v>187</v>
      </c>
      <c r="GK1013" s="15">
        <v>188</v>
      </c>
      <c r="GL1013" s="15">
        <v>189</v>
      </c>
      <c r="GM1013" s="15">
        <v>190</v>
      </c>
      <c r="GN1013" s="15">
        <v>191</v>
      </c>
      <c r="GO1013" s="15">
        <v>192</v>
      </c>
      <c r="GP1013" s="15">
        <v>193</v>
      </c>
      <c r="GQ1013" s="15">
        <v>194</v>
      </c>
      <c r="GR1013" s="15">
        <v>195</v>
      </c>
      <c r="GS1013" s="15">
        <v>196</v>
      </c>
      <c r="GT1013" s="15">
        <v>197</v>
      </c>
      <c r="GU1013" s="15">
        <v>198</v>
      </c>
      <c r="GV1013" s="15">
        <v>199</v>
      </c>
      <c r="GW1013" s="15">
        <v>200</v>
      </c>
      <c r="GX1013" s="15">
        <v>201</v>
      </c>
      <c r="GY1013" s="15">
        <v>202</v>
      </c>
      <c r="GZ1013" s="15">
        <v>203</v>
      </c>
      <c r="HA1013" s="15">
        <v>204</v>
      </c>
      <c r="HB1013" s="15">
        <v>205</v>
      </c>
    </row>
    <row r="1014" spans="4:214" s="15" customFormat="1">
      <c r="E1014" s="475" t="s">
        <v>311</v>
      </c>
      <c r="F1014" s="15">
        <v>9</v>
      </c>
      <c r="G1014" s="15">
        <v>33</v>
      </c>
      <c r="H1014" s="15">
        <v>75</v>
      </c>
      <c r="I1014" s="15">
        <v>66</v>
      </c>
      <c r="J1014" s="15">
        <v>141</v>
      </c>
      <c r="K1014" s="15">
        <v>115</v>
      </c>
      <c r="L1014" s="15">
        <v>193</v>
      </c>
      <c r="M1014" s="15">
        <v>109</v>
      </c>
      <c r="N1014" s="15">
        <v>140</v>
      </c>
      <c r="O1014" s="15">
        <v>96</v>
      </c>
      <c r="P1014" s="15">
        <v>202</v>
      </c>
      <c r="Q1014" s="15">
        <v>113</v>
      </c>
      <c r="R1014" s="15">
        <v>52</v>
      </c>
      <c r="S1014" s="15">
        <v>142</v>
      </c>
      <c r="T1014" s="15">
        <v>29</v>
      </c>
      <c r="U1014" s="15">
        <v>37</v>
      </c>
      <c r="V1014" s="15">
        <v>124</v>
      </c>
      <c r="W1014" s="15">
        <v>92</v>
      </c>
      <c r="X1014" s="15">
        <v>178</v>
      </c>
      <c r="Y1014" s="15">
        <v>73</v>
      </c>
      <c r="Z1014" s="15">
        <v>24</v>
      </c>
      <c r="AA1014" s="15">
        <v>79</v>
      </c>
      <c r="AB1014" s="15">
        <v>61</v>
      </c>
      <c r="AC1014" s="15">
        <v>135</v>
      </c>
      <c r="AD1014" s="15">
        <v>192</v>
      </c>
      <c r="AE1014" s="15">
        <v>97</v>
      </c>
      <c r="AF1014" s="15">
        <v>185</v>
      </c>
      <c r="AG1014" s="15">
        <v>71</v>
      </c>
      <c r="AH1014" s="15">
        <v>48</v>
      </c>
      <c r="AI1014" s="15">
        <v>43</v>
      </c>
      <c r="AJ1014" s="15">
        <v>198</v>
      </c>
      <c r="AK1014" s="15">
        <v>116</v>
      </c>
      <c r="AL1014" s="15">
        <v>62</v>
      </c>
      <c r="AM1014" s="15">
        <v>153</v>
      </c>
      <c r="AN1014" s="15">
        <v>162</v>
      </c>
      <c r="AO1014" s="15">
        <v>78</v>
      </c>
      <c r="AP1014" s="15">
        <v>123</v>
      </c>
      <c r="AQ1014" s="15">
        <v>87</v>
      </c>
      <c r="AR1014" s="15">
        <v>1</v>
      </c>
      <c r="AS1014" s="15">
        <v>186</v>
      </c>
      <c r="AT1014" s="15">
        <v>130</v>
      </c>
      <c r="AU1014" s="15">
        <v>175</v>
      </c>
      <c r="AV1014" s="15">
        <v>169</v>
      </c>
      <c r="AW1014" s="15">
        <v>26</v>
      </c>
      <c r="AX1014" s="15">
        <v>23</v>
      </c>
      <c r="AY1014" s="15">
        <v>102</v>
      </c>
      <c r="AZ1014" s="15">
        <v>45</v>
      </c>
      <c r="BA1014" s="15">
        <v>27</v>
      </c>
      <c r="BB1014" s="15">
        <v>126</v>
      </c>
      <c r="BC1014" s="15">
        <v>201</v>
      </c>
      <c r="BD1014" s="15">
        <v>12</v>
      </c>
      <c r="BE1014" s="15">
        <v>120</v>
      </c>
      <c r="BF1014" s="15">
        <v>84</v>
      </c>
      <c r="BG1014" s="15">
        <v>35</v>
      </c>
      <c r="BH1014" s="15">
        <v>67</v>
      </c>
      <c r="BI1014" s="15">
        <v>147</v>
      </c>
      <c r="BJ1014" s="15">
        <v>128</v>
      </c>
      <c r="BK1014" s="15">
        <v>65</v>
      </c>
      <c r="BL1014" s="15">
        <v>111</v>
      </c>
      <c r="BM1014" s="15">
        <v>93</v>
      </c>
      <c r="BN1014" s="15">
        <v>85</v>
      </c>
      <c r="BO1014" s="15">
        <v>188</v>
      </c>
      <c r="BP1014" s="15">
        <v>25</v>
      </c>
      <c r="BQ1014" s="15">
        <v>146</v>
      </c>
      <c r="BR1014" s="15">
        <v>58</v>
      </c>
      <c r="BS1014" s="15">
        <v>100</v>
      </c>
      <c r="BT1014" s="15">
        <v>180</v>
      </c>
      <c r="BU1014" s="15">
        <v>167</v>
      </c>
      <c r="BV1014" s="15">
        <v>196</v>
      </c>
      <c r="BW1014" s="15">
        <v>88</v>
      </c>
      <c r="BX1014" s="15">
        <v>173</v>
      </c>
      <c r="BY1014" s="15">
        <v>160</v>
      </c>
      <c r="BZ1014" s="15">
        <v>181</v>
      </c>
      <c r="CA1014" s="15">
        <v>127</v>
      </c>
      <c r="CB1014" s="15">
        <v>3</v>
      </c>
      <c r="CC1014" s="15">
        <v>150</v>
      </c>
      <c r="CD1014" s="15">
        <v>28</v>
      </c>
      <c r="CE1014" s="15">
        <v>70</v>
      </c>
      <c r="CF1014" s="15">
        <v>133</v>
      </c>
      <c r="CG1014" s="15">
        <v>183</v>
      </c>
      <c r="CH1014" s="15">
        <v>197</v>
      </c>
      <c r="CI1014" s="15">
        <v>63</v>
      </c>
      <c r="CJ1014" s="15">
        <v>184</v>
      </c>
      <c r="CK1014" s="15">
        <v>53</v>
      </c>
      <c r="CL1014" s="15">
        <v>56</v>
      </c>
      <c r="CM1014" s="15">
        <v>64</v>
      </c>
      <c r="CN1014" s="15">
        <v>99</v>
      </c>
      <c r="CO1014" s="15">
        <v>117</v>
      </c>
      <c r="CP1014" s="15">
        <v>176</v>
      </c>
      <c r="CQ1014" s="15">
        <v>187</v>
      </c>
      <c r="CR1014" s="15">
        <v>74</v>
      </c>
      <c r="CS1014" s="15">
        <v>54</v>
      </c>
      <c r="CT1014" s="15">
        <v>170</v>
      </c>
      <c r="CU1014" s="15">
        <v>20</v>
      </c>
      <c r="CV1014" s="15">
        <v>83</v>
      </c>
      <c r="CW1014" s="15">
        <v>40</v>
      </c>
      <c r="CX1014" s="15">
        <v>30</v>
      </c>
      <c r="CY1014" s="15">
        <v>14</v>
      </c>
      <c r="CZ1014" s="15">
        <v>86</v>
      </c>
      <c r="DA1014" s="15">
        <v>4</v>
      </c>
      <c r="DB1014" s="15">
        <v>80</v>
      </c>
      <c r="DC1014" s="15">
        <v>46</v>
      </c>
      <c r="DD1014" s="15">
        <v>32</v>
      </c>
      <c r="DE1014" s="15">
        <v>112</v>
      </c>
      <c r="DF1014" s="15">
        <v>38</v>
      </c>
      <c r="DG1014" s="15">
        <v>200</v>
      </c>
      <c r="DH1014" s="15">
        <v>44</v>
      </c>
      <c r="DI1014" s="15">
        <v>76</v>
      </c>
      <c r="DJ1014" s="15">
        <v>8</v>
      </c>
      <c r="DK1014" s="15">
        <v>82</v>
      </c>
      <c r="DL1014" s="15">
        <v>157</v>
      </c>
      <c r="DM1014" s="15">
        <v>104</v>
      </c>
      <c r="DN1014" s="15">
        <v>165</v>
      </c>
      <c r="DO1014" s="15">
        <v>2</v>
      </c>
      <c r="DP1014" s="15">
        <v>106</v>
      </c>
      <c r="DQ1014" s="15">
        <v>89</v>
      </c>
      <c r="DR1014" s="15">
        <v>125</v>
      </c>
      <c r="DS1014" s="15">
        <v>154</v>
      </c>
      <c r="DT1014" s="15">
        <v>72</v>
      </c>
      <c r="DU1014" s="15">
        <v>143</v>
      </c>
      <c r="DV1014" s="15">
        <v>137</v>
      </c>
      <c r="DW1014" s="15">
        <v>69</v>
      </c>
      <c r="DX1014" s="15">
        <v>16</v>
      </c>
      <c r="DY1014" s="15">
        <v>172</v>
      </c>
      <c r="DZ1014" s="15">
        <v>182</v>
      </c>
      <c r="EA1014" s="15">
        <v>103</v>
      </c>
      <c r="EB1014" s="15">
        <v>55</v>
      </c>
      <c r="EC1014" s="15">
        <v>57</v>
      </c>
      <c r="ED1014" s="15">
        <v>151</v>
      </c>
      <c r="EE1014" s="15">
        <v>81</v>
      </c>
      <c r="EF1014" s="15">
        <v>17</v>
      </c>
      <c r="EG1014" s="15">
        <v>5</v>
      </c>
      <c r="EH1014" s="15">
        <v>152</v>
      </c>
      <c r="EI1014" s="15">
        <v>190</v>
      </c>
      <c r="EJ1014" s="15">
        <v>177</v>
      </c>
      <c r="EK1014" s="15">
        <v>189</v>
      </c>
      <c r="EL1014" s="15">
        <v>205</v>
      </c>
      <c r="EM1014" s="15">
        <v>60</v>
      </c>
      <c r="EN1014" s="15">
        <v>95</v>
      </c>
      <c r="EO1014" s="15">
        <v>118</v>
      </c>
      <c r="EP1014" s="15">
        <v>22</v>
      </c>
      <c r="EQ1014" s="15">
        <v>6</v>
      </c>
      <c r="ER1014" s="15">
        <v>199</v>
      </c>
      <c r="ES1014" s="15">
        <v>195</v>
      </c>
      <c r="ET1014" s="15">
        <v>171</v>
      </c>
      <c r="EU1014" s="15">
        <v>105</v>
      </c>
      <c r="EV1014" s="15">
        <v>179</v>
      </c>
      <c r="EW1014" s="15">
        <v>7</v>
      </c>
      <c r="EX1014" s="15">
        <v>155</v>
      </c>
      <c r="EY1014" s="15">
        <v>31</v>
      </c>
      <c r="EZ1014" s="15">
        <v>110</v>
      </c>
      <c r="FA1014" s="15">
        <v>36</v>
      </c>
      <c r="FB1014" s="15">
        <v>19</v>
      </c>
      <c r="FC1014" s="15">
        <v>15</v>
      </c>
      <c r="FD1014" s="15">
        <v>121</v>
      </c>
      <c r="FE1014" s="15">
        <v>139</v>
      </c>
      <c r="FF1014" s="15">
        <v>49</v>
      </c>
      <c r="FG1014" s="15">
        <v>161</v>
      </c>
      <c r="FH1014" s="15">
        <v>203</v>
      </c>
      <c r="FI1014" s="15">
        <v>108</v>
      </c>
      <c r="FJ1014" s="15">
        <v>10</v>
      </c>
      <c r="FK1014" s="15">
        <v>174</v>
      </c>
      <c r="FL1014" s="15">
        <v>194</v>
      </c>
      <c r="FM1014" s="15">
        <v>145</v>
      </c>
      <c r="FN1014" s="15">
        <v>132</v>
      </c>
      <c r="FO1014" s="15">
        <v>163</v>
      </c>
      <c r="FP1014" s="15">
        <v>41</v>
      </c>
      <c r="FQ1014" s="15">
        <v>91</v>
      </c>
      <c r="FR1014" s="15">
        <v>50</v>
      </c>
      <c r="FS1014" s="15">
        <v>59</v>
      </c>
      <c r="FT1014" s="15">
        <v>98</v>
      </c>
      <c r="FU1014" s="15">
        <v>156</v>
      </c>
      <c r="FV1014" s="15">
        <v>149</v>
      </c>
      <c r="FW1014" s="15">
        <v>51</v>
      </c>
      <c r="FX1014" s="15">
        <v>122</v>
      </c>
      <c r="FY1014" s="15">
        <v>39</v>
      </c>
      <c r="FZ1014" s="15">
        <v>21</v>
      </c>
      <c r="GA1014" s="15">
        <v>144</v>
      </c>
      <c r="GB1014" s="15">
        <v>77</v>
      </c>
      <c r="GC1014" s="15">
        <v>148</v>
      </c>
      <c r="GD1014" s="15">
        <v>114</v>
      </c>
      <c r="GE1014" s="15">
        <v>158</v>
      </c>
      <c r="GF1014" s="15">
        <v>129</v>
      </c>
      <c r="GG1014" s="15">
        <v>18</v>
      </c>
      <c r="GH1014" s="15">
        <v>131</v>
      </c>
      <c r="GI1014" s="15">
        <v>204</v>
      </c>
      <c r="GJ1014" s="15">
        <v>34</v>
      </c>
      <c r="GK1014" s="15">
        <v>94</v>
      </c>
      <c r="GL1014" s="15">
        <v>136</v>
      </c>
      <c r="GM1014" s="15">
        <v>134</v>
      </c>
      <c r="GN1014" s="15">
        <v>119</v>
      </c>
      <c r="GO1014" s="15">
        <v>191</v>
      </c>
      <c r="GP1014" s="15">
        <v>47</v>
      </c>
      <c r="GQ1014" s="15">
        <v>101</v>
      </c>
      <c r="GR1014" s="15">
        <v>166</v>
      </c>
      <c r="GS1014" s="15">
        <v>107</v>
      </c>
      <c r="GT1014" s="15">
        <v>164</v>
      </c>
      <c r="GU1014" s="15">
        <v>90</v>
      </c>
      <c r="GV1014" s="15">
        <v>13</v>
      </c>
      <c r="GW1014" s="15">
        <v>138</v>
      </c>
      <c r="GX1014" s="15">
        <v>68</v>
      </c>
      <c r="GY1014" s="15">
        <v>11</v>
      </c>
      <c r="GZ1014" s="15">
        <v>159</v>
      </c>
      <c r="HA1014" s="15">
        <v>168</v>
      </c>
      <c r="HB1014" s="15">
        <v>42</v>
      </c>
    </row>
    <row r="1015" spans="4:214" s="15" customFormat="1">
      <c r="E1015" s="475" t="s">
        <v>313</v>
      </c>
      <c r="F1015" s="15">
        <v>175</v>
      </c>
      <c r="G1015" s="15">
        <v>25</v>
      </c>
      <c r="H1015" s="15">
        <v>180</v>
      </c>
      <c r="I1015" s="15">
        <v>62</v>
      </c>
      <c r="J1015" s="15">
        <v>193</v>
      </c>
      <c r="K1015" s="15">
        <v>149</v>
      </c>
      <c r="L1015" s="15">
        <v>133</v>
      </c>
      <c r="M1015" s="15">
        <v>1</v>
      </c>
      <c r="N1015" s="15">
        <v>171</v>
      </c>
      <c r="O1015" s="15">
        <v>119</v>
      </c>
      <c r="P1015" s="15">
        <v>15</v>
      </c>
      <c r="Q1015" s="15">
        <v>144</v>
      </c>
      <c r="R1015" s="15">
        <v>201</v>
      </c>
      <c r="S1015" s="15">
        <v>52</v>
      </c>
      <c r="T1015" s="15">
        <v>117</v>
      </c>
      <c r="U1015" s="15">
        <v>135</v>
      </c>
      <c r="V1015" s="15">
        <v>138</v>
      </c>
      <c r="W1015" s="15">
        <v>2</v>
      </c>
      <c r="X1015" s="15">
        <v>46</v>
      </c>
      <c r="Y1015" s="15">
        <v>76</v>
      </c>
      <c r="Z1015" s="15">
        <v>170</v>
      </c>
      <c r="AA1015" s="15">
        <v>159</v>
      </c>
      <c r="AB1015" s="15">
        <v>142</v>
      </c>
      <c r="AC1015" s="15">
        <v>17</v>
      </c>
      <c r="AD1015" s="15">
        <v>151</v>
      </c>
      <c r="AE1015" s="15">
        <v>75</v>
      </c>
      <c r="AF1015" s="15">
        <v>165</v>
      </c>
      <c r="AG1015" s="15">
        <v>44</v>
      </c>
      <c r="AH1015" s="15">
        <v>103</v>
      </c>
      <c r="AI1015" s="15">
        <v>111</v>
      </c>
      <c r="AJ1015" s="15">
        <v>148</v>
      </c>
      <c r="AK1015" s="15">
        <v>94</v>
      </c>
      <c r="AL1015" s="15">
        <v>69</v>
      </c>
      <c r="AM1015" s="15">
        <v>22</v>
      </c>
      <c r="AN1015" s="15">
        <v>126</v>
      </c>
      <c r="AO1015" s="15">
        <v>182</v>
      </c>
      <c r="AP1015" s="15">
        <v>73</v>
      </c>
      <c r="AQ1015" s="15">
        <v>127</v>
      </c>
      <c r="AR1015" s="15">
        <v>157</v>
      </c>
      <c r="AS1015" s="15">
        <v>47</v>
      </c>
      <c r="AT1015" s="15">
        <v>145</v>
      </c>
      <c r="AU1015" s="15">
        <v>130</v>
      </c>
      <c r="AV1015" s="15">
        <v>82</v>
      </c>
      <c r="AW1015" s="15">
        <v>156</v>
      </c>
      <c r="AX1015" s="15">
        <v>71</v>
      </c>
      <c r="AY1015" s="15">
        <v>29</v>
      </c>
      <c r="AZ1015" s="15">
        <v>199</v>
      </c>
      <c r="BA1015" s="15">
        <v>49</v>
      </c>
      <c r="BB1015" s="15">
        <v>36</v>
      </c>
      <c r="BC1015" s="15">
        <v>97</v>
      </c>
      <c r="BD1015" s="15">
        <v>35</v>
      </c>
      <c r="BE1015" s="15">
        <v>14</v>
      </c>
      <c r="BF1015" s="15">
        <v>5</v>
      </c>
      <c r="BG1015" s="15">
        <v>123</v>
      </c>
      <c r="BH1015" s="15">
        <v>189</v>
      </c>
      <c r="BI1015" s="15">
        <v>185</v>
      </c>
      <c r="BJ1015" s="15">
        <v>100</v>
      </c>
      <c r="BK1015" s="15">
        <v>187</v>
      </c>
      <c r="BL1015" s="15">
        <v>115</v>
      </c>
      <c r="BM1015" s="15">
        <v>197</v>
      </c>
      <c r="BN1015" s="15">
        <v>190</v>
      </c>
      <c r="BO1015" s="15">
        <v>18</v>
      </c>
      <c r="BP1015" s="15">
        <v>172</v>
      </c>
      <c r="BQ1015" s="15">
        <v>80</v>
      </c>
      <c r="BR1015" s="15">
        <v>7</v>
      </c>
      <c r="BS1015" s="15">
        <v>109</v>
      </c>
      <c r="BT1015" s="15">
        <v>83</v>
      </c>
      <c r="BU1015" s="15">
        <v>55</v>
      </c>
      <c r="BV1015" s="15">
        <v>33</v>
      </c>
      <c r="BW1015" s="15">
        <v>68</v>
      </c>
      <c r="BX1015" s="15">
        <v>50</v>
      </c>
      <c r="BY1015" s="15">
        <v>93</v>
      </c>
      <c r="BZ1015" s="15">
        <v>146</v>
      </c>
      <c r="CA1015" s="15">
        <v>181</v>
      </c>
      <c r="CB1015" s="15">
        <v>26</v>
      </c>
      <c r="CC1015" s="15">
        <v>65</v>
      </c>
      <c r="CD1015" s="15">
        <v>184</v>
      </c>
      <c r="CE1015" s="15">
        <v>104</v>
      </c>
      <c r="CF1015" s="15">
        <v>16</v>
      </c>
      <c r="CG1015" s="15">
        <v>87</v>
      </c>
      <c r="CH1015" s="15">
        <v>195</v>
      </c>
      <c r="CI1015" s="15">
        <v>129</v>
      </c>
      <c r="CJ1015" s="15">
        <v>45</v>
      </c>
      <c r="CK1015" s="15">
        <v>91</v>
      </c>
      <c r="CL1015" s="15">
        <v>9</v>
      </c>
      <c r="CM1015" s="15">
        <v>108</v>
      </c>
      <c r="CN1015" s="15">
        <v>196</v>
      </c>
      <c r="CO1015" s="15">
        <v>40</v>
      </c>
      <c r="CP1015" s="15">
        <v>98</v>
      </c>
      <c r="CQ1015" s="15">
        <v>61</v>
      </c>
      <c r="CR1015" s="15">
        <v>124</v>
      </c>
      <c r="CS1015" s="15">
        <v>176</v>
      </c>
      <c r="CT1015" s="15">
        <v>72</v>
      </c>
      <c r="CU1015" s="15">
        <v>131</v>
      </c>
      <c r="CV1015" s="15">
        <v>32</v>
      </c>
      <c r="CW1015" s="15">
        <v>70</v>
      </c>
      <c r="CX1015" s="15">
        <v>204</v>
      </c>
      <c r="CY1015" s="15">
        <v>120</v>
      </c>
      <c r="CZ1015" s="15">
        <v>163</v>
      </c>
      <c r="DA1015" s="15">
        <v>57</v>
      </c>
      <c r="DB1015" s="15">
        <v>134</v>
      </c>
      <c r="DC1015" s="15">
        <v>58</v>
      </c>
      <c r="DD1015" s="15">
        <v>186</v>
      </c>
      <c r="DE1015" s="15">
        <v>147</v>
      </c>
      <c r="DF1015" s="15">
        <v>74</v>
      </c>
      <c r="DG1015" s="15">
        <v>20</v>
      </c>
      <c r="DH1015" s="15">
        <v>96</v>
      </c>
      <c r="DI1015" s="15">
        <v>162</v>
      </c>
      <c r="DJ1015" s="15">
        <v>106</v>
      </c>
      <c r="DK1015" s="15">
        <v>191</v>
      </c>
      <c r="DL1015" s="15">
        <v>30</v>
      </c>
      <c r="DM1015" s="15">
        <v>153</v>
      </c>
      <c r="DN1015" s="15">
        <v>132</v>
      </c>
      <c r="DO1015" s="15">
        <v>21</v>
      </c>
      <c r="DP1015" s="15">
        <v>102</v>
      </c>
      <c r="DQ1015" s="15">
        <v>112</v>
      </c>
      <c r="DR1015" s="15">
        <v>24</v>
      </c>
      <c r="DS1015" s="15">
        <v>54</v>
      </c>
      <c r="DT1015" s="15">
        <v>10</v>
      </c>
      <c r="DU1015" s="15">
        <v>116</v>
      </c>
      <c r="DV1015" s="15">
        <v>59</v>
      </c>
      <c r="DW1015" s="15">
        <v>48</v>
      </c>
      <c r="DX1015" s="15">
        <v>141</v>
      </c>
      <c r="DY1015" s="15">
        <v>173</v>
      </c>
      <c r="DZ1015" s="15">
        <v>64</v>
      </c>
      <c r="EA1015" s="15">
        <v>42</v>
      </c>
      <c r="EB1015" s="15">
        <v>38</v>
      </c>
      <c r="EC1015" s="15">
        <v>160</v>
      </c>
      <c r="ED1015" s="15">
        <v>166</v>
      </c>
      <c r="EE1015" s="15">
        <v>66</v>
      </c>
      <c r="EF1015" s="15">
        <v>168</v>
      </c>
      <c r="EG1015" s="15">
        <v>8</v>
      </c>
      <c r="EH1015" s="15">
        <v>177</v>
      </c>
      <c r="EI1015" s="15">
        <v>31</v>
      </c>
      <c r="EJ1015" s="15">
        <v>12</v>
      </c>
      <c r="EK1015" s="15">
        <v>169</v>
      </c>
      <c r="EL1015" s="15">
        <v>51</v>
      </c>
      <c r="EM1015" s="15">
        <v>67</v>
      </c>
      <c r="EN1015" s="15">
        <v>11</v>
      </c>
      <c r="EO1015" s="15">
        <v>202</v>
      </c>
      <c r="EP1015" s="15">
        <v>205</v>
      </c>
      <c r="EQ1015" s="15">
        <v>23</v>
      </c>
      <c r="ER1015" s="15">
        <v>179</v>
      </c>
      <c r="ES1015" s="15">
        <v>137</v>
      </c>
      <c r="ET1015" s="15">
        <v>107</v>
      </c>
      <c r="EU1015" s="15">
        <v>84</v>
      </c>
      <c r="EV1015" s="15">
        <v>86</v>
      </c>
      <c r="EW1015" s="15">
        <v>150</v>
      </c>
      <c r="EX1015" s="15">
        <v>152</v>
      </c>
      <c r="EY1015" s="15">
        <v>188</v>
      </c>
      <c r="EZ1015" s="15">
        <v>95</v>
      </c>
      <c r="FA1015" s="15">
        <v>105</v>
      </c>
      <c r="FB1015" s="15">
        <v>174</v>
      </c>
      <c r="FC1015" s="15">
        <v>63</v>
      </c>
      <c r="FD1015" s="15">
        <v>37</v>
      </c>
      <c r="FE1015" s="15">
        <v>140</v>
      </c>
      <c r="FF1015" s="15">
        <v>53</v>
      </c>
      <c r="FG1015" s="15">
        <v>192</v>
      </c>
      <c r="FH1015" s="15">
        <v>28</v>
      </c>
      <c r="FI1015" s="15">
        <v>167</v>
      </c>
      <c r="FJ1015" s="15">
        <v>155</v>
      </c>
      <c r="FK1015" s="15">
        <v>203</v>
      </c>
      <c r="FL1015" s="15">
        <v>99</v>
      </c>
      <c r="FM1015" s="15">
        <v>110</v>
      </c>
      <c r="FN1015" s="15">
        <v>27</v>
      </c>
      <c r="FO1015" s="15">
        <v>43</v>
      </c>
      <c r="FP1015" s="15">
        <v>60</v>
      </c>
      <c r="FQ1015" s="15">
        <v>101</v>
      </c>
      <c r="FR1015" s="15">
        <v>85</v>
      </c>
      <c r="FS1015" s="15">
        <v>78</v>
      </c>
      <c r="FT1015" s="15">
        <v>4</v>
      </c>
      <c r="FU1015" s="15">
        <v>178</v>
      </c>
      <c r="FV1015" s="15">
        <v>34</v>
      </c>
      <c r="FW1015" s="15">
        <v>56</v>
      </c>
      <c r="FX1015" s="15">
        <v>139</v>
      </c>
      <c r="FY1015" s="15">
        <v>88</v>
      </c>
      <c r="FZ1015" s="15">
        <v>3</v>
      </c>
      <c r="GA1015" s="15">
        <v>125</v>
      </c>
      <c r="GB1015" s="15">
        <v>113</v>
      </c>
      <c r="GC1015" s="15">
        <v>39</v>
      </c>
      <c r="GD1015" s="15">
        <v>183</v>
      </c>
      <c r="GE1015" s="15">
        <v>194</v>
      </c>
      <c r="GF1015" s="15">
        <v>79</v>
      </c>
      <c r="GG1015" s="15">
        <v>158</v>
      </c>
      <c r="GH1015" s="15">
        <v>92</v>
      </c>
      <c r="GI1015" s="15">
        <v>118</v>
      </c>
      <c r="GJ1015" s="15">
        <v>19</v>
      </c>
      <c r="GK1015" s="15">
        <v>89</v>
      </c>
      <c r="GL1015" s="15">
        <v>200</v>
      </c>
      <c r="GM1015" s="15">
        <v>6</v>
      </c>
      <c r="GN1015" s="15">
        <v>13</v>
      </c>
      <c r="GO1015" s="15">
        <v>154</v>
      </c>
      <c r="GP1015" s="15">
        <v>121</v>
      </c>
      <c r="GQ1015" s="15">
        <v>81</v>
      </c>
      <c r="GR1015" s="15">
        <v>198</v>
      </c>
      <c r="GS1015" s="15">
        <v>90</v>
      </c>
      <c r="GT1015" s="15">
        <v>143</v>
      </c>
      <c r="GU1015" s="15">
        <v>122</v>
      </c>
      <c r="GV1015" s="15">
        <v>161</v>
      </c>
      <c r="GW1015" s="15">
        <v>114</v>
      </c>
      <c r="GX1015" s="15">
        <v>164</v>
      </c>
      <c r="GY1015" s="15">
        <v>136</v>
      </c>
      <c r="GZ1015" s="15">
        <v>77</v>
      </c>
      <c r="HA1015" s="15">
        <v>128</v>
      </c>
      <c r="HB1015" s="15">
        <v>41</v>
      </c>
    </row>
    <row r="1016" spans="4:214" s="15" customFormat="1"/>
    <row r="1017" spans="4:214" s="15" customFormat="1">
      <c r="D1017" s="479">
        <v>206</v>
      </c>
      <c r="E1017" s="40" t="s">
        <v>338</v>
      </c>
    </row>
    <row r="1018" spans="4:214" s="15" customFormat="1">
      <c r="E1018" s="475" t="s">
        <v>283</v>
      </c>
      <c r="F1018" s="15">
        <v>1</v>
      </c>
      <c r="G1018" s="15">
        <v>2</v>
      </c>
      <c r="H1018" s="15">
        <v>3</v>
      </c>
      <c r="I1018" s="15">
        <v>4</v>
      </c>
      <c r="J1018" s="15">
        <v>5</v>
      </c>
      <c r="K1018" s="15">
        <v>6</v>
      </c>
      <c r="L1018" s="15">
        <v>7</v>
      </c>
      <c r="M1018" s="15">
        <v>8</v>
      </c>
      <c r="N1018" s="15">
        <v>9</v>
      </c>
      <c r="O1018" s="15">
        <v>10</v>
      </c>
      <c r="P1018" s="15">
        <v>11</v>
      </c>
      <c r="Q1018" s="15">
        <v>12</v>
      </c>
      <c r="R1018" s="15">
        <v>13</v>
      </c>
      <c r="S1018" s="15">
        <v>14</v>
      </c>
      <c r="T1018" s="15">
        <v>15</v>
      </c>
      <c r="U1018" s="15">
        <v>16</v>
      </c>
      <c r="V1018" s="15">
        <v>17</v>
      </c>
      <c r="W1018" s="15">
        <v>18</v>
      </c>
      <c r="X1018" s="15">
        <v>19</v>
      </c>
      <c r="Y1018" s="15">
        <v>20</v>
      </c>
      <c r="Z1018" s="15">
        <v>21</v>
      </c>
      <c r="AA1018" s="15">
        <v>22</v>
      </c>
      <c r="AB1018" s="15">
        <v>23</v>
      </c>
      <c r="AC1018" s="15">
        <v>24</v>
      </c>
      <c r="AD1018" s="15">
        <v>25</v>
      </c>
      <c r="AE1018" s="15">
        <v>26</v>
      </c>
      <c r="AF1018" s="15">
        <v>27</v>
      </c>
      <c r="AG1018" s="15">
        <v>28</v>
      </c>
      <c r="AH1018" s="15">
        <v>29</v>
      </c>
      <c r="AI1018" s="15">
        <v>30</v>
      </c>
      <c r="AJ1018" s="15">
        <v>31</v>
      </c>
      <c r="AK1018" s="15">
        <v>32</v>
      </c>
      <c r="AL1018" s="15">
        <v>33</v>
      </c>
      <c r="AM1018" s="15">
        <v>34</v>
      </c>
      <c r="AN1018" s="15">
        <v>35</v>
      </c>
      <c r="AO1018" s="15">
        <v>36</v>
      </c>
      <c r="AP1018" s="15">
        <v>37</v>
      </c>
      <c r="AQ1018" s="15">
        <v>38</v>
      </c>
      <c r="AR1018" s="15">
        <v>39</v>
      </c>
      <c r="AS1018" s="15">
        <v>40</v>
      </c>
      <c r="AT1018" s="15">
        <v>41</v>
      </c>
      <c r="AU1018" s="15">
        <v>42</v>
      </c>
      <c r="AV1018" s="15">
        <v>43</v>
      </c>
      <c r="AW1018" s="15">
        <v>44</v>
      </c>
      <c r="AX1018" s="15">
        <v>45</v>
      </c>
      <c r="AY1018" s="15">
        <v>46</v>
      </c>
      <c r="AZ1018" s="15">
        <v>47</v>
      </c>
      <c r="BA1018" s="15">
        <v>48</v>
      </c>
      <c r="BB1018" s="15">
        <v>49</v>
      </c>
      <c r="BC1018" s="15">
        <v>50</v>
      </c>
      <c r="BD1018" s="15">
        <v>51</v>
      </c>
      <c r="BE1018" s="15">
        <v>52</v>
      </c>
      <c r="BF1018" s="15">
        <v>53</v>
      </c>
      <c r="BG1018" s="15">
        <v>54</v>
      </c>
      <c r="BH1018" s="15">
        <v>55</v>
      </c>
      <c r="BI1018" s="15">
        <v>56</v>
      </c>
      <c r="BJ1018" s="15">
        <v>57</v>
      </c>
      <c r="BK1018" s="15">
        <v>58</v>
      </c>
      <c r="BL1018" s="15">
        <v>59</v>
      </c>
      <c r="BM1018" s="15">
        <v>60</v>
      </c>
      <c r="BN1018" s="15">
        <v>61</v>
      </c>
      <c r="BO1018" s="15">
        <v>62</v>
      </c>
      <c r="BP1018" s="15">
        <v>63</v>
      </c>
      <c r="BQ1018" s="15">
        <v>64</v>
      </c>
      <c r="BR1018" s="15">
        <v>65</v>
      </c>
      <c r="BS1018" s="15">
        <v>66</v>
      </c>
      <c r="BT1018" s="15">
        <v>67</v>
      </c>
      <c r="BU1018" s="15">
        <v>68</v>
      </c>
      <c r="BV1018" s="15">
        <v>69</v>
      </c>
      <c r="BW1018" s="15">
        <v>70</v>
      </c>
      <c r="BX1018" s="15">
        <v>71</v>
      </c>
      <c r="BY1018" s="15">
        <v>72</v>
      </c>
      <c r="BZ1018" s="15">
        <v>73</v>
      </c>
      <c r="CA1018" s="15">
        <v>74</v>
      </c>
      <c r="CB1018" s="15">
        <v>75</v>
      </c>
      <c r="CC1018" s="15">
        <v>76</v>
      </c>
      <c r="CD1018" s="15">
        <v>77</v>
      </c>
      <c r="CE1018" s="15">
        <v>78</v>
      </c>
      <c r="CF1018" s="15">
        <v>79</v>
      </c>
      <c r="CG1018" s="15">
        <v>80</v>
      </c>
      <c r="CH1018" s="15">
        <v>81</v>
      </c>
      <c r="CI1018" s="15">
        <v>82</v>
      </c>
      <c r="CJ1018" s="15">
        <v>83</v>
      </c>
      <c r="CK1018" s="15">
        <v>84</v>
      </c>
      <c r="CL1018" s="15">
        <v>85</v>
      </c>
      <c r="CM1018" s="15">
        <v>86</v>
      </c>
      <c r="CN1018" s="15">
        <v>87</v>
      </c>
      <c r="CO1018" s="15">
        <v>88</v>
      </c>
      <c r="CP1018" s="15">
        <v>89</v>
      </c>
      <c r="CQ1018" s="15">
        <v>90</v>
      </c>
      <c r="CR1018" s="15">
        <v>91</v>
      </c>
      <c r="CS1018" s="15">
        <v>92</v>
      </c>
      <c r="CT1018" s="15">
        <v>93</v>
      </c>
      <c r="CU1018" s="15">
        <v>94</v>
      </c>
      <c r="CV1018" s="15">
        <v>95</v>
      </c>
      <c r="CW1018" s="15">
        <v>96</v>
      </c>
      <c r="CX1018" s="15">
        <v>97</v>
      </c>
      <c r="CY1018" s="15">
        <v>98</v>
      </c>
      <c r="CZ1018" s="15">
        <v>99</v>
      </c>
      <c r="DA1018" s="15">
        <v>100</v>
      </c>
      <c r="DB1018" s="15">
        <v>101</v>
      </c>
      <c r="DC1018" s="15">
        <v>102</v>
      </c>
      <c r="DD1018" s="15">
        <v>103</v>
      </c>
      <c r="DE1018" s="15">
        <v>104</v>
      </c>
      <c r="DF1018" s="15">
        <v>105</v>
      </c>
      <c r="DG1018" s="15">
        <v>106</v>
      </c>
      <c r="DH1018" s="15">
        <v>107</v>
      </c>
      <c r="DI1018" s="15">
        <v>108</v>
      </c>
      <c r="DJ1018" s="15">
        <v>109</v>
      </c>
      <c r="DK1018" s="15">
        <v>110</v>
      </c>
      <c r="DL1018" s="15">
        <v>111</v>
      </c>
      <c r="DM1018" s="15">
        <v>112</v>
      </c>
      <c r="DN1018" s="15">
        <v>113</v>
      </c>
      <c r="DO1018" s="15">
        <v>114</v>
      </c>
      <c r="DP1018" s="15">
        <v>115</v>
      </c>
      <c r="DQ1018" s="15">
        <v>116</v>
      </c>
      <c r="DR1018" s="15">
        <v>117</v>
      </c>
      <c r="DS1018" s="15">
        <v>118</v>
      </c>
      <c r="DT1018" s="15">
        <v>119</v>
      </c>
      <c r="DU1018" s="15">
        <v>120</v>
      </c>
      <c r="DV1018" s="15">
        <v>121</v>
      </c>
      <c r="DW1018" s="15">
        <v>122</v>
      </c>
      <c r="DX1018" s="15">
        <v>123</v>
      </c>
      <c r="DY1018" s="15">
        <v>124</v>
      </c>
      <c r="DZ1018" s="15">
        <v>125</v>
      </c>
      <c r="EA1018" s="15">
        <v>126</v>
      </c>
      <c r="EB1018" s="15">
        <v>127</v>
      </c>
      <c r="EC1018" s="15">
        <v>128</v>
      </c>
      <c r="ED1018" s="15">
        <v>129</v>
      </c>
      <c r="EE1018" s="15">
        <v>130</v>
      </c>
      <c r="EF1018" s="15">
        <v>131</v>
      </c>
      <c r="EG1018" s="15">
        <v>132</v>
      </c>
      <c r="EH1018" s="15">
        <v>133</v>
      </c>
      <c r="EI1018" s="15">
        <v>134</v>
      </c>
      <c r="EJ1018" s="15">
        <v>135</v>
      </c>
      <c r="EK1018" s="15">
        <v>136</v>
      </c>
      <c r="EL1018" s="15">
        <v>137</v>
      </c>
      <c r="EM1018" s="15">
        <v>138</v>
      </c>
      <c r="EN1018" s="15">
        <v>139</v>
      </c>
      <c r="EO1018" s="15">
        <v>140</v>
      </c>
      <c r="EP1018" s="15">
        <v>141</v>
      </c>
      <c r="EQ1018" s="15">
        <v>142</v>
      </c>
      <c r="ER1018" s="15">
        <v>143</v>
      </c>
      <c r="ES1018" s="15">
        <v>144</v>
      </c>
      <c r="ET1018" s="15">
        <v>145</v>
      </c>
      <c r="EU1018" s="15">
        <v>146</v>
      </c>
      <c r="EV1018" s="15">
        <v>147</v>
      </c>
      <c r="EW1018" s="15">
        <v>148</v>
      </c>
      <c r="EX1018" s="15">
        <v>149</v>
      </c>
      <c r="EY1018" s="15">
        <v>150</v>
      </c>
      <c r="EZ1018" s="15">
        <v>151</v>
      </c>
      <c r="FA1018" s="15">
        <v>152</v>
      </c>
      <c r="FB1018" s="15">
        <v>153</v>
      </c>
      <c r="FC1018" s="15">
        <v>154</v>
      </c>
      <c r="FD1018" s="15">
        <v>155</v>
      </c>
      <c r="FE1018" s="15">
        <v>156</v>
      </c>
      <c r="FF1018" s="15">
        <v>157</v>
      </c>
      <c r="FG1018" s="15">
        <v>158</v>
      </c>
      <c r="FH1018" s="15">
        <v>159</v>
      </c>
      <c r="FI1018" s="15">
        <v>160</v>
      </c>
      <c r="FJ1018" s="15">
        <v>161</v>
      </c>
      <c r="FK1018" s="15">
        <v>162</v>
      </c>
      <c r="FL1018" s="15">
        <v>163</v>
      </c>
      <c r="FM1018" s="15">
        <v>164</v>
      </c>
      <c r="FN1018" s="15">
        <v>165</v>
      </c>
      <c r="FO1018" s="15">
        <v>166</v>
      </c>
      <c r="FP1018" s="15">
        <v>167</v>
      </c>
      <c r="FQ1018" s="15">
        <v>168</v>
      </c>
      <c r="FR1018" s="15">
        <v>169</v>
      </c>
      <c r="FS1018" s="15">
        <v>170</v>
      </c>
      <c r="FT1018" s="15">
        <v>171</v>
      </c>
      <c r="FU1018" s="15">
        <v>172</v>
      </c>
      <c r="FV1018" s="15">
        <v>173</v>
      </c>
      <c r="FW1018" s="15">
        <v>174</v>
      </c>
      <c r="FX1018" s="15">
        <v>175</v>
      </c>
      <c r="FY1018" s="15">
        <v>176</v>
      </c>
      <c r="FZ1018" s="15">
        <v>177</v>
      </c>
      <c r="GA1018" s="15">
        <v>178</v>
      </c>
      <c r="GB1018" s="15">
        <v>179</v>
      </c>
      <c r="GC1018" s="15">
        <v>180</v>
      </c>
      <c r="GD1018" s="15">
        <v>181</v>
      </c>
      <c r="GE1018" s="15">
        <v>182</v>
      </c>
      <c r="GF1018" s="15">
        <v>183</v>
      </c>
      <c r="GG1018" s="15">
        <v>184</v>
      </c>
      <c r="GH1018" s="15">
        <v>185</v>
      </c>
      <c r="GI1018" s="15">
        <v>186</v>
      </c>
      <c r="GJ1018" s="15">
        <v>187</v>
      </c>
      <c r="GK1018" s="15">
        <v>188</v>
      </c>
      <c r="GL1018" s="15">
        <v>189</v>
      </c>
      <c r="GM1018" s="15">
        <v>190</v>
      </c>
      <c r="GN1018" s="15">
        <v>191</v>
      </c>
      <c r="GO1018" s="15">
        <v>192</v>
      </c>
      <c r="GP1018" s="15">
        <v>193</v>
      </c>
      <c r="GQ1018" s="15">
        <v>194</v>
      </c>
      <c r="GS1018" s="15">
        <v>195</v>
      </c>
      <c r="GT1018" s="15">
        <v>196</v>
      </c>
      <c r="GU1018" s="15">
        <v>197</v>
      </c>
      <c r="GV1018" s="15">
        <v>198</v>
      </c>
      <c r="GX1018" s="15">
        <v>199</v>
      </c>
      <c r="GY1018" s="15">
        <v>200</v>
      </c>
      <c r="GZ1018" s="15">
        <v>201</v>
      </c>
      <c r="HA1018" s="15">
        <v>202</v>
      </c>
      <c r="HC1018" s="15">
        <v>203</v>
      </c>
      <c r="HD1018" s="15">
        <v>204</v>
      </c>
      <c r="HE1018" s="15">
        <v>205</v>
      </c>
      <c r="HF1018" s="15">
        <v>206</v>
      </c>
    </row>
    <row r="1019" spans="4:214" s="15" customFormat="1">
      <c r="E1019" s="475" t="s">
        <v>311</v>
      </c>
      <c r="F1019" s="15">
        <v>153</v>
      </c>
      <c r="G1019" s="15">
        <v>198</v>
      </c>
      <c r="H1019" s="15">
        <v>92</v>
      </c>
      <c r="I1019" s="15">
        <v>178</v>
      </c>
      <c r="J1019" s="15">
        <v>44</v>
      </c>
      <c r="K1019" s="15">
        <v>104</v>
      </c>
      <c r="L1019" s="15">
        <v>174</v>
      </c>
      <c r="M1019" s="15">
        <v>126</v>
      </c>
      <c r="N1019" s="15">
        <v>205</v>
      </c>
      <c r="O1019" s="15">
        <v>142</v>
      </c>
      <c r="P1019" s="15">
        <v>64</v>
      </c>
      <c r="Q1019" s="15">
        <v>115</v>
      </c>
      <c r="R1019" s="15">
        <v>90</v>
      </c>
      <c r="S1019" s="15">
        <v>196</v>
      </c>
      <c r="T1019" s="15">
        <v>186</v>
      </c>
      <c r="U1019" s="15">
        <v>158</v>
      </c>
      <c r="V1019" s="15">
        <v>50</v>
      </c>
      <c r="W1019" s="15">
        <v>34</v>
      </c>
      <c r="X1019" s="15">
        <v>122</v>
      </c>
      <c r="Y1019" s="15">
        <v>96</v>
      </c>
      <c r="Z1019" s="15">
        <v>132</v>
      </c>
      <c r="AA1019" s="15">
        <v>39</v>
      </c>
      <c r="AB1019" s="15">
        <v>4</v>
      </c>
      <c r="AC1019" s="15">
        <v>52</v>
      </c>
      <c r="AD1019" s="15">
        <v>181</v>
      </c>
      <c r="AE1019" s="15">
        <v>202</v>
      </c>
      <c r="AF1019" s="15">
        <v>193</v>
      </c>
      <c r="AG1019" s="15">
        <v>69</v>
      </c>
      <c r="AH1019" s="15">
        <v>85</v>
      </c>
      <c r="AI1019" s="15">
        <v>58</v>
      </c>
      <c r="AJ1019" s="15">
        <v>88</v>
      </c>
      <c r="AK1019" s="15">
        <v>71</v>
      </c>
      <c r="AL1019" s="15">
        <v>149</v>
      </c>
      <c r="AM1019" s="15">
        <v>81</v>
      </c>
      <c r="AN1019" s="15">
        <v>144</v>
      </c>
      <c r="AO1019" s="15">
        <v>204</v>
      </c>
      <c r="AP1019" s="15">
        <v>194</v>
      </c>
      <c r="AQ1019" s="15">
        <v>131</v>
      </c>
      <c r="AR1019" s="15">
        <v>21</v>
      </c>
      <c r="AS1019" s="15">
        <v>143</v>
      </c>
      <c r="AT1019" s="15">
        <v>79</v>
      </c>
      <c r="AU1019" s="15">
        <v>185</v>
      </c>
      <c r="AV1019" s="15">
        <v>180</v>
      </c>
      <c r="AW1019" s="15">
        <v>171</v>
      </c>
      <c r="AX1019" s="15">
        <v>27</v>
      </c>
      <c r="AY1019" s="15">
        <v>89</v>
      </c>
      <c r="AZ1019" s="15">
        <v>105</v>
      </c>
      <c r="BA1019" s="15">
        <v>182</v>
      </c>
      <c r="BB1019" s="15">
        <v>56</v>
      </c>
      <c r="BC1019" s="15">
        <v>23</v>
      </c>
      <c r="BD1019" s="15">
        <v>139</v>
      </c>
      <c r="BE1019" s="15">
        <v>106</v>
      </c>
      <c r="BF1019" s="15">
        <v>37</v>
      </c>
      <c r="BG1019" s="15">
        <v>141</v>
      </c>
      <c r="BH1019" s="15">
        <v>162</v>
      </c>
      <c r="BI1019" s="15">
        <v>30</v>
      </c>
      <c r="BJ1019" s="15">
        <v>173</v>
      </c>
      <c r="BK1019" s="15">
        <v>189</v>
      </c>
      <c r="BL1019" s="15">
        <v>83</v>
      </c>
      <c r="BM1019" s="15">
        <v>138</v>
      </c>
      <c r="BN1019" s="15">
        <v>118</v>
      </c>
      <c r="BO1019" s="15">
        <v>130</v>
      </c>
      <c r="BP1019" s="15">
        <v>195</v>
      </c>
      <c r="BQ1019" s="15">
        <v>12</v>
      </c>
      <c r="BR1019" s="15">
        <v>1</v>
      </c>
      <c r="BS1019" s="15">
        <v>183</v>
      </c>
      <c r="BT1019" s="15">
        <v>159</v>
      </c>
      <c r="BU1019" s="15">
        <v>107</v>
      </c>
      <c r="BV1019" s="15">
        <v>100</v>
      </c>
      <c r="BW1019" s="15">
        <v>8</v>
      </c>
      <c r="BX1019" s="15">
        <v>120</v>
      </c>
      <c r="BY1019" s="15">
        <v>74</v>
      </c>
      <c r="BZ1019" s="15">
        <v>82</v>
      </c>
      <c r="CA1019" s="15">
        <v>61</v>
      </c>
      <c r="CB1019" s="15">
        <v>199</v>
      </c>
      <c r="CC1019" s="15">
        <v>133</v>
      </c>
      <c r="CD1019" s="15">
        <v>110</v>
      </c>
      <c r="CE1019" s="15">
        <v>137</v>
      </c>
      <c r="CF1019" s="15">
        <v>38</v>
      </c>
      <c r="CG1019" s="15">
        <v>3</v>
      </c>
      <c r="CH1019" s="15">
        <v>45</v>
      </c>
      <c r="CI1019" s="15">
        <v>59</v>
      </c>
      <c r="CJ1019" s="15">
        <v>161</v>
      </c>
      <c r="CK1019" s="15">
        <v>123</v>
      </c>
      <c r="CL1019" s="15">
        <v>73</v>
      </c>
      <c r="CM1019" s="15">
        <v>60</v>
      </c>
      <c r="CN1019" s="15">
        <v>145</v>
      </c>
      <c r="CO1019" s="15">
        <v>31</v>
      </c>
      <c r="CP1019" s="15">
        <v>46</v>
      </c>
      <c r="CQ1019" s="15">
        <v>114</v>
      </c>
      <c r="CR1019" s="15">
        <v>19</v>
      </c>
      <c r="CS1019" s="15">
        <v>80</v>
      </c>
      <c r="CT1019" s="15">
        <v>7</v>
      </c>
      <c r="CU1019" s="15">
        <v>2</v>
      </c>
      <c r="CV1019" s="15">
        <v>112</v>
      </c>
      <c r="CW1019" s="15">
        <v>119</v>
      </c>
      <c r="CX1019" s="15">
        <v>25</v>
      </c>
      <c r="CY1019" s="15">
        <v>66</v>
      </c>
      <c r="CZ1019" s="15">
        <v>43</v>
      </c>
      <c r="DA1019" s="15">
        <v>28</v>
      </c>
      <c r="DB1019" s="15">
        <v>20</v>
      </c>
      <c r="DC1019" s="15">
        <v>54</v>
      </c>
      <c r="DD1019" s="15">
        <v>146</v>
      </c>
      <c r="DE1019" s="15">
        <v>33</v>
      </c>
      <c r="DF1019" s="15">
        <v>93</v>
      </c>
      <c r="DG1019" s="15">
        <v>49</v>
      </c>
      <c r="DH1019" s="15">
        <v>201</v>
      </c>
      <c r="DI1019" s="15">
        <v>97</v>
      </c>
      <c r="DJ1019" s="15">
        <v>135</v>
      </c>
      <c r="DK1019" s="15">
        <v>206</v>
      </c>
      <c r="DL1019" s="15">
        <v>172</v>
      </c>
      <c r="DM1019" s="15">
        <v>95</v>
      </c>
      <c r="DN1019" s="15">
        <v>77</v>
      </c>
      <c r="DO1019" s="15">
        <v>13</v>
      </c>
      <c r="DP1019" s="15">
        <v>176</v>
      </c>
      <c r="DQ1019" s="15">
        <v>154</v>
      </c>
      <c r="DR1019" s="15">
        <v>103</v>
      </c>
      <c r="DS1019" s="15">
        <v>14</v>
      </c>
      <c r="DT1019" s="15">
        <v>51</v>
      </c>
      <c r="DU1019" s="15">
        <v>32</v>
      </c>
      <c r="DV1019" s="15">
        <v>184</v>
      </c>
      <c r="DW1019" s="15">
        <v>116</v>
      </c>
      <c r="DX1019" s="15">
        <v>200</v>
      </c>
      <c r="DY1019" s="15">
        <v>157</v>
      </c>
      <c r="DZ1019" s="15">
        <v>11</v>
      </c>
      <c r="EA1019" s="15">
        <v>175</v>
      </c>
      <c r="EB1019" s="15">
        <v>5</v>
      </c>
      <c r="EC1019" s="15">
        <v>177</v>
      </c>
      <c r="ED1019" s="15">
        <v>53</v>
      </c>
      <c r="EE1019" s="15">
        <v>147</v>
      </c>
      <c r="EF1019" s="15">
        <v>188</v>
      </c>
      <c r="EG1019" s="15">
        <v>179</v>
      </c>
      <c r="EH1019" s="15">
        <v>40</v>
      </c>
      <c r="EI1019" s="15">
        <v>151</v>
      </c>
      <c r="EJ1019" s="15">
        <v>156</v>
      </c>
      <c r="EK1019" s="15">
        <v>70</v>
      </c>
      <c r="EL1019" s="15">
        <v>125</v>
      </c>
      <c r="EM1019" s="15">
        <v>134</v>
      </c>
      <c r="EN1019" s="15">
        <v>47</v>
      </c>
      <c r="EO1019" s="15">
        <v>62</v>
      </c>
      <c r="EP1019" s="15">
        <v>98</v>
      </c>
      <c r="EQ1019" s="15">
        <v>84</v>
      </c>
      <c r="ER1019" s="15">
        <v>102</v>
      </c>
      <c r="ES1019" s="15">
        <v>167</v>
      </c>
      <c r="ET1019" s="15">
        <v>67</v>
      </c>
      <c r="EU1019" s="15">
        <v>22</v>
      </c>
      <c r="EV1019" s="15">
        <v>76</v>
      </c>
      <c r="EW1019" s="15">
        <v>6</v>
      </c>
      <c r="EX1019" s="15">
        <v>87</v>
      </c>
      <c r="EY1019" s="15">
        <v>192</v>
      </c>
      <c r="EZ1019" s="15">
        <v>9</v>
      </c>
      <c r="FA1019" s="15">
        <v>18</v>
      </c>
      <c r="FB1019" s="15">
        <v>109</v>
      </c>
      <c r="FC1019" s="15">
        <v>72</v>
      </c>
      <c r="FD1019" s="15">
        <v>152</v>
      </c>
      <c r="FE1019" s="15">
        <v>165</v>
      </c>
      <c r="FF1019" s="15">
        <v>150</v>
      </c>
      <c r="FG1019" s="15">
        <v>127</v>
      </c>
      <c r="FH1019" s="15">
        <v>168</v>
      </c>
      <c r="FI1019" s="15">
        <v>113</v>
      </c>
      <c r="FJ1019" s="15">
        <v>15</v>
      </c>
      <c r="FK1019" s="15">
        <v>36</v>
      </c>
      <c r="FL1019" s="15">
        <v>99</v>
      </c>
      <c r="FM1019" s="15">
        <v>203</v>
      </c>
      <c r="FN1019" s="15">
        <v>68</v>
      </c>
      <c r="FO1019" s="15">
        <v>65</v>
      </c>
      <c r="FP1019" s="15">
        <v>16</v>
      </c>
      <c r="FQ1019" s="15">
        <v>94</v>
      </c>
      <c r="FR1019" s="15">
        <v>190</v>
      </c>
      <c r="FS1019" s="15">
        <v>197</v>
      </c>
      <c r="FT1019" s="15">
        <v>75</v>
      </c>
      <c r="FU1019" s="15">
        <v>29</v>
      </c>
      <c r="FV1019" s="15">
        <v>17</v>
      </c>
      <c r="FW1019" s="15">
        <v>166</v>
      </c>
      <c r="FX1019" s="15">
        <v>136</v>
      </c>
      <c r="FY1019" s="15">
        <v>55</v>
      </c>
      <c r="FZ1019" s="15">
        <v>148</v>
      </c>
      <c r="GA1019" s="15">
        <v>121</v>
      </c>
      <c r="GB1019" s="15">
        <v>35</v>
      </c>
      <c r="GC1019" s="15">
        <v>191</v>
      </c>
      <c r="GD1019" s="15">
        <v>163</v>
      </c>
      <c r="GE1019" s="15">
        <v>101</v>
      </c>
      <c r="GF1019" s="15">
        <v>10</v>
      </c>
      <c r="GG1019" s="15">
        <v>57</v>
      </c>
      <c r="GH1019" s="15">
        <v>42</v>
      </c>
      <c r="GI1019" s="15">
        <v>140</v>
      </c>
      <c r="GJ1019" s="15">
        <v>155</v>
      </c>
      <c r="GK1019" s="15">
        <v>187</v>
      </c>
      <c r="GL1019" s="15">
        <v>91</v>
      </c>
      <c r="GM1019" s="15">
        <v>48</v>
      </c>
      <c r="GN1019" s="15">
        <v>24</v>
      </c>
      <c r="GO1019" s="15">
        <v>124</v>
      </c>
      <c r="GP1019" s="15">
        <v>129</v>
      </c>
      <c r="GQ1019" s="15">
        <v>78</v>
      </c>
      <c r="GS1019" s="15">
        <v>63</v>
      </c>
      <c r="GT1019" s="15">
        <v>111</v>
      </c>
      <c r="GU1019" s="15">
        <v>170</v>
      </c>
      <c r="GV1019" s="15">
        <v>86</v>
      </c>
      <c r="GX1019" s="15">
        <v>128</v>
      </c>
      <c r="GY1019" s="15">
        <v>169</v>
      </c>
      <c r="GZ1019" s="15">
        <v>41</v>
      </c>
      <c r="HA1019" s="15">
        <v>26</v>
      </c>
      <c r="HC1019" s="15">
        <v>164</v>
      </c>
      <c r="HD1019" s="15">
        <v>160</v>
      </c>
      <c r="HE1019" s="15">
        <v>117</v>
      </c>
      <c r="HF1019" s="15">
        <v>108</v>
      </c>
    </row>
    <row r="1020" spans="4:214" s="15" customFormat="1">
      <c r="E1020" s="475" t="s">
        <v>313</v>
      </c>
      <c r="F1020" s="15">
        <v>194</v>
      </c>
      <c r="G1020" s="15">
        <v>108</v>
      </c>
      <c r="H1020" s="15">
        <v>159</v>
      </c>
      <c r="I1020" s="15">
        <v>37</v>
      </c>
      <c r="J1020" s="15">
        <v>133</v>
      </c>
      <c r="K1020" s="15">
        <v>135</v>
      </c>
      <c r="L1020" s="15">
        <v>180</v>
      </c>
      <c r="M1020" s="15">
        <v>2</v>
      </c>
      <c r="N1020" s="15">
        <v>22</v>
      </c>
      <c r="O1020" s="15">
        <v>119</v>
      </c>
      <c r="P1020" s="15">
        <v>113</v>
      </c>
      <c r="Q1020" s="15">
        <v>129</v>
      </c>
      <c r="R1020" s="15">
        <v>62</v>
      </c>
      <c r="S1020" s="15">
        <v>120</v>
      </c>
      <c r="T1020" s="15">
        <v>101</v>
      </c>
      <c r="U1020" s="15">
        <v>44</v>
      </c>
      <c r="V1020" s="15">
        <v>109</v>
      </c>
      <c r="W1020" s="15">
        <v>51</v>
      </c>
      <c r="X1020" s="15">
        <v>131</v>
      </c>
      <c r="Y1020" s="15">
        <v>116</v>
      </c>
      <c r="Z1020" s="15">
        <v>13</v>
      </c>
      <c r="AA1020" s="15">
        <v>33</v>
      </c>
      <c r="AB1020" s="15">
        <v>141</v>
      </c>
      <c r="AC1020" s="15">
        <v>165</v>
      </c>
      <c r="AD1020" s="15">
        <v>154</v>
      </c>
      <c r="AE1020" s="15">
        <v>152</v>
      </c>
      <c r="AF1020" s="15">
        <v>14</v>
      </c>
      <c r="AG1020" s="15">
        <v>29</v>
      </c>
      <c r="AH1020" s="15">
        <v>111</v>
      </c>
      <c r="AI1020" s="15">
        <v>77</v>
      </c>
      <c r="AJ1020" s="15">
        <v>115</v>
      </c>
      <c r="AK1020" s="15">
        <v>15</v>
      </c>
      <c r="AL1020" s="15">
        <v>145</v>
      </c>
      <c r="AM1020" s="15">
        <v>97</v>
      </c>
      <c r="AN1020" s="15">
        <v>56</v>
      </c>
      <c r="AO1020" s="15">
        <v>32</v>
      </c>
      <c r="AP1020" s="15">
        <v>69</v>
      </c>
      <c r="AQ1020" s="15">
        <v>50</v>
      </c>
      <c r="AR1020" s="15">
        <v>92</v>
      </c>
      <c r="AS1020" s="15">
        <v>187</v>
      </c>
      <c r="AT1020" s="15">
        <v>144</v>
      </c>
      <c r="AU1020" s="15">
        <v>48</v>
      </c>
      <c r="AV1020" s="15">
        <v>167</v>
      </c>
      <c r="AW1020" s="15">
        <v>132</v>
      </c>
      <c r="AX1020" s="15">
        <v>188</v>
      </c>
      <c r="AY1020" s="15">
        <v>67</v>
      </c>
      <c r="AZ1020" s="15">
        <v>140</v>
      </c>
      <c r="BA1020" s="15">
        <v>105</v>
      </c>
      <c r="BB1020" s="15">
        <v>71</v>
      </c>
      <c r="BC1020" s="15">
        <v>18</v>
      </c>
      <c r="BD1020" s="15">
        <v>23</v>
      </c>
      <c r="BE1020" s="15">
        <v>78</v>
      </c>
      <c r="BF1020" s="15">
        <v>39</v>
      </c>
      <c r="BG1020" s="15">
        <v>183</v>
      </c>
      <c r="BH1020" s="15">
        <v>17</v>
      </c>
      <c r="BI1020" s="15">
        <v>147</v>
      </c>
      <c r="BJ1020" s="15">
        <v>38</v>
      </c>
      <c r="BK1020" s="15">
        <v>59</v>
      </c>
      <c r="BL1020" s="15">
        <v>199</v>
      </c>
      <c r="BM1020" s="15">
        <v>9</v>
      </c>
      <c r="BN1020" s="15">
        <v>160</v>
      </c>
      <c r="BO1020" s="15">
        <v>94</v>
      </c>
      <c r="BP1020" s="15">
        <v>21</v>
      </c>
      <c r="BQ1020" s="15">
        <v>173</v>
      </c>
      <c r="BR1020" s="15">
        <v>146</v>
      </c>
      <c r="BS1020" s="15">
        <v>125</v>
      </c>
      <c r="BT1020" s="15">
        <v>178</v>
      </c>
      <c r="BU1020" s="15">
        <v>196</v>
      </c>
      <c r="BV1020" s="15">
        <v>65</v>
      </c>
      <c r="BW1020" s="15">
        <v>89</v>
      </c>
      <c r="BX1020" s="15">
        <v>169</v>
      </c>
      <c r="BY1020" s="15">
        <v>136</v>
      </c>
      <c r="BZ1020" s="15">
        <v>124</v>
      </c>
      <c r="CA1020" s="15">
        <v>153</v>
      </c>
      <c r="CB1020" s="15">
        <v>7</v>
      </c>
      <c r="CC1020" s="15">
        <v>58</v>
      </c>
      <c r="CD1020" s="15">
        <v>10</v>
      </c>
      <c r="CE1020" s="15">
        <v>185</v>
      </c>
      <c r="CF1020" s="15">
        <v>41</v>
      </c>
      <c r="CG1020" s="15">
        <v>82</v>
      </c>
      <c r="CH1020" s="15">
        <v>110</v>
      </c>
      <c r="CI1020" s="15">
        <v>4</v>
      </c>
      <c r="CJ1020" s="15">
        <v>75</v>
      </c>
      <c r="CK1020" s="15">
        <v>191</v>
      </c>
      <c r="CL1020" s="15">
        <v>151</v>
      </c>
      <c r="CM1020" s="15">
        <v>74</v>
      </c>
      <c r="CN1020" s="15">
        <v>168</v>
      </c>
      <c r="CO1020" s="15">
        <v>104</v>
      </c>
      <c r="CP1020" s="15">
        <v>70</v>
      </c>
      <c r="CQ1020" s="15">
        <v>164</v>
      </c>
      <c r="CR1020" s="15">
        <v>8</v>
      </c>
      <c r="CS1020" s="15">
        <v>64</v>
      </c>
      <c r="CT1020" s="15">
        <v>52</v>
      </c>
      <c r="CU1020" s="15">
        <v>11</v>
      </c>
      <c r="CV1020" s="15">
        <v>195</v>
      </c>
      <c r="CW1020" s="15">
        <v>85</v>
      </c>
      <c r="CX1020" s="15">
        <v>1</v>
      </c>
      <c r="CY1020" s="15">
        <v>179</v>
      </c>
      <c r="CZ1020" s="15">
        <v>55</v>
      </c>
      <c r="DA1020" s="15">
        <v>63</v>
      </c>
      <c r="DB1020" s="15">
        <v>205</v>
      </c>
      <c r="DC1020" s="15">
        <v>68</v>
      </c>
      <c r="DD1020" s="15">
        <v>130</v>
      </c>
      <c r="DE1020" s="15">
        <v>156</v>
      </c>
      <c r="DF1020" s="15">
        <v>117</v>
      </c>
      <c r="DG1020" s="15">
        <v>138</v>
      </c>
      <c r="DH1020" s="15">
        <v>93</v>
      </c>
      <c r="DI1020" s="15">
        <v>61</v>
      </c>
      <c r="DJ1020" s="15">
        <v>201</v>
      </c>
      <c r="DK1020" s="15">
        <v>86</v>
      </c>
      <c r="DL1020" s="15">
        <v>100</v>
      </c>
      <c r="DM1020" s="15">
        <v>46</v>
      </c>
      <c r="DN1020" s="15">
        <v>81</v>
      </c>
      <c r="DO1020" s="15">
        <v>127</v>
      </c>
      <c r="DP1020" s="15">
        <v>102</v>
      </c>
      <c r="DQ1020" s="15">
        <v>47</v>
      </c>
      <c r="DR1020" s="15">
        <v>40</v>
      </c>
      <c r="DS1020" s="15">
        <v>25</v>
      </c>
      <c r="DT1020" s="15">
        <v>161</v>
      </c>
      <c r="DU1020" s="15">
        <v>79</v>
      </c>
      <c r="DV1020" s="15">
        <v>80</v>
      </c>
      <c r="DW1020" s="15">
        <v>189</v>
      </c>
      <c r="DX1020" s="15">
        <v>198</v>
      </c>
      <c r="DY1020" s="15">
        <v>128</v>
      </c>
      <c r="DZ1020" s="15">
        <v>66</v>
      </c>
      <c r="EA1020" s="15">
        <v>90</v>
      </c>
      <c r="EB1020" s="15">
        <v>53</v>
      </c>
      <c r="EC1020" s="15">
        <v>150</v>
      </c>
      <c r="ED1020" s="15">
        <v>163</v>
      </c>
      <c r="EE1020" s="15">
        <v>137</v>
      </c>
      <c r="EF1020" s="15">
        <v>143</v>
      </c>
      <c r="EG1020" s="15">
        <v>3</v>
      </c>
      <c r="EH1020" s="15">
        <v>12</v>
      </c>
      <c r="EI1020" s="15">
        <v>88</v>
      </c>
      <c r="EJ1020" s="15">
        <v>6</v>
      </c>
      <c r="EK1020" s="15">
        <v>72</v>
      </c>
      <c r="EL1020" s="15">
        <v>166</v>
      </c>
      <c r="EM1020" s="15">
        <v>155</v>
      </c>
      <c r="EN1020" s="15">
        <v>200</v>
      </c>
      <c r="EO1020" s="15">
        <v>172</v>
      </c>
      <c r="EP1020" s="15">
        <v>190</v>
      </c>
      <c r="EQ1020" s="15">
        <v>28</v>
      </c>
      <c r="ER1020" s="15">
        <v>174</v>
      </c>
      <c r="ES1020" s="15">
        <v>148</v>
      </c>
      <c r="ET1020" s="15">
        <v>49</v>
      </c>
      <c r="EU1020" s="15">
        <v>170</v>
      </c>
      <c r="EV1020" s="15">
        <v>73</v>
      </c>
      <c r="EW1020" s="15">
        <v>175</v>
      </c>
      <c r="EX1020" s="15">
        <v>98</v>
      </c>
      <c r="EY1020" s="15">
        <v>126</v>
      </c>
      <c r="EZ1020" s="15">
        <v>42</v>
      </c>
      <c r="FA1020" s="15">
        <v>123</v>
      </c>
      <c r="FB1020" s="15">
        <v>91</v>
      </c>
      <c r="FC1020" s="15">
        <v>118</v>
      </c>
      <c r="FD1020" s="15">
        <v>177</v>
      </c>
      <c r="FE1020" s="15">
        <v>192</v>
      </c>
      <c r="FF1020" s="15">
        <v>45</v>
      </c>
      <c r="FG1020" s="15">
        <v>184</v>
      </c>
      <c r="FH1020" s="15">
        <v>186</v>
      </c>
      <c r="FI1020" s="15">
        <v>16</v>
      </c>
      <c r="FJ1020" s="15">
        <v>112</v>
      </c>
      <c r="FK1020" s="15">
        <v>203</v>
      </c>
      <c r="FL1020" s="15">
        <v>84</v>
      </c>
      <c r="FM1020" s="15">
        <v>76</v>
      </c>
      <c r="FN1020" s="15">
        <v>24</v>
      </c>
      <c r="FO1020" s="15">
        <v>35</v>
      </c>
      <c r="FP1020" s="15">
        <v>197</v>
      </c>
      <c r="FQ1020" s="15">
        <v>26</v>
      </c>
      <c r="FR1020" s="15">
        <v>204</v>
      </c>
      <c r="FS1020" s="15">
        <v>107</v>
      </c>
      <c r="FT1020" s="15">
        <v>206</v>
      </c>
      <c r="FU1020" s="15">
        <v>149</v>
      </c>
      <c r="FV1020" s="15">
        <v>122</v>
      </c>
      <c r="FW1020" s="15">
        <v>30</v>
      </c>
      <c r="FX1020" s="15">
        <v>31</v>
      </c>
      <c r="FY1020" s="15">
        <v>114</v>
      </c>
      <c r="FZ1020" s="15">
        <v>171</v>
      </c>
      <c r="GA1020" s="15">
        <v>139</v>
      </c>
      <c r="GB1020" s="15">
        <v>193</v>
      </c>
      <c r="GC1020" s="15">
        <v>182</v>
      </c>
      <c r="GD1020" s="15">
        <v>95</v>
      </c>
      <c r="GE1020" s="15">
        <v>83</v>
      </c>
      <c r="GF1020" s="15">
        <v>54</v>
      </c>
      <c r="GG1020" s="15">
        <v>158</v>
      </c>
      <c r="GH1020" s="15">
        <v>121</v>
      </c>
      <c r="GI1020" s="15">
        <v>87</v>
      </c>
      <c r="GJ1020" s="15">
        <v>202</v>
      </c>
      <c r="GK1020" s="15">
        <v>27</v>
      </c>
      <c r="GL1020" s="15">
        <v>96</v>
      </c>
      <c r="GM1020" s="15">
        <v>36</v>
      </c>
      <c r="GN1020" s="15">
        <v>5</v>
      </c>
      <c r="GO1020" s="15">
        <v>43</v>
      </c>
      <c r="GP1020" s="15">
        <v>57</v>
      </c>
      <c r="GQ1020" s="15">
        <v>181</v>
      </c>
      <c r="GS1020" s="15">
        <v>34</v>
      </c>
      <c r="GT1020" s="15">
        <v>99</v>
      </c>
      <c r="GU1020" s="15">
        <v>19</v>
      </c>
      <c r="GV1020" s="15">
        <v>103</v>
      </c>
      <c r="GX1020" s="15">
        <v>134</v>
      </c>
      <c r="GY1020" s="15">
        <v>20</v>
      </c>
      <c r="GZ1020" s="15">
        <v>142</v>
      </c>
      <c r="HA1020" s="15">
        <v>106</v>
      </c>
      <c r="HC1020" s="15">
        <v>162</v>
      </c>
      <c r="HD1020" s="15">
        <v>176</v>
      </c>
      <c r="HE1020" s="15">
        <v>157</v>
      </c>
      <c r="HF1020" s="15">
        <v>60</v>
      </c>
    </row>
    <row r="1021" spans="4:214" s="15" customFormat="1"/>
    <row r="1022" spans="4:214" s="15" customFormat="1">
      <c r="D1022" s="479">
        <v>207</v>
      </c>
      <c r="E1022" s="40" t="s">
        <v>338</v>
      </c>
    </row>
    <row r="1023" spans="4:214" s="15" customFormat="1">
      <c r="E1023" s="475" t="s">
        <v>283</v>
      </c>
      <c r="F1023" s="15">
        <v>1</v>
      </c>
      <c r="G1023" s="15">
        <v>2</v>
      </c>
      <c r="H1023" s="15">
        <v>3</v>
      </c>
      <c r="I1023" s="15">
        <v>4</v>
      </c>
      <c r="J1023" s="15">
        <v>5</v>
      </c>
      <c r="K1023" s="15">
        <v>6</v>
      </c>
      <c r="L1023" s="15">
        <v>7</v>
      </c>
      <c r="M1023" s="15">
        <v>8</v>
      </c>
      <c r="N1023" s="15">
        <v>9</v>
      </c>
      <c r="O1023" s="15">
        <v>10</v>
      </c>
      <c r="P1023" s="15">
        <v>11</v>
      </c>
      <c r="Q1023" s="15">
        <v>12</v>
      </c>
      <c r="R1023" s="15">
        <v>13</v>
      </c>
      <c r="S1023" s="15">
        <v>14</v>
      </c>
      <c r="T1023" s="15">
        <v>15</v>
      </c>
      <c r="U1023" s="15">
        <v>16</v>
      </c>
      <c r="V1023" s="15">
        <v>17</v>
      </c>
      <c r="W1023" s="15">
        <v>18</v>
      </c>
      <c r="X1023" s="15">
        <v>19</v>
      </c>
      <c r="Y1023" s="15">
        <v>20</v>
      </c>
      <c r="Z1023" s="15">
        <v>21</v>
      </c>
      <c r="AA1023" s="15">
        <v>22</v>
      </c>
      <c r="AB1023" s="15">
        <v>23</v>
      </c>
      <c r="AC1023" s="15">
        <v>24</v>
      </c>
      <c r="AD1023" s="15">
        <v>25</v>
      </c>
      <c r="AE1023" s="15">
        <v>26</v>
      </c>
      <c r="AF1023" s="15">
        <v>27</v>
      </c>
      <c r="AG1023" s="15">
        <v>28</v>
      </c>
      <c r="AH1023" s="15">
        <v>29</v>
      </c>
      <c r="AI1023" s="15">
        <v>30</v>
      </c>
      <c r="AJ1023" s="15">
        <v>31</v>
      </c>
      <c r="AK1023" s="15">
        <v>32</v>
      </c>
      <c r="AL1023" s="15">
        <v>33</v>
      </c>
      <c r="AM1023" s="15">
        <v>34</v>
      </c>
      <c r="AN1023" s="15">
        <v>35</v>
      </c>
      <c r="AO1023" s="15">
        <v>36</v>
      </c>
      <c r="AP1023" s="15">
        <v>37</v>
      </c>
      <c r="AQ1023" s="15">
        <v>38</v>
      </c>
      <c r="AR1023" s="15">
        <v>39</v>
      </c>
      <c r="AS1023" s="15">
        <v>40</v>
      </c>
      <c r="AT1023" s="15">
        <v>41</v>
      </c>
      <c r="AU1023" s="15">
        <v>42</v>
      </c>
      <c r="AV1023" s="15">
        <v>43</v>
      </c>
      <c r="AW1023" s="15">
        <v>44</v>
      </c>
      <c r="AX1023" s="15">
        <v>45</v>
      </c>
      <c r="AY1023" s="15">
        <v>46</v>
      </c>
      <c r="AZ1023" s="15">
        <v>47</v>
      </c>
      <c r="BA1023" s="15">
        <v>48</v>
      </c>
      <c r="BB1023" s="15">
        <v>49</v>
      </c>
      <c r="BC1023" s="15">
        <v>50</v>
      </c>
      <c r="BD1023" s="15">
        <v>51</v>
      </c>
      <c r="BE1023" s="15">
        <v>52</v>
      </c>
      <c r="BF1023" s="15">
        <v>53</v>
      </c>
      <c r="BG1023" s="15">
        <v>54</v>
      </c>
      <c r="BH1023" s="15">
        <v>55</v>
      </c>
      <c r="BI1023" s="15">
        <v>56</v>
      </c>
      <c r="BJ1023" s="15">
        <v>57</v>
      </c>
      <c r="BK1023" s="15">
        <v>58</v>
      </c>
      <c r="BL1023" s="15">
        <v>59</v>
      </c>
      <c r="BM1023" s="15">
        <v>60</v>
      </c>
      <c r="BN1023" s="15">
        <v>61</v>
      </c>
      <c r="BO1023" s="15">
        <v>62</v>
      </c>
      <c r="BP1023" s="15">
        <v>63</v>
      </c>
      <c r="BQ1023" s="15">
        <v>64</v>
      </c>
      <c r="BR1023" s="15">
        <v>65</v>
      </c>
      <c r="BS1023" s="15">
        <v>66</v>
      </c>
      <c r="BT1023" s="15">
        <v>67</v>
      </c>
      <c r="BU1023" s="15">
        <v>68</v>
      </c>
      <c r="BV1023" s="15">
        <v>69</v>
      </c>
      <c r="BW1023" s="15">
        <v>70</v>
      </c>
      <c r="BX1023" s="15">
        <v>71</v>
      </c>
      <c r="BY1023" s="15">
        <v>72</v>
      </c>
      <c r="BZ1023" s="15">
        <v>73</v>
      </c>
      <c r="CA1023" s="15">
        <v>74</v>
      </c>
      <c r="CB1023" s="15">
        <v>75</v>
      </c>
      <c r="CC1023" s="15">
        <v>76</v>
      </c>
      <c r="CD1023" s="15">
        <v>77</v>
      </c>
      <c r="CE1023" s="15">
        <v>78</v>
      </c>
      <c r="CF1023" s="15">
        <v>79</v>
      </c>
      <c r="CG1023" s="15">
        <v>80</v>
      </c>
      <c r="CH1023" s="15">
        <v>81</v>
      </c>
      <c r="CI1023" s="15">
        <v>82</v>
      </c>
      <c r="CJ1023" s="15">
        <v>83</v>
      </c>
      <c r="CK1023" s="15">
        <v>84</v>
      </c>
      <c r="CL1023" s="15">
        <v>85</v>
      </c>
      <c r="CM1023" s="15">
        <v>86</v>
      </c>
      <c r="CN1023" s="15">
        <v>87</v>
      </c>
      <c r="CO1023" s="15">
        <v>88</v>
      </c>
      <c r="CP1023" s="15">
        <v>89</v>
      </c>
      <c r="CQ1023" s="15">
        <v>90</v>
      </c>
      <c r="CR1023" s="15">
        <v>91</v>
      </c>
      <c r="CS1023" s="15">
        <v>92</v>
      </c>
      <c r="CT1023" s="15">
        <v>93</v>
      </c>
      <c r="CU1023" s="15">
        <v>94</v>
      </c>
      <c r="CV1023" s="15">
        <v>95</v>
      </c>
      <c r="CW1023" s="15">
        <v>96</v>
      </c>
      <c r="CX1023" s="15">
        <v>97</v>
      </c>
      <c r="CY1023" s="15">
        <v>98</v>
      </c>
      <c r="CZ1023" s="15">
        <v>99</v>
      </c>
      <c r="DA1023" s="15">
        <v>100</v>
      </c>
      <c r="DB1023" s="15">
        <v>101</v>
      </c>
      <c r="DC1023" s="15">
        <v>102</v>
      </c>
      <c r="DD1023" s="15">
        <v>103</v>
      </c>
      <c r="DE1023" s="15">
        <v>104</v>
      </c>
      <c r="DF1023" s="15">
        <v>105</v>
      </c>
      <c r="DG1023" s="15">
        <v>106</v>
      </c>
      <c r="DH1023" s="15">
        <v>107</v>
      </c>
      <c r="DI1023" s="15">
        <v>108</v>
      </c>
      <c r="DJ1023" s="15">
        <v>109</v>
      </c>
      <c r="DK1023" s="15">
        <v>110</v>
      </c>
      <c r="DL1023" s="15">
        <v>111</v>
      </c>
      <c r="DM1023" s="15">
        <v>112</v>
      </c>
      <c r="DN1023" s="15">
        <v>113</v>
      </c>
      <c r="DO1023" s="15">
        <v>114</v>
      </c>
      <c r="DP1023" s="15">
        <v>115</v>
      </c>
      <c r="DQ1023" s="15">
        <v>116</v>
      </c>
      <c r="DR1023" s="15">
        <v>117</v>
      </c>
      <c r="DS1023" s="15">
        <v>118</v>
      </c>
      <c r="DT1023" s="15">
        <v>119</v>
      </c>
      <c r="DU1023" s="15">
        <v>120</v>
      </c>
      <c r="DV1023" s="15">
        <v>121</v>
      </c>
      <c r="DW1023" s="15">
        <v>122</v>
      </c>
      <c r="DX1023" s="15">
        <v>123</v>
      </c>
      <c r="DY1023" s="15">
        <v>124</v>
      </c>
      <c r="DZ1023" s="15">
        <v>125</v>
      </c>
      <c r="EA1023" s="15">
        <v>126</v>
      </c>
      <c r="EB1023" s="15">
        <v>127</v>
      </c>
      <c r="EC1023" s="15">
        <v>128</v>
      </c>
      <c r="ED1023" s="15">
        <v>129</v>
      </c>
      <c r="EE1023" s="15">
        <v>130</v>
      </c>
      <c r="EF1023" s="15">
        <v>131</v>
      </c>
      <c r="EG1023" s="15">
        <v>132</v>
      </c>
      <c r="EH1023" s="15">
        <v>133</v>
      </c>
      <c r="EI1023" s="15">
        <v>134</v>
      </c>
      <c r="EJ1023" s="15">
        <v>135</v>
      </c>
      <c r="EK1023" s="15">
        <v>136</v>
      </c>
      <c r="EL1023" s="15">
        <v>137</v>
      </c>
      <c r="EM1023" s="15">
        <v>138</v>
      </c>
      <c r="EN1023" s="15">
        <v>139</v>
      </c>
      <c r="EO1023" s="15">
        <v>140</v>
      </c>
      <c r="EP1023" s="15">
        <v>141</v>
      </c>
      <c r="EQ1023" s="15">
        <v>142</v>
      </c>
      <c r="ER1023" s="15">
        <v>143</v>
      </c>
      <c r="ES1023" s="15">
        <v>144</v>
      </c>
      <c r="ET1023" s="15">
        <v>145</v>
      </c>
      <c r="EU1023" s="15">
        <v>146</v>
      </c>
      <c r="EV1023" s="15">
        <v>147</v>
      </c>
      <c r="EW1023" s="15">
        <v>148</v>
      </c>
      <c r="EX1023" s="15">
        <v>149</v>
      </c>
      <c r="EY1023" s="15">
        <v>150</v>
      </c>
      <c r="EZ1023" s="15">
        <v>151</v>
      </c>
      <c r="FA1023" s="15">
        <v>152</v>
      </c>
      <c r="FB1023" s="15">
        <v>153</v>
      </c>
      <c r="FC1023" s="15">
        <v>154</v>
      </c>
      <c r="FD1023" s="15">
        <v>155</v>
      </c>
      <c r="FE1023" s="15">
        <v>156</v>
      </c>
      <c r="FF1023" s="15">
        <v>157</v>
      </c>
      <c r="FG1023" s="15">
        <v>158</v>
      </c>
      <c r="FH1023" s="15">
        <v>159</v>
      </c>
      <c r="FI1023" s="15">
        <v>160</v>
      </c>
      <c r="FJ1023" s="15">
        <v>161</v>
      </c>
      <c r="FK1023" s="15">
        <v>162</v>
      </c>
      <c r="FL1023" s="15">
        <v>163</v>
      </c>
      <c r="FM1023" s="15">
        <v>164</v>
      </c>
      <c r="FN1023" s="15">
        <v>165</v>
      </c>
      <c r="FO1023" s="15">
        <v>166</v>
      </c>
      <c r="FP1023" s="15">
        <v>167</v>
      </c>
      <c r="FQ1023" s="15">
        <v>168</v>
      </c>
      <c r="FR1023" s="15">
        <v>169</v>
      </c>
      <c r="FS1023" s="15">
        <v>170</v>
      </c>
      <c r="FT1023" s="15">
        <v>171</v>
      </c>
      <c r="FU1023" s="15">
        <v>172</v>
      </c>
      <c r="FV1023" s="15">
        <v>173</v>
      </c>
      <c r="FW1023" s="15">
        <v>174</v>
      </c>
      <c r="FX1023" s="15">
        <v>175</v>
      </c>
      <c r="FY1023" s="15">
        <v>176</v>
      </c>
      <c r="FZ1023" s="15">
        <v>177</v>
      </c>
      <c r="GA1023" s="15">
        <v>178</v>
      </c>
      <c r="GB1023" s="15">
        <v>179</v>
      </c>
      <c r="GC1023" s="15">
        <v>180</v>
      </c>
      <c r="GD1023" s="15">
        <v>181</v>
      </c>
      <c r="GE1023" s="15">
        <v>182</v>
      </c>
      <c r="GF1023" s="15">
        <v>183</v>
      </c>
      <c r="GG1023" s="15">
        <v>184</v>
      </c>
      <c r="GH1023" s="15">
        <v>185</v>
      </c>
      <c r="GI1023" s="15">
        <v>186</v>
      </c>
      <c r="GJ1023" s="15">
        <v>187</v>
      </c>
      <c r="GK1023" s="15">
        <v>188</v>
      </c>
      <c r="GL1023" s="15">
        <v>189</v>
      </c>
      <c r="GM1023" s="15">
        <v>190</v>
      </c>
      <c r="GN1023" s="15">
        <v>191</v>
      </c>
      <c r="GO1023" s="15">
        <v>192</v>
      </c>
      <c r="GP1023" s="15">
        <v>193</v>
      </c>
      <c r="GQ1023" s="15">
        <v>194</v>
      </c>
      <c r="GR1023" s="15">
        <v>195</v>
      </c>
      <c r="GS1023" s="15">
        <v>196</v>
      </c>
      <c r="GT1023" s="15">
        <v>197</v>
      </c>
      <c r="GU1023" s="15">
        <v>198</v>
      </c>
      <c r="GV1023" s="15">
        <v>199</v>
      </c>
      <c r="GX1023" s="15">
        <v>200</v>
      </c>
      <c r="GY1023" s="15">
        <v>201</v>
      </c>
      <c r="GZ1023" s="15">
        <v>202</v>
      </c>
      <c r="HA1023" s="15">
        <v>203</v>
      </c>
      <c r="HC1023" s="15">
        <v>204</v>
      </c>
      <c r="HD1023" s="15">
        <v>205</v>
      </c>
      <c r="HE1023" s="15">
        <v>206</v>
      </c>
      <c r="HF1023" s="15">
        <v>207</v>
      </c>
    </row>
    <row r="1024" spans="4:214" s="15" customFormat="1">
      <c r="E1024" s="475" t="s">
        <v>311</v>
      </c>
      <c r="F1024" s="15">
        <v>159</v>
      </c>
      <c r="G1024" s="15">
        <v>140</v>
      </c>
      <c r="H1024" s="15">
        <v>30</v>
      </c>
      <c r="I1024" s="15">
        <v>141</v>
      </c>
      <c r="J1024" s="15">
        <v>24</v>
      </c>
      <c r="K1024" s="15">
        <v>10</v>
      </c>
      <c r="L1024" s="15">
        <v>130</v>
      </c>
      <c r="M1024" s="15">
        <v>147</v>
      </c>
      <c r="N1024" s="15">
        <v>107</v>
      </c>
      <c r="O1024" s="15">
        <v>96</v>
      </c>
      <c r="P1024" s="15">
        <v>73</v>
      </c>
      <c r="Q1024" s="15">
        <v>178</v>
      </c>
      <c r="R1024" s="15">
        <v>5</v>
      </c>
      <c r="S1024" s="15">
        <v>188</v>
      </c>
      <c r="T1024" s="15">
        <v>104</v>
      </c>
      <c r="U1024" s="15">
        <v>145</v>
      </c>
      <c r="V1024" s="15">
        <v>115</v>
      </c>
      <c r="W1024" s="15">
        <v>174</v>
      </c>
      <c r="X1024" s="15">
        <v>31</v>
      </c>
      <c r="Y1024" s="15">
        <v>88</v>
      </c>
      <c r="Z1024" s="15">
        <v>158</v>
      </c>
      <c r="AA1024" s="15">
        <v>108</v>
      </c>
      <c r="AB1024" s="15">
        <v>194</v>
      </c>
      <c r="AC1024" s="15">
        <v>117</v>
      </c>
      <c r="AD1024" s="15">
        <v>101</v>
      </c>
      <c r="AE1024" s="15">
        <v>199</v>
      </c>
      <c r="AF1024" s="15">
        <v>55</v>
      </c>
      <c r="AG1024" s="15">
        <v>110</v>
      </c>
      <c r="AH1024" s="15">
        <v>136</v>
      </c>
      <c r="AI1024" s="15">
        <v>143</v>
      </c>
      <c r="AJ1024" s="15">
        <v>53</v>
      </c>
      <c r="AK1024" s="15">
        <v>149</v>
      </c>
      <c r="AL1024" s="15">
        <v>132</v>
      </c>
      <c r="AM1024" s="15">
        <v>16</v>
      </c>
      <c r="AN1024" s="15">
        <v>126</v>
      </c>
      <c r="AO1024" s="15">
        <v>100</v>
      </c>
      <c r="AP1024" s="15">
        <v>207</v>
      </c>
      <c r="AQ1024" s="15">
        <v>155</v>
      </c>
      <c r="AR1024" s="15">
        <v>167</v>
      </c>
      <c r="AS1024" s="15">
        <v>18</v>
      </c>
      <c r="AT1024" s="15">
        <v>129</v>
      </c>
      <c r="AU1024" s="15">
        <v>3</v>
      </c>
      <c r="AV1024" s="15">
        <v>45</v>
      </c>
      <c r="AW1024" s="15">
        <v>76</v>
      </c>
      <c r="AX1024" s="15">
        <v>32</v>
      </c>
      <c r="AY1024" s="15">
        <v>13</v>
      </c>
      <c r="AZ1024" s="15">
        <v>168</v>
      </c>
      <c r="BA1024" s="15">
        <v>121</v>
      </c>
      <c r="BB1024" s="15">
        <v>153</v>
      </c>
      <c r="BC1024" s="15">
        <v>109</v>
      </c>
      <c r="BD1024" s="15">
        <v>67</v>
      </c>
      <c r="BE1024" s="15">
        <v>156</v>
      </c>
      <c r="BF1024" s="15">
        <v>74</v>
      </c>
      <c r="BG1024" s="15">
        <v>36</v>
      </c>
      <c r="BH1024" s="15">
        <v>103</v>
      </c>
      <c r="BI1024" s="15">
        <v>119</v>
      </c>
      <c r="BJ1024" s="15">
        <v>54</v>
      </c>
      <c r="BK1024" s="15">
        <v>81</v>
      </c>
      <c r="BL1024" s="15">
        <v>146</v>
      </c>
      <c r="BM1024" s="15">
        <v>14</v>
      </c>
      <c r="BN1024" s="15">
        <v>113</v>
      </c>
      <c r="BO1024" s="15">
        <v>89</v>
      </c>
      <c r="BP1024" s="15">
        <v>57</v>
      </c>
      <c r="BQ1024" s="15">
        <v>196</v>
      </c>
      <c r="BR1024" s="15">
        <v>38</v>
      </c>
      <c r="BS1024" s="15">
        <v>7</v>
      </c>
      <c r="BT1024" s="15">
        <v>170</v>
      </c>
      <c r="BU1024" s="15">
        <v>135</v>
      </c>
      <c r="BV1024" s="15">
        <v>187</v>
      </c>
      <c r="BW1024" s="15">
        <v>172</v>
      </c>
      <c r="BX1024" s="15">
        <v>125</v>
      </c>
      <c r="BY1024" s="15">
        <v>161</v>
      </c>
      <c r="BZ1024" s="15">
        <v>182</v>
      </c>
      <c r="CA1024" s="15">
        <v>41</v>
      </c>
      <c r="CB1024" s="15">
        <v>127</v>
      </c>
      <c r="CC1024" s="15">
        <v>59</v>
      </c>
      <c r="CD1024" s="15">
        <v>99</v>
      </c>
      <c r="CE1024" s="15">
        <v>87</v>
      </c>
      <c r="CF1024" s="15">
        <v>25</v>
      </c>
      <c r="CG1024" s="15">
        <v>179</v>
      </c>
      <c r="CH1024" s="15">
        <v>154</v>
      </c>
      <c r="CI1024" s="15">
        <v>90</v>
      </c>
      <c r="CJ1024" s="15">
        <v>44</v>
      </c>
      <c r="CK1024" s="15">
        <v>78</v>
      </c>
      <c r="CL1024" s="15">
        <v>64</v>
      </c>
      <c r="CM1024" s="15">
        <v>184</v>
      </c>
      <c r="CN1024" s="15">
        <v>50</v>
      </c>
      <c r="CO1024" s="15">
        <v>37</v>
      </c>
      <c r="CP1024" s="15">
        <v>95</v>
      </c>
      <c r="CQ1024" s="15">
        <v>137</v>
      </c>
      <c r="CR1024" s="15">
        <v>189</v>
      </c>
      <c r="CS1024" s="15">
        <v>94</v>
      </c>
      <c r="CT1024" s="15">
        <v>197</v>
      </c>
      <c r="CU1024" s="15">
        <v>111</v>
      </c>
      <c r="CV1024" s="15">
        <v>166</v>
      </c>
      <c r="CW1024" s="15">
        <v>148</v>
      </c>
      <c r="CX1024" s="15">
        <v>131</v>
      </c>
      <c r="CY1024" s="15">
        <v>175</v>
      </c>
      <c r="CZ1024" s="15">
        <v>26</v>
      </c>
      <c r="DA1024" s="15">
        <v>138</v>
      </c>
      <c r="DB1024" s="15">
        <v>120</v>
      </c>
      <c r="DC1024" s="15">
        <v>83</v>
      </c>
      <c r="DD1024" s="15">
        <v>27</v>
      </c>
      <c r="DE1024" s="15">
        <v>63</v>
      </c>
      <c r="DF1024" s="15">
        <v>56</v>
      </c>
      <c r="DG1024" s="15">
        <v>202</v>
      </c>
      <c r="DH1024" s="15">
        <v>185</v>
      </c>
      <c r="DI1024" s="15">
        <v>84</v>
      </c>
      <c r="DJ1024" s="15">
        <v>128</v>
      </c>
      <c r="DK1024" s="15">
        <v>47</v>
      </c>
      <c r="DL1024" s="15">
        <v>139</v>
      </c>
      <c r="DM1024" s="15">
        <v>93</v>
      </c>
      <c r="DN1024" s="15">
        <v>114</v>
      </c>
      <c r="DO1024" s="15">
        <v>118</v>
      </c>
      <c r="DP1024" s="15">
        <v>69</v>
      </c>
      <c r="DQ1024" s="15">
        <v>157</v>
      </c>
      <c r="DR1024" s="15">
        <v>71</v>
      </c>
      <c r="DS1024" s="15">
        <v>105</v>
      </c>
      <c r="DT1024" s="15">
        <v>152</v>
      </c>
      <c r="DU1024" s="15">
        <v>163</v>
      </c>
      <c r="DV1024" s="15">
        <v>34</v>
      </c>
      <c r="DW1024" s="15">
        <v>8</v>
      </c>
      <c r="DX1024" s="15">
        <v>164</v>
      </c>
      <c r="DY1024" s="15">
        <v>1</v>
      </c>
      <c r="DZ1024" s="15">
        <v>192</v>
      </c>
      <c r="EA1024" s="15">
        <v>180</v>
      </c>
      <c r="EB1024" s="15">
        <v>200</v>
      </c>
      <c r="EC1024" s="15">
        <v>11</v>
      </c>
      <c r="ED1024" s="15">
        <v>193</v>
      </c>
      <c r="EE1024" s="15">
        <v>124</v>
      </c>
      <c r="EF1024" s="15">
        <v>97</v>
      </c>
      <c r="EG1024" s="15">
        <v>75</v>
      </c>
      <c r="EH1024" s="15">
        <v>66</v>
      </c>
      <c r="EI1024" s="15">
        <v>191</v>
      </c>
      <c r="EJ1024" s="15">
        <v>33</v>
      </c>
      <c r="EK1024" s="15">
        <v>28</v>
      </c>
      <c r="EL1024" s="15">
        <v>21</v>
      </c>
      <c r="EM1024" s="15">
        <v>186</v>
      </c>
      <c r="EN1024" s="15">
        <v>206</v>
      </c>
      <c r="EO1024" s="15">
        <v>91</v>
      </c>
      <c r="EP1024" s="15">
        <v>4</v>
      </c>
      <c r="EQ1024" s="15">
        <v>49</v>
      </c>
      <c r="ER1024" s="15">
        <v>102</v>
      </c>
      <c r="ES1024" s="15">
        <v>177</v>
      </c>
      <c r="ET1024" s="15">
        <v>62</v>
      </c>
      <c r="EU1024" s="15">
        <v>165</v>
      </c>
      <c r="EV1024" s="15">
        <v>204</v>
      </c>
      <c r="EW1024" s="15">
        <v>12</v>
      </c>
      <c r="EX1024" s="15">
        <v>23</v>
      </c>
      <c r="EY1024" s="15">
        <v>203</v>
      </c>
      <c r="EZ1024" s="15">
        <v>70</v>
      </c>
      <c r="FA1024" s="15">
        <v>173</v>
      </c>
      <c r="FB1024" s="15">
        <v>176</v>
      </c>
      <c r="FC1024" s="15">
        <v>77</v>
      </c>
      <c r="FD1024" s="15">
        <v>133</v>
      </c>
      <c r="FE1024" s="15">
        <v>52</v>
      </c>
      <c r="FF1024" s="15">
        <v>144</v>
      </c>
      <c r="FG1024" s="15">
        <v>195</v>
      </c>
      <c r="FH1024" s="15">
        <v>68</v>
      </c>
      <c r="FI1024" s="15">
        <v>2</v>
      </c>
      <c r="FJ1024" s="15">
        <v>72</v>
      </c>
      <c r="FK1024" s="15">
        <v>183</v>
      </c>
      <c r="FL1024" s="15">
        <v>39</v>
      </c>
      <c r="FM1024" s="15">
        <v>35</v>
      </c>
      <c r="FN1024" s="15">
        <v>151</v>
      </c>
      <c r="FO1024" s="15">
        <v>48</v>
      </c>
      <c r="FP1024" s="15">
        <v>160</v>
      </c>
      <c r="FQ1024" s="15">
        <v>17</v>
      </c>
      <c r="FR1024" s="15">
        <v>82</v>
      </c>
      <c r="FS1024" s="15">
        <v>122</v>
      </c>
      <c r="FT1024" s="15">
        <v>198</v>
      </c>
      <c r="FU1024" s="15">
        <v>46</v>
      </c>
      <c r="FV1024" s="15">
        <v>19</v>
      </c>
      <c r="FW1024" s="15">
        <v>162</v>
      </c>
      <c r="FX1024" s="15">
        <v>61</v>
      </c>
      <c r="FY1024" s="15">
        <v>205</v>
      </c>
      <c r="FZ1024" s="15">
        <v>20</v>
      </c>
      <c r="GA1024" s="15">
        <v>15</v>
      </c>
      <c r="GB1024" s="15">
        <v>42</v>
      </c>
      <c r="GC1024" s="15">
        <v>92</v>
      </c>
      <c r="GD1024" s="15">
        <v>58</v>
      </c>
      <c r="GE1024" s="15">
        <v>80</v>
      </c>
      <c r="GF1024" s="15">
        <v>6</v>
      </c>
      <c r="GG1024" s="15">
        <v>86</v>
      </c>
      <c r="GH1024" s="15">
        <v>201</v>
      </c>
      <c r="GI1024" s="15">
        <v>190</v>
      </c>
      <c r="GJ1024" s="15">
        <v>29</v>
      </c>
      <c r="GK1024" s="15">
        <v>60</v>
      </c>
      <c r="GL1024" s="15">
        <v>106</v>
      </c>
      <c r="GM1024" s="15">
        <v>43</v>
      </c>
      <c r="GN1024" s="15">
        <v>134</v>
      </c>
      <c r="GO1024" s="15">
        <v>79</v>
      </c>
      <c r="GP1024" s="15">
        <v>51</v>
      </c>
      <c r="GQ1024" s="15">
        <v>85</v>
      </c>
      <c r="GR1024" s="15">
        <v>22</v>
      </c>
      <c r="GS1024" s="15">
        <v>150</v>
      </c>
      <c r="GT1024" s="15">
        <v>116</v>
      </c>
      <c r="GU1024" s="15">
        <v>171</v>
      </c>
      <c r="GV1024" s="15">
        <v>65</v>
      </c>
      <c r="GX1024" s="15">
        <v>40</v>
      </c>
      <c r="GY1024" s="15">
        <v>9</v>
      </c>
      <c r="GZ1024" s="15">
        <v>169</v>
      </c>
      <c r="HA1024" s="15">
        <v>112</v>
      </c>
      <c r="HC1024" s="15">
        <v>123</v>
      </c>
      <c r="HD1024" s="15">
        <v>98</v>
      </c>
      <c r="HE1024" s="15">
        <v>142</v>
      </c>
      <c r="HF1024" s="15">
        <v>181</v>
      </c>
    </row>
    <row r="1025" spans="4:215" s="15" customFormat="1">
      <c r="E1025" s="475" t="s">
        <v>313</v>
      </c>
      <c r="F1025" s="15">
        <v>124</v>
      </c>
      <c r="G1025" s="15">
        <v>128</v>
      </c>
      <c r="H1025" s="15">
        <v>134</v>
      </c>
      <c r="I1025" s="15">
        <v>168</v>
      </c>
      <c r="J1025" s="15">
        <v>53</v>
      </c>
      <c r="K1025" s="15">
        <v>203</v>
      </c>
      <c r="L1025" s="15">
        <v>206</v>
      </c>
      <c r="M1025" s="15">
        <v>49</v>
      </c>
      <c r="N1025" s="15">
        <v>198</v>
      </c>
      <c r="O1025" s="15">
        <v>73</v>
      </c>
      <c r="P1025" s="15">
        <v>15</v>
      </c>
      <c r="Q1025" s="15">
        <v>33</v>
      </c>
      <c r="R1025" s="15">
        <v>127</v>
      </c>
      <c r="S1025" s="15">
        <v>165</v>
      </c>
      <c r="T1025" s="15">
        <v>8</v>
      </c>
      <c r="U1025" s="15">
        <v>104</v>
      </c>
      <c r="V1025" s="15">
        <v>74</v>
      </c>
      <c r="W1025" s="15">
        <v>92</v>
      </c>
      <c r="X1025" s="15">
        <v>27</v>
      </c>
      <c r="Y1025" s="15">
        <v>41</v>
      </c>
      <c r="Z1025" s="15">
        <v>162</v>
      </c>
      <c r="AA1025" s="15">
        <v>63</v>
      </c>
      <c r="AB1025" s="15">
        <v>196</v>
      </c>
      <c r="AC1025" s="15">
        <v>142</v>
      </c>
      <c r="AD1025" s="15">
        <v>81</v>
      </c>
      <c r="AE1025" s="15">
        <v>107</v>
      </c>
      <c r="AF1025" s="15">
        <v>19</v>
      </c>
      <c r="AG1025" s="15">
        <v>149</v>
      </c>
      <c r="AH1025" s="15">
        <v>116</v>
      </c>
      <c r="AI1025" s="15">
        <v>72</v>
      </c>
      <c r="AJ1025" s="15">
        <v>90</v>
      </c>
      <c r="AK1025" s="15">
        <v>96</v>
      </c>
      <c r="AL1025" s="15">
        <v>101</v>
      </c>
      <c r="AM1025" s="15">
        <v>176</v>
      </c>
      <c r="AN1025" s="15">
        <v>36</v>
      </c>
      <c r="AO1025" s="15">
        <v>82</v>
      </c>
      <c r="AP1025" s="15">
        <v>175</v>
      </c>
      <c r="AQ1025" s="15">
        <v>187</v>
      </c>
      <c r="AR1025" s="15">
        <v>161</v>
      </c>
      <c r="AS1025" s="15">
        <v>183</v>
      </c>
      <c r="AT1025" s="15">
        <v>39</v>
      </c>
      <c r="AU1025" s="15">
        <v>110</v>
      </c>
      <c r="AV1025" s="15">
        <v>99</v>
      </c>
      <c r="AW1025" s="15">
        <v>126</v>
      </c>
      <c r="AX1025" s="15">
        <v>102</v>
      </c>
      <c r="AY1025" s="15">
        <v>25</v>
      </c>
      <c r="AZ1025" s="15">
        <v>146</v>
      </c>
      <c r="BA1025" s="15">
        <v>94</v>
      </c>
      <c r="BB1025" s="15">
        <v>132</v>
      </c>
      <c r="BC1025" s="15">
        <v>121</v>
      </c>
      <c r="BD1025" s="15">
        <v>135</v>
      </c>
      <c r="BE1025" s="15">
        <v>88</v>
      </c>
      <c r="BF1025" s="15">
        <v>20</v>
      </c>
      <c r="BG1025" s="15">
        <v>123</v>
      </c>
      <c r="BH1025" s="15">
        <v>46</v>
      </c>
      <c r="BI1025" s="15">
        <v>65</v>
      </c>
      <c r="BJ1025" s="15">
        <v>59</v>
      </c>
      <c r="BK1025" s="15">
        <v>50</v>
      </c>
      <c r="BL1025" s="15">
        <v>200</v>
      </c>
      <c r="BM1025" s="15">
        <v>83</v>
      </c>
      <c r="BN1025" s="15">
        <v>24</v>
      </c>
      <c r="BO1025" s="15">
        <v>166</v>
      </c>
      <c r="BP1025" s="15">
        <v>154</v>
      </c>
      <c r="BQ1025" s="15">
        <v>58</v>
      </c>
      <c r="BR1025" s="15">
        <v>12</v>
      </c>
      <c r="BS1025" s="15">
        <v>201</v>
      </c>
      <c r="BT1025" s="15">
        <v>138</v>
      </c>
      <c r="BU1025" s="15">
        <v>190</v>
      </c>
      <c r="BV1025" s="15">
        <v>87</v>
      </c>
      <c r="BW1025" s="15">
        <v>67</v>
      </c>
      <c r="BX1025" s="15">
        <v>85</v>
      </c>
      <c r="BY1025" s="15">
        <v>106</v>
      </c>
      <c r="BZ1025" s="15">
        <v>54</v>
      </c>
      <c r="CA1025" s="15">
        <v>145</v>
      </c>
      <c r="CB1025" s="15">
        <v>173</v>
      </c>
      <c r="CC1025" s="15">
        <v>5</v>
      </c>
      <c r="CD1025" s="15">
        <v>164</v>
      </c>
      <c r="CE1025" s="15">
        <v>177</v>
      </c>
      <c r="CF1025" s="15">
        <v>56</v>
      </c>
      <c r="CG1025" s="15">
        <v>7</v>
      </c>
      <c r="CH1025" s="15">
        <v>22</v>
      </c>
      <c r="CI1025" s="15">
        <v>18</v>
      </c>
      <c r="CJ1025" s="15">
        <v>75</v>
      </c>
      <c r="CK1025" s="15">
        <v>108</v>
      </c>
      <c r="CL1025" s="15">
        <v>57</v>
      </c>
      <c r="CM1025" s="15">
        <v>143</v>
      </c>
      <c r="CN1025" s="15">
        <v>114</v>
      </c>
      <c r="CO1025" s="15">
        <v>62</v>
      </c>
      <c r="CP1025" s="15">
        <v>52</v>
      </c>
      <c r="CQ1025" s="15">
        <v>76</v>
      </c>
      <c r="CR1025" s="15">
        <v>23</v>
      </c>
      <c r="CS1025" s="15">
        <v>84</v>
      </c>
      <c r="CT1025" s="15">
        <v>10</v>
      </c>
      <c r="CU1025" s="15">
        <v>120</v>
      </c>
      <c r="CV1025" s="15">
        <v>189</v>
      </c>
      <c r="CW1025" s="15">
        <v>32</v>
      </c>
      <c r="CX1025" s="15">
        <v>91</v>
      </c>
      <c r="CY1025" s="15">
        <v>79</v>
      </c>
      <c r="CZ1025" s="15">
        <v>100</v>
      </c>
      <c r="DA1025" s="15">
        <v>182</v>
      </c>
      <c r="DB1025" s="15">
        <v>137</v>
      </c>
      <c r="DC1025" s="15">
        <v>40</v>
      </c>
      <c r="DD1025" s="15">
        <v>47</v>
      </c>
      <c r="DE1025" s="15">
        <v>156</v>
      </c>
      <c r="DF1025" s="15">
        <v>178</v>
      </c>
      <c r="DG1025" s="15">
        <v>194</v>
      </c>
      <c r="DH1025" s="15">
        <v>4</v>
      </c>
      <c r="DI1025" s="15">
        <v>9</v>
      </c>
      <c r="DJ1025" s="15">
        <v>70</v>
      </c>
      <c r="DK1025" s="15">
        <v>147</v>
      </c>
      <c r="DL1025" s="15">
        <v>64</v>
      </c>
      <c r="DM1025" s="15">
        <v>103</v>
      </c>
      <c r="DN1025" s="15">
        <v>130</v>
      </c>
      <c r="DO1025" s="15">
        <v>93</v>
      </c>
      <c r="DP1025" s="15">
        <v>86</v>
      </c>
      <c r="DQ1025" s="15">
        <v>14</v>
      </c>
      <c r="DR1025" s="15">
        <v>181</v>
      </c>
      <c r="DS1025" s="15">
        <v>29</v>
      </c>
      <c r="DT1025" s="15">
        <v>125</v>
      </c>
      <c r="DU1025" s="15">
        <v>48</v>
      </c>
      <c r="DV1025" s="15">
        <v>69</v>
      </c>
      <c r="DW1025" s="15">
        <v>155</v>
      </c>
      <c r="DX1025" s="15">
        <v>180</v>
      </c>
      <c r="DY1025" s="15">
        <v>97</v>
      </c>
      <c r="DZ1025" s="15">
        <v>158</v>
      </c>
      <c r="EA1025" s="15">
        <v>192</v>
      </c>
      <c r="EB1025" s="15">
        <v>188</v>
      </c>
      <c r="EC1025" s="15">
        <v>2</v>
      </c>
      <c r="ED1025" s="15">
        <v>150</v>
      </c>
      <c r="EE1025" s="15">
        <v>184</v>
      </c>
      <c r="EF1025" s="15">
        <v>193</v>
      </c>
      <c r="EG1025" s="15">
        <v>44</v>
      </c>
      <c r="EH1025" s="15">
        <v>34</v>
      </c>
      <c r="EI1025" s="15">
        <v>157</v>
      </c>
      <c r="EJ1025" s="15">
        <v>51</v>
      </c>
      <c r="EK1025" s="15">
        <v>95</v>
      </c>
      <c r="EL1025" s="15">
        <v>43</v>
      </c>
      <c r="EM1025" s="15">
        <v>172</v>
      </c>
      <c r="EN1025" s="15">
        <v>66</v>
      </c>
      <c r="EO1025" s="15">
        <v>131</v>
      </c>
      <c r="EP1025" s="15">
        <v>153</v>
      </c>
      <c r="EQ1025" s="15">
        <v>119</v>
      </c>
      <c r="ER1025" s="15">
        <v>141</v>
      </c>
      <c r="ES1025" s="15">
        <v>204</v>
      </c>
      <c r="ET1025" s="15">
        <v>37</v>
      </c>
      <c r="EU1025" s="15">
        <v>167</v>
      </c>
      <c r="EV1025" s="15">
        <v>163</v>
      </c>
      <c r="EW1025" s="15">
        <v>80</v>
      </c>
      <c r="EX1025" s="15">
        <v>186</v>
      </c>
      <c r="EY1025" s="15">
        <v>199</v>
      </c>
      <c r="EZ1025" s="15">
        <v>140</v>
      </c>
      <c r="FA1025" s="15">
        <v>133</v>
      </c>
      <c r="FB1025" s="15">
        <v>170</v>
      </c>
      <c r="FC1025" s="15">
        <v>148</v>
      </c>
      <c r="FD1025" s="15">
        <v>1</v>
      </c>
      <c r="FE1025" s="15">
        <v>30</v>
      </c>
      <c r="FF1025" s="15">
        <v>169</v>
      </c>
      <c r="FG1025" s="15">
        <v>115</v>
      </c>
      <c r="FH1025" s="15">
        <v>98</v>
      </c>
      <c r="FI1025" s="15">
        <v>16</v>
      </c>
      <c r="FJ1025" s="15">
        <v>78</v>
      </c>
      <c r="FK1025" s="15">
        <v>118</v>
      </c>
      <c r="FL1025" s="15">
        <v>42</v>
      </c>
      <c r="FM1025" s="15">
        <v>21</v>
      </c>
      <c r="FN1025" s="15">
        <v>17</v>
      </c>
      <c r="FO1025" s="15">
        <v>122</v>
      </c>
      <c r="FP1025" s="15">
        <v>174</v>
      </c>
      <c r="FQ1025" s="15">
        <v>112</v>
      </c>
      <c r="FR1025" s="15">
        <v>13</v>
      </c>
      <c r="FS1025" s="15">
        <v>129</v>
      </c>
      <c r="FT1025" s="15">
        <v>207</v>
      </c>
      <c r="FU1025" s="15">
        <v>60</v>
      </c>
      <c r="FV1025" s="15">
        <v>185</v>
      </c>
      <c r="FW1025" s="15">
        <v>151</v>
      </c>
      <c r="FX1025" s="15">
        <v>3</v>
      </c>
      <c r="FY1025" s="15">
        <v>45</v>
      </c>
      <c r="FZ1025" s="15">
        <v>195</v>
      </c>
      <c r="GA1025" s="15">
        <v>77</v>
      </c>
      <c r="GB1025" s="15">
        <v>202</v>
      </c>
      <c r="GC1025" s="15">
        <v>159</v>
      </c>
      <c r="GD1025" s="15">
        <v>117</v>
      </c>
      <c r="GE1025" s="15">
        <v>26</v>
      </c>
      <c r="GF1025" s="15">
        <v>55</v>
      </c>
      <c r="GG1025" s="15">
        <v>71</v>
      </c>
      <c r="GH1025" s="15">
        <v>171</v>
      </c>
      <c r="GI1025" s="15">
        <v>109</v>
      </c>
      <c r="GJ1025" s="15">
        <v>38</v>
      </c>
      <c r="GK1025" s="15">
        <v>152</v>
      </c>
      <c r="GL1025" s="15">
        <v>205</v>
      </c>
      <c r="GM1025" s="15">
        <v>11</v>
      </c>
      <c r="GN1025" s="15">
        <v>144</v>
      </c>
      <c r="GO1025" s="15">
        <v>31</v>
      </c>
      <c r="GP1025" s="15">
        <v>160</v>
      </c>
      <c r="GQ1025" s="15">
        <v>197</v>
      </c>
      <c r="GR1025" s="15">
        <v>28</v>
      </c>
      <c r="GS1025" s="15">
        <v>35</v>
      </c>
      <c r="GT1025" s="15">
        <v>105</v>
      </c>
      <c r="GU1025" s="15">
        <v>139</v>
      </c>
      <c r="GV1025" s="15">
        <v>113</v>
      </c>
      <c r="GX1025" s="15">
        <v>89</v>
      </c>
      <c r="GY1025" s="15">
        <v>68</v>
      </c>
      <c r="GZ1025" s="15">
        <v>191</v>
      </c>
      <c r="HA1025" s="15">
        <v>6</v>
      </c>
      <c r="HC1025" s="15">
        <v>179</v>
      </c>
      <c r="HD1025" s="15">
        <v>136</v>
      </c>
      <c r="HE1025" s="15">
        <v>111</v>
      </c>
      <c r="HF1025" s="15">
        <v>61</v>
      </c>
    </row>
    <row r="1026" spans="4:215" s="15" customFormat="1"/>
    <row r="1027" spans="4:215" s="15" customFormat="1">
      <c r="D1027" s="479">
        <v>208</v>
      </c>
      <c r="E1027" s="40" t="s">
        <v>338</v>
      </c>
    </row>
    <row r="1028" spans="4:215" s="15" customFormat="1">
      <c r="E1028" s="475" t="s">
        <v>283</v>
      </c>
      <c r="F1028" s="15">
        <v>1</v>
      </c>
      <c r="G1028" s="15">
        <v>2</v>
      </c>
      <c r="H1028" s="15">
        <v>3</v>
      </c>
      <c r="I1028" s="15">
        <v>4</v>
      </c>
      <c r="J1028" s="15">
        <v>5</v>
      </c>
      <c r="K1028" s="15">
        <v>6</v>
      </c>
      <c r="L1028" s="15">
        <v>7</v>
      </c>
      <c r="M1028" s="15">
        <v>8</v>
      </c>
      <c r="N1028" s="15">
        <v>9</v>
      </c>
      <c r="O1028" s="15">
        <v>10</v>
      </c>
      <c r="P1028" s="15">
        <v>11</v>
      </c>
      <c r="Q1028" s="15">
        <v>12</v>
      </c>
      <c r="R1028" s="15">
        <v>13</v>
      </c>
      <c r="S1028" s="15">
        <v>14</v>
      </c>
      <c r="T1028" s="15">
        <v>15</v>
      </c>
      <c r="U1028" s="15">
        <v>16</v>
      </c>
      <c r="V1028" s="15">
        <v>17</v>
      </c>
      <c r="W1028" s="15">
        <v>18</v>
      </c>
      <c r="X1028" s="15">
        <v>19</v>
      </c>
      <c r="Y1028" s="15">
        <v>20</v>
      </c>
      <c r="Z1028" s="15">
        <v>21</v>
      </c>
      <c r="AA1028" s="15">
        <v>22</v>
      </c>
      <c r="AB1028" s="15">
        <v>23</v>
      </c>
      <c r="AC1028" s="15">
        <v>24</v>
      </c>
      <c r="AD1028" s="15">
        <v>25</v>
      </c>
      <c r="AE1028" s="15">
        <v>26</v>
      </c>
      <c r="AF1028" s="15">
        <v>27</v>
      </c>
      <c r="AG1028" s="15">
        <v>28</v>
      </c>
      <c r="AH1028" s="15">
        <v>29</v>
      </c>
      <c r="AI1028" s="15">
        <v>30</v>
      </c>
      <c r="AJ1028" s="15">
        <v>31</v>
      </c>
      <c r="AK1028" s="15">
        <v>32</v>
      </c>
      <c r="AL1028" s="15">
        <v>33</v>
      </c>
      <c r="AM1028" s="15">
        <v>34</v>
      </c>
      <c r="AN1028" s="15">
        <v>35</v>
      </c>
      <c r="AO1028" s="15">
        <v>36</v>
      </c>
      <c r="AP1028" s="15">
        <v>37</v>
      </c>
      <c r="AQ1028" s="15">
        <v>38</v>
      </c>
      <c r="AR1028" s="15">
        <v>39</v>
      </c>
      <c r="AS1028" s="15">
        <v>40</v>
      </c>
      <c r="AT1028" s="15">
        <v>41</v>
      </c>
      <c r="AU1028" s="15">
        <v>42</v>
      </c>
      <c r="AV1028" s="15">
        <v>43</v>
      </c>
      <c r="AW1028" s="15">
        <v>44</v>
      </c>
      <c r="AX1028" s="15">
        <v>45</v>
      </c>
      <c r="AY1028" s="15">
        <v>46</v>
      </c>
      <c r="AZ1028" s="15">
        <v>47</v>
      </c>
      <c r="BA1028" s="15">
        <v>48</v>
      </c>
      <c r="BB1028" s="15">
        <v>49</v>
      </c>
      <c r="BC1028" s="15">
        <v>50</v>
      </c>
      <c r="BD1028" s="15">
        <v>51</v>
      </c>
      <c r="BE1028" s="15">
        <v>52</v>
      </c>
      <c r="BF1028" s="15">
        <v>53</v>
      </c>
      <c r="BG1028" s="15">
        <v>54</v>
      </c>
      <c r="BH1028" s="15">
        <v>55</v>
      </c>
      <c r="BI1028" s="15">
        <v>56</v>
      </c>
      <c r="BJ1028" s="15">
        <v>57</v>
      </c>
      <c r="BK1028" s="15">
        <v>58</v>
      </c>
      <c r="BL1028" s="15">
        <v>59</v>
      </c>
      <c r="BM1028" s="15">
        <v>60</v>
      </c>
      <c r="BN1028" s="15">
        <v>61</v>
      </c>
      <c r="BO1028" s="15">
        <v>62</v>
      </c>
      <c r="BP1028" s="15">
        <v>63</v>
      </c>
      <c r="BQ1028" s="15">
        <v>64</v>
      </c>
      <c r="BR1028" s="15">
        <v>65</v>
      </c>
      <c r="BS1028" s="15">
        <v>66</v>
      </c>
      <c r="BT1028" s="15">
        <v>67</v>
      </c>
      <c r="BU1028" s="15">
        <v>68</v>
      </c>
      <c r="BV1028" s="15">
        <v>69</v>
      </c>
      <c r="BW1028" s="15">
        <v>70</v>
      </c>
      <c r="BX1028" s="15">
        <v>71</v>
      </c>
      <c r="BY1028" s="15">
        <v>72</v>
      </c>
      <c r="BZ1028" s="15">
        <v>73</v>
      </c>
      <c r="CA1028" s="15">
        <v>74</v>
      </c>
      <c r="CB1028" s="15">
        <v>75</v>
      </c>
      <c r="CC1028" s="15">
        <v>76</v>
      </c>
      <c r="CD1028" s="15">
        <v>77</v>
      </c>
      <c r="CE1028" s="15">
        <v>78</v>
      </c>
      <c r="CF1028" s="15">
        <v>79</v>
      </c>
      <c r="CG1028" s="15">
        <v>80</v>
      </c>
      <c r="CH1028" s="15">
        <v>81</v>
      </c>
      <c r="CI1028" s="15">
        <v>82</v>
      </c>
      <c r="CJ1028" s="15">
        <v>83</v>
      </c>
      <c r="CK1028" s="15">
        <v>84</v>
      </c>
      <c r="CL1028" s="15">
        <v>85</v>
      </c>
      <c r="CM1028" s="15">
        <v>86</v>
      </c>
      <c r="CN1028" s="15">
        <v>87</v>
      </c>
      <c r="CO1028" s="15">
        <v>88</v>
      </c>
      <c r="CP1028" s="15">
        <v>89</v>
      </c>
      <c r="CQ1028" s="15">
        <v>90</v>
      </c>
      <c r="CR1028" s="15">
        <v>91</v>
      </c>
      <c r="CS1028" s="15">
        <v>92</v>
      </c>
      <c r="CT1028" s="15">
        <v>93</v>
      </c>
      <c r="CU1028" s="15">
        <v>94</v>
      </c>
      <c r="CV1028" s="15">
        <v>95</v>
      </c>
      <c r="CW1028" s="15">
        <v>96</v>
      </c>
      <c r="CX1028" s="15">
        <v>97</v>
      </c>
      <c r="CY1028" s="15">
        <v>98</v>
      </c>
      <c r="CZ1028" s="15">
        <v>99</v>
      </c>
      <c r="DA1028" s="15">
        <v>100</v>
      </c>
      <c r="DB1028" s="15">
        <v>101</v>
      </c>
      <c r="DC1028" s="15">
        <v>102</v>
      </c>
      <c r="DD1028" s="15">
        <v>103</v>
      </c>
      <c r="DE1028" s="15">
        <v>104</v>
      </c>
      <c r="DF1028" s="15">
        <v>105</v>
      </c>
      <c r="DG1028" s="15">
        <v>106</v>
      </c>
      <c r="DH1028" s="15">
        <v>107</v>
      </c>
      <c r="DI1028" s="15">
        <v>108</v>
      </c>
      <c r="DJ1028" s="15">
        <v>109</v>
      </c>
      <c r="DK1028" s="15">
        <v>110</v>
      </c>
      <c r="DL1028" s="15">
        <v>111</v>
      </c>
      <c r="DM1028" s="15">
        <v>112</v>
      </c>
      <c r="DN1028" s="15">
        <v>113</v>
      </c>
      <c r="DO1028" s="15">
        <v>114</v>
      </c>
      <c r="DP1028" s="15">
        <v>115</v>
      </c>
      <c r="DQ1028" s="15">
        <v>116</v>
      </c>
      <c r="DR1028" s="15">
        <v>117</v>
      </c>
      <c r="DS1028" s="15">
        <v>118</v>
      </c>
      <c r="DT1028" s="15">
        <v>119</v>
      </c>
      <c r="DU1028" s="15">
        <v>120</v>
      </c>
      <c r="DV1028" s="15">
        <v>121</v>
      </c>
      <c r="DW1028" s="15">
        <v>122</v>
      </c>
      <c r="DX1028" s="15">
        <v>123</v>
      </c>
      <c r="DY1028" s="15">
        <v>124</v>
      </c>
      <c r="DZ1028" s="15">
        <v>125</v>
      </c>
      <c r="EA1028" s="15">
        <v>126</v>
      </c>
      <c r="EB1028" s="15">
        <v>127</v>
      </c>
      <c r="EC1028" s="15">
        <v>128</v>
      </c>
      <c r="ED1028" s="15">
        <v>129</v>
      </c>
      <c r="EE1028" s="15">
        <v>130</v>
      </c>
      <c r="EF1028" s="15">
        <v>131</v>
      </c>
      <c r="EG1028" s="15">
        <v>132</v>
      </c>
      <c r="EH1028" s="15">
        <v>133</v>
      </c>
      <c r="EI1028" s="15">
        <v>134</v>
      </c>
      <c r="EJ1028" s="15">
        <v>135</v>
      </c>
      <c r="EK1028" s="15">
        <v>136</v>
      </c>
      <c r="EL1028" s="15">
        <v>137</v>
      </c>
      <c r="EM1028" s="15">
        <v>138</v>
      </c>
      <c r="EN1028" s="15">
        <v>139</v>
      </c>
      <c r="EO1028" s="15">
        <v>140</v>
      </c>
      <c r="EP1028" s="15">
        <v>141</v>
      </c>
      <c r="EQ1028" s="15">
        <v>142</v>
      </c>
      <c r="ER1028" s="15">
        <v>143</v>
      </c>
      <c r="ES1028" s="15">
        <v>144</v>
      </c>
      <c r="ET1028" s="15">
        <v>145</v>
      </c>
      <c r="EU1028" s="15">
        <v>146</v>
      </c>
      <c r="EV1028" s="15">
        <v>147</v>
      </c>
      <c r="EW1028" s="15">
        <v>148</v>
      </c>
      <c r="EX1028" s="15">
        <v>149</v>
      </c>
      <c r="EY1028" s="15">
        <v>150</v>
      </c>
      <c r="EZ1028" s="15">
        <v>151</v>
      </c>
      <c r="FA1028" s="15">
        <v>152</v>
      </c>
      <c r="FB1028" s="15">
        <v>153</v>
      </c>
      <c r="FC1028" s="15">
        <v>154</v>
      </c>
      <c r="FD1028" s="15">
        <v>155</v>
      </c>
      <c r="FE1028" s="15">
        <v>156</v>
      </c>
      <c r="FF1028" s="15">
        <v>157</v>
      </c>
      <c r="FG1028" s="15">
        <v>158</v>
      </c>
      <c r="FH1028" s="15">
        <v>159</v>
      </c>
      <c r="FI1028" s="15">
        <v>160</v>
      </c>
      <c r="FJ1028" s="15">
        <v>161</v>
      </c>
      <c r="FK1028" s="15">
        <v>162</v>
      </c>
      <c r="FL1028" s="15">
        <v>163</v>
      </c>
      <c r="FM1028" s="15">
        <v>164</v>
      </c>
      <c r="FN1028" s="15">
        <v>165</v>
      </c>
      <c r="FO1028" s="15">
        <v>166</v>
      </c>
      <c r="FP1028" s="15">
        <v>167</v>
      </c>
      <c r="FQ1028" s="15">
        <v>168</v>
      </c>
      <c r="FR1028" s="15">
        <v>169</v>
      </c>
      <c r="FS1028" s="15">
        <v>170</v>
      </c>
      <c r="FT1028" s="15">
        <v>171</v>
      </c>
      <c r="FU1028" s="15">
        <v>172</v>
      </c>
      <c r="FV1028" s="15">
        <v>173</v>
      </c>
      <c r="FW1028" s="15">
        <v>174</v>
      </c>
      <c r="FX1028" s="15">
        <v>175</v>
      </c>
      <c r="FY1028" s="15">
        <v>176</v>
      </c>
      <c r="FZ1028" s="15">
        <v>177</v>
      </c>
      <c r="GA1028" s="15">
        <v>178</v>
      </c>
      <c r="GB1028" s="15">
        <v>179</v>
      </c>
      <c r="GC1028" s="15">
        <v>180</v>
      </c>
      <c r="GD1028" s="15">
        <v>181</v>
      </c>
      <c r="GE1028" s="15">
        <v>182</v>
      </c>
      <c r="GF1028" s="15">
        <v>183</v>
      </c>
      <c r="GG1028" s="15">
        <v>184</v>
      </c>
      <c r="GH1028" s="15">
        <v>185</v>
      </c>
      <c r="GI1028" s="15">
        <v>186</v>
      </c>
      <c r="GJ1028" s="15">
        <v>187</v>
      </c>
      <c r="GK1028" s="15">
        <v>188</v>
      </c>
      <c r="GL1028" s="15">
        <v>189</v>
      </c>
      <c r="GM1028" s="15">
        <v>190</v>
      </c>
      <c r="GN1028" s="15">
        <v>191</v>
      </c>
      <c r="GO1028" s="15">
        <v>192</v>
      </c>
      <c r="GP1028" s="15">
        <v>193</v>
      </c>
      <c r="GQ1028" s="15">
        <v>194</v>
      </c>
      <c r="GR1028" s="15">
        <v>195</v>
      </c>
      <c r="GS1028" s="15">
        <v>196</v>
      </c>
      <c r="GT1028" s="15">
        <v>197</v>
      </c>
      <c r="GU1028" s="15">
        <v>198</v>
      </c>
      <c r="GV1028" s="15">
        <v>199</v>
      </c>
      <c r="GW1028" s="15">
        <v>200</v>
      </c>
      <c r="GX1028" s="15">
        <v>201</v>
      </c>
      <c r="GY1028" s="15">
        <v>202</v>
      </c>
      <c r="GZ1028" s="15">
        <v>203</v>
      </c>
      <c r="HA1028" s="15">
        <v>204</v>
      </c>
      <c r="HC1028" s="15">
        <v>205</v>
      </c>
      <c r="HD1028" s="15">
        <v>206</v>
      </c>
      <c r="HE1028" s="15">
        <v>207</v>
      </c>
      <c r="HF1028" s="15">
        <v>208</v>
      </c>
    </row>
    <row r="1029" spans="4:215" s="15" customFormat="1">
      <c r="E1029" s="475" t="s">
        <v>311</v>
      </c>
      <c r="F1029" s="15">
        <v>203</v>
      </c>
      <c r="G1029" s="15">
        <v>65</v>
      </c>
      <c r="H1029" s="15">
        <v>137</v>
      </c>
      <c r="I1029" s="15">
        <v>42</v>
      </c>
      <c r="J1029" s="15">
        <v>151</v>
      </c>
      <c r="K1029" s="15">
        <v>115</v>
      </c>
      <c r="L1029" s="15">
        <v>18</v>
      </c>
      <c r="M1029" s="15">
        <v>45</v>
      </c>
      <c r="N1029" s="15">
        <v>52</v>
      </c>
      <c r="O1029" s="15">
        <v>47</v>
      </c>
      <c r="P1029" s="15">
        <v>40</v>
      </c>
      <c r="Q1029" s="15">
        <v>16</v>
      </c>
      <c r="R1029" s="15">
        <v>41</v>
      </c>
      <c r="S1029" s="15">
        <v>3</v>
      </c>
      <c r="T1029" s="15">
        <v>188</v>
      </c>
      <c r="U1029" s="15">
        <v>207</v>
      </c>
      <c r="V1029" s="15">
        <v>26</v>
      </c>
      <c r="W1029" s="15">
        <v>101</v>
      </c>
      <c r="X1029" s="15">
        <v>62</v>
      </c>
      <c r="Y1029" s="15">
        <v>11</v>
      </c>
      <c r="Z1029" s="15">
        <v>70</v>
      </c>
      <c r="AA1029" s="15">
        <v>8</v>
      </c>
      <c r="AB1029" s="15">
        <v>165</v>
      </c>
      <c r="AC1029" s="15">
        <v>198</v>
      </c>
      <c r="AD1029" s="15">
        <v>103</v>
      </c>
      <c r="AE1029" s="15">
        <v>69</v>
      </c>
      <c r="AF1029" s="15">
        <v>204</v>
      </c>
      <c r="AG1029" s="15">
        <v>189</v>
      </c>
      <c r="AH1029" s="15">
        <v>133</v>
      </c>
      <c r="AI1029" s="15">
        <v>46</v>
      </c>
      <c r="AJ1029" s="15">
        <v>155</v>
      </c>
      <c r="AK1029" s="15">
        <v>21</v>
      </c>
      <c r="AL1029" s="15">
        <v>112</v>
      </c>
      <c r="AM1029" s="15">
        <v>60</v>
      </c>
      <c r="AN1029" s="15">
        <v>98</v>
      </c>
      <c r="AO1029" s="15">
        <v>44</v>
      </c>
      <c r="AP1029" s="15">
        <v>160</v>
      </c>
      <c r="AQ1029" s="15">
        <v>141</v>
      </c>
      <c r="AR1029" s="15">
        <v>56</v>
      </c>
      <c r="AS1029" s="15">
        <v>104</v>
      </c>
      <c r="AT1029" s="15">
        <v>84</v>
      </c>
      <c r="AU1029" s="15">
        <v>76</v>
      </c>
      <c r="AV1029" s="15">
        <v>4</v>
      </c>
      <c r="AW1029" s="15">
        <v>148</v>
      </c>
      <c r="AX1029" s="15">
        <v>87</v>
      </c>
      <c r="AY1029" s="15">
        <v>90</v>
      </c>
      <c r="AZ1029" s="15">
        <v>48</v>
      </c>
      <c r="BA1029" s="15">
        <v>149</v>
      </c>
      <c r="BB1029" s="15">
        <v>68</v>
      </c>
      <c r="BC1029" s="15">
        <v>54</v>
      </c>
      <c r="BD1029" s="15">
        <v>83</v>
      </c>
      <c r="BE1029" s="15">
        <v>173</v>
      </c>
      <c r="BF1029" s="15">
        <v>99</v>
      </c>
      <c r="BG1029" s="15">
        <v>17</v>
      </c>
      <c r="BH1029" s="15">
        <v>167</v>
      </c>
      <c r="BI1029" s="15">
        <v>195</v>
      </c>
      <c r="BJ1029" s="15">
        <v>28</v>
      </c>
      <c r="BK1029" s="15">
        <v>77</v>
      </c>
      <c r="BL1029" s="15">
        <v>171</v>
      </c>
      <c r="BM1029" s="15">
        <v>162</v>
      </c>
      <c r="BN1029" s="15">
        <v>34</v>
      </c>
      <c r="BO1029" s="15">
        <v>78</v>
      </c>
      <c r="BP1029" s="15">
        <v>192</v>
      </c>
      <c r="BQ1029" s="15">
        <v>111</v>
      </c>
      <c r="BR1029" s="15">
        <v>36</v>
      </c>
      <c r="BS1029" s="15">
        <v>50</v>
      </c>
      <c r="BT1029" s="15">
        <v>119</v>
      </c>
      <c r="BU1029" s="15">
        <v>140</v>
      </c>
      <c r="BV1029" s="15">
        <v>176</v>
      </c>
      <c r="BW1029" s="15">
        <v>166</v>
      </c>
      <c r="BX1029" s="15">
        <v>27</v>
      </c>
      <c r="BY1029" s="15">
        <v>164</v>
      </c>
      <c r="BZ1029" s="15">
        <v>89</v>
      </c>
      <c r="CA1029" s="15">
        <v>107</v>
      </c>
      <c r="CB1029" s="15">
        <v>96</v>
      </c>
      <c r="CC1029" s="15">
        <v>129</v>
      </c>
      <c r="CD1029" s="15">
        <v>86</v>
      </c>
      <c r="CE1029" s="15">
        <v>19</v>
      </c>
      <c r="CF1029" s="15">
        <v>202</v>
      </c>
      <c r="CG1029" s="15">
        <v>169</v>
      </c>
      <c r="CH1029" s="15">
        <v>206</v>
      </c>
      <c r="CI1029" s="15">
        <v>199</v>
      </c>
      <c r="CJ1029" s="15">
        <v>139</v>
      </c>
      <c r="CK1029" s="15">
        <v>7</v>
      </c>
      <c r="CL1029" s="15">
        <v>109</v>
      </c>
      <c r="CM1029" s="15">
        <v>105</v>
      </c>
      <c r="CN1029" s="15">
        <v>110</v>
      </c>
      <c r="CO1029" s="15">
        <v>22</v>
      </c>
      <c r="CP1029" s="15">
        <v>73</v>
      </c>
      <c r="CQ1029" s="15">
        <v>144</v>
      </c>
      <c r="CR1029" s="15">
        <v>185</v>
      </c>
      <c r="CS1029" s="15">
        <v>128</v>
      </c>
      <c r="CT1029" s="15">
        <v>9</v>
      </c>
      <c r="CU1029" s="15">
        <v>138</v>
      </c>
      <c r="CV1029" s="15">
        <v>196</v>
      </c>
      <c r="CW1029" s="15">
        <v>75</v>
      </c>
      <c r="CX1029" s="15">
        <v>116</v>
      </c>
      <c r="CY1029" s="15">
        <v>1</v>
      </c>
      <c r="CZ1029" s="15">
        <v>131</v>
      </c>
      <c r="DA1029" s="15">
        <v>93</v>
      </c>
      <c r="DB1029" s="15">
        <v>184</v>
      </c>
      <c r="DC1029" s="15">
        <v>174</v>
      </c>
      <c r="DD1029" s="15">
        <v>102</v>
      </c>
      <c r="DE1029" s="15">
        <v>121</v>
      </c>
      <c r="DF1029" s="15">
        <v>71</v>
      </c>
      <c r="DG1029" s="15">
        <v>152</v>
      </c>
      <c r="DH1029" s="15">
        <v>201</v>
      </c>
      <c r="DI1029" s="15">
        <v>146</v>
      </c>
      <c r="DJ1029" s="15">
        <v>85</v>
      </c>
      <c r="DK1029" s="15">
        <v>31</v>
      </c>
      <c r="DL1029" s="15">
        <v>134</v>
      </c>
      <c r="DM1029" s="15">
        <v>49</v>
      </c>
      <c r="DN1029" s="15">
        <v>186</v>
      </c>
      <c r="DO1029" s="15">
        <v>123</v>
      </c>
      <c r="DP1029" s="15">
        <v>154</v>
      </c>
      <c r="DQ1029" s="15">
        <v>64</v>
      </c>
      <c r="DR1029" s="15">
        <v>74</v>
      </c>
      <c r="DS1029" s="15">
        <v>182</v>
      </c>
      <c r="DT1029" s="15">
        <v>205</v>
      </c>
      <c r="DU1029" s="15">
        <v>126</v>
      </c>
      <c r="DV1029" s="15">
        <v>124</v>
      </c>
      <c r="DW1029" s="15">
        <v>168</v>
      </c>
      <c r="DX1029" s="15">
        <v>114</v>
      </c>
      <c r="DY1029" s="15">
        <v>187</v>
      </c>
      <c r="DZ1029" s="15">
        <v>66</v>
      </c>
      <c r="EA1029" s="15">
        <v>95</v>
      </c>
      <c r="EB1029" s="15">
        <v>135</v>
      </c>
      <c r="EC1029" s="15">
        <v>150</v>
      </c>
      <c r="ED1029" s="15">
        <v>125</v>
      </c>
      <c r="EE1029" s="15">
        <v>32</v>
      </c>
      <c r="EF1029" s="15">
        <v>163</v>
      </c>
      <c r="EG1029" s="15">
        <v>180</v>
      </c>
      <c r="EH1029" s="15">
        <v>51</v>
      </c>
      <c r="EI1029" s="15">
        <v>172</v>
      </c>
      <c r="EJ1029" s="15">
        <v>2</v>
      </c>
      <c r="EK1029" s="15">
        <v>88</v>
      </c>
      <c r="EL1029" s="15">
        <v>79</v>
      </c>
      <c r="EM1029" s="15">
        <v>94</v>
      </c>
      <c r="EN1029" s="15">
        <v>57</v>
      </c>
      <c r="EO1029" s="15">
        <v>61</v>
      </c>
      <c r="EP1029" s="15">
        <v>38</v>
      </c>
      <c r="EQ1029" s="15">
        <v>208</v>
      </c>
      <c r="ER1029" s="15">
        <v>15</v>
      </c>
      <c r="ES1029" s="15">
        <v>193</v>
      </c>
      <c r="ET1029" s="15">
        <v>43</v>
      </c>
      <c r="EU1029" s="15">
        <v>113</v>
      </c>
      <c r="EV1029" s="15">
        <v>153</v>
      </c>
      <c r="EW1029" s="15">
        <v>29</v>
      </c>
      <c r="EX1029" s="15">
        <v>130</v>
      </c>
      <c r="EY1029" s="15">
        <v>37</v>
      </c>
      <c r="EZ1029" s="15">
        <v>170</v>
      </c>
      <c r="FA1029" s="15">
        <v>106</v>
      </c>
      <c r="FB1029" s="15">
        <v>147</v>
      </c>
      <c r="FC1029" s="15">
        <v>143</v>
      </c>
      <c r="FD1029" s="15">
        <v>91</v>
      </c>
      <c r="FE1029" s="15">
        <v>39</v>
      </c>
      <c r="FF1029" s="15">
        <v>20</v>
      </c>
      <c r="FG1029" s="15">
        <v>177</v>
      </c>
      <c r="FH1029" s="15">
        <v>145</v>
      </c>
      <c r="FI1029" s="15">
        <v>92</v>
      </c>
      <c r="FJ1029" s="15">
        <v>179</v>
      </c>
      <c r="FK1029" s="15">
        <v>175</v>
      </c>
      <c r="FL1029" s="15">
        <v>127</v>
      </c>
      <c r="FM1029" s="15">
        <v>67</v>
      </c>
      <c r="FN1029" s="15">
        <v>23</v>
      </c>
      <c r="FO1029" s="15">
        <v>13</v>
      </c>
      <c r="FP1029" s="15">
        <v>35</v>
      </c>
      <c r="FQ1029" s="15">
        <v>120</v>
      </c>
      <c r="FR1029" s="15">
        <v>53</v>
      </c>
      <c r="FS1029" s="15">
        <v>161</v>
      </c>
      <c r="FT1029" s="15">
        <v>117</v>
      </c>
      <c r="FU1029" s="15">
        <v>10</v>
      </c>
      <c r="FV1029" s="15">
        <v>100</v>
      </c>
      <c r="FW1029" s="15">
        <v>81</v>
      </c>
      <c r="FX1029" s="15">
        <v>72</v>
      </c>
      <c r="FY1029" s="15">
        <v>194</v>
      </c>
      <c r="FZ1029" s="15">
        <v>158</v>
      </c>
      <c r="GA1029" s="15">
        <v>14</v>
      </c>
      <c r="GB1029" s="15">
        <v>108</v>
      </c>
      <c r="GC1029" s="15">
        <v>136</v>
      </c>
      <c r="GD1029" s="15">
        <v>200</v>
      </c>
      <c r="GE1029" s="15">
        <v>25</v>
      </c>
      <c r="GF1029" s="15">
        <v>157</v>
      </c>
      <c r="GG1029" s="15">
        <v>80</v>
      </c>
      <c r="GH1029" s="15">
        <v>183</v>
      </c>
      <c r="GI1029" s="15">
        <v>12</v>
      </c>
      <c r="GJ1029" s="15">
        <v>58</v>
      </c>
      <c r="GK1029" s="15">
        <v>191</v>
      </c>
      <c r="GL1029" s="15">
        <v>6</v>
      </c>
      <c r="GM1029" s="15">
        <v>181</v>
      </c>
      <c r="GN1029" s="15">
        <v>24</v>
      </c>
      <c r="GO1029" s="15">
        <v>63</v>
      </c>
      <c r="GP1029" s="15">
        <v>97</v>
      </c>
      <c r="GQ1029" s="15">
        <v>142</v>
      </c>
      <c r="GR1029" s="15">
        <v>156</v>
      </c>
      <c r="GS1029" s="15">
        <v>159</v>
      </c>
      <c r="GT1029" s="15">
        <v>59</v>
      </c>
      <c r="GU1029" s="15">
        <v>190</v>
      </c>
      <c r="GV1029" s="15">
        <v>82</v>
      </c>
      <c r="GW1029" s="15">
        <v>122</v>
      </c>
      <c r="GX1029" s="15">
        <v>33</v>
      </c>
      <c r="GY1029" s="15">
        <v>178</v>
      </c>
      <c r="GZ1029" s="15">
        <v>132</v>
      </c>
      <c r="HA1029" s="15">
        <v>197</v>
      </c>
      <c r="HC1029" s="15">
        <v>30</v>
      </c>
      <c r="HD1029" s="15">
        <v>118</v>
      </c>
      <c r="HE1029" s="15">
        <v>55</v>
      </c>
      <c r="HF1029" s="15">
        <v>5</v>
      </c>
    </row>
    <row r="1030" spans="4:215" s="15" customFormat="1">
      <c r="E1030" s="475" t="s">
        <v>313</v>
      </c>
      <c r="F1030" s="15">
        <v>73</v>
      </c>
      <c r="G1030" s="15">
        <v>45</v>
      </c>
      <c r="H1030" s="15">
        <v>62</v>
      </c>
      <c r="I1030" s="15">
        <v>181</v>
      </c>
      <c r="J1030" s="15">
        <v>152</v>
      </c>
      <c r="K1030" s="15">
        <v>5</v>
      </c>
      <c r="L1030" s="15">
        <v>161</v>
      </c>
      <c r="M1030" s="15">
        <v>195</v>
      </c>
      <c r="N1030" s="15">
        <v>106</v>
      </c>
      <c r="O1030" s="15">
        <v>205</v>
      </c>
      <c r="P1030" s="15">
        <v>175</v>
      </c>
      <c r="Q1030" s="15">
        <v>140</v>
      </c>
      <c r="R1030" s="15">
        <v>142</v>
      </c>
      <c r="S1030" s="15">
        <v>18</v>
      </c>
      <c r="T1030" s="15">
        <v>102</v>
      </c>
      <c r="U1030" s="15">
        <v>183</v>
      </c>
      <c r="V1030" s="15">
        <v>143</v>
      </c>
      <c r="W1030" s="15">
        <v>2</v>
      </c>
      <c r="X1030" s="15">
        <v>12</v>
      </c>
      <c r="Y1030" s="15">
        <v>16</v>
      </c>
      <c r="Z1030" s="15">
        <v>80</v>
      </c>
      <c r="AA1030" s="15">
        <v>95</v>
      </c>
      <c r="AB1030" s="15">
        <v>159</v>
      </c>
      <c r="AC1030" s="15">
        <v>117</v>
      </c>
      <c r="AD1030" s="15">
        <v>84</v>
      </c>
      <c r="AE1030" s="15">
        <v>55</v>
      </c>
      <c r="AF1030" s="15">
        <v>94</v>
      </c>
      <c r="AG1030" s="15">
        <v>20</v>
      </c>
      <c r="AH1030" s="15">
        <v>86</v>
      </c>
      <c r="AI1030" s="15">
        <v>34</v>
      </c>
      <c r="AJ1030" s="15">
        <v>79</v>
      </c>
      <c r="AK1030" s="15">
        <v>108</v>
      </c>
      <c r="AL1030" s="15">
        <v>202</v>
      </c>
      <c r="AM1030" s="15">
        <v>41</v>
      </c>
      <c r="AN1030" s="15">
        <v>147</v>
      </c>
      <c r="AO1030" s="15">
        <v>133</v>
      </c>
      <c r="AP1030" s="15">
        <v>123</v>
      </c>
      <c r="AQ1030" s="15">
        <v>71</v>
      </c>
      <c r="AR1030" s="15">
        <v>28</v>
      </c>
      <c r="AS1030" s="15">
        <v>88</v>
      </c>
      <c r="AT1030" s="15">
        <v>197</v>
      </c>
      <c r="AU1030" s="15">
        <v>149</v>
      </c>
      <c r="AV1030" s="15">
        <v>96</v>
      </c>
      <c r="AW1030" s="15">
        <v>26</v>
      </c>
      <c r="AX1030" s="15">
        <v>192</v>
      </c>
      <c r="AY1030" s="15">
        <v>165</v>
      </c>
      <c r="AZ1030" s="15">
        <v>170</v>
      </c>
      <c r="BA1030" s="15">
        <v>59</v>
      </c>
      <c r="BB1030" s="15">
        <v>83</v>
      </c>
      <c r="BC1030" s="15">
        <v>97</v>
      </c>
      <c r="BD1030" s="15">
        <v>154</v>
      </c>
      <c r="BE1030" s="15">
        <v>124</v>
      </c>
      <c r="BF1030" s="15">
        <v>156</v>
      </c>
      <c r="BG1030" s="15">
        <v>51</v>
      </c>
      <c r="BH1030" s="15">
        <v>184</v>
      </c>
      <c r="BI1030" s="15">
        <v>145</v>
      </c>
      <c r="BJ1030" s="15">
        <v>29</v>
      </c>
      <c r="BK1030" s="15">
        <v>135</v>
      </c>
      <c r="BL1030" s="15">
        <v>201</v>
      </c>
      <c r="BM1030" s="15">
        <v>8</v>
      </c>
      <c r="BN1030" s="15">
        <v>107</v>
      </c>
      <c r="BO1030" s="15">
        <v>14</v>
      </c>
      <c r="BP1030" s="15">
        <v>171</v>
      </c>
      <c r="BQ1030" s="15">
        <v>112</v>
      </c>
      <c r="BR1030" s="15">
        <v>179</v>
      </c>
      <c r="BS1030" s="15">
        <v>122</v>
      </c>
      <c r="BT1030" s="15">
        <v>138</v>
      </c>
      <c r="BU1030" s="15">
        <v>44</v>
      </c>
      <c r="BV1030" s="15">
        <v>132</v>
      </c>
      <c r="BW1030" s="15">
        <v>206</v>
      </c>
      <c r="BX1030" s="15">
        <v>144</v>
      </c>
      <c r="BY1030" s="15">
        <v>4</v>
      </c>
      <c r="BZ1030" s="15">
        <v>32</v>
      </c>
      <c r="CA1030" s="15">
        <v>163</v>
      </c>
      <c r="CB1030" s="15">
        <v>13</v>
      </c>
      <c r="CC1030" s="15">
        <v>54</v>
      </c>
      <c r="CD1030" s="15">
        <v>30</v>
      </c>
      <c r="CE1030" s="15">
        <v>31</v>
      </c>
      <c r="CF1030" s="15">
        <v>78</v>
      </c>
      <c r="CG1030" s="15">
        <v>203</v>
      </c>
      <c r="CH1030" s="15">
        <v>130</v>
      </c>
      <c r="CI1030" s="15">
        <v>69</v>
      </c>
      <c r="CJ1030" s="15">
        <v>17</v>
      </c>
      <c r="CK1030" s="15">
        <v>105</v>
      </c>
      <c r="CL1030" s="15">
        <v>182</v>
      </c>
      <c r="CM1030" s="15">
        <v>167</v>
      </c>
      <c r="CN1030" s="15">
        <v>190</v>
      </c>
      <c r="CO1030" s="15">
        <v>47</v>
      </c>
      <c r="CP1030" s="15">
        <v>137</v>
      </c>
      <c r="CQ1030" s="15">
        <v>33</v>
      </c>
      <c r="CR1030" s="15">
        <v>19</v>
      </c>
      <c r="CS1030" s="15">
        <v>93</v>
      </c>
      <c r="CT1030" s="15">
        <v>180</v>
      </c>
      <c r="CU1030" s="15">
        <v>158</v>
      </c>
      <c r="CV1030" s="15">
        <v>207</v>
      </c>
      <c r="CW1030" s="15">
        <v>169</v>
      </c>
      <c r="CX1030" s="15">
        <v>9</v>
      </c>
      <c r="CY1030" s="15">
        <v>204</v>
      </c>
      <c r="CZ1030" s="15">
        <v>38</v>
      </c>
      <c r="DA1030" s="15">
        <v>58</v>
      </c>
      <c r="DB1030" s="15">
        <v>104</v>
      </c>
      <c r="DC1030" s="15">
        <v>15</v>
      </c>
      <c r="DD1030" s="15">
        <v>42</v>
      </c>
      <c r="DE1030" s="15">
        <v>178</v>
      </c>
      <c r="DF1030" s="15">
        <v>64</v>
      </c>
      <c r="DG1030" s="15">
        <v>125</v>
      </c>
      <c r="DH1030" s="15">
        <v>136</v>
      </c>
      <c r="DI1030" s="15">
        <v>92</v>
      </c>
      <c r="DJ1030" s="15">
        <v>116</v>
      </c>
      <c r="DK1030" s="15">
        <v>6</v>
      </c>
      <c r="DL1030" s="15">
        <v>67</v>
      </c>
      <c r="DM1030" s="15">
        <v>134</v>
      </c>
      <c r="DN1030" s="15">
        <v>61</v>
      </c>
      <c r="DO1030" s="15">
        <v>168</v>
      </c>
      <c r="DP1030" s="15">
        <v>121</v>
      </c>
      <c r="DQ1030" s="15">
        <v>87</v>
      </c>
      <c r="DR1030" s="15">
        <v>24</v>
      </c>
      <c r="DS1030" s="15">
        <v>35</v>
      </c>
      <c r="DT1030" s="15">
        <v>113</v>
      </c>
      <c r="DU1030" s="15">
        <v>191</v>
      </c>
      <c r="DV1030" s="15">
        <v>99</v>
      </c>
      <c r="DW1030" s="15">
        <v>200</v>
      </c>
      <c r="DX1030" s="15">
        <v>110</v>
      </c>
      <c r="DY1030" s="15">
        <v>76</v>
      </c>
      <c r="DZ1030" s="15">
        <v>118</v>
      </c>
      <c r="EA1030" s="15">
        <v>208</v>
      </c>
      <c r="EB1030" s="15">
        <v>155</v>
      </c>
      <c r="EC1030" s="15">
        <v>46</v>
      </c>
      <c r="ED1030" s="15">
        <v>90</v>
      </c>
      <c r="EE1030" s="15">
        <v>176</v>
      </c>
      <c r="EF1030" s="15">
        <v>120</v>
      </c>
      <c r="EG1030" s="15">
        <v>188</v>
      </c>
      <c r="EH1030" s="15">
        <v>174</v>
      </c>
      <c r="EI1030" s="15">
        <v>126</v>
      </c>
      <c r="EJ1030" s="15">
        <v>21</v>
      </c>
      <c r="EK1030" s="15">
        <v>82</v>
      </c>
      <c r="EL1030" s="15">
        <v>89</v>
      </c>
      <c r="EM1030" s="15">
        <v>74</v>
      </c>
      <c r="EN1030" s="15">
        <v>177</v>
      </c>
      <c r="EO1030" s="15">
        <v>101</v>
      </c>
      <c r="EP1030" s="15">
        <v>68</v>
      </c>
      <c r="EQ1030" s="15">
        <v>150</v>
      </c>
      <c r="ER1030" s="15">
        <v>49</v>
      </c>
      <c r="ES1030" s="15">
        <v>40</v>
      </c>
      <c r="ET1030" s="15">
        <v>56</v>
      </c>
      <c r="EU1030" s="15">
        <v>85</v>
      </c>
      <c r="EV1030" s="15">
        <v>53</v>
      </c>
      <c r="EW1030" s="15">
        <v>187</v>
      </c>
      <c r="EX1030" s="15">
        <v>70</v>
      </c>
      <c r="EY1030" s="15">
        <v>131</v>
      </c>
      <c r="EZ1030" s="15">
        <v>25</v>
      </c>
      <c r="FA1030" s="15">
        <v>98</v>
      </c>
      <c r="FB1030" s="15">
        <v>7</v>
      </c>
      <c r="FC1030" s="15">
        <v>48</v>
      </c>
      <c r="FD1030" s="15">
        <v>127</v>
      </c>
      <c r="FE1030" s="15">
        <v>37</v>
      </c>
      <c r="FF1030" s="15">
        <v>189</v>
      </c>
      <c r="FG1030" s="15">
        <v>66</v>
      </c>
      <c r="FH1030" s="15">
        <v>173</v>
      </c>
      <c r="FI1030" s="15">
        <v>81</v>
      </c>
      <c r="FJ1030" s="15">
        <v>3</v>
      </c>
      <c r="FK1030" s="15">
        <v>196</v>
      </c>
      <c r="FL1030" s="15">
        <v>111</v>
      </c>
      <c r="FM1030" s="15">
        <v>91</v>
      </c>
      <c r="FN1030" s="15">
        <v>129</v>
      </c>
      <c r="FO1030" s="15">
        <v>164</v>
      </c>
      <c r="FP1030" s="15">
        <v>193</v>
      </c>
      <c r="FQ1030" s="15">
        <v>10</v>
      </c>
      <c r="FR1030" s="15">
        <v>151</v>
      </c>
      <c r="FS1030" s="15">
        <v>146</v>
      </c>
      <c r="FT1030" s="15">
        <v>60</v>
      </c>
      <c r="FU1030" s="15">
        <v>43</v>
      </c>
      <c r="FV1030" s="15">
        <v>65</v>
      </c>
      <c r="FW1030" s="15">
        <v>75</v>
      </c>
      <c r="FX1030" s="15">
        <v>77</v>
      </c>
      <c r="FY1030" s="15">
        <v>109</v>
      </c>
      <c r="FZ1030" s="15">
        <v>103</v>
      </c>
      <c r="GA1030" s="15">
        <v>72</v>
      </c>
      <c r="GB1030" s="15">
        <v>1</v>
      </c>
      <c r="GC1030" s="15">
        <v>27</v>
      </c>
      <c r="GD1030" s="15">
        <v>100</v>
      </c>
      <c r="GE1030" s="15">
        <v>39</v>
      </c>
      <c r="GF1030" s="15">
        <v>199</v>
      </c>
      <c r="GG1030" s="15">
        <v>50</v>
      </c>
      <c r="GH1030" s="15">
        <v>63</v>
      </c>
      <c r="GI1030" s="15">
        <v>172</v>
      </c>
      <c r="GJ1030" s="15">
        <v>114</v>
      </c>
      <c r="GK1030" s="15">
        <v>52</v>
      </c>
      <c r="GL1030" s="15">
        <v>128</v>
      </c>
      <c r="GM1030" s="15">
        <v>153</v>
      </c>
      <c r="GN1030" s="15">
        <v>119</v>
      </c>
      <c r="GO1030" s="15">
        <v>23</v>
      </c>
      <c r="GP1030" s="15">
        <v>57</v>
      </c>
      <c r="GQ1030" s="15">
        <v>157</v>
      </c>
      <c r="GR1030" s="15">
        <v>186</v>
      </c>
      <c r="GS1030" s="15">
        <v>162</v>
      </c>
      <c r="GT1030" s="15">
        <v>11</v>
      </c>
      <c r="GU1030" s="15">
        <v>166</v>
      </c>
      <c r="GV1030" s="15">
        <v>36</v>
      </c>
      <c r="GW1030" s="15">
        <v>22</v>
      </c>
      <c r="GX1030" s="15">
        <v>160</v>
      </c>
      <c r="GY1030" s="15">
        <v>198</v>
      </c>
      <c r="GZ1030" s="15">
        <v>194</v>
      </c>
      <c r="HA1030" s="15">
        <v>115</v>
      </c>
      <c r="HC1030" s="15">
        <v>148</v>
      </c>
      <c r="HD1030" s="15">
        <v>139</v>
      </c>
      <c r="HE1030" s="15">
        <v>185</v>
      </c>
      <c r="HF1030" s="15">
        <v>141</v>
      </c>
    </row>
    <row r="1031" spans="4:215" s="15" customFormat="1"/>
    <row r="1032" spans="4:215" s="15" customFormat="1">
      <c r="D1032" s="479">
        <v>209</v>
      </c>
      <c r="E1032" s="40" t="s">
        <v>338</v>
      </c>
    </row>
    <row r="1033" spans="4:215" s="15" customFormat="1">
      <c r="E1033" s="475" t="s">
        <v>283</v>
      </c>
      <c r="F1033" s="15">
        <v>1</v>
      </c>
      <c r="G1033" s="15">
        <v>2</v>
      </c>
      <c r="H1033" s="15">
        <v>3</v>
      </c>
      <c r="I1033" s="15">
        <v>4</v>
      </c>
      <c r="J1033" s="15">
        <v>5</v>
      </c>
      <c r="K1033" s="15">
        <v>6</v>
      </c>
      <c r="L1033" s="15">
        <v>7</v>
      </c>
      <c r="M1033" s="15">
        <v>8</v>
      </c>
      <c r="N1033" s="15">
        <v>9</v>
      </c>
      <c r="O1033" s="15">
        <v>10</v>
      </c>
      <c r="P1033" s="15">
        <v>11</v>
      </c>
      <c r="Q1033" s="15">
        <v>12</v>
      </c>
      <c r="R1033" s="15">
        <v>13</v>
      </c>
      <c r="S1033" s="15">
        <v>14</v>
      </c>
      <c r="T1033" s="15">
        <v>15</v>
      </c>
      <c r="U1033" s="15">
        <v>16</v>
      </c>
      <c r="V1033" s="15">
        <v>17</v>
      </c>
      <c r="W1033" s="15">
        <v>18</v>
      </c>
      <c r="X1033" s="15">
        <v>19</v>
      </c>
      <c r="Y1033" s="15">
        <v>20</v>
      </c>
      <c r="Z1033" s="15">
        <v>21</v>
      </c>
      <c r="AA1033" s="15">
        <v>22</v>
      </c>
      <c r="AB1033" s="15">
        <v>23</v>
      </c>
      <c r="AC1033" s="15">
        <v>24</v>
      </c>
      <c r="AD1033" s="15">
        <v>25</v>
      </c>
      <c r="AE1033" s="15">
        <v>26</v>
      </c>
      <c r="AF1033" s="15">
        <v>27</v>
      </c>
      <c r="AG1033" s="15">
        <v>28</v>
      </c>
      <c r="AH1033" s="15">
        <v>29</v>
      </c>
      <c r="AI1033" s="15">
        <v>30</v>
      </c>
      <c r="AJ1033" s="15">
        <v>31</v>
      </c>
      <c r="AK1033" s="15">
        <v>32</v>
      </c>
      <c r="AL1033" s="15">
        <v>33</v>
      </c>
      <c r="AM1033" s="15">
        <v>34</v>
      </c>
      <c r="AN1033" s="15">
        <v>35</v>
      </c>
      <c r="AO1033" s="15">
        <v>36</v>
      </c>
      <c r="AP1033" s="15">
        <v>37</v>
      </c>
      <c r="AQ1033" s="15">
        <v>38</v>
      </c>
      <c r="AR1033" s="15">
        <v>39</v>
      </c>
      <c r="AS1033" s="15">
        <v>40</v>
      </c>
      <c r="AT1033" s="15">
        <v>41</v>
      </c>
      <c r="AU1033" s="15">
        <v>42</v>
      </c>
      <c r="AV1033" s="15">
        <v>43</v>
      </c>
      <c r="AW1033" s="15">
        <v>44</v>
      </c>
      <c r="AX1033" s="15">
        <v>45</v>
      </c>
      <c r="AY1033" s="15">
        <v>46</v>
      </c>
      <c r="AZ1033" s="15">
        <v>47</v>
      </c>
      <c r="BA1033" s="15">
        <v>48</v>
      </c>
      <c r="BB1033" s="15">
        <v>49</v>
      </c>
      <c r="BC1033" s="15">
        <v>50</v>
      </c>
      <c r="BD1033" s="15">
        <v>51</v>
      </c>
      <c r="BE1033" s="15">
        <v>52</v>
      </c>
      <c r="BF1033" s="15">
        <v>53</v>
      </c>
      <c r="BG1033" s="15">
        <v>54</v>
      </c>
      <c r="BH1033" s="15">
        <v>55</v>
      </c>
      <c r="BI1033" s="15">
        <v>56</v>
      </c>
      <c r="BJ1033" s="15">
        <v>57</v>
      </c>
      <c r="BK1033" s="15">
        <v>58</v>
      </c>
      <c r="BL1033" s="15">
        <v>59</v>
      </c>
      <c r="BM1033" s="15">
        <v>60</v>
      </c>
      <c r="BN1033" s="15">
        <v>61</v>
      </c>
      <c r="BO1033" s="15">
        <v>62</v>
      </c>
      <c r="BP1033" s="15">
        <v>63</v>
      </c>
      <c r="BQ1033" s="15">
        <v>64</v>
      </c>
      <c r="BR1033" s="15">
        <v>65</v>
      </c>
      <c r="BS1033" s="15">
        <v>66</v>
      </c>
      <c r="BT1033" s="15">
        <v>67</v>
      </c>
      <c r="BU1033" s="15">
        <v>68</v>
      </c>
      <c r="BV1033" s="15">
        <v>69</v>
      </c>
      <c r="BW1033" s="15">
        <v>70</v>
      </c>
      <c r="BX1033" s="15">
        <v>71</v>
      </c>
      <c r="BY1033" s="15">
        <v>72</v>
      </c>
      <c r="BZ1033" s="15">
        <v>73</v>
      </c>
      <c r="CA1033" s="15">
        <v>74</v>
      </c>
      <c r="CB1033" s="15">
        <v>75</v>
      </c>
      <c r="CC1033" s="15">
        <v>76</v>
      </c>
      <c r="CD1033" s="15">
        <v>77</v>
      </c>
      <c r="CE1033" s="15">
        <v>78</v>
      </c>
      <c r="CF1033" s="15">
        <v>79</v>
      </c>
      <c r="CG1033" s="15">
        <v>80</v>
      </c>
      <c r="CH1033" s="15">
        <v>81</v>
      </c>
      <c r="CI1033" s="15">
        <v>82</v>
      </c>
      <c r="CJ1033" s="15">
        <v>83</v>
      </c>
      <c r="CK1033" s="15">
        <v>84</v>
      </c>
      <c r="CL1033" s="15">
        <v>85</v>
      </c>
      <c r="CM1033" s="15">
        <v>86</v>
      </c>
      <c r="CN1033" s="15">
        <v>87</v>
      </c>
      <c r="CO1033" s="15">
        <v>88</v>
      </c>
      <c r="CP1033" s="15">
        <v>89</v>
      </c>
      <c r="CQ1033" s="15">
        <v>90</v>
      </c>
      <c r="CR1033" s="15">
        <v>91</v>
      </c>
      <c r="CS1033" s="15">
        <v>92</v>
      </c>
      <c r="CT1033" s="15">
        <v>93</v>
      </c>
      <c r="CU1033" s="15">
        <v>94</v>
      </c>
      <c r="CV1033" s="15">
        <v>95</v>
      </c>
      <c r="CW1033" s="15">
        <v>96</v>
      </c>
      <c r="CX1033" s="15">
        <v>97</v>
      </c>
      <c r="CY1033" s="15">
        <v>98</v>
      </c>
      <c r="CZ1033" s="15">
        <v>99</v>
      </c>
      <c r="DA1033" s="15">
        <v>100</v>
      </c>
      <c r="DB1033" s="15">
        <v>101</v>
      </c>
      <c r="DC1033" s="15">
        <v>102</v>
      </c>
      <c r="DD1033" s="15">
        <v>103</v>
      </c>
      <c r="DE1033" s="15">
        <v>104</v>
      </c>
      <c r="DF1033" s="15">
        <v>105</v>
      </c>
      <c r="DG1033" s="15">
        <v>106</v>
      </c>
      <c r="DH1033" s="15">
        <v>107</v>
      </c>
      <c r="DI1033" s="15">
        <v>108</v>
      </c>
      <c r="DJ1033" s="15">
        <v>109</v>
      </c>
      <c r="DK1033" s="15">
        <v>110</v>
      </c>
      <c r="DL1033" s="15">
        <v>111</v>
      </c>
      <c r="DM1033" s="15">
        <v>112</v>
      </c>
      <c r="DN1033" s="15">
        <v>113</v>
      </c>
      <c r="DO1033" s="15">
        <v>114</v>
      </c>
      <c r="DP1033" s="15">
        <v>115</v>
      </c>
      <c r="DQ1033" s="15">
        <v>116</v>
      </c>
      <c r="DR1033" s="15">
        <v>117</v>
      </c>
      <c r="DS1033" s="15">
        <v>118</v>
      </c>
      <c r="DT1033" s="15">
        <v>119</v>
      </c>
      <c r="DU1033" s="15">
        <v>120</v>
      </c>
      <c r="DV1033" s="15">
        <v>121</v>
      </c>
      <c r="DW1033" s="15">
        <v>122</v>
      </c>
      <c r="DX1033" s="15">
        <v>123</v>
      </c>
      <c r="DY1033" s="15">
        <v>124</v>
      </c>
      <c r="DZ1033" s="15">
        <v>125</v>
      </c>
      <c r="EA1033" s="15">
        <v>126</v>
      </c>
      <c r="EB1033" s="15">
        <v>127</v>
      </c>
      <c r="EC1033" s="15">
        <v>128</v>
      </c>
      <c r="ED1033" s="15">
        <v>129</v>
      </c>
      <c r="EE1033" s="15">
        <v>130</v>
      </c>
      <c r="EF1033" s="15">
        <v>131</v>
      </c>
      <c r="EG1033" s="15">
        <v>132</v>
      </c>
      <c r="EH1033" s="15">
        <v>133</v>
      </c>
      <c r="EI1033" s="15">
        <v>134</v>
      </c>
      <c r="EJ1033" s="15">
        <v>135</v>
      </c>
      <c r="EK1033" s="15">
        <v>136</v>
      </c>
      <c r="EL1033" s="15">
        <v>137</v>
      </c>
      <c r="EM1033" s="15">
        <v>138</v>
      </c>
      <c r="EN1033" s="15">
        <v>139</v>
      </c>
      <c r="EO1033" s="15">
        <v>140</v>
      </c>
      <c r="EP1033" s="15">
        <v>141</v>
      </c>
      <c r="EQ1033" s="15">
        <v>142</v>
      </c>
      <c r="ER1033" s="15">
        <v>143</v>
      </c>
      <c r="ES1033" s="15">
        <v>144</v>
      </c>
      <c r="ET1033" s="15">
        <v>145</v>
      </c>
      <c r="EU1033" s="15">
        <v>146</v>
      </c>
      <c r="EV1033" s="15">
        <v>147</v>
      </c>
      <c r="EW1033" s="15">
        <v>148</v>
      </c>
      <c r="EX1033" s="15">
        <v>149</v>
      </c>
      <c r="EY1033" s="15">
        <v>150</v>
      </c>
      <c r="EZ1033" s="15">
        <v>151</v>
      </c>
      <c r="FA1033" s="15">
        <v>152</v>
      </c>
      <c r="FB1033" s="15">
        <v>153</v>
      </c>
      <c r="FC1033" s="15">
        <v>154</v>
      </c>
      <c r="FD1033" s="15">
        <v>155</v>
      </c>
      <c r="FE1033" s="15">
        <v>156</v>
      </c>
      <c r="FF1033" s="15">
        <v>157</v>
      </c>
      <c r="FG1033" s="15">
        <v>158</v>
      </c>
      <c r="FH1033" s="15">
        <v>159</v>
      </c>
      <c r="FI1033" s="15">
        <v>160</v>
      </c>
      <c r="FJ1033" s="15">
        <v>161</v>
      </c>
      <c r="FK1033" s="15">
        <v>162</v>
      </c>
      <c r="FL1033" s="15">
        <v>163</v>
      </c>
      <c r="FM1033" s="15">
        <v>164</v>
      </c>
      <c r="FN1033" s="15">
        <v>165</v>
      </c>
      <c r="FO1033" s="15">
        <v>166</v>
      </c>
      <c r="FP1033" s="15">
        <v>167</v>
      </c>
      <c r="FQ1033" s="15">
        <v>168</v>
      </c>
      <c r="FR1033" s="15">
        <v>169</v>
      </c>
      <c r="FS1033" s="15">
        <v>170</v>
      </c>
      <c r="FT1033" s="15">
        <v>171</v>
      </c>
      <c r="FU1033" s="15">
        <v>172</v>
      </c>
      <c r="FV1033" s="15">
        <v>173</v>
      </c>
      <c r="FW1033" s="15">
        <v>174</v>
      </c>
      <c r="FX1033" s="15">
        <v>175</v>
      </c>
      <c r="FY1033" s="15">
        <v>176</v>
      </c>
      <c r="FZ1033" s="15">
        <v>177</v>
      </c>
      <c r="GA1033" s="15">
        <v>178</v>
      </c>
      <c r="GB1033" s="15">
        <v>179</v>
      </c>
      <c r="GC1033" s="15">
        <v>180</v>
      </c>
      <c r="GD1033" s="15">
        <v>181</v>
      </c>
      <c r="GE1033" s="15">
        <v>182</v>
      </c>
      <c r="GF1033" s="15">
        <v>183</v>
      </c>
      <c r="GG1033" s="15">
        <v>184</v>
      </c>
      <c r="GH1033" s="15">
        <v>185</v>
      </c>
      <c r="GI1033" s="15">
        <v>186</v>
      </c>
      <c r="GJ1033" s="15">
        <v>187</v>
      </c>
      <c r="GK1033" s="15">
        <v>188</v>
      </c>
      <c r="GL1033" s="15">
        <v>189</v>
      </c>
      <c r="GM1033" s="15">
        <v>190</v>
      </c>
      <c r="GN1033" s="15">
        <v>191</v>
      </c>
      <c r="GO1033" s="15">
        <v>192</v>
      </c>
      <c r="GP1033" s="15">
        <v>193</v>
      </c>
      <c r="GQ1033" s="15">
        <v>194</v>
      </c>
      <c r="GR1033" s="15">
        <v>195</v>
      </c>
      <c r="GS1033" s="15">
        <v>196</v>
      </c>
      <c r="GT1033" s="15">
        <v>197</v>
      </c>
      <c r="GU1033" s="15">
        <v>198</v>
      </c>
      <c r="GV1033" s="15">
        <v>199</v>
      </c>
      <c r="GW1033" s="15">
        <v>200</v>
      </c>
      <c r="GX1033" s="15">
        <v>201</v>
      </c>
      <c r="GY1033" s="15">
        <v>202</v>
      </c>
      <c r="GZ1033" s="15">
        <v>203</v>
      </c>
      <c r="HA1033" s="15">
        <v>204</v>
      </c>
      <c r="HB1033" s="15">
        <v>205</v>
      </c>
      <c r="HC1033" s="15">
        <v>206</v>
      </c>
      <c r="HD1033" s="15">
        <v>207</v>
      </c>
      <c r="HE1033" s="15">
        <v>208</v>
      </c>
      <c r="HF1033" s="15">
        <v>209</v>
      </c>
    </row>
    <row r="1034" spans="4:215" s="15" customFormat="1">
      <c r="E1034" s="475" t="s">
        <v>311</v>
      </c>
      <c r="F1034" s="15">
        <v>19</v>
      </c>
      <c r="G1034" s="15">
        <v>169</v>
      </c>
      <c r="H1034" s="15">
        <v>185</v>
      </c>
      <c r="I1034" s="15">
        <v>125</v>
      </c>
      <c r="J1034" s="15">
        <v>176</v>
      </c>
      <c r="K1034" s="15">
        <v>97</v>
      </c>
      <c r="L1034" s="15">
        <v>208</v>
      </c>
      <c r="M1034" s="15">
        <v>66</v>
      </c>
      <c r="N1034" s="15">
        <v>127</v>
      </c>
      <c r="O1034" s="15">
        <v>188</v>
      </c>
      <c r="P1034" s="15">
        <v>154</v>
      </c>
      <c r="Q1034" s="15">
        <v>171</v>
      </c>
      <c r="R1034" s="15">
        <v>205</v>
      </c>
      <c r="S1034" s="15">
        <v>163</v>
      </c>
      <c r="T1034" s="15">
        <v>32</v>
      </c>
      <c r="U1034" s="15">
        <v>112</v>
      </c>
      <c r="V1034" s="15">
        <v>161</v>
      </c>
      <c r="W1034" s="15">
        <v>106</v>
      </c>
      <c r="X1034" s="15">
        <v>101</v>
      </c>
      <c r="Y1034" s="15">
        <v>46</v>
      </c>
      <c r="Z1034" s="15">
        <v>18</v>
      </c>
      <c r="AA1034" s="15">
        <v>136</v>
      </c>
      <c r="AB1034" s="15">
        <v>167</v>
      </c>
      <c r="AC1034" s="15">
        <v>148</v>
      </c>
      <c r="AD1034" s="15">
        <v>59</v>
      </c>
      <c r="AE1034" s="15">
        <v>110</v>
      </c>
      <c r="AF1034" s="15">
        <v>98</v>
      </c>
      <c r="AG1034" s="15">
        <v>74</v>
      </c>
      <c r="AH1034" s="15">
        <v>141</v>
      </c>
      <c r="AI1034" s="15">
        <v>151</v>
      </c>
      <c r="AJ1034" s="15">
        <v>80</v>
      </c>
      <c r="AK1034" s="15">
        <v>15</v>
      </c>
      <c r="AL1034" s="15">
        <v>17</v>
      </c>
      <c r="AM1034" s="15">
        <v>152</v>
      </c>
      <c r="AN1034" s="15">
        <v>89</v>
      </c>
      <c r="AO1034" s="15">
        <v>5</v>
      </c>
      <c r="AP1034" s="15">
        <v>133</v>
      </c>
      <c r="AQ1034" s="15">
        <v>162</v>
      </c>
      <c r="AR1034" s="15">
        <v>108</v>
      </c>
      <c r="AS1034" s="15">
        <v>88</v>
      </c>
      <c r="AT1034" s="15">
        <v>3</v>
      </c>
      <c r="AU1034" s="15">
        <v>23</v>
      </c>
      <c r="AV1034" s="15">
        <v>86</v>
      </c>
      <c r="AW1034" s="15">
        <v>82</v>
      </c>
      <c r="AX1034" s="15">
        <v>187</v>
      </c>
      <c r="AY1034" s="15">
        <v>147</v>
      </c>
      <c r="AZ1034" s="15">
        <v>76</v>
      </c>
      <c r="BA1034" s="15">
        <v>120</v>
      </c>
      <c r="BB1034" s="15">
        <v>33</v>
      </c>
      <c r="BC1034" s="15">
        <v>159</v>
      </c>
      <c r="BD1034" s="15">
        <v>189</v>
      </c>
      <c r="BE1034" s="15">
        <v>93</v>
      </c>
      <c r="BF1034" s="15">
        <v>99</v>
      </c>
      <c r="BG1034" s="15">
        <v>172</v>
      </c>
      <c r="BH1034" s="15">
        <v>193</v>
      </c>
      <c r="BI1034" s="15">
        <v>52</v>
      </c>
      <c r="BJ1034" s="15">
        <v>146</v>
      </c>
      <c r="BK1034" s="15">
        <v>42</v>
      </c>
      <c r="BL1034" s="15">
        <v>25</v>
      </c>
      <c r="BM1034" s="15">
        <v>178</v>
      </c>
      <c r="BN1034" s="15">
        <v>195</v>
      </c>
      <c r="BO1034" s="15">
        <v>181</v>
      </c>
      <c r="BP1034" s="15">
        <v>207</v>
      </c>
      <c r="BQ1034" s="15">
        <v>8</v>
      </c>
      <c r="BR1034" s="15">
        <v>157</v>
      </c>
      <c r="BS1034" s="15">
        <v>29</v>
      </c>
      <c r="BT1034" s="15">
        <v>105</v>
      </c>
      <c r="BU1034" s="15">
        <v>85</v>
      </c>
      <c r="BV1034" s="15">
        <v>121</v>
      </c>
      <c r="BW1034" s="15">
        <v>2</v>
      </c>
      <c r="BX1034" s="15">
        <v>73</v>
      </c>
      <c r="BY1034" s="15">
        <v>43</v>
      </c>
      <c r="BZ1034" s="15">
        <v>192</v>
      </c>
      <c r="CA1034" s="15">
        <v>92</v>
      </c>
      <c r="CB1034" s="15">
        <v>113</v>
      </c>
      <c r="CC1034" s="15">
        <v>209</v>
      </c>
      <c r="CD1034" s="15">
        <v>183</v>
      </c>
      <c r="CE1034" s="15">
        <v>57</v>
      </c>
      <c r="CF1034" s="15">
        <v>100</v>
      </c>
      <c r="CG1034" s="15">
        <v>28</v>
      </c>
      <c r="CH1034" s="15">
        <v>190</v>
      </c>
      <c r="CI1034" s="15">
        <v>194</v>
      </c>
      <c r="CJ1034" s="15">
        <v>102</v>
      </c>
      <c r="CK1034" s="15">
        <v>131</v>
      </c>
      <c r="CL1034" s="15">
        <v>111</v>
      </c>
      <c r="CM1034" s="15">
        <v>34</v>
      </c>
      <c r="CN1034" s="15">
        <v>180</v>
      </c>
      <c r="CO1034" s="15">
        <v>124</v>
      </c>
      <c r="CP1034" s="15">
        <v>173</v>
      </c>
      <c r="CQ1034" s="15">
        <v>96</v>
      </c>
      <c r="CR1034" s="15">
        <v>38</v>
      </c>
      <c r="CS1034" s="15">
        <v>69</v>
      </c>
      <c r="CT1034" s="15">
        <v>65</v>
      </c>
      <c r="CU1034" s="15">
        <v>16</v>
      </c>
      <c r="CV1034" s="15">
        <v>6</v>
      </c>
      <c r="CW1034" s="15">
        <v>137</v>
      </c>
      <c r="CX1034" s="15">
        <v>50</v>
      </c>
      <c r="CY1034" s="15">
        <v>170</v>
      </c>
      <c r="CZ1034" s="15">
        <v>91</v>
      </c>
      <c r="DA1034" s="15">
        <v>79</v>
      </c>
      <c r="DB1034" s="15">
        <v>200</v>
      </c>
      <c r="DC1034" s="15">
        <v>21</v>
      </c>
      <c r="DD1034" s="15">
        <v>64</v>
      </c>
      <c r="DE1034" s="15">
        <v>138</v>
      </c>
      <c r="DF1034" s="15">
        <v>51</v>
      </c>
      <c r="DG1034" s="15">
        <v>12</v>
      </c>
      <c r="DH1034" s="15">
        <v>164</v>
      </c>
      <c r="DI1034" s="15">
        <v>182</v>
      </c>
      <c r="DJ1034" s="15">
        <v>60</v>
      </c>
      <c r="DK1034" s="15">
        <v>26</v>
      </c>
      <c r="DL1034" s="15">
        <v>179</v>
      </c>
      <c r="DM1034" s="15">
        <v>128</v>
      </c>
      <c r="DN1034" s="15">
        <v>1</v>
      </c>
      <c r="DO1034" s="15">
        <v>61</v>
      </c>
      <c r="DP1034" s="15">
        <v>144</v>
      </c>
      <c r="DQ1034" s="15">
        <v>150</v>
      </c>
      <c r="DR1034" s="15">
        <v>84</v>
      </c>
      <c r="DS1034" s="15">
        <v>54</v>
      </c>
      <c r="DT1034" s="15">
        <v>78</v>
      </c>
      <c r="DU1034" s="15">
        <v>174</v>
      </c>
      <c r="DV1034" s="15">
        <v>35</v>
      </c>
      <c r="DW1034" s="15">
        <v>153</v>
      </c>
      <c r="DX1034" s="15">
        <v>177</v>
      </c>
      <c r="DY1034" s="15">
        <v>70</v>
      </c>
      <c r="DZ1034" s="15">
        <v>4</v>
      </c>
      <c r="EA1034" s="15">
        <v>184</v>
      </c>
      <c r="EB1034" s="15">
        <v>9</v>
      </c>
      <c r="EC1034" s="15">
        <v>156</v>
      </c>
      <c r="ED1034" s="15">
        <v>175</v>
      </c>
      <c r="EE1034" s="15">
        <v>122</v>
      </c>
      <c r="EF1034" s="15">
        <v>145</v>
      </c>
      <c r="EG1034" s="15">
        <v>63</v>
      </c>
      <c r="EH1034" s="15">
        <v>24</v>
      </c>
      <c r="EI1034" s="15">
        <v>58</v>
      </c>
      <c r="EJ1034" s="15">
        <v>158</v>
      </c>
      <c r="EK1034" s="15">
        <v>55</v>
      </c>
      <c r="EL1034" s="15">
        <v>44</v>
      </c>
      <c r="EM1034" s="15">
        <v>67</v>
      </c>
      <c r="EN1034" s="15">
        <v>48</v>
      </c>
      <c r="EO1034" s="15">
        <v>87</v>
      </c>
      <c r="EP1034" s="15">
        <v>90</v>
      </c>
      <c r="EQ1034" s="15">
        <v>191</v>
      </c>
      <c r="ER1034" s="15">
        <v>81</v>
      </c>
      <c r="ES1034" s="15">
        <v>186</v>
      </c>
      <c r="ET1034" s="15">
        <v>114</v>
      </c>
      <c r="EU1034" s="15">
        <v>140</v>
      </c>
      <c r="EV1034" s="15">
        <v>45</v>
      </c>
      <c r="EW1034" s="15">
        <v>155</v>
      </c>
      <c r="EX1034" s="15">
        <v>203</v>
      </c>
      <c r="EY1034" s="15">
        <v>7</v>
      </c>
      <c r="EZ1034" s="15">
        <v>134</v>
      </c>
      <c r="FA1034" s="15">
        <v>198</v>
      </c>
      <c r="FB1034" s="15">
        <v>37</v>
      </c>
      <c r="FC1034" s="15">
        <v>123</v>
      </c>
      <c r="FD1034" s="15">
        <v>204</v>
      </c>
      <c r="FE1034" s="15">
        <v>13</v>
      </c>
      <c r="FF1034" s="15">
        <v>53</v>
      </c>
      <c r="FG1034" s="15">
        <v>202</v>
      </c>
      <c r="FH1034" s="15">
        <v>95</v>
      </c>
      <c r="FI1034" s="15">
        <v>129</v>
      </c>
      <c r="FJ1034" s="15">
        <v>199</v>
      </c>
      <c r="FK1034" s="15">
        <v>103</v>
      </c>
      <c r="FL1034" s="15">
        <v>135</v>
      </c>
      <c r="FM1034" s="15">
        <v>126</v>
      </c>
      <c r="FN1034" s="15">
        <v>201</v>
      </c>
      <c r="FO1034" s="15">
        <v>109</v>
      </c>
      <c r="FP1034" s="15">
        <v>115</v>
      </c>
      <c r="FQ1034" s="15">
        <v>56</v>
      </c>
      <c r="FR1034" s="15">
        <v>116</v>
      </c>
      <c r="FS1034" s="15">
        <v>196</v>
      </c>
      <c r="FT1034" s="15">
        <v>14</v>
      </c>
      <c r="FU1034" s="15">
        <v>139</v>
      </c>
      <c r="FV1034" s="15">
        <v>49</v>
      </c>
      <c r="FW1034" s="15">
        <v>160</v>
      </c>
      <c r="FX1034" s="15">
        <v>94</v>
      </c>
      <c r="FY1034" s="15">
        <v>83</v>
      </c>
      <c r="FZ1034" s="15">
        <v>39</v>
      </c>
      <c r="GA1034" s="15">
        <v>197</v>
      </c>
      <c r="GB1034" s="15">
        <v>117</v>
      </c>
      <c r="GC1034" s="15">
        <v>11</v>
      </c>
      <c r="GD1034" s="15">
        <v>40</v>
      </c>
      <c r="GE1034" s="15">
        <v>165</v>
      </c>
      <c r="GF1034" s="15">
        <v>75</v>
      </c>
      <c r="GG1034" s="15">
        <v>107</v>
      </c>
      <c r="GH1034" s="15">
        <v>41</v>
      </c>
      <c r="GI1034" s="15">
        <v>132</v>
      </c>
      <c r="GJ1034" s="15">
        <v>20</v>
      </c>
      <c r="GK1034" s="15">
        <v>30</v>
      </c>
      <c r="GL1034" s="15">
        <v>143</v>
      </c>
      <c r="GM1034" s="15">
        <v>31</v>
      </c>
      <c r="GN1034" s="15">
        <v>77</v>
      </c>
      <c r="GO1034" s="15">
        <v>71</v>
      </c>
      <c r="GP1034" s="15">
        <v>62</v>
      </c>
      <c r="GQ1034" s="15">
        <v>118</v>
      </c>
      <c r="GR1034" s="15">
        <v>206</v>
      </c>
      <c r="GS1034" s="15">
        <v>149</v>
      </c>
      <c r="GT1034" s="15">
        <v>68</v>
      </c>
      <c r="GU1034" s="15">
        <v>72</v>
      </c>
      <c r="GV1034" s="15">
        <v>166</v>
      </c>
      <c r="GW1034" s="15">
        <v>27</v>
      </c>
      <c r="GX1034" s="15">
        <v>119</v>
      </c>
      <c r="GY1034" s="15">
        <v>104</v>
      </c>
      <c r="GZ1034" s="15">
        <v>36</v>
      </c>
      <c r="HA1034" s="15">
        <v>130</v>
      </c>
      <c r="HB1034" s="15">
        <v>168</v>
      </c>
      <c r="HC1034" s="15">
        <v>142</v>
      </c>
      <c r="HD1034" s="15">
        <v>10</v>
      </c>
      <c r="HE1034" s="15">
        <v>22</v>
      </c>
      <c r="HF1034" s="15">
        <v>47</v>
      </c>
    </row>
    <row r="1035" spans="4:215" s="15" customFormat="1">
      <c r="E1035" s="475" t="s">
        <v>313</v>
      </c>
      <c r="F1035" s="15">
        <v>49</v>
      </c>
      <c r="G1035" s="15">
        <v>205</v>
      </c>
      <c r="H1035" s="15">
        <v>45</v>
      </c>
      <c r="I1035" s="15">
        <v>192</v>
      </c>
      <c r="J1035" s="15">
        <v>13</v>
      </c>
      <c r="K1035" s="15">
        <v>39</v>
      </c>
      <c r="L1035" s="15">
        <v>193</v>
      </c>
      <c r="M1035" s="15">
        <v>84</v>
      </c>
      <c r="N1035" s="15">
        <v>43</v>
      </c>
      <c r="O1035" s="15">
        <v>86</v>
      </c>
      <c r="P1035" s="15">
        <v>60</v>
      </c>
      <c r="Q1035" s="15">
        <v>124</v>
      </c>
      <c r="R1035" s="15">
        <v>166</v>
      </c>
      <c r="S1035" s="15">
        <v>197</v>
      </c>
      <c r="T1035" s="15">
        <v>106</v>
      </c>
      <c r="U1035" s="15">
        <v>180</v>
      </c>
      <c r="V1035" s="15">
        <v>85</v>
      </c>
      <c r="W1035" s="15">
        <v>107</v>
      </c>
      <c r="X1035" s="15">
        <v>162</v>
      </c>
      <c r="Y1035" s="15">
        <v>102</v>
      </c>
      <c r="Z1035" s="15">
        <v>95</v>
      </c>
      <c r="AA1035" s="15">
        <v>30</v>
      </c>
      <c r="AB1035" s="15">
        <v>82</v>
      </c>
      <c r="AC1035" s="15">
        <v>38</v>
      </c>
      <c r="AD1035" s="15">
        <v>181</v>
      </c>
      <c r="AE1035" s="15">
        <v>94</v>
      </c>
      <c r="AF1035" s="15">
        <v>209</v>
      </c>
      <c r="AG1035" s="15">
        <v>110</v>
      </c>
      <c r="AH1035" s="15">
        <v>161</v>
      </c>
      <c r="AI1035" s="15">
        <v>22</v>
      </c>
      <c r="AJ1035" s="15">
        <v>48</v>
      </c>
      <c r="AK1035" s="15">
        <v>33</v>
      </c>
      <c r="AL1035" s="15">
        <v>127</v>
      </c>
      <c r="AM1035" s="15">
        <v>73</v>
      </c>
      <c r="AN1035" s="15">
        <v>63</v>
      </c>
      <c r="AO1035" s="15">
        <v>173</v>
      </c>
      <c r="AP1035" s="15">
        <v>145</v>
      </c>
      <c r="AQ1035" s="15">
        <v>10</v>
      </c>
      <c r="AR1035" s="15">
        <v>42</v>
      </c>
      <c r="AS1035" s="15">
        <v>72</v>
      </c>
      <c r="AT1035" s="15">
        <v>174</v>
      </c>
      <c r="AU1035" s="15">
        <v>111</v>
      </c>
      <c r="AV1035" s="15">
        <v>9</v>
      </c>
      <c r="AW1035" s="15">
        <v>140</v>
      </c>
      <c r="AX1035" s="15">
        <v>18</v>
      </c>
      <c r="AY1035" s="15">
        <v>194</v>
      </c>
      <c r="AZ1035" s="15">
        <v>158</v>
      </c>
      <c r="BA1035" s="15">
        <v>139</v>
      </c>
      <c r="BB1035" s="15">
        <v>1</v>
      </c>
      <c r="BC1035" s="15">
        <v>121</v>
      </c>
      <c r="BD1035" s="15">
        <v>4</v>
      </c>
      <c r="BE1035" s="15">
        <v>6</v>
      </c>
      <c r="BF1035" s="15">
        <v>152</v>
      </c>
      <c r="BG1035" s="15">
        <v>67</v>
      </c>
      <c r="BH1035" s="15">
        <v>191</v>
      </c>
      <c r="BI1035" s="15">
        <v>144</v>
      </c>
      <c r="BJ1035" s="15">
        <v>99</v>
      </c>
      <c r="BK1035" s="15">
        <v>115</v>
      </c>
      <c r="BL1035" s="15">
        <v>23</v>
      </c>
      <c r="BM1035" s="15">
        <v>183</v>
      </c>
      <c r="BN1035" s="15">
        <v>187</v>
      </c>
      <c r="BO1035" s="15">
        <v>138</v>
      </c>
      <c r="BP1035" s="15">
        <v>7</v>
      </c>
      <c r="BQ1035" s="15">
        <v>112</v>
      </c>
      <c r="BR1035" s="15">
        <v>171</v>
      </c>
      <c r="BS1035" s="15">
        <v>130</v>
      </c>
      <c r="BT1035" s="15">
        <v>54</v>
      </c>
      <c r="BU1035" s="15">
        <v>189</v>
      </c>
      <c r="BV1035" s="15">
        <v>71</v>
      </c>
      <c r="BW1035" s="15">
        <v>133</v>
      </c>
      <c r="BX1035" s="15">
        <v>188</v>
      </c>
      <c r="BY1035" s="15">
        <v>119</v>
      </c>
      <c r="BZ1035" s="15">
        <v>92</v>
      </c>
      <c r="CA1035" s="15">
        <v>202</v>
      </c>
      <c r="CB1035" s="15">
        <v>156</v>
      </c>
      <c r="CC1035" s="15">
        <v>175</v>
      </c>
      <c r="CD1035" s="15">
        <v>149</v>
      </c>
      <c r="CE1035" s="15">
        <v>141</v>
      </c>
      <c r="CF1035" s="15">
        <v>97</v>
      </c>
      <c r="CG1035" s="15">
        <v>12</v>
      </c>
      <c r="CH1035" s="15">
        <v>100</v>
      </c>
      <c r="CI1035" s="15">
        <v>24</v>
      </c>
      <c r="CJ1035" s="15">
        <v>69</v>
      </c>
      <c r="CK1035" s="15">
        <v>201</v>
      </c>
      <c r="CL1035" s="15">
        <v>17</v>
      </c>
      <c r="CM1035" s="15">
        <v>88</v>
      </c>
      <c r="CN1035" s="15">
        <v>28</v>
      </c>
      <c r="CO1035" s="15">
        <v>169</v>
      </c>
      <c r="CP1035" s="15">
        <v>150</v>
      </c>
      <c r="CQ1035" s="15">
        <v>3</v>
      </c>
      <c r="CR1035" s="15">
        <v>25</v>
      </c>
      <c r="CS1035" s="15">
        <v>26</v>
      </c>
      <c r="CT1035" s="15">
        <v>5</v>
      </c>
      <c r="CU1035" s="15">
        <v>55</v>
      </c>
      <c r="CV1035" s="15">
        <v>101</v>
      </c>
      <c r="CW1035" s="15">
        <v>44</v>
      </c>
      <c r="CX1035" s="15">
        <v>206</v>
      </c>
      <c r="CY1035" s="15">
        <v>172</v>
      </c>
      <c r="CZ1035" s="15">
        <v>151</v>
      </c>
      <c r="DA1035" s="15">
        <v>136</v>
      </c>
      <c r="DB1035" s="15">
        <v>20</v>
      </c>
      <c r="DC1035" s="15">
        <v>40</v>
      </c>
      <c r="DD1035" s="15">
        <v>27</v>
      </c>
      <c r="DE1035" s="15">
        <v>142</v>
      </c>
      <c r="DF1035" s="15">
        <v>198</v>
      </c>
      <c r="DG1035" s="15">
        <v>2</v>
      </c>
      <c r="DH1035" s="15">
        <v>178</v>
      </c>
      <c r="DI1035" s="15">
        <v>90</v>
      </c>
      <c r="DJ1035" s="15">
        <v>41</v>
      </c>
      <c r="DK1035" s="15">
        <v>126</v>
      </c>
      <c r="DL1035" s="15">
        <v>58</v>
      </c>
      <c r="DM1035" s="15">
        <v>176</v>
      </c>
      <c r="DN1035" s="15">
        <v>190</v>
      </c>
      <c r="DO1035" s="15">
        <v>36</v>
      </c>
      <c r="DP1035" s="15">
        <v>199</v>
      </c>
      <c r="DQ1035" s="15">
        <v>70</v>
      </c>
      <c r="DR1035" s="15">
        <v>143</v>
      </c>
      <c r="DS1035" s="15">
        <v>154</v>
      </c>
      <c r="DT1035" s="15">
        <v>56</v>
      </c>
      <c r="DU1035" s="15">
        <v>62</v>
      </c>
      <c r="DV1035" s="15">
        <v>170</v>
      </c>
      <c r="DW1035" s="15">
        <v>123</v>
      </c>
      <c r="DX1035" s="15">
        <v>11</v>
      </c>
      <c r="DY1035" s="15">
        <v>80</v>
      </c>
      <c r="DZ1035" s="15">
        <v>16</v>
      </c>
      <c r="EA1035" s="15">
        <v>122</v>
      </c>
      <c r="EB1035" s="15">
        <v>8</v>
      </c>
      <c r="EC1035" s="15">
        <v>46</v>
      </c>
      <c r="ED1035" s="15">
        <v>137</v>
      </c>
      <c r="EE1035" s="15">
        <v>147</v>
      </c>
      <c r="EF1035" s="15">
        <v>164</v>
      </c>
      <c r="EG1035" s="15">
        <v>155</v>
      </c>
      <c r="EH1035" s="15">
        <v>196</v>
      </c>
      <c r="EI1035" s="15">
        <v>77</v>
      </c>
      <c r="EJ1035" s="15">
        <v>68</v>
      </c>
      <c r="EK1035" s="15">
        <v>159</v>
      </c>
      <c r="EL1035" s="15">
        <v>135</v>
      </c>
      <c r="EM1035" s="15">
        <v>117</v>
      </c>
      <c r="EN1035" s="15">
        <v>57</v>
      </c>
      <c r="EO1035" s="15">
        <v>53</v>
      </c>
      <c r="EP1035" s="15">
        <v>129</v>
      </c>
      <c r="EQ1035" s="15">
        <v>113</v>
      </c>
      <c r="ER1035" s="15">
        <v>200</v>
      </c>
      <c r="ES1035" s="15">
        <v>93</v>
      </c>
      <c r="ET1035" s="15">
        <v>37</v>
      </c>
      <c r="EU1035" s="15">
        <v>114</v>
      </c>
      <c r="EV1035" s="15">
        <v>203</v>
      </c>
      <c r="EW1035" s="15">
        <v>109</v>
      </c>
      <c r="EX1035" s="15">
        <v>177</v>
      </c>
      <c r="EY1035" s="15">
        <v>207</v>
      </c>
      <c r="EZ1035" s="15">
        <v>168</v>
      </c>
      <c r="FA1035" s="15">
        <v>74</v>
      </c>
      <c r="FB1035" s="15">
        <v>157</v>
      </c>
      <c r="FC1035" s="15">
        <v>182</v>
      </c>
      <c r="FD1035" s="15">
        <v>132</v>
      </c>
      <c r="FE1035" s="15">
        <v>75</v>
      </c>
      <c r="FF1035" s="15">
        <v>64</v>
      </c>
      <c r="FG1035" s="15">
        <v>116</v>
      </c>
      <c r="FH1035" s="15">
        <v>52</v>
      </c>
      <c r="FI1035" s="15">
        <v>98</v>
      </c>
      <c r="FJ1035" s="15">
        <v>32</v>
      </c>
      <c r="FK1035" s="15">
        <v>148</v>
      </c>
      <c r="FL1035" s="15">
        <v>50</v>
      </c>
      <c r="FM1035" s="15">
        <v>76</v>
      </c>
      <c r="FN1035" s="15">
        <v>208</v>
      </c>
      <c r="FO1035" s="15">
        <v>79</v>
      </c>
      <c r="FP1035" s="15">
        <v>163</v>
      </c>
      <c r="FQ1035" s="15">
        <v>19</v>
      </c>
      <c r="FR1035" s="15">
        <v>103</v>
      </c>
      <c r="FS1035" s="15">
        <v>128</v>
      </c>
      <c r="FT1035" s="15">
        <v>89</v>
      </c>
      <c r="FU1035" s="15">
        <v>91</v>
      </c>
      <c r="FV1035" s="15">
        <v>131</v>
      </c>
      <c r="FW1035" s="15">
        <v>153</v>
      </c>
      <c r="FX1035" s="15">
        <v>21</v>
      </c>
      <c r="FY1035" s="15">
        <v>118</v>
      </c>
      <c r="FZ1035" s="15">
        <v>96</v>
      </c>
      <c r="GA1035" s="15">
        <v>47</v>
      </c>
      <c r="GB1035" s="15">
        <v>195</v>
      </c>
      <c r="GC1035" s="15">
        <v>83</v>
      </c>
      <c r="GD1035" s="15">
        <v>87</v>
      </c>
      <c r="GE1035" s="15">
        <v>65</v>
      </c>
      <c r="GF1035" s="15">
        <v>104</v>
      </c>
      <c r="GG1035" s="15">
        <v>66</v>
      </c>
      <c r="GH1035" s="15">
        <v>186</v>
      </c>
      <c r="GI1035" s="15">
        <v>185</v>
      </c>
      <c r="GJ1035" s="15">
        <v>78</v>
      </c>
      <c r="GK1035" s="15">
        <v>15</v>
      </c>
      <c r="GL1035" s="15">
        <v>146</v>
      </c>
      <c r="GM1035" s="15">
        <v>34</v>
      </c>
      <c r="GN1035" s="15">
        <v>204</v>
      </c>
      <c r="GO1035" s="15">
        <v>120</v>
      </c>
      <c r="GP1035" s="15">
        <v>29</v>
      </c>
      <c r="GQ1035" s="15">
        <v>167</v>
      </c>
      <c r="GR1035" s="15">
        <v>179</v>
      </c>
      <c r="GS1035" s="15">
        <v>125</v>
      </c>
      <c r="GT1035" s="15">
        <v>134</v>
      </c>
      <c r="GU1035" s="15">
        <v>105</v>
      </c>
      <c r="GV1035" s="15">
        <v>31</v>
      </c>
      <c r="GW1035" s="15">
        <v>61</v>
      </c>
      <c r="GX1035" s="15">
        <v>160</v>
      </c>
      <c r="GY1035" s="15">
        <v>108</v>
      </c>
      <c r="GZ1035" s="15">
        <v>35</v>
      </c>
      <c r="HA1035" s="15">
        <v>51</v>
      </c>
      <c r="HB1035" s="15">
        <v>184</v>
      </c>
      <c r="HC1035" s="15">
        <v>59</v>
      </c>
      <c r="HD1035" s="15">
        <v>14</v>
      </c>
      <c r="HE1035" s="15">
        <v>165</v>
      </c>
      <c r="HF1035" s="15">
        <v>81</v>
      </c>
    </row>
    <row r="1036" spans="4:215" s="15" customFormat="1"/>
    <row r="1037" spans="4:215" s="15" customFormat="1">
      <c r="D1037" s="479">
        <v>210</v>
      </c>
      <c r="E1037" s="40" t="s">
        <v>338</v>
      </c>
    </row>
    <row r="1038" spans="4:215" s="15" customFormat="1">
      <c r="E1038" s="475" t="s">
        <v>283</v>
      </c>
      <c r="F1038" s="15">
        <v>1</v>
      </c>
      <c r="G1038" s="15">
        <v>2</v>
      </c>
      <c r="H1038" s="15">
        <v>3</v>
      </c>
      <c r="I1038" s="15">
        <v>4</v>
      </c>
      <c r="J1038" s="15">
        <v>5</v>
      </c>
      <c r="K1038" s="15">
        <v>6</v>
      </c>
      <c r="L1038" s="15">
        <v>7</v>
      </c>
      <c r="M1038" s="15">
        <v>8</v>
      </c>
      <c r="N1038" s="15">
        <v>9</v>
      </c>
      <c r="O1038" s="15">
        <v>10</v>
      </c>
      <c r="P1038" s="15">
        <v>11</v>
      </c>
      <c r="Q1038" s="15">
        <v>12</v>
      </c>
      <c r="R1038" s="15">
        <v>13</v>
      </c>
      <c r="S1038" s="15">
        <v>14</v>
      </c>
      <c r="T1038" s="15">
        <v>15</v>
      </c>
      <c r="U1038" s="15">
        <v>16</v>
      </c>
      <c r="V1038" s="15">
        <v>17</v>
      </c>
      <c r="W1038" s="15">
        <v>18</v>
      </c>
      <c r="X1038" s="15">
        <v>19</v>
      </c>
      <c r="Y1038" s="15">
        <v>20</v>
      </c>
      <c r="Z1038" s="15">
        <v>21</v>
      </c>
      <c r="AA1038" s="15">
        <v>22</v>
      </c>
      <c r="AB1038" s="15">
        <v>23</v>
      </c>
      <c r="AC1038" s="15">
        <v>24</v>
      </c>
      <c r="AD1038" s="15">
        <v>25</v>
      </c>
      <c r="AE1038" s="15">
        <v>26</v>
      </c>
      <c r="AF1038" s="15">
        <v>27</v>
      </c>
      <c r="AG1038" s="15">
        <v>28</v>
      </c>
      <c r="AH1038" s="15">
        <v>29</v>
      </c>
      <c r="AI1038" s="15">
        <v>30</v>
      </c>
      <c r="AJ1038" s="15">
        <v>31</v>
      </c>
      <c r="AK1038" s="15">
        <v>32</v>
      </c>
      <c r="AL1038" s="15">
        <v>33</v>
      </c>
      <c r="AM1038" s="15">
        <v>34</v>
      </c>
      <c r="AN1038" s="15">
        <v>35</v>
      </c>
      <c r="AO1038" s="15">
        <v>36</v>
      </c>
      <c r="AP1038" s="15">
        <v>37</v>
      </c>
      <c r="AQ1038" s="15">
        <v>38</v>
      </c>
      <c r="AR1038" s="15">
        <v>39</v>
      </c>
      <c r="AS1038" s="15">
        <v>40</v>
      </c>
      <c r="AT1038" s="15">
        <v>41</v>
      </c>
      <c r="AU1038" s="15">
        <v>42</v>
      </c>
      <c r="AV1038" s="15">
        <v>43</v>
      </c>
      <c r="AW1038" s="15">
        <v>44</v>
      </c>
      <c r="AX1038" s="15">
        <v>45</v>
      </c>
      <c r="AY1038" s="15">
        <v>46</v>
      </c>
      <c r="AZ1038" s="15">
        <v>47</v>
      </c>
      <c r="BA1038" s="15">
        <v>48</v>
      </c>
      <c r="BB1038" s="15">
        <v>49</v>
      </c>
      <c r="BC1038" s="15">
        <v>50</v>
      </c>
      <c r="BD1038" s="15">
        <v>51</v>
      </c>
      <c r="BE1038" s="15">
        <v>52</v>
      </c>
      <c r="BF1038" s="15">
        <v>53</v>
      </c>
      <c r="BG1038" s="15">
        <v>54</v>
      </c>
      <c r="BH1038" s="15">
        <v>55</v>
      </c>
      <c r="BI1038" s="15">
        <v>56</v>
      </c>
      <c r="BJ1038" s="15">
        <v>57</v>
      </c>
      <c r="BK1038" s="15">
        <v>58</v>
      </c>
      <c r="BL1038" s="15">
        <v>59</v>
      </c>
      <c r="BM1038" s="15">
        <v>60</v>
      </c>
      <c r="BN1038" s="15">
        <v>61</v>
      </c>
      <c r="BO1038" s="15">
        <v>62</v>
      </c>
      <c r="BP1038" s="15">
        <v>63</v>
      </c>
      <c r="BQ1038" s="15">
        <v>64</v>
      </c>
      <c r="BR1038" s="15">
        <v>65</v>
      </c>
      <c r="BS1038" s="15">
        <v>66</v>
      </c>
      <c r="BT1038" s="15">
        <v>67</v>
      </c>
      <c r="BU1038" s="15">
        <v>68</v>
      </c>
      <c r="BV1038" s="15">
        <v>69</v>
      </c>
      <c r="BW1038" s="15">
        <v>70</v>
      </c>
      <c r="BX1038" s="15">
        <v>71</v>
      </c>
      <c r="BY1038" s="15">
        <v>72</v>
      </c>
      <c r="BZ1038" s="15">
        <v>73</v>
      </c>
      <c r="CA1038" s="15">
        <v>74</v>
      </c>
      <c r="CB1038" s="15">
        <v>75</v>
      </c>
      <c r="CC1038" s="15">
        <v>76</v>
      </c>
      <c r="CD1038" s="15">
        <v>77</v>
      </c>
      <c r="CE1038" s="15">
        <v>78</v>
      </c>
      <c r="CF1038" s="15">
        <v>79</v>
      </c>
      <c r="CG1038" s="15">
        <v>80</v>
      </c>
      <c r="CH1038" s="15">
        <v>81</v>
      </c>
      <c r="CI1038" s="15">
        <v>82</v>
      </c>
      <c r="CJ1038" s="15">
        <v>83</v>
      </c>
      <c r="CK1038" s="15">
        <v>84</v>
      </c>
      <c r="CL1038" s="15">
        <v>85</v>
      </c>
      <c r="CM1038" s="15">
        <v>86</v>
      </c>
      <c r="CN1038" s="15">
        <v>87</v>
      </c>
      <c r="CO1038" s="15">
        <v>88</v>
      </c>
      <c r="CP1038" s="15">
        <v>89</v>
      </c>
      <c r="CQ1038" s="15">
        <v>90</v>
      </c>
      <c r="CR1038" s="15">
        <v>91</v>
      </c>
      <c r="CS1038" s="15">
        <v>92</v>
      </c>
      <c r="CT1038" s="15">
        <v>93</v>
      </c>
      <c r="CU1038" s="15">
        <v>94</v>
      </c>
      <c r="CV1038" s="15">
        <v>95</v>
      </c>
      <c r="CW1038" s="15">
        <v>96</v>
      </c>
      <c r="CX1038" s="15">
        <v>97</v>
      </c>
      <c r="CY1038" s="15">
        <v>98</v>
      </c>
      <c r="CZ1038" s="15">
        <v>99</v>
      </c>
      <c r="DA1038" s="15">
        <v>100</v>
      </c>
      <c r="DB1038" s="15">
        <v>101</v>
      </c>
      <c r="DC1038" s="15">
        <v>102</v>
      </c>
      <c r="DD1038" s="15">
        <v>103</v>
      </c>
      <c r="DE1038" s="15">
        <v>104</v>
      </c>
      <c r="DF1038" s="15">
        <v>105</v>
      </c>
      <c r="DG1038" s="15">
        <v>106</v>
      </c>
      <c r="DH1038" s="15">
        <v>107</v>
      </c>
      <c r="DI1038" s="15">
        <v>108</v>
      </c>
      <c r="DJ1038" s="15">
        <v>109</v>
      </c>
      <c r="DK1038" s="15">
        <v>110</v>
      </c>
      <c r="DL1038" s="15">
        <v>111</v>
      </c>
      <c r="DM1038" s="15">
        <v>112</v>
      </c>
      <c r="DN1038" s="15">
        <v>113</v>
      </c>
      <c r="DO1038" s="15">
        <v>114</v>
      </c>
      <c r="DP1038" s="15">
        <v>115</v>
      </c>
      <c r="DQ1038" s="15">
        <v>116</v>
      </c>
      <c r="DR1038" s="15">
        <v>117</v>
      </c>
      <c r="DS1038" s="15">
        <v>118</v>
      </c>
      <c r="DT1038" s="15">
        <v>119</v>
      </c>
      <c r="DU1038" s="15">
        <v>120</v>
      </c>
      <c r="DV1038" s="15">
        <v>121</v>
      </c>
      <c r="DW1038" s="15">
        <v>122</v>
      </c>
      <c r="DX1038" s="15">
        <v>123</v>
      </c>
      <c r="DY1038" s="15">
        <v>124</v>
      </c>
      <c r="DZ1038" s="15">
        <v>125</v>
      </c>
      <c r="EA1038" s="15">
        <v>126</v>
      </c>
      <c r="EB1038" s="15">
        <v>127</v>
      </c>
      <c r="EC1038" s="15">
        <v>128</v>
      </c>
      <c r="ED1038" s="15">
        <v>129</v>
      </c>
      <c r="EE1038" s="15">
        <v>130</v>
      </c>
      <c r="EF1038" s="15">
        <v>131</v>
      </c>
      <c r="EG1038" s="15">
        <v>132</v>
      </c>
      <c r="EH1038" s="15">
        <v>133</v>
      </c>
      <c r="EI1038" s="15">
        <v>134</v>
      </c>
      <c r="EJ1038" s="15">
        <v>135</v>
      </c>
      <c r="EK1038" s="15">
        <v>136</v>
      </c>
      <c r="EL1038" s="15">
        <v>137</v>
      </c>
      <c r="EM1038" s="15">
        <v>138</v>
      </c>
      <c r="EN1038" s="15">
        <v>139</v>
      </c>
      <c r="EO1038" s="15">
        <v>140</v>
      </c>
      <c r="EP1038" s="15">
        <v>141</v>
      </c>
      <c r="EQ1038" s="15">
        <v>142</v>
      </c>
      <c r="ER1038" s="15">
        <v>143</v>
      </c>
      <c r="ES1038" s="15">
        <v>144</v>
      </c>
      <c r="ET1038" s="15">
        <v>145</v>
      </c>
      <c r="EU1038" s="15">
        <v>146</v>
      </c>
      <c r="EV1038" s="15">
        <v>147</v>
      </c>
      <c r="EW1038" s="15">
        <v>148</v>
      </c>
      <c r="EX1038" s="15">
        <v>149</v>
      </c>
      <c r="EY1038" s="15">
        <v>150</v>
      </c>
      <c r="EZ1038" s="15">
        <v>151</v>
      </c>
      <c r="FA1038" s="15">
        <v>152</v>
      </c>
      <c r="FB1038" s="15">
        <v>153</v>
      </c>
      <c r="FC1038" s="15">
        <v>154</v>
      </c>
      <c r="FD1038" s="15">
        <v>155</v>
      </c>
      <c r="FE1038" s="15">
        <v>156</v>
      </c>
      <c r="FF1038" s="15">
        <v>157</v>
      </c>
      <c r="FG1038" s="15">
        <v>158</v>
      </c>
      <c r="FH1038" s="15">
        <v>159</v>
      </c>
      <c r="FI1038" s="15">
        <v>160</v>
      </c>
      <c r="FJ1038" s="15">
        <v>161</v>
      </c>
      <c r="FK1038" s="15">
        <v>162</v>
      </c>
      <c r="FL1038" s="15">
        <v>163</v>
      </c>
      <c r="FM1038" s="15">
        <v>164</v>
      </c>
      <c r="FN1038" s="15">
        <v>165</v>
      </c>
      <c r="FO1038" s="15">
        <v>166</v>
      </c>
      <c r="FP1038" s="15">
        <v>167</v>
      </c>
      <c r="FQ1038" s="15">
        <v>168</v>
      </c>
      <c r="FR1038" s="15">
        <v>169</v>
      </c>
      <c r="FS1038" s="15">
        <v>170</v>
      </c>
      <c r="FT1038" s="15">
        <v>171</v>
      </c>
      <c r="FU1038" s="15">
        <v>172</v>
      </c>
      <c r="FV1038" s="15">
        <v>173</v>
      </c>
      <c r="FW1038" s="15">
        <v>174</v>
      </c>
      <c r="FX1038" s="15">
        <v>175</v>
      </c>
      <c r="FY1038" s="15">
        <v>176</v>
      </c>
      <c r="FZ1038" s="15">
        <v>177</v>
      </c>
      <c r="GA1038" s="15">
        <v>178</v>
      </c>
      <c r="GB1038" s="15">
        <v>179</v>
      </c>
      <c r="GC1038" s="15">
        <v>180</v>
      </c>
      <c r="GD1038" s="15">
        <v>181</v>
      </c>
      <c r="GE1038" s="15">
        <v>182</v>
      </c>
      <c r="GF1038" s="15">
        <v>183</v>
      </c>
      <c r="GG1038" s="15">
        <v>184</v>
      </c>
      <c r="GH1038" s="15">
        <v>185</v>
      </c>
      <c r="GI1038" s="15">
        <v>186</v>
      </c>
      <c r="GJ1038" s="15">
        <v>187</v>
      </c>
      <c r="GK1038" s="15">
        <v>188</v>
      </c>
      <c r="GL1038" s="15">
        <v>189</v>
      </c>
      <c r="GM1038" s="15">
        <v>190</v>
      </c>
      <c r="GN1038" s="15">
        <v>191</v>
      </c>
      <c r="GO1038" s="15">
        <v>192</v>
      </c>
      <c r="GP1038" s="15">
        <v>193</v>
      </c>
      <c r="GQ1038" s="15">
        <v>194</v>
      </c>
      <c r="GR1038" s="15">
        <v>195</v>
      </c>
      <c r="GS1038" s="15">
        <v>196</v>
      </c>
      <c r="GT1038" s="15">
        <v>197</v>
      </c>
      <c r="GU1038" s="15">
        <v>198</v>
      </c>
      <c r="GV1038" s="15">
        <v>199</v>
      </c>
      <c r="GW1038" s="15">
        <v>200</v>
      </c>
      <c r="GX1038" s="15">
        <v>201</v>
      </c>
      <c r="GY1038" s="15">
        <v>202</v>
      </c>
      <c r="GZ1038" s="15">
        <v>203</v>
      </c>
      <c r="HA1038" s="15">
        <v>204</v>
      </c>
      <c r="HB1038" s="15">
        <v>205</v>
      </c>
      <c r="HC1038" s="15">
        <v>206</v>
      </c>
      <c r="HD1038" s="15">
        <v>207</v>
      </c>
      <c r="HE1038" s="15">
        <v>208</v>
      </c>
      <c r="HF1038" s="15">
        <v>209</v>
      </c>
      <c r="HG1038" s="15">
        <v>210</v>
      </c>
    </row>
    <row r="1039" spans="4:215" s="15" customFormat="1">
      <c r="E1039" s="475" t="s">
        <v>311</v>
      </c>
      <c r="F1039" s="15">
        <v>210</v>
      </c>
      <c r="G1039" s="15">
        <v>108</v>
      </c>
      <c r="H1039" s="15">
        <v>147</v>
      </c>
      <c r="I1039" s="15">
        <v>157</v>
      </c>
      <c r="J1039" s="15">
        <v>37</v>
      </c>
      <c r="K1039" s="15">
        <v>143</v>
      </c>
      <c r="L1039" s="15">
        <v>124</v>
      </c>
      <c r="M1039" s="15">
        <v>19</v>
      </c>
      <c r="N1039" s="15">
        <v>127</v>
      </c>
      <c r="O1039" s="15">
        <v>167</v>
      </c>
      <c r="P1039" s="15">
        <v>148</v>
      </c>
      <c r="Q1039" s="15">
        <v>9</v>
      </c>
      <c r="R1039" s="15">
        <v>72</v>
      </c>
      <c r="S1039" s="15">
        <v>122</v>
      </c>
      <c r="T1039" s="15">
        <v>68</v>
      </c>
      <c r="U1039" s="15">
        <v>94</v>
      </c>
      <c r="V1039" s="15">
        <v>26</v>
      </c>
      <c r="W1039" s="15">
        <v>120</v>
      </c>
      <c r="X1039" s="15">
        <v>97</v>
      </c>
      <c r="Y1039" s="15">
        <v>151</v>
      </c>
      <c r="Z1039" s="15">
        <v>145</v>
      </c>
      <c r="AA1039" s="15">
        <v>46</v>
      </c>
      <c r="AB1039" s="15">
        <v>189</v>
      </c>
      <c r="AC1039" s="15">
        <v>123</v>
      </c>
      <c r="AD1039" s="15">
        <v>96</v>
      </c>
      <c r="AE1039" s="15">
        <v>75</v>
      </c>
      <c r="AF1039" s="15">
        <v>161</v>
      </c>
      <c r="AG1039" s="15">
        <v>57</v>
      </c>
      <c r="AH1039" s="15">
        <v>187</v>
      </c>
      <c r="AI1039" s="15">
        <v>31</v>
      </c>
      <c r="AJ1039" s="15">
        <v>117</v>
      </c>
      <c r="AK1039" s="15">
        <v>74</v>
      </c>
      <c r="AL1039" s="15">
        <v>177</v>
      </c>
      <c r="AM1039" s="15">
        <v>76</v>
      </c>
      <c r="AN1039" s="15">
        <v>193</v>
      </c>
      <c r="AO1039" s="15">
        <v>4</v>
      </c>
      <c r="AP1039" s="15">
        <v>155</v>
      </c>
      <c r="AQ1039" s="15">
        <v>207</v>
      </c>
      <c r="AR1039" s="15">
        <v>53</v>
      </c>
      <c r="AS1039" s="15">
        <v>88</v>
      </c>
      <c r="AT1039" s="15">
        <v>164</v>
      </c>
      <c r="AU1039" s="15">
        <v>104</v>
      </c>
      <c r="AV1039" s="15">
        <v>197</v>
      </c>
      <c r="AW1039" s="15">
        <v>178</v>
      </c>
      <c r="AX1039" s="15">
        <v>137</v>
      </c>
      <c r="AY1039" s="15">
        <v>200</v>
      </c>
      <c r="AZ1039" s="15">
        <v>184</v>
      </c>
      <c r="BA1039" s="15">
        <v>89</v>
      </c>
      <c r="BB1039" s="15">
        <v>146</v>
      </c>
      <c r="BC1039" s="15">
        <v>118</v>
      </c>
      <c r="BD1039" s="15">
        <v>125</v>
      </c>
      <c r="BE1039" s="15">
        <v>115</v>
      </c>
      <c r="BF1039" s="15">
        <v>162</v>
      </c>
      <c r="BG1039" s="15">
        <v>98</v>
      </c>
      <c r="BH1039" s="15">
        <v>181</v>
      </c>
      <c r="BI1039" s="15">
        <v>39</v>
      </c>
      <c r="BJ1039" s="15">
        <v>130</v>
      </c>
      <c r="BK1039" s="15">
        <v>77</v>
      </c>
      <c r="BL1039" s="15">
        <v>185</v>
      </c>
      <c r="BM1039" s="15">
        <v>28</v>
      </c>
      <c r="BN1039" s="15">
        <v>169</v>
      </c>
      <c r="BO1039" s="15">
        <v>194</v>
      </c>
      <c r="BP1039" s="15">
        <v>56</v>
      </c>
      <c r="BQ1039" s="15">
        <v>126</v>
      </c>
      <c r="BR1039" s="15">
        <v>34</v>
      </c>
      <c r="BS1039" s="15">
        <v>85</v>
      </c>
      <c r="BT1039" s="15">
        <v>91</v>
      </c>
      <c r="BU1039" s="15">
        <v>114</v>
      </c>
      <c r="BV1039" s="15">
        <v>203</v>
      </c>
      <c r="BW1039" s="15">
        <v>103</v>
      </c>
      <c r="BX1039" s="15">
        <v>150</v>
      </c>
      <c r="BY1039" s="15">
        <v>168</v>
      </c>
      <c r="BZ1039" s="15">
        <v>21</v>
      </c>
      <c r="CA1039" s="15">
        <v>205</v>
      </c>
      <c r="CB1039" s="15">
        <v>17</v>
      </c>
      <c r="CC1039" s="15">
        <v>198</v>
      </c>
      <c r="CD1039" s="15">
        <v>201</v>
      </c>
      <c r="CE1039" s="15">
        <v>174</v>
      </c>
      <c r="CF1039" s="15">
        <v>1</v>
      </c>
      <c r="CG1039" s="15">
        <v>102</v>
      </c>
      <c r="CH1039" s="15">
        <v>78</v>
      </c>
      <c r="CI1039" s="15">
        <v>105</v>
      </c>
      <c r="CJ1039" s="15">
        <v>2</v>
      </c>
      <c r="CK1039" s="15">
        <v>171</v>
      </c>
      <c r="CL1039" s="15">
        <v>66</v>
      </c>
      <c r="CM1039" s="15">
        <v>134</v>
      </c>
      <c r="CN1039" s="15">
        <v>71</v>
      </c>
      <c r="CO1039" s="15">
        <v>32</v>
      </c>
      <c r="CP1039" s="15">
        <v>48</v>
      </c>
      <c r="CQ1039" s="15">
        <v>54</v>
      </c>
      <c r="CR1039" s="15">
        <v>70</v>
      </c>
      <c r="CS1039" s="15">
        <v>135</v>
      </c>
      <c r="CT1039" s="15">
        <v>202</v>
      </c>
      <c r="CU1039" s="15">
        <v>160</v>
      </c>
      <c r="CV1039" s="15">
        <v>153</v>
      </c>
      <c r="CW1039" s="15">
        <v>90</v>
      </c>
      <c r="CX1039" s="15">
        <v>183</v>
      </c>
      <c r="CY1039" s="15">
        <v>172</v>
      </c>
      <c r="CZ1039" s="15">
        <v>38</v>
      </c>
      <c r="DA1039" s="15">
        <v>113</v>
      </c>
      <c r="DB1039" s="15">
        <v>149</v>
      </c>
      <c r="DC1039" s="15">
        <v>186</v>
      </c>
      <c r="DD1039" s="15">
        <v>27</v>
      </c>
      <c r="DE1039" s="15">
        <v>42</v>
      </c>
      <c r="DF1039" s="15">
        <v>36</v>
      </c>
      <c r="DG1039" s="15">
        <v>52</v>
      </c>
      <c r="DH1039" s="15">
        <v>173</v>
      </c>
      <c r="DI1039" s="15">
        <v>119</v>
      </c>
      <c r="DJ1039" s="15">
        <v>106</v>
      </c>
      <c r="DK1039" s="15">
        <v>176</v>
      </c>
      <c r="DL1039" s="15">
        <v>142</v>
      </c>
      <c r="DM1039" s="15">
        <v>40</v>
      </c>
      <c r="DN1039" s="15">
        <v>132</v>
      </c>
      <c r="DO1039" s="15">
        <v>16</v>
      </c>
      <c r="DP1039" s="15">
        <v>129</v>
      </c>
      <c r="DQ1039" s="15">
        <v>95</v>
      </c>
      <c r="DR1039" s="15">
        <v>69</v>
      </c>
      <c r="DS1039" s="15">
        <v>29</v>
      </c>
      <c r="DT1039" s="15">
        <v>58</v>
      </c>
      <c r="DU1039" s="15">
        <v>138</v>
      </c>
      <c r="DV1039" s="15">
        <v>25</v>
      </c>
      <c r="DW1039" s="15">
        <v>14</v>
      </c>
      <c r="DX1039" s="15">
        <v>84</v>
      </c>
      <c r="DY1039" s="15">
        <v>7</v>
      </c>
      <c r="DZ1039" s="15">
        <v>63</v>
      </c>
      <c r="EA1039" s="15">
        <v>140</v>
      </c>
      <c r="EB1039" s="15">
        <v>24</v>
      </c>
      <c r="EC1039" s="15">
        <v>45</v>
      </c>
      <c r="ED1039" s="15">
        <v>182</v>
      </c>
      <c r="EE1039" s="15">
        <v>166</v>
      </c>
      <c r="EF1039" s="15">
        <v>199</v>
      </c>
      <c r="EG1039" s="15">
        <v>204</v>
      </c>
      <c r="EH1039" s="15">
        <v>116</v>
      </c>
      <c r="EI1039" s="15">
        <v>86</v>
      </c>
      <c r="EJ1039" s="15">
        <v>92</v>
      </c>
      <c r="EK1039" s="15">
        <v>154</v>
      </c>
      <c r="EL1039" s="15">
        <v>141</v>
      </c>
      <c r="EM1039" s="15">
        <v>170</v>
      </c>
      <c r="EN1039" s="15">
        <v>195</v>
      </c>
      <c r="EO1039" s="15">
        <v>99</v>
      </c>
      <c r="EP1039" s="15">
        <v>163</v>
      </c>
      <c r="EQ1039" s="15">
        <v>109</v>
      </c>
      <c r="ER1039" s="15">
        <v>6</v>
      </c>
      <c r="ES1039" s="15">
        <v>22</v>
      </c>
      <c r="ET1039" s="15">
        <v>111</v>
      </c>
      <c r="EU1039" s="15">
        <v>3</v>
      </c>
      <c r="EV1039" s="15">
        <v>50</v>
      </c>
      <c r="EW1039" s="15">
        <v>11</v>
      </c>
      <c r="EX1039" s="15">
        <v>101</v>
      </c>
      <c r="EY1039" s="15">
        <v>136</v>
      </c>
      <c r="EZ1039" s="15">
        <v>20</v>
      </c>
      <c r="FA1039" s="15">
        <v>30</v>
      </c>
      <c r="FB1039" s="15">
        <v>82</v>
      </c>
      <c r="FC1039" s="15">
        <v>158</v>
      </c>
      <c r="FD1039" s="15">
        <v>49</v>
      </c>
      <c r="FE1039" s="15">
        <v>73</v>
      </c>
      <c r="FF1039" s="15">
        <v>83</v>
      </c>
      <c r="FG1039" s="15">
        <v>80</v>
      </c>
      <c r="FH1039" s="15">
        <v>61</v>
      </c>
      <c r="FI1039" s="15">
        <v>206</v>
      </c>
      <c r="FJ1039" s="15">
        <v>12</v>
      </c>
      <c r="FK1039" s="15">
        <v>33</v>
      </c>
      <c r="FL1039" s="15">
        <v>59</v>
      </c>
      <c r="FM1039" s="15">
        <v>41</v>
      </c>
      <c r="FN1039" s="15">
        <v>192</v>
      </c>
      <c r="FO1039" s="15">
        <v>179</v>
      </c>
      <c r="FP1039" s="15">
        <v>139</v>
      </c>
      <c r="FQ1039" s="15">
        <v>10</v>
      </c>
      <c r="FR1039" s="15">
        <v>62</v>
      </c>
      <c r="FS1039" s="15">
        <v>208</v>
      </c>
      <c r="FT1039" s="15">
        <v>112</v>
      </c>
      <c r="FU1039" s="15">
        <v>55</v>
      </c>
      <c r="FV1039" s="15">
        <v>107</v>
      </c>
      <c r="FW1039" s="15">
        <v>87</v>
      </c>
      <c r="FX1039" s="15">
        <v>81</v>
      </c>
      <c r="FY1039" s="15">
        <v>13</v>
      </c>
      <c r="FZ1039" s="15">
        <v>190</v>
      </c>
      <c r="GA1039" s="15">
        <v>100</v>
      </c>
      <c r="GB1039" s="15">
        <v>60</v>
      </c>
      <c r="GC1039" s="15">
        <v>23</v>
      </c>
      <c r="GD1039" s="15">
        <v>152</v>
      </c>
      <c r="GE1039" s="15">
        <v>180</v>
      </c>
      <c r="GF1039" s="15">
        <v>15</v>
      </c>
      <c r="GG1039" s="15">
        <v>47</v>
      </c>
      <c r="GH1039" s="15">
        <v>128</v>
      </c>
      <c r="GI1039" s="15">
        <v>159</v>
      </c>
      <c r="GJ1039" s="15">
        <v>65</v>
      </c>
      <c r="GK1039" s="15">
        <v>121</v>
      </c>
      <c r="GL1039" s="15">
        <v>51</v>
      </c>
      <c r="GM1039" s="15">
        <v>131</v>
      </c>
      <c r="GN1039" s="15">
        <v>110</v>
      </c>
      <c r="GO1039" s="15">
        <v>5</v>
      </c>
      <c r="GP1039" s="15">
        <v>35</v>
      </c>
      <c r="GQ1039" s="15">
        <v>93</v>
      </c>
      <c r="GR1039" s="15">
        <v>44</v>
      </c>
      <c r="GS1039" s="15">
        <v>79</v>
      </c>
      <c r="GT1039" s="15">
        <v>43</v>
      </c>
      <c r="GU1039" s="15">
        <v>175</v>
      </c>
      <c r="GV1039" s="15">
        <v>165</v>
      </c>
      <c r="GW1039" s="15">
        <v>188</v>
      </c>
      <c r="GX1039" s="15">
        <v>209</v>
      </c>
      <c r="GY1039" s="15">
        <v>191</v>
      </c>
      <c r="GZ1039" s="15">
        <v>196</v>
      </c>
      <c r="HA1039" s="15">
        <v>18</v>
      </c>
      <c r="HB1039" s="15">
        <v>8</v>
      </c>
      <c r="HC1039" s="15">
        <v>144</v>
      </c>
      <c r="HD1039" s="15">
        <v>64</v>
      </c>
      <c r="HE1039" s="15">
        <v>67</v>
      </c>
      <c r="HF1039" s="15">
        <v>156</v>
      </c>
      <c r="HG1039" s="15">
        <v>133</v>
      </c>
    </row>
    <row r="1040" spans="4:215" s="15" customFormat="1">
      <c r="E1040" s="475" t="s">
        <v>313</v>
      </c>
      <c r="F1040" s="15">
        <v>180</v>
      </c>
      <c r="G1040" s="15">
        <v>84</v>
      </c>
      <c r="H1040" s="15">
        <v>124</v>
      </c>
      <c r="I1040" s="15">
        <v>142</v>
      </c>
      <c r="J1040" s="15">
        <v>4</v>
      </c>
      <c r="K1040" s="15">
        <v>80</v>
      </c>
      <c r="L1040" s="15">
        <v>23</v>
      </c>
      <c r="M1040" s="15">
        <v>122</v>
      </c>
      <c r="N1040" s="15">
        <v>20</v>
      </c>
      <c r="O1040" s="15">
        <v>186</v>
      </c>
      <c r="P1040" s="15">
        <v>174</v>
      </c>
      <c r="Q1040" s="15">
        <v>88</v>
      </c>
      <c r="R1040" s="15">
        <v>109</v>
      </c>
      <c r="S1040" s="15">
        <v>197</v>
      </c>
      <c r="T1040" s="15">
        <v>33</v>
      </c>
      <c r="U1040" s="15">
        <v>185</v>
      </c>
      <c r="V1040" s="15">
        <v>153</v>
      </c>
      <c r="W1040" s="15">
        <v>61</v>
      </c>
      <c r="X1040" s="15">
        <v>162</v>
      </c>
      <c r="Y1040" s="15">
        <v>134</v>
      </c>
      <c r="Z1040" s="15">
        <v>59</v>
      </c>
      <c r="AA1040" s="15">
        <v>89</v>
      </c>
      <c r="AB1040" s="15">
        <v>17</v>
      </c>
      <c r="AC1040" s="15">
        <v>96</v>
      </c>
      <c r="AD1040" s="15">
        <v>116</v>
      </c>
      <c r="AE1040" s="15">
        <v>195</v>
      </c>
      <c r="AF1040" s="15">
        <v>159</v>
      </c>
      <c r="AG1040" s="15">
        <v>150</v>
      </c>
      <c r="AH1040" s="15">
        <v>152</v>
      </c>
      <c r="AI1040" s="15">
        <v>183</v>
      </c>
      <c r="AJ1040" s="15">
        <v>129</v>
      </c>
      <c r="AK1040" s="15">
        <v>101</v>
      </c>
      <c r="AL1040" s="15">
        <v>145</v>
      </c>
      <c r="AM1040" s="15">
        <v>81</v>
      </c>
      <c r="AN1040" s="15">
        <v>52</v>
      </c>
      <c r="AO1040" s="15">
        <v>44</v>
      </c>
      <c r="AP1040" s="15">
        <v>28</v>
      </c>
      <c r="AQ1040" s="15">
        <v>115</v>
      </c>
      <c r="AR1040" s="15">
        <v>166</v>
      </c>
      <c r="AS1040" s="15">
        <v>12</v>
      </c>
      <c r="AT1040" s="15">
        <v>53</v>
      </c>
      <c r="AU1040" s="15">
        <v>200</v>
      </c>
      <c r="AV1040" s="15">
        <v>14</v>
      </c>
      <c r="AW1040" s="15">
        <v>57</v>
      </c>
      <c r="AX1040" s="15">
        <v>147</v>
      </c>
      <c r="AY1040" s="15">
        <v>203</v>
      </c>
      <c r="AZ1040" s="15">
        <v>100</v>
      </c>
      <c r="BA1040" s="15">
        <v>182</v>
      </c>
      <c r="BB1040" s="15">
        <v>43</v>
      </c>
      <c r="BC1040" s="15">
        <v>67</v>
      </c>
      <c r="BD1040" s="15">
        <v>189</v>
      </c>
      <c r="BE1040" s="15">
        <v>93</v>
      </c>
      <c r="BF1040" s="15">
        <v>62</v>
      </c>
      <c r="BG1040" s="15">
        <v>90</v>
      </c>
      <c r="BH1040" s="15">
        <v>27</v>
      </c>
      <c r="BI1040" s="15">
        <v>68</v>
      </c>
      <c r="BJ1040" s="15">
        <v>179</v>
      </c>
      <c r="BK1040" s="15">
        <v>47</v>
      </c>
      <c r="BL1040" s="15">
        <v>21</v>
      </c>
      <c r="BM1040" s="15">
        <v>78</v>
      </c>
      <c r="BN1040" s="15">
        <v>49</v>
      </c>
      <c r="BO1040" s="15">
        <v>98</v>
      </c>
      <c r="BP1040" s="15">
        <v>25</v>
      </c>
      <c r="BQ1040" s="15">
        <v>110</v>
      </c>
      <c r="BR1040" s="15">
        <v>71</v>
      </c>
      <c r="BS1040" s="15">
        <v>64</v>
      </c>
      <c r="BT1040" s="15">
        <v>8</v>
      </c>
      <c r="BU1040" s="15">
        <v>155</v>
      </c>
      <c r="BV1040" s="15">
        <v>143</v>
      </c>
      <c r="BW1040" s="15">
        <v>32</v>
      </c>
      <c r="BX1040" s="15">
        <v>65</v>
      </c>
      <c r="BY1040" s="15">
        <v>146</v>
      </c>
      <c r="BZ1040" s="15">
        <v>24</v>
      </c>
      <c r="CA1040" s="15">
        <v>73</v>
      </c>
      <c r="CB1040" s="15">
        <v>106</v>
      </c>
      <c r="CC1040" s="15">
        <v>60</v>
      </c>
      <c r="CD1040" s="15">
        <v>156</v>
      </c>
      <c r="CE1040" s="15">
        <v>40</v>
      </c>
      <c r="CF1040" s="15">
        <v>125</v>
      </c>
      <c r="CG1040" s="15">
        <v>6</v>
      </c>
      <c r="CH1040" s="15">
        <v>37</v>
      </c>
      <c r="CI1040" s="15">
        <v>123</v>
      </c>
      <c r="CJ1040" s="15">
        <v>151</v>
      </c>
      <c r="CK1040" s="15">
        <v>2</v>
      </c>
      <c r="CL1040" s="15">
        <v>117</v>
      </c>
      <c r="CM1040" s="15">
        <v>34</v>
      </c>
      <c r="CN1040" s="15">
        <v>16</v>
      </c>
      <c r="CO1040" s="15">
        <v>76</v>
      </c>
      <c r="CP1040" s="15">
        <v>131</v>
      </c>
      <c r="CQ1040" s="15">
        <v>112</v>
      </c>
      <c r="CR1040" s="15">
        <v>55</v>
      </c>
      <c r="CS1040" s="15">
        <v>175</v>
      </c>
      <c r="CT1040" s="15">
        <v>86</v>
      </c>
      <c r="CU1040" s="15">
        <v>26</v>
      </c>
      <c r="CV1040" s="15">
        <v>164</v>
      </c>
      <c r="CW1040" s="15">
        <v>138</v>
      </c>
      <c r="CX1040" s="15">
        <v>170</v>
      </c>
      <c r="CY1040" s="15">
        <v>75</v>
      </c>
      <c r="CZ1040" s="15">
        <v>77</v>
      </c>
      <c r="DA1040" s="15">
        <v>171</v>
      </c>
      <c r="DB1040" s="15">
        <v>48</v>
      </c>
      <c r="DC1040" s="15">
        <v>154</v>
      </c>
      <c r="DD1040" s="15">
        <v>30</v>
      </c>
      <c r="DE1040" s="15">
        <v>108</v>
      </c>
      <c r="DF1040" s="15">
        <v>39</v>
      </c>
      <c r="DG1040" s="15">
        <v>87</v>
      </c>
      <c r="DH1040" s="15">
        <v>119</v>
      </c>
      <c r="DI1040" s="15">
        <v>104</v>
      </c>
      <c r="DJ1040" s="15">
        <v>13</v>
      </c>
      <c r="DK1040" s="15">
        <v>1</v>
      </c>
      <c r="DL1040" s="15">
        <v>114</v>
      </c>
      <c r="DM1040" s="15">
        <v>140</v>
      </c>
      <c r="DN1040" s="15">
        <v>22</v>
      </c>
      <c r="DO1040" s="15">
        <v>95</v>
      </c>
      <c r="DP1040" s="15">
        <v>209</v>
      </c>
      <c r="DQ1040" s="15">
        <v>167</v>
      </c>
      <c r="DR1040" s="15">
        <v>31</v>
      </c>
      <c r="DS1040" s="15">
        <v>74</v>
      </c>
      <c r="DT1040" s="15">
        <v>198</v>
      </c>
      <c r="DU1040" s="15">
        <v>191</v>
      </c>
      <c r="DV1040" s="15">
        <v>158</v>
      </c>
      <c r="DW1040" s="15">
        <v>18</v>
      </c>
      <c r="DX1040" s="15">
        <v>139</v>
      </c>
      <c r="DY1040" s="15">
        <v>168</v>
      </c>
      <c r="DZ1040" s="15">
        <v>79</v>
      </c>
      <c r="EA1040" s="15">
        <v>50</v>
      </c>
      <c r="EB1040" s="15">
        <v>120</v>
      </c>
      <c r="EC1040" s="15">
        <v>102</v>
      </c>
      <c r="ED1040" s="15">
        <v>176</v>
      </c>
      <c r="EE1040" s="15">
        <v>207</v>
      </c>
      <c r="EF1040" s="15">
        <v>7</v>
      </c>
      <c r="EG1040" s="15">
        <v>188</v>
      </c>
      <c r="EH1040" s="15">
        <v>66</v>
      </c>
      <c r="EI1040" s="15">
        <v>210</v>
      </c>
      <c r="EJ1040" s="15">
        <v>177</v>
      </c>
      <c r="EK1040" s="15">
        <v>113</v>
      </c>
      <c r="EL1040" s="15">
        <v>128</v>
      </c>
      <c r="EM1040" s="15">
        <v>92</v>
      </c>
      <c r="EN1040" s="15">
        <v>196</v>
      </c>
      <c r="EO1040" s="15">
        <v>107</v>
      </c>
      <c r="EP1040" s="15">
        <v>103</v>
      </c>
      <c r="EQ1040" s="15">
        <v>10</v>
      </c>
      <c r="ER1040" s="15">
        <v>69</v>
      </c>
      <c r="ES1040" s="15">
        <v>161</v>
      </c>
      <c r="ET1040" s="15">
        <v>126</v>
      </c>
      <c r="EU1040" s="15">
        <v>9</v>
      </c>
      <c r="EV1040" s="15">
        <v>193</v>
      </c>
      <c r="EW1040" s="15">
        <v>5</v>
      </c>
      <c r="EX1040" s="15">
        <v>82</v>
      </c>
      <c r="EY1040" s="15">
        <v>56</v>
      </c>
      <c r="EZ1040" s="15">
        <v>54</v>
      </c>
      <c r="FA1040" s="15">
        <v>29</v>
      </c>
      <c r="FB1040" s="15">
        <v>127</v>
      </c>
      <c r="FC1040" s="15">
        <v>201</v>
      </c>
      <c r="FD1040" s="15">
        <v>148</v>
      </c>
      <c r="FE1040" s="15">
        <v>99</v>
      </c>
      <c r="FF1040" s="15">
        <v>15</v>
      </c>
      <c r="FG1040" s="15">
        <v>184</v>
      </c>
      <c r="FH1040" s="15">
        <v>85</v>
      </c>
      <c r="FI1040" s="15">
        <v>94</v>
      </c>
      <c r="FJ1040" s="15">
        <v>165</v>
      </c>
      <c r="FK1040" s="15">
        <v>181</v>
      </c>
      <c r="FL1040" s="15">
        <v>187</v>
      </c>
      <c r="FM1040" s="15">
        <v>111</v>
      </c>
      <c r="FN1040" s="15">
        <v>121</v>
      </c>
      <c r="FO1040" s="15">
        <v>204</v>
      </c>
      <c r="FP1040" s="15">
        <v>208</v>
      </c>
      <c r="FQ1040" s="15">
        <v>157</v>
      </c>
      <c r="FR1040" s="15">
        <v>36</v>
      </c>
      <c r="FS1040" s="15">
        <v>141</v>
      </c>
      <c r="FT1040" s="15">
        <v>118</v>
      </c>
      <c r="FU1040" s="15">
        <v>169</v>
      </c>
      <c r="FV1040" s="15">
        <v>192</v>
      </c>
      <c r="FW1040" s="15">
        <v>11</v>
      </c>
      <c r="FX1040" s="15">
        <v>132</v>
      </c>
      <c r="FY1040" s="15">
        <v>160</v>
      </c>
      <c r="FZ1040" s="15">
        <v>35</v>
      </c>
      <c r="GA1040" s="15">
        <v>137</v>
      </c>
      <c r="GB1040" s="15">
        <v>163</v>
      </c>
      <c r="GC1040" s="15">
        <v>172</v>
      </c>
      <c r="GD1040" s="15">
        <v>133</v>
      </c>
      <c r="GE1040" s="15">
        <v>58</v>
      </c>
      <c r="GF1040" s="15">
        <v>97</v>
      </c>
      <c r="GG1040" s="15">
        <v>202</v>
      </c>
      <c r="GH1040" s="15">
        <v>199</v>
      </c>
      <c r="GI1040" s="15">
        <v>135</v>
      </c>
      <c r="GJ1040" s="15">
        <v>38</v>
      </c>
      <c r="GK1040" s="15">
        <v>144</v>
      </c>
      <c r="GL1040" s="15">
        <v>206</v>
      </c>
      <c r="GM1040" s="15">
        <v>3</v>
      </c>
      <c r="GN1040" s="15">
        <v>190</v>
      </c>
      <c r="GO1040" s="15">
        <v>63</v>
      </c>
      <c r="GP1040" s="15">
        <v>130</v>
      </c>
      <c r="GQ1040" s="15">
        <v>46</v>
      </c>
      <c r="GR1040" s="15">
        <v>41</v>
      </c>
      <c r="GS1040" s="15">
        <v>19</v>
      </c>
      <c r="GT1040" s="15">
        <v>70</v>
      </c>
      <c r="GU1040" s="15">
        <v>42</v>
      </c>
      <c r="GV1040" s="15">
        <v>136</v>
      </c>
      <c r="GW1040" s="15">
        <v>83</v>
      </c>
      <c r="GX1040" s="15">
        <v>178</v>
      </c>
      <c r="GY1040" s="15">
        <v>51</v>
      </c>
      <c r="GZ1040" s="15">
        <v>105</v>
      </c>
      <c r="HA1040" s="15">
        <v>91</v>
      </c>
      <c r="HB1040" s="15">
        <v>149</v>
      </c>
      <c r="HC1040" s="15">
        <v>205</v>
      </c>
      <c r="HD1040" s="15">
        <v>45</v>
      </c>
      <c r="HE1040" s="15">
        <v>194</v>
      </c>
      <c r="HF1040" s="15">
        <v>72</v>
      </c>
      <c r="HG1040" s="15">
        <v>173</v>
      </c>
    </row>
    <row r="1041" spans="4:219" s="15" customFormat="1"/>
    <row r="1042" spans="4:219" s="15" customFormat="1">
      <c r="D1042" s="479">
        <v>211</v>
      </c>
      <c r="E1042" s="40" t="s">
        <v>338</v>
      </c>
    </row>
    <row r="1043" spans="4:219" s="15" customFormat="1">
      <c r="E1043" s="475" t="s">
        <v>283</v>
      </c>
      <c r="F1043" s="15">
        <v>1</v>
      </c>
      <c r="G1043" s="15">
        <v>2</v>
      </c>
      <c r="H1043" s="15">
        <v>3</v>
      </c>
      <c r="I1043" s="15">
        <v>4</v>
      </c>
      <c r="J1043" s="15">
        <v>5</v>
      </c>
      <c r="K1043" s="15">
        <v>6</v>
      </c>
      <c r="L1043" s="15">
        <v>7</v>
      </c>
      <c r="M1043" s="15">
        <v>8</v>
      </c>
      <c r="N1043" s="15">
        <v>9</v>
      </c>
      <c r="O1043" s="15">
        <v>10</v>
      </c>
      <c r="P1043" s="15">
        <v>11</v>
      </c>
      <c r="Q1043" s="15">
        <v>12</v>
      </c>
      <c r="R1043" s="15">
        <v>13</v>
      </c>
      <c r="S1043" s="15">
        <v>14</v>
      </c>
      <c r="T1043" s="15">
        <v>15</v>
      </c>
      <c r="U1043" s="15">
        <v>16</v>
      </c>
      <c r="V1043" s="15">
        <v>17</v>
      </c>
      <c r="W1043" s="15">
        <v>18</v>
      </c>
      <c r="X1043" s="15">
        <v>19</v>
      </c>
      <c r="Y1043" s="15">
        <v>20</v>
      </c>
      <c r="Z1043" s="15">
        <v>21</v>
      </c>
      <c r="AA1043" s="15">
        <v>22</v>
      </c>
      <c r="AB1043" s="15">
        <v>23</v>
      </c>
      <c r="AC1043" s="15">
        <v>24</v>
      </c>
      <c r="AD1043" s="15">
        <v>25</v>
      </c>
      <c r="AE1043" s="15">
        <v>26</v>
      </c>
      <c r="AF1043" s="15">
        <v>27</v>
      </c>
      <c r="AG1043" s="15">
        <v>28</v>
      </c>
      <c r="AH1043" s="15">
        <v>29</v>
      </c>
      <c r="AI1043" s="15">
        <v>30</v>
      </c>
      <c r="AJ1043" s="15">
        <v>31</v>
      </c>
      <c r="AK1043" s="15">
        <v>32</v>
      </c>
      <c r="AL1043" s="15">
        <v>33</v>
      </c>
      <c r="AM1043" s="15">
        <v>34</v>
      </c>
      <c r="AN1043" s="15">
        <v>35</v>
      </c>
      <c r="AO1043" s="15">
        <v>36</v>
      </c>
      <c r="AP1043" s="15">
        <v>37</v>
      </c>
      <c r="AQ1043" s="15">
        <v>38</v>
      </c>
      <c r="AR1043" s="15">
        <v>39</v>
      </c>
      <c r="AS1043" s="15">
        <v>40</v>
      </c>
      <c r="AT1043" s="15">
        <v>41</v>
      </c>
      <c r="AU1043" s="15">
        <v>42</v>
      </c>
      <c r="AV1043" s="15">
        <v>43</v>
      </c>
      <c r="AW1043" s="15">
        <v>44</v>
      </c>
      <c r="AX1043" s="15">
        <v>45</v>
      </c>
      <c r="AY1043" s="15">
        <v>46</v>
      </c>
      <c r="AZ1043" s="15">
        <v>47</v>
      </c>
      <c r="BA1043" s="15">
        <v>48</v>
      </c>
      <c r="BB1043" s="15">
        <v>49</v>
      </c>
      <c r="BC1043" s="15">
        <v>50</v>
      </c>
      <c r="BD1043" s="15">
        <v>51</v>
      </c>
      <c r="BE1043" s="15">
        <v>52</v>
      </c>
      <c r="BF1043" s="15">
        <v>53</v>
      </c>
      <c r="BG1043" s="15">
        <v>54</v>
      </c>
      <c r="BH1043" s="15">
        <v>55</v>
      </c>
      <c r="BI1043" s="15">
        <v>56</v>
      </c>
      <c r="BJ1043" s="15">
        <v>57</v>
      </c>
      <c r="BK1043" s="15">
        <v>58</v>
      </c>
      <c r="BL1043" s="15">
        <v>59</v>
      </c>
      <c r="BM1043" s="15">
        <v>60</v>
      </c>
      <c r="BN1043" s="15">
        <v>61</v>
      </c>
      <c r="BO1043" s="15">
        <v>62</v>
      </c>
      <c r="BP1043" s="15">
        <v>63</v>
      </c>
      <c r="BQ1043" s="15">
        <v>64</v>
      </c>
      <c r="BR1043" s="15">
        <v>65</v>
      </c>
      <c r="BS1043" s="15">
        <v>66</v>
      </c>
      <c r="BT1043" s="15">
        <v>67</v>
      </c>
      <c r="BU1043" s="15">
        <v>68</v>
      </c>
      <c r="BV1043" s="15">
        <v>69</v>
      </c>
      <c r="BW1043" s="15">
        <v>70</v>
      </c>
      <c r="BX1043" s="15">
        <v>71</v>
      </c>
      <c r="BY1043" s="15">
        <v>72</v>
      </c>
      <c r="BZ1043" s="15">
        <v>73</v>
      </c>
      <c r="CA1043" s="15">
        <v>74</v>
      </c>
      <c r="CB1043" s="15">
        <v>75</v>
      </c>
      <c r="CC1043" s="15">
        <v>76</v>
      </c>
      <c r="CD1043" s="15">
        <v>77</v>
      </c>
      <c r="CE1043" s="15">
        <v>78</v>
      </c>
      <c r="CF1043" s="15">
        <v>79</v>
      </c>
      <c r="CG1043" s="15">
        <v>80</v>
      </c>
      <c r="CH1043" s="15">
        <v>81</v>
      </c>
      <c r="CI1043" s="15">
        <v>82</v>
      </c>
      <c r="CJ1043" s="15">
        <v>83</v>
      </c>
      <c r="CK1043" s="15">
        <v>84</v>
      </c>
      <c r="CL1043" s="15">
        <v>85</v>
      </c>
      <c r="CM1043" s="15">
        <v>86</v>
      </c>
      <c r="CN1043" s="15">
        <v>87</v>
      </c>
      <c r="CO1043" s="15">
        <v>88</v>
      </c>
      <c r="CP1043" s="15">
        <v>89</v>
      </c>
      <c r="CQ1043" s="15">
        <v>90</v>
      </c>
      <c r="CR1043" s="15">
        <v>91</v>
      </c>
      <c r="CS1043" s="15">
        <v>92</v>
      </c>
      <c r="CT1043" s="15">
        <v>93</v>
      </c>
      <c r="CU1043" s="15">
        <v>94</v>
      </c>
      <c r="CV1043" s="15">
        <v>95</v>
      </c>
      <c r="CW1043" s="15">
        <v>96</v>
      </c>
      <c r="CX1043" s="15">
        <v>97</v>
      </c>
      <c r="CY1043" s="15">
        <v>98</v>
      </c>
      <c r="CZ1043" s="15">
        <v>99</v>
      </c>
      <c r="DA1043" s="15">
        <v>100</v>
      </c>
      <c r="DB1043" s="15">
        <v>101</v>
      </c>
      <c r="DC1043" s="15">
        <v>102</v>
      </c>
      <c r="DD1043" s="15">
        <v>103</v>
      </c>
      <c r="DE1043" s="15">
        <v>104</v>
      </c>
      <c r="DF1043" s="15">
        <v>105</v>
      </c>
      <c r="DG1043" s="15">
        <v>106</v>
      </c>
      <c r="DH1043" s="15">
        <v>107</v>
      </c>
      <c r="DI1043" s="15">
        <v>108</v>
      </c>
      <c r="DJ1043" s="15">
        <v>109</v>
      </c>
      <c r="DK1043" s="15">
        <v>110</v>
      </c>
      <c r="DL1043" s="15">
        <v>111</v>
      </c>
      <c r="DM1043" s="15">
        <v>112</v>
      </c>
      <c r="DN1043" s="15">
        <v>113</v>
      </c>
      <c r="DO1043" s="15">
        <v>114</v>
      </c>
      <c r="DP1043" s="15">
        <v>115</v>
      </c>
      <c r="DQ1043" s="15">
        <v>116</v>
      </c>
      <c r="DR1043" s="15">
        <v>117</v>
      </c>
      <c r="DS1043" s="15">
        <v>118</v>
      </c>
      <c r="DT1043" s="15">
        <v>119</v>
      </c>
      <c r="DU1043" s="15">
        <v>120</v>
      </c>
      <c r="DV1043" s="15">
        <v>121</v>
      </c>
      <c r="DW1043" s="15">
        <v>122</v>
      </c>
      <c r="DX1043" s="15">
        <v>123</v>
      </c>
      <c r="DY1043" s="15">
        <v>124</v>
      </c>
      <c r="DZ1043" s="15">
        <v>125</v>
      </c>
      <c r="EA1043" s="15">
        <v>126</v>
      </c>
      <c r="EB1043" s="15">
        <v>127</v>
      </c>
      <c r="EC1043" s="15">
        <v>128</v>
      </c>
      <c r="ED1043" s="15">
        <v>129</v>
      </c>
      <c r="EE1043" s="15">
        <v>130</v>
      </c>
      <c r="EF1043" s="15">
        <v>131</v>
      </c>
      <c r="EG1043" s="15">
        <v>132</v>
      </c>
      <c r="EH1043" s="15">
        <v>133</v>
      </c>
      <c r="EI1043" s="15">
        <v>134</v>
      </c>
      <c r="EJ1043" s="15">
        <v>135</v>
      </c>
      <c r="EK1043" s="15">
        <v>136</v>
      </c>
      <c r="EL1043" s="15">
        <v>137</v>
      </c>
      <c r="EM1043" s="15">
        <v>138</v>
      </c>
      <c r="EN1043" s="15">
        <v>139</v>
      </c>
      <c r="EO1043" s="15">
        <v>140</v>
      </c>
      <c r="EP1043" s="15">
        <v>141</v>
      </c>
      <c r="EQ1043" s="15">
        <v>142</v>
      </c>
      <c r="ER1043" s="15">
        <v>143</v>
      </c>
      <c r="ES1043" s="15">
        <v>144</v>
      </c>
      <c r="ET1043" s="15">
        <v>145</v>
      </c>
      <c r="EU1043" s="15">
        <v>146</v>
      </c>
      <c r="EV1043" s="15">
        <v>147</v>
      </c>
      <c r="EW1043" s="15">
        <v>148</v>
      </c>
      <c r="EX1043" s="15">
        <v>149</v>
      </c>
      <c r="EY1043" s="15">
        <v>150</v>
      </c>
      <c r="EZ1043" s="15">
        <v>151</v>
      </c>
      <c r="FA1043" s="15">
        <v>152</v>
      </c>
      <c r="FB1043" s="15">
        <v>153</v>
      </c>
      <c r="FC1043" s="15">
        <v>154</v>
      </c>
      <c r="FD1043" s="15">
        <v>155</v>
      </c>
      <c r="FE1043" s="15">
        <v>156</v>
      </c>
      <c r="FF1043" s="15">
        <v>157</v>
      </c>
      <c r="FG1043" s="15">
        <v>158</v>
      </c>
      <c r="FH1043" s="15">
        <v>159</v>
      </c>
      <c r="FI1043" s="15">
        <v>160</v>
      </c>
      <c r="FJ1043" s="15">
        <v>161</v>
      </c>
      <c r="FK1043" s="15">
        <v>162</v>
      </c>
      <c r="FL1043" s="15">
        <v>163</v>
      </c>
      <c r="FM1043" s="15">
        <v>164</v>
      </c>
      <c r="FN1043" s="15">
        <v>165</v>
      </c>
      <c r="FO1043" s="15">
        <v>166</v>
      </c>
      <c r="FP1043" s="15">
        <v>167</v>
      </c>
      <c r="FQ1043" s="15">
        <v>168</v>
      </c>
      <c r="FR1043" s="15">
        <v>169</v>
      </c>
      <c r="FS1043" s="15">
        <v>170</v>
      </c>
      <c r="FT1043" s="15">
        <v>171</v>
      </c>
      <c r="FU1043" s="15">
        <v>172</v>
      </c>
      <c r="FV1043" s="15">
        <v>173</v>
      </c>
      <c r="FW1043" s="15">
        <v>174</v>
      </c>
      <c r="FX1043" s="15">
        <v>175</v>
      </c>
      <c r="FY1043" s="15">
        <v>176</v>
      </c>
      <c r="FZ1043" s="15">
        <v>177</v>
      </c>
      <c r="GA1043" s="15">
        <v>178</v>
      </c>
      <c r="GB1043" s="15">
        <v>179</v>
      </c>
      <c r="GC1043" s="15">
        <v>180</v>
      </c>
      <c r="GD1043" s="15">
        <v>181</v>
      </c>
      <c r="GE1043" s="15">
        <v>182</v>
      </c>
      <c r="GF1043" s="15">
        <v>183</v>
      </c>
      <c r="GG1043" s="15">
        <v>184</v>
      </c>
      <c r="GH1043" s="15">
        <v>185</v>
      </c>
      <c r="GI1043" s="15">
        <v>186</v>
      </c>
      <c r="GJ1043" s="15">
        <v>187</v>
      </c>
      <c r="GK1043" s="15">
        <v>188</v>
      </c>
      <c r="GL1043" s="15">
        <v>189</v>
      </c>
      <c r="GM1043" s="15">
        <v>190</v>
      </c>
      <c r="GN1043" s="15">
        <v>191</v>
      </c>
      <c r="GO1043" s="15">
        <v>192</v>
      </c>
      <c r="GP1043" s="15">
        <v>193</v>
      </c>
      <c r="GQ1043" s="15">
        <v>194</v>
      </c>
      <c r="GR1043" s="15">
        <v>195</v>
      </c>
      <c r="GS1043" s="15">
        <v>196</v>
      </c>
      <c r="GT1043" s="15">
        <v>197</v>
      </c>
      <c r="GU1043" s="15">
        <v>198</v>
      </c>
      <c r="GV1043" s="15">
        <v>199</v>
      </c>
      <c r="GX1043" s="15">
        <v>200</v>
      </c>
      <c r="GY1043" s="15">
        <v>201</v>
      </c>
      <c r="GZ1043" s="15">
        <v>202</v>
      </c>
      <c r="HA1043" s="15">
        <v>203</v>
      </c>
      <c r="HC1043" s="15">
        <v>204</v>
      </c>
      <c r="HD1043" s="15">
        <v>205</v>
      </c>
      <c r="HE1043" s="15">
        <v>206</v>
      </c>
      <c r="HF1043" s="15">
        <v>207</v>
      </c>
      <c r="HH1043" s="15">
        <v>208</v>
      </c>
      <c r="HI1043" s="15">
        <v>209</v>
      </c>
      <c r="HJ1043" s="15">
        <v>210</v>
      </c>
      <c r="HK1043" s="15">
        <v>211</v>
      </c>
    </row>
    <row r="1044" spans="4:219" s="15" customFormat="1">
      <c r="E1044" s="475" t="s">
        <v>311</v>
      </c>
      <c r="F1044" s="15">
        <v>69</v>
      </c>
      <c r="G1044" s="15">
        <v>103</v>
      </c>
      <c r="H1044" s="15">
        <v>111</v>
      </c>
      <c r="I1044" s="15">
        <v>90</v>
      </c>
      <c r="J1044" s="15">
        <v>49</v>
      </c>
      <c r="K1044" s="15">
        <v>24</v>
      </c>
      <c r="L1044" s="15">
        <v>88</v>
      </c>
      <c r="M1044" s="15">
        <v>195</v>
      </c>
      <c r="N1044" s="15">
        <v>153</v>
      </c>
      <c r="O1044" s="15">
        <v>183</v>
      </c>
      <c r="P1044" s="15">
        <v>65</v>
      </c>
      <c r="Q1044" s="15">
        <v>56</v>
      </c>
      <c r="R1044" s="15">
        <v>14</v>
      </c>
      <c r="S1044" s="15">
        <v>198</v>
      </c>
      <c r="T1044" s="15">
        <v>71</v>
      </c>
      <c r="U1044" s="15">
        <v>3</v>
      </c>
      <c r="V1044" s="15">
        <v>118</v>
      </c>
      <c r="W1044" s="15">
        <v>196</v>
      </c>
      <c r="X1044" s="15">
        <v>26</v>
      </c>
      <c r="Y1044" s="15">
        <v>98</v>
      </c>
      <c r="Z1044" s="15">
        <v>130</v>
      </c>
      <c r="AA1044" s="15">
        <v>54</v>
      </c>
      <c r="AB1044" s="15">
        <v>15</v>
      </c>
      <c r="AC1044" s="15">
        <v>22</v>
      </c>
      <c r="AD1044" s="15">
        <v>108</v>
      </c>
      <c r="AE1044" s="15">
        <v>104</v>
      </c>
      <c r="AF1044" s="15">
        <v>25</v>
      </c>
      <c r="AG1044" s="15">
        <v>77</v>
      </c>
      <c r="AH1044" s="15">
        <v>125</v>
      </c>
      <c r="AI1044" s="15">
        <v>62</v>
      </c>
      <c r="AJ1044" s="15">
        <v>199</v>
      </c>
      <c r="AK1044" s="15">
        <v>66</v>
      </c>
      <c r="AL1044" s="15">
        <v>147</v>
      </c>
      <c r="AM1044" s="15">
        <v>35</v>
      </c>
      <c r="AN1044" s="15">
        <v>43</v>
      </c>
      <c r="AO1044" s="15">
        <v>154</v>
      </c>
      <c r="AP1044" s="15">
        <v>144</v>
      </c>
      <c r="AQ1044" s="15">
        <v>12</v>
      </c>
      <c r="AR1044" s="15">
        <v>86</v>
      </c>
      <c r="AS1044" s="15">
        <v>16</v>
      </c>
      <c r="AT1044" s="15">
        <v>138</v>
      </c>
      <c r="AU1044" s="15">
        <v>10</v>
      </c>
      <c r="AV1044" s="15">
        <v>82</v>
      </c>
      <c r="AW1044" s="15">
        <v>210</v>
      </c>
      <c r="AX1044" s="15">
        <v>32</v>
      </c>
      <c r="AY1044" s="15">
        <v>134</v>
      </c>
      <c r="AZ1044" s="15">
        <v>20</v>
      </c>
      <c r="BA1044" s="15">
        <v>109</v>
      </c>
      <c r="BB1044" s="15">
        <v>173</v>
      </c>
      <c r="BC1044" s="15">
        <v>204</v>
      </c>
      <c r="BD1044" s="15">
        <v>193</v>
      </c>
      <c r="BE1044" s="15">
        <v>9</v>
      </c>
      <c r="BF1044" s="15">
        <v>203</v>
      </c>
      <c r="BG1044" s="15">
        <v>156</v>
      </c>
      <c r="BH1044" s="15">
        <v>81</v>
      </c>
      <c r="BI1044" s="15">
        <v>45</v>
      </c>
      <c r="BJ1044" s="15">
        <v>50</v>
      </c>
      <c r="BK1044" s="15">
        <v>177</v>
      </c>
      <c r="BL1044" s="15">
        <v>160</v>
      </c>
      <c r="BM1044" s="15">
        <v>51</v>
      </c>
      <c r="BN1044" s="15">
        <v>190</v>
      </c>
      <c r="BO1044" s="15">
        <v>39</v>
      </c>
      <c r="BP1044" s="15">
        <v>60</v>
      </c>
      <c r="BQ1044" s="15">
        <v>116</v>
      </c>
      <c r="BR1044" s="15">
        <v>131</v>
      </c>
      <c r="BS1044" s="15">
        <v>70</v>
      </c>
      <c r="BT1044" s="15">
        <v>139</v>
      </c>
      <c r="BU1044" s="15">
        <v>122</v>
      </c>
      <c r="BV1044" s="15">
        <v>175</v>
      </c>
      <c r="BW1044" s="15">
        <v>133</v>
      </c>
      <c r="BX1044" s="15">
        <v>110</v>
      </c>
      <c r="BY1044" s="15">
        <v>18</v>
      </c>
      <c r="BZ1044" s="15">
        <v>72</v>
      </c>
      <c r="CA1044" s="15">
        <v>186</v>
      </c>
      <c r="CB1044" s="15">
        <v>209</v>
      </c>
      <c r="CC1044" s="15">
        <v>159</v>
      </c>
      <c r="CD1044" s="15">
        <v>13</v>
      </c>
      <c r="CE1044" s="15">
        <v>100</v>
      </c>
      <c r="CF1044" s="15">
        <v>191</v>
      </c>
      <c r="CG1044" s="15">
        <v>137</v>
      </c>
      <c r="CH1044" s="15">
        <v>55</v>
      </c>
      <c r="CI1044" s="15">
        <v>184</v>
      </c>
      <c r="CJ1044" s="15">
        <v>140</v>
      </c>
      <c r="CK1044" s="15">
        <v>170</v>
      </c>
      <c r="CL1044" s="15">
        <v>172</v>
      </c>
      <c r="CM1044" s="15">
        <v>5</v>
      </c>
      <c r="CN1044" s="15">
        <v>151</v>
      </c>
      <c r="CO1044" s="15">
        <v>7</v>
      </c>
      <c r="CP1044" s="15">
        <v>141</v>
      </c>
      <c r="CQ1044" s="15">
        <v>161</v>
      </c>
      <c r="CR1044" s="15">
        <v>37</v>
      </c>
      <c r="CS1044" s="15">
        <v>114</v>
      </c>
      <c r="CT1044" s="15">
        <v>61</v>
      </c>
      <c r="CU1044" s="15">
        <v>206</v>
      </c>
      <c r="CV1044" s="15">
        <v>4</v>
      </c>
      <c r="CW1044" s="15">
        <v>79</v>
      </c>
      <c r="CX1044" s="15">
        <v>126</v>
      </c>
      <c r="CY1044" s="15">
        <v>187</v>
      </c>
      <c r="CZ1044" s="15">
        <v>27</v>
      </c>
      <c r="DA1044" s="15">
        <v>202</v>
      </c>
      <c r="DB1044" s="15">
        <v>34</v>
      </c>
      <c r="DC1044" s="15">
        <v>64</v>
      </c>
      <c r="DD1044" s="15">
        <v>149</v>
      </c>
      <c r="DE1044" s="15">
        <v>165</v>
      </c>
      <c r="DF1044" s="15">
        <v>2</v>
      </c>
      <c r="DG1044" s="15">
        <v>169</v>
      </c>
      <c r="DH1044" s="15">
        <v>75</v>
      </c>
      <c r="DI1044" s="15">
        <v>59</v>
      </c>
      <c r="DJ1044" s="15">
        <v>48</v>
      </c>
      <c r="DK1044" s="15">
        <v>208</v>
      </c>
      <c r="DL1044" s="15">
        <v>99</v>
      </c>
      <c r="DM1044" s="15">
        <v>36</v>
      </c>
      <c r="DN1044" s="15">
        <v>201</v>
      </c>
      <c r="DO1044" s="15">
        <v>176</v>
      </c>
      <c r="DP1044" s="15">
        <v>73</v>
      </c>
      <c r="DQ1044" s="15">
        <v>74</v>
      </c>
      <c r="DR1044" s="15">
        <v>38</v>
      </c>
      <c r="DS1044" s="15">
        <v>17</v>
      </c>
      <c r="DT1044" s="15">
        <v>178</v>
      </c>
      <c r="DU1044" s="15">
        <v>200</v>
      </c>
      <c r="DV1044" s="15">
        <v>84</v>
      </c>
      <c r="DW1044" s="15">
        <v>93</v>
      </c>
      <c r="DX1044" s="15">
        <v>96</v>
      </c>
      <c r="DY1044" s="15">
        <v>101</v>
      </c>
      <c r="DZ1044" s="15">
        <v>112</v>
      </c>
      <c r="EA1044" s="15">
        <v>115</v>
      </c>
      <c r="EB1044" s="15">
        <v>189</v>
      </c>
      <c r="EC1044" s="15">
        <v>171</v>
      </c>
      <c r="ED1044" s="15">
        <v>127</v>
      </c>
      <c r="EE1044" s="15">
        <v>168</v>
      </c>
      <c r="EF1044" s="15">
        <v>89</v>
      </c>
      <c r="EG1044" s="15">
        <v>188</v>
      </c>
      <c r="EH1044" s="15">
        <v>167</v>
      </c>
      <c r="EI1044" s="15">
        <v>46</v>
      </c>
      <c r="EJ1044" s="15">
        <v>197</v>
      </c>
      <c r="EK1044" s="15">
        <v>185</v>
      </c>
      <c r="EL1044" s="15">
        <v>33</v>
      </c>
      <c r="EM1044" s="15">
        <v>142</v>
      </c>
      <c r="EN1044" s="15">
        <v>57</v>
      </c>
      <c r="EO1044" s="15">
        <v>83</v>
      </c>
      <c r="EP1044" s="15">
        <v>205</v>
      </c>
      <c r="EQ1044" s="15">
        <v>146</v>
      </c>
      <c r="ER1044" s="15">
        <v>120</v>
      </c>
      <c r="ES1044" s="15">
        <v>21</v>
      </c>
      <c r="ET1044" s="15">
        <v>162</v>
      </c>
      <c r="EU1044" s="15">
        <v>23</v>
      </c>
      <c r="EV1044" s="15">
        <v>155</v>
      </c>
      <c r="EW1044" s="15">
        <v>180</v>
      </c>
      <c r="EX1044" s="15">
        <v>67</v>
      </c>
      <c r="EY1044" s="15">
        <v>91</v>
      </c>
      <c r="EZ1044" s="15">
        <v>87</v>
      </c>
      <c r="FA1044" s="15">
        <v>163</v>
      </c>
      <c r="FB1044" s="15">
        <v>194</v>
      </c>
      <c r="FC1044" s="15">
        <v>158</v>
      </c>
      <c r="FD1044" s="15">
        <v>124</v>
      </c>
      <c r="FE1044" s="15">
        <v>40</v>
      </c>
      <c r="FF1044" s="15">
        <v>136</v>
      </c>
      <c r="FG1044" s="15">
        <v>29</v>
      </c>
      <c r="FH1044" s="15">
        <v>80</v>
      </c>
      <c r="FI1044" s="15">
        <v>157</v>
      </c>
      <c r="FJ1044" s="15">
        <v>150</v>
      </c>
      <c r="FK1044" s="15">
        <v>11</v>
      </c>
      <c r="FL1044" s="15">
        <v>6</v>
      </c>
      <c r="FM1044" s="15">
        <v>41</v>
      </c>
      <c r="FN1044" s="15">
        <v>52</v>
      </c>
      <c r="FO1044" s="15">
        <v>58</v>
      </c>
      <c r="FP1044" s="15">
        <v>76</v>
      </c>
      <c r="FQ1044" s="15">
        <v>105</v>
      </c>
      <c r="FR1044" s="15">
        <v>106</v>
      </c>
      <c r="FS1044" s="15">
        <v>97</v>
      </c>
      <c r="FT1044" s="15">
        <v>143</v>
      </c>
      <c r="FU1044" s="15">
        <v>119</v>
      </c>
      <c r="FV1044" s="15">
        <v>95</v>
      </c>
      <c r="FW1044" s="15">
        <v>30</v>
      </c>
      <c r="FX1044" s="15">
        <v>19</v>
      </c>
      <c r="FY1044" s="15">
        <v>123</v>
      </c>
      <c r="FZ1044" s="15">
        <v>164</v>
      </c>
      <c r="GA1044" s="15">
        <v>31</v>
      </c>
      <c r="GB1044" s="15">
        <v>128</v>
      </c>
      <c r="GC1044" s="15">
        <v>148</v>
      </c>
      <c r="GD1044" s="15">
        <v>68</v>
      </c>
      <c r="GE1044" s="15">
        <v>53</v>
      </c>
      <c r="GF1044" s="15">
        <v>92</v>
      </c>
      <c r="GG1044" s="15">
        <v>47</v>
      </c>
      <c r="GH1044" s="15">
        <v>152</v>
      </c>
      <c r="GI1044" s="15">
        <v>211</v>
      </c>
      <c r="GJ1044" s="15">
        <v>1</v>
      </c>
      <c r="GK1044" s="15">
        <v>132</v>
      </c>
      <c r="GL1044" s="15">
        <v>107</v>
      </c>
      <c r="GM1044" s="15">
        <v>192</v>
      </c>
      <c r="GN1044" s="15">
        <v>63</v>
      </c>
      <c r="GO1044" s="15">
        <v>174</v>
      </c>
      <c r="GP1044" s="15">
        <v>179</v>
      </c>
      <c r="GQ1044" s="15">
        <v>42</v>
      </c>
      <c r="GR1044" s="15">
        <v>207</v>
      </c>
      <c r="GS1044" s="15">
        <v>94</v>
      </c>
      <c r="GT1044" s="15">
        <v>121</v>
      </c>
      <c r="GU1044" s="15">
        <v>117</v>
      </c>
      <c r="GV1044" s="15">
        <v>182</v>
      </c>
      <c r="GX1044" s="15">
        <v>44</v>
      </c>
      <c r="GY1044" s="15">
        <v>113</v>
      </c>
      <c r="GZ1044" s="15">
        <v>85</v>
      </c>
      <c r="HA1044" s="15">
        <v>166</v>
      </c>
      <c r="HC1044" s="15">
        <v>129</v>
      </c>
      <c r="HD1044" s="15">
        <v>28</v>
      </c>
      <c r="HE1044" s="15">
        <v>145</v>
      </c>
      <c r="HF1044" s="15">
        <v>8</v>
      </c>
      <c r="HH1044" s="15">
        <v>102</v>
      </c>
      <c r="HI1044" s="15">
        <v>181</v>
      </c>
      <c r="HJ1044" s="15">
        <v>135</v>
      </c>
      <c r="HK1044" s="15">
        <v>78</v>
      </c>
    </row>
    <row r="1045" spans="4:219" s="15" customFormat="1">
      <c r="E1045" s="475" t="s">
        <v>313</v>
      </c>
      <c r="F1045" s="15">
        <v>180</v>
      </c>
      <c r="G1045" s="15">
        <v>44</v>
      </c>
      <c r="H1045" s="15">
        <v>39</v>
      </c>
      <c r="I1045" s="15">
        <v>121</v>
      </c>
      <c r="J1045" s="15">
        <v>34</v>
      </c>
      <c r="K1045" s="15">
        <v>170</v>
      </c>
      <c r="L1045" s="15">
        <v>91</v>
      </c>
      <c r="M1045" s="15">
        <v>57</v>
      </c>
      <c r="N1045" s="15">
        <v>150</v>
      </c>
      <c r="O1045" s="15">
        <v>106</v>
      </c>
      <c r="P1045" s="15">
        <v>109</v>
      </c>
      <c r="Q1045" s="15">
        <v>211</v>
      </c>
      <c r="R1045" s="15">
        <v>182</v>
      </c>
      <c r="S1045" s="15">
        <v>6</v>
      </c>
      <c r="T1045" s="15">
        <v>138</v>
      </c>
      <c r="U1045" s="15">
        <v>75</v>
      </c>
      <c r="V1045" s="15">
        <v>89</v>
      </c>
      <c r="W1045" s="15">
        <v>189</v>
      </c>
      <c r="X1045" s="15">
        <v>58</v>
      </c>
      <c r="Y1045" s="15">
        <v>191</v>
      </c>
      <c r="Z1045" s="15">
        <v>210</v>
      </c>
      <c r="AA1045" s="15">
        <v>198</v>
      </c>
      <c r="AB1045" s="15">
        <v>70</v>
      </c>
      <c r="AC1045" s="15">
        <v>76</v>
      </c>
      <c r="AD1045" s="15">
        <v>171</v>
      </c>
      <c r="AE1045" s="15">
        <v>19</v>
      </c>
      <c r="AF1045" s="15">
        <v>94</v>
      </c>
      <c r="AG1045" s="15">
        <v>197</v>
      </c>
      <c r="AH1045" s="15">
        <v>77</v>
      </c>
      <c r="AI1045" s="15">
        <v>141</v>
      </c>
      <c r="AJ1045" s="15">
        <v>54</v>
      </c>
      <c r="AK1045" s="15">
        <v>166</v>
      </c>
      <c r="AL1045" s="15">
        <v>157</v>
      </c>
      <c r="AM1045" s="15">
        <v>205</v>
      </c>
      <c r="AN1045" s="15">
        <v>28</v>
      </c>
      <c r="AO1045" s="15">
        <v>80</v>
      </c>
      <c r="AP1045" s="15">
        <v>115</v>
      </c>
      <c r="AQ1045" s="15">
        <v>26</v>
      </c>
      <c r="AR1045" s="15">
        <v>181</v>
      </c>
      <c r="AS1045" s="15">
        <v>122</v>
      </c>
      <c r="AT1045" s="15">
        <v>206</v>
      </c>
      <c r="AU1045" s="15">
        <v>202</v>
      </c>
      <c r="AV1045" s="15">
        <v>186</v>
      </c>
      <c r="AW1045" s="15">
        <v>11</v>
      </c>
      <c r="AX1045" s="15">
        <v>143</v>
      </c>
      <c r="AY1045" s="15">
        <v>165</v>
      </c>
      <c r="AZ1045" s="15">
        <v>156</v>
      </c>
      <c r="BA1045" s="15">
        <v>134</v>
      </c>
      <c r="BB1045" s="15">
        <v>33</v>
      </c>
      <c r="BC1045" s="15">
        <v>113</v>
      </c>
      <c r="BD1045" s="15">
        <v>158</v>
      </c>
      <c r="BE1045" s="15">
        <v>59</v>
      </c>
      <c r="BF1045" s="15">
        <v>107</v>
      </c>
      <c r="BG1045" s="15">
        <v>31</v>
      </c>
      <c r="BH1045" s="15">
        <v>88</v>
      </c>
      <c r="BI1045" s="15">
        <v>133</v>
      </c>
      <c r="BJ1045" s="15">
        <v>15</v>
      </c>
      <c r="BK1045" s="15">
        <v>164</v>
      </c>
      <c r="BL1045" s="15">
        <v>93</v>
      </c>
      <c r="BM1045" s="15">
        <v>66</v>
      </c>
      <c r="BN1045" s="15">
        <v>168</v>
      </c>
      <c r="BO1045" s="15">
        <v>83</v>
      </c>
      <c r="BP1045" s="15">
        <v>9</v>
      </c>
      <c r="BQ1045" s="15">
        <v>117</v>
      </c>
      <c r="BR1045" s="15">
        <v>129</v>
      </c>
      <c r="BS1045" s="15">
        <v>64</v>
      </c>
      <c r="BT1045" s="15">
        <v>154</v>
      </c>
      <c r="BU1045" s="15">
        <v>130</v>
      </c>
      <c r="BV1045" s="15">
        <v>53</v>
      </c>
      <c r="BW1045" s="15">
        <v>103</v>
      </c>
      <c r="BX1045" s="15">
        <v>183</v>
      </c>
      <c r="BY1045" s="15">
        <v>8</v>
      </c>
      <c r="BZ1045" s="15">
        <v>161</v>
      </c>
      <c r="CA1045" s="15">
        <v>177</v>
      </c>
      <c r="CB1045" s="15">
        <v>79</v>
      </c>
      <c r="CC1045" s="15">
        <v>125</v>
      </c>
      <c r="CD1045" s="15">
        <v>208</v>
      </c>
      <c r="CE1045" s="15">
        <v>45</v>
      </c>
      <c r="CF1045" s="15">
        <v>102</v>
      </c>
      <c r="CG1045" s="15">
        <v>24</v>
      </c>
      <c r="CH1045" s="15">
        <v>178</v>
      </c>
      <c r="CI1045" s="15">
        <v>140</v>
      </c>
      <c r="CJ1045" s="15">
        <v>62</v>
      </c>
      <c r="CK1045" s="15">
        <v>151</v>
      </c>
      <c r="CL1045" s="15">
        <v>46</v>
      </c>
      <c r="CM1045" s="15">
        <v>35</v>
      </c>
      <c r="CN1045" s="15">
        <v>98</v>
      </c>
      <c r="CO1045" s="15">
        <v>209</v>
      </c>
      <c r="CP1045" s="15">
        <v>146</v>
      </c>
      <c r="CQ1045" s="15">
        <v>87</v>
      </c>
      <c r="CR1045" s="15">
        <v>160</v>
      </c>
      <c r="CS1045" s="15">
        <v>135</v>
      </c>
      <c r="CT1045" s="15">
        <v>137</v>
      </c>
      <c r="CU1045" s="15">
        <v>18</v>
      </c>
      <c r="CV1045" s="15">
        <v>111</v>
      </c>
      <c r="CW1045" s="15">
        <v>32</v>
      </c>
      <c r="CX1045" s="15">
        <v>203</v>
      </c>
      <c r="CY1045" s="15">
        <v>114</v>
      </c>
      <c r="CZ1045" s="15">
        <v>136</v>
      </c>
      <c r="DA1045" s="15">
        <v>159</v>
      </c>
      <c r="DB1045" s="15">
        <v>207</v>
      </c>
      <c r="DC1045" s="15">
        <v>95</v>
      </c>
      <c r="DD1045" s="15">
        <v>101</v>
      </c>
      <c r="DE1045" s="15">
        <v>147</v>
      </c>
      <c r="DF1045" s="15">
        <v>169</v>
      </c>
      <c r="DG1045" s="15">
        <v>153</v>
      </c>
      <c r="DH1045" s="15">
        <v>69</v>
      </c>
      <c r="DI1045" s="15">
        <v>52</v>
      </c>
      <c r="DJ1045" s="15">
        <v>23</v>
      </c>
      <c r="DK1045" s="15">
        <v>63</v>
      </c>
      <c r="DL1045" s="15">
        <v>139</v>
      </c>
      <c r="DM1045" s="15">
        <v>100</v>
      </c>
      <c r="DN1045" s="15">
        <v>50</v>
      </c>
      <c r="DO1045" s="15">
        <v>16</v>
      </c>
      <c r="DP1045" s="15">
        <v>118</v>
      </c>
      <c r="DQ1045" s="15">
        <v>145</v>
      </c>
      <c r="DR1045" s="15">
        <v>60</v>
      </c>
      <c r="DS1045" s="15">
        <v>162</v>
      </c>
      <c r="DT1045" s="15">
        <v>61</v>
      </c>
      <c r="DU1045" s="15">
        <v>132</v>
      </c>
      <c r="DV1045" s="15">
        <v>4</v>
      </c>
      <c r="DW1045" s="15">
        <v>40</v>
      </c>
      <c r="DX1045" s="15">
        <v>174</v>
      </c>
      <c r="DY1045" s="15">
        <v>201</v>
      </c>
      <c r="DZ1045" s="15">
        <v>13</v>
      </c>
      <c r="EA1045" s="15">
        <v>30</v>
      </c>
      <c r="EB1045" s="15">
        <v>185</v>
      </c>
      <c r="EC1045" s="15">
        <v>112</v>
      </c>
      <c r="ED1045" s="15">
        <v>200</v>
      </c>
      <c r="EE1045" s="15">
        <v>193</v>
      </c>
      <c r="EF1045" s="15">
        <v>78</v>
      </c>
      <c r="EG1045" s="15">
        <v>120</v>
      </c>
      <c r="EH1045" s="15">
        <v>5</v>
      </c>
      <c r="EI1045" s="15">
        <v>126</v>
      </c>
      <c r="EJ1045" s="15">
        <v>38</v>
      </c>
      <c r="EK1045" s="15">
        <v>175</v>
      </c>
      <c r="EL1045" s="15">
        <v>148</v>
      </c>
      <c r="EM1045" s="15">
        <v>27</v>
      </c>
      <c r="EN1045" s="15">
        <v>51</v>
      </c>
      <c r="EO1045" s="15">
        <v>12</v>
      </c>
      <c r="EP1045" s="15">
        <v>144</v>
      </c>
      <c r="EQ1045" s="15">
        <v>48</v>
      </c>
      <c r="ER1045" s="15">
        <v>204</v>
      </c>
      <c r="ES1045" s="15">
        <v>131</v>
      </c>
      <c r="ET1045" s="15">
        <v>187</v>
      </c>
      <c r="EU1045" s="15">
        <v>184</v>
      </c>
      <c r="EV1045" s="15">
        <v>86</v>
      </c>
      <c r="EW1045" s="15">
        <v>25</v>
      </c>
      <c r="EX1045" s="15">
        <v>7</v>
      </c>
      <c r="EY1045" s="15">
        <v>196</v>
      </c>
      <c r="EZ1045" s="15">
        <v>155</v>
      </c>
      <c r="FA1045" s="15">
        <v>110</v>
      </c>
      <c r="FB1045" s="15">
        <v>2</v>
      </c>
      <c r="FC1045" s="15">
        <v>68</v>
      </c>
      <c r="FD1045" s="15">
        <v>123</v>
      </c>
      <c r="FE1045" s="15">
        <v>47</v>
      </c>
      <c r="FF1045" s="15">
        <v>71</v>
      </c>
      <c r="FG1045" s="15">
        <v>199</v>
      </c>
      <c r="FH1045" s="15">
        <v>163</v>
      </c>
      <c r="FI1045" s="15">
        <v>36</v>
      </c>
      <c r="FJ1045" s="15">
        <v>73</v>
      </c>
      <c r="FK1045" s="15">
        <v>179</v>
      </c>
      <c r="FL1045" s="15">
        <v>67</v>
      </c>
      <c r="FM1045" s="15">
        <v>37</v>
      </c>
      <c r="FN1045" s="15">
        <v>21</v>
      </c>
      <c r="FO1045" s="15">
        <v>152</v>
      </c>
      <c r="FP1045" s="15">
        <v>128</v>
      </c>
      <c r="FQ1045" s="15">
        <v>97</v>
      </c>
      <c r="FR1045" s="15">
        <v>190</v>
      </c>
      <c r="FS1045" s="15">
        <v>167</v>
      </c>
      <c r="FT1045" s="15">
        <v>90</v>
      </c>
      <c r="FU1045" s="15">
        <v>176</v>
      </c>
      <c r="FV1045" s="15">
        <v>84</v>
      </c>
      <c r="FW1045" s="15">
        <v>56</v>
      </c>
      <c r="FX1045" s="15">
        <v>104</v>
      </c>
      <c r="FY1045" s="15">
        <v>172</v>
      </c>
      <c r="FZ1045" s="15">
        <v>108</v>
      </c>
      <c r="GA1045" s="15">
        <v>127</v>
      </c>
      <c r="GB1045" s="15">
        <v>96</v>
      </c>
      <c r="GC1045" s="15">
        <v>1</v>
      </c>
      <c r="GD1045" s="15">
        <v>124</v>
      </c>
      <c r="GE1045" s="15">
        <v>85</v>
      </c>
      <c r="GF1045" s="15">
        <v>55</v>
      </c>
      <c r="GG1045" s="15">
        <v>17</v>
      </c>
      <c r="GH1045" s="15">
        <v>99</v>
      </c>
      <c r="GI1045" s="15">
        <v>105</v>
      </c>
      <c r="GJ1045" s="15">
        <v>116</v>
      </c>
      <c r="GK1045" s="15">
        <v>192</v>
      </c>
      <c r="GL1045" s="15">
        <v>92</v>
      </c>
      <c r="GM1045" s="15">
        <v>74</v>
      </c>
      <c r="GN1045" s="15">
        <v>194</v>
      </c>
      <c r="GO1045" s="15">
        <v>43</v>
      </c>
      <c r="GP1045" s="15">
        <v>119</v>
      </c>
      <c r="GQ1045" s="15">
        <v>82</v>
      </c>
      <c r="GR1045" s="15">
        <v>188</v>
      </c>
      <c r="GS1045" s="15">
        <v>173</v>
      </c>
      <c r="GT1045" s="15">
        <v>29</v>
      </c>
      <c r="GU1045" s="15">
        <v>22</v>
      </c>
      <c r="GV1045" s="15">
        <v>72</v>
      </c>
      <c r="GX1045" s="15">
        <v>10</v>
      </c>
      <c r="GY1045" s="15">
        <v>65</v>
      </c>
      <c r="GZ1045" s="15">
        <v>42</v>
      </c>
      <c r="HA1045" s="15">
        <v>3</v>
      </c>
      <c r="HC1045" s="15">
        <v>14</v>
      </c>
      <c r="HD1045" s="15">
        <v>195</v>
      </c>
      <c r="HE1045" s="15">
        <v>41</v>
      </c>
      <c r="HF1045" s="15">
        <v>81</v>
      </c>
      <c r="HH1045" s="15">
        <v>49</v>
      </c>
      <c r="HI1045" s="15">
        <v>149</v>
      </c>
      <c r="HJ1045" s="15">
        <v>20</v>
      </c>
      <c r="HK1045" s="15">
        <v>142</v>
      </c>
    </row>
    <row r="1046" spans="4:219" s="15" customFormat="1"/>
    <row r="1047" spans="4:219" s="15" customFormat="1">
      <c r="D1047" s="479">
        <v>212</v>
      </c>
      <c r="E1047" s="40" t="s">
        <v>338</v>
      </c>
    </row>
    <row r="1048" spans="4:219" s="15" customFormat="1">
      <c r="E1048" s="475" t="s">
        <v>283</v>
      </c>
      <c r="F1048" s="15">
        <v>1</v>
      </c>
      <c r="G1048" s="15">
        <v>2</v>
      </c>
      <c r="H1048" s="15">
        <v>3</v>
      </c>
      <c r="I1048" s="15">
        <v>4</v>
      </c>
      <c r="J1048" s="15">
        <v>5</v>
      </c>
      <c r="K1048" s="15">
        <v>6</v>
      </c>
      <c r="L1048" s="15">
        <v>7</v>
      </c>
      <c r="M1048" s="15">
        <v>8</v>
      </c>
      <c r="N1048" s="15">
        <v>9</v>
      </c>
      <c r="O1048" s="15">
        <v>10</v>
      </c>
      <c r="P1048" s="15">
        <v>11</v>
      </c>
      <c r="Q1048" s="15">
        <v>12</v>
      </c>
      <c r="R1048" s="15">
        <v>13</v>
      </c>
      <c r="S1048" s="15">
        <v>14</v>
      </c>
      <c r="T1048" s="15">
        <v>15</v>
      </c>
      <c r="U1048" s="15">
        <v>16</v>
      </c>
      <c r="V1048" s="15">
        <v>17</v>
      </c>
      <c r="W1048" s="15">
        <v>18</v>
      </c>
      <c r="X1048" s="15">
        <v>19</v>
      </c>
      <c r="Y1048" s="15">
        <v>20</v>
      </c>
      <c r="Z1048" s="15">
        <v>21</v>
      </c>
      <c r="AA1048" s="15">
        <v>22</v>
      </c>
      <c r="AB1048" s="15">
        <v>23</v>
      </c>
      <c r="AC1048" s="15">
        <v>24</v>
      </c>
      <c r="AD1048" s="15">
        <v>25</v>
      </c>
      <c r="AE1048" s="15">
        <v>26</v>
      </c>
      <c r="AF1048" s="15">
        <v>27</v>
      </c>
      <c r="AG1048" s="15">
        <v>28</v>
      </c>
      <c r="AH1048" s="15">
        <v>29</v>
      </c>
      <c r="AI1048" s="15">
        <v>30</v>
      </c>
      <c r="AJ1048" s="15">
        <v>31</v>
      </c>
      <c r="AK1048" s="15">
        <v>32</v>
      </c>
      <c r="AL1048" s="15">
        <v>33</v>
      </c>
      <c r="AM1048" s="15">
        <v>34</v>
      </c>
      <c r="AN1048" s="15">
        <v>35</v>
      </c>
      <c r="AO1048" s="15">
        <v>36</v>
      </c>
      <c r="AP1048" s="15">
        <v>37</v>
      </c>
      <c r="AQ1048" s="15">
        <v>38</v>
      </c>
      <c r="AR1048" s="15">
        <v>39</v>
      </c>
      <c r="AS1048" s="15">
        <v>40</v>
      </c>
      <c r="AT1048" s="15">
        <v>41</v>
      </c>
      <c r="AU1048" s="15">
        <v>42</v>
      </c>
      <c r="AV1048" s="15">
        <v>43</v>
      </c>
      <c r="AW1048" s="15">
        <v>44</v>
      </c>
      <c r="AX1048" s="15">
        <v>45</v>
      </c>
      <c r="AY1048" s="15">
        <v>46</v>
      </c>
      <c r="AZ1048" s="15">
        <v>47</v>
      </c>
      <c r="BA1048" s="15">
        <v>48</v>
      </c>
      <c r="BB1048" s="15">
        <v>49</v>
      </c>
      <c r="BC1048" s="15">
        <v>50</v>
      </c>
      <c r="BD1048" s="15">
        <v>51</v>
      </c>
      <c r="BE1048" s="15">
        <v>52</v>
      </c>
      <c r="BF1048" s="15">
        <v>53</v>
      </c>
      <c r="BG1048" s="15">
        <v>54</v>
      </c>
      <c r="BH1048" s="15">
        <v>55</v>
      </c>
      <c r="BI1048" s="15">
        <v>56</v>
      </c>
      <c r="BJ1048" s="15">
        <v>57</v>
      </c>
      <c r="BK1048" s="15">
        <v>58</v>
      </c>
      <c r="BL1048" s="15">
        <v>59</v>
      </c>
      <c r="BM1048" s="15">
        <v>60</v>
      </c>
      <c r="BN1048" s="15">
        <v>61</v>
      </c>
      <c r="BO1048" s="15">
        <v>62</v>
      </c>
      <c r="BP1048" s="15">
        <v>63</v>
      </c>
      <c r="BQ1048" s="15">
        <v>64</v>
      </c>
      <c r="BR1048" s="15">
        <v>65</v>
      </c>
      <c r="BS1048" s="15">
        <v>66</v>
      </c>
      <c r="BT1048" s="15">
        <v>67</v>
      </c>
      <c r="BU1048" s="15">
        <v>68</v>
      </c>
      <c r="BV1048" s="15">
        <v>69</v>
      </c>
      <c r="BW1048" s="15">
        <v>70</v>
      </c>
      <c r="BX1048" s="15">
        <v>71</v>
      </c>
      <c r="BY1048" s="15">
        <v>72</v>
      </c>
      <c r="BZ1048" s="15">
        <v>73</v>
      </c>
      <c r="CA1048" s="15">
        <v>74</v>
      </c>
      <c r="CB1048" s="15">
        <v>75</v>
      </c>
      <c r="CC1048" s="15">
        <v>76</v>
      </c>
      <c r="CD1048" s="15">
        <v>77</v>
      </c>
      <c r="CE1048" s="15">
        <v>78</v>
      </c>
      <c r="CF1048" s="15">
        <v>79</v>
      </c>
      <c r="CG1048" s="15">
        <v>80</v>
      </c>
      <c r="CH1048" s="15">
        <v>81</v>
      </c>
      <c r="CI1048" s="15">
        <v>82</v>
      </c>
      <c r="CJ1048" s="15">
        <v>83</v>
      </c>
      <c r="CK1048" s="15">
        <v>84</v>
      </c>
      <c r="CL1048" s="15">
        <v>85</v>
      </c>
      <c r="CM1048" s="15">
        <v>86</v>
      </c>
      <c r="CN1048" s="15">
        <v>87</v>
      </c>
      <c r="CO1048" s="15">
        <v>88</v>
      </c>
      <c r="CP1048" s="15">
        <v>89</v>
      </c>
      <c r="CQ1048" s="15">
        <v>90</v>
      </c>
      <c r="CR1048" s="15">
        <v>91</v>
      </c>
      <c r="CS1048" s="15">
        <v>92</v>
      </c>
      <c r="CT1048" s="15">
        <v>93</v>
      </c>
      <c r="CU1048" s="15">
        <v>94</v>
      </c>
      <c r="CV1048" s="15">
        <v>95</v>
      </c>
      <c r="CW1048" s="15">
        <v>96</v>
      </c>
      <c r="CX1048" s="15">
        <v>97</v>
      </c>
      <c r="CY1048" s="15">
        <v>98</v>
      </c>
      <c r="CZ1048" s="15">
        <v>99</v>
      </c>
      <c r="DA1048" s="15">
        <v>100</v>
      </c>
      <c r="DB1048" s="15">
        <v>101</v>
      </c>
      <c r="DC1048" s="15">
        <v>102</v>
      </c>
      <c r="DD1048" s="15">
        <v>103</v>
      </c>
      <c r="DE1048" s="15">
        <v>104</v>
      </c>
      <c r="DF1048" s="15">
        <v>105</v>
      </c>
      <c r="DG1048" s="15">
        <v>106</v>
      </c>
      <c r="DH1048" s="15">
        <v>107</v>
      </c>
      <c r="DI1048" s="15">
        <v>108</v>
      </c>
      <c r="DJ1048" s="15">
        <v>109</v>
      </c>
      <c r="DK1048" s="15">
        <v>110</v>
      </c>
      <c r="DL1048" s="15">
        <v>111</v>
      </c>
      <c r="DM1048" s="15">
        <v>112</v>
      </c>
      <c r="DN1048" s="15">
        <v>113</v>
      </c>
      <c r="DO1048" s="15">
        <v>114</v>
      </c>
      <c r="DP1048" s="15">
        <v>115</v>
      </c>
      <c r="DQ1048" s="15">
        <v>116</v>
      </c>
      <c r="DR1048" s="15">
        <v>117</v>
      </c>
      <c r="DS1048" s="15">
        <v>118</v>
      </c>
      <c r="DT1048" s="15">
        <v>119</v>
      </c>
      <c r="DU1048" s="15">
        <v>120</v>
      </c>
      <c r="DV1048" s="15">
        <v>121</v>
      </c>
      <c r="DW1048" s="15">
        <v>122</v>
      </c>
      <c r="DX1048" s="15">
        <v>123</v>
      </c>
      <c r="DY1048" s="15">
        <v>124</v>
      </c>
      <c r="DZ1048" s="15">
        <v>125</v>
      </c>
      <c r="EA1048" s="15">
        <v>126</v>
      </c>
      <c r="EB1048" s="15">
        <v>127</v>
      </c>
      <c r="EC1048" s="15">
        <v>128</v>
      </c>
      <c r="ED1048" s="15">
        <v>129</v>
      </c>
      <c r="EE1048" s="15">
        <v>130</v>
      </c>
      <c r="EF1048" s="15">
        <v>131</v>
      </c>
      <c r="EG1048" s="15">
        <v>132</v>
      </c>
      <c r="EH1048" s="15">
        <v>133</v>
      </c>
      <c r="EI1048" s="15">
        <v>134</v>
      </c>
      <c r="EJ1048" s="15">
        <v>135</v>
      </c>
      <c r="EK1048" s="15">
        <v>136</v>
      </c>
      <c r="EL1048" s="15">
        <v>137</v>
      </c>
      <c r="EM1048" s="15">
        <v>138</v>
      </c>
      <c r="EN1048" s="15">
        <v>139</v>
      </c>
      <c r="EO1048" s="15">
        <v>140</v>
      </c>
      <c r="EP1048" s="15">
        <v>141</v>
      </c>
      <c r="EQ1048" s="15">
        <v>142</v>
      </c>
      <c r="ER1048" s="15">
        <v>143</v>
      </c>
      <c r="ES1048" s="15">
        <v>144</v>
      </c>
      <c r="ET1048" s="15">
        <v>145</v>
      </c>
      <c r="EU1048" s="15">
        <v>146</v>
      </c>
      <c r="EV1048" s="15">
        <v>147</v>
      </c>
      <c r="EW1048" s="15">
        <v>148</v>
      </c>
      <c r="EX1048" s="15">
        <v>149</v>
      </c>
      <c r="EY1048" s="15">
        <v>150</v>
      </c>
      <c r="EZ1048" s="15">
        <v>151</v>
      </c>
      <c r="FA1048" s="15">
        <v>152</v>
      </c>
      <c r="FB1048" s="15">
        <v>153</v>
      </c>
      <c r="FC1048" s="15">
        <v>154</v>
      </c>
      <c r="FD1048" s="15">
        <v>155</v>
      </c>
      <c r="FE1048" s="15">
        <v>156</v>
      </c>
      <c r="FF1048" s="15">
        <v>157</v>
      </c>
      <c r="FG1048" s="15">
        <v>158</v>
      </c>
      <c r="FH1048" s="15">
        <v>159</v>
      </c>
      <c r="FI1048" s="15">
        <v>160</v>
      </c>
      <c r="FJ1048" s="15">
        <v>161</v>
      </c>
      <c r="FK1048" s="15">
        <v>162</v>
      </c>
      <c r="FL1048" s="15">
        <v>163</v>
      </c>
      <c r="FM1048" s="15">
        <v>164</v>
      </c>
      <c r="FN1048" s="15">
        <v>165</v>
      </c>
      <c r="FO1048" s="15">
        <v>166</v>
      </c>
      <c r="FP1048" s="15">
        <v>167</v>
      </c>
      <c r="FQ1048" s="15">
        <v>168</v>
      </c>
      <c r="FR1048" s="15">
        <v>169</v>
      </c>
      <c r="FS1048" s="15">
        <v>170</v>
      </c>
      <c r="FT1048" s="15">
        <v>171</v>
      </c>
      <c r="FU1048" s="15">
        <v>172</v>
      </c>
      <c r="FV1048" s="15">
        <v>173</v>
      </c>
      <c r="FW1048" s="15">
        <v>174</v>
      </c>
      <c r="FX1048" s="15">
        <v>175</v>
      </c>
      <c r="FY1048" s="15">
        <v>176</v>
      </c>
      <c r="FZ1048" s="15">
        <v>177</v>
      </c>
      <c r="GA1048" s="15">
        <v>178</v>
      </c>
      <c r="GB1048" s="15">
        <v>179</v>
      </c>
      <c r="GC1048" s="15">
        <v>180</v>
      </c>
      <c r="GD1048" s="15">
        <v>181</v>
      </c>
      <c r="GE1048" s="15">
        <v>182</v>
      </c>
      <c r="GF1048" s="15">
        <v>183</v>
      </c>
      <c r="GG1048" s="15">
        <v>184</v>
      </c>
      <c r="GH1048" s="15">
        <v>185</v>
      </c>
      <c r="GI1048" s="15">
        <v>186</v>
      </c>
      <c r="GJ1048" s="15">
        <v>187</v>
      </c>
      <c r="GK1048" s="15">
        <v>188</v>
      </c>
      <c r="GL1048" s="15">
        <v>189</v>
      </c>
      <c r="GM1048" s="15">
        <v>190</v>
      </c>
      <c r="GN1048" s="15">
        <v>191</v>
      </c>
      <c r="GO1048" s="15">
        <v>192</v>
      </c>
      <c r="GP1048" s="15">
        <v>193</v>
      </c>
      <c r="GQ1048" s="15">
        <v>194</v>
      </c>
      <c r="GR1048" s="15">
        <v>195</v>
      </c>
      <c r="GS1048" s="15">
        <v>196</v>
      </c>
      <c r="GT1048" s="15">
        <v>197</v>
      </c>
      <c r="GU1048" s="15">
        <v>198</v>
      </c>
      <c r="GV1048" s="15">
        <v>199</v>
      </c>
      <c r="GW1048" s="15">
        <v>200</v>
      </c>
      <c r="GX1048" s="15">
        <v>201</v>
      </c>
      <c r="GY1048" s="15">
        <v>202</v>
      </c>
      <c r="GZ1048" s="15">
        <v>203</v>
      </c>
      <c r="HA1048" s="15">
        <v>204</v>
      </c>
      <c r="HC1048" s="15">
        <v>205</v>
      </c>
      <c r="HD1048" s="15">
        <v>206</v>
      </c>
      <c r="HE1048" s="15">
        <v>207</v>
      </c>
      <c r="HF1048" s="15">
        <v>208</v>
      </c>
      <c r="HH1048" s="15">
        <v>209</v>
      </c>
      <c r="HI1048" s="15">
        <v>210</v>
      </c>
      <c r="HJ1048" s="15">
        <v>211</v>
      </c>
      <c r="HK1048" s="15">
        <v>212</v>
      </c>
    </row>
    <row r="1049" spans="4:219" s="15" customFormat="1">
      <c r="E1049" s="475" t="s">
        <v>311</v>
      </c>
      <c r="F1049" s="15">
        <v>145</v>
      </c>
      <c r="G1049" s="15">
        <v>148</v>
      </c>
      <c r="H1049" s="15">
        <v>67</v>
      </c>
      <c r="I1049" s="15">
        <v>36</v>
      </c>
      <c r="J1049" s="15">
        <v>8</v>
      </c>
      <c r="K1049" s="15">
        <v>69</v>
      </c>
      <c r="L1049" s="15">
        <v>48</v>
      </c>
      <c r="M1049" s="15">
        <v>42</v>
      </c>
      <c r="N1049" s="15">
        <v>31</v>
      </c>
      <c r="O1049" s="15">
        <v>146</v>
      </c>
      <c r="P1049" s="15">
        <v>158</v>
      </c>
      <c r="Q1049" s="15">
        <v>75</v>
      </c>
      <c r="R1049" s="15">
        <v>77</v>
      </c>
      <c r="S1049" s="15">
        <v>162</v>
      </c>
      <c r="T1049" s="15">
        <v>32</v>
      </c>
      <c r="U1049" s="15">
        <v>100</v>
      </c>
      <c r="V1049" s="15">
        <v>196</v>
      </c>
      <c r="W1049" s="15">
        <v>139</v>
      </c>
      <c r="X1049" s="15">
        <v>182</v>
      </c>
      <c r="Y1049" s="15">
        <v>51</v>
      </c>
      <c r="Z1049" s="15">
        <v>79</v>
      </c>
      <c r="AA1049" s="15">
        <v>140</v>
      </c>
      <c r="AB1049" s="15">
        <v>92</v>
      </c>
      <c r="AC1049" s="15">
        <v>131</v>
      </c>
      <c r="AD1049" s="15">
        <v>34</v>
      </c>
      <c r="AE1049" s="15">
        <v>202</v>
      </c>
      <c r="AF1049" s="15">
        <v>93</v>
      </c>
      <c r="AG1049" s="15">
        <v>45</v>
      </c>
      <c r="AH1049" s="15">
        <v>76</v>
      </c>
      <c r="AI1049" s="15">
        <v>163</v>
      </c>
      <c r="AJ1049" s="15">
        <v>138</v>
      </c>
      <c r="AK1049" s="15">
        <v>190</v>
      </c>
      <c r="AL1049" s="15">
        <v>62</v>
      </c>
      <c r="AM1049" s="15">
        <v>97</v>
      </c>
      <c r="AN1049" s="15">
        <v>23</v>
      </c>
      <c r="AO1049" s="15">
        <v>211</v>
      </c>
      <c r="AP1049" s="15">
        <v>168</v>
      </c>
      <c r="AQ1049" s="15">
        <v>186</v>
      </c>
      <c r="AR1049" s="15">
        <v>43</v>
      </c>
      <c r="AS1049" s="15">
        <v>13</v>
      </c>
      <c r="AT1049" s="15">
        <v>74</v>
      </c>
      <c r="AU1049" s="15">
        <v>95</v>
      </c>
      <c r="AV1049" s="15">
        <v>208</v>
      </c>
      <c r="AW1049" s="15">
        <v>178</v>
      </c>
      <c r="AX1049" s="15">
        <v>61</v>
      </c>
      <c r="AY1049" s="15">
        <v>135</v>
      </c>
      <c r="AZ1049" s="15">
        <v>109</v>
      </c>
      <c r="BA1049" s="15">
        <v>35</v>
      </c>
      <c r="BB1049" s="15">
        <v>118</v>
      </c>
      <c r="BC1049" s="15">
        <v>7</v>
      </c>
      <c r="BD1049" s="15">
        <v>20</v>
      </c>
      <c r="BE1049" s="15">
        <v>64</v>
      </c>
      <c r="BF1049" s="15">
        <v>41</v>
      </c>
      <c r="BG1049" s="15">
        <v>121</v>
      </c>
      <c r="BH1049" s="15">
        <v>179</v>
      </c>
      <c r="BI1049" s="15">
        <v>120</v>
      </c>
      <c r="BJ1049" s="15">
        <v>16</v>
      </c>
      <c r="BK1049" s="15">
        <v>199</v>
      </c>
      <c r="BL1049" s="15">
        <v>123</v>
      </c>
      <c r="BM1049" s="15">
        <v>171</v>
      </c>
      <c r="BN1049" s="15">
        <v>73</v>
      </c>
      <c r="BO1049" s="15">
        <v>195</v>
      </c>
      <c r="BP1049" s="15">
        <v>22</v>
      </c>
      <c r="BQ1049" s="15">
        <v>201</v>
      </c>
      <c r="BR1049" s="15">
        <v>38</v>
      </c>
      <c r="BS1049" s="15">
        <v>54</v>
      </c>
      <c r="BT1049" s="15">
        <v>180</v>
      </c>
      <c r="BU1049" s="15">
        <v>21</v>
      </c>
      <c r="BV1049" s="15">
        <v>83</v>
      </c>
      <c r="BW1049" s="15">
        <v>88</v>
      </c>
      <c r="BX1049" s="15">
        <v>128</v>
      </c>
      <c r="BY1049" s="15">
        <v>55</v>
      </c>
      <c r="BZ1049" s="15">
        <v>119</v>
      </c>
      <c r="CA1049" s="15">
        <v>173</v>
      </c>
      <c r="CB1049" s="15">
        <v>104</v>
      </c>
      <c r="CC1049" s="15">
        <v>155</v>
      </c>
      <c r="CD1049" s="15">
        <v>99</v>
      </c>
      <c r="CE1049" s="15">
        <v>10</v>
      </c>
      <c r="CF1049" s="15">
        <v>205</v>
      </c>
      <c r="CG1049" s="15">
        <v>174</v>
      </c>
      <c r="CH1049" s="15">
        <v>125</v>
      </c>
      <c r="CI1049" s="15">
        <v>143</v>
      </c>
      <c r="CJ1049" s="15">
        <v>127</v>
      </c>
      <c r="CK1049" s="15">
        <v>25</v>
      </c>
      <c r="CL1049" s="15">
        <v>181</v>
      </c>
      <c r="CM1049" s="15">
        <v>192</v>
      </c>
      <c r="CN1049" s="15">
        <v>209</v>
      </c>
      <c r="CO1049" s="15">
        <v>172</v>
      </c>
      <c r="CP1049" s="15">
        <v>207</v>
      </c>
      <c r="CQ1049" s="15">
        <v>159</v>
      </c>
      <c r="CR1049" s="15">
        <v>17</v>
      </c>
      <c r="CS1049" s="15">
        <v>124</v>
      </c>
      <c r="CT1049" s="15">
        <v>137</v>
      </c>
      <c r="CU1049" s="15">
        <v>91</v>
      </c>
      <c r="CV1049" s="15">
        <v>114</v>
      </c>
      <c r="CW1049" s="15">
        <v>108</v>
      </c>
      <c r="CX1049" s="15">
        <v>89</v>
      </c>
      <c r="CY1049" s="15">
        <v>85</v>
      </c>
      <c r="CZ1049" s="15">
        <v>47</v>
      </c>
      <c r="DA1049" s="15">
        <v>187</v>
      </c>
      <c r="DB1049" s="15">
        <v>15</v>
      </c>
      <c r="DC1049" s="15">
        <v>113</v>
      </c>
      <c r="DD1049" s="15">
        <v>170</v>
      </c>
      <c r="DE1049" s="15">
        <v>50</v>
      </c>
      <c r="DF1049" s="15">
        <v>33</v>
      </c>
      <c r="DG1049" s="15">
        <v>122</v>
      </c>
      <c r="DH1049" s="15">
        <v>53</v>
      </c>
      <c r="DI1049" s="15">
        <v>84</v>
      </c>
      <c r="DJ1049" s="15">
        <v>6</v>
      </c>
      <c r="DK1049" s="15">
        <v>72</v>
      </c>
      <c r="DL1049" s="15">
        <v>115</v>
      </c>
      <c r="DM1049" s="15">
        <v>141</v>
      </c>
      <c r="DN1049" s="15">
        <v>165</v>
      </c>
      <c r="DO1049" s="15">
        <v>56</v>
      </c>
      <c r="DP1049" s="15">
        <v>82</v>
      </c>
      <c r="DQ1049" s="15">
        <v>39</v>
      </c>
      <c r="DR1049" s="15">
        <v>71</v>
      </c>
      <c r="DS1049" s="15">
        <v>210</v>
      </c>
      <c r="DT1049" s="15">
        <v>136</v>
      </c>
      <c r="DU1049" s="15">
        <v>144</v>
      </c>
      <c r="DV1049" s="15">
        <v>167</v>
      </c>
      <c r="DW1049" s="15">
        <v>106</v>
      </c>
      <c r="DX1049" s="15">
        <v>156</v>
      </c>
      <c r="DY1049" s="15">
        <v>87</v>
      </c>
      <c r="DZ1049" s="15">
        <v>81</v>
      </c>
      <c r="EA1049" s="15">
        <v>59</v>
      </c>
      <c r="EB1049" s="15">
        <v>5</v>
      </c>
      <c r="EC1049" s="15">
        <v>102</v>
      </c>
      <c r="ED1049" s="15">
        <v>191</v>
      </c>
      <c r="EE1049" s="15">
        <v>117</v>
      </c>
      <c r="EF1049" s="15">
        <v>129</v>
      </c>
      <c r="EG1049" s="15">
        <v>58</v>
      </c>
      <c r="EH1049" s="15">
        <v>189</v>
      </c>
      <c r="EI1049" s="15">
        <v>96</v>
      </c>
      <c r="EJ1049" s="15">
        <v>203</v>
      </c>
      <c r="EK1049" s="15">
        <v>107</v>
      </c>
      <c r="EL1049" s="15">
        <v>70</v>
      </c>
      <c r="EM1049" s="15">
        <v>197</v>
      </c>
      <c r="EN1049" s="15">
        <v>11</v>
      </c>
      <c r="EO1049" s="15">
        <v>166</v>
      </c>
      <c r="EP1049" s="15">
        <v>60</v>
      </c>
      <c r="EQ1049" s="15">
        <v>154</v>
      </c>
      <c r="ER1049" s="15">
        <v>37</v>
      </c>
      <c r="ES1049" s="15">
        <v>1</v>
      </c>
      <c r="ET1049" s="15">
        <v>169</v>
      </c>
      <c r="EU1049" s="15">
        <v>78</v>
      </c>
      <c r="EV1049" s="15">
        <v>176</v>
      </c>
      <c r="EW1049" s="15">
        <v>4</v>
      </c>
      <c r="EX1049" s="15">
        <v>133</v>
      </c>
      <c r="EY1049" s="15">
        <v>151</v>
      </c>
      <c r="EZ1049" s="15">
        <v>150</v>
      </c>
      <c r="FA1049" s="15">
        <v>194</v>
      </c>
      <c r="FB1049" s="15">
        <v>206</v>
      </c>
      <c r="FC1049" s="15">
        <v>175</v>
      </c>
      <c r="FD1049" s="15">
        <v>52</v>
      </c>
      <c r="FE1049" s="15">
        <v>185</v>
      </c>
      <c r="FF1049" s="15">
        <v>204</v>
      </c>
      <c r="FG1049" s="15">
        <v>112</v>
      </c>
      <c r="FH1049" s="15">
        <v>161</v>
      </c>
      <c r="FI1049" s="15">
        <v>68</v>
      </c>
      <c r="FJ1049" s="15">
        <v>94</v>
      </c>
      <c r="FK1049" s="15">
        <v>3</v>
      </c>
      <c r="FL1049" s="15">
        <v>212</v>
      </c>
      <c r="FM1049" s="15">
        <v>183</v>
      </c>
      <c r="FN1049" s="15">
        <v>57</v>
      </c>
      <c r="FO1049" s="15">
        <v>149</v>
      </c>
      <c r="FP1049" s="15">
        <v>111</v>
      </c>
      <c r="FQ1049" s="15">
        <v>110</v>
      </c>
      <c r="FR1049" s="15">
        <v>2</v>
      </c>
      <c r="FS1049" s="15">
        <v>63</v>
      </c>
      <c r="FT1049" s="15">
        <v>18</v>
      </c>
      <c r="FU1049" s="15">
        <v>28</v>
      </c>
      <c r="FV1049" s="15">
        <v>126</v>
      </c>
      <c r="FW1049" s="15">
        <v>132</v>
      </c>
      <c r="FX1049" s="15">
        <v>142</v>
      </c>
      <c r="FY1049" s="15">
        <v>147</v>
      </c>
      <c r="FZ1049" s="15">
        <v>200</v>
      </c>
      <c r="GA1049" s="15">
        <v>9</v>
      </c>
      <c r="GB1049" s="15">
        <v>90</v>
      </c>
      <c r="GC1049" s="15">
        <v>12</v>
      </c>
      <c r="GD1049" s="15">
        <v>157</v>
      </c>
      <c r="GE1049" s="15">
        <v>19</v>
      </c>
      <c r="GF1049" s="15">
        <v>164</v>
      </c>
      <c r="GG1049" s="15">
        <v>130</v>
      </c>
      <c r="GH1049" s="15">
        <v>193</v>
      </c>
      <c r="GI1049" s="15">
        <v>24</v>
      </c>
      <c r="GJ1049" s="15">
        <v>105</v>
      </c>
      <c r="GK1049" s="15">
        <v>160</v>
      </c>
      <c r="GL1049" s="15">
        <v>66</v>
      </c>
      <c r="GM1049" s="15">
        <v>14</v>
      </c>
      <c r="GN1049" s="15">
        <v>49</v>
      </c>
      <c r="GO1049" s="15">
        <v>86</v>
      </c>
      <c r="GP1049" s="15">
        <v>44</v>
      </c>
      <c r="GQ1049" s="15">
        <v>116</v>
      </c>
      <c r="GR1049" s="15">
        <v>26</v>
      </c>
      <c r="GS1049" s="15">
        <v>30</v>
      </c>
      <c r="GT1049" s="15">
        <v>153</v>
      </c>
      <c r="GU1049" s="15">
        <v>80</v>
      </c>
      <c r="GV1049" s="15">
        <v>198</v>
      </c>
      <c r="GW1049" s="15">
        <v>177</v>
      </c>
      <c r="GX1049" s="15">
        <v>188</v>
      </c>
      <c r="GY1049" s="15">
        <v>103</v>
      </c>
      <c r="GZ1049" s="15">
        <v>29</v>
      </c>
      <c r="HA1049" s="15">
        <v>152</v>
      </c>
      <c r="HC1049" s="15">
        <v>134</v>
      </c>
      <c r="HD1049" s="15">
        <v>184</v>
      </c>
      <c r="HE1049" s="15">
        <v>40</v>
      </c>
      <c r="HF1049" s="15">
        <v>98</v>
      </c>
      <c r="HH1049" s="15">
        <v>65</v>
      </c>
      <c r="HI1049" s="15">
        <v>46</v>
      </c>
      <c r="HJ1049" s="15">
        <v>27</v>
      </c>
      <c r="HK1049" s="15">
        <v>101</v>
      </c>
    </row>
    <row r="1050" spans="4:219" s="15" customFormat="1">
      <c r="E1050" s="475" t="s">
        <v>313</v>
      </c>
      <c r="F1050" s="15">
        <v>29</v>
      </c>
      <c r="G1050" s="15">
        <v>201</v>
      </c>
      <c r="H1050" s="15">
        <v>184</v>
      </c>
      <c r="I1050" s="15">
        <v>61</v>
      </c>
      <c r="J1050" s="15">
        <v>18</v>
      </c>
      <c r="K1050" s="15">
        <v>38</v>
      </c>
      <c r="L1050" s="15">
        <v>183</v>
      </c>
      <c r="M1050" s="15">
        <v>109</v>
      </c>
      <c r="N1050" s="15">
        <v>71</v>
      </c>
      <c r="O1050" s="15">
        <v>69</v>
      </c>
      <c r="P1050" s="15">
        <v>50</v>
      </c>
      <c r="Q1050" s="15">
        <v>133</v>
      </c>
      <c r="R1050" s="15">
        <v>79</v>
      </c>
      <c r="S1050" s="15">
        <v>186</v>
      </c>
      <c r="T1050" s="15">
        <v>128</v>
      </c>
      <c r="U1050" s="15">
        <v>118</v>
      </c>
      <c r="V1050" s="15">
        <v>56</v>
      </c>
      <c r="W1050" s="15">
        <v>200</v>
      </c>
      <c r="X1050" s="15">
        <v>93</v>
      </c>
      <c r="Y1050" s="15">
        <v>54</v>
      </c>
      <c r="Z1050" s="15">
        <v>90</v>
      </c>
      <c r="AA1050" s="15">
        <v>181</v>
      </c>
      <c r="AB1050" s="15">
        <v>32</v>
      </c>
      <c r="AC1050" s="15">
        <v>202</v>
      </c>
      <c r="AD1050" s="15">
        <v>22</v>
      </c>
      <c r="AE1050" s="15">
        <v>139</v>
      </c>
      <c r="AF1050" s="15">
        <v>98</v>
      </c>
      <c r="AG1050" s="15">
        <v>124</v>
      </c>
      <c r="AH1050" s="15">
        <v>73</v>
      </c>
      <c r="AI1050" s="15">
        <v>94</v>
      </c>
      <c r="AJ1050" s="15">
        <v>207</v>
      </c>
      <c r="AK1050" s="15">
        <v>150</v>
      </c>
      <c r="AL1050" s="15">
        <v>95</v>
      </c>
      <c r="AM1050" s="15">
        <v>157</v>
      </c>
      <c r="AN1050" s="15">
        <v>48</v>
      </c>
      <c r="AO1050" s="15">
        <v>40</v>
      </c>
      <c r="AP1050" s="15">
        <v>4</v>
      </c>
      <c r="AQ1050" s="15">
        <v>152</v>
      </c>
      <c r="AR1050" s="15">
        <v>113</v>
      </c>
      <c r="AS1050" s="15">
        <v>31</v>
      </c>
      <c r="AT1050" s="15">
        <v>195</v>
      </c>
      <c r="AU1050" s="15">
        <v>8</v>
      </c>
      <c r="AV1050" s="15">
        <v>55</v>
      </c>
      <c r="AW1050" s="15">
        <v>37</v>
      </c>
      <c r="AX1050" s="15">
        <v>41</v>
      </c>
      <c r="AY1050" s="15">
        <v>160</v>
      </c>
      <c r="AZ1050" s="15">
        <v>212</v>
      </c>
      <c r="BA1050" s="15">
        <v>87</v>
      </c>
      <c r="BB1050" s="15">
        <v>137</v>
      </c>
      <c r="BC1050" s="15">
        <v>11</v>
      </c>
      <c r="BD1050" s="15">
        <v>174</v>
      </c>
      <c r="BE1050" s="15">
        <v>1</v>
      </c>
      <c r="BF1050" s="15">
        <v>132</v>
      </c>
      <c r="BG1050" s="15">
        <v>185</v>
      </c>
      <c r="BH1050" s="15">
        <v>192</v>
      </c>
      <c r="BI1050" s="15">
        <v>182</v>
      </c>
      <c r="BJ1050" s="15">
        <v>45</v>
      </c>
      <c r="BK1050" s="15">
        <v>177</v>
      </c>
      <c r="BL1050" s="15">
        <v>17</v>
      </c>
      <c r="BM1050" s="15">
        <v>127</v>
      </c>
      <c r="BN1050" s="15">
        <v>34</v>
      </c>
      <c r="BO1050" s="15">
        <v>85</v>
      </c>
      <c r="BP1050" s="15">
        <v>7</v>
      </c>
      <c r="BQ1050" s="15">
        <v>20</v>
      </c>
      <c r="BR1050" s="15">
        <v>59</v>
      </c>
      <c r="BS1050" s="15">
        <v>33</v>
      </c>
      <c r="BT1050" s="15">
        <v>80</v>
      </c>
      <c r="BU1050" s="15">
        <v>191</v>
      </c>
      <c r="BV1050" s="15">
        <v>112</v>
      </c>
      <c r="BW1050" s="15">
        <v>122</v>
      </c>
      <c r="BX1050" s="15">
        <v>144</v>
      </c>
      <c r="BY1050" s="15">
        <v>151</v>
      </c>
      <c r="BZ1050" s="15">
        <v>204</v>
      </c>
      <c r="CA1050" s="15">
        <v>172</v>
      </c>
      <c r="CB1050" s="15">
        <v>16</v>
      </c>
      <c r="CC1050" s="15">
        <v>179</v>
      </c>
      <c r="CD1050" s="15">
        <v>60</v>
      </c>
      <c r="CE1050" s="15">
        <v>75</v>
      </c>
      <c r="CF1050" s="15">
        <v>92</v>
      </c>
      <c r="CG1050" s="15">
        <v>147</v>
      </c>
      <c r="CH1050" s="15">
        <v>114</v>
      </c>
      <c r="CI1050" s="15">
        <v>116</v>
      </c>
      <c r="CJ1050" s="15">
        <v>180</v>
      </c>
      <c r="CK1050" s="15">
        <v>28</v>
      </c>
      <c r="CL1050" s="15">
        <v>138</v>
      </c>
      <c r="CM1050" s="15">
        <v>159</v>
      </c>
      <c r="CN1050" s="15">
        <v>35</v>
      </c>
      <c r="CO1050" s="15">
        <v>115</v>
      </c>
      <c r="CP1050" s="15">
        <v>15</v>
      </c>
      <c r="CQ1050" s="15">
        <v>211</v>
      </c>
      <c r="CR1050" s="15">
        <v>88</v>
      </c>
      <c r="CS1050" s="15">
        <v>131</v>
      </c>
      <c r="CT1050" s="15">
        <v>82</v>
      </c>
      <c r="CU1050" s="15">
        <v>77</v>
      </c>
      <c r="CV1050" s="15">
        <v>58</v>
      </c>
      <c r="CW1050" s="15">
        <v>163</v>
      </c>
      <c r="CX1050" s="15">
        <v>23</v>
      </c>
      <c r="CY1050" s="15">
        <v>194</v>
      </c>
      <c r="CZ1050" s="15">
        <v>153</v>
      </c>
      <c r="DA1050" s="15">
        <v>134</v>
      </c>
      <c r="DB1050" s="15">
        <v>25</v>
      </c>
      <c r="DC1050" s="15">
        <v>83</v>
      </c>
      <c r="DD1050" s="15">
        <v>166</v>
      </c>
      <c r="DE1050" s="15">
        <v>53</v>
      </c>
      <c r="DF1050" s="15">
        <v>156</v>
      </c>
      <c r="DG1050" s="15">
        <v>175</v>
      </c>
      <c r="DH1050" s="15">
        <v>123</v>
      </c>
      <c r="DI1050" s="15">
        <v>97</v>
      </c>
      <c r="DJ1050" s="15">
        <v>67</v>
      </c>
      <c r="DK1050" s="15">
        <v>167</v>
      </c>
      <c r="DL1050" s="15">
        <v>10</v>
      </c>
      <c r="DM1050" s="15">
        <v>30</v>
      </c>
      <c r="DN1050" s="15">
        <v>47</v>
      </c>
      <c r="DO1050" s="15">
        <v>206</v>
      </c>
      <c r="DP1050" s="15">
        <v>62</v>
      </c>
      <c r="DQ1050" s="15">
        <v>165</v>
      </c>
      <c r="DR1050" s="15">
        <v>110</v>
      </c>
      <c r="DS1050" s="15">
        <v>125</v>
      </c>
      <c r="DT1050" s="15">
        <v>135</v>
      </c>
      <c r="DU1050" s="15">
        <v>210</v>
      </c>
      <c r="DV1050" s="15">
        <v>203</v>
      </c>
      <c r="DW1050" s="15">
        <v>101</v>
      </c>
      <c r="DX1050" s="15">
        <v>89</v>
      </c>
      <c r="DY1050" s="15">
        <v>171</v>
      </c>
      <c r="DZ1050" s="15">
        <v>196</v>
      </c>
      <c r="EA1050" s="15">
        <v>154</v>
      </c>
      <c r="EB1050" s="15">
        <v>84</v>
      </c>
      <c r="EC1050" s="15">
        <v>36</v>
      </c>
      <c r="ED1050" s="15">
        <v>168</v>
      </c>
      <c r="EE1050" s="15">
        <v>188</v>
      </c>
      <c r="EF1050" s="15">
        <v>104</v>
      </c>
      <c r="EG1050" s="15">
        <v>51</v>
      </c>
      <c r="EH1050" s="15">
        <v>12</v>
      </c>
      <c r="EI1050" s="15">
        <v>27</v>
      </c>
      <c r="EJ1050" s="15">
        <v>74</v>
      </c>
      <c r="EK1050" s="15">
        <v>164</v>
      </c>
      <c r="EL1050" s="15">
        <v>13</v>
      </c>
      <c r="EM1050" s="15">
        <v>99</v>
      </c>
      <c r="EN1050" s="15">
        <v>106</v>
      </c>
      <c r="EO1050" s="15">
        <v>49</v>
      </c>
      <c r="EP1050" s="15">
        <v>189</v>
      </c>
      <c r="EQ1050" s="15">
        <v>63</v>
      </c>
      <c r="ER1050" s="15">
        <v>39</v>
      </c>
      <c r="ES1050" s="15">
        <v>176</v>
      </c>
      <c r="ET1050" s="15">
        <v>21</v>
      </c>
      <c r="EU1050" s="15">
        <v>57</v>
      </c>
      <c r="EV1050" s="15">
        <v>66</v>
      </c>
      <c r="EW1050" s="15">
        <v>190</v>
      </c>
      <c r="EX1050" s="15">
        <v>26</v>
      </c>
      <c r="EY1050" s="15">
        <v>149</v>
      </c>
      <c r="EZ1050" s="15">
        <v>70</v>
      </c>
      <c r="FA1050" s="15">
        <v>6</v>
      </c>
      <c r="FB1050" s="15">
        <v>117</v>
      </c>
      <c r="FC1050" s="15">
        <v>100</v>
      </c>
      <c r="FD1050" s="15">
        <v>42</v>
      </c>
      <c r="FE1050" s="15">
        <v>105</v>
      </c>
      <c r="FF1050" s="15">
        <v>96</v>
      </c>
      <c r="FG1050" s="15">
        <v>136</v>
      </c>
      <c r="FH1050" s="15">
        <v>86</v>
      </c>
      <c r="FI1050" s="15">
        <v>46</v>
      </c>
      <c r="FJ1050" s="15">
        <v>162</v>
      </c>
      <c r="FK1050" s="15">
        <v>44</v>
      </c>
      <c r="FL1050" s="15">
        <v>140</v>
      </c>
      <c r="FM1050" s="15">
        <v>143</v>
      </c>
      <c r="FN1050" s="15">
        <v>126</v>
      </c>
      <c r="FO1050" s="15">
        <v>14</v>
      </c>
      <c r="FP1050" s="15">
        <v>208</v>
      </c>
      <c r="FQ1050" s="15">
        <v>76</v>
      </c>
      <c r="FR1050" s="15">
        <v>145</v>
      </c>
      <c r="FS1050" s="15">
        <v>107</v>
      </c>
      <c r="FT1050" s="15">
        <v>130</v>
      </c>
      <c r="FU1050" s="15">
        <v>65</v>
      </c>
      <c r="FV1050" s="15">
        <v>72</v>
      </c>
      <c r="FW1050" s="15">
        <v>3</v>
      </c>
      <c r="FX1050" s="15">
        <v>158</v>
      </c>
      <c r="FY1050" s="15">
        <v>142</v>
      </c>
      <c r="FZ1050" s="15">
        <v>170</v>
      </c>
      <c r="GA1050" s="15">
        <v>2</v>
      </c>
      <c r="GB1050" s="15">
        <v>209</v>
      </c>
      <c r="GC1050" s="15">
        <v>108</v>
      </c>
      <c r="GD1050" s="15">
        <v>169</v>
      </c>
      <c r="GE1050" s="15">
        <v>199</v>
      </c>
      <c r="GF1050" s="15">
        <v>187</v>
      </c>
      <c r="GG1050" s="15">
        <v>146</v>
      </c>
      <c r="GH1050" s="15">
        <v>205</v>
      </c>
      <c r="GI1050" s="15">
        <v>119</v>
      </c>
      <c r="GJ1050" s="15">
        <v>9</v>
      </c>
      <c r="GK1050" s="15">
        <v>91</v>
      </c>
      <c r="GL1050" s="15">
        <v>197</v>
      </c>
      <c r="GM1050" s="15">
        <v>103</v>
      </c>
      <c r="GN1050" s="15">
        <v>68</v>
      </c>
      <c r="GO1050" s="15">
        <v>173</v>
      </c>
      <c r="GP1050" s="15">
        <v>64</v>
      </c>
      <c r="GQ1050" s="15">
        <v>148</v>
      </c>
      <c r="GR1050" s="15">
        <v>111</v>
      </c>
      <c r="GS1050" s="15">
        <v>52</v>
      </c>
      <c r="GT1050" s="15">
        <v>43</v>
      </c>
      <c r="GU1050" s="15">
        <v>161</v>
      </c>
      <c r="GV1050" s="15">
        <v>102</v>
      </c>
      <c r="GW1050" s="15">
        <v>121</v>
      </c>
      <c r="GX1050" s="15">
        <v>193</v>
      </c>
      <c r="GY1050" s="15">
        <v>24</v>
      </c>
      <c r="GZ1050" s="15">
        <v>5</v>
      </c>
      <c r="HA1050" s="15">
        <v>78</v>
      </c>
      <c r="HC1050" s="15">
        <v>198</v>
      </c>
      <c r="HD1050" s="15">
        <v>81</v>
      </c>
      <c r="HE1050" s="15">
        <v>19</v>
      </c>
      <c r="HF1050" s="15">
        <v>141</v>
      </c>
      <c r="HH1050" s="15">
        <v>178</v>
      </c>
      <c r="HI1050" s="15">
        <v>155</v>
      </c>
      <c r="HJ1050" s="15">
        <v>129</v>
      </c>
      <c r="HK1050" s="15">
        <v>120</v>
      </c>
    </row>
    <row r="1051" spans="4:219" s="15" customFormat="1"/>
    <row r="1052" spans="4:219" s="15" customFormat="1">
      <c r="D1052" s="479">
        <v>213</v>
      </c>
      <c r="E1052" s="40" t="s">
        <v>338</v>
      </c>
    </row>
    <row r="1053" spans="4:219" s="15" customFormat="1">
      <c r="E1053" s="475" t="s">
        <v>283</v>
      </c>
      <c r="F1053" s="15">
        <v>1</v>
      </c>
      <c r="G1053" s="15">
        <v>2</v>
      </c>
      <c r="H1053" s="15">
        <v>3</v>
      </c>
      <c r="I1053" s="15">
        <v>4</v>
      </c>
      <c r="J1053" s="15">
        <v>5</v>
      </c>
      <c r="K1053" s="15">
        <v>6</v>
      </c>
      <c r="L1053" s="15">
        <v>7</v>
      </c>
      <c r="M1053" s="15">
        <v>8</v>
      </c>
      <c r="N1053" s="15">
        <v>9</v>
      </c>
      <c r="O1053" s="15">
        <v>10</v>
      </c>
      <c r="P1053" s="15">
        <v>11</v>
      </c>
      <c r="Q1053" s="15">
        <v>12</v>
      </c>
      <c r="R1053" s="15">
        <v>13</v>
      </c>
      <c r="S1053" s="15">
        <v>14</v>
      </c>
      <c r="T1053" s="15">
        <v>15</v>
      </c>
      <c r="U1053" s="15">
        <v>16</v>
      </c>
      <c r="V1053" s="15">
        <v>17</v>
      </c>
      <c r="W1053" s="15">
        <v>18</v>
      </c>
      <c r="X1053" s="15">
        <v>19</v>
      </c>
      <c r="Y1053" s="15">
        <v>20</v>
      </c>
      <c r="Z1053" s="15">
        <v>21</v>
      </c>
      <c r="AA1053" s="15">
        <v>22</v>
      </c>
      <c r="AB1053" s="15">
        <v>23</v>
      </c>
      <c r="AC1053" s="15">
        <v>24</v>
      </c>
      <c r="AD1053" s="15">
        <v>25</v>
      </c>
      <c r="AE1053" s="15">
        <v>26</v>
      </c>
      <c r="AF1053" s="15">
        <v>27</v>
      </c>
      <c r="AG1053" s="15">
        <v>28</v>
      </c>
      <c r="AH1053" s="15">
        <v>29</v>
      </c>
      <c r="AI1053" s="15">
        <v>30</v>
      </c>
      <c r="AJ1053" s="15">
        <v>31</v>
      </c>
      <c r="AK1053" s="15">
        <v>32</v>
      </c>
      <c r="AL1053" s="15">
        <v>33</v>
      </c>
      <c r="AM1053" s="15">
        <v>34</v>
      </c>
      <c r="AN1053" s="15">
        <v>35</v>
      </c>
      <c r="AO1053" s="15">
        <v>36</v>
      </c>
      <c r="AP1053" s="15">
        <v>37</v>
      </c>
      <c r="AQ1053" s="15">
        <v>38</v>
      </c>
      <c r="AR1053" s="15">
        <v>39</v>
      </c>
      <c r="AS1053" s="15">
        <v>40</v>
      </c>
      <c r="AT1053" s="15">
        <v>41</v>
      </c>
      <c r="AU1053" s="15">
        <v>42</v>
      </c>
      <c r="AV1053" s="15">
        <v>43</v>
      </c>
      <c r="AW1053" s="15">
        <v>44</v>
      </c>
      <c r="AX1053" s="15">
        <v>45</v>
      </c>
      <c r="AY1053" s="15">
        <v>46</v>
      </c>
      <c r="AZ1053" s="15">
        <v>47</v>
      </c>
      <c r="BA1053" s="15">
        <v>48</v>
      </c>
      <c r="BB1053" s="15">
        <v>49</v>
      </c>
      <c r="BC1053" s="15">
        <v>50</v>
      </c>
      <c r="BD1053" s="15">
        <v>51</v>
      </c>
      <c r="BE1053" s="15">
        <v>52</v>
      </c>
      <c r="BF1053" s="15">
        <v>53</v>
      </c>
      <c r="BG1053" s="15">
        <v>54</v>
      </c>
      <c r="BH1053" s="15">
        <v>55</v>
      </c>
      <c r="BI1053" s="15">
        <v>56</v>
      </c>
      <c r="BJ1053" s="15">
        <v>57</v>
      </c>
      <c r="BK1053" s="15">
        <v>58</v>
      </c>
      <c r="BL1053" s="15">
        <v>59</v>
      </c>
      <c r="BM1053" s="15">
        <v>60</v>
      </c>
      <c r="BN1053" s="15">
        <v>61</v>
      </c>
      <c r="BO1053" s="15">
        <v>62</v>
      </c>
      <c r="BP1053" s="15">
        <v>63</v>
      </c>
      <c r="BQ1053" s="15">
        <v>64</v>
      </c>
      <c r="BR1053" s="15">
        <v>65</v>
      </c>
      <c r="BS1053" s="15">
        <v>66</v>
      </c>
      <c r="BT1053" s="15">
        <v>67</v>
      </c>
      <c r="BU1053" s="15">
        <v>68</v>
      </c>
      <c r="BV1053" s="15">
        <v>69</v>
      </c>
      <c r="BW1053" s="15">
        <v>70</v>
      </c>
      <c r="BX1053" s="15">
        <v>71</v>
      </c>
      <c r="BY1053" s="15">
        <v>72</v>
      </c>
      <c r="BZ1053" s="15">
        <v>73</v>
      </c>
      <c r="CA1053" s="15">
        <v>74</v>
      </c>
      <c r="CB1053" s="15">
        <v>75</v>
      </c>
      <c r="CC1053" s="15">
        <v>76</v>
      </c>
      <c r="CD1053" s="15">
        <v>77</v>
      </c>
      <c r="CE1053" s="15">
        <v>78</v>
      </c>
      <c r="CF1053" s="15">
        <v>79</v>
      </c>
      <c r="CG1053" s="15">
        <v>80</v>
      </c>
      <c r="CH1053" s="15">
        <v>81</v>
      </c>
      <c r="CI1053" s="15">
        <v>82</v>
      </c>
      <c r="CJ1053" s="15">
        <v>83</v>
      </c>
      <c r="CK1053" s="15">
        <v>84</v>
      </c>
      <c r="CL1053" s="15">
        <v>85</v>
      </c>
      <c r="CM1053" s="15">
        <v>86</v>
      </c>
      <c r="CN1053" s="15">
        <v>87</v>
      </c>
      <c r="CO1053" s="15">
        <v>88</v>
      </c>
      <c r="CP1053" s="15">
        <v>89</v>
      </c>
      <c r="CQ1053" s="15">
        <v>90</v>
      </c>
      <c r="CR1053" s="15">
        <v>91</v>
      </c>
      <c r="CS1053" s="15">
        <v>92</v>
      </c>
      <c r="CT1053" s="15">
        <v>93</v>
      </c>
      <c r="CU1053" s="15">
        <v>94</v>
      </c>
      <c r="CV1053" s="15">
        <v>95</v>
      </c>
      <c r="CW1053" s="15">
        <v>96</v>
      </c>
      <c r="CX1053" s="15">
        <v>97</v>
      </c>
      <c r="CY1053" s="15">
        <v>98</v>
      </c>
      <c r="CZ1053" s="15">
        <v>99</v>
      </c>
      <c r="DA1053" s="15">
        <v>100</v>
      </c>
      <c r="DB1053" s="15">
        <v>101</v>
      </c>
      <c r="DC1053" s="15">
        <v>102</v>
      </c>
      <c r="DD1053" s="15">
        <v>103</v>
      </c>
      <c r="DE1053" s="15">
        <v>104</v>
      </c>
      <c r="DF1053" s="15">
        <v>105</v>
      </c>
      <c r="DG1053" s="15">
        <v>106</v>
      </c>
      <c r="DH1053" s="15">
        <v>107</v>
      </c>
      <c r="DI1053" s="15">
        <v>108</v>
      </c>
      <c r="DJ1053" s="15">
        <v>109</v>
      </c>
      <c r="DK1053" s="15">
        <v>110</v>
      </c>
      <c r="DL1053" s="15">
        <v>111</v>
      </c>
      <c r="DM1053" s="15">
        <v>112</v>
      </c>
      <c r="DN1053" s="15">
        <v>113</v>
      </c>
      <c r="DO1053" s="15">
        <v>114</v>
      </c>
      <c r="DP1053" s="15">
        <v>115</v>
      </c>
      <c r="DQ1053" s="15">
        <v>116</v>
      </c>
      <c r="DR1053" s="15">
        <v>117</v>
      </c>
      <c r="DS1053" s="15">
        <v>118</v>
      </c>
      <c r="DT1053" s="15">
        <v>119</v>
      </c>
      <c r="DU1053" s="15">
        <v>120</v>
      </c>
      <c r="DV1053" s="15">
        <v>121</v>
      </c>
      <c r="DW1053" s="15">
        <v>122</v>
      </c>
      <c r="DX1053" s="15">
        <v>123</v>
      </c>
      <c r="DY1053" s="15">
        <v>124</v>
      </c>
      <c r="DZ1053" s="15">
        <v>125</v>
      </c>
      <c r="EA1053" s="15">
        <v>126</v>
      </c>
      <c r="EB1053" s="15">
        <v>127</v>
      </c>
      <c r="EC1053" s="15">
        <v>128</v>
      </c>
      <c r="ED1053" s="15">
        <v>129</v>
      </c>
      <c r="EE1053" s="15">
        <v>130</v>
      </c>
      <c r="EF1053" s="15">
        <v>131</v>
      </c>
      <c r="EG1053" s="15">
        <v>132</v>
      </c>
      <c r="EH1053" s="15">
        <v>133</v>
      </c>
      <c r="EI1053" s="15">
        <v>134</v>
      </c>
      <c r="EJ1053" s="15">
        <v>135</v>
      </c>
      <c r="EK1053" s="15">
        <v>136</v>
      </c>
      <c r="EL1053" s="15">
        <v>137</v>
      </c>
      <c r="EM1053" s="15">
        <v>138</v>
      </c>
      <c r="EN1053" s="15">
        <v>139</v>
      </c>
      <c r="EO1053" s="15">
        <v>140</v>
      </c>
      <c r="EP1053" s="15">
        <v>141</v>
      </c>
      <c r="EQ1053" s="15">
        <v>142</v>
      </c>
      <c r="ER1053" s="15">
        <v>143</v>
      </c>
      <c r="ES1053" s="15">
        <v>144</v>
      </c>
      <c r="ET1053" s="15">
        <v>145</v>
      </c>
      <c r="EU1053" s="15">
        <v>146</v>
      </c>
      <c r="EV1053" s="15">
        <v>147</v>
      </c>
      <c r="EW1053" s="15">
        <v>148</v>
      </c>
      <c r="EX1053" s="15">
        <v>149</v>
      </c>
      <c r="EY1053" s="15">
        <v>150</v>
      </c>
      <c r="EZ1053" s="15">
        <v>151</v>
      </c>
      <c r="FA1053" s="15">
        <v>152</v>
      </c>
      <c r="FB1053" s="15">
        <v>153</v>
      </c>
      <c r="FC1053" s="15">
        <v>154</v>
      </c>
      <c r="FD1053" s="15">
        <v>155</v>
      </c>
      <c r="FE1053" s="15">
        <v>156</v>
      </c>
      <c r="FF1053" s="15">
        <v>157</v>
      </c>
      <c r="FG1053" s="15">
        <v>158</v>
      </c>
      <c r="FH1053" s="15">
        <v>159</v>
      </c>
      <c r="FI1053" s="15">
        <v>160</v>
      </c>
      <c r="FJ1053" s="15">
        <v>161</v>
      </c>
      <c r="FK1053" s="15">
        <v>162</v>
      </c>
      <c r="FL1053" s="15">
        <v>163</v>
      </c>
      <c r="FM1053" s="15">
        <v>164</v>
      </c>
      <c r="FN1053" s="15">
        <v>165</v>
      </c>
      <c r="FO1053" s="15">
        <v>166</v>
      </c>
      <c r="FP1053" s="15">
        <v>167</v>
      </c>
      <c r="FQ1053" s="15">
        <v>168</v>
      </c>
      <c r="FR1053" s="15">
        <v>169</v>
      </c>
      <c r="FS1053" s="15">
        <v>170</v>
      </c>
      <c r="FT1053" s="15">
        <v>171</v>
      </c>
      <c r="FU1053" s="15">
        <v>172</v>
      </c>
      <c r="FV1053" s="15">
        <v>173</v>
      </c>
      <c r="FW1053" s="15">
        <v>174</v>
      </c>
      <c r="FX1053" s="15">
        <v>175</v>
      </c>
      <c r="FY1053" s="15">
        <v>176</v>
      </c>
      <c r="FZ1053" s="15">
        <v>177</v>
      </c>
      <c r="GA1053" s="15">
        <v>178</v>
      </c>
      <c r="GB1053" s="15">
        <v>179</v>
      </c>
      <c r="GC1053" s="15">
        <v>180</v>
      </c>
      <c r="GD1053" s="15">
        <v>181</v>
      </c>
      <c r="GE1053" s="15">
        <v>182</v>
      </c>
      <c r="GF1053" s="15">
        <v>183</v>
      </c>
      <c r="GG1053" s="15">
        <v>184</v>
      </c>
      <c r="GH1053" s="15">
        <v>185</v>
      </c>
      <c r="GI1053" s="15">
        <v>186</v>
      </c>
      <c r="GJ1053" s="15">
        <v>187</v>
      </c>
      <c r="GK1053" s="15">
        <v>188</v>
      </c>
      <c r="GL1053" s="15">
        <v>189</v>
      </c>
      <c r="GM1053" s="15">
        <v>190</v>
      </c>
      <c r="GN1053" s="15">
        <v>191</v>
      </c>
      <c r="GO1053" s="15">
        <v>192</v>
      </c>
      <c r="GP1053" s="15">
        <v>193</v>
      </c>
      <c r="GQ1053" s="15">
        <v>194</v>
      </c>
      <c r="GR1053" s="15">
        <v>195</v>
      </c>
      <c r="GS1053" s="15">
        <v>196</v>
      </c>
      <c r="GT1053" s="15">
        <v>197</v>
      </c>
      <c r="GU1053" s="15">
        <v>198</v>
      </c>
      <c r="GV1053" s="15">
        <v>199</v>
      </c>
      <c r="GW1053" s="15">
        <v>200</v>
      </c>
      <c r="GX1053" s="15">
        <v>201</v>
      </c>
      <c r="GY1053" s="15">
        <v>202</v>
      </c>
      <c r="GZ1053" s="15">
        <v>203</v>
      </c>
      <c r="HA1053" s="15">
        <v>204</v>
      </c>
      <c r="HB1053" s="15">
        <v>205</v>
      </c>
      <c r="HC1053" s="15">
        <v>206</v>
      </c>
      <c r="HD1053" s="15">
        <v>207</v>
      </c>
      <c r="HE1053" s="15">
        <v>208</v>
      </c>
      <c r="HF1053" s="15">
        <v>209</v>
      </c>
      <c r="HH1053" s="15">
        <v>210</v>
      </c>
      <c r="HI1053" s="15">
        <v>211</v>
      </c>
      <c r="HJ1053" s="15">
        <v>212</v>
      </c>
      <c r="HK1053" s="15">
        <v>213</v>
      </c>
    </row>
    <row r="1054" spans="4:219" s="15" customFormat="1">
      <c r="E1054" s="475" t="s">
        <v>311</v>
      </c>
      <c r="F1054" s="15">
        <v>85</v>
      </c>
      <c r="G1054" s="15">
        <v>3</v>
      </c>
      <c r="H1054" s="15">
        <v>127</v>
      </c>
      <c r="I1054" s="15">
        <v>133</v>
      </c>
      <c r="J1054" s="15">
        <v>101</v>
      </c>
      <c r="K1054" s="15">
        <v>67</v>
      </c>
      <c r="L1054" s="15">
        <v>109</v>
      </c>
      <c r="M1054" s="15">
        <v>17</v>
      </c>
      <c r="N1054" s="15">
        <v>173</v>
      </c>
      <c r="O1054" s="15">
        <v>49</v>
      </c>
      <c r="P1054" s="15">
        <v>172</v>
      </c>
      <c r="Q1054" s="15">
        <v>4</v>
      </c>
      <c r="R1054" s="15">
        <v>189</v>
      </c>
      <c r="S1054" s="15">
        <v>57</v>
      </c>
      <c r="T1054" s="15">
        <v>66</v>
      </c>
      <c r="U1054" s="15">
        <v>165</v>
      </c>
      <c r="V1054" s="15">
        <v>14</v>
      </c>
      <c r="W1054" s="15">
        <v>177</v>
      </c>
      <c r="X1054" s="15">
        <v>21</v>
      </c>
      <c r="Y1054" s="15">
        <v>196</v>
      </c>
      <c r="Z1054" s="15">
        <v>64</v>
      </c>
      <c r="AA1054" s="15">
        <v>24</v>
      </c>
      <c r="AB1054" s="15">
        <v>112</v>
      </c>
      <c r="AC1054" s="15">
        <v>105</v>
      </c>
      <c r="AD1054" s="15">
        <v>1</v>
      </c>
      <c r="AE1054" s="15">
        <v>55</v>
      </c>
      <c r="AF1054" s="15">
        <v>74</v>
      </c>
      <c r="AG1054" s="15">
        <v>135</v>
      </c>
      <c r="AH1054" s="15">
        <v>153</v>
      </c>
      <c r="AI1054" s="15">
        <v>114</v>
      </c>
      <c r="AJ1054" s="15">
        <v>178</v>
      </c>
      <c r="AK1054" s="15">
        <v>113</v>
      </c>
      <c r="AL1054" s="15">
        <v>192</v>
      </c>
      <c r="AM1054" s="15">
        <v>63</v>
      </c>
      <c r="AN1054" s="15">
        <v>151</v>
      </c>
      <c r="AO1054" s="15">
        <v>59</v>
      </c>
      <c r="AP1054" s="15">
        <v>183</v>
      </c>
      <c r="AQ1054" s="15">
        <v>22</v>
      </c>
      <c r="AR1054" s="15">
        <v>52</v>
      </c>
      <c r="AS1054" s="15">
        <v>11</v>
      </c>
      <c r="AT1054" s="15">
        <v>213</v>
      </c>
      <c r="AU1054" s="15">
        <v>9</v>
      </c>
      <c r="AV1054" s="15">
        <v>37</v>
      </c>
      <c r="AW1054" s="15">
        <v>202</v>
      </c>
      <c r="AX1054" s="15">
        <v>62</v>
      </c>
      <c r="AY1054" s="15">
        <v>188</v>
      </c>
      <c r="AZ1054" s="15">
        <v>89</v>
      </c>
      <c r="BA1054" s="15">
        <v>139</v>
      </c>
      <c r="BB1054" s="15">
        <v>91</v>
      </c>
      <c r="BC1054" s="15">
        <v>6</v>
      </c>
      <c r="BD1054" s="15">
        <v>10</v>
      </c>
      <c r="BE1054" s="15">
        <v>33</v>
      </c>
      <c r="BF1054" s="15">
        <v>44</v>
      </c>
      <c r="BG1054" s="15">
        <v>68</v>
      </c>
      <c r="BH1054" s="15">
        <v>26</v>
      </c>
      <c r="BI1054" s="15">
        <v>70</v>
      </c>
      <c r="BJ1054" s="15">
        <v>28</v>
      </c>
      <c r="BK1054" s="15">
        <v>95</v>
      </c>
      <c r="BL1054" s="15">
        <v>36</v>
      </c>
      <c r="BM1054" s="15">
        <v>148</v>
      </c>
      <c r="BN1054" s="15">
        <v>190</v>
      </c>
      <c r="BO1054" s="15">
        <v>203</v>
      </c>
      <c r="BP1054" s="15">
        <v>147</v>
      </c>
      <c r="BQ1054" s="15">
        <v>162</v>
      </c>
      <c r="BR1054" s="15">
        <v>191</v>
      </c>
      <c r="BS1054" s="15">
        <v>154</v>
      </c>
      <c r="BT1054" s="15">
        <v>198</v>
      </c>
      <c r="BU1054" s="15">
        <v>160</v>
      </c>
      <c r="BV1054" s="15">
        <v>87</v>
      </c>
      <c r="BW1054" s="15">
        <v>56</v>
      </c>
      <c r="BX1054" s="15">
        <v>159</v>
      </c>
      <c r="BY1054" s="15">
        <v>88</v>
      </c>
      <c r="BZ1054" s="15">
        <v>124</v>
      </c>
      <c r="CA1054" s="15">
        <v>27</v>
      </c>
      <c r="CB1054" s="15">
        <v>53</v>
      </c>
      <c r="CC1054" s="15">
        <v>69</v>
      </c>
      <c r="CD1054" s="15">
        <v>30</v>
      </c>
      <c r="CE1054" s="15">
        <v>96</v>
      </c>
      <c r="CF1054" s="15">
        <v>61</v>
      </c>
      <c r="CG1054" s="15">
        <v>13</v>
      </c>
      <c r="CH1054" s="15">
        <v>157</v>
      </c>
      <c r="CI1054" s="15">
        <v>131</v>
      </c>
      <c r="CJ1054" s="15">
        <v>79</v>
      </c>
      <c r="CK1054" s="15">
        <v>83</v>
      </c>
      <c r="CL1054" s="15">
        <v>146</v>
      </c>
      <c r="CM1054" s="15">
        <v>34</v>
      </c>
      <c r="CN1054" s="15">
        <v>171</v>
      </c>
      <c r="CO1054" s="15">
        <v>75</v>
      </c>
      <c r="CP1054" s="15">
        <v>115</v>
      </c>
      <c r="CQ1054" s="15">
        <v>116</v>
      </c>
      <c r="CR1054" s="15">
        <v>107</v>
      </c>
      <c r="CS1054" s="15">
        <v>119</v>
      </c>
      <c r="CT1054" s="15">
        <v>25</v>
      </c>
      <c r="CU1054" s="15">
        <v>111</v>
      </c>
      <c r="CV1054" s="15">
        <v>58</v>
      </c>
      <c r="CW1054" s="15">
        <v>100</v>
      </c>
      <c r="CX1054" s="15">
        <v>29</v>
      </c>
      <c r="CY1054" s="15">
        <v>20</v>
      </c>
      <c r="CZ1054" s="15">
        <v>38</v>
      </c>
      <c r="DA1054" s="15">
        <v>102</v>
      </c>
      <c r="DB1054" s="15">
        <v>155</v>
      </c>
      <c r="DC1054" s="15">
        <v>168</v>
      </c>
      <c r="DD1054" s="15">
        <v>82</v>
      </c>
      <c r="DE1054" s="15">
        <v>98</v>
      </c>
      <c r="DF1054" s="15">
        <v>187</v>
      </c>
      <c r="DG1054" s="15">
        <v>78</v>
      </c>
      <c r="DH1054" s="15">
        <v>121</v>
      </c>
      <c r="DI1054" s="15">
        <v>40</v>
      </c>
      <c r="DJ1054" s="15">
        <v>141</v>
      </c>
      <c r="DK1054" s="15">
        <v>94</v>
      </c>
      <c r="DL1054" s="15">
        <v>182</v>
      </c>
      <c r="DM1054" s="15">
        <v>43</v>
      </c>
      <c r="DN1054" s="15">
        <v>175</v>
      </c>
      <c r="DO1054" s="15">
        <v>72</v>
      </c>
      <c r="DP1054" s="15">
        <v>204</v>
      </c>
      <c r="DQ1054" s="15">
        <v>39</v>
      </c>
      <c r="DR1054" s="15">
        <v>163</v>
      </c>
      <c r="DS1054" s="15">
        <v>209</v>
      </c>
      <c r="DT1054" s="15">
        <v>51</v>
      </c>
      <c r="DU1054" s="15">
        <v>103</v>
      </c>
      <c r="DV1054" s="15">
        <v>2</v>
      </c>
      <c r="DW1054" s="15">
        <v>208</v>
      </c>
      <c r="DX1054" s="15">
        <v>150</v>
      </c>
      <c r="DY1054" s="15">
        <v>201</v>
      </c>
      <c r="DZ1054" s="15">
        <v>137</v>
      </c>
      <c r="EA1054" s="15">
        <v>143</v>
      </c>
      <c r="EB1054" s="15">
        <v>186</v>
      </c>
      <c r="EC1054" s="15">
        <v>134</v>
      </c>
      <c r="ED1054" s="15">
        <v>167</v>
      </c>
      <c r="EE1054" s="15">
        <v>206</v>
      </c>
      <c r="EF1054" s="15">
        <v>5</v>
      </c>
      <c r="EG1054" s="15">
        <v>200</v>
      </c>
      <c r="EH1054" s="15">
        <v>84</v>
      </c>
      <c r="EI1054" s="15">
        <v>128</v>
      </c>
      <c r="EJ1054" s="15">
        <v>179</v>
      </c>
      <c r="EK1054" s="15">
        <v>205</v>
      </c>
      <c r="EL1054" s="15">
        <v>110</v>
      </c>
      <c r="EM1054" s="15">
        <v>142</v>
      </c>
      <c r="EN1054" s="15">
        <v>193</v>
      </c>
      <c r="EO1054" s="15">
        <v>54</v>
      </c>
      <c r="EP1054" s="15">
        <v>12</v>
      </c>
      <c r="EQ1054" s="15">
        <v>156</v>
      </c>
      <c r="ER1054" s="15">
        <v>180</v>
      </c>
      <c r="ES1054" s="15">
        <v>32</v>
      </c>
      <c r="ET1054" s="15">
        <v>104</v>
      </c>
      <c r="EU1054" s="15">
        <v>197</v>
      </c>
      <c r="EV1054" s="15">
        <v>166</v>
      </c>
      <c r="EW1054" s="15">
        <v>15</v>
      </c>
      <c r="EX1054" s="15">
        <v>126</v>
      </c>
      <c r="EY1054" s="15">
        <v>161</v>
      </c>
      <c r="EZ1054" s="15">
        <v>174</v>
      </c>
      <c r="FA1054" s="15">
        <v>93</v>
      </c>
      <c r="FB1054" s="15">
        <v>97</v>
      </c>
      <c r="FC1054" s="15">
        <v>46</v>
      </c>
      <c r="FD1054" s="15">
        <v>31</v>
      </c>
      <c r="FE1054" s="15">
        <v>19</v>
      </c>
      <c r="FF1054" s="15">
        <v>145</v>
      </c>
      <c r="FG1054" s="15">
        <v>86</v>
      </c>
      <c r="FH1054" s="15">
        <v>50</v>
      </c>
      <c r="FI1054" s="15">
        <v>71</v>
      </c>
      <c r="FJ1054" s="15">
        <v>48</v>
      </c>
      <c r="FK1054" s="15">
        <v>138</v>
      </c>
      <c r="FL1054" s="15">
        <v>35</v>
      </c>
      <c r="FM1054" s="15">
        <v>80</v>
      </c>
      <c r="FN1054" s="15">
        <v>7</v>
      </c>
      <c r="FO1054" s="15">
        <v>60</v>
      </c>
      <c r="FP1054" s="15">
        <v>129</v>
      </c>
      <c r="FQ1054" s="15">
        <v>181</v>
      </c>
      <c r="FR1054" s="15">
        <v>81</v>
      </c>
      <c r="FS1054" s="15">
        <v>212</v>
      </c>
      <c r="FT1054" s="15">
        <v>207</v>
      </c>
      <c r="FU1054" s="15">
        <v>144</v>
      </c>
      <c r="FV1054" s="15">
        <v>77</v>
      </c>
      <c r="FW1054" s="15">
        <v>108</v>
      </c>
      <c r="FX1054" s="15">
        <v>42</v>
      </c>
      <c r="FY1054" s="15">
        <v>118</v>
      </c>
      <c r="FZ1054" s="15">
        <v>18</v>
      </c>
      <c r="GA1054" s="15">
        <v>65</v>
      </c>
      <c r="GB1054" s="15">
        <v>122</v>
      </c>
      <c r="GC1054" s="15">
        <v>210</v>
      </c>
      <c r="GD1054" s="15">
        <v>199</v>
      </c>
      <c r="GE1054" s="15">
        <v>8</v>
      </c>
      <c r="GF1054" s="15">
        <v>194</v>
      </c>
      <c r="GG1054" s="15">
        <v>125</v>
      </c>
      <c r="GH1054" s="15">
        <v>16</v>
      </c>
      <c r="GI1054" s="15">
        <v>164</v>
      </c>
      <c r="GJ1054" s="15">
        <v>99</v>
      </c>
      <c r="GK1054" s="15">
        <v>92</v>
      </c>
      <c r="GL1054" s="15">
        <v>123</v>
      </c>
      <c r="GM1054" s="15">
        <v>117</v>
      </c>
      <c r="GN1054" s="15">
        <v>140</v>
      </c>
      <c r="GO1054" s="15">
        <v>158</v>
      </c>
      <c r="GP1054" s="15">
        <v>47</v>
      </c>
      <c r="GQ1054" s="15">
        <v>185</v>
      </c>
      <c r="GR1054" s="15">
        <v>23</v>
      </c>
      <c r="GS1054" s="15">
        <v>169</v>
      </c>
      <c r="GT1054" s="15">
        <v>120</v>
      </c>
      <c r="GU1054" s="15">
        <v>211</v>
      </c>
      <c r="GV1054" s="15">
        <v>176</v>
      </c>
      <c r="GW1054" s="15">
        <v>106</v>
      </c>
      <c r="GX1054" s="15">
        <v>73</v>
      </c>
      <c r="GY1054" s="15">
        <v>184</v>
      </c>
      <c r="GZ1054" s="15">
        <v>195</v>
      </c>
      <c r="HA1054" s="15">
        <v>45</v>
      </c>
      <c r="HB1054" s="15">
        <v>136</v>
      </c>
      <c r="HC1054" s="15">
        <v>130</v>
      </c>
      <c r="HD1054" s="15">
        <v>76</v>
      </c>
      <c r="HE1054" s="15">
        <v>152</v>
      </c>
      <c r="HF1054" s="15">
        <v>132</v>
      </c>
      <c r="HH1054" s="15">
        <v>149</v>
      </c>
      <c r="HI1054" s="15">
        <v>90</v>
      </c>
      <c r="HJ1054" s="15">
        <v>170</v>
      </c>
      <c r="HK1054" s="15">
        <v>41</v>
      </c>
    </row>
    <row r="1055" spans="4:219" s="15" customFormat="1">
      <c r="E1055" s="475" t="s">
        <v>313</v>
      </c>
      <c r="F1055" s="15">
        <v>45</v>
      </c>
      <c r="G1055" s="15">
        <v>199</v>
      </c>
      <c r="H1055" s="15">
        <v>4</v>
      </c>
      <c r="I1055" s="15">
        <v>163</v>
      </c>
      <c r="J1055" s="15">
        <v>211</v>
      </c>
      <c r="K1055" s="15">
        <v>84</v>
      </c>
      <c r="L1055" s="15">
        <v>79</v>
      </c>
      <c r="M1055" s="15">
        <v>144</v>
      </c>
      <c r="N1055" s="15">
        <v>156</v>
      </c>
      <c r="O1055" s="15">
        <v>169</v>
      </c>
      <c r="P1055" s="15">
        <v>99</v>
      </c>
      <c r="Q1055" s="15">
        <v>151</v>
      </c>
      <c r="R1055" s="15">
        <v>52</v>
      </c>
      <c r="S1055" s="15">
        <v>116</v>
      </c>
      <c r="T1055" s="15">
        <v>158</v>
      </c>
      <c r="U1055" s="15">
        <v>102</v>
      </c>
      <c r="V1055" s="15">
        <v>135</v>
      </c>
      <c r="W1055" s="15">
        <v>205</v>
      </c>
      <c r="X1055" s="15">
        <v>161</v>
      </c>
      <c r="Y1055" s="15">
        <v>177</v>
      </c>
      <c r="Z1055" s="15">
        <v>187</v>
      </c>
      <c r="AA1055" s="15">
        <v>170</v>
      </c>
      <c r="AB1055" s="15">
        <v>85</v>
      </c>
      <c r="AC1055" s="15">
        <v>171</v>
      </c>
      <c r="AD1055" s="15">
        <v>207</v>
      </c>
      <c r="AE1055" s="15">
        <v>119</v>
      </c>
      <c r="AF1055" s="15">
        <v>210</v>
      </c>
      <c r="AG1055" s="15">
        <v>110</v>
      </c>
      <c r="AH1055" s="15">
        <v>31</v>
      </c>
      <c r="AI1055" s="15">
        <v>208</v>
      </c>
      <c r="AJ1055" s="15">
        <v>80</v>
      </c>
      <c r="AK1055" s="15">
        <v>103</v>
      </c>
      <c r="AL1055" s="15">
        <v>27</v>
      </c>
      <c r="AM1055" s="15">
        <v>113</v>
      </c>
      <c r="AN1055" s="15">
        <v>18</v>
      </c>
      <c r="AO1055" s="15">
        <v>117</v>
      </c>
      <c r="AP1055" s="15">
        <v>130</v>
      </c>
      <c r="AQ1055" s="15">
        <v>91</v>
      </c>
      <c r="AR1055" s="15">
        <v>82</v>
      </c>
      <c r="AS1055" s="15">
        <v>178</v>
      </c>
      <c r="AT1055" s="15">
        <v>189</v>
      </c>
      <c r="AU1055" s="15">
        <v>195</v>
      </c>
      <c r="AV1055" s="15">
        <v>120</v>
      </c>
      <c r="AW1055" s="15">
        <v>47</v>
      </c>
      <c r="AX1055" s="15">
        <v>131</v>
      </c>
      <c r="AY1055" s="15">
        <v>133</v>
      </c>
      <c r="AZ1055" s="15">
        <v>95</v>
      </c>
      <c r="BA1055" s="15">
        <v>60</v>
      </c>
      <c r="BB1055" s="15">
        <v>73</v>
      </c>
      <c r="BC1055" s="15">
        <v>12</v>
      </c>
      <c r="BD1055" s="15">
        <v>150</v>
      </c>
      <c r="BE1055" s="15">
        <v>36</v>
      </c>
      <c r="BF1055" s="15">
        <v>72</v>
      </c>
      <c r="BG1055" s="15">
        <v>140</v>
      </c>
      <c r="BH1055" s="15">
        <v>183</v>
      </c>
      <c r="BI1055" s="15">
        <v>104</v>
      </c>
      <c r="BJ1055" s="15">
        <v>148</v>
      </c>
      <c r="BK1055" s="15">
        <v>200</v>
      </c>
      <c r="BL1055" s="15">
        <v>206</v>
      </c>
      <c r="BM1055" s="15">
        <v>48</v>
      </c>
      <c r="BN1055" s="15">
        <v>14</v>
      </c>
      <c r="BO1055" s="15">
        <v>63</v>
      </c>
      <c r="BP1055" s="15">
        <v>26</v>
      </c>
      <c r="BQ1055" s="15">
        <v>143</v>
      </c>
      <c r="BR1055" s="15">
        <v>46</v>
      </c>
      <c r="BS1055" s="15">
        <v>25</v>
      </c>
      <c r="BT1055" s="15">
        <v>134</v>
      </c>
      <c r="BU1055" s="15">
        <v>202</v>
      </c>
      <c r="BV1055" s="15">
        <v>191</v>
      </c>
      <c r="BW1055" s="15">
        <v>8</v>
      </c>
      <c r="BX1055" s="15">
        <v>132</v>
      </c>
      <c r="BY1055" s="15">
        <v>209</v>
      </c>
      <c r="BZ1055" s="15">
        <v>41</v>
      </c>
      <c r="CA1055" s="15">
        <v>168</v>
      </c>
      <c r="CB1055" s="15">
        <v>112</v>
      </c>
      <c r="CC1055" s="15">
        <v>68</v>
      </c>
      <c r="CD1055" s="15">
        <v>154</v>
      </c>
      <c r="CE1055" s="15">
        <v>196</v>
      </c>
      <c r="CF1055" s="15">
        <v>138</v>
      </c>
      <c r="CG1055" s="15">
        <v>64</v>
      </c>
      <c r="CH1055" s="15">
        <v>13</v>
      </c>
      <c r="CI1055" s="15">
        <v>213</v>
      </c>
      <c r="CJ1055" s="15">
        <v>176</v>
      </c>
      <c r="CK1055" s="15">
        <v>3</v>
      </c>
      <c r="CL1055" s="15">
        <v>81</v>
      </c>
      <c r="CM1055" s="15">
        <v>122</v>
      </c>
      <c r="CN1055" s="15">
        <v>23</v>
      </c>
      <c r="CO1055" s="15">
        <v>145</v>
      </c>
      <c r="CP1055" s="15">
        <v>16</v>
      </c>
      <c r="CQ1055" s="15">
        <v>126</v>
      </c>
      <c r="CR1055" s="15">
        <v>32</v>
      </c>
      <c r="CS1055" s="15">
        <v>98</v>
      </c>
      <c r="CT1055" s="15">
        <v>39</v>
      </c>
      <c r="CU1055" s="15">
        <v>67</v>
      </c>
      <c r="CV1055" s="15">
        <v>43</v>
      </c>
      <c r="CW1055" s="15">
        <v>49</v>
      </c>
      <c r="CX1055" s="15">
        <v>194</v>
      </c>
      <c r="CY1055" s="15">
        <v>59</v>
      </c>
      <c r="CZ1055" s="15">
        <v>166</v>
      </c>
      <c r="DA1055" s="15">
        <v>182</v>
      </c>
      <c r="DB1055" s="15">
        <v>179</v>
      </c>
      <c r="DC1055" s="15">
        <v>160</v>
      </c>
      <c r="DD1055" s="15">
        <v>90</v>
      </c>
      <c r="DE1055" s="15">
        <v>190</v>
      </c>
      <c r="DF1055" s="15">
        <v>51</v>
      </c>
      <c r="DG1055" s="15">
        <v>105</v>
      </c>
      <c r="DH1055" s="15">
        <v>15</v>
      </c>
      <c r="DI1055" s="15">
        <v>146</v>
      </c>
      <c r="DJ1055" s="15">
        <v>88</v>
      </c>
      <c r="DK1055" s="15">
        <v>93</v>
      </c>
      <c r="DL1055" s="15">
        <v>54</v>
      </c>
      <c r="DM1055" s="15">
        <v>35</v>
      </c>
      <c r="DN1055" s="15">
        <v>111</v>
      </c>
      <c r="DO1055" s="15">
        <v>127</v>
      </c>
      <c r="DP1055" s="15">
        <v>197</v>
      </c>
      <c r="DQ1055" s="15">
        <v>115</v>
      </c>
      <c r="DR1055" s="15">
        <v>175</v>
      </c>
      <c r="DS1055" s="15">
        <v>184</v>
      </c>
      <c r="DT1055" s="15">
        <v>33</v>
      </c>
      <c r="DU1055" s="15">
        <v>141</v>
      </c>
      <c r="DV1055" s="15">
        <v>58</v>
      </c>
      <c r="DW1055" s="15">
        <v>65</v>
      </c>
      <c r="DX1055" s="15">
        <v>42</v>
      </c>
      <c r="DY1055" s="15">
        <v>181</v>
      </c>
      <c r="DZ1055" s="15">
        <v>142</v>
      </c>
      <c r="EA1055" s="15">
        <v>204</v>
      </c>
      <c r="EB1055" s="15">
        <v>66</v>
      </c>
      <c r="EC1055" s="15">
        <v>109</v>
      </c>
      <c r="ED1055" s="15">
        <v>198</v>
      </c>
      <c r="EE1055" s="15">
        <v>28</v>
      </c>
      <c r="EF1055" s="15">
        <v>89</v>
      </c>
      <c r="EG1055" s="15">
        <v>108</v>
      </c>
      <c r="EH1055" s="15">
        <v>11</v>
      </c>
      <c r="EI1055" s="15">
        <v>172</v>
      </c>
      <c r="EJ1055" s="15">
        <v>147</v>
      </c>
      <c r="EK1055" s="15">
        <v>53</v>
      </c>
      <c r="EL1055" s="15">
        <v>193</v>
      </c>
      <c r="EM1055" s="15">
        <v>71</v>
      </c>
      <c r="EN1055" s="15">
        <v>77</v>
      </c>
      <c r="EO1055" s="15">
        <v>186</v>
      </c>
      <c r="EP1055" s="15">
        <v>94</v>
      </c>
      <c r="EQ1055" s="15">
        <v>19</v>
      </c>
      <c r="ER1055" s="15">
        <v>34</v>
      </c>
      <c r="ES1055" s="15">
        <v>157</v>
      </c>
      <c r="ET1055" s="15">
        <v>188</v>
      </c>
      <c r="EU1055" s="15">
        <v>7</v>
      </c>
      <c r="EV1055" s="15">
        <v>106</v>
      </c>
      <c r="EW1055" s="15">
        <v>174</v>
      </c>
      <c r="EX1055" s="15">
        <v>136</v>
      </c>
      <c r="EY1055" s="15">
        <v>17</v>
      </c>
      <c r="EZ1055" s="15">
        <v>50</v>
      </c>
      <c r="FA1055" s="15">
        <v>149</v>
      </c>
      <c r="FB1055" s="15">
        <v>30</v>
      </c>
      <c r="FC1055" s="15">
        <v>55</v>
      </c>
      <c r="FD1055" s="15">
        <v>22</v>
      </c>
      <c r="FE1055" s="15">
        <v>128</v>
      </c>
      <c r="FF1055" s="15">
        <v>123</v>
      </c>
      <c r="FG1055" s="15">
        <v>87</v>
      </c>
      <c r="FH1055" s="15">
        <v>100</v>
      </c>
      <c r="FI1055" s="15">
        <v>107</v>
      </c>
      <c r="FJ1055" s="15">
        <v>125</v>
      </c>
      <c r="FK1055" s="15">
        <v>212</v>
      </c>
      <c r="FL1055" s="15">
        <v>70</v>
      </c>
      <c r="FM1055" s="15">
        <v>37</v>
      </c>
      <c r="FN1055" s="15">
        <v>76</v>
      </c>
      <c r="FO1055" s="15">
        <v>57</v>
      </c>
      <c r="FP1055" s="15">
        <v>83</v>
      </c>
      <c r="FQ1055" s="15">
        <v>74</v>
      </c>
      <c r="FR1055" s="15">
        <v>10</v>
      </c>
      <c r="FS1055" s="15">
        <v>152</v>
      </c>
      <c r="FT1055" s="15">
        <v>153</v>
      </c>
      <c r="FU1055" s="15">
        <v>56</v>
      </c>
      <c r="FV1055" s="15">
        <v>24</v>
      </c>
      <c r="FW1055" s="15">
        <v>121</v>
      </c>
      <c r="FX1055" s="15">
        <v>201</v>
      </c>
      <c r="FY1055" s="15">
        <v>167</v>
      </c>
      <c r="FZ1055" s="15">
        <v>20</v>
      </c>
      <c r="GA1055" s="15">
        <v>62</v>
      </c>
      <c r="GB1055" s="15">
        <v>101</v>
      </c>
      <c r="GC1055" s="15">
        <v>78</v>
      </c>
      <c r="GD1055" s="15">
        <v>124</v>
      </c>
      <c r="GE1055" s="15">
        <v>173</v>
      </c>
      <c r="GF1055" s="15">
        <v>69</v>
      </c>
      <c r="GG1055" s="15">
        <v>118</v>
      </c>
      <c r="GH1055" s="15">
        <v>164</v>
      </c>
      <c r="GI1055" s="15">
        <v>40</v>
      </c>
      <c r="GJ1055" s="15">
        <v>21</v>
      </c>
      <c r="GK1055" s="15">
        <v>9</v>
      </c>
      <c r="GL1055" s="15">
        <v>96</v>
      </c>
      <c r="GM1055" s="15">
        <v>192</v>
      </c>
      <c r="GN1055" s="15">
        <v>29</v>
      </c>
      <c r="GO1055" s="15">
        <v>44</v>
      </c>
      <c r="GP1055" s="15">
        <v>137</v>
      </c>
      <c r="GQ1055" s="15">
        <v>97</v>
      </c>
      <c r="GR1055" s="15">
        <v>61</v>
      </c>
      <c r="GS1055" s="15">
        <v>180</v>
      </c>
      <c r="GT1055" s="15">
        <v>75</v>
      </c>
      <c r="GU1055" s="15">
        <v>129</v>
      </c>
      <c r="GV1055" s="15">
        <v>2</v>
      </c>
      <c r="GW1055" s="15">
        <v>86</v>
      </c>
      <c r="GX1055" s="15">
        <v>162</v>
      </c>
      <c r="GY1055" s="15">
        <v>139</v>
      </c>
      <c r="GZ1055" s="15">
        <v>159</v>
      </c>
      <c r="HA1055" s="15">
        <v>1</v>
      </c>
      <c r="HB1055" s="15">
        <v>92</v>
      </c>
      <c r="HC1055" s="15">
        <v>114</v>
      </c>
      <c r="HD1055" s="15">
        <v>38</v>
      </c>
      <c r="HE1055" s="15">
        <v>165</v>
      </c>
      <c r="HF1055" s="15">
        <v>203</v>
      </c>
      <c r="HH1055" s="15">
        <v>185</v>
      </c>
      <c r="HI1055" s="15">
        <v>5</v>
      </c>
      <c r="HJ1055" s="15">
        <v>6</v>
      </c>
      <c r="HK1055" s="15">
        <v>155</v>
      </c>
    </row>
    <row r="1056" spans="4:219" s="15" customFormat="1"/>
    <row r="1057" spans="4:224" s="15" customFormat="1">
      <c r="D1057" s="479">
        <v>214</v>
      </c>
      <c r="E1057" s="40" t="s">
        <v>338</v>
      </c>
    </row>
    <row r="1058" spans="4:224" s="15" customFormat="1">
      <c r="E1058" s="475" t="s">
        <v>283</v>
      </c>
      <c r="F1058" s="15">
        <v>1</v>
      </c>
      <c r="G1058" s="15">
        <v>2</v>
      </c>
      <c r="H1058" s="15">
        <v>3</v>
      </c>
      <c r="I1058" s="15">
        <v>4</v>
      </c>
      <c r="J1058" s="15">
        <v>5</v>
      </c>
      <c r="K1058" s="15">
        <v>6</v>
      </c>
      <c r="L1058" s="15">
        <v>7</v>
      </c>
      <c r="M1058" s="15">
        <v>8</v>
      </c>
      <c r="N1058" s="15">
        <v>9</v>
      </c>
      <c r="O1058" s="15">
        <v>10</v>
      </c>
      <c r="P1058" s="15">
        <v>11</v>
      </c>
      <c r="Q1058" s="15">
        <v>12</v>
      </c>
      <c r="R1058" s="15">
        <v>13</v>
      </c>
      <c r="S1058" s="15">
        <v>14</v>
      </c>
      <c r="T1058" s="15">
        <v>15</v>
      </c>
      <c r="U1058" s="15">
        <v>16</v>
      </c>
      <c r="V1058" s="15">
        <v>17</v>
      </c>
      <c r="W1058" s="15">
        <v>18</v>
      </c>
      <c r="X1058" s="15">
        <v>19</v>
      </c>
      <c r="Y1058" s="15">
        <v>20</v>
      </c>
      <c r="Z1058" s="15">
        <v>21</v>
      </c>
      <c r="AA1058" s="15">
        <v>22</v>
      </c>
      <c r="AB1058" s="15">
        <v>23</v>
      </c>
      <c r="AC1058" s="15">
        <v>24</v>
      </c>
      <c r="AD1058" s="15">
        <v>25</v>
      </c>
      <c r="AE1058" s="15">
        <v>26</v>
      </c>
      <c r="AF1058" s="15">
        <v>27</v>
      </c>
      <c r="AG1058" s="15">
        <v>28</v>
      </c>
      <c r="AH1058" s="15">
        <v>29</v>
      </c>
      <c r="AI1058" s="15">
        <v>30</v>
      </c>
      <c r="AJ1058" s="15">
        <v>31</v>
      </c>
      <c r="AK1058" s="15">
        <v>32</v>
      </c>
      <c r="AL1058" s="15">
        <v>33</v>
      </c>
      <c r="AM1058" s="15">
        <v>34</v>
      </c>
      <c r="AN1058" s="15">
        <v>35</v>
      </c>
      <c r="AO1058" s="15">
        <v>36</v>
      </c>
      <c r="AP1058" s="15">
        <v>37</v>
      </c>
      <c r="AQ1058" s="15">
        <v>38</v>
      </c>
      <c r="AR1058" s="15">
        <v>39</v>
      </c>
      <c r="AS1058" s="15">
        <v>40</v>
      </c>
      <c r="AT1058" s="15">
        <v>41</v>
      </c>
      <c r="AU1058" s="15">
        <v>42</v>
      </c>
      <c r="AV1058" s="15">
        <v>43</v>
      </c>
      <c r="AW1058" s="15">
        <v>44</v>
      </c>
      <c r="AX1058" s="15">
        <v>45</v>
      </c>
      <c r="AY1058" s="15">
        <v>46</v>
      </c>
      <c r="AZ1058" s="15">
        <v>47</v>
      </c>
      <c r="BA1058" s="15">
        <v>48</v>
      </c>
      <c r="BB1058" s="15">
        <v>49</v>
      </c>
      <c r="BC1058" s="15">
        <v>50</v>
      </c>
      <c r="BD1058" s="15">
        <v>51</v>
      </c>
      <c r="BE1058" s="15">
        <v>52</v>
      </c>
      <c r="BF1058" s="15">
        <v>53</v>
      </c>
      <c r="BG1058" s="15">
        <v>54</v>
      </c>
      <c r="BH1058" s="15">
        <v>55</v>
      </c>
      <c r="BI1058" s="15">
        <v>56</v>
      </c>
      <c r="BJ1058" s="15">
        <v>57</v>
      </c>
      <c r="BK1058" s="15">
        <v>58</v>
      </c>
      <c r="BL1058" s="15">
        <v>59</v>
      </c>
      <c r="BM1058" s="15">
        <v>60</v>
      </c>
      <c r="BN1058" s="15">
        <v>61</v>
      </c>
      <c r="BO1058" s="15">
        <v>62</v>
      </c>
      <c r="BP1058" s="15">
        <v>63</v>
      </c>
      <c r="BQ1058" s="15">
        <v>64</v>
      </c>
      <c r="BR1058" s="15">
        <v>65</v>
      </c>
      <c r="BS1058" s="15">
        <v>66</v>
      </c>
      <c r="BT1058" s="15">
        <v>67</v>
      </c>
      <c r="BU1058" s="15">
        <v>68</v>
      </c>
      <c r="BV1058" s="15">
        <v>69</v>
      </c>
      <c r="BW1058" s="15">
        <v>70</v>
      </c>
      <c r="BX1058" s="15">
        <v>71</v>
      </c>
      <c r="BY1058" s="15">
        <v>72</v>
      </c>
      <c r="BZ1058" s="15">
        <v>73</v>
      </c>
      <c r="CA1058" s="15">
        <v>74</v>
      </c>
      <c r="CB1058" s="15">
        <v>75</v>
      </c>
      <c r="CC1058" s="15">
        <v>76</v>
      </c>
      <c r="CD1058" s="15">
        <v>77</v>
      </c>
      <c r="CE1058" s="15">
        <v>78</v>
      </c>
      <c r="CF1058" s="15">
        <v>79</v>
      </c>
      <c r="CG1058" s="15">
        <v>80</v>
      </c>
      <c r="CH1058" s="15">
        <v>81</v>
      </c>
      <c r="CI1058" s="15">
        <v>82</v>
      </c>
      <c r="CJ1058" s="15">
        <v>83</v>
      </c>
      <c r="CK1058" s="15">
        <v>84</v>
      </c>
      <c r="CL1058" s="15">
        <v>85</v>
      </c>
      <c r="CM1058" s="15">
        <v>86</v>
      </c>
      <c r="CN1058" s="15">
        <v>87</v>
      </c>
      <c r="CO1058" s="15">
        <v>88</v>
      </c>
      <c r="CP1058" s="15">
        <v>89</v>
      </c>
      <c r="CQ1058" s="15">
        <v>90</v>
      </c>
      <c r="CR1058" s="15">
        <v>91</v>
      </c>
      <c r="CS1058" s="15">
        <v>92</v>
      </c>
      <c r="CT1058" s="15">
        <v>93</v>
      </c>
      <c r="CU1058" s="15">
        <v>94</v>
      </c>
      <c r="CV1058" s="15">
        <v>95</v>
      </c>
      <c r="CW1058" s="15">
        <v>96</v>
      </c>
      <c r="CX1058" s="15">
        <v>97</v>
      </c>
      <c r="CY1058" s="15">
        <v>98</v>
      </c>
      <c r="CZ1058" s="15">
        <v>99</v>
      </c>
      <c r="DA1058" s="15">
        <v>100</v>
      </c>
      <c r="DB1058" s="15">
        <v>101</v>
      </c>
      <c r="DC1058" s="15">
        <v>102</v>
      </c>
      <c r="DD1058" s="15">
        <v>103</v>
      </c>
      <c r="DE1058" s="15">
        <v>104</v>
      </c>
      <c r="DF1058" s="15">
        <v>105</v>
      </c>
      <c r="DG1058" s="15">
        <v>106</v>
      </c>
      <c r="DH1058" s="15">
        <v>107</v>
      </c>
      <c r="DI1058" s="15">
        <v>108</v>
      </c>
      <c r="DJ1058" s="15">
        <v>109</v>
      </c>
      <c r="DK1058" s="15">
        <v>110</v>
      </c>
      <c r="DL1058" s="15">
        <v>111</v>
      </c>
      <c r="DM1058" s="15">
        <v>112</v>
      </c>
      <c r="DN1058" s="15">
        <v>113</v>
      </c>
      <c r="DO1058" s="15">
        <v>114</v>
      </c>
      <c r="DP1058" s="15">
        <v>115</v>
      </c>
      <c r="DQ1058" s="15">
        <v>116</v>
      </c>
      <c r="DR1058" s="15">
        <v>117</v>
      </c>
      <c r="DS1058" s="15">
        <v>118</v>
      </c>
      <c r="DT1058" s="15">
        <v>119</v>
      </c>
      <c r="DU1058" s="15">
        <v>120</v>
      </c>
      <c r="DV1058" s="15">
        <v>121</v>
      </c>
      <c r="DW1058" s="15">
        <v>122</v>
      </c>
      <c r="DX1058" s="15">
        <v>123</v>
      </c>
      <c r="DY1058" s="15">
        <v>124</v>
      </c>
      <c r="DZ1058" s="15">
        <v>125</v>
      </c>
      <c r="EA1058" s="15">
        <v>126</v>
      </c>
      <c r="EB1058" s="15">
        <v>127</v>
      </c>
      <c r="EC1058" s="15">
        <v>128</v>
      </c>
      <c r="ED1058" s="15">
        <v>129</v>
      </c>
      <c r="EE1058" s="15">
        <v>130</v>
      </c>
      <c r="EF1058" s="15">
        <v>131</v>
      </c>
      <c r="EG1058" s="15">
        <v>132</v>
      </c>
      <c r="EH1058" s="15">
        <v>133</v>
      </c>
      <c r="EI1058" s="15">
        <v>134</v>
      </c>
      <c r="EJ1058" s="15">
        <v>135</v>
      </c>
      <c r="EK1058" s="15">
        <v>136</v>
      </c>
      <c r="EL1058" s="15">
        <v>137</v>
      </c>
      <c r="EM1058" s="15">
        <v>138</v>
      </c>
      <c r="EN1058" s="15">
        <v>139</v>
      </c>
      <c r="EO1058" s="15">
        <v>140</v>
      </c>
      <c r="EP1058" s="15">
        <v>141</v>
      </c>
      <c r="EQ1058" s="15">
        <v>142</v>
      </c>
      <c r="ER1058" s="15">
        <v>143</v>
      </c>
      <c r="ES1058" s="15">
        <v>144</v>
      </c>
      <c r="ET1058" s="15">
        <v>145</v>
      </c>
      <c r="EU1058" s="15">
        <v>146</v>
      </c>
      <c r="EV1058" s="15">
        <v>147</v>
      </c>
      <c r="EW1058" s="15">
        <v>148</v>
      </c>
      <c r="EX1058" s="15">
        <v>149</v>
      </c>
      <c r="EY1058" s="15">
        <v>150</v>
      </c>
      <c r="EZ1058" s="15">
        <v>151</v>
      </c>
      <c r="FA1058" s="15">
        <v>152</v>
      </c>
      <c r="FB1058" s="15">
        <v>153</v>
      </c>
      <c r="FC1058" s="15">
        <v>154</v>
      </c>
      <c r="FD1058" s="15">
        <v>155</v>
      </c>
      <c r="FE1058" s="15">
        <v>156</v>
      </c>
      <c r="FF1058" s="15">
        <v>157</v>
      </c>
      <c r="FG1058" s="15">
        <v>158</v>
      </c>
      <c r="FH1058" s="15">
        <v>159</v>
      </c>
      <c r="FI1058" s="15">
        <v>160</v>
      </c>
      <c r="FJ1058" s="15">
        <v>161</v>
      </c>
      <c r="FK1058" s="15">
        <v>162</v>
      </c>
      <c r="FL1058" s="15">
        <v>163</v>
      </c>
      <c r="FM1058" s="15">
        <v>164</v>
      </c>
      <c r="FN1058" s="15">
        <v>165</v>
      </c>
      <c r="FO1058" s="15">
        <v>166</v>
      </c>
      <c r="FP1058" s="15">
        <v>167</v>
      </c>
      <c r="FQ1058" s="15">
        <v>168</v>
      </c>
      <c r="FR1058" s="15">
        <v>169</v>
      </c>
      <c r="FS1058" s="15">
        <v>170</v>
      </c>
      <c r="FT1058" s="15">
        <v>171</v>
      </c>
      <c r="FU1058" s="15">
        <v>172</v>
      </c>
      <c r="FV1058" s="15">
        <v>173</v>
      </c>
      <c r="FW1058" s="15">
        <v>174</v>
      </c>
      <c r="FX1058" s="15">
        <v>175</v>
      </c>
      <c r="FY1058" s="15">
        <v>176</v>
      </c>
      <c r="FZ1058" s="15">
        <v>177</v>
      </c>
      <c r="GA1058" s="15">
        <v>178</v>
      </c>
      <c r="GB1058" s="15">
        <v>179</v>
      </c>
      <c r="GC1058" s="15">
        <v>180</v>
      </c>
      <c r="GD1058" s="15">
        <v>181</v>
      </c>
      <c r="GE1058" s="15">
        <v>182</v>
      </c>
      <c r="GF1058" s="15">
        <v>183</v>
      </c>
      <c r="GG1058" s="15">
        <v>184</v>
      </c>
      <c r="GH1058" s="15">
        <v>185</v>
      </c>
      <c r="GI1058" s="15">
        <v>186</v>
      </c>
      <c r="GJ1058" s="15">
        <v>187</v>
      </c>
      <c r="GK1058" s="15">
        <v>188</v>
      </c>
      <c r="GL1058" s="15">
        <v>189</v>
      </c>
      <c r="GM1058" s="15">
        <v>190</v>
      </c>
      <c r="GN1058" s="15">
        <v>191</v>
      </c>
      <c r="GO1058" s="15">
        <v>192</v>
      </c>
      <c r="GP1058" s="15">
        <v>193</v>
      </c>
      <c r="GQ1058" s="15">
        <v>194</v>
      </c>
      <c r="GR1058" s="15">
        <v>195</v>
      </c>
      <c r="GS1058" s="15">
        <v>196</v>
      </c>
      <c r="GT1058" s="15">
        <v>197</v>
      </c>
      <c r="GU1058" s="15">
        <v>198</v>
      </c>
      <c r="GV1058" s="15">
        <v>199</v>
      </c>
      <c r="GW1058" s="15">
        <v>200</v>
      </c>
      <c r="GX1058" s="15">
        <v>201</v>
      </c>
      <c r="GY1058" s="15">
        <v>202</v>
      </c>
      <c r="GZ1058" s="15">
        <v>203</v>
      </c>
      <c r="HA1058" s="15">
        <v>204</v>
      </c>
      <c r="HB1058" s="15">
        <v>205</v>
      </c>
      <c r="HC1058" s="15">
        <v>206</v>
      </c>
      <c r="HD1058" s="15">
        <v>207</v>
      </c>
      <c r="HE1058" s="15">
        <v>208</v>
      </c>
      <c r="HF1058" s="15">
        <v>209</v>
      </c>
      <c r="HG1058" s="15">
        <v>210</v>
      </c>
      <c r="HH1058" s="15">
        <v>211</v>
      </c>
      <c r="HI1058" s="15">
        <v>212</v>
      </c>
      <c r="HJ1058" s="15">
        <v>213</v>
      </c>
      <c r="HK1058" s="15">
        <v>214</v>
      </c>
    </row>
    <row r="1059" spans="4:224" s="15" customFormat="1">
      <c r="E1059" s="475" t="s">
        <v>311</v>
      </c>
      <c r="F1059" s="15">
        <v>213</v>
      </c>
      <c r="G1059" s="15">
        <v>135</v>
      </c>
      <c r="H1059" s="15">
        <v>17</v>
      </c>
      <c r="I1059" s="15">
        <v>106</v>
      </c>
      <c r="J1059" s="15">
        <v>176</v>
      </c>
      <c r="K1059" s="15">
        <v>65</v>
      </c>
      <c r="L1059" s="15">
        <v>99</v>
      </c>
      <c r="M1059" s="15">
        <v>71</v>
      </c>
      <c r="N1059" s="15">
        <v>21</v>
      </c>
      <c r="O1059" s="15">
        <v>18</v>
      </c>
      <c r="P1059" s="15">
        <v>72</v>
      </c>
      <c r="Q1059" s="15">
        <v>101</v>
      </c>
      <c r="R1059" s="15">
        <v>34</v>
      </c>
      <c r="S1059" s="15">
        <v>111</v>
      </c>
      <c r="T1059" s="15">
        <v>97</v>
      </c>
      <c r="U1059" s="15">
        <v>3</v>
      </c>
      <c r="V1059" s="15">
        <v>109</v>
      </c>
      <c r="W1059" s="15">
        <v>40</v>
      </c>
      <c r="X1059" s="15">
        <v>31</v>
      </c>
      <c r="Y1059" s="15">
        <v>78</v>
      </c>
      <c r="Z1059" s="15">
        <v>9</v>
      </c>
      <c r="AA1059" s="15">
        <v>175</v>
      </c>
      <c r="AB1059" s="15">
        <v>55</v>
      </c>
      <c r="AC1059" s="15">
        <v>211</v>
      </c>
      <c r="AD1059" s="15">
        <v>157</v>
      </c>
      <c r="AE1059" s="15">
        <v>29</v>
      </c>
      <c r="AF1059" s="15">
        <v>118</v>
      </c>
      <c r="AG1059" s="15">
        <v>174</v>
      </c>
      <c r="AH1059" s="15">
        <v>85</v>
      </c>
      <c r="AI1059" s="15">
        <v>191</v>
      </c>
      <c r="AJ1059" s="15">
        <v>200</v>
      </c>
      <c r="AK1059" s="15">
        <v>124</v>
      </c>
      <c r="AL1059" s="15">
        <v>54</v>
      </c>
      <c r="AM1059" s="15">
        <v>137</v>
      </c>
      <c r="AN1059" s="15">
        <v>89</v>
      </c>
      <c r="AO1059" s="15">
        <v>68</v>
      </c>
      <c r="AP1059" s="15">
        <v>184</v>
      </c>
      <c r="AQ1059" s="15">
        <v>165</v>
      </c>
      <c r="AR1059" s="15">
        <v>80</v>
      </c>
      <c r="AS1059" s="15">
        <v>193</v>
      </c>
      <c r="AT1059" s="15">
        <v>134</v>
      </c>
      <c r="AU1059" s="15">
        <v>8</v>
      </c>
      <c r="AV1059" s="15">
        <v>214</v>
      </c>
      <c r="AW1059" s="15">
        <v>201</v>
      </c>
      <c r="AX1059" s="15">
        <v>73</v>
      </c>
      <c r="AY1059" s="15">
        <v>154</v>
      </c>
      <c r="AZ1059" s="15">
        <v>98</v>
      </c>
      <c r="BA1059" s="15">
        <v>4</v>
      </c>
      <c r="BB1059" s="15">
        <v>172</v>
      </c>
      <c r="BC1059" s="15">
        <v>24</v>
      </c>
      <c r="BD1059" s="15">
        <v>38</v>
      </c>
      <c r="BE1059" s="15">
        <v>170</v>
      </c>
      <c r="BF1059" s="15">
        <v>60</v>
      </c>
      <c r="BG1059" s="15">
        <v>138</v>
      </c>
      <c r="BH1059" s="15">
        <v>177</v>
      </c>
      <c r="BI1059" s="15">
        <v>194</v>
      </c>
      <c r="BJ1059" s="15">
        <v>48</v>
      </c>
      <c r="BK1059" s="15">
        <v>77</v>
      </c>
      <c r="BL1059" s="15">
        <v>146</v>
      </c>
      <c r="BM1059" s="15">
        <v>19</v>
      </c>
      <c r="BN1059" s="15">
        <v>140</v>
      </c>
      <c r="BO1059" s="15">
        <v>105</v>
      </c>
      <c r="BP1059" s="15">
        <v>12</v>
      </c>
      <c r="BQ1059" s="15">
        <v>212</v>
      </c>
      <c r="BR1059" s="15">
        <v>6</v>
      </c>
      <c r="BS1059" s="15">
        <v>62</v>
      </c>
      <c r="BT1059" s="15">
        <v>186</v>
      </c>
      <c r="BU1059" s="15">
        <v>167</v>
      </c>
      <c r="BV1059" s="15">
        <v>120</v>
      </c>
      <c r="BW1059" s="15">
        <v>156</v>
      </c>
      <c r="BX1059" s="15">
        <v>139</v>
      </c>
      <c r="BY1059" s="15">
        <v>41</v>
      </c>
      <c r="BZ1059" s="15">
        <v>161</v>
      </c>
      <c r="CA1059" s="15">
        <v>13</v>
      </c>
      <c r="CB1059" s="15">
        <v>51</v>
      </c>
      <c r="CC1059" s="15">
        <v>190</v>
      </c>
      <c r="CD1059" s="15">
        <v>180</v>
      </c>
      <c r="CE1059" s="15">
        <v>22</v>
      </c>
      <c r="CF1059" s="15">
        <v>26</v>
      </c>
      <c r="CG1059" s="15">
        <v>121</v>
      </c>
      <c r="CH1059" s="15">
        <v>10</v>
      </c>
      <c r="CI1059" s="15">
        <v>56</v>
      </c>
      <c r="CJ1059" s="15">
        <v>119</v>
      </c>
      <c r="CK1059" s="15">
        <v>28</v>
      </c>
      <c r="CL1059" s="15">
        <v>47</v>
      </c>
      <c r="CM1059" s="15">
        <v>150</v>
      </c>
      <c r="CN1059" s="15">
        <v>151</v>
      </c>
      <c r="CO1059" s="15">
        <v>100</v>
      </c>
      <c r="CP1059" s="15">
        <v>35</v>
      </c>
      <c r="CQ1059" s="15">
        <v>1</v>
      </c>
      <c r="CR1059" s="15">
        <v>144</v>
      </c>
      <c r="CS1059" s="15">
        <v>158</v>
      </c>
      <c r="CT1059" s="15">
        <v>117</v>
      </c>
      <c r="CU1059" s="15">
        <v>188</v>
      </c>
      <c r="CV1059" s="15">
        <v>91</v>
      </c>
      <c r="CW1059" s="15">
        <v>179</v>
      </c>
      <c r="CX1059" s="15">
        <v>75</v>
      </c>
      <c r="CY1059" s="15">
        <v>199</v>
      </c>
      <c r="CZ1059" s="15">
        <v>126</v>
      </c>
      <c r="DA1059" s="15">
        <v>207</v>
      </c>
      <c r="DB1059" s="15">
        <v>90</v>
      </c>
      <c r="DC1059" s="15">
        <v>169</v>
      </c>
      <c r="DD1059" s="15">
        <v>155</v>
      </c>
      <c r="DE1059" s="15">
        <v>187</v>
      </c>
      <c r="DF1059" s="15">
        <v>143</v>
      </c>
      <c r="DG1059" s="15">
        <v>93</v>
      </c>
      <c r="DH1059" s="15">
        <v>113</v>
      </c>
      <c r="DI1059" s="15">
        <v>86</v>
      </c>
      <c r="DJ1059" s="15">
        <v>148</v>
      </c>
      <c r="DK1059" s="15">
        <v>178</v>
      </c>
      <c r="DL1059" s="15">
        <v>59</v>
      </c>
      <c r="DM1059" s="15">
        <v>185</v>
      </c>
      <c r="DN1059" s="15">
        <v>27</v>
      </c>
      <c r="DO1059" s="15">
        <v>131</v>
      </c>
      <c r="DP1059" s="15">
        <v>128</v>
      </c>
      <c r="DQ1059" s="15">
        <v>69</v>
      </c>
      <c r="DR1059" s="15">
        <v>210</v>
      </c>
      <c r="DS1059" s="15">
        <v>14</v>
      </c>
      <c r="DT1059" s="15">
        <v>95</v>
      </c>
      <c r="DU1059" s="15">
        <v>162</v>
      </c>
      <c r="DV1059" s="15">
        <v>39</v>
      </c>
      <c r="DW1059" s="15">
        <v>76</v>
      </c>
      <c r="DX1059" s="15">
        <v>42</v>
      </c>
      <c r="DY1059" s="15">
        <v>88</v>
      </c>
      <c r="DZ1059" s="15">
        <v>166</v>
      </c>
      <c r="EA1059" s="15">
        <v>203</v>
      </c>
      <c r="EB1059" s="15">
        <v>43</v>
      </c>
      <c r="EC1059" s="15">
        <v>102</v>
      </c>
      <c r="ED1059" s="15">
        <v>67</v>
      </c>
      <c r="EE1059" s="15">
        <v>159</v>
      </c>
      <c r="EF1059" s="15">
        <v>25</v>
      </c>
      <c r="EG1059" s="15">
        <v>70</v>
      </c>
      <c r="EH1059" s="15">
        <v>37</v>
      </c>
      <c r="EI1059" s="15">
        <v>192</v>
      </c>
      <c r="EJ1059" s="15">
        <v>129</v>
      </c>
      <c r="EK1059" s="15">
        <v>195</v>
      </c>
      <c r="EL1059" s="15">
        <v>206</v>
      </c>
      <c r="EM1059" s="15">
        <v>205</v>
      </c>
      <c r="EN1059" s="15">
        <v>142</v>
      </c>
      <c r="EO1059" s="15">
        <v>66</v>
      </c>
      <c r="EP1059" s="15">
        <v>110</v>
      </c>
      <c r="EQ1059" s="15">
        <v>23</v>
      </c>
      <c r="ER1059" s="15">
        <v>61</v>
      </c>
      <c r="ES1059" s="15">
        <v>145</v>
      </c>
      <c r="ET1059" s="15">
        <v>46</v>
      </c>
      <c r="EU1059" s="15">
        <v>160</v>
      </c>
      <c r="EV1059" s="15">
        <v>64</v>
      </c>
      <c r="EW1059" s="15">
        <v>11</v>
      </c>
      <c r="EX1059" s="15">
        <v>57</v>
      </c>
      <c r="EY1059" s="15">
        <v>108</v>
      </c>
      <c r="EZ1059" s="15">
        <v>87</v>
      </c>
      <c r="FA1059" s="15">
        <v>173</v>
      </c>
      <c r="FB1059" s="15">
        <v>147</v>
      </c>
      <c r="FC1059" s="15">
        <v>202</v>
      </c>
      <c r="FD1059" s="15">
        <v>84</v>
      </c>
      <c r="FE1059" s="15">
        <v>132</v>
      </c>
      <c r="FF1059" s="15">
        <v>114</v>
      </c>
      <c r="FG1059" s="15">
        <v>92</v>
      </c>
      <c r="FH1059" s="15">
        <v>171</v>
      </c>
      <c r="FI1059" s="15">
        <v>208</v>
      </c>
      <c r="FJ1059" s="15">
        <v>125</v>
      </c>
      <c r="FK1059" s="15">
        <v>79</v>
      </c>
      <c r="FL1059" s="15">
        <v>164</v>
      </c>
      <c r="FM1059" s="15">
        <v>33</v>
      </c>
      <c r="FN1059" s="15">
        <v>198</v>
      </c>
      <c r="FO1059" s="15">
        <v>127</v>
      </c>
      <c r="FP1059" s="15">
        <v>83</v>
      </c>
      <c r="FQ1059" s="15">
        <v>5</v>
      </c>
      <c r="FR1059" s="15">
        <v>153</v>
      </c>
      <c r="FS1059" s="15">
        <v>36</v>
      </c>
      <c r="FT1059" s="15">
        <v>168</v>
      </c>
      <c r="FU1059" s="15">
        <v>15</v>
      </c>
      <c r="FV1059" s="15">
        <v>32</v>
      </c>
      <c r="FW1059" s="15">
        <v>133</v>
      </c>
      <c r="FX1059" s="15">
        <v>107</v>
      </c>
      <c r="FY1059" s="15">
        <v>20</v>
      </c>
      <c r="FZ1059" s="15">
        <v>130</v>
      </c>
      <c r="GA1059" s="15">
        <v>152</v>
      </c>
      <c r="GB1059" s="15">
        <v>2</v>
      </c>
      <c r="GC1059" s="15">
        <v>116</v>
      </c>
      <c r="GD1059" s="15">
        <v>45</v>
      </c>
      <c r="GE1059" s="15">
        <v>196</v>
      </c>
      <c r="GF1059" s="15">
        <v>7</v>
      </c>
      <c r="GG1059" s="15">
        <v>96</v>
      </c>
      <c r="GH1059" s="15">
        <v>112</v>
      </c>
      <c r="GI1059" s="15">
        <v>44</v>
      </c>
      <c r="GJ1059" s="15">
        <v>53</v>
      </c>
      <c r="GK1059" s="15">
        <v>204</v>
      </c>
      <c r="GL1059" s="15">
        <v>81</v>
      </c>
      <c r="GM1059" s="15">
        <v>94</v>
      </c>
      <c r="GN1059" s="15">
        <v>30</v>
      </c>
      <c r="GO1059" s="15">
        <v>209</v>
      </c>
      <c r="GP1059" s="15">
        <v>82</v>
      </c>
      <c r="GQ1059" s="15">
        <v>181</v>
      </c>
      <c r="GR1059" s="15">
        <v>136</v>
      </c>
      <c r="GS1059" s="15">
        <v>182</v>
      </c>
      <c r="GT1059" s="15">
        <v>104</v>
      </c>
      <c r="GU1059" s="15">
        <v>52</v>
      </c>
      <c r="GV1059" s="15">
        <v>58</v>
      </c>
      <c r="GW1059" s="15">
        <v>16</v>
      </c>
      <c r="GX1059" s="15">
        <v>49</v>
      </c>
      <c r="GY1059" s="15">
        <v>183</v>
      </c>
      <c r="GZ1059" s="15">
        <v>189</v>
      </c>
      <c r="HA1059" s="15">
        <v>123</v>
      </c>
      <c r="HB1059" s="15">
        <v>163</v>
      </c>
      <c r="HC1059" s="15">
        <v>197</v>
      </c>
      <c r="HD1059" s="15">
        <v>74</v>
      </c>
      <c r="HE1059" s="15">
        <v>149</v>
      </c>
      <c r="HF1059" s="15">
        <v>141</v>
      </c>
      <c r="HG1059" s="15">
        <v>63</v>
      </c>
      <c r="HH1059" s="15">
        <v>122</v>
      </c>
      <c r="HI1059" s="15">
        <v>103</v>
      </c>
      <c r="HJ1059" s="15">
        <v>50</v>
      </c>
      <c r="HK1059" s="15">
        <v>115</v>
      </c>
    </row>
    <row r="1060" spans="4:224" s="15" customFormat="1">
      <c r="E1060" s="475" t="s">
        <v>313</v>
      </c>
      <c r="F1060" s="15">
        <v>163</v>
      </c>
      <c r="G1060" s="15">
        <v>14</v>
      </c>
      <c r="H1060" s="15">
        <v>180</v>
      </c>
      <c r="I1060" s="15">
        <v>150</v>
      </c>
      <c r="J1060" s="15">
        <v>53</v>
      </c>
      <c r="K1060" s="15">
        <v>174</v>
      </c>
      <c r="L1060" s="15">
        <v>198</v>
      </c>
      <c r="M1060" s="15">
        <v>137</v>
      </c>
      <c r="N1060" s="15">
        <v>77</v>
      </c>
      <c r="O1060" s="15">
        <v>11</v>
      </c>
      <c r="P1060" s="15">
        <v>130</v>
      </c>
      <c r="Q1060" s="15">
        <v>140</v>
      </c>
      <c r="R1060" s="15">
        <v>187</v>
      </c>
      <c r="S1060" s="15">
        <v>101</v>
      </c>
      <c r="T1060" s="15">
        <v>132</v>
      </c>
      <c r="U1060" s="15">
        <v>80</v>
      </c>
      <c r="V1060" s="15">
        <v>188</v>
      </c>
      <c r="W1060" s="15">
        <v>9</v>
      </c>
      <c r="X1060" s="15">
        <v>116</v>
      </c>
      <c r="Y1060" s="15">
        <v>32</v>
      </c>
      <c r="Z1060" s="15">
        <v>54</v>
      </c>
      <c r="AA1060" s="15">
        <v>204</v>
      </c>
      <c r="AB1060" s="15">
        <v>106</v>
      </c>
      <c r="AC1060" s="15">
        <v>61</v>
      </c>
      <c r="AD1060" s="15">
        <v>7</v>
      </c>
      <c r="AE1060" s="15">
        <v>193</v>
      </c>
      <c r="AF1060" s="15">
        <v>69</v>
      </c>
      <c r="AG1060" s="15">
        <v>97</v>
      </c>
      <c r="AH1060" s="15">
        <v>43</v>
      </c>
      <c r="AI1060" s="15">
        <v>117</v>
      </c>
      <c r="AJ1060" s="15">
        <v>199</v>
      </c>
      <c r="AK1060" s="15">
        <v>149</v>
      </c>
      <c r="AL1060" s="15">
        <v>212</v>
      </c>
      <c r="AM1060" s="15">
        <v>22</v>
      </c>
      <c r="AN1060" s="15">
        <v>56</v>
      </c>
      <c r="AO1060" s="15">
        <v>35</v>
      </c>
      <c r="AP1060" s="15">
        <v>73</v>
      </c>
      <c r="AQ1060" s="15">
        <v>207</v>
      </c>
      <c r="AR1060" s="15">
        <v>195</v>
      </c>
      <c r="AS1060" s="15">
        <v>41</v>
      </c>
      <c r="AT1060" s="15">
        <v>47</v>
      </c>
      <c r="AU1060" s="15">
        <v>31</v>
      </c>
      <c r="AV1060" s="15">
        <v>57</v>
      </c>
      <c r="AW1060" s="15">
        <v>103</v>
      </c>
      <c r="AX1060" s="15">
        <v>81</v>
      </c>
      <c r="AY1060" s="15">
        <v>55</v>
      </c>
      <c r="AZ1060" s="15">
        <v>40</v>
      </c>
      <c r="BA1060" s="15">
        <v>112</v>
      </c>
      <c r="BB1060" s="15">
        <v>110</v>
      </c>
      <c r="BC1060" s="15">
        <v>151</v>
      </c>
      <c r="BD1060" s="15">
        <v>202</v>
      </c>
      <c r="BE1060" s="15">
        <v>148</v>
      </c>
      <c r="BF1060" s="15">
        <v>177</v>
      </c>
      <c r="BG1060" s="15">
        <v>161</v>
      </c>
      <c r="BH1060" s="15">
        <v>39</v>
      </c>
      <c r="BI1060" s="15">
        <v>2</v>
      </c>
      <c r="BJ1060" s="15">
        <v>166</v>
      </c>
      <c r="BK1060" s="15">
        <v>146</v>
      </c>
      <c r="BL1060" s="15">
        <v>71</v>
      </c>
      <c r="BM1060" s="15">
        <v>12</v>
      </c>
      <c r="BN1060" s="15">
        <v>123</v>
      </c>
      <c r="BO1060" s="15">
        <v>16</v>
      </c>
      <c r="BP1060" s="15">
        <v>114</v>
      </c>
      <c r="BQ1060" s="15">
        <v>93</v>
      </c>
      <c r="BR1060" s="15">
        <v>102</v>
      </c>
      <c r="BS1060" s="15">
        <v>89</v>
      </c>
      <c r="BT1060" s="15">
        <v>126</v>
      </c>
      <c r="BU1060" s="15">
        <v>134</v>
      </c>
      <c r="BV1060" s="15">
        <v>173</v>
      </c>
      <c r="BW1060" s="15">
        <v>111</v>
      </c>
      <c r="BX1060" s="15">
        <v>128</v>
      </c>
      <c r="BY1060" s="15">
        <v>6</v>
      </c>
      <c r="BZ1060" s="15">
        <v>192</v>
      </c>
      <c r="CA1060" s="15">
        <v>82</v>
      </c>
      <c r="CB1060" s="15">
        <v>158</v>
      </c>
      <c r="CC1060" s="15">
        <v>142</v>
      </c>
      <c r="CD1060" s="15">
        <v>18</v>
      </c>
      <c r="CE1060" s="15">
        <v>59</v>
      </c>
      <c r="CF1060" s="15">
        <v>46</v>
      </c>
      <c r="CG1060" s="15">
        <v>62</v>
      </c>
      <c r="CH1060" s="15">
        <v>210</v>
      </c>
      <c r="CI1060" s="15">
        <v>189</v>
      </c>
      <c r="CJ1060" s="15">
        <v>181</v>
      </c>
      <c r="CK1060" s="15">
        <v>197</v>
      </c>
      <c r="CL1060" s="15">
        <v>211</v>
      </c>
      <c r="CM1060" s="15">
        <v>100</v>
      </c>
      <c r="CN1060" s="15">
        <v>26</v>
      </c>
      <c r="CO1060" s="15">
        <v>172</v>
      </c>
      <c r="CP1060" s="15">
        <v>87</v>
      </c>
      <c r="CQ1060" s="15">
        <v>179</v>
      </c>
      <c r="CR1060" s="15">
        <v>115</v>
      </c>
      <c r="CS1060" s="15">
        <v>153</v>
      </c>
      <c r="CT1060" s="15">
        <v>121</v>
      </c>
      <c r="CU1060" s="15">
        <v>37</v>
      </c>
      <c r="CV1060" s="15">
        <v>213</v>
      </c>
      <c r="CW1060" s="15">
        <v>145</v>
      </c>
      <c r="CX1060" s="15">
        <v>171</v>
      </c>
      <c r="CY1060" s="15">
        <v>104</v>
      </c>
      <c r="CZ1060" s="15">
        <v>206</v>
      </c>
      <c r="DA1060" s="15">
        <v>86</v>
      </c>
      <c r="DB1060" s="15">
        <v>129</v>
      </c>
      <c r="DC1060" s="15">
        <v>165</v>
      </c>
      <c r="DD1060" s="15">
        <v>44</v>
      </c>
      <c r="DE1060" s="15">
        <v>10</v>
      </c>
      <c r="DF1060" s="15">
        <v>167</v>
      </c>
      <c r="DG1060" s="15">
        <v>19</v>
      </c>
      <c r="DH1060" s="15">
        <v>119</v>
      </c>
      <c r="DI1060" s="15">
        <v>135</v>
      </c>
      <c r="DJ1060" s="15">
        <v>25</v>
      </c>
      <c r="DK1060" s="15">
        <v>72</v>
      </c>
      <c r="DL1060" s="15">
        <v>214</v>
      </c>
      <c r="DM1060" s="15">
        <v>205</v>
      </c>
      <c r="DN1060" s="15">
        <v>79</v>
      </c>
      <c r="DO1060" s="15">
        <v>196</v>
      </c>
      <c r="DP1060" s="15">
        <v>147</v>
      </c>
      <c r="DQ1060" s="15">
        <v>4</v>
      </c>
      <c r="DR1060" s="15">
        <v>155</v>
      </c>
      <c r="DS1060" s="15">
        <v>170</v>
      </c>
      <c r="DT1060" s="15">
        <v>183</v>
      </c>
      <c r="DU1060" s="15">
        <v>141</v>
      </c>
      <c r="DV1060" s="15">
        <v>24</v>
      </c>
      <c r="DW1060" s="15">
        <v>136</v>
      </c>
      <c r="DX1060" s="15">
        <v>36</v>
      </c>
      <c r="DY1060" s="15">
        <v>156</v>
      </c>
      <c r="DZ1060" s="15">
        <v>17</v>
      </c>
      <c r="EA1060" s="15">
        <v>67</v>
      </c>
      <c r="EB1060" s="15">
        <v>154</v>
      </c>
      <c r="EC1060" s="15">
        <v>90</v>
      </c>
      <c r="ED1060" s="15">
        <v>65</v>
      </c>
      <c r="EE1060" s="15">
        <v>29</v>
      </c>
      <c r="EF1060" s="15">
        <v>34</v>
      </c>
      <c r="EG1060" s="15">
        <v>143</v>
      </c>
      <c r="EH1060" s="15">
        <v>105</v>
      </c>
      <c r="EI1060" s="15">
        <v>1</v>
      </c>
      <c r="EJ1060" s="15">
        <v>152</v>
      </c>
      <c r="EK1060" s="15">
        <v>175</v>
      </c>
      <c r="EL1060" s="15">
        <v>208</v>
      </c>
      <c r="EM1060" s="15">
        <v>74</v>
      </c>
      <c r="EN1060" s="15">
        <v>52</v>
      </c>
      <c r="EO1060" s="15">
        <v>98</v>
      </c>
      <c r="EP1060" s="15">
        <v>5</v>
      </c>
      <c r="EQ1060" s="15">
        <v>66</v>
      </c>
      <c r="ER1060" s="15">
        <v>15</v>
      </c>
      <c r="ES1060" s="15">
        <v>38</v>
      </c>
      <c r="ET1060" s="15">
        <v>8</v>
      </c>
      <c r="EU1060" s="15">
        <v>58</v>
      </c>
      <c r="EV1060" s="15">
        <v>108</v>
      </c>
      <c r="EW1060" s="15">
        <v>30</v>
      </c>
      <c r="EX1060" s="15">
        <v>168</v>
      </c>
      <c r="EY1060" s="15">
        <v>48</v>
      </c>
      <c r="EZ1060" s="15">
        <v>75</v>
      </c>
      <c r="FA1060" s="15">
        <v>178</v>
      </c>
      <c r="FB1060" s="15">
        <v>109</v>
      </c>
      <c r="FC1060" s="15">
        <v>68</v>
      </c>
      <c r="FD1060" s="15">
        <v>122</v>
      </c>
      <c r="FE1060" s="15">
        <v>124</v>
      </c>
      <c r="FF1060" s="15">
        <v>78</v>
      </c>
      <c r="FG1060" s="15">
        <v>107</v>
      </c>
      <c r="FH1060" s="15">
        <v>92</v>
      </c>
      <c r="FI1060" s="15">
        <v>201</v>
      </c>
      <c r="FJ1060" s="15">
        <v>63</v>
      </c>
      <c r="FK1060" s="15">
        <v>33</v>
      </c>
      <c r="FL1060" s="15">
        <v>209</v>
      </c>
      <c r="FM1060" s="15">
        <v>186</v>
      </c>
      <c r="FN1060" s="15">
        <v>83</v>
      </c>
      <c r="FO1060" s="15">
        <v>84</v>
      </c>
      <c r="FP1060" s="15">
        <v>60</v>
      </c>
      <c r="FQ1060" s="15">
        <v>184</v>
      </c>
      <c r="FR1060" s="15">
        <v>127</v>
      </c>
      <c r="FS1060" s="15">
        <v>139</v>
      </c>
      <c r="FT1060" s="15">
        <v>28</v>
      </c>
      <c r="FU1060" s="15">
        <v>88</v>
      </c>
      <c r="FV1060" s="15">
        <v>200</v>
      </c>
      <c r="FW1060" s="15">
        <v>182</v>
      </c>
      <c r="FX1060" s="15">
        <v>194</v>
      </c>
      <c r="FY1060" s="15">
        <v>85</v>
      </c>
      <c r="FZ1060" s="15">
        <v>51</v>
      </c>
      <c r="GA1060" s="15">
        <v>162</v>
      </c>
      <c r="GB1060" s="15">
        <v>160</v>
      </c>
      <c r="GC1060" s="15">
        <v>3</v>
      </c>
      <c r="GD1060" s="15">
        <v>94</v>
      </c>
      <c r="GE1060" s="15">
        <v>13</v>
      </c>
      <c r="GF1060" s="15">
        <v>70</v>
      </c>
      <c r="GG1060" s="15">
        <v>20</v>
      </c>
      <c r="GH1060" s="15">
        <v>118</v>
      </c>
      <c r="GI1060" s="15">
        <v>120</v>
      </c>
      <c r="GJ1060" s="15">
        <v>125</v>
      </c>
      <c r="GK1060" s="15">
        <v>64</v>
      </c>
      <c r="GL1060" s="15">
        <v>45</v>
      </c>
      <c r="GM1060" s="15">
        <v>131</v>
      </c>
      <c r="GN1060" s="15">
        <v>95</v>
      </c>
      <c r="GO1060" s="15">
        <v>50</v>
      </c>
      <c r="GP1060" s="15">
        <v>96</v>
      </c>
      <c r="GQ1060" s="15">
        <v>113</v>
      </c>
      <c r="GR1060" s="15">
        <v>21</v>
      </c>
      <c r="GS1060" s="15">
        <v>133</v>
      </c>
      <c r="GT1060" s="15">
        <v>190</v>
      </c>
      <c r="GU1060" s="15">
        <v>176</v>
      </c>
      <c r="GV1060" s="15">
        <v>42</v>
      </c>
      <c r="GW1060" s="15">
        <v>27</v>
      </c>
      <c r="GX1060" s="15">
        <v>169</v>
      </c>
      <c r="GY1060" s="15">
        <v>164</v>
      </c>
      <c r="GZ1060" s="15">
        <v>91</v>
      </c>
      <c r="HA1060" s="15">
        <v>203</v>
      </c>
      <c r="HB1060" s="15">
        <v>76</v>
      </c>
      <c r="HC1060" s="15">
        <v>99</v>
      </c>
      <c r="HD1060" s="15">
        <v>138</v>
      </c>
      <c r="HE1060" s="15">
        <v>157</v>
      </c>
      <c r="HF1060" s="15">
        <v>23</v>
      </c>
      <c r="HG1060" s="15">
        <v>144</v>
      </c>
      <c r="HH1060" s="15">
        <v>159</v>
      </c>
      <c r="HI1060" s="15">
        <v>49</v>
      </c>
      <c r="HJ1060" s="15">
        <v>185</v>
      </c>
      <c r="HK1060" s="15">
        <v>191</v>
      </c>
    </row>
    <row r="1061" spans="4:224" s="15" customFormat="1"/>
    <row r="1062" spans="4:224" s="15" customFormat="1">
      <c r="D1062" s="479">
        <v>215</v>
      </c>
      <c r="E1062" s="40" t="s">
        <v>338</v>
      </c>
    </row>
    <row r="1063" spans="4:224" s="15" customFormat="1">
      <c r="E1063" s="475" t="s">
        <v>283</v>
      </c>
      <c r="F1063" s="15">
        <v>1</v>
      </c>
      <c r="G1063" s="15">
        <v>2</v>
      </c>
      <c r="H1063" s="15">
        <v>3</v>
      </c>
      <c r="I1063" s="15">
        <v>4</v>
      </c>
      <c r="J1063" s="15">
        <v>5</v>
      </c>
      <c r="K1063" s="15">
        <v>6</v>
      </c>
      <c r="L1063" s="15">
        <v>7</v>
      </c>
      <c r="M1063" s="15">
        <v>8</v>
      </c>
      <c r="N1063" s="15">
        <v>9</v>
      </c>
      <c r="O1063" s="15">
        <v>10</v>
      </c>
      <c r="P1063" s="15">
        <v>11</v>
      </c>
      <c r="Q1063" s="15">
        <v>12</v>
      </c>
      <c r="R1063" s="15">
        <v>13</v>
      </c>
      <c r="S1063" s="15">
        <v>14</v>
      </c>
      <c r="T1063" s="15">
        <v>15</v>
      </c>
      <c r="U1063" s="15">
        <v>16</v>
      </c>
      <c r="V1063" s="15">
        <v>17</v>
      </c>
      <c r="W1063" s="15">
        <v>18</v>
      </c>
      <c r="X1063" s="15">
        <v>19</v>
      </c>
      <c r="Y1063" s="15">
        <v>20</v>
      </c>
      <c r="Z1063" s="15">
        <v>21</v>
      </c>
      <c r="AA1063" s="15">
        <v>22</v>
      </c>
      <c r="AB1063" s="15">
        <v>23</v>
      </c>
      <c r="AC1063" s="15">
        <v>24</v>
      </c>
      <c r="AD1063" s="15">
        <v>25</v>
      </c>
      <c r="AE1063" s="15">
        <v>26</v>
      </c>
      <c r="AF1063" s="15">
        <v>27</v>
      </c>
      <c r="AG1063" s="15">
        <v>28</v>
      </c>
      <c r="AH1063" s="15">
        <v>29</v>
      </c>
      <c r="AI1063" s="15">
        <v>30</v>
      </c>
      <c r="AJ1063" s="15">
        <v>31</v>
      </c>
      <c r="AK1063" s="15">
        <v>32</v>
      </c>
      <c r="AL1063" s="15">
        <v>33</v>
      </c>
      <c r="AM1063" s="15">
        <v>34</v>
      </c>
      <c r="AN1063" s="15">
        <v>35</v>
      </c>
      <c r="AO1063" s="15">
        <v>36</v>
      </c>
      <c r="AP1063" s="15">
        <v>37</v>
      </c>
      <c r="AQ1063" s="15">
        <v>38</v>
      </c>
      <c r="AR1063" s="15">
        <v>39</v>
      </c>
      <c r="AS1063" s="15">
        <v>40</v>
      </c>
      <c r="AT1063" s="15">
        <v>41</v>
      </c>
      <c r="AU1063" s="15">
        <v>42</v>
      </c>
      <c r="AV1063" s="15">
        <v>43</v>
      </c>
      <c r="AW1063" s="15">
        <v>44</v>
      </c>
      <c r="AX1063" s="15">
        <v>45</v>
      </c>
      <c r="AY1063" s="15">
        <v>46</v>
      </c>
      <c r="AZ1063" s="15">
        <v>47</v>
      </c>
      <c r="BA1063" s="15">
        <v>48</v>
      </c>
      <c r="BB1063" s="15">
        <v>49</v>
      </c>
      <c r="BC1063" s="15">
        <v>50</v>
      </c>
      <c r="BD1063" s="15">
        <v>51</v>
      </c>
      <c r="BE1063" s="15">
        <v>52</v>
      </c>
      <c r="BF1063" s="15">
        <v>53</v>
      </c>
      <c r="BG1063" s="15">
        <v>54</v>
      </c>
      <c r="BH1063" s="15">
        <v>55</v>
      </c>
      <c r="BI1063" s="15">
        <v>56</v>
      </c>
      <c r="BJ1063" s="15">
        <v>57</v>
      </c>
      <c r="BK1063" s="15">
        <v>58</v>
      </c>
      <c r="BL1063" s="15">
        <v>59</v>
      </c>
      <c r="BM1063" s="15">
        <v>60</v>
      </c>
      <c r="BN1063" s="15">
        <v>61</v>
      </c>
      <c r="BO1063" s="15">
        <v>62</v>
      </c>
      <c r="BP1063" s="15">
        <v>63</v>
      </c>
      <c r="BQ1063" s="15">
        <v>64</v>
      </c>
      <c r="BR1063" s="15">
        <v>65</v>
      </c>
      <c r="BS1063" s="15">
        <v>66</v>
      </c>
      <c r="BT1063" s="15">
        <v>67</v>
      </c>
      <c r="BU1063" s="15">
        <v>68</v>
      </c>
      <c r="BV1063" s="15">
        <v>69</v>
      </c>
      <c r="BW1063" s="15">
        <v>70</v>
      </c>
      <c r="BX1063" s="15">
        <v>71</v>
      </c>
      <c r="BY1063" s="15">
        <v>72</v>
      </c>
      <c r="BZ1063" s="15">
        <v>73</v>
      </c>
      <c r="CA1063" s="15">
        <v>74</v>
      </c>
      <c r="CB1063" s="15">
        <v>75</v>
      </c>
      <c r="CC1063" s="15">
        <v>76</v>
      </c>
      <c r="CD1063" s="15">
        <v>77</v>
      </c>
      <c r="CE1063" s="15">
        <v>78</v>
      </c>
      <c r="CF1063" s="15">
        <v>79</v>
      </c>
      <c r="CG1063" s="15">
        <v>80</v>
      </c>
      <c r="CH1063" s="15">
        <v>81</v>
      </c>
      <c r="CI1063" s="15">
        <v>82</v>
      </c>
      <c r="CJ1063" s="15">
        <v>83</v>
      </c>
      <c r="CK1063" s="15">
        <v>84</v>
      </c>
      <c r="CL1063" s="15">
        <v>85</v>
      </c>
      <c r="CM1063" s="15">
        <v>86</v>
      </c>
      <c r="CN1063" s="15">
        <v>87</v>
      </c>
      <c r="CO1063" s="15">
        <v>88</v>
      </c>
      <c r="CP1063" s="15">
        <v>89</v>
      </c>
      <c r="CQ1063" s="15">
        <v>90</v>
      </c>
      <c r="CR1063" s="15">
        <v>91</v>
      </c>
      <c r="CS1063" s="15">
        <v>92</v>
      </c>
      <c r="CT1063" s="15">
        <v>93</v>
      </c>
      <c r="CU1063" s="15">
        <v>94</v>
      </c>
      <c r="CV1063" s="15">
        <v>95</v>
      </c>
      <c r="CW1063" s="15">
        <v>96</v>
      </c>
      <c r="CX1063" s="15">
        <v>97</v>
      </c>
      <c r="CY1063" s="15">
        <v>98</v>
      </c>
      <c r="CZ1063" s="15">
        <v>99</v>
      </c>
      <c r="DA1063" s="15">
        <v>100</v>
      </c>
      <c r="DB1063" s="15">
        <v>101</v>
      </c>
      <c r="DC1063" s="15">
        <v>102</v>
      </c>
      <c r="DD1063" s="15">
        <v>103</v>
      </c>
      <c r="DE1063" s="15">
        <v>104</v>
      </c>
      <c r="DF1063" s="15">
        <v>105</v>
      </c>
      <c r="DG1063" s="15">
        <v>106</v>
      </c>
      <c r="DH1063" s="15">
        <v>107</v>
      </c>
      <c r="DI1063" s="15">
        <v>108</v>
      </c>
      <c r="DJ1063" s="15">
        <v>109</v>
      </c>
      <c r="DK1063" s="15">
        <v>110</v>
      </c>
      <c r="DL1063" s="15">
        <v>111</v>
      </c>
      <c r="DM1063" s="15">
        <v>112</v>
      </c>
      <c r="DN1063" s="15">
        <v>113</v>
      </c>
      <c r="DO1063" s="15">
        <v>114</v>
      </c>
      <c r="DP1063" s="15">
        <v>115</v>
      </c>
      <c r="DQ1063" s="15">
        <v>116</v>
      </c>
      <c r="DR1063" s="15">
        <v>117</v>
      </c>
      <c r="DS1063" s="15">
        <v>118</v>
      </c>
      <c r="DT1063" s="15">
        <v>119</v>
      </c>
      <c r="DU1063" s="15">
        <v>120</v>
      </c>
      <c r="DV1063" s="15">
        <v>121</v>
      </c>
      <c r="DW1063" s="15">
        <v>122</v>
      </c>
      <c r="DX1063" s="15">
        <v>123</v>
      </c>
      <c r="DY1063" s="15">
        <v>124</v>
      </c>
      <c r="DZ1063" s="15">
        <v>125</v>
      </c>
      <c r="EA1063" s="15">
        <v>126</v>
      </c>
      <c r="EB1063" s="15">
        <v>127</v>
      </c>
      <c r="EC1063" s="15">
        <v>128</v>
      </c>
      <c r="ED1063" s="15">
        <v>129</v>
      </c>
      <c r="EE1063" s="15">
        <v>130</v>
      </c>
      <c r="EF1063" s="15">
        <v>131</v>
      </c>
      <c r="EG1063" s="15">
        <v>132</v>
      </c>
      <c r="EH1063" s="15">
        <v>133</v>
      </c>
      <c r="EI1063" s="15">
        <v>134</v>
      </c>
      <c r="EJ1063" s="15">
        <v>135</v>
      </c>
      <c r="EK1063" s="15">
        <v>136</v>
      </c>
      <c r="EL1063" s="15">
        <v>137</v>
      </c>
      <c r="EM1063" s="15">
        <v>138</v>
      </c>
      <c r="EN1063" s="15">
        <v>139</v>
      </c>
      <c r="EO1063" s="15">
        <v>140</v>
      </c>
      <c r="EP1063" s="15">
        <v>141</v>
      </c>
      <c r="EQ1063" s="15">
        <v>142</v>
      </c>
      <c r="ER1063" s="15">
        <v>143</v>
      </c>
      <c r="ES1063" s="15">
        <v>144</v>
      </c>
      <c r="ET1063" s="15">
        <v>145</v>
      </c>
      <c r="EU1063" s="15">
        <v>146</v>
      </c>
      <c r="EV1063" s="15">
        <v>147</v>
      </c>
      <c r="EW1063" s="15">
        <v>148</v>
      </c>
      <c r="EX1063" s="15">
        <v>149</v>
      </c>
      <c r="EY1063" s="15">
        <v>150</v>
      </c>
      <c r="EZ1063" s="15">
        <v>151</v>
      </c>
      <c r="FA1063" s="15">
        <v>152</v>
      </c>
      <c r="FB1063" s="15">
        <v>153</v>
      </c>
      <c r="FC1063" s="15">
        <v>154</v>
      </c>
      <c r="FD1063" s="15">
        <v>155</v>
      </c>
      <c r="FE1063" s="15">
        <v>156</v>
      </c>
      <c r="FF1063" s="15">
        <v>157</v>
      </c>
      <c r="FG1063" s="15">
        <v>158</v>
      </c>
      <c r="FH1063" s="15">
        <v>159</v>
      </c>
      <c r="FI1063" s="15">
        <v>160</v>
      </c>
      <c r="FJ1063" s="15">
        <v>161</v>
      </c>
      <c r="FK1063" s="15">
        <v>162</v>
      </c>
      <c r="FL1063" s="15">
        <v>163</v>
      </c>
      <c r="FM1063" s="15">
        <v>164</v>
      </c>
      <c r="FN1063" s="15">
        <v>165</v>
      </c>
      <c r="FO1063" s="15">
        <v>166</v>
      </c>
      <c r="FP1063" s="15">
        <v>167</v>
      </c>
      <c r="FQ1063" s="15">
        <v>168</v>
      </c>
      <c r="FR1063" s="15">
        <v>169</v>
      </c>
      <c r="FS1063" s="15">
        <v>170</v>
      </c>
      <c r="FT1063" s="15">
        <v>171</v>
      </c>
      <c r="FU1063" s="15">
        <v>172</v>
      </c>
      <c r="FV1063" s="15">
        <v>173</v>
      </c>
      <c r="FW1063" s="15">
        <v>174</v>
      </c>
      <c r="FX1063" s="15">
        <v>175</v>
      </c>
      <c r="FY1063" s="15">
        <v>176</v>
      </c>
      <c r="FZ1063" s="15">
        <v>177</v>
      </c>
      <c r="GA1063" s="15">
        <v>178</v>
      </c>
      <c r="GB1063" s="15">
        <v>179</v>
      </c>
      <c r="GC1063" s="15">
        <v>180</v>
      </c>
      <c r="GD1063" s="15">
        <v>181</v>
      </c>
      <c r="GE1063" s="15">
        <v>182</v>
      </c>
      <c r="GF1063" s="15">
        <v>183</v>
      </c>
      <c r="GG1063" s="15">
        <v>184</v>
      </c>
      <c r="GH1063" s="15">
        <v>185</v>
      </c>
      <c r="GI1063" s="15">
        <v>186</v>
      </c>
      <c r="GJ1063" s="15">
        <v>187</v>
      </c>
      <c r="GK1063" s="15">
        <v>188</v>
      </c>
      <c r="GL1063" s="15">
        <v>189</v>
      </c>
      <c r="GM1063" s="15">
        <v>190</v>
      </c>
      <c r="GN1063" s="15">
        <v>191</v>
      </c>
      <c r="GO1063" s="15">
        <v>192</v>
      </c>
      <c r="GP1063" s="15">
        <v>193</v>
      </c>
      <c r="GQ1063" s="15">
        <v>194</v>
      </c>
      <c r="GR1063" s="15">
        <v>195</v>
      </c>
      <c r="GS1063" s="15">
        <v>196</v>
      </c>
      <c r="GT1063" s="15">
        <v>197</v>
      </c>
      <c r="GU1063" s="15">
        <v>198</v>
      </c>
      <c r="GV1063" s="15">
        <v>199</v>
      </c>
      <c r="GW1063" s="15">
        <v>200</v>
      </c>
      <c r="GX1063" s="15">
        <v>201</v>
      </c>
      <c r="GY1063" s="15">
        <v>202</v>
      </c>
      <c r="GZ1063" s="15">
        <v>203</v>
      </c>
      <c r="HA1063" s="15">
        <v>204</v>
      </c>
      <c r="HB1063" s="15">
        <v>205</v>
      </c>
      <c r="HC1063" s="15">
        <v>206</v>
      </c>
      <c r="HD1063" s="15">
        <v>207</v>
      </c>
      <c r="HE1063" s="15">
        <v>208</v>
      </c>
      <c r="HF1063" s="15">
        <v>209</v>
      </c>
      <c r="HG1063" s="15">
        <v>210</v>
      </c>
      <c r="HH1063" s="15">
        <v>211</v>
      </c>
      <c r="HI1063" s="15">
        <v>212</v>
      </c>
      <c r="HJ1063" s="15">
        <v>213</v>
      </c>
      <c r="HK1063" s="15">
        <v>214</v>
      </c>
      <c r="HL1063" s="15">
        <v>215</v>
      </c>
    </row>
    <row r="1064" spans="4:224" s="15" customFormat="1">
      <c r="E1064" s="475" t="s">
        <v>311</v>
      </c>
      <c r="F1064" s="15">
        <v>15</v>
      </c>
      <c r="G1064" s="15">
        <v>83</v>
      </c>
      <c r="H1064" s="15">
        <v>139</v>
      </c>
      <c r="I1064" s="15">
        <v>101</v>
      </c>
      <c r="J1064" s="15">
        <v>53</v>
      </c>
      <c r="K1064" s="15">
        <v>120</v>
      </c>
      <c r="L1064" s="15">
        <v>155</v>
      </c>
      <c r="M1064" s="15">
        <v>107</v>
      </c>
      <c r="N1064" s="15">
        <v>11</v>
      </c>
      <c r="O1064" s="15">
        <v>73</v>
      </c>
      <c r="P1064" s="15">
        <v>215</v>
      </c>
      <c r="Q1064" s="15">
        <v>164</v>
      </c>
      <c r="R1064" s="15">
        <v>2</v>
      </c>
      <c r="S1064" s="15">
        <v>18</v>
      </c>
      <c r="T1064" s="15">
        <v>197</v>
      </c>
      <c r="U1064" s="15">
        <v>189</v>
      </c>
      <c r="V1064" s="15">
        <v>140</v>
      </c>
      <c r="W1064" s="15">
        <v>55</v>
      </c>
      <c r="X1064" s="15">
        <v>21</v>
      </c>
      <c r="Y1064" s="15">
        <v>6</v>
      </c>
      <c r="Z1064" s="15">
        <v>160</v>
      </c>
      <c r="AA1064" s="15">
        <v>14</v>
      </c>
      <c r="AB1064" s="15">
        <v>211</v>
      </c>
      <c r="AC1064" s="15">
        <v>32</v>
      </c>
      <c r="AD1064" s="15">
        <v>179</v>
      </c>
      <c r="AE1064" s="15">
        <v>125</v>
      </c>
      <c r="AF1064" s="15">
        <v>136</v>
      </c>
      <c r="AG1064" s="15">
        <v>40</v>
      </c>
      <c r="AH1064" s="15">
        <v>27</v>
      </c>
      <c r="AI1064" s="15">
        <v>177</v>
      </c>
      <c r="AJ1064" s="15">
        <v>60</v>
      </c>
      <c r="AK1064" s="15">
        <v>118</v>
      </c>
      <c r="AL1064" s="15">
        <v>47</v>
      </c>
      <c r="AM1064" s="15">
        <v>51</v>
      </c>
      <c r="AN1064" s="15">
        <v>207</v>
      </c>
      <c r="AO1064" s="15">
        <v>209</v>
      </c>
      <c r="AP1064" s="15">
        <v>149</v>
      </c>
      <c r="AQ1064" s="15">
        <v>115</v>
      </c>
      <c r="AR1064" s="15">
        <v>153</v>
      </c>
      <c r="AS1064" s="15">
        <v>28</v>
      </c>
      <c r="AT1064" s="15">
        <v>64</v>
      </c>
      <c r="AU1064" s="15">
        <v>36</v>
      </c>
      <c r="AV1064" s="15">
        <v>31</v>
      </c>
      <c r="AW1064" s="15">
        <v>116</v>
      </c>
      <c r="AX1064" s="15">
        <v>184</v>
      </c>
      <c r="AY1064" s="15">
        <v>170</v>
      </c>
      <c r="AZ1064" s="15">
        <v>33</v>
      </c>
      <c r="BA1064" s="15">
        <v>126</v>
      </c>
      <c r="BB1064" s="15">
        <v>16</v>
      </c>
      <c r="BC1064" s="15">
        <v>66</v>
      </c>
      <c r="BD1064" s="15">
        <v>162</v>
      </c>
      <c r="BE1064" s="15">
        <v>114</v>
      </c>
      <c r="BF1064" s="15">
        <v>96</v>
      </c>
      <c r="BG1064" s="15">
        <v>133</v>
      </c>
      <c r="BH1064" s="15">
        <v>181</v>
      </c>
      <c r="BI1064" s="15">
        <v>100</v>
      </c>
      <c r="BJ1064" s="15">
        <v>9</v>
      </c>
      <c r="BK1064" s="15">
        <v>91</v>
      </c>
      <c r="BL1064" s="15">
        <v>42</v>
      </c>
      <c r="BM1064" s="15">
        <v>206</v>
      </c>
      <c r="BN1064" s="15">
        <v>135</v>
      </c>
      <c r="BO1064" s="15">
        <v>58</v>
      </c>
      <c r="BP1064" s="15">
        <v>145</v>
      </c>
      <c r="BQ1064" s="15">
        <v>108</v>
      </c>
      <c r="BR1064" s="15">
        <v>173</v>
      </c>
      <c r="BS1064" s="15">
        <v>70</v>
      </c>
      <c r="BT1064" s="15">
        <v>95</v>
      </c>
      <c r="BU1064" s="15">
        <v>56</v>
      </c>
      <c r="BV1064" s="15">
        <v>62</v>
      </c>
      <c r="BW1064" s="15">
        <v>128</v>
      </c>
      <c r="BX1064" s="15">
        <v>174</v>
      </c>
      <c r="BY1064" s="15">
        <v>124</v>
      </c>
      <c r="BZ1064" s="15">
        <v>106</v>
      </c>
      <c r="CA1064" s="15">
        <v>10</v>
      </c>
      <c r="CB1064" s="15">
        <v>196</v>
      </c>
      <c r="CC1064" s="15">
        <v>89</v>
      </c>
      <c r="CD1064" s="15">
        <v>24</v>
      </c>
      <c r="CE1064" s="15">
        <v>214</v>
      </c>
      <c r="CF1064" s="15">
        <v>183</v>
      </c>
      <c r="CG1064" s="15">
        <v>193</v>
      </c>
      <c r="CH1064" s="15">
        <v>69</v>
      </c>
      <c r="CI1064" s="15">
        <v>65</v>
      </c>
      <c r="CJ1064" s="15">
        <v>131</v>
      </c>
      <c r="CK1064" s="15">
        <v>102</v>
      </c>
      <c r="CL1064" s="15">
        <v>167</v>
      </c>
      <c r="CM1064" s="15">
        <v>5</v>
      </c>
      <c r="CN1064" s="15">
        <v>129</v>
      </c>
      <c r="CO1064" s="15">
        <v>144</v>
      </c>
      <c r="CP1064" s="15">
        <v>90</v>
      </c>
      <c r="CQ1064" s="15">
        <v>76</v>
      </c>
      <c r="CR1064" s="15">
        <v>48</v>
      </c>
      <c r="CS1064" s="15">
        <v>104</v>
      </c>
      <c r="CT1064" s="15">
        <v>92</v>
      </c>
      <c r="CU1064" s="15">
        <v>112</v>
      </c>
      <c r="CV1064" s="15">
        <v>187</v>
      </c>
      <c r="CW1064" s="15">
        <v>195</v>
      </c>
      <c r="CX1064" s="15">
        <v>54</v>
      </c>
      <c r="CY1064" s="15">
        <v>39</v>
      </c>
      <c r="CZ1064" s="15">
        <v>180</v>
      </c>
      <c r="DA1064" s="15">
        <v>1</v>
      </c>
      <c r="DB1064" s="15">
        <v>119</v>
      </c>
      <c r="DC1064" s="15">
        <v>71</v>
      </c>
      <c r="DD1064" s="15">
        <v>192</v>
      </c>
      <c r="DE1064" s="15">
        <v>198</v>
      </c>
      <c r="DF1064" s="15">
        <v>87</v>
      </c>
      <c r="DG1064" s="15">
        <v>185</v>
      </c>
      <c r="DH1064" s="15">
        <v>8</v>
      </c>
      <c r="DI1064" s="15">
        <v>41</v>
      </c>
      <c r="DJ1064" s="15">
        <v>166</v>
      </c>
      <c r="DK1064" s="15">
        <v>94</v>
      </c>
      <c r="DL1064" s="15">
        <v>105</v>
      </c>
      <c r="DM1064" s="15">
        <v>154</v>
      </c>
      <c r="DN1064" s="15">
        <v>130</v>
      </c>
      <c r="DO1064" s="15">
        <v>38</v>
      </c>
      <c r="DP1064" s="15">
        <v>68</v>
      </c>
      <c r="DQ1064" s="15">
        <v>44</v>
      </c>
      <c r="DR1064" s="15">
        <v>190</v>
      </c>
      <c r="DS1064" s="15">
        <v>77</v>
      </c>
      <c r="DT1064" s="15">
        <v>161</v>
      </c>
      <c r="DU1064" s="15">
        <v>142</v>
      </c>
      <c r="DV1064" s="15">
        <v>194</v>
      </c>
      <c r="DW1064" s="15">
        <v>210</v>
      </c>
      <c r="DX1064" s="15">
        <v>146</v>
      </c>
      <c r="DY1064" s="15">
        <v>57</v>
      </c>
      <c r="DZ1064" s="15">
        <v>103</v>
      </c>
      <c r="EA1064" s="15">
        <v>147</v>
      </c>
      <c r="EB1064" s="15">
        <v>75</v>
      </c>
      <c r="EC1064" s="15">
        <v>20</v>
      </c>
      <c r="ED1064" s="15">
        <v>3</v>
      </c>
      <c r="EE1064" s="15">
        <v>202</v>
      </c>
      <c r="EF1064" s="15">
        <v>59</v>
      </c>
      <c r="EG1064" s="15">
        <v>213</v>
      </c>
      <c r="EH1064" s="15">
        <v>157</v>
      </c>
      <c r="EI1064" s="15">
        <v>168</v>
      </c>
      <c r="EJ1064" s="15">
        <v>46</v>
      </c>
      <c r="EK1064" s="15">
        <v>30</v>
      </c>
      <c r="EL1064" s="15">
        <v>169</v>
      </c>
      <c r="EM1064" s="15">
        <v>122</v>
      </c>
      <c r="EN1064" s="15">
        <v>23</v>
      </c>
      <c r="EO1064" s="15">
        <v>97</v>
      </c>
      <c r="EP1064" s="15">
        <v>37</v>
      </c>
      <c r="EQ1064" s="15">
        <v>191</v>
      </c>
      <c r="ER1064" s="15">
        <v>85</v>
      </c>
      <c r="ES1064" s="15">
        <v>88</v>
      </c>
      <c r="ET1064" s="15">
        <v>79</v>
      </c>
      <c r="EU1064" s="15">
        <v>84</v>
      </c>
      <c r="EV1064" s="15">
        <v>150</v>
      </c>
      <c r="EW1064" s="15">
        <v>109</v>
      </c>
      <c r="EX1064" s="15">
        <v>52</v>
      </c>
      <c r="EY1064" s="15">
        <v>123</v>
      </c>
      <c r="EZ1064" s="15">
        <v>163</v>
      </c>
      <c r="FA1064" s="15">
        <v>19</v>
      </c>
      <c r="FB1064" s="15">
        <v>50</v>
      </c>
      <c r="FC1064" s="15">
        <v>78</v>
      </c>
      <c r="FD1064" s="15">
        <v>7</v>
      </c>
      <c r="FE1064" s="15">
        <v>35</v>
      </c>
      <c r="FF1064" s="15">
        <v>148</v>
      </c>
      <c r="FG1064" s="15">
        <v>26</v>
      </c>
      <c r="FH1064" s="15">
        <v>165</v>
      </c>
      <c r="FI1064" s="15">
        <v>111</v>
      </c>
      <c r="FJ1064" s="15">
        <v>134</v>
      </c>
      <c r="FK1064" s="15">
        <v>34</v>
      </c>
      <c r="FL1064" s="15">
        <v>200</v>
      </c>
      <c r="FM1064" s="15">
        <v>82</v>
      </c>
      <c r="FN1064" s="15">
        <v>72</v>
      </c>
      <c r="FO1064" s="15">
        <v>152</v>
      </c>
      <c r="FP1064" s="15">
        <v>204</v>
      </c>
      <c r="FQ1064" s="15">
        <v>159</v>
      </c>
      <c r="FR1064" s="15">
        <v>137</v>
      </c>
      <c r="FS1064" s="15">
        <v>188</v>
      </c>
      <c r="FT1064" s="15">
        <v>45</v>
      </c>
      <c r="FU1064" s="15">
        <v>93</v>
      </c>
      <c r="FV1064" s="15">
        <v>199</v>
      </c>
      <c r="FW1064" s="15">
        <v>182</v>
      </c>
      <c r="FX1064" s="15">
        <v>203</v>
      </c>
      <c r="FY1064" s="15">
        <v>49</v>
      </c>
      <c r="FZ1064" s="15">
        <v>156</v>
      </c>
      <c r="GA1064" s="15">
        <v>176</v>
      </c>
      <c r="GB1064" s="15">
        <v>17</v>
      </c>
      <c r="GC1064" s="15">
        <v>171</v>
      </c>
      <c r="GD1064" s="15">
        <v>4</v>
      </c>
      <c r="GE1064" s="15">
        <v>63</v>
      </c>
      <c r="GF1064" s="15">
        <v>151</v>
      </c>
      <c r="GG1064" s="15">
        <v>80</v>
      </c>
      <c r="GH1064" s="15">
        <v>74</v>
      </c>
      <c r="GI1064" s="15">
        <v>208</v>
      </c>
      <c r="GJ1064" s="15">
        <v>98</v>
      </c>
      <c r="GK1064" s="15">
        <v>12</v>
      </c>
      <c r="GL1064" s="15">
        <v>201</v>
      </c>
      <c r="GM1064" s="15">
        <v>117</v>
      </c>
      <c r="GN1064" s="15">
        <v>25</v>
      </c>
      <c r="GO1064" s="15">
        <v>175</v>
      </c>
      <c r="GP1064" s="15">
        <v>61</v>
      </c>
      <c r="GQ1064" s="15">
        <v>121</v>
      </c>
      <c r="GR1064" s="15">
        <v>141</v>
      </c>
      <c r="GS1064" s="15">
        <v>127</v>
      </c>
      <c r="GT1064" s="15">
        <v>43</v>
      </c>
      <c r="GU1064" s="15">
        <v>29</v>
      </c>
      <c r="GV1064" s="15">
        <v>81</v>
      </c>
      <c r="GW1064" s="15">
        <v>138</v>
      </c>
      <c r="GX1064" s="15">
        <v>178</v>
      </c>
      <c r="GY1064" s="15">
        <v>13</v>
      </c>
      <c r="GZ1064" s="15">
        <v>22</v>
      </c>
      <c r="HA1064" s="15">
        <v>158</v>
      </c>
      <c r="HB1064" s="15">
        <v>172</v>
      </c>
      <c r="HC1064" s="15">
        <v>110</v>
      </c>
      <c r="HD1064" s="15">
        <v>86</v>
      </c>
      <c r="HE1064" s="15">
        <v>205</v>
      </c>
      <c r="HF1064" s="15">
        <v>67</v>
      </c>
      <c r="HG1064" s="15">
        <v>99</v>
      </c>
      <c r="HH1064" s="15">
        <v>212</v>
      </c>
      <c r="HI1064" s="15">
        <v>113</v>
      </c>
      <c r="HJ1064" s="15">
        <v>132</v>
      </c>
      <c r="HK1064" s="15">
        <v>186</v>
      </c>
      <c r="HL1064" s="15">
        <v>143</v>
      </c>
    </row>
    <row r="1065" spans="4:224" s="15" customFormat="1">
      <c r="E1065" s="475" t="s">
        <v>313</v>
      </c>
      <c r="F1065" s="15">
        <v>65</v>
      </c>
      <c r="G1065" s="15">
        <v>55</v>
      </c>
      <c r="H1065" s="15">
        <v>150</v>
      </c>
      <c r="I1065" s="15">
        <v>93</v>
      </c>
      <c r="J1065" s="15">
        <v>116</v>
      </c>
      <c r="K1065" s="15">
        <v>117</v>
      </c>
      <c r="L1065" s="15">
        <v>73</v>
      </c>
      <c r="M1065" s="15">
        <v>7</v>
      </c>
      <c r="N1065" s="15">
        <v>157</v>
      </c>
      <c r="O1065" s="15">
        <v>58</v>
      </c>
      <c r="P1065" s="15">
        <v>198</v>
      </c>
      <c r="Q1065" s="15">
        <v>3</v>
      </c>
      <c r="R1065" s="15">
        <v>72</v>
      </c>
      <c r="S1065" s="15">
        <v>13</v>
      </c>
      <c r="T1065" s="15">
        <v>151</v>
      </c>
      <c r="U1065" s="15">
        <v>80</v>
      </c>
      <c r="V1065" s="15">
        <v>88</v>
      </c>
      <c r="W1065" s="15">
        <v>17</v>
      </c>
      <c r="X1065" s="15">
        <v>106</v>
      </c>
      <c r="Y1065" s="15">
        <v>131</v>
      </c>
      <c r="Z1065" s="15">
        <v>184</v>
      </c>
      <c r="AA1065" s="15">
        <v>141</v>
      </c>
      <c r="AB1065" s="15">
        <v>190</v>
      </c>
      <c r="AC1065" s="15">
        <v>118</v>
      </c>
      <c r="AD1065" s="15">
        <v>213</v>
      </c>
      <c r="AE1065" s="15">
        <v>108</v>
      </c>
      <c r="AF1065" s="15">
        <v>133</v>
      </c>
      <c r="AG1065" s="15">
        <v>97</v>
      </c>
      <c r="AH1065" s="15">
        <v>111</v>
      </c>
      <c r="AI1065" s="15">
        <v>194</v>
      </c>
      <c r="AJ1065" s="15">
        <v>32</v>
      </c>
      <c r="AK1065" s="15">
        <v>123</v>
      </c>
      <c r="AL1065" s="15">
        <v>87</v>
      </c>
      <c r="AM1065" s="15">
        <v>63</v>
      </c>
      <c r="AN1065" s="15">
        <v>146</v>
      </c>
      <c r="AO1065" s="15">
        <v>155</v>
      </c>
      <c r="AP1065" s="15">
        <v>160</v>
      </c>
      <c r="AQ1065" s="15">
        <v>45</v>
      </c>
      <c r="AR1065" s="15">
        <v>66</v>
      </c>
      <c r="AS1065" s="15">
        <v>121</v>
      </c>
      <c r="AT1065" s="15">
        <v>104</v>
      </c>
      <c r="AU1065" s="15">
        <v>159</v>
      </c>
      <c r="AV1065" s="15">
        <v>196</v>
      </c>
      <c r="AW1065" s="15">
        <v>8</v>
      </c>
      <c r="AX1065" s="15">
        <v>191</v>
      </c>
      <c r="AY1065" s="15">
        <v>94</v>
      </c>
      <c r="AZ1065" s="15">
        <v>4</v>
      </c>
      <c r="BA1065" s="15">
        <v>169</v>
      </c>
      <c r="BB1065" s="15">
        <v>206</v>
      </c>
      <c r="BC1065" s="15">
        <v>64</v>
      </c>
      <c r="BD1065" s="15">
        <v>172</v>
      </c>
      <c r="BE1065" s="15">
        <v>188</v>
      </c>
      <c r="BF1065" s="15">
        <v>9</v>
      </c>
      <c r="BG1065" s="15">
        <v>15</v>
      </c>
      <c r="BH1065" s="15">
        <v>43</v>
      </c>
      <c r="BI1065" s="15">
        <v>99</v>
      </c>
      <c r="BJ1065" s="15">
        <v>186</v>
      </c>
      <c r="BK1065" s="15">
        <v>57</v>
      </c>
      <c r="BL1065" s="15">
        <v>83</v>
      </c>
      <c r="BM1065" s="15">
        <v>92</v>
      </c>
      <c r="BN1065" s="15">
        <v>177</v>
      </c>
      <c r="BO1065" s="15">
        <v>84</v>
      </c>
      <c r="BP1065" s="15">
        <v>164</v>
      </c>
      <c r="BQ1065" s="15">
        <v>192</v>
      </c>
      <c r="BR1065" s="15">
        <v>48</v>
      </c>
      <c r="BS1065" s="15">
        <v>42</v>
      </c>
      <c r="BT1065" s="15">
        <v>23</v>
      </c>
      <c r="BU1065" s="15">
        <v>11</v>
      </c>
      <c r="BV1065" s="15">
        <v>208</v>
      </c>
      <c r="BW1065" s="15">
        <v>161</v>
      </c>
      <c r="BX1065" s="15">
        <v>214</v>
      </c>
      <c r="BY1065" s="15">
        <v>38</v>
      </c>
      <c r="BZ1065" s="15">
        <v>124</v>
      </c>
      <c r="CA1065" s="15">
        <v>5</v>
      </c>
      <c r="CB1065" s="15">
        <v>44</v>
      </c>
      <c r="CC1065" s="15">
        <v>207</v>
      </c>
      <c r="CD1065" s="15">
        <v>28</v>
      </c>
      <c r="CE1065" s="15">
        <v>182</v>
      </c>
      <c r="CF1065" s="15">
        <v>163</v>
      </c>
      <c r="CG1065" s="15">
        <v>81</v>
      </c>
      <c r="CH1065" s="15">
        <v>114</v>
      </c>
      <c r="CI1065" s="15">
        <v>125</v>
      </c>
      <c r="CJ1065" s="15">
        <v>59</v>
      </c>
      <c r="CK1065" s="15">
        <v>61</v>
      </c>
      <c r="CL1065" s="15">
        <v>21</v>
      </c>
      <c r="CM1065" s="15">
        <v>200</v>
      </c>
      <c r="CN1065" s="15">
        <v>195</v>
      </c>
      <c r="CO1065" s="15">
        <v>120</v>
      </c>
      <c r="CP1065" s="15">
        <v>127</v>
      </c>
      <c r="CQ1065" s="15">
        <v>174</v>
      </c>
      <c r="CR1065" s="15">
        <v>103</v>
      </c>
      <c r="CS1065" s="15">
        <v>60</v>
      </c>
      <c r="CT1065" s="15">
        <v>181</v>
      </c>
      <c r="CU1065" s="15">
        <v>132</v>
      </c>
      <c r="CV1065" s="15">
        <v>33</v>
      </c>
      <c r="CW1065" s="15">
        <v>202</v>
      </c>
      <c r="CX1065" s="15">
        <v>193</v>
      </c>
      <c r="CY1065" s="15">
        <v>19</v>
      </c>
      <c r="CZ1065" s="15">
        <v>76</v>
      </c>
      <c r="DA1065" s="15">
        <v>12</v>
      </c>
      <c r="DB1065" s="15">
        <v>165</v>
      </c>
      <c r="DC1065" s="15">
        <v>145</v>
      </c>
      <c r="DD1065" s="15">
        <v>137</v>
      </c>
      <c r="DE1065" s="15">
        <v>96</v>
      </c>
      <c r="DF1065" s="15">
        <v>147</v>
      </c>
      <c r="DG1065" s="15">
        <v>40</v>
      </c>
      <c r="DH1065" s="15">
        <v>173</v>
      </c>
      <c r="DI1065" s="15">
        <v>154</v>
      </c>
      <c r="DJ1065" s="15">
        <v>100</v>
      </c>
      <c r="DK1065" s="15">
        <v>107</v>
      </c>
      <c r="DL1065" s="15">
        <v>74</v>
      </c>
      <c r="DM1065" s="15">
        <v>29</v>
      </c>
      <c r="DN1065" s="15">
        <v>95</v>
      </c>
      <c r="DO1065" s="15">
        <v>152</v>
      </c>
      <c r="DP1065" s="15">
        <v>2</v>
      </c>
      <c r="DQ1065" s="15">
        <v>153</v>
      </c>
      <c r="DR1065" s="15">
        <v>201</v>
      </c>
      <c r="DS1065" s="15">
        <v>187</v>
      </c>
      <c r="DT1065" s="15">
        <v>122</v>
      </c>
      <c r="DU1065" s="15">
        <v>119</v>
      </c>
      <c r="DV1065" s="15">
        <v>109</v>
      </c>
      <c r="DW1065" s="15">
        <v>143</v>
      </c>
      <c r="DX1065" s="15">
        <v>1</v>
      </c>
      <c r="DY1065" s="15">
        <v>136</v>
      </c>
      <c r="DZ1065" s="15">
        <v>16</v>
      </c>
      <c r="EA1065" s="15">
        <v>79</v>
      </c>
      <c r="EB1065" s="15">
        <v>115</v>
      </c>
      <c r="EC1065" s="15">
        <v>52</v>
      </c>
      <c r="ED1065" s="15">
        <v>156</v>
      </c>
      <c r="EE1065" s="15">
        <v>69</v>
      </c>
      <c r="EF1065" s="15">
        <v>67</v>
      </c>
      <c r="EG1065" s="15">
        <v>18</v>
      </c>
      <c r="EH1065" s="15">
        <v>27</v>
      </c>
      <c r="EI1065" s="15">
        <v>77</v>
      </c>
      <c r="EJ1065" s="15">
        <v>209</v>
      </c>
      <c r="EK1065" s="15">
        <v>75</v>
      </c>
      <c r="EL1065" s="15">
        <v>89</v>
      </c>
      <c r="EM1065" s="15">
        <v>30</v>
      </c>
      <c r="EN1065" s="15">
        <v>25</v>
      </c>
      <c r="EO1065" s="15">
        <v>47</v>
      </c>
      <c r="EP1065" s="15">
        <v>180</v>
      </c>
      <c r="EQ1065" s="15">
        <v>85</v>
      </c>
      <c r="ER1065" s="15">
        <v>197</v>
      </c>
      <c r="ES1065" s="15">
        <v>22</v>
      </c>
      <c r="ET1065" s="15">
        <v>101</v>
      </c>
      <c r="EU1065" s="15">
        <v>90</v>
      </c>
      <c r="EV1065" s="15">
        <v>128</v>
      </c>
      <c r="EW1065" s="15">
        <v>110</v>
      </c>
      <c r="EX1065" s="15">
        <v>46</v>
      </c>
      <c r="EY1065" s="15">
        <v>166</v>
      </c>
      <c r="EZ1065" s="15">
        <v>24</v>
      </c>
      <c r="FA1065" s="15">
        <v>68</v>
      </c>
      <c r="FB1065" s="15">
        <v>102</v>
      </c>
      <c r="FC1065" s="15">
        <v>26</v>
      </c>
      <c r="FD1065" s="15">
        <v>36</v>
      </c>
      <c r="FE1065" s="15">
        <v>175</v>
      </c>
      <c r="FF1065" s="15">
        <v>105</v>
      </c>
      <c r="FG1065" s="15">
        <v>34</v>
      </c>
      <c r="FH1065" s="15">
        <v>56</v>
      </c>
      <c r="FI1065" s="15">
        <v>37</v>
      </c>
      <c r="FJ1065" s="15">
        <v>183</v>
      </c>
      <c r="FK1065" s="15">
        <v>205</v>
      </c>
      <c r="FL1065" s="15">
        <v>129</v>
      </c>
      <c r="FM1065" s="15">
        <v>170</v>
      </c>
      <c r="FN1065" s="15">
        <v>189</v>
      </c>
      <c r="FO1065" s="15">
        <v>130</v>
      </c>
      <c r="FP1065" s="15">
        <v>144</v>
      </c>
      <c r="FQ1065" s="15">
        <v>210</v>
      </c>
      <c r="FR1065" s="15">
        <v>35</v>
      </c>
      <c r="FS1065" s="15">
        <v>98</v>
      </c>
      <c r="FT1065" s="15">
        <v>167</v>
      </c>
      <c r="FU1065" s="15">
        <v>20</v>
      </c>
      <c r="FV1065" s="15">
        <v>54</v>
      </c>
      <c r="FW1065" s="15">
        <v>41</v>
      </c>
      <c r="FX1065" s="15">
        <v>126</v>
      </c>
      <c r="FY1065" s="15">
        <v>82</v>
      </c>
      <c r="FZ1065" s="15">
        <v>53</v>
      </c>
      <c r="GA1065" s="15">
        <v>135</v>
      </c>
      <c r="GB1065" s="15">
        <v>176</v>
      </c>
      <c r="GC1065" s="15">
        <v>212</v>
      </c>
      <c r="GD1065" s="15">
        <v>139</v>
      </c>
      <c r="GE1065" s="15">
        <v>158</v>
      </c>
      <c r="GF1065" s="15">
        <v>62</v>
      </c>
      <c r="GG1065" s="15">
        <v>185</v>
      </c>
      <c r="GH1065" s="15">
        <v>91</v>
      </c>
      <c r="GI1065" s="15">
        <v>10</v>
      </c>
      <c r="GJ1065" s="15">
        <v>39</v>
      </c>
      <c r="GK1065" s="15">
        <v>140</v>
      </c>
      <c r="GL1065" s="15">
        <v>171</v>
      </c>
      <c r="GM1065" s="15">
        <v>148</v>
      </c>
      <c r="GN1065" s="15">
        <v>199</v>
      </c>
      <c r="GO1065" s="15">
        <v>50</v>
      </c>
      <c r="GP1065" s="15">
        <v>149</v>
      </c>
      <c r="GQ1065" s="15">
        <v>178</v>
      </c>
      <c r="GR1065" s="15">
        <v>134</v>
      </c>
      <c r="GS1065" s="15">
        <v>78</v>
      </c>
      <c r="GT1065" s="15">
        <v>168</v>
      </c>
      <c r="GU1065" s="15">
        <v>112</v>
      </c>
      <c r="GV1065" s="15">
        <v>211</v>
      </c>
      <c r="GW1065" s="15">
        <v>49</v>
      </c>
      <c r="GX1065" s="15">
        <v>179</v>
      </c>
      <c r="GY1065" s="15">
        <v>70</v>
      </c>
      <c r="GZ1065" s="15">
        <v>51</v>
      </c>
      <c r="HA1065" s="15">
        <v>6</v>
      </c>
      <c r="HB1065" s="15">
        <v>162</v>
      </c>
      <c r="HC1065" s="15">
        <v>142</v>
      </c>
      <c r="HD1065" s="15">
        <v>138</v>
      </c>
      <c r="HE1065" s="15">
        <v>204</v>
      </c>
      <c r="HF1065" s="15">
        <v>113</v>
      </c>
      <c r="HG1065" s="15">
        <v>86</v>
      </c>
      <c r="HH1065" s="15">
        <v>14</v>
      </c>
      <c r="HI1065" s="15">
        <v>203</v>
      </c>
      <c r="HJ1065" s="15">
        <v>215</v>
      </c>
      <c r="HK1065" s="15">
        <v>71</v>
      </c>
      <c r="HL1065" s="15">
        <v>31</v>
      </c>
    </row>
    <row r="1066" spans="4:224" s="15" customFormat="1"/>
    <row r="1067" spans="4:224" s="15" customFormat="1">
      <c r="D1067" s="479">
        <v>216</v>
      </c>
      <c r="E1067" s="40" t="s">
        <v>338</v>
      </c>
    </row>
    <row r="1068" spans="4:224" s="15" customFormat="1">
      <c r="E1068" s="475" t="s">
        <v>283</v>
      </c>
      <c r="F1068" s="15">
        <v>1</v>
      </c>
      <c r="G1068" s="15">
        <v>2</v>
      </c>
      <c r="H1068" s="15">
        <v>3</v>
      </c>
      <c r="I1068" s="15">
        <v>4</v>
      </c>
      <c r="J1068" s="15">
        <v>5</v>
      </c>
      <c r="K1068" s="15">
        <v>6</v>
      </c>
      <c r="L1068" s="15">
        <v>7</v>
      </c>
      <c r="M1068" s="15">
        <v>8</v>
      </c>
      <c r="N1068" s="15">
        <v>9</v>
      </c>
      <c r="O1068" s="15">
        <v>10</v>
      </c>
      <c r="P1068" s="15">
        <v>11</v>
      </c>
      <c r="Q1068" s="15">
        <v>12</v>
      </c>
      <c r="R1068" s="15">
        <v>13</v>
      </c>
      <c r="S1068" s="15">
        <v>14</v>
      </c>
      <c r="T1068" s="15">
        <v>15</v>
      </c>
      <c r="U1068" s="15">
        <v>16</v>
      </c>
      <c r="V1068" s="15">
        <v>17</v>
      </c>
      <c r="W1068" s="15">
        <v>18</v>
      </c>
      <c r="X1068" s="15">
        <v>19</v>
      </c>
      <c r="Y1068" s="15">
        <v>20</v>
      </c>
      <c r="Z1068" s="15">
        <v>21</v>
      </c>
      <c r="AA1068" s="15">
        <v>22</v>
      </c>
      <c r="AB1068" s="15">
        <v>23</v>
      </c>
      <c r="AC1068" s="15">
        <v>24</v>
      </c>
      <c r="AD1068" s="15">
        <v>25</v>
      </c>
      <c r="AE1068" s="15">
        <v>26</v>
      </c>
      <c r="AF1068" s="15">
        <v>27</v>
      </c>
      <c r="AG1068" s="15">
        <v>28</v>
      </c>
      <c r="AH1068" s="15">
        <v>29</v>
      </c>
      <c r="AI1068" s="15">
        <v>30</v>
      </c>
      <c r="AJ1068" s="15">
        <v>31</v>
      </c>
      <c r="AK1068" s="15">
        <v>32</v>
      </c>
      <c r="AL1068" s="15">
        <v>33</v>
      </c>
      <c r="AM1068" s="15">
        <v>34</v>
      </c>
      <c r="AN1068" s="15">
        <v>35</v>
      </c>
      <c r="AO1068" s="15">
        <v>36</v>
      </c>
      <c r="AP1068" s="15">
        <v>37</v>
      </c>
      <c r="AQ1068" s="15">
        <v>38</v>
      </c>
      <c r="AR1068" s="15">
        <v>39</v>
      </c>
      <c r="AS1068" s="15">
        <v>40</v>
      </c>
      <c r="AT1068" s="15">
        <v>41</v>
      </c>
      <c r="AU1068" s="15">
        <v>42</v>
      </c>
      <c r="AV1068" s="15">
        <v>43</v>
      </c>
      <c r="AW1068" s="15">
        <v>44</v>
      </c>
      <c r="AX1068" s="15">
        <v>45</v>
      </c>
      <c r="AY1068" s="15">
        <v>46</v>
      </c>
      <c r="AZ1068" s="15">
        <v>47</v>
      </c>
      <c r="BA1068" s="15">
        <v>48</v>
      </c>
      <c r="BB1068" s="15">
        <v>49</v>
      </c>
      <c r="BC1068" s="15">
        <v>50</v>
      </c>
      <c r="BD1068" s="15">
        <v>51</v>
      </c>
      <c r="BE1068" s="15">
        <v>52</v>
      </c>
      <c r="BF1068" s="15">
        <v>53</v>
      </c>
      <c r="BG1068" s="15">
        <v>54</v>
      </c>
      <c r="BH1068" s="15">
        <v>55</v>
      </c>
      <c r="BI1068" s="15">
        <v>56</v>
      </c>
      <c r="BJ1068" s="15">
        <v>57</v>
      </c>
      <c r="BK1068" s="15">
        <v>58</v>
      </c>
      <c r="BL1068" s="15">
        <v>59</v>
      </c>
      <c r="BM1068" s="15">
        <v>60</v>
      </c>
      <c r="BN1068" s="15">
        <v>61</v>
      </c>
      <c r="BO1068" s="15">
        <v>62</v>
      </c>
      <c r="BP1068" s="15">
        <v>63</v>
      </c>
      <c r="BQ1068" s="15">
        <v>64</v>
      </c>
      <c r="BR1068" s="15">
        <v>65</v>
      </c>
      <c r="BS1068" s="15">
        <v>66</v>
      </c>
      <c r="BT1068" s="15">
        <v>67</v>
      </c>
      <c r="BU1068" s="15">
        <v>68</v>
      </c>
      <c r="BV1068" s="15">
        <v>69</v>
      </c>
      <c r="BW1068" s="15">
        <v>70</v>
      </c>
      <c r="BX1068" s="15">
        <v>71</v>
      </c>
      <c r="BY1068" s="15">
        <v>72</v>
      </c>
      <c r="BZ1068" s="15">
        <v>73</v>
      </c>
      <c r="CA1068" s="15">
        <v>74</v>
      </c>
      <c r="CB1068" s="15">
        <v>75</v>
      </c>
      <c r="CC1068" s="15">
        <v>76</v>
      </c>
      <c r="CD1068" s="15">
        <v>77</v>
      </c>
      <c r="CE1068" s="15">
        <v>78</v>
      </c>
      <c r="CF1068" s="15">
        <v>79</v>
      </c>
      <c r="CG1068" s="15">
        <v>80</v>
      </c>
      <c r="CH1068" s="15">
        <v>81</v>
      </c>
      <c r="CI1068" s="15">
        <v>82</v>
      </c>
      <c r="CJ1068" s="15">
        <v>83</v>
      </c>
      <c r="CK1068" s="15">
        <v>84</v>
      </c>
      <c r="CL1068" s="15">
        <v>85</v>
      </c>
      <c r="CM1068" s="15">
        <v>86</v>
      </c>
      <c r="CN1068" s="15">
        <v>87</v>
      </c>
      <c r="CO1068" s="15">
        <v>88</v>
      </c>
      <c r="CP1068" s="15">
        <v>89</v>
      </c>
      <c r="CQ1068" s="15">
        <v>90</v>
      </c>
      <c r="CR1068" s="15">
        <v>91</v>
      </c>
      <c r="CS1068" s="15">
        <v>92</v>
      </c>
      <c r="CT1068" s="15">
        <v>93</v>
      </c>
      <c r="CU1068" s="15">
        <v>94</v>
      </c>
      <c r="CV1068" s="15">
        <v>95</v>
      </c>
      <c r="CW1068" s="15">
        <v>96</v>
      </c>
      <c r="CX1068" s="15">
        <v>97</v>
      </c>
      <c r="CY1068" s="15">
        <v>98</v>
      </c>
      <c r="CZ1068" s="15">
        <v>99</v>
      </c>
      <c r="DA1068" s="15">
        <v>100</v>
      </c>
      <c r="DB1068" s="15">
        <v>101</v>
      </c>
      <c r="DC1068" s="15">
        <v>102</v>
      </c>
      <c r="DD1068" s="15">
        <v>103</v>
      </c>
      <c r="DE1068" s="15">
        <v>104</v>
      </c>
      <c r="DF1068" s="15">
        <v>105</v>
      </c>
      <c r="DG1068" s="15">
        <v>106</v>
      </c>
      <c r="DH1068" s="15">
        <v>107</v>
      </c>
      <c r="DI1068" s="15">
        <v>108</v>
      </c>
      <c r="DJ1068" s="15">
        <v>109</v>
      </c>
      <c r="DK1068" s="15">
        <v>110</v>
      </c>
      <c r="DL1068" s="15">
        <v>111</v>
      </c>
      <c r="DM1068" s="15">
        <v>112</v>
      </c>
      <c r="DN1068" s="15">
        <v>113</v>
      </c>
      <c r="DO1068" s="15">
        <v>114</v>
      </c>
      <c r="DP1068" s="15">
        <v>115</v>
      </c>
      <c r="DQ1068" s="15">
        <v>116</v>
      </c>
      <c r="DR1068" s="15">
        <v>117</v>
      </c>
      <c r="DS1068" s="15">
        <v>118</v>
      </c>
      <c r="DT1068" s="15">
        <v>119</v>
      </c>
      <c r="DU1068" s="15">
        <v>120</v>
      </c>
      <c r="DV1068" s="15">
        <v>121</v>
      </c>
      <c r="DW1068" s="15">
        <v>122</v>
      </c>
      <c r="DX1068" s="15">
        <v>123</v>
      </c>
      <c r="DY1068" s="15">
        <v>124</v>
      </c>
      <c r="DZ1068" s="15">
        <v>125</v>
      </c>
      <c r="EA1068" s="15">
        <v>126</v>
      </c>
      <c r="EB1068" s="15">
        <v>127</v>
      </c>
      <c r="EC1068" s="15">
        <v>128</v>
      </c>
      <c r="ED1068" s="15">
        <v>129</v>
      </c>
      <c r="EE1068" s="15">
        <v>130</v>
      </c>
      <c r="EF1068" s="15">
        <v>131</v>
      </c>
      <c r="EG1068" s="15">
        <v>132</v>
      </c>
      <c r="EH1068" s="15">
        <v>133</v>
      </c>
      <c r="EI1068" s="15">
        <v>134</v>
      </c>
      <c r="EJ1068" s="15">
        <v>135</v>
      </c>
      <c r="EK1068" s="15">
        <v>136</v>
      </c>
      <c r="EL1068" s="15">
        <v>137</v>
      </c>
      <c r="EM1068" s="15">
        <v>138</v>
      </c>
      <c r="EN1068" s="15">
        <v>139</v>
      </c>
      <c r="EO1068" s="15">
        <v>140</v>
      </c>
      <c r="EP1068" s="15">
        <v>141</v>
      </c>
      <c r="EQ1068" s="15">
        <v>142</v>
      </c>
      <c r="ER1068" s="15">
        <v>143</v>
      </c>
      <c r="ES1068" s="15">
        <v>144</v>
      </c>
      <c r="ET1068" s="15">
        <v>145</v>
      </c>
      <c r="EU1068" s="15">
        <v>146</v>
      </c>
      <c r="EV1068" s="15">
        <v>147</v>
      </c>
      <c r="EW1068" s="15">
        <v>148</v>
      </c>
      <c r="EX1068" s="15">
        <v>149</v>
      </c>
      <c r="EY1068" s="15">
        <v>150</v>
      </c>
      <c r="EZ1068" s="15">
        <v>151</v>
      </c>
      <c r="FA1068" s="15">
        <v>152</v>
      </c>
      <c r="FB1068" s="15">
        <v>153</v>
      </c>
      <c r="FC1068" s="15">
        <v>154</v>
      </c>
      <c r="FD1068" s="15">
        <v>155</v>
      </c>
      <c r="FE1068" s="15">
        <v>156</v>
      </c>
      <c r="FF1068" s="15">
        <v>157</v>
      </c>
      <c r="FG1068" s="15">
        <v>158</v>
      </c>
      <c r="FH1068" s="15">
        <v>159</v>
      </c>
      <c r="FI1068" s="15">
        <v>160</v>
      </c>
      <c r="FJ1068" s="15">
        <v>161</v>
      </c>
      <c r="FK1068" s="15">
        <v>162</v>
      </c>
      <c r="FL1068" s="15">
        <v>163</v>
      </c>
      <c r="FM1068" s="15">
        <v>164</v>
      </c>
      <c r="FN1068" s="15">
        <v>165</v>
      </c>
      <c r="FO1068" s="15">
        <v>166</v>
      </c>
      <c r="FP1068" s="15">
        <v>167</v>
      </c>
      <c r="FQ1068" s="15">
        <v>168</v>
      </c>
      <c r="FR1068" s="15">
        <v>169</v>
      </c>
      <c r="FS1068" s="15">
        <v>170</v>
      </c>
      <c r="FT1068" s="15">
        <v>171</v>
      </c>
      <c r="FU1068" s="15">
        <v>172</v>
      </c>
      <c r="FV1068" s="15">
        <v>173</v>
      </c>
      <c r="FW1068" s="15">
        <v>174</v>
      </c>
      <c r="FX1068" s="15">
        <v>175</v>
      </c>
      <c r="FY1068" s="15">
        <v>176</v>
      </c>
      <c r="FZ1068" s="15">
        <v>177</v>
      </c>
      <c r="GA1068" s="15">
        <v>178</v>
      </c>
      <c r="GB1068" s="15">
        <v>179</v>
      </c>
      <c r="GC1068" s="15">
        <v>180</v>
      </c>
      <c r="GD1068" s="15">
        <v>181</v>
      </c>
      <c r="GE1068" s="15">
        <v>182</v>
      </c>
      <c r="GF1068" s="15">
        <v>183</v>
      </c>
      <c r="GG1068" s="15">
        <v>184</v>
      </c>
      <c r="GH1068" s="15">
        <v>185</v>
      </c>
      <c r="GI1068" s="15">
        <v>186</v>
      </c>
      <c r="GJ1068" s="15">
        <v>187</v>
      </c>
      <c r="GK1068" s="15">
        <v>188</v>
      </c>
      <c r="GL1068" s="15">
        <v>189</v>
      </c>
      <c r="GM1068" s="15">
        <v>190</v>
      </c>
      <c r="GN1068" s="15">
        <v>191</v>
      </c>
      <c r="GO1068" s="15">
        <v>192</v>
      </c>
      <c r="GP1068" s="15">
        <v>193</v>
      </c>
      <c r="GQ1068" s="15">
        <v>194</v>
      </c>
      <c r="GR1068" s="15">
        <v>195</v>
      </c>
      <c r="GS1068" s="15">
        <v>196</v>
      </c>
      <c r="GT1068" s="15">
        <v>197</v>
      </c>
      <c r="GU1068" s="15">
        <v>198</v>
      </c>
      <c r="GV1068" s="15">
        <v>199</v>
      </c>
      <c r="GW1068" s="15">
        <v>200</v>
      </c>
      <c r="GX1068" s="15">
        <v>201</v>
      </c>
      <c r="GY1068" s="15">
        <v>202</v>
      </c>
      <c r="GZ1068" s="15">
        <v>203</v>
      </c>
      <c r="HA1068" s="15">
        <v>204</v>
      </c>
      <c r="HC1068" s="15">
        <v>205</v>
      </c>
      <c r="HD1068" s="15">
        <v>206</v>
      </c>
      <c r="HE1068" s="15">
        <v>207</v>
      </c>
      <c r="HF1068" s="15">
        <v>208</v>
      </c>
      <c r="HH1068" s="15">
        <v>209</v>
      </c>
      <c r="HI1068" s="15">
        <v>210</v>
      </c>
      <c r="HJ1068" s="15">
        <v>211</v>
      </c>
      <c r="HK1068" s="15">
        <v>212</v>
      </c>
      <c r="HM1068" s="15">
        <v>213</v>
      </c>
      <c r="HN1068" s="15">
        <v>214</v>
      </c>
      <c r="HO1068" s="15">
        <v>215</v>
      </c>
      <c r="HP1068" s="15">
        <v>216</v>
      </c>
    </row>
    <row r="1069" spans="4:224" s="15" customFormat="1">
      <c r="E1069" s="475" t="s">
        <v>311</v>
      </c>
      <c r="F1069" s="15">
        <v>15</v>
      </c>
      <c r="G1069" s="15">
        <v>10</v>
      </c>
      <c r="H1069" s="15">
        <v>35</v>
      </c>
      <c r="I1069" s="15">
        <v>26</v>
      </c>
      <c r="J1069" s="15">
        <v>139</v>
      </c>
      <c r="K1069" s="15">
        <v>185</v>
      </c>
      <c r="L1069" s="15">
        <v>25</v>
      </c>
      <c r="M1069" s="15">
        <v>105</v>
      </c>
      <c r="N1069" s="15">
        <v>166</v>
      </c>
      <c r="O1069" s="15">
        <v>142</v>
      </c>
      <c r="P1069" s="15">
        <v>113</v>
      </c>
      <c r="Q1069" s="15">
        <v>100</v>
      </c>
      <c r="R1069" s="15">
        <v>27</v>
      </c>
      <c r="S1069" s="15">
        <v>186</v>
      </c>
      <c r="T1069" s="15">
        <v>64</v>
      </c>
      <c r="U1069" s="15">
        <v>103</v>
      </c>
      <c r="V1069" s="15">
        <v>90</v>
      </c>
      <c r="W1069" s="15">
        <v>174</v>
      </c>
      <c r="X1069" s="15">
        <v>202</v>
      </c>
      <c r="Y1069" s="15">
        <v>71</v>
      </c>
      <c r="Z1069" s="15">
        <v>104</v>
      </c>
      <c r="AA1069" s="15">
        <v>201</v>
      </c>
      <c r="AB1069" s="15">
        <v>112</v>
      </c>
      <c r="AC1069" s="15">
        <v>53</v>
      </c>
      <c r="AD1069" s="15">
        <v>12</v>
      </c>
      <c r="AE1069" s="15">
        <v>78</v>
      </c>
      <c r="AF1069" s="15">
        <v>49</v>
      </c>
      <c r="AG1069" s="15">
        <v>7</v>
      </c>
      <c r="AH1069" s="15">
        <v>205</v>
      </c>
      <c r="AI1069" s="15">
        <v>66</v>
      </c>
      <c r="AJ1069" s="15">
        <v>59</v>
      </c>
      <c r="AK1069" s="15">
        <v>98</v>
      </c>
      <c r="AL1069" s="15">
        <v>135</v>
      </c>
      <c r="AM1069" s="15">
        <v>73</v>
      </c>
      <c r="AN1069" s="15">
        <v>84</v>
      </c>
      <c r="AO1069" s="15">
        <v>45</v>
      </c>
      <c r="AP1069" s="15">
        <v>109</v>
      </c>
      <c r="AQ1069" s="15">
        <v>161</v>
      </c>
      <c r="AR1069" s="15">
        <v>195</v>
      </c>
      <c r="AS1069" s="15">
        <v>138</v>
      </c>
      <c r="AT1069" s="15">
        <v>75</v>
      </c>
      <c r="AU1069" s="15">
        <v>148</v>
      </c>
      <c r="AV1069" s="15">
        <v>92</v>
      </c>
      <c r="AW1069" s="15">
        <v>28</v>
      </c>
      <c r="AX1069" s="15">
        <v>83</v>
      </c>
      <c r="AY1069" s="15">
        <v>62</v>
      </c>
      <c r="AZ1069" s="15">
        <v>14</v>
      </c>
      <c r="BA1069" s="15">
        <v>191</v>
      </c>
      <c r="BB1069" s="15">
        <v>80</v>
      </c>
      <c r="BC1069" s="15">
        <v>158</v>
      </c>
      <c r="BD1069" s="15">
        <v>194</v>
      </c>
      <c r="BE1069" s="15">
        <v>58</v>
      </c>
      <c r="BF1069" s="15">
        <v>47</v>
      </c>
      <c r="BG1069" s="15">
        <v>162</v>
      </c>
      <c r="BH1069" s="15">
        <v>159</v>
      </c>
      <c r="BI1069" s="15">
        <v>87</v>
      </c>
      <c r="BJ1069" s="15">
        <v>193</v>
      </c>
      <c r="BK1069" s="15">
        <v>179</v>
      </c>
      <c r="BL1069" s="15">
        <v>106</v>
      </c>
      <c r="BM1069" s="15">
        <v>72</v>
      </c>
      <c r="BN1069" s="15">
        <v>212</v>
      </c>
      <c r="BO1069" s="15">
        <v>1</v>
      </c>
      <c r="BP1069" s="15">
        <v>155</v>
      </c>
      <c r="BQ1069" s="15">
        <v>8</v>
      </c>
      <c r="BR1069" s="15">
        <v>169</v>
      </c>
      <c r="BS1069" s="15">
        <v>79</v>
      </c>
      <c r="BT1069" s="15">
        <v>65</v>
      </c>
      <c r="BU1069" s="15">
        <v>199</v>
      </c>
      <c r="BV1069" s="15">
        <v>121</v>
      </c>
      <c r="BW1069" s="15">
        <v>33</v>
      </c>
      <c r="BX1069" s="15">
        <v>9</v>
      </c>
      <c r="BY1069" s="15">
        <v>23</v>
      </c>
      <c r="BZ1069" s="15">
        <v>157</v>
      </c>
      <c r="CA1069" s="15">
        <v>127</v>
      </c>
      <c r="CB1069" s="15">
        <v>108</v>
      </c>
      <c r="CC1069" s="15">
        <v>172</v>
      </c>
      <c r="CD1069" s="15">
        <v>168</v>
      </c>
      <c r="CE1069" s="15">
        <v>130</v>
      </c>
      <c r="CF1069" s="15">
        <v>91</v>
      </c>
      <c r="CG1069" s="15">
        <v>213</v>
      </c>
      <c r="CH1069" s="15">
        <v>88</v>
      </c>
      <c r="CI1069" s="15">
        <v>81</v>
      </c>
      <c r="CJ1069" s="15">
        <v>37</v>
      </c>
      <c r="CK1069" s="15">
        <v>206</v>
      </c>
      <c r="CL1069" s="15">
        <v>18</v>
      </c>
      <c r="CM1069" s="15">
        <v>188</v>
      </c>
      <c r="CN1069" s="15">
        <v>56</v>
      </c>
      <c r="CO1069" s="15">
        <v>70</v>
      </c>
      <c r="CP1069" s="15">
        <v>41</v>
      </c>
      <c r="CQ1069" s="15">
        <v>17</v>
      </c>
      <c r="CR1069" s="15">
        <v>124</v>
      </c>
      <c r="CS1069" s="15">
        <v>171</v>
      </c>
      <c r="CT1069" s="15">
        <v>30</v>
      </c>
      <c r="CU1069" s="15">
        <v>156</v>
      </c>
      <c r="CV1069" s="15">
        <v>51</v>
      </c>
      <c r="CW1069" s="15">
        <v>5</v>
      </c>
      <c r="CX1069" s="15">
        <v>40</v>
      </c>
      <c r="CY1069" s="15">
        <v>115</v>
      </c>
      <c r="CZ1069" s="15">
        <v>203</v>
      </c>
      <c r="DA1069" s="15">
        <v>164</v>
      </c>
      <c r="DB1069" s="15">
        <v>48</v>
      </c>
      <c r="DC1069" s="15">
        <v>93</v>
      </c>
      <c r="DD1069" s="15">
        <v>97</v>
      </c>
      <c r="DE1069" s="15">
        <v>128</v>
      </c>
      <c r="DF1069" s="15">
        <v>132</v>
      </c>
      <c r="DG1069" s="15">
        <v>117</v>
      </c>
      <c r="DH1069" s="15">
        <v>50</v>
      </c>
      <c r="DI1069" s="15">
        <v>149</v>
      </c>
      <c r="DJ1069" s="15">
        <v>131</v>
      </c>
      <c r="DK1069" s="15">
        <v>42</v>
      </c>
      <c r="DL1069" s="15">
        <v>216</v>
      </c>
      <c r="DM1069" s="15">
        <v>110</v>
      </c>
      <c r="DN1069" s="15">
        <v>21</v>
      </c>
      <c r="DO1069" s="15">
        <v>63</v>
      </c>
      <c r="DP1069" s="15">
        <v>143</v>
      </c>
      <c r="DQ1069" s="15">
        <v>150</v>
      </c>
      <c r="DR1069" s="15">
        <v>163</v>
      </c>
      <c r="DS1069" s="15">
        <v>134</v>
      </c>
      <c r="DT1069" s="15">
        <v>107</v>
      </c>
      <c r="DU1069" s="15">
        <v>182</v>
      </c>
      <c r="DV1069" s="15">
        <v>39</v>
      </c>
      <c r="DW1069" s="15">
        <v>101</v>
      </c>
      <c r="DX1069" s="15">
        <v>151</v>
      </c>
      <c r="DY1069" s="15">
        <v>198</v>
      </c>
      <c r="DZ1069" s="15">
        <v>129</v>
      </c>
      <c r="EA1069" s="15">
        <v>197</v>
      </c>
      <c r="EB1069" s="15">
        <v>126</v>
      </c>
      <c r="EC1069" s="15">
        <v>122</v>
      </c>
      <c r="ED1069" s="15">
        <v>147</v>
      </c>
      <c r="EE1069" s="15">
        <v>76</v>
      </c>
      <c r="EF1069" s="15">
        <v>144</v>
      </c>
      <c r="EG1069" s="15">
        <v>13</v>
      </c>
      <c r="EH1069" s="15">
        <v>19</v>
      </c>
      <c r="EI1069" s="15">
        <v>123</v>
      </c>
      <c r="EJ1069" s="15">
        <v>74</v>
      </c>
      <c r="EK1069" s="15">
        <v>210</v>
      </c>
      <c r="EL1069" s="15">
        <v>16</v>
      </c>
      <c r="EM1069" s="15">
        <v>77</v>
      </c>
      <c r="EN1069" s="15">
        <v>214</v>
      </c>
      <c r="EO1069" s="15">
        <v>167</v>
      </c>
      <c r="EP1069" s="15">
        <v>175</v>
      </c>
      <c r="EQ1069" s="15">
        <v>116</v>
      </c>
      <c r="ER1069" s="15">
        <v>94</v>
      </c>
      <c r="ES1069" s="15">
        <v>38</v>
      </c>
      <c r="ET1069" s="15">
        <v>3</v>
      </c>
      <c r="EU1069" s="15">
        <v>145</v>
      </c>
      <c r="EV1069" s="15">
        <v>133</v>
      </c>
      <c r="EW1069" s="15">
        <v>189</v>
      </c>
      <c r="EX1069" s="15">
        <v>96</v>
      </c>
      <c r="EY1069" s="15">
        <v>173</v>
      </c>
      <c r="EZ1069" s="15">
        <v>118</v>
      </c>
      <c r="FA1069" s="15">
        <v>215</v>
      </c>
      <c r="FB1069" s="15">
        <v>177</v>
      </c>
      <c r="FC1069" s="15">
        <v>140</v>
      </c>
      <c r="FD1069" s="15">
        <v>114</v>
      </c>
      <c r="FE1069" s="15">
        <v>89</v>
      </c>
      <c r="FF1069" s="15">
        <v>160</v>
      </c>
      <c r="FG1069" s="15">
        <v>24</v>
      </c>
      <c r="FH1069" s="15">
        <v>211</v>
      </c>
      <c r="FI1069" s="15">
        <v>36</v>
      </c>
      <c r="FJ1069" s="15">
        <v>170</v>
      </c>
      <c r="FK1069" s="15">
        <v>111</v>
      </c>
      <c r="FL1069" s="15">
        <v>137</v>
      </c>
      <c r="FM1069" s="15">
        <v>95</v>
      </c>
      <c r="FN1069" s="15">
        <v>146</v>
      </c>
      <c r="FO1069" s="15">
        <v>29</v>
      </c>
      <c r="FP1069" s="15">
        <v>208</v>
      </c>
      <c r="FQ1069" s="15">
        <v>154</v>
      </c>
      <c r="FR1069" s="15">
        <v>82</v>
      </c>
      <c r="FS1069" s="15">
        <v>31</v>
      </c>
      <c r="FT1069" s="15">
        <v>2</v>
      </c>
      <c r="FU1069" s="15">
        <v>204</v>
      </c>
      <c r="FV1069" s="15">
        <v>57</v>
      </c>
      <c r="FW1069" s="15">
        <v>85</v>
      </c>
      <c r="FX1069" s="15">
        <v>32</v>
      </c>
      <c r="FY1069" s="15">
        <v>52</v>
      </c>
      <c r="FZ1069" s="15">
        <v>153</v>
      </c>
      <c r="GA1069" s="15">
        <v>34</v>
      </c>
      <c r="GB1069" s="15">
        <v>176</v>
      </c>
      <c r="GC1069" s="15">
        <v>196</v>
      </c>
      <c r="GD1069" s="15">
        <v>183</v>
      </c>
      <c r="GE1069" s="15">
        <v>120</v>
      </c>
      <c r="GF1069" s="15">
        <v>209</v>
      </c>
      <c r="GG1069" s="15">
        <v>178</v>
      </c>
      <c r="GH1069" s="15">
        <v>6</v>
      </c>
      <c r="GI1069" s="15">
        <v>119</v>
      </c>
      <c r="GJ1069" s="15">
        <v>4</v>
      </c>
      <c r="GK1069" s="15">
        <v>86</v>
      </c>
      <c r="GL1069" s="15">
        <v>68</v>
      </c>
      <c r="GM1069" s="15">
        <v>207</v>
      </c>
      <c r="GN1069" s="15">
        <v>44</v>
      </c>
      <c r="GO1069" s="15">
        <v>54</v>
      </c>
      <c r="GP1069" s="15">
        <v>192</v>
      </c>
      <c r="GQ1069" s="15">
        <v>22</v>
      </c>
      <c r="GR1069" s="15">
        <v>69</v>
      </c>
      <c r="GS1069" s="15">
        <v>165</v>
      </c>
      <c r="GT1069" s="15">
        <v>181</v>
      </c>
      <c r="GU1069" s="15">
        <v>152</v>
      </c>
      <c r="GV1069" s="15">
        <v>190</v>
      </c>
      <c r="GW1069" s="15">
        <v>136</v>
      </c>
      <c r="GX1069" s="15">
        <v>43</v>
      </c>
      <c r="GY1069" s="15">
        <v>11</v>
      </c>
      <c r="GZ1069" s="15">
        <v>99</v>
      </c>
      <c r="HA1069" s="15">
        <v>187</v>
      </c>
      <c r="HC1069" s="15">
        <v>200</v>
      </c>
      <c r="HD1069" s="15">
        <v>46</v>
      </c>
      <c r="HE1069" s="15">
        <v>20</v>
      </c>
      <c r="HF1069" s="15">
        <v>102</v>
      </c>
      <c r="HH1069" s="15">
        <v>60</v>
      </c>
      <c r="HI1069" s="15">
        <v>55</v>
      </c>
      <c r="HJ1069" s="15">
        <v>184</v>
      </c>
      <c r="HK1069" s="15">
        <v>61</v>
      </c>
      <c r="HM1069" s="15">
        <v>125</v>
      </c>
      <c r="HN1069" s="15">
        <v>180</v>
      </c>
      <c r="HO1069" s="15">
        <v>67</v>
      </c>
      <c r="HP1069" s="15">
        <v>141</v>
      </c>
    </row>
    <row r="1070" spans="4:224" s="15" customFormat="1">
      <c r="E1070" s="475" t="s">
        <v>313</v>
      </c>
      <c r="F1070" s="15">
        <v>54</v>
      </c>
      <c r="G1070" s="15">
        <v>29</v>
      </c>
      <c r="H1070" s="15">
        <v>202</v>
      </c>
      <c r="I1070" s="15">
        <v>101</v>
      </c>
      <c r="J1070" s="15">
        <v>112</v>
      </c>
      <c r="K1070" s="15">
        <v>190</v>
      </c>
      <c r="L1070" s="15">
        <v>30</v>
      </c>
      <c r="M1070" s="15">
        <v>109</v>
      </c>
      <c r="N1070" s="15">
        <v>157</v>
      </c>
      <c r="O1070" s="15">
        <v>176</v>
      </c>
      <c r="P1070" s="15">
        <v>110</v>
      </c>
      <c r="Q1070" s="15">
        <v>68</v>
      </c>
      <c r="R1070" s="15">
        <v>132</v>
      </c>
      <c r="S1070" s="15">
        <v>36</v>
      </c>
      <c r="T1070" s="15">
        <v>23</v>
      </c>
      <c r="U1070" s="15">
        <v>42</v>
      </c>
      <c r="V1070" s="15">
        <v>158</v>
      </c>
      <c r="W1070" s="15">
        <v>6</v>
      </c>
      <c r="X1070" s="15">
        <v>181</v>
      </c>
      <c r="Y1070" s="15">
        <v>106</v>
      </c>
      <c r="Z1070" s="15">
        <v>10</v>
      </c>
      <c r="AA1070" s="15">
        <v>216</v>
      </c>
      <c r="AB1070" s="15">
        <v>196</v>
      </c>
      <c r="AC1070" s="15">
        <v>37</v>
      </c>
      <c r="AD1070" s="15">
        <v>113</v>
      </c>
      <c r="AE1070" s="15">
        <v>85</v>
      </c>
      <c r="AF1070" s="15">
        <v>200</v>
      </c>
      <c r="AG1070" s="15">
        <v>50</v>
      </c>
      <c r="AH1070" s="15">
        <v>118</v>
      </c>
      <c r="AI1070" s="15">
        <v>43</v>
      </c>
      <c r="AJ1070" s="15">
        <v>149</v>
      </c>
      <c r="AK1070" s="15">
        <v>15</v>
      </c>
      <c r="AL1070" s="15">
        <v>44</v>
      </c>
      <c r="AM1070" s="15">
        <v>153</v>
      </c>
      <c r="AN1070" s="15">
        <v>188</v>
      </c>
      <c r="AO1070" s="15">
        <v>102</v>
      </c>
      <c r="AP1070" s="15">
        <v>115</v>
      </c>
      <c r="AQ1070" s="15">
        <v>150</v>
      </c>
      <c r="AR1070" s="15">
        <v>47</v>
      </c>
      <c r="AS1070" s="15">
        <v>183</v>
      </c>
      <c r="AT1070" s="15">
        <v>49</v>
      </c>
      <c r="AU1070" s="15">
        <v>186</v>
      </c>
      <c r="AV1070" s="15">
        <v>75</v>
      </c>
      <c r="AW1070" s="15">
        <v>122</v>
      </c>
      <c r="AX1070" s="15">
        <v>16</v>
      </c>
      <c r="AY1070" s="15">
        <v>74</v>
      </c>
      <c r="AZ1070" s="15">
        <v>39</v>
      </c>
      <c r="BA1070" s="15">
        <v>206</v>
      </c>
      <c r="BB1070" s="15">
        <v>209</v>
      </c>
      <c r="BC1070" s="15">
        <v>192</v>
      </c>
      <c r="BD1070" s="15">
        <v>108</v>
      </c>
      <c r="BE1070" s="15">
        <v>199</v>
      </c>
      <c r="BF1070" s="15">
        <v>17</v>
      </c>
      <c r="BG1070" s="15">
        <v>45</v>
      </c>
      <c r="BH1070" s="15">
        <v>48</v>
      </c>
      <c r="BI1070" s="15">
        <v>164</v>
      </c>
      <c r="BJ1070" s="15">
        <v>63</v>
      </c>
      <c r="BK1070" s="15">
        <v>66</v>
      </c>
      <c r="BL1070" s="15">
        <v>137</v>
      </c>
      <c r="BM1070" s="15">
        <v>58</v>
      </c>
      <c r="BN1070" s="15">
        <v>80</v>
      </c>
      <c r="BO1070" s="15">
        <v>125</v>
      </c>
      <c r="BP1070" s="15">
        <v>204</v>
      </c>
      <c r="BQ1070" s="15">
        <v>81</v>
      </c>
      <c r="BR1070" s="15">
        <v>161</v>
      </c>
      <c r="BS1070" s="15">
        <v>69</v>
      </c>
      <c r="BT1070" s="15">
        <v>83</v>
      </c>
      <c r="BU1070" s="15">
        <v>185</v>
      </c>
      <c r="BV1070" s="15">
        <v>133</v>
      </c>
      <c r="BW1070" s="15">
        <v>152</v>
      </c>
      <c r="BX1070" s="15">
        <v>211</v>
      </c>
      <c r="BY1070" s="15">
        <v>9</v>
      </c>
      <c r="BZ1070" s="15">
        <v>55</v>
      </c>
      <c r="CA1070" s="15">
        <v>77</v>
      </c>
      <c r="CB1070" s="15">
        <v>191</v>
      </c>
      <c r="CC1070" s="15">
        <v>195</v>
      </c>
      <c r="CD1070" s="15">
        <v>155</v>
      </c>
      <c r="CE1070" s="15">
        <v>100</v>
      </c>
      <c r="CF1070" s="15">
        <v>31</v>
      </c>
      <c r="CG1070" s="15">
        <v>86</v>
      </c>
      <c r="CH1070" s="15">
        <v>182</v>
      </c>
      <c r="CI1070" s="15">
        <v>174</v>
      </c>
      <c r="CJ1070" s="15">
        <v>160</v>
      </c>
      <c r="CK1070" s="15">
        <v>148</v>
      </c>
      <c r="CL1070" s="15">
        <v>104</v>
      </c>
      <c r="CM1070" s="15">
        <v>140</v>
      </c>
      <c r="CN1070" s="15">
        <v>189</v>
      </c>
      <c r="CO1070" s="15">
        <v>72</v>
      </c>
      <c r="CP1070" s="15">
        <v>52</v>
      </c>
      <c r="CQ1070" s="15">
        <v>163</v>
      </c>
      <c r="CR1070" s="15">
        <v>143</v>
      </c>
      <c r="CS1070" s="15">
        <v>135</v>
      </c>
      <c r="CT1070" s="15">
        <v>32</v>
      </c>
      <c r="CU1070" s="15">
        <v>56</v>
      </c>
      <c r="CV1070" s="15">
        <v>172</v>
      </c>
      <c r="CW1070" s="15">
        <v>138</v>
      </c>
      <c r="CX1070" s="15">
        <v>8</v>
      </c>
      <c r="CY1070" s="15">
        <v>14</v>
      </c>
      <c r="CZ1070" s="15">
        <v>5</v>
      </c>
      <c r="DA1070" s="15">
        <v>166</v>
      </c>
      <c r="DB1070" s="15">
        <v>129</v>
      </c>
      <c r="DC1070" s="15">
        <v>194</v>
      </c>
      <c r="DD1070" s="15">
        <v>121</v>
      </c>
      <c r="DE1070" s="15">
        <v>46</v>
      </c>
      <c r="DF1070" s="15">
        <v>210</v>
      </c>
      <c r="DG1070" s="15">
        <v>22</v>
      </c>
      <c r="DH1070" s="15">
        <v>20</v>
      </c>
      <c r="DI1070" s="15">
        <v>119</v>
      </c>
      <c r="DJ1070" s="15">
        <v>57</v>
      </c>
      <c r="DK1070" s="15">
        <v>11</v>
      </c>
      <c r="DL1070" s="15">
        <v>73</v>
      </c>
      <c r="DM1070" s="15">
        <v>35</v>
      </c>
      <c r="DN1070" s="15">
        <v>25</v>
      </c>
      <c r="DO1070" s="15">
        <v>97</v>
      </c>
      <c r="DP1070" s="15">
        <v>89</v>
      </c>
      <c r="DQ1070" s="15">
        <v>139</v>
      </c>
      <c r="DR1070" s="15">
        <v>38</v>
      </c>
      <c r="DS1070" s="15">
        <v>212</v>
      </c>
      <c r="DT1070" s="15">
        <v>93</v>
      </c>
      <c r="DU1070" s="15">
        <v>215</v>
      </c>
      <c r="DV1070" s="15">
        <v>114</v>
      </c>
      <c r="DW1070" s="15">
        <v>41</v>
      </c>
      <c r="DX1070" s="15">
        <v>142</v>
      </c>
      <c r="DY1070" s="15">
        <v>175</v>
      </c>
      <c r="DZ1070" s="15">
        <v>62</v>
      </c>
      <c r="EA1070" s="15">
        <v>33</v>
      </c>
      <c r="EB1070" s="15">
        <v>94</v>
      </c>
      <c r="EC1070" s="15">
        <v>61</v>
      </c>
      <c r="ED1070" s="15">
        <v>21</v>
      </c>
      <c r="EE1070" s="15">
        <v>13</v>
      </c>
      <c r="EF1070" s="15">
        <v>147</v>
      </c>
      <c r="EG1070" s="15">
        <v>131</v>
      </c>
      <c r="EH1070" s="15">
        <v>96</v>
      </c>
      <c r="EI1070" s="15">
        <v>171</v>
      </c>
      <c r="EJ1070" s="15">
        <v>26</v>
      </c>
      <c r="EK1070" s="15">
        <v>3</v>
      </c>
      <c r="EL1070" s="15">
        <v>123</v>
      </c>
      <c r="EM1070" s="15">
        <v>167</v>
      </c>
      <c r="EN1070" s="15">
        <v>78</v>
      </c>
      <c r="EO1070" s="15">
        <v>193</v>
      </c>
      <c r="EP1070" s="15">
        <v>162</v>
      </c>
      <c r="EQ1070" s="15">
        <v>198</v>
      </c>
      <c r="ER1070" s="15">
        <v>180</v>
      </c>
      <c r="ES1070" s="15">
        <v>92</v>
      </c>
      <c r="ET1070" s="15">
        <v>116</v>
      </c>
      <c r="EU1070" s="15">
        <v>90</v>
      </c>
      <c r="EV1070" s="15">
        <v>28</v>
      </c>
      <c r="EW1070" s="15">
        <v>205</v>
      </c>
      <c r="EX1070" s="15">
        <v>145</v>
      </c>
      <c r="EY1070" s="15">
        <v>168</v>
      </c>
      <c r="EZ1070" s="15">
        <v>18</v>
      </c>
      <c r="FA1070" s="15">
        <v>154</v>
      </c>
      <c r="FB1070" s="15">
        <v>213</v>
      </c>
      <c r="FC1070" s="15">
        <v>170</v>
      </c>
      <c r="FD1070" s="15">
        <v>201</v>
      </c>
      <c r="FE1070" s="15">
        <v>24</v>
      </c>
      <c r="FF1070" s="15">
        <v>179</v>
      </c>
      <c r="FG1070" s="15">
        <v>82</v>
      </c>
      <c r="FH1070" s="15">
        <v>151</v>
      </c>
      <c r="FI1070" s="15">
        <v>98</v>
      </c>
      <c r="FJ1070" s="15">
        <v>159</v>
      </c>
      <c r="FK1070" s="15">
        <v>141</v>
      </c>
      <c r="FL1070" s="15">
        <v>187</v>
      </c>
      <c r="FM1070" s="15">
        <v>51</v>
      </c>
      <c r="FN1070" s="15">
        <v>88</v>
      </c>
      <c r="FO1070" s="15">
        <v>130</v>
      </c>
      <c r="FP1070" s="15">
        <v>207</v>
      </c>
      <c r="FQ1070" s="15">
        <v>156</v>
      </c>
      <c r="FR1070" s="15">
        <v>60</v>
      </c>
      <c r="FS1070" s="15">
        <v>103</v>
      </c>
      <c r="FT1070" s="15">
        <v>95</v>
      </c>
      <c r="FU1070" s="15">
        <v>165</v>
      </c>
      <c r="FV1070" s="15">
        <v>12</v>
      </c>
      <c r="FW1070" s="15">
        <v>126</v>
      </c>
      <c r="FX1070" s="15">
        <v>124</v>
      </c>
      <c r="FY1070" s="15">
        <v>178</v>
      </c>
      <c r="FZ1070" s="15">
        <v>203</v>
      </c>
      <c r="GA1070" s="15">
        <v>136</v>
      </c>
      <c r="GB1070" s="15">
        <v>117</v>
      </c>
      <c r="GC1070" s="15">
        <v>59</v>
      </c>
      <c r="GD1070" s="15">
        <v>208</v>
      </c>
      <c r="GE1070" s="15">
        <v>99</v>
      </c>
      <c r="GF1070" s="15">
        <v>40</v>
      </c>
      <c r="GG1070" s="15">
        <v>197</v>
      </c>
      <c r="GH1070" s="15">
        <v>1</v>
      </c>
      <c r="GI1070" s="15">
        <v>169</v>
      </c>
      <c r="GJ1070" s="15">
        <v>146</v>
      </c>
      <c r="GK1070" s="15">
        <v>214</v>
      </c>
      <c r="GL1070" s="15">
        <v>87</v>
      </c>
      <c r="GM1070" s="15">
        <v>144</v>
      </c>
      <c r="GN1070" s="15">
        <v>53</v>
      </c>
      <c r="GO1070" s="15">
        <v>70</v>
      </c>
      <c r="GP1070" s="15">
        <v>127</v>
      </c>
      <c r="GQ1070" s="15">
        <v>111</v>
      </c>
      <c r="GR1070" s="15">
        <v>79</v>
      </c>
      <c r="GS1070" s="15">
        <v>128</v>
      </c>
      <c r="GT1070" s="15">
        <v>184</v>
      </c>
      <c r="GU1070" s="15">
        <v>4</v>
      </c>
      <c r="GV1070" s="15">
        <v>67</v>
      </c>
      <c r="GW1070" s="15">
        <v>27</v>
      </c>
      <c r="GX1070" s="15">
        <v>64</v>
      </c>
      <c r="GY1070" s="15">
        <v>19</v>
      </c>
      <c r="GZ1070" s="15">
        <v>107</v>
      </c>
      <c r="HA1070" s="15">
        <v>7</v>
      </c>
      <c r="HC1070" s="15">
        <v>84</v>
      </c>
      <c r="HD1070" s="15">
        <v>105</v>
      </c>
      <c r="HE1070" s="15">
        <v>65</v>
      </c>
      <c r="HF1070" s="15">
        <v>76</v>
      </c>
      <c r="HH1070" s="15">
        <v>34</v>
      </c>
      <c r="HI1070" s="15">
        <v>134</v>
      </c>
      <c r="HJ1070" s="15">
        <v>71</v>
      </c>
      <c r="HK1070" s="15">
        <v>2</v>
      </c>
      <c r="HM1070" s="15">
        <v>173</v>
      </c>
      <c r="HN1070" s="15">
        <v>91</v>
      </c>
      <c r="HO1070" s="15">
        <v>120</v>
      </c>
      <c r="HP1070" s="15">
        <v>177</v>
      </c>
    </row>
    <row r="1071" spans="4:224" s="15" customFormat="1"/>
    <row r="1072" spans="4:224" s="15" customFormat="1">
      <c r="D1072" s="479">
        <v>217</v>
      </c>
      <c r="E1072" s="40" t="s">
        <v>338</v>
      </c>
    </row>
    <row r="1073" spans="4:225" s="15" customFormat="1">
      <c r="E1073" s="475" t="s">
        <v>283</v>
      </c>
      <c r="F1073" s="15">
        <v>1</v>
      </c>
      <c r="G1073" s="15">
        <v>2</v>
      </c>
      <c r="H1073" s="15">
        <v>3</v>
      </c>
      <c r="I1073" s="15">
        <v>4</v>
      </c>
      <c r="J1073" s="15">
        <v>5</v>
      </c>
      <c r="K1073" s="15">
        <v>6</v>
      </c>
      <c r="L1073" s="15">
        <v>7</v>
      </c>
      <c r="M1073" s="15">
        <v>8</v>
      </c>
      <c r="N1073" s="15">
        <v>9</v>
      </c>
      <c r="O1073" s="15">
        <v>10</v>
      </c>
      <c r="P1073" s="15">
        <v>11</v>
      </c>
      <c r="Q1073" s="15">
        <v>12</v>
      </c>
      <c r="R1073" s="15">
        <v>13</v>
      </c>
      <c r="S1073" s="15">
        <v>14</v>
      </c>
      <c r="T1073" s="15">
        <v>15</v>
      </c>
      <c r="U1073" s="15">
        <v>16</v>
      </c>
      <c r="V1073" s="15">
        <v>17</v>
      </c>
      <c r="W1073" s="15">
        <v>18</v>
      </c>
      <c r="X1073" s="15">
        <v>19</v>
      </c>
      <c r="Y1073" s="15">
        <v>20</v>
      </c>
      <c r="Z1073" s="15">
        <v>21</v>
      </c>
      <c r="AA1073" s="15">
        <v>22</v>
      </c>
      <c r="AB1073" s="15">
        <v>23</v>
      </c>
      <c r="AC1073" s="15">
        <v>24</v>
      </c>
      <c r="AD1073" s="15">
        <v>25</v>
      </c>
      <c r="AE1073" s="15">
        <v>26</v>
      </c>
      <c r="AF1073" s="15">
        <v>27</v>
      </c>
      <c r="AG1073" s="15">
        <v>28</v>
      </c>
      <c r="AH1073" s="15">
        <v>29</v>
      </c>
      <c r="AI1073" s="15">
        <v>30</v>
      </c>
      <c r="AJ1073" s="15">
        <v>31</v>
      </c>
      <c r="AK1073" s="15">
        <v>32</v>
      </c>
      <c r="AL1073" s="15">
        <v>33</v>
      </c>
      <c r="AM1073" s="15">
        <v>34</v>
      </c>
      <c r="AN1073" s="15">
        <v>35</v>
      </c>
      <c r="AO1073" s="15">
        <v>36</v>
      </c>
      <c r="AP1073" s="15">
        <v>37</v>
      </c>
      <c r="AQ1073" s="15">
        <v>38</v>
      </c>
      <c r="AR1073" s="15">
        <v>39</v>
      </c>
      <c r="AS1073" s="15">
        <v>40</v>
      </c>
      <c r="AT1073" s="15">
        <v>41</v>
      </c>
      <c r="AU1073" s="15">
        <v>42</v>
      </c>
      <c r="AV1073" s="15">
        <v>43</v>
      </c>
      <c r="AW1073" s="15">
        <v>44</v>
      </c>
      <c r="AX1073" s="15">
        <v>45</v>
      </c>
      <c r="AY1073" s="15">
        <v>46</v>
      </c>
      <c r="AZ1073" s="15">
        <v>47</v>
      </c>
      <c r="BA1073" s="15">
        <v>48</v>
      </c>
      <c r="BB1073" s="15">
        <v>49</v>
      </c>
      <c r="BC1073" s="15">
        <v>50</v>
      </c>
      <c r="BD1073" s="15">
        <v>51</v>
      </c>
      <c r="BE1073" s="15">
        <v>52</v>
      </c>
      <c r="BF1073" s="15">
        <v>53</v>
      </c>
      <c r="BG1073" s="15">
        <v>54</v>
      </c>
      <c r="BH1073" s="15">
        <v>55</v>
      </c>
      <c r="BI1073" s="15">
        <v>56</v>
      </c>
      <c r="BJ1073" s="15">
        <v>57</v>
      </c>
      <c r="BK1073" s="15">
        <v>58</v>
      </c>
      <c r="BL1073" s="15">
        <v>59</v>
      </c>
      <c r="BM1073" s="15">
        <v>60</v>
      </c>
      <c r="BN1073" s="15">
        <v>61</v>
      </c>
      <c r="BO1073" s="15">
        <v>62</v>
      </c>
      <c r="BP1073" s="15">
        <v>63</v>
      </c>
      <c r="BQ1073" s="15">
        <v>64</v>
      </c>
      <c r="BR1073" s="15">
        <v>65</v>
      </c>
      <c r="BS1073" s="15">
        <v>66</v>
      </c>
      <c r="BT1073" s="15">
        <v>67</v>
      </c>
      <c r="BU1073" s="15">
        <v>68</v>
      </c>
      <c r="BV1073" s="15">
        <v>69</v>
      </c>
      <c r="BW1073" s="15">
        <v>70</v>
      </c>
      <c r="BX1073" s="15">
        <v>71</v>
      </c>
      <c r="BY1073" s="15">
        <v>72</v>
      </c>
      <c r="BZ1073" s="15">
        <v>73</v>
      </c>
      <c r="CA1073" s="15">
        <v>74</v>
      </c>
      <c r="CB1073" s="15">
        <v>75</v>
      </c>
      <c r="CC1073" s="15">
        <v>76</v>
      </c>
      <c r="CD1073" s="15">
        <v>77</v>
      </c>
      <c r="CE1073" s="15">
        <v>78</v>
      </c>
      <c r="CF1073" s="15">
        <v>79</v>
      </c>
      <c r="CG1073" s="15">
        <v>80</v>
      </c>
      <c r="CH1073" s="15">
        <v>81</v>
      </c>
      <c r="CI1073" s="15">
        <v>82</v>
      </c>
      <c r="CJ1073" s="15">
        <v>83</v>
      </c>
      <c r="CK1073" s="15">
        <v>84</v>
      </c>
      <c r="CL1073" s="15">
        <v>85</v>
      </c>
      <c r="CM1073" s="15">
        <v>86</v>
      </c>
      <c r="CN1073" s="15">
        <v>87</v>
      </c>
      <c r="CO1073" s="15">
        <v>88</v>
      </c>
      <c r="CP1073" s="15">
        <v>89</v>
      </c>
      <c r="CQ1073" s="15">
        <v>90</v>
      </c>
      <c r="CR1073" s="15">
        <v>91</v>
      </c>
      <c r="CS1073" s="15">
        <v>92</v>
      </c>
      <c r="CT1073" s="15">
        <v>93</v>
      </c>
      <c r="CU1073" s="15">
        <v>94</v>
      </c>
      <c r="CV1073" s="15">
        <v>95</v>
      </c>
      <c r="CW1073" s="15">
        <v>96</v>
      </c>
      <c r="CX1073" s="15">
        <v>97</v>
      </c>
      <c r="CY1073" s="15">
        <v>98</v>
      </c>
      <c r="CZ1073" s="15">
        <v>99</v>
      </c>
      <c r="DA1073" s="15">
        <v>100</v>
      </c>
      <c r="DB1073" s="15">
        <v>101</v>
      </c>
      <c r="DC1073" s="15">
        <v>102</v>
      </c>
      <c r="DD1073" s="15">
        <v>103</v>
      </c>
      <c r="DE1073" s="15">
        <v>104</v>
      </c>
      <c r="DF1073" s="15">
        <v>105</v>
      </c>
      <c r="DG1073" s="15">
        <v>106</v>
      </c>
      <c r="DH1073" s="15">
        <v>107</v>
      </c>
      <c r="DI1073" s="15">
        <v>108</v>
      </c>
      <c r="DJ1073" s="15">
        <v>109</v>
      </c>
      <c r="DK1073" s="15">
        <v>110</v>
      </c>
      <c r="DL1073" s="15">
        <v>111</v>
      </c>
      <c r="DM1073" s="15">
        <v>112</v>
      </c>
      <c r="DN1073" s="15">
        <v>113</v>
      </c>
      <c r="DO1073" s="15">
        <v>114</v>
      </c>
      <c r="DP1073" s="15">
        <v>115</v>
      </c>
      <c r="DQ1073" s="15">
        <v>116</v>
      </c>
      <c r="DR1073" s="15">
        <v>117</v>
      </c>
      <c r="DS1073" s="15">
        <v>118</v>
      </c>
      <c r="DT1073" s="15">
        <v>119</v>
      </c>
      <c r="DU1073" s="15">
        <v>120</v>
      </c>
      <c r="DV1073" s="15">
        <v>121</v>
      </c>
      <c r="DW1073" s="15">
        <v>122</v>
      </c>
      <c r="DX1073" s="15">
        <v>123</v>
      </c>
      <c r="DY1073" s="15">
        <v>124</v>
      </c>
      <c r="DZ1073" s="15">
        <v>125</v>
      </c>
      <c r="EA1073" s="15">
        <v>126</v>
      </c>
      <c r="EB1073" s="15">
        <v>127</v>
      </c>
      <c r="EC1073" s="15">
        <v>128</v>
      </c>
      <c r="ED1073" s="15">
        <v>129</v>
      </c>
      <c r="EE1073" s="15">
        <v>130</v>
      </c>
      <c r="EF1073" s="15">
        <v>131</v>
      </c>
      <c r="EG1073" s="15">
        <v>132</v>
      </c>
      <c r="EH1073" s="15">
        <v>133</v>
      </c>
      <c r="EI1073" s="15">
        <v>134</v>
      </c>
      <c r="EJ1073" s="15">
        <v>135</v>
      </c>
      <c r="EK1073" s="15">
        <v>136</v>
      </c>
      <c r="EL1073" s="15">
        <v>137</v>
      </c>
      <c r="EM1073" s="15">
        <v>138</v>
      </c>
      <c r="EN1073" s="15">
        <v>139</v>
      </c>
      <c r="EO1073" s="15">
        <v>140</v>
      </c>
      <c r="EP1073" s="15">
        <v>141</v>
      </c>
      <c r="EQ1073" s="15">
        <v>142</v>
      </c>
      <c r="ER1073" s="15">
        <v>143</v>
      </c>
      <c r="ES1073" s="15">
        <v>144</v>
      </c>
      <c r="ET1073" s="15">
        <v>145</v>
      </c>
      <c r="EU1073" s="15">
        <v>146</v>
      </c>
      <c r="EV1073" s="15">
        <v>147</v>
      </c>
      <c r="EW1073" s="15">
        <v>148</v>
      </c>
      <c r="EX1073" s="15">
        <v>149</v>
      </c>
      <c r="EY1073" s="15">
        <v>150</v>
      </c>
      <c r="EZ1073" s="15">
        <v>151</v>
      </c>
      <c r="FA1073" s="15">
        <v>152</v>
      </c>
      <c r="FB1073" s="15">
        <v>153</v>
      </c>
      <c r="FC1073" s="15">
        <v>154</v>
      </c>
      <c r="FD1073" s="15">
        <v>155</v>
      </c>
      <c r="FE1073" s="15">
        <v>156</v>
      </c>
      <c r="FF1073" s="15">
        <v>157</v>
      </c>
      <c r="FG1073" s="15">
        <v>158</v>
      </c>
      <c r="FH1073" s="15">
        <v>159</v>
      </c>
      <c r="FI1073" s="15">
        <v>160</v>
      </c>
      <c r="FJ1073" s="15">
        <v>161</v>
      </c>
      <c r="FK1073" s="15">
        <v>162</v>
      </c>
      <c r="FL1073" s="15">
        <v>163</v>
      </c>
      <c r="FM1073" s="15">
        <v>164</v>
      </c>
      <c r="FN1073" s="15">
        <v>165</v>
      </c>
      <c r="FO1073" s="15">
        <v>166</v>
      </c>
      <c r="FP1073" s="15">
        <v>167</v>
      </c>
      <c r="FQ1073" s="15">
        <v>168</v>
      </c>
      <c r="FR1073" s="15">
        <v>169</v>
      </c>
      <c r="FS1073" s="15">
        <v>170</v>
      </c>
      <c r="FT1073" s="15">
        <v>171</v>
      </c>
      <c r="FU1073" s="15">
        <v>172</v>
      </c>
      <c r="FV1073" s="15">
        <v>173</v>
      </c>
      <c r="FW1073" s="15">
        <v>174</v>
      </c>
      <c r="FX1073" s="15">
        <v>175</v>
      </c>
      <c r="FY1073" s="15">
        <v>176</v>
      </c>
      <c r="FZ1073" s="15">
        <v>177</v>
      </c>
      <c r="GA1073" s="15">
        <v>178</v>
      </c>
      <c r="GB1073" s="15">
        <v>179</v>
      </c>
      <c r="GC1073" s="15">
        <v>180</v>
      </c>
      <c r="GD1073" s="15">
        <v>181</v>
      </c>
      <c r="GE1073" s="15">
        <v>182</v>
      </c>
      <c r="GF1073" s="15">
        <v>183</v>
      </c>
      <c r="GG1073" s="15">
        <v>184</v>
      </c>
      <c r="GH1073" s="15">
        <v>185</v>
      </c>
      <c r="GI1073" s="15">
        <v>186</v>
      </c>
      <c r="GJ1073" s="15">
        <v>187</v>
      </c>
      <c r="GK1073" s="15">
        <v>188</v>
      </c>
      <c r="GL1073" s="15">
        <v>189</v>
      </c>
      <c r="GM1073" s="15">
        <v>190</v>
      </c>
      <c r="GN1073" s="15">
        <v>191</v>
      </c>
      <c r="GO1073" s="15">
        <v>192</v>
      </c>
      <c r="GP1073" s="15">
        <v>193</v>
      </c>
      <c r="GQ1073" s="15">
        <v>194</v>
      </c>
      <c r="GR1073" s="15">
        <v>195</v>
      </c>
      <c r="GS1073" s="15">
        <v>196</v>
      </c>
      <c r="GT1073" s="15">
        <v>197</v>
      </c>
      <c r="GU1073" s="15">
        <v>198</v>
      </c>
      <c r="GV1073" s="15">
        <v>199</v>
      </c>
      <c r="GW1073" s="15">
        <v>200</v>
      </c>
      <c r="GX1073" s="15">
        <v>201</v>
      </c>
      <c r="GY1073" s="15">
        <v>202</v>
      </c>
      <c r="GZ1073" s="15">
        <v>203</v>
      </c>
      <c r="HA1073" s="15">
        <v>204</v>
      </c>
      <c r="HB1073" s="15">
        <v>205</v>
      </c>
      <c r="HC1073" s="15">
        <v>206</v>
      </c>
      <c r="HD1073" s="15">
        <v>207</v>
      </c>
      <c r="HE1073" s="15">
        <v>208</v>
      </c>
      <c r="HF1073" s="15">
        <v>209</v>
      </c>
      <c r="HH1073" s="15">
        <v>210</v>
      </c>
      <c r="HI1073" s="15">
        <v>211</v>
      </c>
      <c r="HJ1073" s="15">
        <v>212</v>
      </c>
      <c r="HK1073" s="15">
        <v>213</v>
      </c>
      <c r="HM1073" s="15">
        <v>214</v>
      </c>
      <c r="HN1073" s="15">
        <v>215</v>
      </c>
      <c r="HO1073" s="15">
        <v>216</v>
      </c>
      <c r="HP1073" s="15">
        <v>217</v>
      </c>
    </row>
    <row r="1074" spans="4:225" s="15" customFormat="1">
      <c r="E1074" s="475" t="s">
        <v>311</v>
      </c>
      <c r="F1074" s="15">
        <v>212</v>
      </c>
      <c r="G1074" s="15">
        <v>73</v>
      </c>
      <c r="H1074" s="15">
        <v>49</v>
      </c>
      <c r="I1074" s="15">
        <v>127</v>
      </c>
      <c r="J1074" s="15">
        <v>168</v>
      </c>
      <c r="K1074" s="15">
        <v>142</v>
      </c>
      <c r="L1074" s="15">
        <v>95</v>
      </c>
      <c r="M1074" s="15">
        <v>207</v>
      </c>
      <c r="N1074" s="15">
        <v>148</v>
      </c>
      <c r="O1074" s="15">
        <v>32</v>
      </c>
      <c r="P1074" s="15">
        <v>34</v>
      </c>
      <c r="Q1074" s="15">
        <v>30</v>
      </c>
      <c r="R1074" s="15">
        <v>196</v>
      </c>
      <c r="S1074" s="15">
        <v>107</v>
      </c>
      <c r="T1074" s="15">
        <v>128</v>
      </c>
      <c r="U1074" s="15">
        <v>160</v>
      </c>
      <c r="V1074" s="15">
        <v>36</v>
      </c>
      <c r="W1074" s="15">
        <v>167</v>
      </c>
      <c r="X1074" s="15">
        <v>106</v>
      </c>
      <c r="Y1074" s="15">
        <v>154</v>
      </c>
      <c r="Z1074" s="15">
        <v>104</v>
      </c>
      <c r="AA1074" s="15">
        <v>150</v>
      </c>
      <c r="AB1074" s="15">
        <v>172</v>
      </c>
      <c r="AC1074" s="15">
        <v>1</v>
      </c>
      <c r="AD1074" s="15">
        <v>214</v>
      </c>
      <c r="AE1074" s="15">
        <v>158</v>
      </c>
      <c r="AF1074" s="15">
        <v>120</v>
      </c>
      <c r="AG1074" s="15">
        <v>64</v>
      </c>
      <c r="AH1074" s="15">
        <v>102</v>
      </c>
      <c r="AI1074" s="15">
        <v>131</v>
      </c>
      <c r="AJ1074" s="15">
        <v>90</v>
      </c>
      <c r="AK1074" s="15">
        <v>10</v>
      </c>
      <c r="AL1074" s="15">
        <v>117</v>
      </c>
      <c r="AM1074" s="15">
        <v>17</v>
      </c>
      <c r="AN1074" s="15">
        <v>178</v>
      </c>
      <c r="AO1074" s="15">
        <v>140</v>
      </c>
      <c r="AP1074" s="15">
        <v>209</v>
      </c>
      <c r="AQ1074" s="15">
        <v>134</v>
      </c>
      <c r="AR1074" s="15">
        <v>182</v>
      </c>
      <c r="AS1074" s="15">
        <v>109</v>
      </c>
      <c r="AT1074" s="15">
        <v>169</v>
      </c>
      <c r="AU1074" s="15">
        <v>13</v>
      </c>
      <c r="AV1074" s="15">
        <v>52</v>
      </c>
      <c r="AW1074" s="15">
        <v>123</v>
      </c>
      <c r="AX1074" s="15">
        <v>41</v>
      </c>
      <c r="AY1074" s="15">
        <v>3</v>
      </c>
      <c r="AZ1074" s="15">
        <v>86</v>
      </c>
      <c r="BA1074" s="15">
        <v>94</v>
      </c>
      <c r="BB1074" s="15">
        <v>61</v>
      </c>
      <c r="BC1074" s="15">
        <v>66</v>
      </c>
      <c r="BD1074" s="15">
        <v>145</v>
      </c>
      <c r="BE1074" s="15">
        <v>113</v>
      </c>
      <c r="BF1074" s="15">
        <v>137</v>
      </c>
      <c r="BG1074" s="15">
        <v>83</v>
      </c>
      <c r="BH1074" s="15">
        <v>161</v>
      </c>
      <c r="BI1074" s="15">
        <v>153</v>
      </c>
      <c r="BJ1074" s="15">
        <v>201</v>
      </c>
      <c r="BK1074" s="15">
        <v>121</v>
      </c>
      <c r="BL1074" s="15">
        <v>35</v>
      </c>
      <c r="BM1074" s="15">
        <v>194</v>
      </c>
      <c r="BN1074" s="15">
        <v>27</v>
      </c>
      <c r="BO1074" s="15">
        <v>159</v>
      </c>
      <c r="BP1074" s="15">
        <v>115</v>
      </c>
      <c r="BQ1074" s="15">
        <v>43</v>
      </c>
      <c r="BR1074" s="15">
        <v>6</v>
      </c>
      <c r="BS1074" s="15">
        <v>197</v>
      </c>
      <c r="BT1074" s="15">
        <v>203</v>
      </c>
      <c r="BU1074" s="15">
        <v>152</v>
      </c>
      <c r="BV1074" s="15">
        <v>72</v>
      </c>
      <c r="BW1074" s="15">
        <v>143</v>
      </c>
      <c r="BX1074" s="15">
        <v>59</v>
      </c>
      <c r="BY1074" s="15">
        <v>199</v>
      </c>
      <c r="BZ1074" s="15">
        <v>139</v>
      </c>
      <c r="CA1074" s="15">
        <v>175</v>
      </c>
      <c r="CB1074" s="15">
        <v>46</v>
      </c>
      <c r="CC1074" s="15">
        <v>217</v>
      </c>
      <c r="CD1074" s="15">
        <v>28</v>
      </c>
      <c r="CE1074" s="15">
        <v>177</v>
      </c>
      <c r="CF1074" s="15">
        <v>151</v>
      </c>
      <c r="CG1074" s="15">
        <v>206</v>
      </c>
      <c r="CH1074" s="15">
        <v>211</v>
      </c>
      <c r="CI1074" s="15">
        <v>40</v>
      </c>
      <c r="CJ1074" s="15">
        <v>82</v>
      </c>
      <c r="CK1074" s="15">
        <v>183</v>
      </c>
      <c r="CL1074" s="15">
        <v>149</v>
      </c>
      <c r="CM1074" s="15">
        <v>105</v>
      </c>
      <c r="CN1074" s="15">
        <v>8</v>
      </c>
      <c r="CO1074" s="15">
        <v>84</v>
      </c>
      <c r="CP1074" s="15">
        <v>80</v>
      </c>
      <c r="CQ1074" s="15">
        <v>98</v>
      </c>
      <c r="CR1074" s="15">
        <v>157</v>
      </c>
      <c r="CS1074" s="15">
        <v>11</v>
      </c>
      <c r="CT1074" s="15">
        <v>130</v>
      </c>
      <c r="CU1074" s="15">
        <v>48</v>
      </c>
      <c r="CV1074" s="15">
        <v>188</v>
      </c>
      <c r="CW1074" s="15">
        <v>18</v>
      </c>
      <c r="CX1074" s="15">
        <v>118</v>
      </c>
      <c r="CY1074" s="15">
        <v>100</v>
      </c>
      <c r="CZ1074" s="15">
        <v>93</v>
      </c>
      <c r="DA1074" s="15">
        <v>213</v>
      </c>
      <c r="DB1074" s="15">
        <v>70</v>
      </c>
      <c r="DC1074" s="15">
        <v>124</v>
      </c>
      <c r="DD1074" s="15">
        <v>176</v>
      </c>
      <c r="DE1074" s="15">
        <v>21</v>
      </c>
      <c r="DF1074" s="15">
        <v>74</v>
      </c>
      <c r="DG1074" s="15">
        <v>216</v>
      </c>
      <c r="DH1074" s="15">
        <v>184</v>
      </c>
      <c r="DI1074" s="15">
        <v>76</v>
      </c>
      <c r="DJ1074" s="15">
        <v>108</v>
      </c>
      <c r="DK1074" s="15">
        <v>132</v>
      </c>
      <c r="DL1074" s="15">
        <v>77</v>
      </c>
      <c r="DM1074" s="15">
        <v>119</v>
      </c>
      <c r="DN1074" s="15">
        <v>91</v>
      </c>
      <c r="DO1074" s="15">
        <v>215</v>
      </c>
      <c r="DP1074" s="15">
        <v>81</v>
      </c>
      <c r="DQ1074" s="15">
        <v>15</v>
      </c>
      <c r="DR1074" s="15">
        <v>189</v>
      </c>
      <c r="DS1074" s="15">
        <v>204</v>
      </c>
      <c r="DT1074" s="15">
        <v>198</v>
      </c>
      <c r="DU1074" s="15">
        <v>71</v>
      </c>
      <c r="DV1074" s="15">
        <v>192</v>
      </c>
      <c r="DW1074" s="15">
        <v>68</v>
      </c>
      <c r="DX1074" s="15">
        <v>187</v>
      </c>
      <c r="DY1074" s="15">
        <v>65</v>
      </c>
      <c r="DZ1074" s="15">
        <v>162</v>
      </c>
      <c r="EA1074" s="15">
        <v>165</v>
      </c>
      <c r="EB1074" s="15">
        <v>69</v>
      </c>
      <c r="EC1074" s="15">
        <v>29</v>
      </c>
      <c r="ED1074" s="15">
        <v>92</v>
      </c>
      <c r="EE1074" s="15">
        <v>2</v>
      </c>
      <c r="EF1074" s="15">
        <v>114</v>
      </c>
      <c r="EG1074" s="15">
        <v>193</v>
      </c>
      <c r="EH1074" s="15">
        <v>79</v>
      </c>
      <c r="EI1074" s="15">
        <v>38</v>
      </c>
      <c r="EJ1074" s="15">
        <v>156</v>
      </c>
      <c r="EK1074" s="15">
        <v>195</v>
      </c>
      <c r="EL1074" s="15">
        <v>164</v>
      </c>
      <c r="EM1074" s="15">
        <v>22</v>
      </c>
      <c r="EN1074" s="15">
        <v>12</v>
      </c>
      <c r="EO1074" s="15">
        <v>39</v>
      </c>
      <c r="EP1074" s="15">
        <v>7</v>
      </c>
      <c r="EQ1074" s="15">
        <v>5</v>
      </c>
      <c r="ER1074" s="15">
        <v>14</v>
      </c>
      <c r="ES1074" s="15">
        <v>208</v>
      </c>
      <c r="ET1074" s="15">
        <v>136</v>
      </c>
      <c r="EU1074" s="15">
        <v>185</v>
      </c>
      <c r="EV1074" s="15">
        <v>205</v>
      </c>
      <c r="EW1074" s="15">
        <v>20</v>
      </c>
      <c r="EX1074" s="15">
        <v>122</v>
      </c>
      <c r="EY1074" s="15">
        <v>33</v>
      </c>
      <c r="EZ1074" s="15">
        <v>88</v>
      </c>
      <c r="FA1074" s="15">
        <v>144</v>
      </c>
      <c r="FB1074" s="15">
        <v>56</v>
      </c>
      <c r="FC1074" s="15">
        <v>42</v>
      </c>
      <c r="FD1074" s="15">
        <v>111</v>
      </c>
      <c r="FE1074" s="15">
        <v>57</v>
      </c>
      <c r="FF1074" s="15">
        <v>186</v>
      </c>
      <c r="FG1074" s="15">
        <v>26</v>
      </c>
      <c r="FH1074" s="15">
        <v>62</v>
      </c>
      <c r="FI1074" s="15">
        <v>53</v>
      </c>
      <c r="FJ1074" s="15">
        <v>99</v>
      </c>
      <c r="FK1074" s="15">
        <v>133</v>
      </c>
      <c r="FL1074" s="15">
        <v>54</v>
      </c>
      <c r="FM1074" s="15">
        <v>138</v>
      </c>
      <c r="FN1074" s="15">
        <v>126</v>
      </c>
      <c r="FO1074" s="15">
        <v>125</v>
      </c>
      <c r="FP1074" s="15">
        <v>173</v>
      </c>
      <c r="FQ1074" s="15">
        <v>202</v>
      </c>
      <c r="FR1074" s="15">
        <v>146</v>
      </c>
      <c r="FS1074" s="15">
        <v>112</v>
      </c>
      <c r="FT1074" s="15">
        <v>87</v>
      </c>
      <c r="FU1074" s="15">
        <v>23</v>
      </c>
      <c r="FV1074" s="15">
        <v>19</v>
      </c>
      <c r="FW1074" s="15">
        <v>171</v>
      </c>
      <c r="FX1074" s="15">
        <v>9</v>
      </c>
      <c r="FY1074" s="15">
        <v>58</v>
      </c>
      <c r="FZ1074" s="15">
        <v>78</v>
      </c>
      <c r="GA1074" s="15">
        <v>190</v>
      </c>
      <c r="GB1074" s="15">
        <v>96</v>
      </c>
      <c r="GC1074" s="15">
        <v>44</v>
      </c>
      <c r="GD1074" s="15">
        <v>89</v>
      </c>
      <c r="GE1074" s="15">
        <v>75</v>
      </c>
      <c r="GF1074" s="15">
        <v>166</v>
      </c>
      <c r="GG1074" s="15">
        <v>47</v>
      </c>
      <c r="GH1074" s="15">
        <v>191</v>
      </c>
      <c r="GI1074" s="15">
        <v>179</v>
      </c>
      <c r="GJ1074" s="15">
        <v>181</v>
      </c>
      <c r="GK1074" s="15">
        <v>101</v>
      </c>
      <c r="GL1074" s="15">
        <v>31</v>
      </c>
      <c r="GM1074" s="15">
        <v>116</v>
      </c>
      <c r="GN1074" s="15">
        <v>4</v>
      </c>
      <c r="GO1074" s="15">
        <v>16</v>
      </c>
      <c r="GP1074" s="15">
        <v>45</v>
      </c>
      <c r="GQ1074" s="15">
        <v>141</v>
      </c>
      <c r="GR1074" s="15">
        <v>97</v>
      </c>
      <c r="GS1074" s="15">
        <v>174</v>
      </c>
      <c r="GT1074" s="15">
        <v>50</v>
      </c>
      <c r="GU1074" s="15">
        <v>147</v>
      </c>
      <c r="GV1074" s="15">
        <v>103</v>
      </c>
      <c r="GW1074" s="15">
        <v>210</v>
      </c>
      <c r="GX1074" s="15">
        <v>25</v>
      </c>
      <c r="GY1074" s="15">
        <v>60</v>
      </c>
      <c r="GZ1074" s="15">
        <v>110</v>
      </c>
      <c r="HA1074" s="15">
        <v>63</v>
      </c>
      <c r="HB1074" s="15">
        <v>51</v>
      </c>
      <c r="HC1074" s="15">
        <v>129</v>
      </c>
      <c r="HD1074" s="15">
        <v>163</v>
      </c>
      <c r="HE1074" s="15">
        <v>135</v>
      </c>
      <c r="HF1074" s="15">
        <v>37</v>
      </c>
      <c r="HH1074" s="15">
        <v>200</v>
      </c>
      <c r="HI1074" s="15">
        <v>85</v>
      </c>
      <c r="HJ1074" s="15">
        <v>180</v>
      </c>
      <c r="HK1074" s="15">
        <v>170</v>
      </c>
      <c r="HM1074" s="15">
        <v>55</v>
      </c>
      <c r="HN1074" s="15">
        <v>155</v>
      </c>
      <c r="HO1074" s="15">
        <v>24</v>
      </c>
      <c r="HP1074" s="15">
        <v>67</v>
      </c>
    </row>
    <row r="1075" spans="4:225" s="15" customFormat="1">
      <c r="E1075" s="475" t="s">
        <v>313</v>
      </c>
      <c r="F1075" s="15">
        <v>14</v>
      </c>
      <c r="G1075" s="15">
        <v>45</v>
      </c>
      <c r="H1075" s="15">
        <v>162</v>
      </c>
      <c r="I1075" s="15">
        <v>23</v>
      </c>
      <c r="J1075" s="15">
        <v>181</v>
      </c>
      <c r="K1075" s="15">
        <v>10</v>
      </c>
      <c r="L1075" s="15">
        <v>110</v>
      </c>
      <c r="M1075" s="15">
        <v>151</v>
      </c>
      <c r="N1075" s="15">
        <v>52</v>
      </c>
      <c r="O1075" s="15">
        <v>121</v>
      </c>
      <c r="P1075" s="15">
        <v>43</v>
      </c>
      <c r="Q1075" s="15">
        <v>200</v>
      </c>
      <c r="R1075" s="15">
        <v>50</v>
      </c>
      <c r="S1075" s="15">
        <v>126</v>
      </c>
      <c r="T1075" s="15">
        <v>192</v>
      </c>
      <c r="U1075" s="15">
        <v>190</v>
      </c>
      <c r="V1075" s="15">
        <v>214</v>
      </c>
      <c r="W1075" s="15">
        <v>17</v>
      </c>
      <c r="X1075" s="15">
        <v>212</v>
      </c>
      <c r="Y1075" s="15">
        <v>77</v>
      </c>
      <c r="Z1075" s="15">
        <v>9</v>
      </c>
      <c r="AA1075" s="15">
        <v>66</v>
      </c>
      <c r="AB1075" s="15">
        <v>127</v>
      </c>
      <c r="AC1075" s="15">
        <v>158</v>
      </c>
      <c r="AD1075" s="15">
        <v>114</v>
      </c>
      <c r="AE1075" s="15">
        <v>143</v>
      </c>
      <c r="AF1075" s="15">
        <v>136</v>
      </c>
      <c r="AG1075" s="15">
        <v>62</v>
      </c>
      <c r="AH1075" s="15">
        <v>147</v>
      </c>
      <c r="AI1075" s="15">
        <v>34</v>
      </c>
      <c r="AJ1075" s="15">
        <v>189</v>
      </c>
      <c r="AK1075" s="15">
        <v>93</v>
      </c>
      <c r="AL1075" s="15">
        <v>107</v>
      </c>
      <c r="AM1075" s="15">
        <v>27</v>
      </c>
      <c r="AN1075" s="15">
        <v>101</v>
      </c>
      <c r="AO1075" s="15">
        <v>85</v>
      </c>
      <c r="AP1075" s="15">
        <v>206</v>
      </c>
      <c r="AQ1075" s="15">
        <v>97</v>
      </c>
      <c r="AR1075" s="15">
        <v>118</v>
      </c>
      <c r="AS1075" s="15">
        <v>78</v>
      </c>
      <c r="AT1075" s="15">
        <v>98</v>
      </c>
      <c r="AU1075" s="15">
        <v>130</v>
      </c>
      <c r="AV1075" s="15">
        <v>1</v>
      </c>
      <c r="AW1075" s="15">
        <v>68</v>
      </c>
      <c r="AX1075" s="15">
        <v>186</v>
      </c>
      <c r="AY1075" s="15">
        <v>155</v>
      </c>
      <c r="AZ1075" s="15">
        <v>104</v>
      </c>
      <c r="BA1075" s="15">
        <v>90</v>
      </c>
      <c r="BB1075" s="15">
        <v>203</v>
      </c>
      <c r="BC1075" s="15">
        <v>31</v>
      </c>
      <c r="BD1075" s="15">
        <v>64</v>
      </c>
      <c r="BE1075" s="15">
        <v>169</v>
      </c>
      <c r="BF1075" s="15">
        <v>122</v>
      </c>
      <c r="BG1075" s="15">
        <v>195</v>
      </c>
      <c r="BH1075" s="15">
        <v>141</v>
      </c>
      <c r="BI1075" s="15">
        <v>39</v>
      </c>
      <c r="BJ1075" s="15">
        <v>106</v>
      </c>
      <c r="BK1075" s="15">
        <v>105</v>
      </c>
      <c r="BL1075" s="15">
        <v>76</v>
      </c>
      <c r="BM1075" s="15">
        <v>217</v>
      </c>
      <c r="BN1075" s="15">
        <v>194</v>
      </c>
      <c r="BO1075" s="15">
        <v>123</v>
      </c>
      <c r="BP1075" s="15">
        <v>95</v>
      </c>
      <c r="BQ1075" s="15">
        <v>133</v>
      </c>
      <c r="BR1075" s="15">
        <v>172</v>
      </c>
      <c r="BS1075" s="15">
        <v>135</v>
      </c>
      <c r="BT1075" s="15">
        <v>168</v>
      </c>
      <c r="BU1075" s="15">
        <v>210</v>
      </c>
      <c r="BV1075" s="15">
        <v>161</v>
      </c>
      <c r="BW1075" s="15">
        <v>3</v>
      </c>
      <c r="BX1075" s="15">
        <v>65</v>
      </c>
      <c r="BY1075" s="15">
        <v>79</v>
      </c>
      <c r="BZ1075" s="15">
        <v>2</v>
      </c>
      <c r="CA1075" s="15">
        <v>87</v>
      </c>
      <c r="CB1075" s="15">
        <v>196</v>
      </c>
      <c r="CC1075" s="15">
        <v>53</v>
      </c>
      <c r="CD1075" s="15">
        <v>191</v>
      </c>
      <c r="CE1075" s="15">
        <v>40</v>
      </c>
      <c r="CF1075" s="15">
        <v>117</v>
      </c>
      <c r="CG1075" s="15">
        <v>99</v>
      </c>
      <c r="CH1075" s="15">
        <v>37</v>
      </c>
      <c r="CI1075" s="15">
        <v>100</v>
      </c>
      <c r="CJ1075" s="15">
        <v>72</v>
      </c>
      <c r="CK1075" s="15">
        <v>113</v>
      </c>
      <c r="CL1075" s="15">
        <v>176</v>
      </c>
      <c r="CM1075" s="15">
        <v>35</v>
      </c>
      <c r="CN1075" s="15">
        <v>24</v>
      </c>
      <c r="CO1075" s="15">
        <v>42</v>
      </c>
      <c r="CP1075" s="15">
        <v>91</v>
      </c>
      <c r="CQ1075" s="15">
        <v>157</v>
      </c>
      <c r="CR1075" s="15">
        <v>29</v>
      </c>
      <c r="CS1075" s="15">
        <v>128</v>
      </c>
      <c r="CT1075" s="15">
        <v>89</v>
      </c>
      <c r="CU1075" s="15">
        <v>57</v>
      </c>
      <c r="CV1075" s="15">
        <v>211</v>
      </c>
      <c r="CW1075" s="15">
        <v>74</v>
      </c>
      <c r="CX1075" s="15">
        <v>103</v>
      </c>
      <c r="CY1075" s="15">
        <v>150</v>
      </c>
      <c r="CZ1075" s="15">
        <v>22</v>
      </c>
      <c r="DA1075" s="15">
        <v>82</v>
      </c>
      <c r="DB1075" s="15">
        <v>213</v>
      </c>
      <c r="DC1075" s="15">
        <v>146</v>
      </c>
      <c r="DD1075" s="15">
        <v>30</v>
      </c>
      <c r="DE1075" s="15">
        <v>7</v>
      </c>
      <c r="DF1075" s="15">
        <v>21</v>
      </c>
      <c r="DG1075" s="15">
        <v>120</v>
      </c>
      <c r="DH1075" s="15">
        <v>49</v>
      </c>
      <c r="DI1075" s="15">
        <v>184</v>
      </c>
      <c r="DJ1075" s="15">
        <v>137</v>
      </c>
      <c r="DK1075" s="15">
        <v>4</v>
      </c>
      <c r="DL1075" s="15">
        <v>94</v>
      </c>
      <c r="DM1075" s="15">
        <v>139</v>
      </c>
      <c r="DN1075" s="15">
        <v>174</v>
      </c>
      <c r="DO1075" s="15">
        <v>25</v>
      </c>
      <c r="DP1075" s="15">
        <v>177</v>
      </c>
      <c r="DQ1075" s="15">
        <v>175</v>
      </c>
      <c r="DR1075" s="15">
        <v>83</v>
      </c>
      <c r="DS1075" s="15">
        <v>60</v>
      </c>
      <c r="DT1075" s="15">
        <v>71</v>
      </c>
      <c r="DU1075" s="15">
        <v>11</v>
      </c>
      <c r="DV1075" s="15">
        <v>44</v>
      </c>
      <c r="DW1075" s="15">
        <v>70</v>
      </c>
      <c r="DX1075" s="15">
        <v>75</v>
      </c>
      <c r="DY1075" s="15">
        <v>140</v>
      </c>
      <c r="DZ1075" s="15">
        <v>202</v>
      </c>
      <c r="EA1075" s="15">
        <v>149</v>
      </c>
      <c r="EB1075" s="15">
        <v>178</v>
      </c>
      <c r="EC1075" s="15">
        <v>164</v>
      </c>
      <c r="ED1075" s="15">
        <v>18</v>
      </c>
      <c r="EE1075" s="15">
        <v>193</v>
      </c>
      <c r="EF1075" s="15">
        <v>109</v>
      </c>
      <c r="EG1075" s="15">
        <v>6</v>
      </c>
      <c r="EH1075" s="15">
        <v>132</v>
      </c>
      <c r="EI1075" s="15">
        <v>156</v>
      </c>
      <c r="EJ1075" s="15">
        <v>129</v>
      </c>
      <c r="EK1075" s="15">
        <v>19</v>
      </c>
      <c r="EL1075" s="15">
        <v>54</v>
      </c>
      <c r="EM1075" s="15">
        <v>209</v>
      </c>
      <c r="EN1075" s="15">
        <v>13</v>
      </c>
      <c r="EO1075" s="15">
        <v>59</v>
      </c>
      <c r="EP1075" s="15">
        <v>102</v>
      </c>
      <c r="EQ1075" s="15">
        <v>204</v>
      </c>
      <c r="ER1075" s="15">
        <v>111</v>
      </c>
      <c r="ES1075" s="15">
        <v>152</v>
      </c>
      <c r="ET1075" s="15">
        <v>26</v>
      </c>
      <c r="EU1075" s="15">
        <v>183</v>
      </c>
      <c r="EV1075" s="15">
        <v>108</v>
      </c>
      <c r="EW1075" s="15">
        <v>51</v>
      </c>
      <c r="EX1075" s="15">
        <v>36</v>
      </c>
      <c r="EY1075" s="15">
        <v>73</v>
      </c>
      <c r="EZ1075" s="15">
        <v>20</v>
      </c>
      <c r="FA1075" s="15">
        <v>198</v>
      </c>
      <c r="FB1075" s="15">
        <v>182</v>
      </c>
      <c r="FC1075" s="15">
        <v>81</v>
      </c>
      <c r="FD1075" s="15">
        <v>201</v>
      </c>
      <c r="FE1075" s="15">
        <v>134</v>
      </c>
      <c r="FF1075" s="15">
        <v>15</v>
      </c>
      <c r="FG1075" s="15">
        <v>159</v>
      </c>
      <c r="FH1075" s="15">
        <v>58</v>
      </c>
      <c r="FI1075" s="15">
        <v>153</v>
      </c>
      <c r="FJ1075" s="15">
        <v>69</v>
      </c>
      <c r="FK1075" s="15">
        <v>180</v>
      </c>
      <c r="FL1075" s="15">
        <v>199</v>
      </c>
      <c r="FM1075" s="15">
        <v>28</v>
      </c>
      <c r="FN1075" s="15">
        <v>207</v>
      </c>
      <c r="FO1075" s="15">
        <v>92</v>
      </c>
      <c r="FP1075" s="15">
        <v>38</v>
      </c>
      <c r="FQ1075" s="15">
        <v>205</v>
      </c>
      <c r="FR1075" s="15">
        <v>86</v>
      </c>
      <c r="FS1075" s="15">
        <v>187</v>
      </c>
      <c r="FT1075" s="15">
        <v>48</v>
      </c>
      <c r="FU1075" s="15">
        <v>160</v>
      </c>
      <c r="FV1075" s="15">
        <v>119</v>
      </c>
      <c r="FW1075" s="15">
        <v>173</v>
      </c>
      <c r="FX1075" s="15">
        <v>8</v>
      </c>
      <c r="FY1075" s="15">
        <v>188</v>
      </c>
      <c r="FZ1075" s="15">
        <v>115</v>
      </c>
      <c r="GA1075" s="15">
        <v>47</v>
      </c>
      <c r="GB1075" s="15">
        <v>55</v>
      </c>
      <c r="GC1075" s="15">
        <v>56</v>
      </c>
      <c r="GD1075" s="15">
        <v>170</v>
      </c>
      <c r="GE1075" s="15">
        <v>33</v>
      </c>
      <c r="GF1075" s="15">
        <v>124</v>
      </c>
      <c r="GG1075" s="15">
        <v>216</v>
      </c>
      <c r="GH1075" s="15">
        <v>142</v>
      </c>
      <c r="GI1075" s="15">
        <v>67</v>
      </c>
      <c r="GJ1075" s="15">
        <v>148</v>
      </c>
      <c r="GK1075" s="15">
        <v>215</v>
      </c>
      <c r="GL1075" s="15">
        <v>88</v>
      </c>
      <c r="GM1075" s="15">
        <v>16</v>
      </c>
      <c r="GN1075" s="15">
        <v>63</v>
      </c>
      <c r="GO1075" s="15">
        <v>179</v>
      </c>
      <c r="GP1075" s="15">
        <v>131</v>
      </c>
      <c r="GQ1075" s="15">
        <v>166</v>
      </c>
      <c r="GR1075" s="15">
        <v>197</v>
      </c>
      <c r="GS1075" s="15">
        <v>32</v>
      </c>
      <c r="GT1075" s="15">
        <v>208</v>
      </c>
      <c r="GU1075" s="15">
        <v>185</v>
      </c>
      <c r="GV1075" s="15">
        <v>163</v>
      </c>
      <c r="GW1075" s="15">
        <v>96</v>
      </c>
      <c r="GX1075" s="15">
        <v>80</v>
      </c>
      <c r="GY1075" s="15">
        <v>125</v>
      </c>
      <c r="GZ1075" s="15">
        <v>171</v>
      </c>
      <c r="HA1075" s="15">
        <v>167</v>
      </c>
      <c r="HB1075" s="15">
        <v>61</v>
      </c>
      <c r="HC1075" s="15">
        <v>154</v>
      </c>
      <c r="HD1075" s="15">
        <v>165</v>
      </c>
      <c r="HE1075" s="15">
        <v>144</v>
      </c>
      <c r="HF1075" s="15">
        <v>46</v>
      </c>
      <c r="HH1075" s="15">
        <v>112</v>
      </c>
      <c r="HI1075" s="15">
        <v>145</v>
      </c>
      <c r="HJ1075" s="15">
        <v>5</v>
      </c>
      <c r="HK1075" s="15">
        <v>41</v>
      </c>
      <c r="HM1075" s="15">
        <v>138</v>
      </c>
      <c r="HN1075" s="15">
        <v>84</v>
      </c>
      <c r="HO1075" s="15">
        <v>12</v>
      </c>
      <c r="HP1075" s="15">
        <v>116</v>
      </c>
    </row>
    <row r="1076" spans="4:225" s="15" customFormat="1"/>
    <row r="1077" spans="4:225" s="15" customFormat="1">
      <c r="D1077" s="479">
        <v>218</v>
      </c>
      <c r="E1077" s="40" t="s">
        <v>338</v>
      </c>
    </row>
    <row r="1078" spans="4:225" s="15" customFormat="1">
      <c r="E1078" s="475" t="s">
        <v>283</v>
      </c>
      <c r="F1078" s="15">
        <v>1</v>
      </c>
      <c r="G1078" s="15">
        <v>2</v>
      </c>
      <c r="H1078" s="15">
        <v>3</v>
      </c>
      <c r="I1078" s="15">
        <v>4</v>
      </c>
      <c r="J1078" s="15">
        <v>5</v>
      </c>
      <c r="K1078" s="15">
        <v>6</v>
      </c>
      <c r="L1078" s="15">
        <v>7</v>
      </c>
      <c r="M1078" s="15">
        <v>8</v>
      </c>
      <c r="N1078" s="15">
        <v>9</v>
      </c>
      <c r="O1078" s="15">
        <v>10</v>
      </c>
      <c r="P1078" s="15">
        <v>11</v>
      </c>
      <c r="Q1078" s="15">
        <v>12</v>
      </c>
      <c r="R1078" s="15">
        <v>13</v>
      </c>
      <c r="S1078" s="15">
        <v>14</v>
      </c>
      <c r="T1078" s="15">
        <v>15</v>
      </c>
      <c r="U1078" s="15">
        <v>16</v>
      </c>
      <c r="V1078" s="15">
        <v>17</v>
      </c>
      <c r="W1078" s="15">
        <v>18</v>
      </c>
      <c r="X1078" s="15">
        <v>19</v>
      </c>
      <c r="Y1078" s="15">
        <v>20</v>
      </c>
      <c r="Z1078" s="15">
        <v>21</v>
      </c>
      <c r="AA1078" s="15">
        <v>22</v>
      </c>
      <c r="AB1078" s="15">
        <v>23</v>
      </c>
      <c r="AC1078" s="15">
        <v>24</v>
      </c>
      <c r="AD1078" s="15">
        <v>25</v>
      </c>
      <c r="AE1078" s="15">
        <v>26</v>
      </c>
      <c r="AF1078" s="15">
        <v>27</v>
      </c>
      <c r="AG1078" s="15">
        <v>28</v>
      </c>
      <c r="AH1078" s="15">
        <v>29</v>
      </c>
      <c r="AI1078" s="15">
        <v>30</v>
      </c>
      <c r="AJ1078" s="15">
        <v>31</v>
      </c>
      <c r="AK1078" s="15">
        <v>32</v>
      </c>
      <c r="AL1078" s="15">
        <v>33</v>
      </c>
      <c r="AM1078" s="15">
        <v>34</v>
      </c>
      <c r="AN1078" s="15">
        <v>35</v>
      </c>
      <c r="AO1078" s="15">
        <v>36</v>
      </c>
      <c r="AP1078" s="15">
        <v>37</v>
      </c>
      <c r="AQ1078" s="15">
        <v>38</v>
      </c>
      <c r="AR1078" s="15">
        <v>39</v>
      </c>
      <c r="AS1078" s="15">
        <v>40</v>
      </c>
      <c r="AT1078" s="15">
        <v>41</v>
      </c>
      <c r="AU1078" s="15">
        <v>42</v>
      </c>
      <c r="AV1078" s="15">
        <v>43</v>
      </c>
      <c r="AW1078" s="15">
        <v>44</v>
      </c>
      <c r="AX1078" s="15">
        <v>45</v>
      </c>
      <c r="AY1078" s="15">
        <v>46</v>
      </c>
      <c r="AZ1078" s="15">
        <v>47</v>
      </c>
      <c r="BA1078" s="15">
        <v>48</v>
      </c>
      <c r="BB1078" s="15">
        <v>49</v>
      </c>
      <c r="BC1078" s="15">
        <v>50</v>
      </c>
      <c r="BD1078" s="15">
        <v>51</v>
      </c>
      <c r="BE1078" s="15">
        <v>52</v>
      </c>
      <c r="BF1078" s="15">
        <v>53</v>
      </c>
      <c r="BG1078" s="15">
        <v>54</v>
      </c>
      <c r="BH1078" s="15">
        <v>55</v>
      </c>
      <c r="BI1078" s="15">
        <v>56</v>
      </c>
      <c r="BJ1078" s="15">
        <v>57</v>
      </c>
      <c r="BK1078" s="15">
        <v>58</v>
      </c>
      <c r="BL1078" s="15">
        <v>59</v>
      </c>
      <c r="BM1078" s="15">
        <v>60</v>
      </c>
      <c r="BN1078" s="15">
        <v>61</v>
      </c>
      <c r="BO1078" s="15">
        <v>62</v>
      </c>
      <c r="BP1078" s="15">
        <v>63</v>
      </c>
      <c r="BQ1078" s="15">
        <v>64</v>
      </c>
      <c r="BR1078" s="15">
        <v>65</v>
      </c>
      <c r="BS1078" s="15">
        <v>66</v>
      </c>
      <c r="BT1078" s="15">
        <v>67</v>
      </c>
      <c r="BU1078" s="15">
        <v>68</v>
      </c>
      <c r="BV1078" s="15">
        <v>69</v>
      </c>
      <c r="BW1078" s="15">
        <v>70</v>
      </c>
      <c r="BX1078" s="15">
        <v>71</v>
      </c>
      <c r="BY1078" s="15">
        <v>72</v>
      </c>
      <c r="BZ1078" s="15">
        <v>73</v>
      </c>
      <c r="CA1078" s="15">
        <v>74</v>
      </c>
      <c r="CB1078" s="15">
        <v>75</v>
      </c>
      <c r="CC1078" s="15">
        <v>76</v>
      </c>
      <c r="CD1078" s="15">
        <v>77</v>
      </c>
      <c r="CE1078" s="15">
        <v>78</v>
      </c>
      <c r="CF1078" s="15">
        <v>79</v>
      </c>
      <c r="CG1078" s="15">
        <v>80</v>
      </c>
      <c r="CH1078" s="15">
        <v>81</v>
      </c>
      <c r="CI1078" s="15">
        <v>82</v>
      </c>
      <c r="CJ1078" s="15">
        <v>83</v>
      </c>
      <c r="CK1078" s="15">
        <v>84</v>
      </c>
      <c r="CL1078" s="15">
        <v>85</v>
      </c>
      <c r="CM1078" s="15">
        <v>86</v>
      </c>
      <c r="CN1078" s="15">
        <v>87</v>
      </c>
      <c r="CO1078" s="15">
        <v>88</v>
      </c>
      <c r="CP1078" s="15">
        <v>89</v>
      </c>
      <c r="CQ1078" s="15">
        <v>90</v>
      </c>
      <c r="CR1078" s="15">
        <v>91</v>
      </c>
      <c r="CS1078" s="15">
        <v>92</v>
      </c>
      <c r="CT1078" s="15">
        <v>93</v>
      </c>
      <c r="CU1078" s="15">
        <v>94</v>
      </c>
      <c r="CV1078" s="15">
        <v>95</v>
      </c>
      <c r="CW1078" s="15">
        <v>96</v>
      </c>
      <c r="CX1078" s="15">
        <v>97</v>
      </c>
      <c r="CY1078" s="15">
        <v>98</v>
      </c>
      <c r="CZ1078" s="15">
        <v>99</v>
      </c>
      <c r="DA1078" s="15">
        <v>100</v>
      </c>
      <c r="DB1078" s="15">
        <v>101</v>
      </c>
      <c r="DC1078" s="15">
        <v>102</v>
      </c>
      <c r="DD1078" s="15">
        <v>103</v>
      </c>
      <c r="DE1078" s="15">
        <v>104</v>
      </c>
      <c r="DF1078" s="15">
        <v>105</v>
      </c>
      <c r="DG1078" s="15">
        <v>106</v>
      </c>
      <c r="DH1078" s="15">
        <v>107</v>
      </c>
      <c r="DI1078" s="15">
        <v>108</v>
      </c>
      <c r="DJ1078" s="15">
        <v>109</v>
      </c>
      <c r="DK1078" s="15">
        <v>110</v>
      </c>
      <c r="DL1078" s="15">
        <v>111</v>
      </c>
      <c r="DM1078" s="15">
        <v>112</v>
      </c>
      <c r="DN1078" s="15">
        <v>113</v>
      </c>
      <c r="DO1078" s="15">
        <v>114</v>
      </c>
      <c r="DP1078" s="15">
        <v>115</v>
      </c>
      <c r="DQ1078" s="15">
        <v>116</v>
      </c>
      <c r="DR1078" s="15">
        <v>117</v>
      </c>
      <c r="DS1078" s="15">
        <v>118</v>
      </c>
      <c r="DT1078" s="15">
        <v>119</v>
      </c>
      <c r="DU1078" s="15">
        <v>120</v>
      </c>
      <c r="DV1078" s="15">
        <v>121</v>
      </c>
      <c r="DW1078" s="15">
        <v>122</v>
      </c>
      <c r="DX1078" s="15">
        <v>123</v>
      </c>
      <c r="DY1078" s="15">
        <v>124</v>
      </c>
      <c r="DZ1078" s="15">
        <v>125</v>
      </c>
      <c r="EA1078" s="15">
        <v>126</v>
      </c>
      <c r="EB1078" s="15">
        <v>127</v>
      </c>
      <c r="EC1078" s="15">
        <v>128</v>
      </c>
      <c r="ED1078" s="15">
        <v>129</v>
      </c>
      <c r="EE1078" s="15">
        <v>130</v>
      </c>
      <c r="EF1078" s="15">
        <v>131</v>
      </c>
      <c r="EG1078" s="15">
        <v>132</v>
      </c>
      <c r="EH1078" s="15">
        <v>133</v>
      </c>
      <c r="EI1078" s="15">
        <v>134</v>
      </c>
      <c r="EJ1078" s="15">
        <v>135</v>
      </c>
      <c r="EK1078" s="15">
        <v>136</v>
      </c>
      <c r="EL1078" s="15">
        <v>137</v>
      </c>
      <c r="EM1078" s="15">
        <v>138</v>
      </c>
      <c r="EN1078" s="15">
        <v>139</v>
      </c>
      <c r="EO1078" s="15">
        <v>140</v>
      </c>
      <c r="EP1078" s="15">
        <v>141</v>
      </c>
      <c r="EQ1078" s="15">
        <v>142</v>
      </c>
      <c r="ER1078" s="15">
        <v>143</v>
      </c>
      <c r="ES1078" s="15">
        <v>144</v>
      </c>
      <c r="ET1078" s="15">
        <v>145</v>
      </c>
      <c r="EU1078" s="15">
        <v>146</v>
      </c>
      <c r="EV1078" s="15">
        <v>147</v>
      </c>
      <c r="EW1078" s="15">
        <v>148</v>
      </c>
      <c r="EX1078" s="15">
        <v>149</v>
      </c>
      <c r="EY1078" s="15">
        <v>150</v>
      </c>
      <c r="EZ1078" s="15">
        <v>151</v>
      </c>
      <c r="FA1078" s="15">
        <v>152</v>
      </c>
      <c r="FB1078" s="15">
        <v>153</v>
      </c>
      <c r="FC1078" s="15">
        <v>154</v>
      </c>
      <c r="FD1078" s="15">
        <v>155</v>
      </c>
      <c r="FE1078" s="15">
        <v>156</v>
      </c>
      <c r="FF1078" s="15">
        <v>157</v>
      </c>
      <c r="FG1078" s="15">
        <v>158</v>
      </c>
      <c r="FH1078" s="15">
        <v>159</v>
      </c>
      <c r="FI1078" s="15">
        <v>160</v>
      </c>
      <c r="FJ1078" s="15">
        <v>161</v>
      </c>
      <c r="FK1078" s="15">
        <v>162</v>
      </c>
      <c r="FL1078" s="15">
        <v>163</v>
      </c>
      <c r="FM1078" s="15">
        <v>164</v>
      </c>
      <c r="FN1078" s="15">
        <v>165</v>
      </c>
      <c r="FO1078" s="15">
        <v>166</v>
      </c>
      <c r="FP1078" s="15">
        <v>167</v>
      </c>
      <c r="FQ1078" s="15">
        <v>168</v>
      </c>
      <c r="FR1078" s="15">
        <v>169</v>
      </c>
      <c r="FS1078" s="15">
        <v>170</v>
      </c>
      <c r="FT1078" s="15">
        <v>171</v>
      </c>
      <c r="FU1078" s="15">
        <v>172</v>
      </c>
      <c r="FV1078" s="15">
        <v>173</v>
      </c>
      <c r="FW1078" s="15">
        <v>174</v>
      </c>
      <c r="FX1078" s="15">
        <v>175</v>
      </c>
      <c r="FY1078" s="15">
        <v>176</v>
      </c>
      <c r="FZ1078" s="15">
        <v>177</v>
      </c>
      <c r="GA1078" s="15">
        <v>178</v>
      </c>
      <c r="GB1078" s="15">
        <v>179</v>
      </c>
      <c r="GC1078" s="15">
        <v>180</v>
      </c>
      <c r="GD1078" s="15">
        <v>181</v>
      </c>
      <c r="GE1078" s="15">
        <v>182</v>
      </c>
      <c r="GF1078" s="15">
        <v>183</v>
      </c>
      <c r="GG1078" s="15">
        <v>184</v>
      </c>
      <c r="GH1078" s="15">
        <v>185</v>
      </c>
      <c r="GI1078" s="15">
        <v>186</v>
      </c>
      <c r="GJ1078" s="15">
        <v>187</v>
      </c>
      <c r="GK1078" s="15">
        <v>188</v>
      </c>
      <c r="GL1078" s="15">
        <v>189</v>
      </c>
      <c r="GM1078" s="15">
        <v>190</v>
      </c>
      <c r="GN1078" s="15">
        <v>191</v>
      </c>
      <c r="GO1078" s="15">
        <v>192</v>
      </c>
      <c r="GP1078" s="15">
        <v>193</v>
      </c>
      <c r="GQ1078" s="15">
        <v>194</v>
      </c>
      <c r="GR1078" s="15">
        <v>195</v>
      </c>
      <c r="GS1078" s="15">
        <v>196</v>
      </c>
      <c r="GT1078" s="15">
        <v>197</v>
      </c>
      <c r="GU1078" s="15">
        <v>198</v>
      </c>
      <c r="GV1078" s="15">
        <v>199</v>
      </c>
      <c r="GW1078" s="15">
        <v>200</v>
      </c>
      <c r="GX1078" s="15">
        <v>201</v>
      </c>
      <c r="GY1078" s="15">
        <v>202</v>
      </c>
      <c r="GZ1078" s="15">
        <v>203</v>
      </c>
      <c r="HA1078" s="15">
        <v>204</v>
      </c>
      <c r="HB1078" s="15">
        <v>205</v>
      </c>
      <c r="HC1078" s="15">
        <v>206</v>
      </c>
      <c r="HD1078" s="15">
        <v>207</v>
      </c>
      <c r="HE1078" s="15">
        <v>208</v>
      </c>
      <c r="HF1078" s="15">
        <v>209</v>
      </c>
      <c r="HG1078" s="15">
        <v>210</v>
      </c>
      <c r="HH1078" s="15">
        <v>211</v>
      </c>
      <c r="HI1078" s="15">
        <v>212</v>
      </c>
      <c r="HJ1078" s="15">
        <v>213</v>
      </c>
      <c r="HK1078" s="15">
        <v>214</v>
      </c>
      <c r="HM1078" s="15">
        <v>215</v>
      </c>
      <c r="HN1078" s="15">
        <v>216</v>
      </c>
      <c r="HO1078" s="15">
        <v>217</v>
      </c>
      <c r="HP1078" s="15">
        <v>218</v>
      </c>
    </row>
    <row r="1079" spans="4:225" s="15" customFormat="1">
      <c r="E1079" s="475" t="s">
        <v>311</v>
      </c>
      <c r="F1079" s="15">
        <v>19</v>
      </c>
      <c r="G1079" s="15">
        <v>218</v>
      </c>
      <c r="H1079" s="15">
        <v>192</v>
      </c>
      <c r="I1079" s="15">
        <v>6</v>
      </c>
      <c r="J1079" s="15">
        <v>52</v>
      </c>
      <c r="K1079" s="15">
        <v>4</v>
      </c>
      <c r="L1079" s="15">
        <v>29</v>
      </c>
      <c r="M1079" s="15">
        <v>82</v>
      </c>
      <c r="N1079" s="15">
        <v>197</v>
      </c>
      <c r="O1079" s="15">
        <v>157</v>
      </c>
      <c r="P1079" s="15">
        <v>104</v>
      </c>
      <c r="Q1079" s="15">
        <v>93</v>
      </c>
      <c r="R1079" s="15">
        <v>27</v>
      </c>
      <c r="S1079" s="15">
        <v>20</v>
      </c>
      <c r="T1079" s="15">
        <v>21</v>
      </c>
      <c r="U1079" s="15">
        <v>209</v>
      </c>
      <c r="V1079" s="15">
        <v>43</v>
      </c>
      <c r="W1079" s="15">
        <v>202</v>
      </c>
      <c r="X1079" s="15">
        <v>178</v>
      </c>
      <c r="Y1079" s="15">
        <v>14</v>
      </c>
      <c r="Z1079" s="15">
        <v>137</v>
      </c>
      <c r="AA1079" s="15">
        <v>160</v>
      </c>
      <c r="AB1079" s="15">
        <v>176</v>
      </c>
      <c r="AC1079" s="15">
        <v>18</v>
      </c>
      <c r="AD1079" s="15">
        <v>116</v>
      </c>
      <c r="AE1079" s="15">
        <v>177</v>
      </c>
      <c r="AF1079" s="15">
        <v>90</v>
      </c>
      <c r="AG1079" s="15">
        <v>207</v>
      </c>
      <c r="AH1079" s="15">
        <v>68</v>
      </c>
      <c r="AI1079" s="15">
        <v>17</v>
      </c>
      <c r="AJ1079" s="15">
        <v>70</v>
      </c>
      <c r="AK1079" s="15">
        <v>58</v>
      </c>
      <c r="AL1079" s="15">
        <v>126</v>
      </c>
      <c r="AM1079" s="15">
        <v>41</v>
      </c>
      <c r="AN1079" s="15">
        <v>71</v>
      </c>
      <c r="AO1079" s="15">
        <v>30</v>
      </c>
      <c r="AP1079" s="15">
        <v>121</v>
      </c>
      <c r="AQ1079" s="15">
        <v>144</v>
      </c>
      <c r="AR1079" s="15">
        <v>181</v>
      </c>
      <c r="AS1079" s="15">
        <v>23</v>
      </c>
      <c r="AT1079" s="15">
        <v>34</v>
      </c>
      <c r="AU1079" s="15">
        <v>168</v>
      </c>
      <c r="AV1079" s="15">
        <v>36</v>
      </c>
      <c r="AW1079" s="15">
        <v>77</v>
      </c>
      <c r="AX1079" s="15">
        <v>213</v>
      </c>
      <c r="AY1079" s="15">
        <v>179</v>
      </c>
      <c r="AZ1079" s="15">
        <v>135</v>
      </c>
      <c r="BA1079" s="15">
        <v>191</v>
      </c>
      <c r="BB1079" s="15">
        <v>100</v>
      </c>
      <c r="BC1079" s="15">
        <v>214</v>
      </c>
      <c r="BD1079" s="15">
        <v>75</v>
      </c>
      <c r="BE1079" s="15">
        <v>204</v>
      </c>
      <c r="BF1079" s="15">
        <v>200</v>
      </c>
      <c r="BG1079" s="15">
        <v>131</v>
      </c>
      <c r="BH1079" s="15">
        <v>62</v>
      </c>
      <c r="BI1079" s="15">
        <v>24</v>
      </c>
      <c r="BJ1079" s="15">
        <v>45</v>
      </c>
      <c r="BK1079" s="15">
        <v>47</v>
      </c>
      <c r="BL1079" s="15">
        <v>106</v>
      </c>
      <c r="BM1079" s="15">
        <v>51</v>
      </c>
      <c r="BN1079" s="15">
        <v>69</v>
      </c>
      <c r="BO1079" s="15">
        <v>140</v>
      </c>
      <c r="BP1079" s="15">
        <v>89</v>
      </c>
      <c r="BQ1079" s="15">
        <v>78</v>
      </c>
      <c r="BR1079" s="15">
        <v>182</v>
      </c>
      <c r="BS1079" s="15">
        <v>193</v>
      </c>
      <c r="BT1079" s="15">
        <v>175</v>
      </c>
      <c r="BU1079" s="15">
        <v>154</v>
      </c>
      <c r="BV1079" s="15">
        <v>61</v>
      </c>
      <c r="BW1079" s="15">
        <v>107</v>
      </c>
      <c r="BX1079" s="15">
        <v>165</v>
      </c>
      <c r="BY1079" s="15">
        <v>146</v>
      </c>
      <c r="BZ1079" s="15">
        <v>10</v>
      </c>
      <c r="CA1079" s="15">
        <v>96</v>
      </c>
      <c r="CB1079" s="15">
        <v>184</v>
      </c>
      <c r="CC1079" s="15">
        <v>133</v>
      </c>
      <c r="CD1079" s="15">
        <v>105</v>
      </c>
      <c r="CE1079" s="15">
        <v>22</v>
      </c>
      <c r="CF1079" s="15">
        <v>108</v>
      </c>
      <c r="CG1079" s="15">
        <v>12</v>
      </c>
      <c r="CH1079" s="15">
        <v>167</v>
      </c>
      <c r="CI1079" s="15">
        <v>31</v>
      </c>
      <c r="CJ1079" s="15">
        <v>114</v>
      </c>
      <c r="CK1079" s="15">
        <v>147</v>
      </c>
      <c r="CL1079" s="15">
        <v>132</v>
      </c>
      <c r="CM1079" s="15">
        <v>97</v>
      </c>
      <c r="CN1079" s="15">
        <v>203</v>
      </c>
      <c r="CO1079" s="15">
        <v>129</v>
      </c>
      <c r="CP1079" s="15">
        <v>63</v>
      </c>
      <c r="CQ1079" s="15">
        <v>13</v>
      </c>
      <c r="CR1079" s="15">
        <v>102</v>
      </c>
      <c r="CS1079" s="15">
        <v>16</v>
      </c>
      <c r="CT1079" s="15">
        <v>115</v>
      </c>
      <c r="CU1079" s="15">
        <v>1</v>
      </c>
      <c r="CV1079" s="15">
        <v>26</v>
      </c>
      <c r="CW1079" s="15">
        <v>119</v>
      </c>
      <c r="CX1079" s="15">
        <v>164</v>
      </c>
      <c r="CY1079" s="15">
        <v>57</v>
      </c>
      <c r="CZ1079" s="15">
        <v>103</v>
      </c>
      <c r="DA1079" s="15">
        <v>174</v>
      </c>
      <c r="DB1079" s="15">
        <v>55</v>
      </c>
      <c r="DC1079" s="15">
        <v>183</v>
      </c>
      <c r="DD1079" s="15">
        <v>215</v>
      </c>
      <c r="DE1079" s="15">
        <v>148</v>
      </c>
      <c r="DF1079" s="15">
        <v>7</v>
      </c>
      <c r="DG1079" s="15">
        <v>210</v>
      </c>
      <c r="DH1079" s="15">
        <v>123</v>
      </c>
      <c r="DI1079" s="15">
        <v>155</v>
      </c>
      <c r="DJ1079" s="15">
        <v>28</v>
      </c>
      <c r="DK1079" s="15">
        <v>48</v>
      </c>
      <c r="DL1079" s="15">
        <v>189</v>
      </c>
      <c r="DM1079" s="15">
        <v>161</v>
      </c>
      <c r="DN1079" s="15">
        <v>169</v>
      </c>
      <c r="DO1079" s="15">
        <v>118</v>
      </c>
      <c r="DP1079" s="15">
        <v>171</v>
      </c>
      <c r="DQ1079" s="15">
        <v>95</v>
      </c>
      <c r="DR1079" s="15">
        <v>188</v>
      </c>
      <c r="DS1079" s="15">
        <v>65</v>
      </c>
      <c r="DT1079" s="15">
        <v>87</v>
      </c>
      <c r="DU1079" s="15">
        <v>172</v>
      </c>
      <c r="DV1079" s="15">
        <v>190</v>
      </c>
      <c r="DW1079" s="15">
        <v>170</v>
      </c>
      <c r="DX1079" s="15">
        <v>134</v>
      </c>
      <c r="DY1079" s="15">
        <v>111</v>
      </c>
      <c r="DZ1079" s="15">
        <v>173</v>
      </c>
      <c r="EA1079" s="15">
        <v>32</v>
      </c>
      <c r="EB1079" s="15">
        <v>208</v>
      </c>
      <c r="EC1079" s="15">
        <v>122</v>
      </c>
      <c r="ED1079" s="15">
        <v>88</v>
      </c>
      <c r="EE1079" s="15">
        <v>59</v>
      </c>
      <c r="EF1079" s="15">
        <v>54</v>
      </c>
      <c r="EG1079" s="15">
        <v>85</v>
      </c>
      <c r="EH1079" s="15">
        <v>159</v>
      </c>
      <c r="EI1079" s="15">
        <v>127</v>
      </c>
      <c r="EJ1079" s="15">
        <v>201</v>
      </c>
      <c r="EK1079" s="15">
        <v>50</v>
      </c>
      <c r="EL1079" s="15">
        <v>74</v>
      </c>
      <c r="EM1079" s="15">
        <v>56</v>
      </c>
      <c r="EN1079" s="15">
        <v>187</v>
      </c>
      <c r="EO1079" s="15">
        <v>149</v>
      </c>
      <c r="EP1079" s="15">
        <v>195</v>
      </c>
      <c r="EQ1079" s="15">
        <v>138</v>
      </c>
      <c r="ER1079" s="15">
        <v>81</v>
      </c>
      <c r="ES1079" s="15">
        <v>91</v>
      </c>
      <c r="ET1079" s="15">
        <v>124</v>
      </c>
      <c r="EU1079" s="15">
        <v>205</v>
      </c>
      <c r="EV1079" s="15">
        <v>156</v>
      </c>
      <c r="EW1079" s="15">
        <v>39</v>
      </c>
      <c r="EX1079" s="15">
        <v>166</v>
      </c>
      <c r="EY1079" s="15">
        <v>99</v>
      </c>
      <c r="EZ1079" s="15">
        <v>35</v>
      </c>
      <c r="FA1079" s="15">
        <v>73</v>
      </c>
      <c r="FB1079" s="15">
        <v>151</v>
      </c>
      <c r="FC1079" s="15">
        <v>112</v>
      </c>
      <c r="FD1079" s="15">
        <v>98</v>
      </c>
      <c r="FE1079" s="15">
        <v>153</v>
      </c>
      <c r="FF1079" s="15">
        <v>38</v>
      </c>
      <c r="FG1079" s="15">
        <v>125</v>
      </c>
      <c r="FH1079" s="15">
        <v>76</v>
      </c>
      <c r="FI1079" s="15">
        <v>199</v>
      </c>
      <c r="FJ1079" s="15">
        <v>79</v>
      </c>
      <c r="FK1079" s="15">
        <v>145</v>
      </c>
      <c r="FL1079" s="15">
        <v>152</v>
      </c>
      <c r="FM1079" s="15">
        <v>8</v>
      </c>
      <c r="FN1079" s="15">
        <v>217</v>
      </c>
      <c r="FO1079" s="15">
        <v>40</v>
      </c>
      <c r="FP1079" s="15">
        <v>163</v>
      </c>
      <c r="FQ1079" s="15">
        <v>84</v>
      </c>
      <c r="FR1079" s="15">
        <v>128</v>
      </c>
      <c r="FS1079" s="15">
        <v>9</v>
      </c>
      <c r="FT1079" s="15">
        <v>80</v>
      </c>
      <c r="FU1079" s="15">
        <v>120</v>
      </c>
      <c r="FV1079" s="15">
        <v>44</v>
      </c>
      <c r="FW1079" s="15">
        <v>67</v>
      </c>
      <c r="FX1079" s="15">
        <v>101</v>
      </c>
      <c r="FY1079" s="15">
        <v>139</v>
      </c>
      <c r="FZ1079" s="15">
        <v>15</v>
      </c>
      <c r="GA1079" s="15">
        <v>2</v>
      </c>
      <c r="GB1079" s="15">
        <v>66</v>
      </c>
      <c r="GC1079" s="15">
        <v>94</v>
      </c>
      <c r="GD1079" s="15">
        <v>150</v>
      </c>
      <c r="GE1079" s="15">
        <v>113</v>
      </c>
      <c r="GF1079" s="15">
        <v>162</v>
      </c>
      <c r="GG1079" s="15">
        <v>143</v>
      </c>
      <c r="GH1079" s="15">
        <v>186</v>
      </c>
      <c r="GI1079" s="15">
        <v>109</v>
      </c>
      <c r="GJ1079" s="15">
        <v>83</v>
      </c>
      <c r="GK1079" s="15">
        <v>180</v>
      </c>
      <c r="GL1079" s="15">
        <v>211</v>
      </c>
      <c r="GM1079" s="15">
        <v>136</v>
      </c>
      <c r="GN1079" s="15">
        <v>142</v>
      </c>
      <c r="GO1079" s="15">
        <v>3</v>
      </c>
      <c r="GP1079" s="15">
        <v>42</v>
      </c>
      <c r="GQ1079" s="15">
        <v>86</v>
      </c>
      <c r="GR1079" s="15">
        <v>11</v>
      </c>
      <c r="GS1079" s="15">
        <v>110</v>
      </c>
      <c r="GT1079" s="15">
        <v>141</v>
      </c>
      <c r="GU1079" s="15">
        <v>130</v>
      </c>
      <c r="GV1079" s="15">
        <v>72</v>
      </c>
      <c r="GW1079" s="15">
        <v>53</v>
      </c>
      <c r="GX1079" s="15">
        <v>25</v>
      </c>
      <c r="GY1079" s="15">
        <v>194</v>
      </c>
      <c r="GZ1079" s="15">
        <v>185</v>
      </c>
      <c r="HA1079" s="15">
        <v>212</v>
      </c>
      <c r="HB1079" s="15">
        <v>196</v>
      </c>
      <c r="HC1079" s="15">
        <v>33</v>
      </c>
      <c r="HD1079" s="15">
        <v>49</v>
      </c>
      <c r="HE1079" s="15">
        <v>117</v>
      </c>
      <c r="HF1079" s="15">
        <v>158</v>
      </c>
      <c r="HG1079" s="15">
        <v>216</v>
      </c>
      <c r="HH1079" s="15">
        <v>60</v>
      </c>
      <c r="HI1079" s="15">
        <v>46</v>
      </c>
      <c r="HJ1079" s="15">
        <v>37</v>
      </c>
      <c r="HK1079" s="15">
        <v>5</v>
      </c>
      <c r="HM1079" s="15">
        <v>64</v>
      </c>
      <c r="HN1079" s="15">
        <v>198</v>
      </c>
      <c r="HO1079" s="15">
        <v>92</v>
      </c>
      <c r="HP1079" s="15">
        <v>206</v>
      </c>
    </row>
    <row r="1080" spans="4:225" s="15" customFormat="1">
      <c r="E1080" s="475" t="s">
        <v>313</v>
      </c>
      <c r="F1080" s="15">
        <v>78</v>
      </c>
      <c r="G1080" s="15">
        <v>206</v>
      </c>
      <c r="H1080" s="15">
        <v>218</v>
      </c>
      <c r="I1080" s="15">
        <v>156</v>
      </c>
      <c r="J1080" s="15">
        <v>138</v>
      </c>
      <c r="K1080" s="15">
        <v>100</v>
      </c>
      <c r="L1080" s="15">
        <v>131</v>
      </c>
      <c r="M1080" s="15">
        <v>60</v>
      </c>
      <c r="N1080" s="15">
        <v>27</v>
      </c>
      <c r="O1080" s="15">
        <v>38</v>
      </c>
      <c r="P1080" s="15">
        <v>10</v>
      </c>
      <c r="Q1080" s="15">
        <v>61</v>
      </c>
      <c r="R1080" s="15">
        <v>211</v>
      </c>
      <c r="S1080" s="15">
        <v>210</v>
      </c>
      <c r="T1080" s="15">
        <v>16</v>
      </c>
      <c r="U1080" s="15">
        <v>9</v>
      </c>
      <c r="V1080" s="15">
        <v>48</v>
      </c>
      <c r="W1080" s="15">
        <v>62</v>
      </c>
      <c r="X1080" s="15">
        <v>152</v>
      </c>
      <c r="Y1080" s="15">
        <v>177</v>
      </c>
      <c r="Z1080" s="15">
        <v>94</v>
      </c>
      <c r="AA1080" s="15">
        <v>63</v>
      </c>
      <c r="AB1080" s="15">
        <v>120</v>
      </c>
      <c r="AC1080" s="15">
        <v>165</v>
      </c>
      <c r="AD1080" s="15">
        <v>46</v>
      </c>
      <c r="AE1080" s="15">
        <v>173</v>
      </c>
      <c r="AF1080" s="15">
        <v>68</v>
      </c>
      <c r="AG1080" s="15">
        <v>74</v>
      </c>
      <c r="AH1080" s="15">
        <v>101</v>
      </c>
      <c r="AI1080" s="15">
        <v>133</v>
      </c>
      <c r="AJ1080" s="15">
        <v>199</v>
      </c>
      <c r="AK1080" s="15">
        <v>69</v>
      </c>
      <c r="AL1080" s="15">
        <v>112</v>
      </c>
      <c r="AM1080" s="15">
        <v>201</v>
      </c>
      <c r="AN1080" s="15">
        <v>93</v>
      </c>
      <c r="AO1080" s="15">
        <v>200</v>
      </c>
      <c r="AP1080" s="15">
        <v>119</v>
      </c>
      <c r="AQ1080" s="15">
        <v>104</v>
      </c>
      <c r="AR1080" s="15">
        <v>192</v>
      </c>
      <c r="AS1080" s="15">
        <v>121</v>
      </c>
      <c r="AT1080" s="15">
        <v>155</v>
      </c>
      <c r="AU1080" s="15">
        <v>110</v>
      </c>
      <c r="AV1080" s="15">
        <v>34</v>
      </c>
      <c r="AW1080" s="15">
        <v>25</v>
      </c>
      <c r="AX1080" s="15">
        <v>57</v>
      </c>
      <c r="AY1080" s="15">
        <v>184</v>
      </c>
      <c r="AZ1080" s="15">
        <v>136</v>
      </c>
      <c r="BA1080" s="15">
        <v>76</v>
      </c>
      <c r="BB1080" s="15">
        <v>167</v>
      </c>
      <c r="BC1080" s="15">
        <v>37</v>
      </c>
      <c r="BD1080" s="15">
        <v>90</v>
      </c>
      <c r="BE1080" s="15">
        <v>209</v>
      </c>
      <c r="BF1080" s="15">
        <v>52</v>
      </c>
      <c r="BG1080" s="15">
        <v>117</v>
      </c>
      <c r="BH1080" s="15">
        <v>22</v>
      </c>
      <c r="BI1080" s="15">
        <v>59</v>
      </c>
      <c r="BJ1080" s="15">
        <v>196</v>
      </c>
      <c r="BK1080" s="15">
        <v>160</v>
      </c>
      <c r="BL1080" s="15">
        <v>92</v>
      </c>
      <c r="BM1080" s="15">
        <v>141</v>
      </c>
      <c r="BN1080" s="15">
        <v>20</v>
      </c>
      <c r="BO1080" s="15">
        <v>4</v>
      </c>
      <c r="BP1080" s="15">
        <v>204</v>
      </c>
      <c r="BQ1080" s="15">
        <v>188</v>
      </c>
      <c r="BR1080" s="15">
        <v>33</v>
      </c>
      <c r="BS1080" s="15">
        <v>182</v>
      </c>
      <c r="BT1080" s="15">
        <v>66</v>
      </c>
      <c r="BU1080" s="15">
        <v>87</v>
      </c>
      <c r="BV1080" s="15">
        <v>122</v>
      </c>
      <c r="BW1080" s="15">
        <v>193</v>
      </c>
      <c r="BX1080" s="15">
        <v>128</v>
      </c>
      <c r="BY1080" s="15">
        <v>28</v>
      </c>
      <c r="BZ1080" s="15">
        <v>187</v>
      </c>
      <c r="CA1080" s="15">
        <v>51</v>
      </c>
      <c r="CB1080" s="15">
        <v>168</v>
      </c>
      <c r="CC1080" s="15">
        <v>108</v>
      </c>
      <c r="CD1080" s="15">
        <v>91</v>
      </c>
      <c r="CE1080" s="15">
        <v>96</v>
      </c>
      <c r="CF1080" s="15">
        <v>83</v>
      </c>
      <c r="CG1080" s="15">
        <v>31</v>
      </c>
      <c r="CH1080" s="15">
        <v>53</v>
      </c>
      <c r="CI1080" s="15">
        <v>6</v>
      </c>
      <c r="CJ1080" s="15">
        <v>79</v>
      </c>
      <c r="CK1080" s="15">
        <v>40</v>
      </c>
      <c r="CL1080" s="15">
        <v>153</v>
      </c>
      <c r="CM1080" s="15">
        <v>157</v>
      </c>
      <c r="CN1080" s="15">
        <v>80</v>
      </c>
      <c r="CO1080" s="15">
        <v>71</v>
      </c>
      <c r="CP1080" s="15">
        <v>162</v>
      </c>
      <c r="CQ1080" s="15">
        <v>176</v>
      </c>
      <c r="CR1080" s="15">
        <v>88</v>
      </c>
      <c r="CS1080" s="15">
        <v>217</v>
      </c>
      <c r="CT1080" s="15">
        <v>49</v>
      </c>
      <c r="CU1080" s="15">
        <v>207</v>
      </c>
      <c r="CV1080" s="15">
        <v>181</v>
      </c>
      <c r="CW1080" s="15">
        <v>174</v>
      </c>
      <c r="CX1080" s="15">
        <v>50</v>
      </c>
      <c r="CY1080" s="15">
        <v>17</v>
      </c>
      <c r="CZ1080" s="15">
        <v>208</v>
      </c>
      <c r="DA1080" s="15">
        <v>3</v>
      </c>
      <c r="DB1080" s="15">
        <v>127</v>
      </c>
      <c r="DC1080" s="15">
        <v>114</v>
      </c>
      <c r="DD1080" s="15">
        <v>11</v>
      </c>
      <c r="DE1080" s="15">
        <v>150</v>
      </c>
      <c r="DF1080" s="15">
        <v>82</v>
      </c>
      <c r="DG1080" s="15">
        <v>44</v>
      </c>
      <c r="DH1080" s="15">
        <v>189</v>
      </c>
      <c r="DI1080" s="15">
        <v>12</v>
      </c>
      <c r="DJ1080" s="15">
        <v>203</v>
      </c>
      <c r="DK1080" s="15">
        <v>81</v>
      </c>
      <c r="DL1080" s="15">
        <v>212</v>
      </c>
      <c r="DM1080" s="15">
        <v>65</v>
      </c>
      <c r="DN1080" s="15">
        <v>216</v>
      </c>
      <c r="DO1080" s="15">
        <v>195</v>
      </c>
      <c r="DP1080" s="15">
        <v>166</v>
      </c>
      <c r="DQ1080" s="15">
        <v>15</v>
      </c>
      <c r="DR1080" s="15">
        <v>180</v>
      </c>
      <c r="DS1080" s="15">
        <v>45</v>
      </c>
      <c r="DT1080" s="15">
        <v>97</v>
      </c>
      <c r="DU1080" s="15">
        <v>202</v>
      </c>
      <c r="DV1080" s="15">
        <v>132</v>
      </c>
      <c r="DW1080" s="15">
        <v>130</v>
      </c>
      <c r="DX1080" s="15">
        <v>109</v>
      </c>
      <c r="DY1080" s="15">
        <v>70</v>
      </c>
      <c r="DZ1080" s="15">
        <v>161</v>
      </c>
      <c r="EA1080" s="15">
        <v>143</v>
      </c>
      <c r="EB1080" s="15">
        <v>115</v>
      </c>
      <c r="EC1080" s="15">
        <v>77</v>
      </c>
      <c r="ED1080" s="15">
        <v>205</v>
      </c>
      <c r="EE1080" s="15">
        <v>64</v>
      </c>
      <c r="EF1080" s="15">
        <v>213</v>
      </c>
      <c r="EG1080" s="15">
        <v>158</v>
      </c>
      <c r="EH1080" s="15">
        <v>29</v>
      </c>
      <c r="EI1080" s="15">
        <v>146</v>
      </c>
      <c r="EJ1080" s="15">
        <v>102</v>
      </c>
      <c r="EK1080" s="15">
        <v>5</v>
      </c>
      <c r="EL1080" s="15">
        <v>103</v>
      </c>
      <c r="EM1080" s="15">
        <v>145</v>
      </c>
      <c r="EN1080" s="15">
        <v>116</v>
      </c>
      <c r="EO1080" s="15">
        <v>42</v>
      </c>
      <c r="EP1080" s="15">
        <v>8</v>
      </c>
      <c r="EQ1080" s="15">
        <v>129</v>
      </c>
      <c r="ER1080" s="15">
        <v>26</v>
      </c>
      <c r="ES1080" s="15">
        <v>21</v>
      </c>
      <c r="ET1080" s="15">
        <v>41</v>
      </c>
      <c r="EU1080" s="15">
        <v>175</v>
      </c>
      <c r="EV1080" s="15">
        <v>30</v>
      </c>
      <c r="EW1080" s="15">
        <v>135</v>
      </c>
      <c r="EX1080" s="15">
        <v>43</v>
      </c>
      <c r="EY1080" s="15">
        <v>198</v>
      </c>
      <c r="EZ1080" s="15">
        <v>124</v>
      </c>
      <c r="FA1080" s="15">
        <v>23</v>
      </c>
      <c r="FB1080" s="15">
        <v>85</v>
      </c>
      <c r="FC1080" s="15">
        <v>47</v>
      </c>
      <c r="FD1080" s="15">
        <v>56</v>
      </c>
      <c r="FE1080" s="15">
        <v>214</v>
      </c>
      <c r="FF1080" s="15">
        <v>86</v>
      </c>
      <c r="FG1080" s="15">
        <v>67</v>
      </c>
      <c r="FH1080" s="15">
        <v>215</v>
      </c>
      <c r="FI1080" s="15">
        <v>58</v>
      </c>
      <c r="FJ1080" s="15">
        <v>197</v>
      </c>
      <c r="FK1080" s="15">
        <v>89</v>
      </c>
      <c r="FL1080" s="15">
        <v>170</v>
      </c>
      <c r="FM1080" s="15">
        <v>186</v>
      </c>
      <c r="FN1080" s="15">
        <v>137</v>
      </c>
      <c r="FO1080" s="15">
        <v>148</v>
      </c>
      <c r="FP1080" s="15">
        <v>54</v>
      </c>
      <c r="FQ1080" s="15">
        <v>139</v>
      </c>
      <c r="FR1080" s="15">
        <v>171</v>
      </c>
      <c r="FS1080" s="15">
        <v>163</v>
      </c>
      <c r="FT1080" s="15">
        <v>134</v>
      </c>
      <c r="FU1080" s="15">
        <v>185</v>
      </c>
      <c r="FV1080" s="15">
        <v>172</v>
      </c>
      <c r="FW1080" s="15">
        <v>73</v>
      </c>
      <c r="FX1080" s="15">
        <v>191</v>
      </c>
      <c r="FY1080" s="15">
        <v>84</v>
      </c>
      <c r="FZ1080" s="15">
        <v>154</v>
      </c>
      <c r="GA1080" s="15">
        <v>194</v>
      </c>
      <c r="GB1080" s="15">
        <v>113</v>
      </c>
      <c r="GC1080" s="15">
        <v>126</v>
      </c>
      <c r="GD1080" s="15">
        <v>147</v>
      </c>
      <c r="GE1080" s="15">
        <v>19</v>
      </c>
      <c r="GF1080" s="15">
        <v>107</v>
      </c>
      <c r="GG1080" s="15">
        <v>32</v>
      </c>
      <c r="GH1080" s="15">
        <v>2</v>
      </c>
      <c r="GI1080" s="15">
        <v>18</v>
      </c>
      <c r="GJ1080" s="15">
        <v>159</v>
      </c>
      <c r="GK1080" s="15">
        <v>164</v>
      </c>
      <c r="GL1080" s="15">
        <v>151</v>
      </c>
      <c r="GM1080" s="15">
        <v>1</v>
      </c>
      <c r="GN1080" s="15">
        <v>13</v>
      </c>
      <c r="GO1080" s="15">
        <v>39</v>
      </c>
      <c r="GP1080" s="15">
        <v>105</v>
      </c>
      <c r="GQ1080" s="15">
        <v>35</v>
      </c>
      <c r="GR1080" s="15">
        <v>183</v>
      </c>
      <c r="GS1080" s="15">
        <v>118</v>
      </c>
      <c r="GT1080" s="15">
        <v>125</v>
      </c>
      <c r="GU1080" s="15">
        <v>140</v>
      </c>
      <c r="GV1080" s="15">
        <v>55</v>
      </c>
      <c r="GW1080" s="15">
        <v>36</v>
      </c>
      <c r="GX1080" s="15">
        <v>149</v>
      </c>
      <c r="GY1080" s="15">
        <v>98</v>
      </c>
      <c r="GZ1080" s="15">
        <v>106</v>
      </c>
      <c r="HA1080" s="15">
        <v>95</v>
      </c>
      <c r="HB1080" s="15">
        <v>123</v>
      </c>
      <c r="HC1080" s="15">
        <v>14</v>
      </c>
      <c r="HD1080" s="15">
        <v>179</v>
      </c>
      <c r="HE1080" s="15">
        <v>72</v>
      </c>
      <c r="HF1080" s="15">
        <v>190</v>
      </c>
      <c r="HG1080" s="15">
        <v>24</v>
      </c>
      <c r="HH1080" s="15">
        <v>99</v>
      </c>
      <c r="HI1080" s="15">
        <v>169</v>
      </c>
      <c r="HJ1080" s="15">
        <v>7</v>
      </c>
      <c r="HK1080" s="15">
        <v>142</v>
      </c>
      <c r="HM1080" s="15">
        <v>178</v>
      </c>
      <c r="HN1080" s="15">
        <v>144</v>
      </c>
      <c r="HO1080" s="15">
        <v>111</v>
      </c>
      <c r="HP1080" s="15">
        <v>75</v>
      </c>
    </row>
    <row r="1081" spans="4:225" s="15" customFormat="1"/>
    <row r="1082" spans="4:225" s="15" customFormat="1">
      <c r="D1082" s="479">
        <v>219</v>
      </c>
      <c r="E1082" s="40" t="s">
        <v>338</v>
      </c>
    </row>
    <row r="1083" spans="4:225" s="15" customFormat="1">
      <c r="E1083" s="475" t="s">
        <v>283</v>
      </c>
      <c r="F1083" s="15">
        <v>1</v>
      </c>
      <c r="G1083" s="15">
        <v>2</v>
      </c>
      <c r="H1083" s="15">
        <v>3</v>
      </c>
      <c r="I1083" s="15">
        <v>4</v>
      </c>
      <c r="J1083" s="15">
        <v>5</v>
      </c>
      <c r="K1083" s="15">
        <v>6</v>
      </c>
      <c r="L1083" s="15">
        <v>7</v>
      </c>
      <c r="M1083" s="15">
        <v>8</v>
      </c>
      <c r="N1083" s="15">
        <v>9</v>
      </c>
      <c r="O1083" s="15">
        <v>10</v>
      </c>
      <c r="P1083" s="15">
        <v>11</v>
      </c>
      <c r="Q1083" s="15">
        <v>12</v>
      </c>
      <c r="R1083" s="15">
        <v>13</v>
      </c>
      <c r="S1083" s="15">
        <v>14</v>
      </c>
      <c r="T1083" s="15">
        <v>15</v>
      </c>
      <c r="U1083" s="15">
        <v>16</v>
      </c>
      <c r="V1083" s="15">
        <v>17</v>
      </c>
      <c r="W1083" s="15">
        <v>18</v>
      </c>
      <c r="X1083" s="15">
        <v>19</v>
      </c>
      <c r="Y1083" s="15">
        <v>20</v>
      </c>
      <c r="Z1083" s="15">
        <v>21</v>
      </c>
      <c r="AA1083" s="15">
        <v>22</v>
      </c>
      <c r="AB1083" s="15">
        <v>23</v>
      </c>
      <c r="AC1083" s="15">
        <v>24</v>
      </c>
      <c r="AD1083" s="15">
        <v>25</v>
      </c>
      <c r="AE1083" s="15">
        <v>26</v>
      </c>
      <c r="AF1083" s="15">
        <v>27</v>
      </c>
      <c r="AG1083" s="15">
        <v>28</v>
      </c>
      <c r="AH1083" s="15">
        <v>29</v>
      </c>
      <c r="AI1083" s="15">
        <v>30</v>
      </c>
      <c r="AJ1083" s="15">
        <v>31</v>
      </c>
      <c r="AK1083" s="15">
        <v>32</v>
      </c>
      <c r="AL1083" s="15">
        <v>33</v>
      </c>
      <c r="AM1083" s="15">
        <v>34</v>
      </c>
      <c r="AN1083" s="15">
        <v>35</v>
      </c>
      <c r="AO1083" s="15">
        <v>36</v>
      </c>
      <c r="AP1083" s="15">
        <v>37</v>
      </c>
      <c r="AQ1083" s="15">
        <v>38</v>
      </c>
      <c r="AR1083" s="15">
        <v>39</v>
      </c>
      <c r="AS1083" s="15">
        <v>40</v>
      </c>
      <c r="AT1083" s="15">
        <v>41</v>
      </c>
      <c r="AU1083" s="15">
        <v>42</v>
      </c>
      <c r="AV1083" s="15">
        <v>43</v>
      </c>
      <c r="AW1083" s="15">
        <v>44</v>
      </c>
      <c r="AX1083" s="15">
        <v>45</v>
      </c>
      <c r="AY1083" s="15">
        <v>46</v>
      </c>
      <c r="AZ1083" s="15">
        <v>47</v>
      </c>
      <c r="BA1083" s="15">
        <v>48</v>
      </c>
      <c r="BB1083" s="15">
        <v>49</v>
      </c>
      <c r="BC1083" s="15">
        <v>50</v>
      </c>
      <c r="BD1083" s="15">
        <v>51</v>
      </c>
      <c r="BE1083" s="15">
        <v>52</v>
      </c>
      <c r="BF1083" s="15">
        <v>53</v>
      </c>
      <c r="BG1083" s="15">
        <v>54</v>
      </c>
      <c r="BH1083" s="15">
        <v>55</v>
      </c>
      <c r="BI1083" s="15">
        <v>56</v>
      </c>
      <c r="BJ1083" s="15">
        <v>57</v>
      </c>
      <c r="BK1083" s="15">
        <v>58</v>
      </c>
      <c r="BL1083" s="15">
        <v>59</v>
      </c>
      <c r="BM1083" s="15">
        <v>60</v>
      </c>
      <c r="BN1083" s="15">
        <v>61</v>
      </c>
      <c r="BO1083" s="15">
        <v>62</v>
      </c>
      <c r="BP1083" s="15">
        <v>63</v>
      </c>
      <c r="BQ1083" s="15">
        <v>64</v>
      </c>
      <c r="BR1083" s="15">
        <v>65</v>
      </c>
      <c r="BS1083" s="15">
        <v>66</v>
      </c>
      <c r="BT1083" s="15">
        <v>67</v>
      </c>
      <c r="BU1083" s="15">
        <v>68</v>
      </c>
      <c r="BV1083" s="15">
        <v>69</v>
      </c>
      <c r="BW1083" s="15">
        <v>70</v>
      </c>
      <c r="BX1083" s="15">
        <v>71</v>
      </c>
      <c r="BY1083" s="15">
        <v>72</v>
      </c>
      <c r="BZ1083" s="15">
        <v>73</v>
      </c>
      <c r="CA1083" s="15">
        <v>74</v>
      </c>
      <c r="CB1083" s="15">
        <v>75</v>
      </c>
      <c r="CC1083" s="15">
        <v>76</v>
      </c>
      <c r="CD1083" s="15">
        <v>77</v>
      </c>
      <c r="CE1083" s="15">
        <v>78</v>
      </c>
      <c r="CF1083" s="15">
        <v>79</v>
      </c>
      <c r="CG1083" s="15">
        <v>80</v>
      </c>
      <c r="CH1083" s="15">
        <v>81</v>
      </c>
      <c r="CI1083" s="15">
        <v>82</v>
      </c>
      <c r="CJ1083" s="15">
        <v>83</v>
      </c>
      <c r="CK1083" s="15">
        <v>84</v>
      </c>
      <c r="CL1083" s="15">
        <v>85</v>
      </c>
      <c r="CM1083" s="15">
        <v>86</v>
      </c>
      <c r="CN1083" s="15">
        <v>87</v>
      </c>
      <c r="CO1083" s="15">
        <v>88</v>
      </c>
      <c r="CP1083" s="15">
        <v>89</v>
      </c>
      <c r="CQ1083" s="15">
        <v>90</v>
      </c>
      <c r="CR1083" s="15">
        <v>91</v>
      </c>
      <c r="CS1083" s="15">
        <v>92</v>
      </c>
      <c r="CT1083" s="15">
        <v>93</v>
      </c>
      <c r="CU1083" s="15">
        <v>94</v>
      </c>
      <c r="CV1083" s="15">
        <v>95</v>
      </c>
      <c r="CW1083" s="15">
        <v>96</v>
      </c>
      <c r="CX1083" s="15">
        <v>97</v>
      </c>
      <c r="CY1083" s="15">
        <v>98</v>
      </c>
      <c r="CZ1083" s="15">
        <v>99</v>
      </c>
      <c r="DA1083" s="15">
        <v>100</v>
      </c>
      <c r="DB1083" s="15">
        <v>101</v>
      </c>
      <c r="DC1083" s="15">
        <v>102</v>
      </c>
      <c r="DD1083" s="15">
        <v>103</v>
      </c>
      <c r="DE1083" s="15">
        <v>104</v>
      </c>
      <c r="DF1083" s="15">
        <v>105</v>
      </c>
      <c r="DG1083" s="15">
        <v>106</v>
      </c>
      <c r="DH1083" s="15">
        <v>107</v>
      </c>
      <c r="DI1083" s="15">
        <v>108</v>
      </c>
      <c r="DJ1083" s="15">
        <v>109</v>
      </c>
      <c r="DK1083" s="15">
        <v>110</v>
      </c>
      <c r="DL1083" s="15">
        <v>111</v>
      </c>
      <c r="DM1083" s="15">
        <v>112</v>
      </c>
      <c r="DN1083" s="15">
        <v>113</v>
      </c>
      <c r="DO1083" s="15">
        <v>114</v>
      </c>
      <c r="DP1083" s="15">
        <v>115</v>
      </c>
      <c r="DQ1083" s="15">
        <v>116</v>
      </c>
      <c r="DR1083" s="15">
        <v>117</v>
      </c>
      <c r="DS1083" s="15">
        <v>118</v>
      </c>
      <c r="DT1083" s="15">
        <v>119</v>
      </c>
      <c r="DU1083" s="15">
        <v>120</v>
      </c>
      <c r="DV1083" s="15">
        <v>121</v>
      </c>
      <c r="DW1083" s="15">
        <v>122</v>
      </c>
      <c r="DX1083" s="15">
        <v>123</v>
      </c>
      <c r="DY1083" s="15">
        <v>124</v>
      </c>
      <c r="DZ1083" s="15">
        <v>125</v>
      </c>
      <c r="EA1083" s="15">
        <v>126</v>
      </c>
      <c r="EB1083" s="15">
        <v>127</v>
      </c>
      <c r="EC1083" s="15">
        <v>128</v>
      </c>
      <c r="ED1083" s="15">
        <v>129</v>
      </c>
      <c r="EE1083" s="15">
        <v>130</v>
      </c>
      <c r="EF1083" s="15">
        <v>131</v>
      </c>
      <c r="EG1083" s="15">
        <v>132</v>
      </c>
      <c r="EH1083" s="15">
        <v>133</v>
      </c>
      <c r="EI1083" s="15">
        <v>134</v>
      </c>
      <c r="EJ1083" s="15">
        <v>135</v>
      </c>
      <c r="EK1083" s="15">
        <v>136</v>
      </c>
      <c r="EL1083" s="15">
        <v>137</v>
      </c>
      <c r="EM1083" s="15">
        <v>138</v>
      </c>
      <c r="EN1083" s="15">
        <v>139</v>
      </c>
      <c r="EO1083" s="15">
        <v>140</v>
      </c>
      <c r="EP1083" s="15">
        <v>141</v>
      </c>
      <c r="EQ1083" s="15">
        <v>142</v>
      </c>
      <c r="ER1083" s="15">
        <v>143</v>
      </c>
      <c r="ES1083" s="15">
        <v>144</v>
      </c>
      <c r="ET1083" s="15">
        <v>145</v>
      </c>
      <c r="EU1083" s="15">
        <v>146</v>
      </c>
      <c r="EV1083" s="15">
        <v>147</v>
      </c>
      <c r="EW1083" s="15">
        <v>148</v>
      </c>
      <c r="EX1083" s="15">
        <v>149</v>
      </c>
      <c r="EY1083" s="15">
        <v>150</v>
      </c>
      <c r="EZ1083" s="15">
        <v>151</v>
      </c>
      <c r="FA1083" s="15">
        <v>152</v>
      </c>
      <c r="FB1083" s="15">
        <v>153</v>
      </c>
      <c r="FC1083" s="15">
        <v>154</v>
      </c>
      <c r="FD1083" s="15">
        <v>155</v>
      </c>
      <c r="FE1083" s="15">
        <v>156</v>
      </c>
      <c r="FF1083" s="15">
        <v>157</v>
      </c>
      <c r="FG1083" s="15">
        <v>158</v>
      </c>
      <c r="FH1083" s="15">
        <v>159</v>
      </c>
      <c r="FI1083" s="15">
        <v>160</v>
      </c>
      <c r="FJ1083" s="15">
        <v>161</v>
      </c>
      <c r="FK1083" s="15">
        <v>162</v>
      </c>
      <c r="FL1083" s="15">
        <v>163</v>
      </c>
      <c r="FM1083" s="15">
        <v>164</v>
      </c>
      <c r="FN1083" s="15">
        <v>165</v>
      </c>
      <c r="FO1083" s="15">
        <v>166</v>
      </c>
      <c r="FP1083" s="15">
        <v>167</v>
      </c>
      <c r="FQ1083" s="15">
        <v>168</v>
      </c>
      <c r="FR1083" s="15">
        <v>169</v>
      </c>
      <c r="FS1083" s="15">
        <v>170</v>
      </c>
      <c r="FT1083" s="15">
        <v>171</v>
      </c>
      <c r="FU1083" s="15">
        <v>172</v>
      </c>
      <c r="FV1083" s="15">
        <v>173</v>
      </c>
      <c r="FW1083" s="15">
        <v>174</v>
      </c>
      <c r="FX1083" s="15">
        <v>175</v>
      </c>
      <c r="FY1083" s="15">
        <v>176</v>
      </c>
      <c r="FZ1083" s="15">
        <v>177</v>
      </c>
      <c r="GA1083" s="15">
        <v>178</v>
      </c>
      <c r="GB1083" s="15">
        <v>179</v>
      </c>
      <c r="GC1083" s="15">
        <v>180</v>
      </c>
      <c r="GD1083" s="15">
        <v>181</v>
      </c>
      <c r="GE1083" s="15">
        <v>182</v>
      </c>
      <c r="GF1083" s="15">
        <v>183</v>
      </c>
      <c r="GG1083" s="15">
        <v>184</v>
      </c>
      <c r="GH1083" s="15">
        <v>185</v>
      </c>
      <c r="GI1083" s="15">
        <v>186</v>
      </c>
      <c r="GJ1083" s="15">
        <v>187</v>
      </c>
      <c r="GK1083" s="15">
        <v>188</v>
      </c>
      <c r="GL1083" s="15">
        <v>189</v>
      </c>
      <c r="GM1083" s="15">
        <v>190</v>
      </c>
      <c r="GN1083" s="15">
        <v>191</v>
      </c>
      <c r="GO1083" s="15">
        <v>192</v>
      </c>
      <c r="GP1083" s="15">
        <v>193</v>
      </c>
      <c r="GQ1083" s="15">
        <v>194</v>
      </c>
      <c r="GR1083" s="15">
        <v>195</v>
      </c>
      <c r="GS1083" s="15">
        <v>196</v>
      </c>
      <c r="GT1083" s="15">
        <v>197</v>
      </c>
      <c r="GU1083" s="15">
        <v>198</v>
      </c>
      <c r="GV1083" s="15">
        <v>199</v>
      </c>
      <c r="GW1083" s="15">
        <v>200</v>
      </c>
      <c r="GX1083" s="15">
        <v>201</v>
      </c>
      <c r="GY1083" s="15">
        <v>202</v>
      </c>
      <c r="GZ1083" s="15">
        <v>203</v>
      </c>
      <c r="HA1083" s="15">
        <v>204</v>
      </c>
      <c r="HB1083" s="15">
        <v>205</v>
      </c>
      <c r="HC1083" s="15">
        <v>206</v>
      </c>
      <c r="HD1083" s="15">
        <v>207</v>
      </c>
      <c r="HE1083" s="15">
        <v>208</v>
      </c>
      <c r="HF1083" s="15">
        <v>209</v>
      </c>
      <c r="HG1083" s="15">
        <v>210</v>
      </c>
      <c r="HH1083" s="15">
        <v>211</v>
      </c>
      <c r="HI1083" s="15">
        <v>212</v>
      </c>
      <c r="HJ1083" s="15">
        <v>213</v>
      </c>
      <c r="HK1083" s="15">
        <v>214</v>
      </c>
      <c r="HL1083" s="15">
        <v>215</v>
      </c>
      <c r="HM1083" s="15">
        <v>216</v>
      </c>
      <c r="HN1083" s="15">
        <v>217</v>
      </c>
      <c r="HO1083" s="15">
        <v>218</v>
      </c>
      <c r="HP1083" s="15">
        <v>219</v>
      </c>
    </row>
    <row r="1084" spans="4:225" s="15" customFormat="1">
      <c r="E1084" s="475" t="s">
        <v>311</v>
      </c>
      <c r="F1084" s="15">
        <v>215</v>
      </c>
      <c r="G1084" s="15">
        <v>153</v>
      </c>
      <c r="H1084" s="15">
        <v>180</v>
      </c>
      <c r="I1084" s="15">
        <v>51</v>
      </c>
      <c r="J1084" s="15">
        <v>18</v>
      </c>
      <c r="K1084" s="15">
        <v>32</v>
      </c>
      <c r="L1084" s="15">
        <v>84</v>
      </c>
      <c r="M1084" s="15">
        <v>164</v>
      </c>
      <c r="N1084" s="15">
        <v>160</v>
      </c>
      <c r="O1084" s="15">
        <v>138</v>
      </c>
      <c r="P1084" s="15">
        <v>40</v>
      </c>
      <c r="Q1084" s="15">
        <v>165</v>
      </c>
      <c r="R1084" s="15">
        <v>186</v>
      </c>
      <c r="S1084" s="15">
        <v>206</v>
      </c>
      <c r="T1084" s="15">
        <v>178</v>
      </c>
      <c r="U1084" s="15">
        <v>70</v>
      </c>
      <c r="V1084" s="15">
        <v>83</v>
      </c>
      <c r="W1084" s="15">
        <v>57</v>
      </c>
      <c r="X1084" s="15">
        <v>27</v>
      </c>
      <c r="Y1084" s="15">
        <v>16</v>
      </c>
      <c r="Z1084" s="15">
        <v>39</v>
      </c>
      <c r="AA1084" s="15">
        <v>111</v>
      </c>
      <c r="AB1084" s="15">
        <v>64</v>
      </c>
      <c r="AC1084" s="15">
        <v>158</v>
      </c>
      <c r="AD1084" s="15">
        <v>103</v>
      </c>
      <c r="AE1084" s="15">
        <v>13</v>
      </c>
      <c r="AF1084" s="15">
        <v>100</v>
      </c>
      <c r="AG1084" s="15">
        <v>30</v>
      </c>
      <c r="AH1084" s="15">
        <v>78</v>
      </c>
      <c r="AI1084" s="15">
        <v>179</v>
      </c>
      <c r="AJ1084" s="15">
        <v>134</v>
      </c>
      <c r="AK1084" s="15">
        <v>149</v>
      </c>
      <c r="AL1084" s="15">
        <v>1</v>
      </c>
      <c r="AM1084" s="15">
        <v>37</v>
      </c>
      <c r="AN1084" s="15">
        <v>44</v>
      </c>
      <c r="AO1084" s="15">
        <v>87</v>
      </c>
      <c r="AP1084" s="15">
        <v>193</v>
      </c>
      <c r="AQ1084" s="15">
        <v>184</v>
      </c>
      <c r="AR1084" s="15">
        <v>212</v>
      </c>
      <c r="AS1084" s="15">
        <v>167</v>
      </c>
      <c r="AT1084" s="15">
        <v>195</v>
      </c>
      <c r="AU1084" s="15">
        <v>10</v>
      </c>
      <c r="AV1084" s="15">
        <v>85</v>
      </c>
      <c r="AW1084" s="15">
        <v>190</v>
      </c>
      <c r="AX1084" s="15">
        <v>21</v>
      </c>
      <c r="AY1084" s="15">
        <v>119</v>
      </c>
      <c r="AZ1084" s="15">
        <v>129</v>
      </c>
      <c r="BA1084" s="15">
        <v>12</v>
      </c>
      <c r="BB1084" s="15">
        <v>171</v>
      </c>
      <c r="BC1084" s="15">
        <v>208</v>
      </c>
      <c r="BD1084" s="15">
        <v>162</v>
      </c>
      <c r="BE1084" s="15">
        <v>23</v>
      </c>
      <c r="BF1084" s="15">
        <v>144</v>
      </c>
      <c r="BG1084" s="15">
        <v>17</v>
      </c>
      <c r="BH1084" s="15">
        <v>128</v>
      </c>
      <c r="BI1084" s="15">
        <v>127</v>
      </c>
      <c r="BJ1084" s="15">
        <v>163</v>
      </c>
      <c r="BK1084" s="15">
        <v>109</v>
      </c>
      <c r="BL1084" s="15">
        <v>97</v>
      </c>
      <c r="BM1084" s="15">
        <v>196</v>
      </c>
      <c r="BN1084" s="15">
        <v>130</v>
      </c>
      <c r="BO1084" s="15">
        <v>46</v>
      </c>
      <c r="BP1084" s="15">
        <v>154</v>
      </c>
      <c r="BQ1084" s="15">
        <v>26</v>
      </c>
      <c r="BR1084" s="15">
        <v>106</v>
      </c>
      <c r="BS1084" s="15">
        <v>59</v>
      </c>
      <c r="BT1084" s="15">
        <v>65</v>
      </c>
      <c r="BU1084" s="15">
        <v>89</v>
      </c>
      <c r="BV1084" s="15">
        <v>211</v>
      </c>
      <c r="BW1084" s="15">
        <v>217</v>
      </c>
      <c r="BX1084" s="15">
        <v>185</v>
      </c>
      <c r="BY1084" s="15">
        <v>199</v>
      </c>
      <c r="BZ1084" s="15">
        <v>52</v>
      </c>
      <c r="CA1084" s="15">
        <v>82</v>
      </c>
      <c r="CB1084" s="15">
        <v>147</v>
      </c>
      <c r="CC1084" s="15">
        <v>135</v>
      </c>
      <c r="CD1084" s="15">
        <v>3</v>
      </c>
      <c r="CE1084" s="15">
        <v>192</v>
      </c>
      <c r="CF1084" s="15">
        <v>113</v>
      </c>
      <c r="CG1084" s="15">
        <v>146</v>
      </c>
      <c r="CH1084" s="15">
        <v>214</v>
      </c>
      <c r="CI1084" s="15">
        <v>74</v>
      </c>
      <c r="CJ1084" s="15">
        <v>161</v>
      </c>
      <c r="CK1084" s="15">
        <v>7</v>
      </c>
      <c r="CL1084" s="15">
        <v>58</v>
      </c>
      <c r="CM1084" s="15">
        <v>53</v>
      </c>
      <c r="CN1084" s="15">
        <v>63</v>
      </c>
      <c r="CO1084" s="15">
        <v>42</v>
      </c>
      <c r="CP1084" s="15">
        <v>150</v>
      </c>
      <c r="CQ1084" s="15">
        <v>92</v>
      </c>
      <c r="CR1084" s="15">
        <v>174</v>
      </c>
      <c r="CS1084" s="15">
        <v>188</v>
      </c>
      <c r="CT1084" s="15">
        <v>122</v>
      </c>
      <c r="CU1084" s="15">
        <v>182</v>
      </c>
      <c r="CV1084" s="15">
        <v>169</v>
      </c>
      <c r="CW1084" s="15">
        <v>94</v>
      </c>
      <c r="CX1084" s="15">
        <v>96</v>
      </c>
      <c r="CY1084" s="15">
        <v>194</v>
      </c>
      <c r="CZ1084" s="15">
        <v>86</v>
      </c>
      <c r="DA1084" s="15">
        <v>6</v>
      </c>
      <c r="DB1084" s="15">
        <v>54</v>
      </c>
      <c r="DC1084" s="15">
        <v>145</v>
      </c>
      <c r="DD1084" s="15">
        <v>159</v>
      </c>
      <c r="DE1084" s="15">
        <v>126</v>
      </c>
      <c r="DF1084" s="15">
        <v>136</v>
      </c>
      <c r="DG1084" s="15">
        <v>124</v>
      </c>
      <c r="DH1084" s="15">
        <v>139</v>
      </c>
      <c r="DI1084" s="15">
        <v>116</v>
      </c>
      <c r="DJ1084" s="15">
        <v>170</v>
      </c>
      <c r="DK1084" s="15">
        <v>197</v>
      </c>
      <c r="DL1084" s="15">
        <v>152</v>
      </c>
      <c r="DM1084" s="15">
        <v>43</v>
      </c>
      <c r="DN1084" s="15">
        <v>102</v>
      </c>
      <c r="DO1084" s="15">
        <v>38</v>
      </c>
      <c r="DP1084" s="15">
        <v>72</v>
      </c>
      <c r="DQ1084" s="15">
        <v>132</v>
      </c>
      <c r="DR1084" s="15">
        <v>173</v>
      </c>
      <c r="DS1084" s="15">
        <v>15</v>
      </c>
      <c r="DT1084" s="15">
        <v>88</v>
      </c>
      <c r="DU1084" s="15">
        <v>48</v>
      </c>
      <c r="DV1084" s="15">
        <v>168</v>
      </c>
      <c r="DW1084" s="15">
        <v>156</v>
      </c>
      <c r="DX1084" s="15">
        <v>71</v>
      </c>
      <c r="DY1084" s="15">
        <v>202</v>
      </c>
      <c r="DZ1084" s="15">
        <v>62</v>
      </c>
      <c r="EA1084" s="15">
        <v>210</v>
      </c>
      <c r="EB1084" s="15">
        <v>66</v>
      </c>
      <c r="EC1084" s="15">
        <v>107</v>
      </c>
      <c r="ED1084" s="15">
        <v>47</v>
      </c>
      <c r="EE1084" s="15">
        <v>183</v>
      </c>
      <c r="EF1084" s="15">
        <v>200</v>
      </c>
      <c r="EG1084" s="15">
        <v>176</v>
      </c>
      <c r="EH1084" s="15">
        <v>11</v>
      </c>
      <c r="EI1084" s="15">
        <v>31</v>
      </c>
      <c r="EJ1084" s="15">
        <v>209</v>
      </c>
      <c r="EK1084" s="15">
        <v>5</v>
      </c>
      <c r="EL1084" s="15">
        <v>108</v>
      </c>
      <c r="EM1084" s="15">
        <v>177</v>
      </c>
      <c r="EN1084" s="15">
        <v>143</v>
      </c>
      <c r="EO1084" s="15">
        <v>133</v>
      </c>
      <c r="EP1084" s="15">
        <v>95</v>
      </c>
      <c r="EQ1084" s="15">
        <v>148</v>
      </c>
      <c r="ER1084" s="15">
        <v>9</v>
      </c>
      <c r="ES1084" s="15">
        <v>117</v>
      </c>
      <c r="ET1084" s="15">
        <v>123</v>
      </c>
      <c r="EU1084" s="15">
        <v>80</v>
      </c>
      <c r="EV1084" s="15">
        <v>68</v>
      </c>
      <c r="EW1084" s="15">
        <v>172</v>
      </c>
      <c r="EX1084" s="15">
        <v>61</v>
      </c>
      <c r="EY1084" s="15">
        <v>81</v>
      </c>
      <c r="EZ1084" s="15">
        <v>189</v>
      </c>
      <c r="FA1084" s="15">
        <v>4</v>
      </c>
      <c r="FB1084" s="15">
        <v>90</v>
      </c>
      <c r="FC1084" s="15">
        <v>22</v>
      </c>
      <c r="FD1084" s="15">
        <v>56</v>
      </c>
      <c r="FE1084" s="15">
        <v>93</v>
      </c>
      <c r="FF1084" s="15">
        <v>36</v>
      </c>
      <c r="FG1084" s="15">
        <v>55</v>
      </c>
      <c r="FH1084" s="15">
        <v>8</v>
      </c>
      <c r="FI1084" s="15">
        <v>204</v>
      </c>
      <c r="FJ1084" s="15">
        <v>207</v>
      </c>
      <c r="FK1084" s="15">
        <v>166</v>
      </c>
      <c r="FL1084" s="15">
        <v>75</v>
      </c>
      <c r="FM1084" s="15">
        <v>181</v>
      </c>
      <c r="FN1084" s="15">
        <v>19</v>
      </c>
      <c r="FO1084" s="15">
        <v>67</v>
      </c>
      <c r="FP1084" s="15">
        <v>110</v>
      </c>
      <c r="FQ1084" s="15">
        <v>79</v>
      </c>
      <c r="FR1084" s="15">
        <v>101</v>
      </c>
      <c r="FS1084" s="15">
        <v>141</v>
      </c>
      <c r="FT1084" s="15">
        <v>213</v>
      </c>
      <c r="FU1084" s="15">
        <v>34</v>
      </c>
      <c r="FV1084" s="15">
        <v>50</v>
      </c>
      <c r="FW1084" s="15">
        <v>28</v>
      </c>
      <c r="FX1084" s="15">
        <v>99</v>
      </c>
      <c r="FY1084" s="15">
        <v>73</v>
      </c>
      <c r="FZ1084" s="15">
        <v>115</v>
      </c>
      <c r="GA1084" s="15">
        <v>155</v>
      </c>
      <c r="GB1084" s="15">
        <v>91</v>
      </c>
      <c r="GC1084" s="15">
        <v>77</v>
      </c>
      <c r="GD1084" s="15">
        <v>104</v>
      </c>
      <c r="GE1084" s="15">
        <v>69</v>
      </c>
      <c r="GF1084" s="15">
        <v>157</v>
      </c>
      <c r="GG1084" s="15">
        <v>33</v>
      </c>
      <c r="GH1084" s="15">
        <v>24</v>
      </c>
      <c r="GI1084" s="15">
        <v>35</v>
      </c>
      <c r="GJ1084" s="15">
        <v>203</v>
      </c>
      <c r="GK1084" s="15">
        <v>20</v>
      </c>
      <c r="GL1084" s="15">
        <v>151</v>
      </c>
      <c r="GM1084" s="15">
        <v>216</v>
      </c>
      <c r="GN1084" s="15">
        <v>98</v>
      </c>
      <c r="GO1084" s="15">
        <v>105</v>
      </c>
      <c r="GP1084" s="15">
        <v>25</v>
      </c>
      <c r="GQ1084" s="15">
        <v>201</v>
      </c>
      <c r="GR1084" s="15">
        <v>187</v>
      </c>
      <c r="GS1084" s="15">
        <v>114</v>
      </c>
      <c r="GT1084" s="15">
        <v>218</v>
      </c>
      <c r="GU1084" s="15">
        <v>175</v>
      </c>
      <c r="GV1084" s="15">
        <v>76</v>
      </c>
      <c r="GW1084" s="15">
        <v>131</v>
      </c>
      <c r="GX1084" s="15">
        <v>205</v>
      </c>
      <c r="GY1084" s="15">
        <v>29</v>
      </c>
      <c r="GZ1084" s="15">
        <v>137</v>
      </c>
      <c r="HA1084" s="15">
        <v>112</v>
      </c>
      <c r="HB1084" s="15">
        <v>14</v>
      </c>
      <c r="HC1084" s="15">
        <v>198</v>
      </c>
      <c r="HD1084" s="15">
        <v>219</v>
      </c>
      <c r="HE1084" s="15">
        <v>121</v>
      </c>
      <c r="HF1084" s="15">
        <v>41</v>
      </c>
      <c r="HG1084" s="15">
        <v>191</v>
      </c>
      <c r="HH1084" s="15">
        <v>142</v>
      </c>
      <c r="HI1084" s="15">
        <v>45</v>
      </c>
      <c r="HJ1084" s="15">
        <v>120</v>
      </c>
      <c r="HK1084" s="15">
        <v>2</v>
      </c>
      <c r="HL1084" s="15">
        <v>49</v>
      </c>
      <c r="HM1084" s="15">
        <v>125</v>
      </c>
      <c r="HN1084" s="15">
        <v>118</v>
      </c>
      <c r="HO1084" s="15">
        <v>60</v>
      </c>
      <c r="HP1084" s="15">
        <v>140</v>
      </c>
    </row>
    <row r="1085" spans="4:225" s="15" customFormat="1">
      <c r="E1085" s="475" t="s">
        <v>313</v>
      </c>
      <c r="F1085" s="15">
        <v>217</v>
      </c>
      <c r="G1085" s="15">
        <v>210</v>
      </c>
      <c r="H1085" s="15">
        <v>171</v>
      </c>
      <c r="I1085" s="15">
        <v>146</v>
      </c>
      <c r="J1085" s="15">
        <v>121</v>
      </c>
      <c r="K1085" s="15">
        <v>109</v>
      </c>
      <c r="L1085" s="15">
        <v>133</v>
      </c>
      <c r="M1085" s="15">
        <v>149</v>
      </c>
      <c r="N1085" s="15">
        <v>6</v>
      </c>
      <c r="O1085" s="15">
        <v>71</v>
      </c>
      <c r="P1085" s="15">
        <v>170</v>
      </c>
      <c r="Q1085" s="15">
        <v>138</v>
      </c>
      <c r="R1085" s="15">
        <v>74</v>
      </c>
      <c r="S1085" s="15">
        <v>163</v>
      </c>
      <c r="T1085" s="15">
        <v>211</v>
      </c>
      <c r="U1085" s="15">
        <v>44</v>
      </c>
      <c r="V1085" s="15">
        <v>164</v>
      </c>
      <c r="W1085" s="15">
        <v>181</v>
      </c>
      <c r="X1085" s="15">
        <v>177</v>
      </c>
      <c r="Y1085" s="15">
        <v>122</v>
      </c>
      <c r="Z1085" s="15">
        <v>99</v>
      </c>
      <c r="AA1085" s="15">
        <v>143</v>
      </c>
      <c r="AB1085" s="15">
        <v>86</v>
      </c>
      <c r="AC1085" s="15">
        <v>111</v>
      </c>
      <c r="AD1085" s="15">
        <v>68</v>
      </c>
      <c r="AE1085" s="15">
        <v>4</v>
      </c>
      <c r="AF1085" s="15">
        <v>31</v>
      </c>
      <c r="AG1085" s="15">
        <v>84</v>
      </c>
      <c r="AH1085" s="15">
        <v>118</v>
      </c>
      <c r="AI1085" s="15">
        <v>107</v>
      </c>
      <c r="AJ1085" s="15">
        <v>27</v>
      </c>
      <c r="AK1085" s="15">
        <v>33</v>
      </c>
      <c r="AL1085" s="15">
        <v>59</v>
      </c>
      <c r="AM1085" s="15">
        <v>205</v>
      </c>
      <c r="AN1085" s="15">
        <v>166</v>
      </c>
      <c r="AO1085" s="15">
        <v>17</v>
      </c>
      <c r="AP1085" s="15">
        <v>79</v>
      </c>
      <c r="AQ1085" s="15">
        <v>10</v>
      </c>
      <c r="AR1085" s="15">
        <v>215</v>
      </c>
      <c r="AS1085" s="15">
        <v>91</v>
      </c>
      <c r="AT1085" s="15">
        <v>69</v>
      </c>
      <c r="AU1085" s="15">
        <v>144</v>
      </c>
      <c r="AV1085" s="15">
        <v>200</v>
      </c>
      <c r="AW1085" s="15">
        <v>83</v>
      </c>
      <c r="AX1085" s="15">
        <v>43</v>
      </c>
      <c r="AY1085" s="15">
        <v>208</v>
      </c>
      <c r="AZ1085" s="15">
        <v>15</v>
      </c>
      <c r="BA1085" s="15">
        <v>105</v>
      </c>
      <c r="BB1085" s="15">
        <v>218</v>
      </c>
      <c r="BC1085" s="15">
        <v>203</v>
      </c>
      <c r="BD1085" s="15">
        <v>72</v>
      </c>
      <c r="BE1085" s="15">
        <v>51</v>
      </c>
      <c r="BF1085" s="15">
        <v>139</v>
      </c>
      <c r="BG1085" s="15">
        <v>87</v>
      </c>
      <c r="BH1085" s="15">
        <v>26</v>
      </c>
      <c r="BI1085" s="15">
        <v>160</v>
      </c>
      <c r="BJ1085" s="15">
        <v>154</v>
      </c>
      <c r="BK1085" s="15">
        <v>54</v>
      </c>
      <c r="BL1085" s="15">
        <v>67</v>
      </c>
      <c r="BM1085" s="15">
        <v>63</v>
      </c>
      <c r="BN1085" s="15">
        <v>97</v>
      </c>
      <c r="BO1085" s="15">
        <v>135</v>
      </c>
      <c r="BP1085" s="15">
        <v>7</v>
      </c>
      <c r="BQ1085" s="15">
        <v>106</v>
      </c>
      <c r="BR1085" s="15">
        <v>142</v>
      </c>
      <c r="BS1085" s="15">
        <v>49</v>
      </c>
      <c r="BT1085" s="15">
        <v>64</v>
      </c>
      <c r="BU1085" s="15">
        <v>22</v>
      </c>
      <c r="BV1085" s="15">
        <v>137</v>
      </c>
      <c r="BW1085" s="15">
        <v>104</v>
      </c>
      <c r="BX1085" s="15">
        <v>47</v>
      </c>
      <c r="BY1085" s="15">
        <v>155</v>
      </c>
      <c r="BZ1085" s="15">
        <v>129</v>
      </c>
      <c r="CA1085" s="15">
        <v>141</v>
      </c>
      <c r="CB1085" s="15">
        <v>39</v>
      </c>
      <c r="CC1085" s="15">
        <v>24</v>
      </c>
      <c r="CD1085" s="15">
        <v>88</v>
      </c>
      <c r="CE1085" s="15">
        <v>182</v>
      </c>
      <c r="CF1085" s="15">
        <v>66</v>
      </c>
      <c r="CG1085" s="15">
        <v>214</v>
      </c>
      <c r="CH1085" s="15">
        <v>158</v>
      </c>
      <c r="CI1085" s="15">
        <v>40</v>
      </c>
      <c r="CJ1085" s="15">
        <v>16</v>
      </c>
      <c r="CK1085" s="15">
        <v>116</v>
      </c>
      <c r="CL1085" s="15">
        <v>42</v>
      </c>
      <c r="CM1085" s="15">
        <v>128</v>
      </c>
      <c r="CN1085" s="15">
        <v>58</v>
      </c>
      <c r="CO1085" s="15">
        <v>112</v>
      </c>
      <c r="CP1085" s="15">
        <v>213</v>
      </c>
      <c r="CQ1085" s="15">
        <v>207</v>
      </c>
      <c r="CR1085" s="15">
        <v>30</v>
      </c>
      <c r="CS1085" s="15">
        <v>103</v>
      </c>
      <c r="CT1085" s="15">
        <v>92</v>
      </c>
      <c r="CU1085" s="15">
        <v>173</v>
      </c>
      <c r="CV1085" s="15">
        <v>98</v>
      </c>
      <c r="CW1085" s="15">
        <v>14</v>
      </c>
      <c r="CX1085" s="15">
        <v>178</v>
      </c>
      <c r="CY1085" s="15">
        <v>197</v>
      </c>
      <c r="CZ1085" s="15">
        <v>21</v>
      </c>
      <c r="DA1085" s="15">
        <v>41</v>
      </c>
      <c r="DB1085" s="15">
        <v>29</v>
      </c>
      <c r="DC1085" s="15">
        <v>194</v>
      </c>
      <c r="DD1085" s="15">
        <v>2</v>
      </c>
      <c r="DE1085" s="15">
        <v>161</v>
      </c>
      <c r="DF1085" s="15">
        <v>172</v>
      </c>
      <c r="DG1085" s="15">
        <v>19</v>
      </c>
      <c r="DH1085" s="15">
        <v>8</v>
      </c>
      <c r="DI1085" s="15">
        <v>45</v>
      </c>
      <c r="DJ1085" s="15">
        <v>195</v>
      </c>
      <c r="DK1085" s="15">
        <v>206</v>
      </c>
      <c r="DL1085" s="15">
        <v>209</v>
      </c>
      <c r="DM1085" s="15">
        <v>48</v>
      </c>
      <c r="DN1085" s="15">
        <v>191</v>
      </c>
      <c r="DO1085" s="15">
        <v>148</v>
      </c>
      <c r="DP1085" s="15">
        <v>12</v>
      </c>
      <c r="DQ1085" s="15">
        <v>113</v>
      </c>
      <c r="DR1085" s="15">
        <v>216</v>
      </c>
      <c r="DS1085" s="15">
        <v>62</v>
      </c>
      <c r="DT1085" s="15">
        <v>153</v>
      </c>
      <c r="DU1085" s="15">
        <v>157</v>
      </c>
      <c r="DV1085" s="15">
        <v>115</v>
      </c>
      <c r="DW1085" s="15">
        <v>20</v>
      </c>
      <c r="DX1085" s="15">
        <v>136</v>
      </c>
      <c r="DY1085" s="15">
        <v>93</v>
      </c>
      <c r="DZ1085" s="15">
        <v>76</v>
      </c>
      <c r="EA1085" s="15">
        <v>204</v>
      </c>
      <c r="EB1085" s="15">
        <v>185</v>
      </c>
      <c r="EC1085" s="15">
        <v>94</v>
      </c>
      <c r="ED1085" s="15">
        <v>23</v>
      </c>
      <c r="EE1085" s="15">
        <v>1</v>
      </c>
      <c r="EF1085" s="15">
        <v>212</v>
      </c>
      <c r="EG1085" s="15">
        <v>9</v>
      </c>
      <c r="EH1085" s="15">
        <v>65</v>
      </c>
      <c r="EI1085" s="15">
        <v>56</v>
      </c>
      <c r="EJ1085" s="15">
        <v>174</v>
      </c>
      <c r="EK1085" s="15">
        <v>77</v>
      </c>
      <c r="EL1085" s="15">
        <v>18</v>
      </c>
      <c r="EM1085" s="15">
        <v>130</v>
      </c>
      <c r="EN1085" s="15">
        <v>53</v>
      </c>
      <c r="EO1085" s="15">
        <v>132</v>
      </c>
      <c r="EP1085" s="15">
        <v>150</v>
      </c>
      <c r="EQ1085" s="15">
        <v>89</v>
      </c>
      <c r="ER1085" s="15">
        <v>187</v>
      </c>
      <c r="ES1085" s="15">
        <v>168</v>
      </c>
      <c r="ET1085" s="15">
        <v>192</v>
      </c>
      <c r="EU1085" s="15">
        <v>28</v>
      </c>
      <c r="EV1085" s="15">
        <v>120</v>
      </c>
      <c r="EW1085" s="15">
        <v>114</v>
      </c>
      <c r="EX1085" s="15">
        <v>95</v>
      </c>
      <c r="EY1085" s="15">
        <v>193</v>
      </c>
      <c r="EZ1085" s="15">
        <v>183</v>
      </c>
      <c r="FA1085" s="15">
        <v>85</v>
      </c>
      <c r="FB1085" s="15">
        <v>119</v>
      </c>
      <c r="FC1085" s="15">
        <v>57</v>
      </c>
      <c r="FD1085" s="15">
        <v>108</v>
      </c>
      <c r="FE1085" s="15">
        <v>219</v>
      </c>
      <c r="FF1085" s="15">
        <v>184</v>
      </c>
      <c r="FG1085" s="15">
        <v>81</v>
      </c>
      <c r="FH1085" s="15">
        <v>102</v>
      </c>
      <c r="FI1085" s="15">
        <v>188</v>
      </c>
      <c r="FJ1085" s="15">
        <v>55</v>
      </c>
      <c r="FK1085" s="15">
        <v>123</v>
      </c>
      <c r="FL1085" s="15">
        <v>202</v>
      </c>
      <c r="FM1085" s="15">
        <v>162</v>
      </c>
      <c r="FN1085" s="15">
        <v>3</v>
      </c>
      <c r="FO1085" s="15">
        <v>169</v>
      </c>
      <c r="FP1085" s="15">
        <v>175</v>
      </c>
      <c r="FQ1085" s="15">
        <v>82</v>
      </c>
      <c r="FR1085" s="15">
        <v>152</v>
      </c>
      <c r="FS1085" s="15">
        <v>11</v>
      </c>
      <c r="FT1085" s="15">
        <v>165</v>
      </c>
      <c r="FU1085" s="15">
        <v>201</v>
      </c>
      <c r="FV1085" s="15">
        <v>100</v>
      </c>
      <c r="FW1085" s="15">
        <v>127</v>
      </c>
      <c r="FX1085" s="15">
        <v>134</v>
      </c>
      <c r="FY1085" s="15">
        <v>34</v>
      </c>
      <c r="FZ1085" s="15">
        <v>60</v>
      </c>
      <c r="GA1085" s="15">
        <v>61</v>
      </c>
      <c r="GB1085" s="15">
        <v>198</v>
      </c>
      <c r="GC1085" s="15">
        <v>124</v>
      </c>
      <c r="GD1085" s="15">
        <v>38</v>
      </c>
      <c r="GE1085" s="15">
        <v>78</v>
      </c>
      <c r="GF1085" s="15">
        <v>199</v>
      </c>
      <c r="GG1085" s="15">
        <v>46</v>
      </c>
      <c r="GH1085" s="15">
        <v>176</v>
      </c>
      <c r="GI1085" s="15">
        <v>167</v>
      </c>
      <c r="GJ1085" s="15">
        <v>75</v>
      </c>
      <c r="GK1085" s="15">
        <v>196</v>
      </c>
      <c r="GL1085" s="15">
        <v>186</v>
      </c>
      <c r="GM1085" s="15">
        <v>52</v>
      </c>
      <c r="GN1085" s="15">
        <v>140</v>
      </c>
      <c r="GO1085" s="15">
        <v>50</v>
      </c>
      <c r="GP1085" s="15">
        <v>147</v>
      </c>
      <c r="GQ1085" s="15">
        <v>131</v>
      </c>
      <c r="GR1085" s="15">
        <v>126</v>
      </c>
      <c r="GS1085" s="15">
        <v>190</v>
      </c>
      <c r="GT1085" s="15">
        <v>125</v>
      </c>
      <c r="GU1085" s="15">
        <v>70</v>
      </c>
      <c r="GV1085" s="15">
        <v>80</v>
      </c>
      <c r="GW1085" s="15">
        <v>151</v>
      </c>
      <c r="GX1085" s="15">
        <v>179</v>
      </c>
      <c r="GY1085" s="15">
        <v>189</v>
      </c>
      <c r="GZ1085" s="15">
        <v>145</v>
      </c>
      <c r="HA1085" s="15">
        <v>5</v>
      </c>
      <c r="HB1085" s="15">
        <v>32</v>
      </c>
      <c r="HC1085" s="15">
        <v>90</v>
      </c>
      <c r="HD1085" s="15">
        <v>159</v>
      </c>
      <c r="HE1085" s="15">
        <v>37</v>
      </c>
      <c r="HF1085" s="15">
        <v>13</v>
      </c>
      <c r="HG1085" s="15">
        <v>73</v>
      </c>
      <c r="HH1085" s="15">
        <v>180</v>
      </c>
      <c r="HI1085" s="15">
        <v>101</v>
      </c>
      <c r="HJ1085" s="15">
        <v>35</v>
      </c>
      <c r="HK1085" s="15">
        <v>96</v>
      </c>
      <c r="HL1085" s="15">
        <v>36</v>
      </c>
      <c r="HM1085" s="15">
        <v>117</v>
      </c>
      <c r="HN1085" s="15">
        <v>25</v>
      </c>
      <c r="HO1085" s="15">
        <v>110</v>
      </c>
      <c r="HP1085" s="15">
        <v>156</v>
      </c>
    </row>
    <row r="1086" spans="4:225" s="15" customFormat="1"/>
    <row r="1087" spans="4:225" s="15" customFormat="1">
      <c r="D1087" s="479">
        <v>220</v>
      </c>
      <c r="E1087" s="40" t="s">
        <v>338</v>
      </c>
    </row>
    <row r="1088" spans="4:225" s="15" customFormat="1">
      <c r="E1088" s="475" t="s">
        <v>283</v>
      </c>
      <c r="F1088" s="15">
        <v>1</v>
      </c>
      <c r="G1088" s="15">
        <v>2</v>
      </c>
      <c r="H1088" s="15">
        <v>3</v>
      </c>
      <c r="I1088" s="15">
        <v>4</v>
      </c>
      <c r="J1088" s="15">
        <v>5</v>
      </c>
      <c r="K1088" s="15">
        <v>6</v>
      </c>
      <c r="L1088" s="15">
        <v>7</v>
      </c>
      <c r="M1088" s="15">
        <v>8</v>
      </c>
      <c r="N1088" s="15">
        <v>9</v>
      </c>
      <c r="O1088" s="15">
        <v>10</v>
      </c>
      <c r="P1088" s="15">
        <v>11</v>
      </c>
      <c r="Q1088" s="15">
        <v>12</v>
      </c>
      <c r="R1088" s="15">
        <v>13</v>
      </c>
      <c r="S1088" s="15">
        <v>14</v>
      </c>
      <c r="T1088" s="15">
        <v>15</v>
      </c>
      <c r="U1088" s="15">
        <v>16</v>
      </c>
      <c r="V1088" s="15">
        <v>17</v>
      </c>
      <c r="W1088" s="15">
        <v>18</v>
      </c>
      <c r="X1088" s="15">
        <v>19</v>
      </c>
      <c r="Y1088" s="15">
        <v>20</v>
      </c>
      <c r="Z1088" s="15">
        <v>21</v>
      </c>
      <c r="AA1088" s="15">
        <v>22</v>
      </c>
      <c r="AB1088" s="15">
        <v>23</v>
      </c>
      <c r="AC1088" s="15">
        <v>24</v>
      </c>
      <c r="AD1088" s="15">
        <v>25</v>
      </c>
      <c r="AE1088" s="15">
        <v>26</v>
      </c>
      <c r="AF1088" s="15">
        <v>27</v>
      </c>
      <c r="AG1088" s="15">
        <v>28</v>
      </c>
      <c r="AH1088" s="15">
        <v>29</v>
      </c>
      <c r="AI1088" s="15">
        <v>30</v>
      </c>
      <c r="AJ1088" s="15">
        <v>31</v>
      </c>
      <c r="AK1088" s="15">
        <v>32</v>
      </c>
      <c r="AL1088" s="15">
        <v>33</v>
      </c>
      <c r="AM1088" s="15">
        <v>34</v>
      </c>
      <c r="AN1088" s="15">
        <v>35</v>
      </c>
      <c r="AO1088" s="15">
        <v>36</v>
      </c>
      <c r="AP1088" s="15">
        <v>37</v>
      </c>
      <c r="AQ1088" s="15">
        <v>38</v>
      </c>
      <c r="AR1088" s="15">
        <v>39</v>
      </c>
      <c r="AS1088" s="15">
        <v>40</v>
      </c>
      <c r="AT1088" s="15">
        <v>41</v>
      </c>
      <c r="AU1088" s="15">
        <v>42</v>
      </c>
      <c r="AV1088" s="15">
        <v>43</v>
      </c>
      <c r="AW1088" s="15">
        <v>44</v>
      </c>
      <c r="AX1088" s="15">
        <v>45</v>
      </c>
      <c r="AY1088" s="15">
        <v>46</v>
      </c>
      <c r="AZ1088" s="15">
        <v>47</v>
      </c>
      <c r="BA1088" s="15">
        <v>48</v>
      </c>
      <c r="BB1088" s="15">
        <v>49</v>
      </c>
      <c r="BC1088" s="15">
        <v>50</v>
      </c>
      <c r="BD1088" s="15">
        <v>51</v>
      </c>
      <c r="BE1088" s="15">
        <v>52</v>
      </c>
      <c r="BF1088" s="15">
        <v>53</v>
      </c>
      <c r="BG1088" s="15">
        <v>54</v>
      </c>
      <c r="BH1088" s="15">
        <v>55</v>
      </c>
      <c r="BI1088" s="15">
        <v>56</v>
      </c>
      <c r="BJ1088" s="15">
        <v>57</v>
      </c>
      <c r="BK1088" s="15">
        <v>58</v>
      </c>
      <c r="BL1088" s="15">
        <v>59</v>
      </c>
      <c r="BM1088" s="15">
        <v>60</v>
      </c>
      <c r="BN1088" s="15">
        <v>61</v>
      </c>
      <c r="BO1088" s="15">
        <v>62</v>
      </c>
      <c r="BP1088" s="15">
        <v>63</v>
      </c>
      <c r="BQ1088" s="15">
        <v>64</v>
      </c>
      <c r="BR1088" s="15">
        <v>65</v>
      </c>
      <c r="BS1088" s="15">
        <v>66</v>
      </c>
      <c r="BT1088" s="15">
        <v>67</v>
      </c>
      <c r="BU1088" s="15">
        <v>68</v>
      </c>
      <c r="BV1088" s="15">
        <v>69</v>
      </c>
      <c r="BW1088" s="15">
        <v>70</v>
      </c>
      <c r="BX1088" s="15">
        <v>71</v>
      </c>
      <c r="BY1088" s="15">
        <v>72</v>
      </c>
      <c r="BZ1088" s="15">
        <v>73</v>
      </c>
      <c r="CA1088" s="15">
        <v>74</v>
      </c>
      <c r="CB1088" s="15">
        <v>75</v>
      </c>
      <c r="CC1088" s="15">
        <v>76</v>
      </c>
      <c r="CD1088" s="15">
        <v>77</v>
      </c>
      <c r="CE1088" s="15">
        <v>78</v>
      </c>
      <c r="CF1088" s="15">
        <v>79</v>
      </c>
      <c r="CG1088" s="15">
        <v>80</v>
      </c>
      <c r="CH1088" s="15">
        <v>81</v>
      </c>
      <c r="CI1088" s="15">
        <v>82</v>
      </c>
      <c r="CJ1088" s="15">
        <v>83</v>
      </c>
      <c r="CK1088" s="15">
        <v>84</v>
      </c>
      <c r="CL1088" s="15">
        <v>85</v>
      </c>
      <c r="CM1088" s="15">
        <v>86</v>
      </c>
      <c r="CN1088" s="15">
        <v>87</v>
      </c>
      <c r="CO1088" s="15">
        <v>88</v>
      </c>
      <c r="CP1088" s="15">
        <v>89</v>
      </c>
      <c r="CQ1088" s="15">
        <v>90</v>
      </c>
      <c r="CR1088" s="15">
        <v>91</v>
      </c>
      <c r="CS1088" s="15">
        <v>92</v>
      </c>
      <c r="CT1088" s="15">
        <v>93</v>
      </c>
      <c r="CU1088" s="15">
        <v>94</v>
      </c>
      <c r="CV1088" s="15">
        <v>95</v>
      </c>
      <c r="CW1088" s="15">
        <v>96</v>
      </c>
      <c r="CX1088" s="15">
        <v>97</v>
      </c>
      <c r="CY1088" s="15">
        <v>98</v>
      </c>
      <c r="CZ1088" s="15">
        <v>99</v>
      </c>
      <c r="DA1088" s="15">
        <v>100</v>
      </c>
      <c r="DB1088" s="15">
        <v>101</v>
      </c>
      <c r="DC1088" s="15">
        <v>102</v>
      </c>
      <c r="DD1088" s="15">
        <v>103</v>
      </c>
      <c r="DE1088" s="15">
        <v>104</v>
      </c>
      <c r="DF1088" s="15">
        <v>105</v>
      </c>
      <c r="DG1088" s="15">
        <v>106</v>
      </c>
      <c r="DH1088" s="15">
        <v>107</v>
      </c>
      <c r="DI1088" s="15">
        <v>108</v>
      </c>
      <c r="DJ1088" s="15">
        <v>109</v>
      </c>
      <c r="DK1088" s="15">
        <v>110</v>
      </c>
      <c r="DL1088" s="15">
        <v>111</v>
      </c>
      <c r="DM1088" s="15">
        <v>112</v>
      </c>
      <c r="DN1088" s="15">
        <v>113</v>
      </c>
      <c r="DO1088" s="15">
        <v>114</v>
      </c>
      <c r="DP1088" s="15">
        <v>115</v>
      </c>
      <c r="DQ1088" s="15">
        <v>116</v>
      </c>
      <c r="DR1088" s="15">
        <v>117</v>
      </c>
      <c r="DS1088" s="15">
        <v>118</v>
      </c>
      <c r="DT1088" s="15">
        <v>119</v>
      </c>
      <c r="DU1088" s="15">
        <v>120</v>
      </c>
      <c r="DV1088" s="15">
        <v>121</v>
      </c>
      <c r="DW1088" s="15">
        <v>122</v>
      </c>
      <c r="DX1088" s="15">
        <v>123</v>
      </c>
      <c r="DY1088" s="15">
        <v>124</v>
      </c>
      <c r="DZ1088" s="15">
        <v>125</v>
      </c>
      <c r="EA1088" s="15">
        <v>126</v>
      </c>
      <c r="EB1088" s="15">
        <v>127</v>
      </c>
      <c r="EC1088" s="15">
        <v>128</v>
      </c>
      <c r="ED1088" s="15">
        <v>129</v>
      </c>
      <c r="EE1088" s="15">
        <v>130</v>
      </c>
      <c r="EF1088" s="15">
        <v>131</v>
      </c>
      <c r="EG1088" s="15">
        <v>132</v>
      </c>
      <c r="EH1088" s="15">
        <v>133</v>
      </c>
      <c r="EI1088" s="15">
        <v>134</v>
      </c>
      <c r="EJ1088" s="15">
        <v>135</v>
      </c>
      <c r="EK1088" s="15">
        <v>136</v>
      </c>
      <c r="EL1088" s="15">
        <v>137</v>
      </c>
      <c r="EM1088" s="15">
        <v>138</v>
      </c>
      <c r="EN1088" s="15">
        <v>139</v>
      </c>
      <c r="EO1088" s="15">
        <v>140</v>
      </c>
      <c r="EP1088" s="15">
        <v>141</v>
      </c>
      <c r="EQ1088" s="15">
        <v>142</v>
      </c>
      <c r="ER1088" s="15">
        <v>143</v>
      </c>
      <c r="ES1088" s="15">
        <v>144</v>
      </c>
      <c r="ET1088" s="15">
        <v>145</v>
      </c>
      <c r="EU1088" s="15">
        <v>146</v>
      </c>
      <c r="EV1088" s="15">
        <v>147</v>
      </c>
      <c r="EW1088" s="15">
        <v>148</v>
      </c>
      <c r="EX1088" s="15">
        <v>149</v>
      </c>
      <c r="EY1088" s="15">
        <v>150</v>
      </c>
      <c r="EZ1088" s="15">
        <v>151</v>
      </c>
      <c r="FA1088" s="15">
        <v>152</v>
      </c>
      <c r="FB1088" s="15">
        <v>153</v>
      </c>
      <c r="FC1088" s="15">
        <v>154</v>
      </c>
      <c r="FD1088" s="15">
        <v>155</v>
      </c>
      <c r="FE1088" s="15">
        <v>156</v>
      </c>
      <c r="FF1088" s="15">
        <v>157</v>
      </c>
      <c r="FG1088" s="15">
        <v>158</v>
      </c>
      <c r="FH1088" s="15">
        <v>159</v>
      </c>
      <c r="FI1088" s="15">
        <v>160</v>
      </c>
      <c r="FJ1088" s="15">
        <v>161</v>
      </c>
      <c r="FK1088" s="15">
        <v>162</v>
      </c>
      <c r="FL1088" s="15">
        <v>163</v>
      </c>
      <c r="FM1088" s="15">
        <v>164</v>
      </c>
      <c r="FN1088" s="15">
        <v>165</v>
      </c>
      <c r="FO1088" s="15">
        <v>166</v>
      </c>
      <c r="FP1088" s="15">
        <v>167</v>
      </c>
      <c r="FQ1088" s="15">
        <v>168</v>
      </c>
      <c r="FR1088" s="15">
        <v>169</v>
      </c>
      <c r="FS1088" s="15">
        <v>170</v>
      </c>
      <c r="FT1088" s="15">
        <v>171</v>
      </c>
      <c r="FU1088" s="15">
        <v>172</v>
      </c>
      <c r="FV1088" s="15">
        <v>173</v>
      </c>
      <c r="FW1088" s="15">
        <v>174</v>
      </c>
      <c r="FX1088" s="15">
        <v>175</v>
      </c>
      <c r="FY1088" s="15">
        <v>176</v>
      </c>
      <c r="FZ1088" s="15">
        <v>177</v>
      </c>
      <c r="GA1088" s="15">
        <v>178</v>
      </c>
      <c r="GB1088" s="15">
        <v>179</v>
      </c>
      <c r="GC1088" s="15">
        <v>180</v>
      </c>
      <c r="GD1088" s="15">
        <v>181</v>
      </c>
      <c r="GE1088" s="15">
        <v>182</v>
      </c>
      <c r="GF1088" s="15">
        <v>183</v>
      </c>
      <c r="GG1088" s="15">
        <v>184</v>
      </c>
      <c r="GH1088" s="15">
        <v>185</v>
      </c>
      <c r="GI1088" s="15">
        <v>186</v>
      </c>
      <c r="GJ1088" s="15">
        <v>187</v>
      </c>
      <c r="GK1088" s="15">
        <v>188</v>
      </c>
      <c r="GL1088" s="15">
        <v>189</v>
      </c>
      <c r="GM1088" s="15">
        <v>190</v>
      </c>
      <c r="GN1088" s="15">
        <v>191</v>
      </c>
      <c r="GO1088" s="15">
        <v>192</v>
      </c>
      <c r="GP1088" s="15">
        <v>193</v>
      </c>
      <c r="GQ1088" s="15">
        <v>194</v>
      </c>
      <c r="GR1088" s="15">
        <v>195</v>
      </c>
      <c r="GS1088" s="15">
        <v>196</v>
      </c>
      <c r="GT1088" s="15">
        <v>197</v>
      </c>
      <c r="GU1088" s="15">
        <v>198</v>
      </c>
      <c r="GV1088" s="15">
        <v>199</v>
      </c>
      <c r="GW1088" s="15">
        <v>200</v>
      </c>
      <c r="GX1088" s="15">
        <v>201</v>
      </c>
      <c r="GY1088" s="15">
        <v>202</v>
      </c>
      <c r="GZ1088" s="15">
        <v>203</v>
      </c>
      <c r="HA1088" s="15">
        <v>204</v>
      </c>
      <c r="HB1088" s="15">
        <v>205</v>
      </c>
      <c r="HC1088" s="15">
        <v>206</v>
      </c>
      <c r="HD1088" s="15">
        <v>207</v>
      </c>
      <c r="HE1088" s="15">
        <v>208</v>
      </c>
      <c r="HF1088" s="15">
        <v>209</v>
      </c>
      <c r="HG1088" s="15">
        <v>210</v>
      </c>
      <c r="HH1088" s="15">
        <v>211</v>
      </c>
      <c r="HI1088" s="15">
        <v>212</v>
      </c>
      <c r="HJ1088" s="15">
        <v>213</v>
      </c>
      <c r="HK1088" s="15">
        <v>214</v>
      </c>
      <c r="HL1088" s="15">
        <v>215</v>
      </c>
      <c r="HM1088" s="15">
        <v>216</v>
      </c>
      <c r="HN1088" s="15">
        <v>217</v>
      </c>
      <c r="HO1088" s="15">
        <v>218</v>
      </c>
      <c r="HP1088" s="15">
        <v>219</v>
      </c>
      <c r="HQ1088" s="15">
        <v>220</v>
      </c>
    </row>
    <row r="1089" spans="5:225" s="15" customFormat="1">
      <c r="E1089" s="475" t="s">
        <v>311</v>
      </c>
      <c r="F1089" s="15">
        <v>72</v>
      </c>
      <c r="G1089" s="15">
        <v>60</v>
      </c>
      <c r="H1089" s="15">
        <v>206</v>
      </c>
      <c r="I1089" s="15">
        <v>103</v>
      </c>
      <c r="J1089" s="15">
        <v>121</v>
      </c>
      <c r="K1089" s="15">
        <v>174</v>
      </c>
      <c r="L1089" s="15">
        <v>79</v>
      </c>
      <c r="M1089" s="15">
        <v>162</v>
      </c>
      <c r="N1089" s="15">
        <v>83</v>
      </c>
      <c r="O1089" s="15">
        <v>187</v>
      </c>
      <c r="P1089" s="15">
        <v>9</v>
      </c>
      <c r="Q1089" s="15">
        <v>124</v>
      </c>
      <c r="R1089" s="15">
        <v>65</v>
      </c>
      <c r="S1089" s="15">
        <v>92</v>
      </c>
      <c r="T1089" s="15">
        <v>134</v>
      </c>
      <c r="U1089" s="15">
        <v>183</v>
      </c>
      <c r="V1089" s="15">
        <v>130</v>
      </c>
      <c r="W1089" s="15">
        <v>24</v>
      </c>
      <c r="X1089" s="15">
        <v>31</v>
      </c>
      <c r="Y1089" s="15">
        <v>62</v>
      </c>
      <c r="Z1089" s="15">
        <v>189</v>
      </c>
      <c r="AA1089" s="15">
        <v>165</v>
      </c>
      <c r="AB1089" s="15">
        <v>99</v>
      </c>
      <c r="AC1089" s="15">
        <v>46</v>
      </c>
      <c r="AD1089" s="15">
        <v>151</v>
      </c>
      <c r="AE1089" s="15">
        <v>85</v>
      </c>
      <c r="AF1089" s="15">
        <v>196</v>
      </c>
      <c r="AG1089" s="15">
        <v>204</v>
      </c>
      <c r="AH1089" s="15">
        <v>146</v>
      </c>
      <c r="AI1089" s="15">
        <v>138</v>
      </c>
      <c r="AJ1089" s="15">
        <v>115</v>
      </c>
      <c r="AK1089" s="15">
        <v>75</v>
      </c>
      <c r="AL1089" s="15">
        <v>132</v>
      </c>
      <c r="AM1089" s="15">
        <v>141</v>
      </c>
      <c r="AN1089" s="15">
        <v>36</v>
      </c>
      <c r="AO1089" s="15">
        <v>148</v>
      </c>
      <c r="AP1089" s="15">
        <v>163</v>
      </c>
      <c r="AQ1089" s="15">
        <v>219</v>
      </c>
      <c r="AR1089" s="15">
        <v>211</v>
      </c>
      <c r="AS1089" s="15">
        <v>159</v>
      </c>
      <c r="AT1089" s="15">
        <v>188</v>
      </c>
      <c r="AU1089" s="15">
        <v>104</v>
      </c>
      <c r="AV1089" s="15">
        <v>30</v>
      </c>
      <c r="AW1089" s="15">
        <v>51</v>
      </c>
      <c r="AX1089" s="15">
        <v>119</v>
      </c>
      <c r="AY1089" s="15">
        <v>34</v>
      </c>
      <c r="AZ1089" s="15">
        <v>63</v>
      </c>
      <c r="BA1089" s="15">
        <v>84</v>
      </c>
      <c r="BB1089" s="15">
        <v>13</v>
      </c>
      <c r="BC1089" s="15">
        <v>86</v>
      </c>
      <c r="BD1089" s="15">
        <v>4</v>
      </c>
      <c r="BE1089" s="15">
        <v>144</v>
      </c>
      <c r="BF1089" s="15">
        <v>94</v>
      </c>
      <c r="BG1089" s="15">
        <v>76</v>
      </c>
      <c r="BH1089" s="15">
        <v>111</v>
      </c>
      <c r="BI1089" s="15">
        <v>180</v>
      </c>
      <c r="BJ1089" s="15">
        <v>93</v>
      </c>
      <c r="BK1089" s="15">
        <v>184</v>
      </c>
      <c r="BL1089" s="15">
        <v>21</v>
      </c>
      <c r="BM1089" s="15">
        <v>149</v>
      </c>
      <c r="BN1089" s="15">
        <v>200</v>
      </c>
      <c r="BO1089" s="15">
        <v>191</v>
      </c>
      <c r="BP1089" s="15">
        <v>169</v>
      </c>
      <c r="BQ1089" s="15">
        <v>8</v>
      </c>
      <c r="BR1089" s="15">
        <v>113</v>
      </c>
      <c r="BS1089" s="15">
        <v>139</v>
      </c>
      <c r="BT1089" s="15">
        <v>35</v>
      </c>
      <c r="BU1089" s="15">
        <v>10</v>
      </c>
      <c r="BV1089" s="15">
        <v>26</v>
      </c>
      <c r="BW1089" s="15">
        <v>39</v>
      </c>
      <c r="BX1089" s="15">
        <v>154</v>
      </c>
      <c r="BY1089" s="15">
        <v>74</v>
      </c>
      <c r="BZ1089" s="15">
        <v>205</v>
      </c>
      <c r="CA1089" s="15">
        <v>48</v>
      </c>
      <c r="CB1089" s="15">
        <v>67</v>
      </c>
      <c r="CC1089" s="15">
        <v>167</v>
      </c>
      <c r="CD1089" s="15">
        <v>54</v>
      </c>
      <c r="CE1089" s="15">
        <v>50</v>
      </c>
      <c r="CF1089" s="15">
        <v>97</v>
      </c>
      <c r="CG1089" s="15">
        <v>172</v>
      </c>
      <c r="CH1089" s="15">
        <v>220</v>
      </c>
      <c r="CI1089" s="15">
        <v>69</v>
      </c>
      <c r="CJ1089" s="15">
        <v>19</v>
      </c>
      <c r="CK1089" s="15">
        <v>123</v>
      </c>
      <c r="CL1089" s="15">
        <v>133</v>
      </c>
      <c r="CM1089" s="15">
        <v>90</v>
      </c>
      <c r="CN1089" s="15">
        <v>153</v>
      </c>
      <c r="CO1089" s="15">
        <v>107</v>
      </c>
      <c r="CP1089" s="15">
        <v>142</v>
      </c>
      <c r="CQ1089" s="15">
        <v>212</v>
      </c>
      <c r="CR1089" s="15">
        <v>37</v>
      </c>
      <c r="CS1089" s="15">
        <v>14</v>
      </c>
      <c r="CT1089" s="15">
        <v>70</v>
      </c>
      <c r="CU1089" s="15">
        <v>78</v>
      </c>
      <c r="CV1089" s="15">
        <v>168</v>
      </c>
      <c r="CW1089" s="15">
        <v>120</v>
      </c>
      <c r="CX1089" s="15">
        <v>173</v>
      </c>
      <c r="CY1089" s="15">
        <v>140</v>
      </c>
      <c r="CZ1089" s="15">
        <v>68</v>
      </c>
      <c r="DA1089" s="15">
        <v>52</v>
      </c>
      <c r="DB1089" s="15">
        <v>143</v>
      </c>
      <c r="DC1089" s="15">
        <v>56</v>
      </c>
      <c r="DD1089" s="15">
        <v>77</v>
      </c>
      <c r="DE1089" s="15">
        <v>117</v>
      </c>
      <c r="DF1089" s="15">
        <v>108</v>
      </c>
      <c r="DG1089" s="15">
        <v>199</v>
      </c>
      <c r="DH1089" s="15">
        <v>49</v>
      </c>
      <c r="DI1089" s="15">
        <v>201</v>
      </c>
      <c r="DJ1089" s="15">
        <v>110</v>
      </c>
      <c r="DK1089" s="15">
        <v>101</v>
      </c>
      <c r="DL1089" s="15">
        <v>109</v>
      </c>
      <c r="DM1089" s="15">
        <v>216</v>
      </c>
      <c r="DN1089" s="15">
        <v>116</v>
      </c>
      <c r="DO1089" s="15">
        <v>213</v>
      </c>
      <c r="DP1089" s="15">
        <v>177</v>
      </c>
      <c r="DQ1089" s="15">
        <v>129</v>
      </c>
      <c r="DR1089" s="15">
        <v>45</v>
      </c>
      <c r="DS1089" s="15">
        <v>87</v>
      </c>
      <c r="DT1089" s="15">
        <v>33</v>
      </c>
      <c r="DU1089" s="15">
        <v>202</v>
      </c>
      <c r="DV1089" s="15">
        <v>5</v>
      </c>
      <c r="DW1089" s="15">
        <v>64</v>
      </c>
      <c r="DX1089" s="15">
        <v>127</v>
      </c>
      <c r="DY1089" s="15">
        <v>207</v>
      </c>
      <c r="DZ1089" s="15">
        <v>164</v>
      </c>
      <c r="EA1089" s="15">
        <v>190</v>
      </c>
      <c r="EB1089" s="15">
        <v>128</v>
      </c>
      <c r="EC1089" s="15">
        <v>22</v>
      </c>
      <c r="ED1089" s="15">
        <v>41</v>
      </c>
      <c r="EE1089" s="15">
        <v>17</v>
      </c>
      <c r="EF1089" s="15">
        <v>25</v>
      </c>
      <c r="EG1089" s="15">
        <v>95</v>
      </c>
      <c r="EH1089" s="15">
        <v>89</v>
      </c>
      <c r="EI1089" s="15">
        <v>27</v>
      </c>
      <c r="EJ1089" s="15">
        <v>147</v>
      </c>
      <c r="EK1089" s="15">
        <v>135</v>
      </c>
      <c r="EL1089" s="15">
        <v>156</v>
      </c>
      <c r="EM1089" s="15">
        <v>82</v>
      </c>
      <c r="EN1089" s="15">
        <v>66</v>
      </c>
      <c r="EO1089" s="15">
        <v>181</v>
      </c>
      <c r="EP1089" s="15">
        <v>145</v>
      </c>
      <c r="EQ1089" s="15">
        <v>198</v>
      </c>
      <c r="ER1089" s="15">
        <v>210</v>
      </c>
      <c r="ES1089" s="15">
        <v>100</v>
      </c>
      <c r="ET1089" s="15">
        <v>1</v>
      </c>
      <c r="EU1089" s="15">
        <v>20</v>
      </c>
      <c r="EV1089" s="15">
        <v>208</v>
      </c>
      <c r="EW1089" s="15">
        <v>197</v>
      </c>
      <c r="EX1089" s="15">
        <v>2</v>
      </c>
      <c r="EY1089" s="15">
        <v>32</v>
      </c>
      <c r="EZ1089" s="15">
        <v>150</v>
      </c>
      <c r="FA1089" s="15">
        <v>179</v>
      </c>
      <c r="FB1089" s="15">
        <v>217</v>
      </c>
      <c r="FC1089" s="15">
        <v>102</v>
      </c>
      <c r="FD1089" s="15">
        <v>186</v>
      </c>
      <c r="FE1089" s="15">
        <v>137</v>
      </c>
      <c r="FF1089" s="15">
        <v>106</v>
      </c>
      <c r="FG1089" s="15">
        <v>12</v>
      </c>
      <c r="FH1089" s="15">
        <v>203</v>
      </c>
      <c r="FI1089" s="15">
        <v>29</v>
      </c>
      <c r="FJ1089" s="15">
        <v>53</v>
      </c>
      <c r="FK1089" s="15">
        <v>23</v>
      </c>
      <c r="FL1089" s="15">
        <v>152</v>
      </c>
      <c r="FM1089" s="15">
        <v>158</v>
      </c>
      <c r="FN1089" s="15">
        <v>176</v>
      </c>
      <c r="FO1089" s="15">
        <v>125</v>
      </c>
      <c r="FP1089" s="15">
        <v>193</v>
      </c>
      <c r="FQ1089" s="15">
        <v>55</v>
      </c>
      <c r="FR1089" s="15">
        <v>166</v>
      </c>
      <c r="FS1089" s="15">
        <v>44</v>
      </c>
      <c r="FT1089" s="15">
        <v>88</v>
      </c>
      <c r="FU1089" s="15">
        <v>170</v>
      </c>
      <c r="FV1089" s="15">
        <v>160</v>
      </c>
      <c r="FW1089" s="15">
        <v>6</v>
      </c>
      <c r="FX1089" s="15">
        <v>43</v>
      </c>
      <c r="FY1089" s="15">
        <v>57</v>
      </c>
      <c r="FZ1089" s="15">
        <v>175</v>
      </c>
      <c r="GA1089" s="15">
        <v>16</v>
      </c>
      <c r="GB1089" s="15">
        <v>11</v>
      </c>
      <c r="GC1089" s="15">
        <v>178</v>
      </c>
      <c r="GD1089" s="15">
        <v>215</v>
      </c>
      <c r="GE1089" s="15">
        <v>209</v>
      </c>
      <c r="GF1089" s="15">
        <v>192</v>
      </c>
      <c r="GG1089" s="15">
        <v>58</v>
      </c>
      <c r="GH1089" s="15">
        <v>171</v>
      </c>
      <c r="GI1089" s="15">
        <v>155</v>
      </c>
      <c r="GJ1089" s="15">
        <v>185</v>
      </c>
      <c r="GK1089" s="15">
        <v>42</v>
      </c>
      <c r="GL1089" s="15">
        <v>157</v>
      </c>
      <c r="GM1089" s="15">
        <v>59</v>
      </c>
      <c r="GN1089" s="15">
        <v>214</v>
      </c>
      <c r="GO1089" s="15">
        <v>80</v>
      </c>
      <c r="GP1089" s="15">
        <v>105</v>
      </c>
      <c r="GQ1089" s="15">
        <v>131</v>
      </c>
      <c r="GR1089" s="15">
        <v>91</v>
      </c>
      <c r="GS1089" s="15">
        <v>218</v>
      </c>
      <c r="GT1089" s="15">
        <v>3</v>
      </c>
      <c r="GU1089" s="15">
        <v>96</v>
      </c>
      <c r="GV1089" s="15">
        <v>71</v>
      </c>
      <c r="GW1089" s="15">
        <v>61</v>
      </c>
      <c r="GX1089" s="15">
        <v>194</v>
      </c>
      <c r="GY1089" s="15">
        <v>28</v>
      </c>
      <c r="GZ1089" s="15">
        <v>112</v>
      </c>
      <c r="HA1089" s="15">
        <v>47</v>
      </c>
      <c r="HB1089" s="15">
        <v>122</v>
      </c>
      <c r="HC1089" s="15">
        <v>18</v>
      </c>
      <c r="HD1089" s="15">
        <v>15</v>
      </c>
      <c r="HE1089" s="15">
        <v>7</v>
      </c>
      <c r="HF1089" s="15">
        <v>182</v>
      </c>
      <c r="HG1089" s="15">
        <v>136</v>
      </c>
      <c r="HH1089" s="15">
        <v>73</v>
      </c>
      <c r="HI1089" s="15">
        <v>126</v>
      </c>
      <c r="HJ1089" s="15">
        <v>161</v>
      </c>
      <c r="HK1089" s="15">
        <v>38</v>
      </c>
      <c r="HL1089" s="15">
        <v>98</v>
      </c>
      <c r="HM1089" s="15">
        <v>40</v>
      </c>
      <c r="HN1089" s="15">
        <v>118</v>
      </c>
      <c r="HO1089" s="15">
        <v>114</v>
      </c>
      <c r="HP1089" s="15">
        <v>195</v>
      </c>
      <c r="HQ1089" s="15">
        <v>81</v>
      </c>
    </row>
    <row r="1090" spans="5:225" s="15" customFormat="1">
      <c r="E1090" s="475" t="s">
        <v>313</v>
      </c>
      <c r="F1090" s="15">
        <v>58</v>
      </c>
      <c r="G1090" s="15">
        <v>108</v>
      </c>
      <c r="H1090" s="15">
        <v>141</v>
      </c>
      <c r="I1090" s="15">
        <v>156</v>
      </c>
      <c r="J1090" s="15">
        <v>93</v>
      </c>
      <c r="K1090" s="15">
        <v>69</v>
      </c>
      <c r="L1090" s="15">
        <v>10</v>
      </c>
      <c r="M1090" s="15">
        <v>182</v>
      </c>
      <c r="N1090" s="15">
        <v>155</v>
      </c>
      <c r="O1090" s="15">
        <v>194</v>
      </c>
      <c r="P1090" s="15">
        <v>100</v>
      </c>
      <c r="Q1090" s="15">
        <v>160</v>
      </c>
      <c r="R1090" s="15">
        <v>214</v>
      </c>
      <c r="S1090" s="15">
        <v>20</v>
      </c>
      <c r="T1090" s="15">
        <v>161</v>
      </c>
      <c r="U1090" s="15">
        <v>43</v>
      </c>
      <c r="V1090" s="15">
        <v>76</v>
      </c>
      <c r="W1090" s="15">
        <v>187</v>
      </c>
      <c r="X1090" s="15">
        <v>180</v>
      </c>
      <c r="Y1090" s="15">
        <v>129</v>
      </c>
      <c r="Z1090" s="15">
        <v>158</v>
      </c>
      <c r="AA1090" s="15">
        <v>114</v>
      </c>
      <c r="AB1090" s="15">
        <v>35</v>
      </c>
      <c r="AC1090" s="15">
        <v>61</v>
      </c>
      <c r="AD1090" s="15">
        <v>173</v>
      </c>
      <c r="AE1090" s="15">
        <v>2</v>
      </c>
      <c r="AF1090" s="15">
        <v>65</v>
      </c>
      <c r="AG1090" s="15">
        <v>15</v>
      </c>
      <c r="AH1090" s="15">
        <v>16</v>
      </c>
      <c r="AI1090" s="15">
        <v>106</v>
      </c>
      <c r="AJ1090" s="15">
        <v>29</v>
      </c>
      <c r="AK1090" s="15">
        <v>178</v>
      </c>
      <c r="AL1090" s="15">
        <v>157</v>
      </c>
      <c r="AM1090" s="15">
        <v>101</v>
      </c>
      <c r="AN1090" s="15">
        <v>23</v>
      </c>
      <c r="AO1090" s="15">
        <v>17</v>
      </c>
      <c r="AP1090" s="15">
        <v>189</v>
      </c>
      <c r="AQ1090" s="15">
        <v>212</v>
      </c>
      <c r="AR1090" s="15">
        <v>176</v>
      </c>
      <c r="AS1090" s="15">
        <v>34</v>
      </c>
      <c r="AT1090" s="15">
        <v>134</v>
      </c>
      <c r="AU1090" s="15">
        <v>31</v>
      </c>
      <c r="AV1090" s="15">
        <v>144</v>
      </c>
      <c r="AW1090" s="15">
        <v>90</v>
      </c>
      <c r="AX1090" s="15">
        <v>216</v>
      </c>
      <c r="AY1090" s="15">
        <v>44</v>
      </c>
      <c r="AZ1090" s="15">
        <v>50</v>
      </c>
      <c r="BA1090" s="15">
        <v>142</v>
      </c>
      <c r="BB1090" s="15">
        <v>121</v>
      </c>
      <c r="BC1090" s="15">
        <v>198</v>
      </c>
      <c r="BD1090" s="15">
        <v>168</v>
      </c>
      <c r="BE1090" s="15">
        <v>174</v>
      </c>
      <c r="BF1090" s="15">
        <v>215</v>
      </c>
      <c r="BG1090" s="15">
        <v>188</v>
      </c>
      <c r="BH1090" s="15">
        <v>201</v>
      </c>
      <c r="BI1090" s="15">
        <v>184</v>
      </c>
      <c r="BJ1090" s="15">
        <v>136</v>
      </c>
      <c r="BK1090" s="15">
        <v>179</v>
      </c>
      <c r="BL1090" s="15">
        <v>125</v>
      </c>
      <c r="BM1090" s="15">
        <v>197</v>
      </c>
      <c r="BN1090" s="15">
        <v>172</v>
      </c>
      <c r="BO1090" s="15">
        <v>204</v>
      </c>
      <c r="BP1090" s="15">
        <v>52</v>
      </c>
      <c r="BQ1090" s="15">
        <v>87</v>
      </c>
      <c r="BR1090" s="15">
        <v>162</v>
      </c>
      <c r="BS1090" s="15">
        <v>175</v>
      </c>
      <c r="BT1090" s="15">
        <v>169</v>
      </c>
      <c r="BU1090" s="15">
        <v>60</v>
      </c>
      <c r="BV1090" s="15">
        <v>120</v>
      </c>
      <c r="BW1090" s="15">
        <v>131</v>
      </c>
      <c r="BX1090" s="15">
        <v>13</v>
      </c>
      <c r="BY1090" s="15">
        <v>213</v>
      </c>
      <c r="BZ1090" s="15">
        <v>200</v>
      </c>
      <c r="CA1090" s="15">
        <v>127</v>
      </c>
      <c r="CB1090" s="15">
        <v>208</v>
      </c>
      <c r="CC1090" s="15">
        <v>59</v>
      </c>
      <c r="CD1090" s="15">
        <v>84</v>
      </c>
      <c r="CE1090" s="15">
        <v>11</v>
      </c>
      <c r="CF1090" s="15">
        <v>167</v>
      </c>
      <c r="CG1090" s="15">
        <v>96</v>
      </c>
      <c r="CH1090" s="15">
        <v>70</v>
      </c>
      <c r="CI1090" s="15">
        <v>103</v>
      </c>
      <c r="CJ1090" s="15">
        <v>32</v>
      </c>
      <c r="CK1090" s="15">
        <v>1</v>
      </c>
      <c r="CL1090" s="15">
        <v>6</v>
      </c>
      <c r="CM1090" s="15">
        <v>110</v>
      </c>
      <c r="CN1090" s="15">
        <v>24</v>
      </c>
      <c r="CO1090" s="15">
        <v>97</v>
      </c>
      <c r="CP1090" s="15">
        <v>171</v>
      </c>
      <c r="CQ1090" s="15">
        <v>53</v>
      </c>
      <c r="CR1090" s="15">
        <v>164</v>
      </c>
      <c r="CS1090" s="15">
        <v>111</v>
      </c>
      <c r="CT1090" s="15">
        <v>62</v>
      </c>
      <c r="CU1090" s="15">
        <v>150</v>
      </c>
      <c r="CV1090" s="15">
        <v>66</v>
      </c>
      <c r="CW1090" s="15">
        <v>80</v>
      </c>
      <c r="CX1090" s="15">
        <v>203</v>
      </c>
      <c r="CY1090" s="15">
        <v>95</v>
      </c>
      <c r="CZ1090" s="15">
        <v>218</v>
      </c>
      <c r="DA1090" s="15">
        <v>4</v>
      </c>
      <c r="DB1090" s="15">
        <v>67</v>
      </c>
      <c r="DC1090" s="15">
        <v>123</v>
      </c>
      <c r="DD1090" s="15">
        <v>9</v>
      </c>
      <c r="DE1090" s="15">
        <v>112</v>
      </c>
      <c r="DF1090" s="15">
        <v>118</v>
      </c>
      <c r="DG1090" s="15">
        <v>195</v>
      </c>
      <c r="DH1090" s="15">
        <v>199</v>
      </c>
      <c r="DI1090" s="15">
        <v>145</v>
      </c>
      <c r="DJ1090" s="15">
        <v>135</v>
      </c>
      <c r="DK1090" s="15">
        <v>77</v>
      </c>
      <c r="DL1090" s="15">
        <v>92</v>
      </c>
      <c r="DM1090" s="15">
        <v>30</v>
      </c>
      <c r="DN1090" s="15">
        <v>211</v>
      </c>
      <c r="DO1090" s="15">
        <v>220</v>
      </c>
      <c r="DP1090" s="15">
        <v>137</v>
      </c>
      <c r="DQ1090" s="15">
        <v>99</v>
      </c>
      <c r="DR1090" s="15">
        <v>186</v>
      </c>
      <c r="DS1090" s="15">
        <v>130</v>
      </c>
      <c r="DT1090" s="15">
        <v>73</v>
      </c>
      <c r="DU1090" s="15">
        <v>109</v>
      </c>
      <c r="DV1090" s="15">
        <v>117</v>
      </c>
      <c r="DW1090" s="15">
        <v>89</v>
      </c>
      <c r="DX1090" s="15">
        <v>102</v>
      </c>
      <c r="DY1090" s="15">
        <v>183</v>
      </c>
      <c r="DZ1090" s="15">
        <v>152</v>
      </c>
      <c r="EA1090" s="15">
        <v>159</v>
      </c>
      <c r="EB1090" s="15">
        <v>78</v>
      </c>
      <c r="EC1090" s="15">
        <v>181</v>
      </c>
      <c r="ED1090" s="15">
        <v>12</v>
      </c>
      <c r="EE1090" s="15">
        <v>42</v>
      </c>
      <c r="EF1090" s="15">
        <v>64</v>
      </c>
      <c r="EG1090" s="15">
        <v>68</v>
      </c>
      <c r="EH1090" s="15">
        <v>74</v>
      </c>
      <c r="EI1090" s="15">
        <v>91</v>
      </c>
      <c r="EJ1090" s="15">
        <v>46</v>
      </c>
      <c r="EK1090" s="15">
        <v>133</v>
      </c>
      <c r="EL1090" s="15">
        <v>205</v>
      </c>
      <c r="EM1090" s="15">
        <v>104</v>
      </c>
      <c r="EN1090" s="15">
        <v>151</v>
      </c>
      <c r="EO1090" s="15">
        <v>126</v>
      </c>
      <c r="EP1090" s="15">
        <v>49</v>
      </c>
      <c r="EQ1090" s="15">
        <v>113</v>
      </c>
      <c r="ER1090" s="15">
        <v>185</v>
      </c>
      <c r="ES1090" s="15">
        <v>36</v>
      </c>
      <c r="ET1090" s="15">
        <v>154</v>
      </c>
      <c r="EU1090" s="15">
        <v>48</v>
      </c>
      <c r="EV1090" s="15">
        <v>55</v>
      </c>
      <c r="EW1090" s="15">
        <v>27</v>
      </c>
      <c r="EX1090" s="15">
        <v>196</v>
      </c>
      <c r="EY1090" s="15">
        <v>82</v>
      </c>
      <c r="EZ1090" s="15">
        <v>207</v>
      </c>
      <c r="FA1090" s="15">
        <v>86</v>
      </c>
      <c r="FB1090" s="15">
        <v>146</v>
      </c>
      <c r="FC1090" s="15">
        <v>163</v>
      </c>
      <c r="FD1090" s="15">
        <v>116</v>
      </c>
      <c r="FE1090" s="15">
        <v>209</v>
      </c>
      <c r="FF1090" s="15">
        <v>190</v>
      </c>
      <c r="FG1090" s="15">
        <v>85</v>
      </c>
      <c r="FH1090" s="15">
        <v>57</v>
      </c>
      <c r="FI1090" s="15">
        <v>7</v>
      </c>
      <c r="FJ1090" s="15">
        <v>210</v>
      </c>
      <c r="FK1090" s="15">
        <v>115</v>
      </c>
      <c r="FL1090" s="15">
        <v>54</v>
      </c>
      <c r="FM1090" s="15">
        <v>192</v>
      </c>
      <c r="FN1090" s="15">
        <v>128</v>
      </c>
      <c r="FO1090" s="15">
        <v>47</v>
      </c>
      <c r="FP1090" s="15">
        <v>94</v>
      </c>
      <c r="FQ1090" s="15">
        <v>51</v>
      </c>
      <c r="FR1090" s="15">
        <v>18</v>
      </c>
      <c r="FS1090" s="15">
        <v>56</v>
      </c>
      <c r="FT1090" s="15">
        <v>33</v>
      </c>
      <c r="FU1090" s="15">
        <v>40</v>
      </c>
      <c r="FV1090" s="15">
        <v>14</v>
      </c>
      <c r="FW1090" s="15">
        <v>63</v>
      </c>
      <c r="FX1090" s="15">
        <v>191</v>
      </c>
      <c r="FY1090" s="15">
        <v>39</v>
      </c>
      <c r="FZ1090" s="15">
        <v>140</v>
      </c>
      <c r="GA1090" s="15">
        <v>41</v>
      </c>
      <c r="GB1090" s="15">
        <v>193</v>
      </c>
      <c r="GC1090" s="15">
        <v>153</v>
      </c>
      <c r="GD1090" s="15">
        <v>165</v>
      </c>
      <c r="GE1090" s="15">
        <v>8</v>
      </c>
      <c r="GF1090" s="15">
        <v>124</v>
      </c>
      <c r="GG1090" s="15">
        <v>88</v>
      </c>
      <c r="GH1090" s="15">
        <v>143</v>
      </c>
      <c r="GI1090" s="15">
        <v>149</v>
      </c>
      <c r="GJ1090" s="15">
        <v>105</v>
      </c>
      <c r="GK1090" s="15">
        <v>79</v>
      </c>
      <c r="GL1090" s="15">
        <v>22</v>
      </c>
      <c r="GM1090" s="15">
        <v>139</v>
      </c>
      <c r="GN1090" s="15">
        <v>83</v>
      </c>
      <c r="GO1090" s="15">
        <v>38</v>
      </c>
      <c r="GP1090" s="15">
        <v>147</v>
      </c>
      <c r="GQ1090" s="15">
        <v>72</v>
      </c>
      <c r="GR1090" s="15">
        <v>3</v>
      </c>
      <c r="GS1090" s="15">
        <v>119</v>
      </c>
      <c r="GT1090" s="15">
        <v>138</v>
      </c>
      <c r="GU1090" s="15">
        <v>71</v>
      </c>
      <c r="GV1090" s="15">
        <v>217</v>
      </c>
      <c r="GW1090" s="15">
        <v>37</v>
      </c>
      <c r="GX1090" s="15">
        <v>122</v>
      </c>
      <c r="GY1090" s="15">
        <v>19</v>
      </c>
      <c r="GZ1090" s="15">
        <v>202</v>
      </c>
      <c r="HA1090" s="15">
        <v>5</v>
      </c>
      <c r="HB1090" s="15">
        <v>132</v>
      </c>
      <c r="HC1090" s="15">
        <v>177</v>
      </c>
      <c r="HD1090" s="15">
        <v>98</v>
      </c>
      <c r="HE1090" s="15">
        <v>75</v>
      </c>
      <c r="HF1090" s="15">
        <v>107</v>
      </c>
      <c r="HG1090" s="15">
        <v>28</v>
      </c>
      <c r="HH1090" s="15">
        <v>170</v>
      </c>
      <c r="HI1090" s="15">
        <v>219</v>
      </c>
      <c r="HJ1090" s="15">
        <v>26</v>
      </c>
      <c r="HK1090" s="15">
        <v>206</v>
      </c>
      <c r="HL1090" s="15">
        <v>21</v>
      </c>
      <c r="HM1090" s="15">
        <v>45</v>
      </c>
      <c r="HN1090" s="15">
        <v>81</v>
      </c>
      <c r="HO1090" s="15">
        <v>166</v>
      </c>
      <c r="HP1090" s="15">
        <v>25</v>
      </c>
      <c r="HQ1090" s="15">
        <v>148</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3E56-9F38-4E83-82AF-36621CE93656}">
  <dimension ref="A1:XFD589"/>
  <sheetViews>
    <sheetView topLeftCell="D1" workbookViewId="0"/>
  </sheetViews>
  <sheetFormatPr defaultRowHeight="12.75"/>
  <cols>
    <col min="1" max="1" width="5.140625" style="492" hidden="1" customWidth="1"/>
    <col min="2" max="2" width="4.5703125" style="492" hidden="1" customWidth="1"/>
    <col min="3" max="3" width="6.5703125" style="492" hidden="1" customWidth="1"/>
    <col min="4" max="4" width="4.140625" style="492" customWidth="1"/>
    <col min="5" max="5" width="10" style="492" customWidth="1"/>
    <col min="6" max="1024" width="3.85546875" style="492" customWidth="1"/>
  </cols>
  <sheetData>
    <row r="1" spans="1:28" ht="25.5">
      <c r="D1" s="493" t="s">
        <v>334</v>
      </c>
    </row>
    <row r="2" spans="1:28">
      <c r="E2" s="494" t="s">
        <v>2</v>
      </c>
    </row>
    <row r="3" spans="1:28">
      <c r="E3" s="495" t="s">
        <v>335</v>
      </c>
    </row>
    <row r="4" spans="1:28">
      <c r="E4" s="495" t="s">
        <v>336</v>
      </c>
    </row>
    <row r="5" spans="1:28">
      <c r="A5" s="492">
        <f>IF(OR(NOT(ISNUMBER('Tournament Info'!B11)),'Tournament Info'!B11=3),Methuselahs!$A$4,0)</f>
        <v>0</v>
      </c>
      <c r="E5" s="495" t="s">
        <v>337</v>
      </c>
    </row>
    <row r="6" spans="1:28">
      <c r="A6" s="492">
        <f>IF(A5&gt;200,1,IF(A5&gt;=4,(A5-4)*5+ROW(F8),1))</f>
        <v>1</v>
      </c>
      <c r="B6" s="492">
        <f>A6+1</f>
        <v>2</v>
      </c>
    </row>
    <row r="7" spans="1:28">
      <c r="A7" s="492" t="str">
        <f t="shared" ref="A7:B26" ca="1" si="0">IF(INDIRECT(ADDRESS(A$6,ROW()-ROW(A$6)-1+COLUMN($F$8)))&gt;0,INDIRECT(ADDRESS(A$6,ROW()-ROW(A$6)-1+COLUMN($F$8))),"")</f>
        <v/>
      </c>
      <c r="B7" s="492" t="str">
        <f t="shared" ca="1" si="0"/>
        <v/>
      </c>
      <c r="D7" s="496">
        <v>4</v>
      </c>
      <c r="E7" s="497" t="s">
        <v>338</v>
      </c>
      <c r="L7" s="492" t="s">
        <v>340</v>
      </c>
    </row>
    <row r="8" spans="1:28">
      <c r="A8" s="492" t="str">
        <f t="shared" ca="1" si="0"/>
        <v/>
      </c>
      <c r="B8" s="492" t="str">
        <f t="shared" ca="1" si="0"/>
        <v/>
      </c>
      <c r="E8" s="492" t="s">
        <v>283</v>
      </c>
      <c r="F8" s="498">
        <v>1</v>
      </c>
      <c r="G8" s="499">
        <v>2</v>
      </c>
      <c r="H8" s="499">
        <v>3</v>
      </c>
      <c r="I8" s="500">
        <v>4</v>
      </c>
      <c r="L8" s="492" t="s">
        <v>341</v>
      </c>
    </row>
    <row r="9" spans="1:28">
      <c r="A9" s="492" t="str">
        <f t="shared" ca="1" si="0"/>
        <v/>
      </c>
      <c r="B9" s="492" t="str">
        <f t="shared" ca="1" si="0"/>
        <v/>
      </c>
      <c r="E9" s="492" t="s">
        <v>311</v>
      </c>
      <c r="F9" s="501">
        <v>3</v>
      </c>
      <c r="G9" s="502">
        <v>1</v>
      </c>
      <c r="H9" s="502">
        <v>4</v>
      </c>
      <c r="I9" s="503">
        <v>2</v>
      </c>
      <c r="L9" s="492" t="s">
        <v>342</v>
      </c>
      <c r="AB9" s="504" t="s">
        <v>343</v>
      </c>
    </row>
    <row r="10" spans="1:28">
      <c r="A10" s="492" t="str">
        <f t="shared" ca="1" si="0"/>
        <v/>
      </c>
      <c r="B10" s="492" t="str">
        <f t="shared" ca="1" si="0"/>
        <v/>
      </c>
    </row>
    <row r="11" spans="1:28">
      <c r="A11" s="492" t="str">
        <f t="shared" ca="1" si="0"/>
        <v/>
      </c>
      <c r="B11" s="492" t="str">
        <f t="shared" ca="1" si="0"/>
        <v/>
      </c>
      <c r="AB11" s="505" t="s">
        <v>344</v>
      </c>
    </row>
    <row r="12" spans="1:28">
      <c r="A12" s="492" t="str">
        <f t="shared" ca="1" si="0"/>
        <v/>
      </c>
      <c r="B12" s="492" t="str">
        <f t="shared" ca="1" si="0"/>
        <v/>
      </c>
      <c r="D12" s="496">
        <v>5</v>
      </c>
      <c r="E12" s="497" t="s">
        <v>338</v>
      </c>
      <c r="AB12" s="506" t="s">
        <v>345</v>
      </c>
    </row>
    <row r="13" spans="1:28">
      <c r="A13" s="492" t="str">
        <f t="shared" ca="1" si="0"/>
        <v/>
      </c>
      <c r="B13" s="492" t="str">
        <f t="shared" ca="1" si="0"/>
        <v/>
      </c>
      <c r="E13" s="492" t="s">
        <v>283</v>
      </c>
      <c r="F13" s="498">
        <v>1</v>
      </c>
      <c r="G13" s="499">
        <v>2</v>
      </c>
      <c r="H13" s="499">
        <v>3</v>
      </c>
      <c r="I13" s="499">
        <v>4</v>
      </c>
      <c r="J13" s="500">
        <v>5</v>
      </c>
    </row>
    <row r="14" spans="1:28">
      <c r="A14" s="492" t="str">
        <f t="shared" ca="1" si="0"/>
        <v/>
      </c>
      <c r="B14" s="492" t="str">
        <f t="shared" ca="1" si="0"/>
        <v/>
      </c>
      <c r="E14" s="492" t="s">
        <v>311</v>
      </c>
      <c r="F14" s="501">
        <v>2</v>
      </c>
      <c r="G14" s="502">
        <v>5</v>
      </c>
      <c r="H14" s="502">
        <v>3</v>
      </c>
      <c r="I14" s="502">
        <v>1</v>
      </c>
      <c r="J14" s="503">
        <v>4</v>
      </c>
      <c r="AB14" s="507" t="s">
        <v>346</v>
      </c>
    </row>
    <row r="15" spans="1:28">
      <c r="A15" s="492" t="str">
        <f t="shared" ca="1" si="0"/>
        <v/>
      </c>
      <c r="B15" s="492" t="str">
        <f t="shared" ca="1" si="0"/>
        <v/>
      </c>
    </row>
    <row r="16" spans="1:28">
      <c r="A16" s="492" t="str">
        <f t="shared" ca="1" si="0"/>
        <v/>
      </c>
      <c r="B16" s="492" t="str">
        <f t="shared" ca="1" si="0"/>
        <v/>
      </c>
    </row>
    <row r="17" spans="1:28">
      <c r="A17" s="492" t="str">
        <f t="shared" ca="1" si="0"/>
        <v/>
      </c>
      <c r="B17" s="492" t="str">
        <f t="shared" ca="1" si="0"/>
        <v/>
      </c>
      <c r="D17" s="496">
        <v>6</v>
      </c>
      <c r="E17" s="497" t="s">
        <v>339</v>
      </c>
      <c r="AB17" s="505" t="s">
        <v>347</v>
      </c>
    </row>
    <row r="18" spans="1:28">
      <c r="A18" s="492" t="str">
        <f t="shared" ca="1" si="0"/>
        <v/>
      </c>
      <c r="B18" s="492" t="str">
        <f t="shared" ca="1" si="0"/>
        <v/>
      </c>
      <c r="E18" s="492" t="s">
        <v>283</v>
      </c>
      <c r="F18" s="498">
        <v>1</v>
      </c>
      <c r="G18" s="499">
        <v>2</v>
      </c>
      <c r="H18" s="499">
        <v>3</v>
      </c>
      <c r="I18" s="500">
        <v>4</v>
      </c>
      <c r="AB18" s="508" t="s">
        <v>348</v>
      </c>
    </row>
    <row r="19" spans="1:28">
      <c r="A19" s="492" t="str">
        <f t="shared" ca="1" si="0"/>
        <v/>
      </c>
      <c r="B19" s="492" t="str">
        <f t="shared" ca="1" si="0"/>
        <v/>
      </c>
      <c r="E19" s="492" t="s">
        <v>311</v>
      </c>
      <c r="F19" s="509">
        <v>5</v>
      </c>
      <c r="G19" s="499">
        <v>1</v>
      </c>
      <c r="H19" s="499">
        <v>6</v>
      </c>
      <c r="I19" s="500">
        <v>2</v>
      </c>
      <c r="AB19" s="505" t="s">
        <v>349</v>
      </c>
    </row>
    <row r="20" spans="1:28">
      <c r="A20" s="492" t="str">
        <f t="shared" ca="1" si="0"/>
        <v/>
      </c>
      <c r="B20" s="492" t="str">
        <f t="shared" ca="1" si="0"/>
        <v/>
      </c>
      <c r="E20" s="492" t="s">
        <v>313</v>
      </c>
      <c r="F20" s="498">
        <v>6</v>
      </c>
      <c r="G20" s="510">
        <v>4</v>
      </c>
      <c r="H20" s="510">
        <v>5</v>
      </c>
      <c r="I20" s="500">
        <v>3</v>
      </c>
      <c r="AB20" s="505" t="s">
        <v>350</v>
      </c>
    </row>
    <row r="21" spans="1:28">
      <c r="A21" s="492" t="str">
        <f t="shared" ca="1" si="0"/>
        <v/>
      </c>
      <c r="B21" s="492" t="str">
        <f t="shared" ca="1" si="0"/>
        <v/>
      </c>
      <c r="AB21" s="505" t="s">
        <v>351</v>
      </c>
    </row>
    <row r="22" spans="1:28">
      <c r="A22" s="492" t="str">
        <f t="shared" ca="1" si="0"/>
        <v/>
      </c>
      <c r="B22" s="492" t="str">
        <f t="shared" ca="1" si="0"/>
        <v/>
      </c>
      <c r="D22" s="496">
        <v>7</v>
      </c>
      <c r="E22" s="497" t="s">
        <v>339</v>
      </c>
      <c r="AB22" s="505" t="s">
        <v>352</v>
      </c>
    </row>
    <row r="23" spans="1:28">
      <c r="A23" s="492" t="str">
        <f t="shared" ca="1" si="0"/>
        <v/>
      </c>
      <c r="B23" s="492" t="str">
        <f t="shared" ca="1" si="0"/>
        <v/>
      </c>
      <c r="E23" s="492" t="s">
        <v>283</v>
      </c>
      <c r="F23" s="498">
        <v>1</v>
      </c>
      <c r="G23" s="499">
        <v>2</v>
      </c>
      <c r="H23" s="499">
        <v>3</v>
      </c>
      <c r="I23" s="499">
        <v>4</v>
      </c>
      <c r="J23" s="500">
        <v>5</v>
      </c>
      <c r="AB23" s="505" t="s">
        <v>353</v>
      </c>
    </row>
    <row r="24" spans="1:28">
      <c r="A24" s="492" t="str">
        <f t="shared" ca="1" si="0"/>
        <v/>
      </c>
      <c r="B24" s="492" t="str">
        <f t="shared" ca="1" si="0"/>
        <v/>
      </c>
      <c r="E24" s="492" t="s">
        <v>311</v>
      </c>
      <c r="F24" s="511">
        <v>6</v>
      </c>
      <c r="G24" s="512">
        <v>1</v>
      </c>
      <c r="H24" s="512">
        <v>7</v>
      </c>
      <c r="I24" s="513">
        <v>2</v>
      </c>
      <c r="AB24" s="505" t="s">
        <v>354</v>
      </c>
    </row>
    <row r="25" spans="1:28">
      <c r="A25" s="492" t="str">
        <f t="shared" ca="1" si="0"/>
        <v/>
      </c>
      <c r="B25" s="492" t="str">
        <f t="shared" ca="1" si="0"/>
        <v/>
      </c>
      <c r="E25" s="492" t="s">
        <v>313</v>
      </c>
      <c r="F25" s="498">
        <v>5</v>
      </c>
      <c r="G25" s="510">
        <v>7</v>
      </c>
      <c r="H25" s="510">
        <v>4</v>
      </c>
      <c r="I25" s="510">
        <v>6</v>
      </c>
      <c r="J25" s="500">
        <v>3</v>
      </c>
      <c r="AB25" s="505" t="s">
        <v>355</v>
      </c>
    </row>
    <row r="26" spans="1:28">
      <c r="A26" s="492" t="str">
        <f t="shared" ca="1" si="0"/>
        <v/>
      </c>
      <c r="B26" s="492" t="str">
        <f t="shared" ca="1" si="0"/>
        <v/>
      </c>
    </row>
    <row r="27" spans="1:28">
      <c r="A27" s="492" t="str">
        <f t="shared" ref="A27:B46" ca="1" si="1">IF(INDIRECT(ADDRESS(A$6,ROW()-ROW(A$6)-1+COLUMN($F$8)))&gt;0,INDIRECT(ADDRESS(A$6,ROW()-ROW(A$6)-1+COLUMN($F$8))),"")</f>
        <v/>
      </c>
      <c r="B27" s="492" t="str">
        <f t="shared" ca="1" si="1"/>
        <v/>
      </c>
      <c r="D27" s="496">
        <v>8</v>
      </c>
      <c r="E27" s="497" t="s">
        <v>338</v>
      </c>
      <c r="AB27" s="505" t="s">
        <v>356</v>
      </c>
    </row>
    <row r="28" spans="1:28">
      <c r="A28" s="492" t="str">
        <f t="shared" ca="1" si="1"/>
        <v/>
      </c>
      <c r="B28" s="492" t="str">
        <f t="shared" ca="1" si="1"/>
        <v/>
      </c>
      <c r="E28" s="492" t="s">
        <v>283</v>
      </c>
      <c r="F28" s="498">
        <v>1</v>
      </c>
      <c r="G28" s="499">
        <v>2</v>
      </c>
      <c r="H28" s="499">
        <v>3</v>
      </c>
      <c r="I28" s="500">
        <v>4</v>
      </c>
      <c r="K28" s="498">
        <v>5</v>
      </c>
      <c r="L28" s="499">
        <v>6</v>
      </c>
      <c r="M28" s="499">
        <v>7</v>
      </c>
      <c r="N28" s="500">
        <v>8</v>
      </c>
    </row>
    <row r="29" spans="1:28">
      <c r="A29" s="492" t="str">
        <f t="shared" ca="1" si="1"/>
        <v/>
      </c>
      <c r="B29" s="492" t="str">
        <f t="shared" ca="1" si="1"/>
        <v/>
      </c>
      <c r="E29" s="492" t="s">
        <v>311</v>
      </c>
      <c r="F29" s="498">
        <v>7</v>
      </c>
      <c r="G29" s="510">
        <v>1</v>
      </c>
      <c r="H29" s="510">
        <v>8</v>
      </c>
      <c r="I29" s="500">
        <v>2</v>
      </c>
      <c r="K29" s="498">
        <v>3</v>
      </c>
      <c r="L29" s="510">
        <v>5</v>
      </c>
      <c r="M29" s="510">
        <v>4</v>
      </c>
      <c r="N29" s="500">
        <v>6</v>
      </c>
      <c r="AB29" s="505" t="s">
        <v>357</v>
      </c>
    </row>
    <row r="30" spans="1:28">
      <c r="A30" s="492" t="str">
        <f t="shared" ca="1" si="1"/>
        <v/>
      </c>
      <c r="B30" s="492" t="str">
        <f t="shared" ca="1" si="1"/>
        <v/>
      </c>
      <c r="AB30" s="505" t="s">
        <v>358</v>
      </c>
    </row>
    <row r="31" spans="1:28">
      <c r="A31" s="492" t="str">
        <f t="shared" ca="1" si="1"/>
        <v/>
      </c>
      <c r="B31" s="492" t="str">
        <f t="shared" ca="1" si="1"/>
        <v/>
      </c>
      <c r="AB31" s="505" t="s">
        <v>359</v>
      </c>
    </row>
    <row r="32" spans="1:28">
      <c r="A32" s="492" t="str">
        <f t="shared" ca="1" si="1"/>
        <v/>
      </c>
      <c r="B32" s="492" t="str">
        <f t="shared" ca="1" si="1"/>
        <v/>
      </c>
      <c r="D32" s="496">
        <v>9</v>
      </c>
      <c r="E32" s="497" t="s">
        <v>338</v>
      </c>
      <c r="AB32" s="505" t="s">
        <v>360</v>
      </c>
    </row>
    <row r="33" spans="1:28">
      <c r="A33" s="492" t="str">
        <f t="shared" ca="1" si="1"/>
        <v/>
      </c>
      <c r="B33" s="492" t="str">
        <f t="shared" ca="1" si="1"/>
        <v/>
      </c>
      <c r="E33" s="492" t="s">
        <v>283</v>
      </c>
      <c r="F33" s="498">
        <v>1</v>
      </c>
      <c r="G33" s="499">
        <v>2</v>
      </c>
      <c r="H33" s="499">
        <v>3</v>
      </c>
      <c r="I33" s="499">
        <v>4</v>
      </c>
      <c r="J33" s="500">
        <v>5</v>
      </c>
      <c r="K33" s="498">
        <v>6</v>
      </c>
      <c r="L33" s="499">
        <v>7</v>
      </c>
      <c r="M33" s="499">
        <v>8</v>
      </c>
      <c r="N33" s="500">
        <v>9</v>
      </c>
      <c r="AB33" s="505" t="s">
        <v>361</v>
      </c>
    </row>
    <row r="34" spans="1:28">
      <c r="A34" s="492" t="str">
        <f t="shared" ca="1" si="1"/>
        <v/>
      </c>
      <c r="B34" s="492" t="str">
        <f t="shared" ca="1" si="1"/>
        <v/>
      </c>
      <c r="E34" s="492" t="s">
        <v>311</v>
      </c>
      <c r="F34" s="498">
        <v>9</v>
      </c>
      <c r="G34" s="510">
        <v>4</v>
      </c>
      <c r="H34" s="510">
        <v>2</v>
      </c>
      <c r="I34" s="510">
        <v>5</v>
      </c>
      <c r="J34" s="500">
        <v>6</v>
      </c>
      <c r="K34" s="498">
        <v>8</v>
      </c>
      <c r="L34" s="510">
        <v>3</v>
      </c>
      <c r="M34" s="510">
        <v>7</v>
      </c>
      <c r="N34" s="500">
        <v>1</v>
      </c>
    </row>
    <row r="35" spans="1:28">
      <c r="A35" s="492" t="str">
        <f t="shared" ca="1" si="1"/>
        <v/>
      </c>
      <c r="B35" s="492" t="str">
        <f t="shared" ca="1" si="1"/>
        <v/>
      </c>
      <c r="AB35" s="505" t="s">
        <v>362</v>
      </c>
    </row>
    <row r="36" spans="1:28">
      <c r="A36" s="492" t="str">
        <f t="shared" ca="1" si="1"/>
        <v/>
      </c>
      <c r="B36" s="492" t="str">
        <f t="shared" ca="1" si="1"/>
        <v/>
      </c>
    </row>
    <row r="37" spans="1:28">
      <c r="A37" s="492" t="str">
        <f t="shared" ca="1" si="1"/>
        <v/>
      </c>
      <c r="B37" s="492" t="str">
        <f t="shared" ca="1" si="1"/>
        <v/>
      </c>
      <c r="D37" s="496">
        <v>10</v>
      </c>
      <c r="E37" s="497" t="s">
        <v>338</v>
      </c>
      <c r="AB37" s="505" t="s">
        <v>363</v>
      </c>
    </row>
    <row r="38" spans="1:28">
      <c r="A38" s="492" t="str">
        <f t="shared" ca="1" si="1"/>
        <v/>
      </c>
      <c r="B38" s="492" t="str">
        <f t="shared" ca="1" si="1"/>
        <v/>
      </c>
      <c r="E38" s="492" t="s">
        <v>283</v>
      </c>
      <c r="F38" s="498">
        <v>1</v>
      </c>
      <c r="G38" s="499">
        <v>2</v>
      </c>
      <c r="H38" s="499">
        <v>3</v>
      </c>
      <c r="I38" s="499">
        <v>4</v>
      </c>
      <c r="J38" s="500">
        <v>5</v>
      </c>
      <c r="K38" s="514">
        <v>6</v>
      </c>
      <c r="L38" s="499">
        <v>7</v>
      </c>
      <c r="M38" s="499">
        <v>8</v>
      </c>
      <c r="N38" s="499">
        <v>9</v>
      </c>
      <c r="O38" s="500">
        <v>10</v>
      </c>
    </row>
    <row r="39" spans="1:28">
      <c r="A39" s="492" t="str">
        <f t="shared" ca="1" si="1"/>
        <v/>
      </c>
      <c r="B39" s="492" t="str">
        <f t="shared" ca="1" si="1"/>
        <v/>
      </c>
      <c r="E39" s="492" t="s">
        <v>311</v>
      </c>
      <c r="F39" s="498">
        <v>4</v>
      </c>
      <c r="G39" s="510">
        <v>9</v>
      </c>
      <c r="H39" s="510">
        <v>2</v>
      </c>
      <c r="I39" s="510">
        <v>7</v>
      </c>
      <c r="J39" s="500">
        <v>1</v>
      </c>
      <c r="K39" s="514">
        <v>10</v>
      </c>
      <c r="L39" s="510">
        <v>3</v>
      </c>
      <c r="M39" s="510">
        <v>5</v>
      </c>
      <c r="N39" s="510">
        <v>6</v>
      </c>
      <c r="O39" s="500">
        <v>8</v>
      </c>
    </row>
    <row r="40" spans="1:28">
      <c r="A40" s="492" t="str">
        <f t="shared" ca="1" si="1"/>
        <v/>
      </c>
      <c r="B40" s="492" t="str">
        <f t="shared" ca="1" si="1"/>
        <v/>
      </c>
      <c r="AB40" s="505" t="s">
        <v>364</v>
      </c>
    </row>
    <row r="41" spans="1:28">
      <c r="A41" s="492" t="str">
        <f t="shared" ca="1" si="1"/>
        <v/>
      </c>
      <c r="B41" s="492" t="str">
        <f t="shared" ca="1" si="1"/>
        <v/>
      </c>
      <c r="AB41" s="505" t="s">
        <v>365</v>
      </c>
    </row>
    <row r="42" spans="1:28">
      <c r="A42" s="492" t="str">
        <f t="shared" ca="1" si="1"/>
        <v/>
      </c>
      <c r="B42" s="492" t="str">
        <f t="shared" ca="1" si="1"/>
        <v/>
      </c>
      <c r="D42" s="496">
        <v>11</v>
      </c>
      <c r="E42" s="497" t="s">
        <v>339</v>
      </c>
    </row>
    <row r="43" spans="1:28">
      <c r="A43" s="492" t="str">
        <f t="shared" ca="1" si="1"/>
        <v/>
      </c>
      <c r="B43" s="492" t="str">
        <f t="shared" ca="1" si="1"/>
        <v/>
      </c>
      <c r="E43" s="492" t="s">
        <v>283</v>
      </c>
      <c r="F43" s="498">
        <v>1</v>
      </c>
      <c r="G43" s="499">
        <v>2</v>
      </c>
      <c r="H43" s="499">
        <v>3</v>
      </c>
      <c r="I43" s="499">
        <v>4</v>
      </c>
      <c r="J43" s="500">
        <v>5</v>
      </c>
      <c r="K43" s="514">
        <v>6</v>
      </c>
      <c r="L43" s="499">
        <v>7</v>
      </c>
      <c r="M43" s="499">
        <v>8</v>
      </c>
      <c r="N43" s="500">
        <v>9</v>
      </c>
      <c r="AB43" s="505" t="s">
        <v>366</v>
      </c>
    </row>
    <row r="44" spans="1:28">
      <c r="A44" s="492" t="str">
        <f t="shared" ca="1" si="1"/>
        <v/>
      </c>
      <c r="B44" s="492" t="str">
        <f t="shared" ca="1" si="1"/>
        <v/>
      </c>
      <c r="E44" s="492" t="s">
        <v>311</v>
      </c>
      <c r="F44" s="509">
        <v>7</v>
      </c>
      <c r="G44" s="499">
        <v>9</v>
      </c>
      <c r="H44" s="499">
        <v>11</v>
      </c>
      <c r="I44" s="499">
        <v>8</v>
      </c>
      <c r="J44" s="500">
        <v>10</v>
      </c>
      <c r="AB44" s="505" t="s">
        <v>367</v>
      </c>
    </row>
    <row r="45" spans="1:28">
      <c r="A45" s="492" t="str">
        <f t="shared" ca="1" si="1"/>
        <v/>
      </c>
      <c r="B45" s="492" t="str">
        <f t="shared" ca="1" si="1"/>
        <v/>
      </c>
      <c r="E45" s="492" t="s">
        <v>313</v>
      </c>
      <c r="F45" s="498">
        <v>10</v>
      </c>
      <c r="G45" s="510">
        <v>1</v>
      </c>
      <c r="H45" s="510">
        <v>4</v>
      </c>
      <c r="I45" s="500">
        <v>2</v>
      </c>
      <c r="K45" s="514">
        <v>11</v>
      </c>
      <c r="L45" s="510">
        <v>6</v>
      </c>
      <c r="M45" s="510">
        <v>5</v>
      </c>
      <c r="N45" s="515">
        <v>3</v>
      </c>
      <c r="AB45" s="505" t="s">
        <v>368</v>
      </c>
    </row>
    <row r="46" spans="1:28" ht="15">
      <c r="A46" s="492" t="str">
        <f t="shared" ca="1" si="1"/>
        <v/>
      </c>
      <c r="B46" s="492" t="str">
        <f t="shared" ca="1" si="1"/>
        <v/>
      </c>
      <c r="AB46" s="516" t="s">
        <v>369</v>
      </c>
    </row>
    <row r="47" spans="1:28">
      <c r="A47" s="492" t="str">
        <f t="shared" ref="A47:B66" ca="1" si="2">IF(INDIRECT(ADDRESS(A$6,ROW()-ROW(A$6)-1+COLUMN($F$8)))&gt;0,INDIRECT(ADDRESS(A$6,ROW()-ROW(A$6)-1+COLUMN($F$8))),"")</f>
        <v/>
      </c>
      <c r="B47" s="492" t="str">
        <f t="shared" ca="1" si="2"/>
        <v/>
      </c>
      <c r="D47" s="496">
        <v>12</v>
      </c>
      <c r="E47" s="497" t="s">
        <v>338</v>
      </c>
      <c r="AB47" s="517" t="s">
        <v>370</v>
      </c>
    </row>
    <row r="48" spans="1:28">
      <c r="A48" s="492" t="str">
        <f t="shared" ca="1" si="2"/>
        <v/>
      </c>
      <c r="B48" s="492" t="str">
        <f t="shared" ca="1" si="2"/>
        <v/>
      </c>
      <c r="E48" s="492" t="s">
        <v>283</v>
      </c>
      <c r="F48" s="498">
        <v>1</v>
      </c>
      <c r="G48" s="499">
        <v>2</v>
      </c>
      <c r="H48" s="499">
        <v>3</v>
      </c>
      <c r="I48" s="500">
        <v>4</v>
      </c>
      <c r="K48" s="498">
        <v>5</v>
      </c>
      <c r="L48" s="499">
        <v>6</v>
      </c>
      <c r="M48" s="499">
        <v>7</v>
      </c>
      <c r="N48" s="500">
        <v>8</v>
      </c>
      <c r="P48" s="498">
        <v>9</v>
      </c>
      <c r="Q48" s="499">
        <v>10</v>
      </c>
      <c r="R48" s="499">
        <v>11</v>
      </c>
      <c r="S48" s="500">
        <v>12</v>
      </c>
    </row>
    <row r="49" spans="1:20">
      <c r="A49" s="492" t="str">
        <f t="shared" ca="1" si="2"/>
        <v/>
      </c>
      <c r="B49" s="492" t="str">
        <f t="shared" ca="1" si="2"/>
        <v/>
      </c>
      <c r="E49" s="492" t="s">
        <v>311</v>
      </c>
      <c r="F49" s="498">
        <v>4</v>
      </c>
      <c r="G49" s="510">
        <v>11</v>
      </c>
      <c r="H49" s="510">
        <v>9</v>
      </c>
      <c r="I49" s="500">
        <v>5</v>
      </c>
      <c r="K49" s="498">
        <v>8</v>
      </c>
      <c r="L49" s="510">
        <v>3</v>
      </c>
      <c r="M49" s="510">
        <v>1</v>
      </c>
      <c r="N49" s="500">
        <v>10</v>
      </c>
      <c r="P49" s="498">
        <v>12</v>
      </c>
      <c r="Q49" s="510">
        <v>7</v>
      </c>
      <c r="R49" s="510">
        <v>2</v>
      </c>
      <c r="S49" s="500">
        <v>6</v>
      </c>
    </row>
    <row r="50" spans="1:20">
      <c r="A50" s="492" t="str">
        <f t="shared" ca="1" si="2"/>
        <v/>
      </c>
      <c r="B50" s="492" t="str">
        <f t="shared" ca="1" si="2"/>
        <v/>
      </c>
    </row>
    <row r="51" spans="1:20">
      <c r="A51" s="492" t="str">
        <f t="shared" ca="1" si="2"/>
        <v/>
      </c>
      <c r="B51" s="492" t="str">
        <f t="shared" ca="1" si="2"/>
        <v/>
      </c>
    </row>
    <row r="52" spans="1:20">
      <c r="A52" s="492" t="str">
        <f t="shared" ca="1" si="2"/>
        <v/>
      </c>
      <c r="B52" s="492" t="str">
        <f t="shared" ca="1" si="2"/>
        <v/>
      </c>
      <c r="D52" s="496">
        <v>13</v>
      </c>
      <c r="E52" s="497" t="s">
        <v>338</v>
      </c>
    </row>
    <row r="53" spans="1:20">
      <c r="A53" s="492" t="str">
        <f t="shared" ca="1" si="2"/>
        <v/>
      </c>
      <c r="B53" s="492" t="str">
        <f t="shared" ca="1" si="2"/>
        <v/>
      </c>
      <c r="E53" s="492" t="s">
        <v>283</v>
      </c>
      <c r="F53" s="498">
        <v>1</v>
      </c>
      <c r="G53" s="499">
        <v>2</v>
      </c>
      <c r="H53" s="499">
        <v>3</v>
      </c>
      <c r="I53" s="499">
        <v>4</v>
      </c>
      <c r="J53" s="500">
        <v>5</v>
      </c>
      <c r="K53" s="514">
        <v>6</v>
      </c>
      <c r="L53" s="499">
        <v>7</v>
      </c>
      <c r="M53" s="499">
        <v>8</v>
      </c>
      <c r="N53" s="500">
        <v>9</v>
      </c>
      <c r="P53" s="498">
        <v>10</v>
      </c>
      <c r="Q53" s="499">
        <v>11</v>
      </c>
      <c r="R53" s="499">
        <v>12</v>
      </c>
      <c r="S53" s="500">
        <v>13</v>
      </c>
    </row>
    <row r="54" spans="1:20">
      <c r="A54" s="492" t="str">
        <f t="shared" ca="1" si="2"/>
        <v/>
      </c>
      <c r="B54" s="492" t="str">
        <f t="shared" ca="1" si="2"/>
        <v/>
      </c>
      <c r="E54" s="492" t="s">
        <v>311</v>
      </c>
      <c r="F54" s="498">
        <v>4</v>
      </c>
      <c r="G54" s="510">
        <v>13</v>
      </c>
      <c r="H54" s="510">
        <v>6</v>
      </c>
      <c r="I54" s="510">
        <v>12</v>
      </c>
      <c r="J54" s="500">
        <v>7</v>
      </c>
      <c r="K54" s="514">
        <v>3</v>
      </c>
      <c r="L54" s="510">
        <v>8</v>
      </c>
      <c r="M54" s="510">
        <v>2</v>
      </c>
      <c r="N54" s="500">
        <v>10</v>
      </c>
      <c r="P54" s="498">
        <v>11</v>
      </c>
      <c r="Q54" s="510">
        <v>5</v>
      </c>
      <c r="R54" s="510">
        <v>9</v>
      </c>
      <c r="S54" s="500">
        <v>1</v>
      </c>
    </row>
    <row r="55" spans="1:20">
      <c r="A55" s="492" t="str">
        <f t="shared" ca="1" si="2"/>
        <v/>
      </c>
      <c r="B55" s="492" t="str">
        <f t="shared" ca="1" si="2"/>
        <v/>
      </c>
    </row>
    <row r="56" spans="1:20">
      <c r="A56" s="492" t="str">
        <f t="shared" ca="1" si="2"/>
        <v/>
      </c>
      <c r="B56" s="492" t="str">
        <f t="shared" ca="1" si="2"/>
        <v/>
      </c>
    </row>
    <row r="57" spans="1:20">
      <c r="A57" s="492" t="str">
        <f t="shared" ca="1" si="2"/>
        <v/>
      </c>
      <c r="B57" s="492" t="str">
        <f t="shared" ca="1" si="2"/>
        <v/>
      </c>
      <c r="D57" s="496">
        <v>14</v>
      </c>
      <c r="E57" s="497" t="s">
        <v>338</v>
      </c>
    </row>
    <row r="58" spans="1:20">
      <c r="A58" s="492" t="str">
        <f t="shared" ca="1" si="2"/>
        <v/>
      </c>
      <c r="B58" s="492" t="str">
        <f t="shared" ca="1" si="2"/>
        <v/>
      </c>
      <c r="E58" s="492" t="s">
        <v>283</v>
      </c>
      <c r="F58" s="498">
        <v>1</v>
      </c>
      <c r="G58" s="499">
        <v>2</v>
      </c>
      <c r="H58" s="499">
        <v>3</v>
      </c>
      <c r="I58" s="499">
        <v>4</v>
      </c>
      <c r="J58" s="500">
        <v>5</v>
      </c>
      <c r="K58" s="514">
        <v>6</v>
      </c>
      <c r="L58" s="499">
        <v>7</v>
      </c>
      <c r="M58" s="499">
        <v>8</v>
      </c>
      <c r="N58" s="499">
        <v>9</v>
      </c>
      <c r="O58" s="500">
        <v>10</v>
      </c>
      <c r="P58" s="514">
        <v>11</v>
      </c>
      <c r="Q58" s="499">
        <v>12</v>
      </c>
      <c r="R58" s="499">
        <v>13</v>
      </c>
      <c r="S58" s="500">
        <v>14</v>
      </c>
    </row>
    <row r="59" spans="1:20">
      <c r="A59" s="492" t="str">
        <f t="shared" ca="1" si="2"/>
        <v/>
      </c>
      <c r="B59" s="492" t="str">
        <f t="shared" ca="1" si="2"/>
        <v/>
      </c>
      <c r="E59" s="492" t="s">
        <v>311</v>
      </c>
      <c r="F59" s="498">
        <v>5</v>
      </c>
      <c r="G59" s="510">
        <v>3</v>
      </c>
      <c r="H59" s="510">
        <v>12</v>
      </c>
      <c r="I59" s="510">
        <v>7</v>
      </c>
      <c r="J59" s="500">
        <v>11</v>
      </c>
      <c r="K59" s="514">
        <v>9</v>
      </c>
      <c r="L59" s="510">
        <v>13</v>
      </c>
      <c r="M59" s="510">
        <v>2</v>
      </c>
      <c r="N59" s="510">
        <v>8</v>
      </c>
      <c r="O59" s="500">
        <v>1</v>
      </c>
      <c r="P59" s="514">
        <v>14</v>
      </c>
      <c r="Q59" s="510">
        <v>10</v>
      </c>
      <c r="R59" s="510">
        <v>4</v>
      </c>
      <c r="S59" s="500">
        <v>6</v>
      </c>
    </row>
    <row r="60" spans="1:20">
      <c r="A60" s="492" t="str">
        <f t="shared" ca="1" si="2"/>
        <v/>
      </c>
      <c r="B60" s="492" t="str">
        <f t="shared" ca="1" si="2"/>
        <v/>
      </c>
    </row>
    <row r="61" spans="1:20">
      <c r="A61" s="492" t="str">
        <f t="shared" ca="1" si="2"/>
        <v/>
      </c>
      <c r="B61" s="492" t="str">
        <f t="shared" ca="1" si="2"/>
        <v/>
      </c>
    </row>
    <row r="62" spans="1:20">
      <c r="A62" s="492" t="str">
        <f t="shared" ca="1" si="2"/>
        <v/>
      </c>
      <c r="B62" s="492" t="str">
        <f t="shared" ca="1" si="2"/>
        <v/>
      </c>
      <c r="D62" s="496">
        <v>15</v>
      </c>
      <c r="E62" s="497" t="s">
        <v>338</v>
      </c>
    </row>
    <row r="63" spans="1:20">
      <c r="A63" s="492" t="str">
        <f t="shared" ca="1" si="2"/>
        <v/>
      </c>
      <c r="B63" s="492" t="str">
        <f t="shared" ca="1" si="2"/>
        <v/>
      </c>
      <c r="E63" s="492" t="s">
        <v>283</v>
      </c>
      <c r="F63" s="498">
        <v>1</v>
      </c>
      <c r="G63" s="499">
        <v>2</v>
      </c>
      <c r="H63" s="499">
        <v>3</v>
      </c>
      <c r="I63" s="499">
        <v>4</v>
      </c>
      <c r="J63" s="500">
        <v>5</v>
      </c>
      <c r="K63" s="514">
        <v>6</v>
      </c>
      <c r="L63" s="499">
        <v>7</v>
      </c>
      <c r="M63" s="499">
        <v>8</v>
      </c>
      <c r="N63" s="499">
        <v>9</v>
      </c>
      <c r="O63" s="500">
        <v>10</v>
      </c>
      <c r="P63" s="514">
        <v>11</v>
      </c>
      <c r="Q63" s="499">
        <v>12</v>
      </c>
      <c r="R63" s="499">
        <v>13</v>
      </c>
      <c r="S63" s="499">
        <v>14</v>
      </c>
      <c r="T63" s="500">
        <v>15</v>
      </c>
    </row>
    <row r="64" spans="1:20">
      <c r="A64" s="492" t="str">
        <f t="shared" ca="1" si="2"/>
        <v/>
      </c>
      <c r="B64" s="492" t="str">
        <f t="shared" ca="1" si="2"/>
        <v/>
      </c>
      <c r="E64" s="492" t="s">
        <v>311</v>
      </c>
      <c r="F64" s="498">
        <v>9</v>
      </c>
      <c r="G64" s="510">
        <v>13</v>
      </c>
      <c r="H64" s="510">
        <v>7</v>
      </c>
      <c r="I64" s="510">
        <v>11</v>
      </c>
      <c r="J64" s="500">
        <v>1</v>
      </c>
      <c r="K64" s="514">
        <v>14</v>
      </c>
      <c r="L64" s="510">
        <v>5</v>
      </c>
      <c r="M64" s="510">
        <v>12</v>
      </c>
      <c r="N64" s="510">
        <v>6</v>
      </c>
      <c r="O64" s="500">
        <v>2</v>
      </c>
      <c r="P64" s="514">
        <v>15</v>
      </c>
      <c r="Q64" s="510">
        <v>4</v>
      </c>
      <c r="R64" s="510">
        <v>10</v>
      </c>
      <c r="S64" s="510">
        <v>8</v>
      </c>
      <c r="T64" s="500">
        <v>3</v>
      </c>
    </row>
    <row r="65" spans="1:24">
      <c r="A65" s="492" t="str">
        <f t="shared" ca="1" si="2"/>
        <v/>
      </c>
      <c r="B65" s="492" t="str">
        <f t="shared" ca="1" si="2"/>
        <v/>
      </c>
    </row>
    <row r="66" spans="1:24">
      <c r="A66" s="492" t="str">
        <f t="shared" ca="1" si="2"/>
        <v/>
      </c>
      <c r="B66" s="492" t="str">
        <f t="shared" ca="1" si="2"/>
        <v/>
      </c>
    </row>
    <row r="67" spans="1:24">
      <c r="A67" s="492" t="str">
        <f t="shared" ref="A67:B86" ca="1" si="3">IF(INDIRECT(ADDRESS(A$6,ROW()-ROW(A$6)-1+COLUMN($F$8)))&gt;0,INDIRECT(ADDRESS(A$6,ROW()-ROW(A$6)-1+COLUMN($F$8))),"")</f>
        <v/>
      </c>
      <c r="B67" s="492" t="str">
        <f t="shared" ca="1" si="3"/>
        <v/>
      </c>
      <c r="D67" s="496">
        <v>16</v>
      </c>
      <c r="E67" s="497" t="s">
        <v>338</v>
      </c>
    </row>
    <row r="68" spans="1:24">
      <c r="A68" s="492" t="str">
        <f t="shared" ca="1" si="3"/>
        <v/>
      </c>
      <c r="B68" s="492" t="str">
        <f t="shared" ca="1" si="3"/>
        <v/>
      </c>
      <c r="E68" s="492" t="s">
        <v>283</v>
      </c>
      <c r="F68" s="498">
        <v>1</v>
      </c>
      <c r="G68" s="499">
        <v>2</v>
      </c>
      <c r="H68" s="499">
        <v>3</v>
      </c>
      <c r="I68" s="500">
        <v>4</v>
      </c>
      <c r="K68" s="498">
        <v>5</v>
      </c>
      <c r="L68" s="499">
        <v>6</v>
      </c>
      <c r="M68" s="499">
        <v>7</v>
      </c>
      <c r="N68" s="500">
        <v>8</v>
      </c>
      <c r="P68" s="498">
        <v>9</v>
      </c>
      <c r="Q68" s="499">
        <v>10</v>
      </c>
      <c r="R68" s="499">
        <v>11</v>
      </c>
      <c r="S68" s="500">
        <v>12</v>
      </c>
      <c r="U68" s="498">
        <v>13</v>
      </c>
      <c r="V68" s="499">
        <v>14</v>
      </c>
      <c r="W68" s="499">
        <v>15</v>
      </c>
      <c r="X68" s="500">
        <v>16</v>
      </c>
    </row>
    <row r="69" spans="1:24">
      <c r="A69" s="492" t="str">
        <f t="shared" ca="1" si="3"/>
        <v/>
      </c>
      <c r="B69" s="492" t="str">
        <f t="shared" ca="1" si="3"/>
        <v/>
      </c>
      <c r="E69" s="492" t="s">
        <v>311</v>
      </c>
      <c r="F69" s="498">
        <v>16</v>
      </c>
      <c r="G69" s="510">
        <v>11</v>
      </c>
      <c r="H69" s="510">
        <v>6</v>
      </c>
      <c r="I69" s="500">
        <v>1</v>
      </c>
      <c r="K69" s="498">
        <v>12</v>
      </c>
      <c r="L69" s="510">
        <v>15</v>
      </c>
      <c r="M69" s="510">
        <v>2</v>
      </c>
      <c r="N69" s="500">
        <v>5</v>
      </c>
      <c r="P69" s="498">
        <v>8</v>
      </c>
      <c r="Q69" s="510">
        <v>3</v>
      </c>
      <c r="R69" s="510">
        <v>14</v>
      </c>
      <c r="S69" s="500">
        <v>9</v>
      </c>
      <c r="U69" s="498">
        <v>4</v>
      </c>
      <c r="V69" s="510">
        <v>7</v>
      </c>
      <c r="W69" s="510">
        <v>10</v>
      </c>
      <c r="X69" s="500">
        <v>13</v>
      </c>
    </row>
    <row r="70" spans="1:24">
      <c r="A70" s="492" t="str">
        <f t="shared" ca="1" si="3"/>
        <v/>
      </c>
      <c r="B70" s="492" t="str">
        <f t="shared" ca="1" si="3"/>
        <v/>
      </c>
    </row>
    <row r="71" spans="1:24">
      <c r="A71" s="492" t="str">
        <f t="shared" ca="1" si="3"/>
        <v/>
      </c>
      <c r="B71" s="492" t="str">
        <f t="shared" ca="1" si="3"/>
        <v/>
      </c>
    </row>
    <row r="72" spans="1:24">
      <c r="A72" s="492" t="str">
        <f t="shared" ca="1" si="3"/>
        <v/>
      </c>
      <c r="B72" s="492" t="str">
        <f t="shared" ca="1" si="3"/>
        <v/>
      </c>
      <c r="D72" s="496">
        <v>17</v>
      </c>
      <c r="E72" s="497" t="s">
        <v>338</v>
      </c>
    </row>
    <row r="73" spans="1:24">
      <c r="A73" s="492" t="str">
        <f t="shared" ca="1" si="3"/>
        <v/>
      </c>
      <c r="B73" s="492" t="str">
        <f t="shared" ca="1" si="3"/>
        <v/>
      </c>
      <c r="E73" s="492" t="s">
        <v>283</v>
      </c>
      <c r="F73" s="498">
        <v>1</v>
      </c>
      <c r="G73" s="499">
        <v>2</v>
      </c>
      <c r="H73" s="499">
        <v>3</v>
      </c>
      <c r="I73" s="499">
        <v>4</v>
      </c>
      <c r="J73" s="500">
        <v>5</v>
      </c>
      <c r="K73" s="514">
        <v>6</v>
      </c>
      <c r="L73" s="499">
        <v>7</v>
      </c>
      <c r="M73" s="499">
        <v>8</v>
      </c>
      <c r="N73" s="500">
        <v>9</v>
      </c>
      <c r="P73" s="498">
        <v>10</v>
      </c>
      <c r="Q73" s="499">
        <v>11</v>
      </c>
      <c r="R73" s="499">
        <v>12</v>
      </c>
      <c r="S73" s="500">
        <v>13</v>
      </c>
      <c r="U73" s="498">
        <v>14</v>
      </c>
      <c r="V73" s="499">
        <v>15</v>
      </c>
      <c r="W73" s="499">
        <v>16</v>
      </c>
      <c r="X73" s="500">
        <v>17</v>
      </c>
    </row>
    <row r="74" spans="1:24">
      <c r="A74" s="492" t="str">
        <f t="shared" ca="1" si="3"/>
        <v/>
      </c>
      <c r="B74" s="492" t="str">
        <f t="shared" ca="1" si="3"/>
        <v/>
      </c>
      <c r="E74" s="492" t="s">
        <v>311</v>
      </c>
      <c r="F74" s="498">
        <v>5</v>
      </c>
      <c r="G74" s="510">
        <v>3</v>
      </c>
      <c r="H74" s="510">
        <v>7</v>
      </c>
      <c r="I74" s="510">
        <v>14</v>
      </c>
      <c r="J74" s="500">
        <v>10</v>
      </c>
      <c r="K74" s="514">
        <v>4</v>
      </c>
      <c r="L74" s="510">
        <v>12</v>
      </c>
      <c r="M74" s="510">
        <v>15</v>
      </c>
      <c r="N74" s="500">
        <v>6</v>
      </c>
      <c r="P74" s="498">
        <v>9</v>
      </c>
      <c r="Q74" s="510">
        <v>16</v>
      </c>
      <c r="R74" s="510">
        <v>11</v>
      </c>
      <c r="S74" s="500">
        <v>1</v>
      </c>
      <c r="U74" s="498">
        <v>17</v>
      </c>
      <c r="V74" s="510">
        <v>13</v>
      </c>
      <c r="W74" s="510">
        <v>2</v>
      </c>
      <c r="X74" s="500">
        <v>8</v>
      </c>
    </row>
    <row r="75" spans="1:24">
      <c r="A75" s="492" t="str">
        <f t="shared" ca="1" si="3"/>
        <v/>
      </c>
      <c r="B75" s="492" t="str">
        <f t="shared" ca="1" si="3"/>
        <v/>
      </c>
    </row>
    <row r="76" spans="1:24">
      <c r="A76" s="492" t="str">
        <f t="shared" ca="1" si="3"/>
        <v/>
      </c>
      <c r="B76" s="492" t="str">
        <f t="shared" ca="1" si="3"/>
        <v/>
      </c>
    </row>
    <row r="77" spans="1:24">
      <c r="A77" s="492" t="str">
        <f t="shared" ca="1" si="3"/>
        <v/>
      </c>
      <c r="B77" s="492" t="str">
        <f t="shared" ca="1" si="3"/>
        <v/>
      </c>
      <c r="D77" s="496">
        <v>18</v>
      </c>
      <c r="E77" s="497" t="s">
        <v>338</v>
      </c>
    </row>
    <row r="78" spans="1:24">
      <c r="A78" s="492" t="str">
        <f t="shared" ca="1" si="3"/>
        <v/>
      </c>
      <c r="B78" s="492" t="str">
        <f t="shared" ca="1" si="3"/>
        <v/>
      </c>
      <c r="E78" s="492" t="s">
        <v>283</v>
      </c>
      <c r="F78" s="498">
        <v>1</v>
      </c>
      <c r="G78" s="499">
        <v>2</v>
      </c>
      <c r="H78" s="499">
        <v>3</v>
      </c>
      <c r="I78" s="499">
        <v>4</v>
      </c>
      <c r="J78" s="500">
        <v>5</v>
      </c>
      <c r="K78" s="514">
        <v>6</v>
      </c>
      <c r="L78" s="499">
        <v>7</v>
      </c>
      <c r="M78" s="499">
        <v>8</v>
      </c>
      <c r="N78" s="499">
        <v>9</v>
      </c>
      <c r="O78" s="500">
        <v>10</v>
      </c>
      <c r="P78" s="514">
        <v>11</v>
      </c>
      <c r="Q78" s="499">
        <v>12</v>
      </c>
      <c r="R78" s="499">
        <v>13</v>
      </c>
      <c r="S78" s="500">
        <v>14</v>
      </c>
      <c r="U78" s="498">
        <v>15</v>
      </c>
      <c r="V78" s="499">
        <v>16</v>
      </c>
      <c r="W78" s="499">
        <v>17</v>
      </c>
      <c r="X78" s="500">
        <v>18</v>
      </c>
    </row>
    <row r="79" spans="1:24">
      <c r="A79" s="492" t="str">
        <f t="shared" ca="1" si="3"/>
        <v/>
      </c>
      <c r="B79" s="492" t="str">
        <f t="shared" ca="1" si="3"/>
        <v/>
      </c>
      <c r="E79" s="492" t="s">
        <v>311</v>
      </c>
      <c r="F79" s="498">
        <v>9</v>
      </c>
      <c r="G79" s="510">
        <v>5</v>
      </c>
      <c r="H79" s="510">
        <v>7</v>
      </c>
      <c r="I79" s="510">
        <v>15</v>
      </c>
      <c r="J79" s="500">
        <v>11</v>
      </c>
      <c r="K79" s="514">
        <v>4</v>
      </c>
      <c r="L79" s="510">
        <v>13</v>
      </c>
      <c r="M79" s="510">
        <v>16</v>
      </c>
      <c r="N79" s="510">
        <v>6</v>
      </c>
      <c r="O79" s="500">
        <v>1</v>
      </c>
      <c r="P79" s="514">
        <v>10</v>
      </c>
      <c r="Q79" s="510">
        <v>17</v>
      </c>
      <c r="R79" s="510">
        <v>12</v>
      </c>
      <c r="S79" s="500">
        <v>2</v>
      </c>
      <c r="U79" s="498">
        <v>18</v>
      </c>
      <c r="V79" s="510">
        <v>8</v>
      </c>
      <c r="W79" s="510">
        <v>14</v>
      </c>
      <c r="X79" s="500">
        <v>3</v>
      </c>
    </row>
    <row r="80" spans="1:24">
      <c r="A80" s="492" t="str">
        <f t="shared" ca="1" si="3"/>
        <v/>
      </c>
      <c r="B80" s="492" t="str">
        <f t="shared" ca="1" si="3"/>
        <v/>
      </c>
    </row>
    <row r="81" spans="1:29">
      <c r="A81" s="492" t="str">
        <f t="shared" ca="1" si="3"/>
        <v/>
      </c>
      <c r="B81" s="492" t="str">
        <f t="shared" ca="1" si="3"/>
        <v/>
      </c>
    </row>
    <row r="82" spans="1:29">
      <c r="A82" s="492" t="str">
        <f t="shared" ca="1" si="3"/>
        <v/>
      </c>
      <c r="B82" s="492" t="str">
        <f t="shared" ca="1" si="3"/>
        <v/>
      </c>
      <c r="D82" s="496">
        <v>19</v>
      </c>
      <c r="E82" s="497" t="s">
        <v>338</v>
      </c>
    </row>
    <row r="83" spans="1:29">
      <c r="A83" s="492" t="str">
        <f t="shared" ca="1" si="3"/>
        <v/>
      </c>
      <c r="B83" s="492" t="str">
        <f t="shared" ca="1" si="3"/>
        <v/>
      </c>
      <c r="E83" s="492" t="s">
        <v>283</v>
      </c>
      <c r="F83" s="498">
        <v>1</v>
      </c>
      <c r="G83" s="499">
        <v>2</v>
      </c>
      <c r="H83" s="499">
        <v>3</v>
      </c>
      <c r="I83" s="499">
        <v>4</v>
      </c>
      <c r="J83" s="500">
        <v>5</v>
      </c>
      <c r="K83" s="514">
        <v>6</v>
      </c>
      <c r="L83" s="499">
        <v>7</v>
      </c>
      <c r="M83" s="499">
        <v>8</v>
      </c>
      <c r="N83" s="499">
        <v>9</v>
      </c>
      <c r="O83" s="500">
        <v>10</v>
      </c>
      <c r="P83" s="514">
        <v>11</v>
      </c>
      <c r="Q83" s="499">
        <v>12</v>
      </c>
      <c r="R83" s="499">
        <v>13</v>
      </c>
      <c r="S83" s="499">
        <v>14</v>
      </c>
      <c r="T83" s="500">
        <v>15</v>
      </c>
      <c r="U83" s="514">
        <v>16</v>
      </c>
      <c r="V83" s="499">
        <v>17</v>
      </c>
      <c r="W83" s="499">
        <v>18</v>
      </c>
      <c r="X83" s="500">
        <v>19</v>
      </c>
    </row>
    <row r="84" spans="1:29">
      <c r="A84" s="492" t="str">
        <f t="shared" ca="1" si="3"/>
        <v/>
      </c>
      <c r="B84" s="492" t="str">
        <f t="shared" ca="1" si="3"/>
        <v/>
      </c>
      <c r="E84" s="492" t="s">
        <v>311</v>
      </c>
      <c r="F84" s="498">
        <v>4</v>
      </c>
      <c r="G84" s="510">
        <v>18</v>
      </c>
      <c r="H84" s="510">
        <v>7</v>
      </c>
      <c r="I84" s="510">
        <v>11</v>
      </c>
      <c r="J84" s="500">
        <v>6</v>
      </c>
      <c r="K84" s="514">
        <v>19</v>
      </c>
      <c r="L84" s="510">
        <v>9</v>
      </c>
      <c r="M84" s="510">
        <v>12</v>
      </c>
      <c r="N84" s="510">
        <v>3</v>
      </c>
      <c r="O84" s="500">
        <v>1</v>
      </c>
      <c r="P84" s="514">
        <v>15</v>
      </c>
      <c r="Q84" s="510">
        <v>13</v>
      </c>
      <c r="R84" s="510">
        <v>17</v>
      </c>
      <c r="S84" s="510">
        <v>2</v>
      </c>
      <c r="T84" s="500">
        <v>8</v>
      </c>
      <c r="U84" s="514">
        <v>14</v>
      </c>
      <c r="V84" s="510">
        <v>10</v>
      </c>
      <c r="W84" s="510">
        <v>5</v>
      </c>
      <c r="X84" s="500">
        <v>16</v>
      </c>
    </row>
    <row r="85" spans="1:29">
      <c r="A85" s="492" t="str">
        <f t="shared" ca="1" si="3"/>
        <v/>
      </c>
      <c r="B85" s="492" t="str">
        <f t="shared" ca="1" si="3"/>
        <v/>
      </c>
    </row>
    <row r="86" spans="1:29">
      <c r="A86" s="492" t="str">
        <f t="shared" ca="1" si="3"/>
        <v/>
      </c>
      <c r="B86" s="492" t="str">
        <f t="shared" ca="1" si="3"/>
        <v/>
      </c>
    </row>
    <row r="87" spans="1:29">
      <c r="A87" s="492" t="str">
        <f t="shared" ref="A87:B106" ca="1" si="4">IF(INDIRECT(ADDRESS(A$6,ROW()-ROW(A$6)-1+COLUMN($F$8)))&gt;0,INDIRECT(ADDRESS(A$6,ROW()-ROW(A$6)-1+COLUMN($F$8))),"")</f>
        <v/>
      </c>
      <c r="B87" s="492" t="str">
        <f t="shared" ca="1" si="4"/>
        <v/>
      </c>
      <c r="D87" s="496">
        <v>20</v>
      </c>
      <c r="E87" s="497" t="s">
        <v>338</v>
      </c>
    </row>
    <row r="88" spans="1:29">
      <c r="A88" s="492" t="str">
        <f t="shared" ca="1" si="4"/>
        <v/>
      </c>
      <c r="B88" s="492" t="str">
        <f t="shared" ca="1" si="4"/>
        <v/>
      </c>
      <c r="E88" s="492" t="s">
        <v>283</v>
      </c>
      <c r="F88" s="498">
        <v>1</v>
      </c>
      <c r="G88" s="499">
        <v>2</v>
      </c>
      <c r="H88" s="499">
        <v>3</v>
      </c>
      <c r="I88" s="499">
        <v>4</v>
      </c>
      <c r="J88" s="500">
        <v>5</v>
      </c>
      <c r="K88" s="514">
        <v>6</v>
      </c>
      <c r="L88" s="499">
        <v>7</v>
      </c>
      <c r="M88" s="499">
        <v>8</v>
      </c>
      <c r="N88" s="499">
        <v>9</v>
      </c>
      <c r="O88" s="500">
        <v>10</v>
      </c>
      <c r="P88" s="514">
        <v>11</v>
      </c>
      <c r="Q88" s="499">
        <v>12</v>
      </c>
      <c r="R88" s="499">
        <v>13</v>
      </c>
      <c r="S88" s="499">
        <v>14</v>
      </c>
      <c r="T88" s="500">
        <v>15</v>
      </c>
      <c r="U88" s="514">
        <v>16</v>
      </c>
      <c r="V88" s="499">
        <v>17</v>
      </c>
      <c r="W88" s="499">
        <v>18</v>
      </c>
      <c r="X88" s="499">
        <v>19</v>
      </c>
      <c r="Y88" s="500">
        <v>20</v>
      </c>
    </row>
    <row r="89" spans="1:29">
      <c r="A89" s="492" t="str">
        <f t="shared" ca="1" si="4"/>
        <v/>
      </c>
      <c r="B89" s="492" t="str">
        <f t="shared" ca="1" si="4"/>
        <v/>
      </c>
      <c r="E89" s="492" t="s">
        <v>311</v>
      </c>
      <c r="F89" s="498">
        <v>9</v>
      </c>
      <c r="G89" s="510">
        <v>4</v>
      </c>
      <c r="H89" s="510">
        <v>12</v>
      </c>
      <c r="I89" s="510">
        <v>16</v>
      </c>
      <c r="J89" s="500">
        <v>11</v>
      </c>
      <c r="K89" s="514">
        <v>14</v>
      </c>
      <c r="L89" s="510">
        <v>18</v>
      </c>
      <c r="M89" s="510">
        <v>7</v>
      </c>
      <c r="N89" s="510">
        <v>2</v>
      </c>
      <c r="O89" s="500">
        <v>6</v>
      </c>
      <c r="P89" s="514">
        <v>19</v>
      </c>
      <c r="Q89" s="510">
        <v>10</v>
      </c>
      <c r="R89" s="510">
        <v>17</v>
      </c>
      <c r="S89" s="510">
        <v>13</v>
      </c>
      <c r="T89" s="500">
        <v>1</v>
      </c>
      <c r="U89" s="514">
        <v>20</v>
      </c>
      <c r="V89" s="510">
        <v>15</v>
      </c>
      <c r="W89" s="510">
        <v>5</v>
      </c>
      <c r="X89" s="510">
        <v>8</v>
      </c>
      <c r="Y89" s="500">
        <v>3</v>
      </c>
    </row>
    <row r="90" spans="1:29">
      <c r="A90" s="492" t="str">
        <f t="shared" ca="1" si="4"/>
        <v/>
      </c>
      <c r="B90" s="492" t="str">
        <f t="shared" ca="1" si="4"/>
        <v/>
      </c>
    </row>
    <row r="91" spans="1:29">
      <c r="A91" s="492" t="str">
        <f t="shared" ca="1" si="4"/>
        <v/>
      </c>
      <c r="B91" s="492" t="str">
        <f t="shared" ca="1" si="4"/>
        <v/>
      </c>
    </row>
    <row r="92" spans="1:29">
      <c r="A92" s="492" t="str">
        <f t="shared" ca="1" si="4"/>
        <v/>
      </c>
      <c r="B92" s="492" t="str">
        <f t="shared" ca="1" si="4"/>
        <v/>
      </c>
      <c r="D92" s="496">
        <v>21</v>
      </c>
      <c r="E92" s="496" t="s">
        <v>338</v>
      </c>
    </row>
    <row r="93" spans="1:29">
      <c r="A93" s="492" t="str">
        <f t="shared" ca="1" si="4"/>
        <v/>
      </c>
      <c r="B93" s="492" t="str">
        <f t="shared" ca="1" si="4"/>
        <v/>
      </c>
      <c r="E93" s="492" t="s">
        <v>283</v>
      </c>
      <c r="F93" s="498">
        <v>1</v>
      </c>
      <c r="G93" s="499">
        <v>2</v>
      </c>
      <c r="H93" s="499">
        <v>3</v>
      </c>
      <c r="I93" s="499">
        <v>4</v>
      </c>
      <c r="J93" s="500">
        <v>5</v>
      </c>
      <c r="K93" s="498">
        <v>6</v>
      </c>
      <c r="L93" s="499">
        <v>7</v>
      </c>
      <c r="M93" s="499">
        <v>8</v>
      </c>
      <c r="N93" s="500">
        <v>9</v>
      </c>
      <c r="P93" s="498">
        <v>10</v>
      </c>
      <c r="Q93" s="499">
        <v>11</v>
      </c>
      <c r="R93" s="499">
        <v>12</v>
      </c>
      <c r="S93" s="500">
        <v>13</v>
      </c>
      <c r="U93" s="498">
        <v>14</v>
      </c>
      <c r="V93" s="499">
        <v>15</v>
      </c>
      <c r="W93" s="499">
        <v>16</v>
      </c>
      <c r="X93" s="500">
        <v>17</v>
      </c>
      <c r="Z93" s="498">
        <v>18</v>
      </c>
      <c r="AA93" s="499">
        <v>19</v>
      </c>
      <c r="AB93" s="499">
        <v>20</v>
      </c>
      <c r="AC93" s="500">
        <v>21</v>
      </c>
    </row>
    <row r="94" spans="1:29">
      <c r="A94" s="492" t="str">
        <f t="shared" ca="1" si="4"/>
        <v/>
      </c>
      <c r="B94" s="492" t="str">
        <f t="shared" ca="1" si="4"/>
        <v/>
      </c>
      <c r="E94" s="492" t="s">
        <v>311</v>
      </c>
      <c r="F94" s="498">
        <v>4</v>
      </c>
      <c r="G94" s="499">
        <v>16</v>
      </c>
      <c r="H94" s="499">
        <v>19</v>
      </c>
      <c r="I94" s="499">
        <v>10</v>
      </c>
      <c r="J94" s="500">
        <v>8</v>
      </c>
      <c r="K94" s="498">
        <v>5</v>
      </c>
      <c r="L94" s="499">
        <v>12</v>
      </c>
      <c r="M94" s="499">
        <v>7</v>
      </c>
      <c r="N94" s="500">
        <v>18</v>
      </c>
      <c r="P94" s="498">
        <v>13</v>
      </c>
      <c r="Q94" s="499">
        <v>20</v>
      </c>
      <c r="R94" s="499">
        <v>2</v>
      </c>
      <c r="S94" s="500">
        <v>14</v>
      </c>
      <c r="U94" s="498">
        <v>21</v>
      </c>
      <c r="V94" s="499">
        <v>9</v>
      </c>
      <c r="W94" s="499">
        <v>15</v>
      </c>
      <c r="X94" s="500">
        <v>1</v>
      </c>
      <c r="Z94" s="498">
        <v>17</v>
      </c>
      <c r="AA94" s="499">
        <v>3</v>
      </c>
      <c r="AB94" s="499">
        <v>11</v>
      </c>
      <c r="AC94" s="500">
        <v>6</v>
      </c>
    </row>
    <row r="95" spans="1:29">
      <c r="A95" s="492" t="str">
        <f t="shared" ca="1" si="4"/>
        <v/>
      </c>
      <c r="B95" s="492" t="str">
        <f t="shared" ca="1" si="4"/>
        <v/>
      </c>
    </row>
    <row r="96" spans="1:29" s="518" customFormat="1">
      <c r="A96" s="492" t="str">
        <f t="shared" ca="1" si="4"/>
        <v/>
      </c>
      <c r="B96" s="492" t="str">
        <f t="shared" ca="1" si="4"/>
        <v/>
      </c>
    </row>
    <row r="97" spans="1:29">
      <c r="A97" s="492" t="str">
        <f t="shared" ca="1" si="4"/>
        <v/>
      </c>
      <c r="B97" s="492" t="str">
        <f t="shared" ca="1" si="4"/>
        <v/>
      </c>
      <c r="D97" s="496">
        <v>22</v>
      </c>
      <c r="E97" s="496" t="s">
        <v>338</v>
      </c>
    </row>
    <row r="98" spans="1:29">
      <c r="A98" s="492" t="str">
        <f t="shared" ca="1" si="4"/>
        <v/>
      </c>
      <c r="B98" s="492" t="str">
        <f t="shared" ca="1" si="4"/>
        <v/>
      </c>
      <c r="E98" s="492" t="s">
        <v>283</v>
      </c>
      <c r="F98" s="498">
        <v>1</v>
      </c>
      <c r="G98" s="499">
        <v>2</v>
      </c>
      <c r="H98" s="499">
        <v>3</v>
      </c>
      <c r="I98" s="499">
        <v>4</v>
      </c>
      <c r="J98" s="500">
        <v>5</v>
      </c>
      <c r="K98" s="498">
        <v>6</v>
      </c>
      <c r="L98" s="499">
        <v>7</v>
      </c>
      <c r="M98" s="499">
        <v>8</v>
      </c>
      <c r="N98" s="499">
        <v>9</v>
      </c>
      <c r="O98" s="500">
        <v>10</v>
      </c>
      <c r="P98" s="498">
        <v>11</v>
      </c>
      <c r="Q98" s="499">
        <v>12</v>
      </c>
      <c r="R98" s="499">
        <v>13</v>
      </c>
      <c r="S98" s="500">
        <v>14</v>
      </c>
      <c r="U98" s="498">
        <v>15</v>
      </c>
      <c r="V98" s="499">
        <v>16</v>
      </c>
      <c r="W98" s="499">
        <v>17</v>
      </c>
      <c r="X98" s="500">
        <v>18</v>
      </c>
      <c r="Z98" s="498">
        <v>19</v>
      </c>
      <c r="AA98" s="499">
        <v>20</v>
      </c>
      <c r="AB98" s="499">
        <v>21</v>
      </c>
      <c r="AC98" s="500">
        <v>22</v>
      </c>
    </row>
    <row r="99" spans="1:29">
      <c r="A99" s="492" t="str">
        <f t="shared" ca="1" si="4"/>
        <v/>
      </c>
      <c r="B99" s="492" t="str">
        <f t="shared" ca="1" si="4"/>
        <v/>
      </c>
      <c r="E99" s="492" t="s">
        <v>311</v>
      </c>
      <c r="F99" s="498">
        <v>5</v>
      </c>
      <c r="G99" s="499">
        <v>17</v>
      </c>
      <c r="H99" s="499">
        <v>7</v>
      </c>
      <c r="I99" s="499">
        <v>19</v>
      </c>
      <c r="J99" s="500">
        <v>11</v>
      </c>
      <c r="K99" s="498">
        <v>14</v>
      </c>
      <c r="L99" s="499">
        <v>8</v>
      </c>
      <c r="M99" s="499">
        <v>20</v>
      </c>
      <c r="N99" s="499">
        <v>1</v>
      </c>
      <c r="O99" s="500">
        <v>15</v>
      </c>
      <c r="P99" s="498">
        <v>22</v>
      </c>
      <c r="Q99" s="499">
        <v>13</v>
      </c>
      <c r="R99" s="499">
        <v>4</v>
      </c>
      <c r="S99" s="500">
        <v>6</v>
      </c>
      <c r="U99" s="498">
        <v>18</v>
      </c>
      <c r="V99" s="499">
        <v>21</v>
      </c>
      <c r="W99" s="499">
        <v>10</v>
      </c>
      <c r="X99" s="500">
        <v>2</v>
      </c>
      <c r="Z99" s="498">
        <v>9</v>
      </c>
      <c r="AA99" s="499">
        <v>3</v>
      </c>
      <c r="AB99" s="499">
        <v>16</v>
      </c>
      <c r="AC99" s="500">
        <v>12</v>
      </c>
    </row>
    <row r="100" spans="1:29">
      <c r="A100" s="492" t="str">
        <f t="shared" ca="1" si="4"/>
        <v/>
      </c>
      <c r="B100" s="492" t="str">
        <f t="shared" ca="1" si="4"/>
        <v/>
      </c>
    </row>
    <row r="101" spans="1:29" s="518" customFormat="1">
      <c r="A101" s="492" t="str">
        <f t="shared" ca="1" si="4"/>
        <v/>
      </c>
      <c r="B101" s="492" t="str">
        <f t="shared" ca="1" si="4"/>
        <v/>
      </c>
    </row>
    <row r="102" spans="1:29">
      <c r="A102" s="492" t="str">
        <f t="shared" ca="1" si="4"/>
        <v/>
      </c>
      <c r="B102" s="492" t="str">
        <f t="shared" ca="1" si="4"/>
        <v/>
      </c>
      <c r="D102" s="496">
        <v>23</v>
      </c>
      <c r="E102" s="496" t="s">
        <v>338</v>
      </c>
    </row>
    <row r="103" spans="1:29">
      <c r="A103" s="492" t="str">
        <f t="shared" ca="1" si="4"/>
        <v/>
      </c>
      <c r="B103" s="492" t="str">
        <f t="shared" ca="1" si="4"/>
        <v/>
      </c>
      <c r="E103" s="492" t="s">
        <v>283</v>
      </c>
      <c r="F103" s="498">
        <v>1</v>
      </c>
      <c r="G103" s="499">
        <v>2</v>
      </c>
      <c r="H103" s="499">
        <v>3</v>
      </c>
      <c r="I103" s="499">
        <v>4</v>
      </c>
      <c r="J103" s="500">
        <v>5</v>
      </c>
      <c r="K103" s="498">
        <v>6</v>
      </c>
      <c r="L103" s="499">
        <v>7</v>
      </c>
      <c r="M103" s="499">
        <v>8</v>
      </c>
      <c r="N103" s="499">
        <v>9</v>
      </c>
      <c r="O103" s="500">
        <v>10</v>
      </c>
      <c r="P103" s="498">
        <v>11</v>
      </c>
      <c r="Q103" s="499">
        <v>12</v>
      </c>
      <c r="R103" s="499">
        <v>13</v>
      </c>
      <c r="S103" s="499">
        <v>14</v>
      </c>
      <c r="T103" s="500">
        <v>15</v>
      </c>
      <c r="U103" s="498">
        <v>16</v>
      </c>
      <c r="V103" s="499">
        <v>17</v>
      </c>
      <c r="W103" s="499">
        <v>18</v>
      </c>
      <c r="X103" s="500">
        <v>19</v>
      </c>
      <c r="Z103" s="498">
        <v>20</v>
      </c>
      <c r="AA103" s="499">
        <v>21</v>
      </c>
      <c r="AB103" s="499">
        <v>22</v>
      </c>
      <c r="AC103" s="500">
        <v>23</v>
      </c>
    </row>
    <row r="104" spans="1:29">
      <c r="A104" s="492" t="str">
        <f t="shared" ca="1" si="4"/>
        <v/>
      </c>
      <c r="B104" s="492" t="str">
        <f t="shared" ca="1" si="4"/>
        <v/>
      </c>
      <c r="E104" s="492" t="s">
        <v>311</v>
      </c>
      <c r="F104" s="498">
        <v>5</v>
      </c>
      <c r="G104" s="499">
        <v>22</v>
      </c>
      <c r="H104" s="499">
        <v>7</v>
      </c>
      <c r="I104" s="499">
        <v>11</v>
      </c>
      <c r="J104" s="500">
        <v>16</v>
      </c>
      <c r="K104" s="498">
        <v>19</v>
      </c>
      <c r="L104" s="499">
        <v>9</v>
      </c>
      <c r="M104" s="499">
        <v>12</v>
      </c>
      <c r="N104" s="499">
        <v>20</v>
      </c>
      <c r="O104" s="500">
        <v>1</v>
      </c>
      <c r="P104" s="498">
        <v>4</v>
      </c>
      <c r="Q104" s="499">
        <v>8</v>
      </c>
      <c r="R104" s="499">
        <v>15</v>
      </c>
      <c r="S104" s="499">
        <v>18</v>
      </c>
      <c r="T104" s="500">
        <v>21</v>
      </c>
      <c r="U104" s="498">
        <v>14</v>
      </c>
      <c r="V104" s="499">
        <v>3</v>
      </c>
      <c r="W104" s="499">
        <v>23</v>
      </c>
      <c r="X104" s="500">
        <v>6</v>
      </c>
      <c r="Z104" s="498">
        <v>10</v>
      </c>
      <c r="AA104" s="499">
        <v>13</v>
      </c>
      <c r="AB104" s="499">
        <v>17</v>
      </c>
      <c r="AC104" s="500">
        <v>2</v>
      </c>
    </row>
    <row r="105" spans="1:29">
      <c r="A105" s="492" t="str">
        <f t="shared" ca="1" si="4"/>
        <v/>
      </c>
      <c r="B105" s="492" t="str">
        <f t="shared" ca="1" si="4"/>
        <v/>
      </c>
    </row>
    <row r="106" spans="1:29" s="518" customFormat="1">
      <c r="A106" s="492" t="str">
        <f t="shared" ca="1" si="4"/>
        <v/>
      </c>
      <c r="B106" s="492" t="str">
        <f t="shared" ca="1" si="4"/>
        <v/>
      </c>
    </row>
    <row r="107" spans="1:29">
      <c r="A107" s="492" t="str">
        <f t="shared" ref="A107:B126" ca="1" si="5">IF(INDIRECT(ADDRESS(A$6,ROW()-ROW(A$6)-1+COLUMN($F$8)))&gt;0,INDIRECT(ADDRESS(A$6,ROW()-ROW(A$6)-1+COLUMN($F$8))),"")</f>
        <v/>
      </c>
      <c r="B107" s="492" t="str">
        <f t="shared" ca="1" si="5"/>
        <v/>
      </c>
      <c r="D107" s="496">
        <v>24</v>
      </c>
      <c r="E107" s="496" t="s">
        <v>338</v>
      </c>
    </row>
    <row r="108" spans="1:29">
      <c r="A108" s="492" t="str">
        <f t="shared" ca="1" si="5"/>
        <v/>
      </c>
      <c r="B108" s="492" t="str">
        <f t="shared" ca="1" si="5"/>
        <v/>
      </c>
      <c r="E108" s="492" t="s">
        <v>283</v>
      </c>
      <c r="F108" s="498">
        <v>1</v>
      </c>
      <c r="G108" s="499">
        <v>2</v>
      </c>
      <c r="H108" s="499">
        <v>3</v>
      </c>
      <c r="I108" s="499">
        <v>4</v>
      </c>
      <c r="J108" s="500">
        <v>5</v>
      </c>
      <c r="K108" s="498">
        <v>6</v>
      </c>
      <c r="L108" s="499">
        <v>7</v>
      </c>
      <c r="M108" s="499">
        <v>8</v>
      </c>
      <c r="N108" s="499">
        <v>9</v>
      </c>
      <c r="O108" s="500">
        <v>10</v>
      </c>
      <c r="P108" s="498">
        <v>11</v>
      </c>
      <c r="Q108" s="499">
        <v>12</v>
      </c>
      <c r="R108" s="499">
        <v>13</v>
      </c>
      <c r="S108" s="499">
        <v>14</v>
      </c>
      <c r="T108" s="500">
        <v>15</v>
      </c>
      <c r="U108" s="498">
        <v>16</v>
      </c>
      <c r="V108" s="499">
        <v>17</v>
      </c>
      <c r="W108" s="499">
        <v>18</v>
      </c>
      <c r="X108" s="499">
        <v>19</v>
      </c>
      <c r="Y108" s="500">
        <v>20</v>
      </c>
      <c r="Z108" s="498">
        <v>21</v>
      </c>
      <c r="AA108" s="499">
        <v>22</v>
      </c>
      <c r="AB108" s="499">
        <v>23</v>
      </c>
      <c r="AC108" s="500">
        <v>24</v>
      </c>
    </row>
    <row r="109" spans="1:29">
      <c r="A109" s="492" t="str">
        <f t="shared" ca="1" si="5"/>
        <v/>
      </c>
      <c r="B109" s="492" t="str">
        <f t="shared" ca="1" si="5"/>
        <v/>
      </c>
      <c r="E109" s="492" t="s">
        <v>311</v>
      </c>
      <c r="F109" s="498">
        <v>10</v>
      </c>
      <c r="G109" s="499">
        <v>23</v>
      </c>
      <c r="H109" s="499">
        <v>17</v>
      </c>
      <c r="I109" s="499">
        <v>1</v>
      </c>
      <c r="J109" s="500">
        <v>11</v>
      </c>
      <c r="K109" s="498">
        <v>4</v>
      </c>
      <c r="L109" s="499">
        <v>9</v>
      </c>
      <c r="M109" s="499">
        <v>15</v>
      </c>
      <c r="N109" s="499">
        <v>18</v>
      </c>
      <c r="O109" s="500">
        <v>21</v>
      </c>
      <c r="P109" s="498">
        <v>5</v>
      </c>
      <c r="Q109" s="499">
        <v>20</v>
      </c>
      <c r="R109" s="499">
        <v>22</v>
      </c>
      <c r="S109" s="499">
        <v>6</v>
      </c>
      <c r="T109" s="500">
        <v>13</v>
      </c>
      <c r="U109" s="498">
        <v>24</v>
      </c>
      <c r="V109" s="499">
        <v>3</v>
      </c>
      <c r="W109" s="499">
        <v>12</v>
      </c>
      <c r="X109" s="499">
        <v>16</v>
      </c>
      <c r="Y109" s="500">
        <v>8</v>
      </c>
      <c r="Z109" s="498">
        <v>14</v>
      </c>
      <c r="AA109" s="499">
        <v>19</v>
      </c>
      <c r="AB109" s="499">
        <v>2</v>
      </c>
      <c r="AC109" s="500">
        <v>7</v>
      </c>
    </row>
    <row r="110" spans="1:29">
      <c r="A110" s="492" t="str">
        <f t="shared" ca="1" si="5"/>
        <v/>
      </c>
      <c r="B110" s="492" t="str">
        <f t="shared" ca="1" si="5"/>
        <v/>
      </c>
    </row>
    <row r="111" spans="1:29" s="518" customFormat="1">
      <c r="A111" s="492" t="str">
        <f t="shared" ca="1" si="5"/>
        <v/>
      </c>
      <c r="B111" s="492" t="str">
        <f t="shared" ca="1" si="5"/>
        <v/>
      </c>
    </row>
    <row r="112" spans="1:29">
      <c r="A112" s="492" t="str">
        <f t="shared" ca="1" si="5"/>
        <v/>
      </c>
      <c r="B112" s="492" t="str">
        <f t="shared" ca="1" si="5"/>
        <v/>
      </c>
      <c r="D112" s="496">
        <v>25</v>
      </c>
      <c r="E112" s="496" t="s">
        <v>338</v>
      </c>
    </row>
    <row r="113" spans="1:34">
      <c r="A113" s="492" t="str">
        <f t="shared" ca="1" si="5"/>
        <v/>
      </c>
      <c r="B113" s="492" t="str">
        <f t="shared" ca="1" si="5"/>
        <v/>
      </c>
      <c r="E113" s="492" t="s">
        <v>283</v>
      </c>
      <c r="F113" s="498">
        <v>1</v>
      </c>
      <c r="G113" s="499">
        <v>2</v>
      </c>
      <c r="H113" s="499">
        <v>3</v>
      </c>
      <c r="I113" s="499">
        <v>4</v>
      </c>
      <c r="J113" s="500">
        <v>5</v>
      </c>
      <c r="K113" s="498">
        <v>6</v>
      </c>
      <c r="L113" s="499">
        <v>7</v>
      </c>
      <c r="M113" s="499">
        <v>8</v>
      </c>
      <c r="N113" s="499">
        <v>9</v>
      </c>
      <c r="O113" s="500">
        <v>10</v>
      </c>
      <c r="P113" s="498">
        <v>11</v>
      </c>
      <c r="Q113" s="499">
        <v>12</v>
      </c>
      <c r="R113" s="499">
        <v>13</v>
      </c>
      <c r="S113" s="499">
        <v>14</v>
      </c>
      <c r="T113" s="500">
        <v>15</v>
      </c>
      <c r="U113" s="498">
        <v>16</v>
      </c>
      <c r="V113" s="499">
        <v>17</v>
      </c>
      <c r="W113" s="499">
        <v>18</v>
      </c>
      <c r="X113" s="499">
        <v>19</v>
      </c>
      <c r="Y113" s="500">
        <v>20</v>
      </c>
      <c r="Z113" s="498">
        <v>21</v>
      </c>
      <c r="AA113" s="499">
        <v>22</v>
      </c>
      <c r="AB113" s="499">
        <v>23</v>
      </c>
      <c r="AC113" s="499">
        <v>24</v>
      </c>
      <c r="AD113" s="500">
        <v>25</v>
      </c>
    </row>
    <row r="114" spans="1:34">
      <c r="A114" s="492" t="str">
        <f t="shared" ca="1" si="5"/>
        <v/>
      </c>
      <c r="B114" s="492" t="str">
        <f t="shared" ca="1" si="5"/>
        <v/>
      </c>
      <c r="E114" s="492" t="s">
        <v>311</v>
      </c>
      <c r="F114" s="498">
        <v>10</v>
      </c>
      <c r="G114" s="499">
        <v>14</v>
      </c>
      <c r="H114" s="499">
        <v>22</v>
      </c>
      <c r="I114" s="499">
        <v>18</v>
      </c>
      <c r="J114" s="500">
        <v>1</v>
      </c>
      <c r="K114" s="498">
        <v>15</v>
      </c>
      <c r="L114" s="499">
        <v>19</v>
      </c>
      <c r="M114" s="499">
        <v>2</v>
      </c>
      <c r="N114" s="499">
        <v>23</v>
      </c>
      <c r="O114" s="500">
        <v>6</v>
      </c>
      <c r="P114" s="498">
        <v>20</v>
      </c>
      <c r="Q114" s="499">
        <v>24</v>
      </c>
      <c r="R114" s="499">
        <v>7</v>
      </c>
      <c r="S114" s="499">
        <v>3</v>
      </c>
      <c r="T114" s="500">
        <v>11</v>
      </c>
      <c r="U114" s="498">
        <v>25</v>
      </c>
      <c r="V114" s="499">
        <v>4</v>
      </c>
      <c r="W114" s="499">
        <v>12</v>
      </c>
      <c r="X114" s="499">
        <v>8</v>
      </c>
      <c r="Y114" s="500">
        <v>16</v>
      </c>
      <c r="Z114" s="498">
        <v>5</v>
      </c>
      <c r="AA114" s="499">
        <v>9</v>
      </c>
      <c r="AB114" s="499">
        <v>17</v>
      </c>
      <c r="AC114" s="499">
        <v>13</v>
      </c>
      <c r="AD114" s="500">
        <v>21</v>
      </c>
    </row>
    <row r="115" spans="1:34">
      <c r="A115" s="492" t="str">
        <f t="shared" ca="1" si="5"/>
        <v/>
      </c>
      <c r="B115" s="492" t="str">
        <f t="shared" ca="1" si="5"/>
        <v/>
      </c>
    </row>
    <row r="116" spans="1:34" s="518" customFormat="1">
      <c r="A116" s="492" t="str">
        <f t="shared" ca="1" si="5"/>
        <v/>
      </c>
      <c r="B116" s="492" t="str">
        <f t="shared" ca="1" si="5"/>
        <v/>
      </c>
    </row>
    <row r="117" spans="1:34">
      <c r="A117" s="492" t="str">
        <f t="shared" ca="1" si="5"/>
        <v/>
      </c>
      <c r="B117" s="492" t="str">
        <f t="shared" ca="1" si="5"/>
        <v/>
      </c>
      <c r="D117" s="496">
        <v>26</v>
      </c>
      <c r="E117" s="496" t="s">
        <v>338</v>
      </c>
    </row>
    <row r="118" spans="1:34">
      <c r="A118" s="492" t="str">
        <f t="shared" ca="1" si="5"/>
        <v/>
      </c>
      <c r="B118" s="492" t="str">
        <f t="shared" ca="1" si="5"/>
        <v/>
      </c>
      <c r="E118" s="492" t="s">
        <v>283</v>
      </c>
      <c r="F118" s="498">
        <v>1</v>
      </c>
      <c r="G118" s="499">
        <v>2</v>
      </c>
      <c r="H118" s="499">
        <v>3</v>
      </c>
      <c r="I118" s="499">
        <v>4</v>
      </c>
      <c r="J118" s="500">
        <v>5</v>
      </c>
      <c r="K118" s="498">
        <v>6</v>
      </c>
      <c r="L118" s="499">
        <v>7</v>
      </c>
      <c r="M118" s="499">
        <v>8</v>
      </c>
      <c r="N118" s="499">
        <v>9</v>
      </c>
      <c r="O118" s="500">
        <v>10</v>
      </c>
      <c r="P118" s="498">
        <v>11</v>
      </c>
      <c r="Q118" s="499">
        <v>12</v>
      </c>
      <c r="R118" s="499">
        <v>13</v>
      </c>
      <c r="S118" s="500">
        <v>14</v>
      </c>
      <c r="U118" s="498">
        <v>15</v>
      </c>
      <c r="V118" s="499">
        <v>16</v>
      </c>
      <c r="W118" s="499">
        <v>17</v>
      </c>
      <c r="X118" s="500">
        <v>18</v>
      </c>
      <c r="Z118" s="498">
        <v>19</v>
      </c>
      <c r="AA118" s="499">
        <v>20</v>
      </c>
      <c r="AB118" s="499">
        <v>21</v>
      </c>
      <c r="AC118" s="500">
        <v>22</v>
      </c>
      <c r="AE118" s="498">
        <v>23</v>
      </c>
      <c r="AF118" s="499">
        <v>24</v>
      </c>
      <c r="AG118" s="499">
        <v>25</v>
      </c>
      <c r="AH118" s="500">
        <v>26</v>
      </c>
    </row>
    <row r="119" spans="1:34">
      <c r="A119" s="492" t="str">
        <f t="shared" ca="1" si="5"/>
        <v/>
      </c>
      <c r="B119" s="492" t="str">
        <f t="shared" ca="1" si="5"/>
        <v/>
      </c>
      <c r="E119" s="492" t="s">
        <v>311</v>
      </c>
      <c r="F119" s="498">
        <v>26</v>
      </c>
      <c r="G119" s="499">
        <v>21</v>
      </c>
      <c r="H119" s="499">
        <v>7</v>
      </c>
      <c r="I119" s="499">
        <v>11</v>
      </c>
      <c r="J119" s="500">
        <v>15</v>
      </c>
      <c r="K119" s="498">
        <v>5</v>
      </c>
      <c r="L119" s="499">
        <v>25</v>
      </c>
      <c r="M119" s="499">
        <v>12</v>
      </c>
      <c r="N119" s="499">
        <v>19</v>
      </c>
      <c r="O119" s="500">
        <v>16</v>
      </c>
      <c r="P119" s="498">
        <v>4</v>
      </c>
      <c r="Q119" s="499">
        <v>22</v>
      </c>
      <c r="R119" s="499">
        <v>10</v>
      </c>
      <c r="S119" s="500">
        <v>23</v>
      </c>
      <c r="U119" s="498">
        <v>18</v>
      </c>
      <c r="V119" s="499">
        <v>13</v>
      </c>
      <c r="W119" s="499">
        <v>2</v>
      </c>
      <c r="X119" s="500">
        <v>6</v>
      </c>
      <c r="Z119" s="498">
        <v>9</v>
      </c>
      <c r="AA119" s="499">
        <v>17</v>
      </c>
      <c r="AB119" s="499">
        <v>24</v>
      </c>
      <c r="AC119" s="500">
        <v>3</v>
      </c>
      <c r="AE119" s="498">
        <v>14</v>
      </c>
      <c r="AF119" s="499">
        <v>8</v>
      </c>
      <c r="AG119" s="499">
        <v>20</v>
      </c>
      <c r="AH119" s="500">
        <v>1</v>
      </c>
    </row>
    <row r="120" spans="1:34">
      <c r="A120" s="492" t="str">
        <f t="shared" ca="1" si="5"/>
        <v/>
      </c>
      <c r="B120" s="492" t="str">
        <f t="shared" ca="1" si="5"/>
        <v/>
      </c>
    </row>
    <row r="121" spans="1:34" s="518" customFormat="1">
      <c r="A121" s="492" t="str">
        <f t="shared" ca="1" si="5"/>
        <v/>
      </c>
      <c r="B121" s="492" t="str">
        <f t="shared" ca="1" si="5"/>
        <v/>
      </c>
    </row>
    <row r="122" spans="1:34">
      <c r="A122" s="492" t="str">
        <f t="shared" ca="1" si="5"/>
        <v/>
      </c>
      <c r="B122" s="492" t="str">
        <f t="shared" ca="1" si="5"/>
        <v/>
      </c>
      <c r="D122" s="496">
        <v>27</v>
      </c>
      <c r="E122" s="496" t="s">
        <v>338</v>
      </c>
    </row>
    <row r="123" spans="1:34">
      <c r="A123" s="492" t="str">
        <f t="shared" ca="1" si="5"/>
        <v/>
      </c>
      <c r="B123" s="492" t="str">
        <f t="shared" ca="1" si="5"/>
        <v/>
      </c>
      <c r="E123" s="492" t="s">
        <v>283</v>
      </c>
      <c r="F123" s="498">
        <v>1</v>
      </c>
      <c r="G123" s="499">
        <v>2</v>
      </c>
      <c r="H123" s="499">
        <v>3</v>
      </c>
      <c r="I123" s="499">
        <v>4</v>
      </c>
      <c r="J123" s="500">
        <v>5</v>
      </c>
      <c r="K123" s="498">
        <v>6</v>
      </c>
      <c r="L123" s="499">
        <v>7</v>
      </c>
      <c r="M123" s="499">
        <v>8</v>
      </c>
      <c r="N123" s="499">
        <v>9</v>
      </c>
      <c r="O123" s="500">
        <v>10</v>
      </c>
      <c r="P123" s="498">
        <v>11</v>
      </c>
      <c r="Q123" s="499">
        <v>12</v>
      </c>
      <c r="R123" s="499">
        <v>13</v>
      </c>
      <c r="S123" s="499">
        <v>14</v>
      </c>
      <c r="T123" s="500">
        <v>15</v>
      </c>
      <c r="U123" s="498">
        <v>16</v>
      </c>
      <c r="V123" s="499">
        <v>17</v>
      </c>
      <c r="W123" s="499">
        <v>18</v>
      </c>
      <c r="X123" s="500">
        <v>19</v>
      </c>
      <c r="Z123" s="498">
        <v>20</v>
      </c>
      <c r="AA123" s="499">
        <v>21</v>
      </c>
      <c r="AB123" s="499">
        <v>22</v>
      </c>
      <c r="AC123" s="500">
        <v>23</v>
      </c>
      <c r="AE123" s="498">
        <v>24</v>
      </c>
      <c r="AF123" s="499">
        <v>25</v>
      </c>
      <c r="AG123" s="499">
        <v>26</v>
      </c>
      <c r="AH123" s="500">
        <v>27</v>
      </c>
    </row>
    <row r="124" spans="1:34">
      <c r="A124" s="492" t="str">
        <f t="shared" ca="1" si="5"/>
        <v/>
      </c>
      <c r="B124" s="492" t="str">
        <f t="shared" ca="1" si="5"/>
        <v/>
      </c>
      <c r="E124" s="492" t="s">
        <v>311</v>
      </c>
      <c r="F124" s="498">
        <v>23</v>
      </c>
      <c r="G124" s="499">
        <v>8</v>
      </c>
      <c r="H124" s="499">
        <v>4</v>
      </c>
      <c r="I124" s="499">
        <v>16</v>
      </c>
      <c r="J124" s="500">
        <v>24</v>
      </c>
      <c r="K124" s="498">
        <v>10</v>
      </c>
      <c r="L124" s="499">
        <v>19</v>
      </c>
      <c r="M124" s="499">
        <v>12</v>
      </c>
      <c r="N124" s="499">
        <v>26</v>
      </c>
      <c r="O124" s="500">
        <v>20</v>
      </c>
      <c r="P124" s="498">
        <v>15</v>
      </c>
      <c r="Q124" s="499">
        <v>18</v>
      </c>
      <c r="R124" s="499">
        <v>27</v>
      </c>
      <c r="S124" s="499">
        <v>2</v>
      </c>
      <c r="T124" s="500">
        <v>21</v>
      </c>
      <c r="U124" s="498">
        <v>9</v>
      </c>
      <c r="V124" s="499">
        <v>3</v>
      </c>
      <c r="W124" s="499">
        <v>17</v>
      </c>
      <c r="X124" s="500">
        <v>11</v>
      </c>
      <c r="Z124" s="498">
        <v>22</v>
      </c>
      <c r="AA124" s="499">
        <v>14</v>
      </c>
      <c r="AB124" s="499">
        <v>7</v>
      </c>
      <c r="AC124" s="500">
        <v>1</v>
      </c>
      <c r="AE124" s="498">
        <v>5</v>
      </c>
      <c r="AF124" s="499">
        <v>13</v>
      </c>
      <c r="AG124" s="499">
        <v>25</v>
      </c>
      <c r="AH124" s="500">
        <v>6</v>
      </c>
    </row>
    <row r="125" spans="1:34">
      <c r="A125" s="492" t="str">
        <f t="shared" ca="1" si="5"/>
        <v/>
      </c>
      <c r="B125" s="492" t="str">
        <f t="shared" ca="1" si="5"/>
        <v/>
      </c>
    </row>
    <row r="126" spans="1:34" s="518" customFormat="1">
      <c r="A126" s="492" t="str">
        <f t="shared" ca="1" si="5"/>
        <v/>
      </c>
      <c r="B126" s="492" t="str">
        <f t="shared" ca="1" si="5"/>
        <v/>
      </c>
    </row>
    <row r="127" spans="1:34">
      <c r="A127" s="492" t="str">
        <f t="shared" ref="A127:B146" ca="1" si="6">IF(INDIRECT(ADDRESS(A$6,ROW()-ROW(A$6)-1+COLUMN($F$8)))&gt;0,INDIRECT(ADDRESS(A$6,ROW()-ROW(A$6)-1+COLUMN($F$8))),"")</f>
        <v/>
      </c>
      <c r="B127" s="492" t="str">
        <f t="shared" ca="1" si="6"/>
        <v/>
      </c>
      <c r="D127" s="496">
        <v>28</v>
      </c>
      <c r="E127" s="496" t="s">
        <v>338</v>
      </c>
    </row>
    <row r="128" spans="1:34">
      <c r="A128" s="492" t="str">
        <f t="shared" ca="1" si="6"/>
        <v/>
      </c>
      <c r="B128" s="492" t="str">
        <f t="shared" ca="1" si="6"/>
        <v/>
      </c>
      <c r="E128" s="492" t="s">
        <v>283</v>
      </c>
      <c r="F128" s="498">
        <v>1</v>
      </c>
      <c r="G128" s="499">
        <v>2</v>
      </c>
      <c r="H128" s="499">
        <v>3</v>
      </c>
      <c r="I128" s="499">
        <v>4</v>
      </c>
      <c r="J128" s="500">
        <v>5</v>
      </c>
      <c r="K128" s="498">
        <v>6</v>
      </c>
      <c r="L128" s="499">
        <v>7</v>
      </c>
      <c r="M128" s="499">
        <v>8</v>
      </c>
      <c r="N128" s="499">
        <v>9</v>
      </c>
      <c r="O128" s="500">
        <v>10</v>
      </c>
      <c r="P128" s="498">
        <v>11</v>
      </c>
      <c r="Q128" s="499">
        <v>12</v>
      </c>
      <c r="R128" s="499">
        <v>13</v>
      </c>
      <c r="S128" s="499">
        <v>14</v>
      </c>
      <c r="T128" s="500">
        <v>15</v>
      </c>
      <c r="U128" s="498">
        <v>16</v>
      </c>
      <c r="V128" s="499">
        <v>17</v>
      </c>
      <c r="W128" s="499">
        <v>18</v>
      </c>
      <c r="X128" s="499">
        <v>19</v>
      </c>
      <c r="Y128" s="500">
        <v>20</v>
      </c>
      <c r="Z128" s="498">
        <v>21</v>
      </c>
      <c r="AA128" s="499">
        <v>22</v>
      </c>
      <c r="AB128" s="499">
        <v>23</v>
      </c>
      <c r="AC128" s="500">
        <v>24</v>
      </c>
      <c r="AE128" s="498">
        <v>25</v>
      </c>
      <c r="AF128" s="499">
        <v>26</v>
      </c>
      <c r="AG128" s="499">
        <v>27</v>
      </c>
      <c r="AH128" s="500">
        <v>28</v>
      </c>
    </row>
    <row r="129" spans="1:39">
      <c r="A129" s="492" t="str">
        <f t="shared" ca="1" si="6"/>
        <v/>
      </c>
      <c r="B129" s="492" t="str">
        <f t="shared" ca="1" si="6"/>
        <v/>
      </c>
      <c r="E129" s="492" t="s">
        <v>311</v>
      </c>
      <c r="F129" s="498">
        <v>4</v>
      </c>
      <c r="G129" s="499">
        <v>27</v>
      </c>
      <c r="H129" s="499">
        <v>7</v>
      </c>
      <c r="I129" s="499">
        <v>21</v>
      </c>
      <c r="J129" s="500">
        <v>13</v>
      </c>
      <c r="K129" s="498">
        <v>19</v>
      </c>
      <c r="L129" s="499">
        <v>24</v>
      </c>
      <c r="M129" s="499">
        <v>14</v>
      </c>
      <c r="N129" s="499">
        <v>26</v>
      </c>
      <c r="O129" s="500">
        <v>1</v>
      </c>
      <c r="P129" s="498">
        <v>15</v>
      </c>
      <c r="Q129" s="499">
        <v>23</v>
      </c>
      <c r="R129" s="499">
        <v>17</v>
      </c>
      <c r="S129" s="499">
        <v>25</v>
      </c>
      <c r="T129" s="500">
        <v>6</v>
      </c>
      <c r="U129" s="498">
        <v>9</v>
      </c>
      <c r="V129" s="499">
        <v>5</v>
      </c>
      <c r="W129" s="499">
        <v>28</v>
      </c>
      <c r="X129" s="499">
        <v>22</v>
      </c>
      <c r="Y129" s="500">
        <v>16</v>
      </c>
      <c r="Z129" s="498">
        <v>20</v>
      </c>
      <c r="AA129" s="499">
        <v>8</v>
      </c>
      <c r="AB129" s="499">
        <v>12</v>
      </c>
      <c r="AC129" s="500">
        <v>3</v>
      </c>
      <c r="AE129" s="498">
        <v>10</v>
      </c>
      <c r="AF129" s="499">
        <v>18</v>
      </c>
      <c r="AG129" s="499">
        <v>2</v>
      </c>
      <c r="AH129" s="500">
        <v>11</v>
      </c>
    </row>
    <row r="130" spans="1:39">
      <c r="A130" s="492" t="str">
        <f t="shared" ca="1" si="6"/>
        <v/>
      </c>
      <c r="B130" s="492" t="str">
        <f t="shared" ca="1" si="6"/>
        <v/>
      </c>
    </row>
    <row r="131" spans="1:39" s="518" customFormat="1">
      <c r="A131" s="492" t="str">
        <f t="shared" ca="1" si="6"/>
        <v/>
      </c>
      <c r="B131" s="492" t="str">
        <f t="shared" ca="1" si="6"/>
        <v/>
      </c>
    </row>
    <row r="132" spans="1:39">
      <c r="A132" s="492" t="str">
        <f t="shared" ca="1" si="6"/>
        <v/>
      </c>
      <c r="B132" s="492" t="str">
        <f t="shared" ca="1" si="6"/>
        <v/>
      </c>
      <c r="D132" s="496">
        <v>29</v>
      </c>
      <c r="E132" s="496" t="s">
        <v>338</v>
      </c>
    </row>
    <row r="133" spans="1:39">
      <c r="A133" s="492" t="str">
        <f t="shared" ca="1" si="6"/>
        <v/>
      </c>
      <c r="B133" s="492" t="str">
        <f t="shared" ca="1" si="6"/>
        <v/>
      </c>
      <c r="E133" s="492" t="s">
        <v>283</v>
      </c>
      <c r="F133" s="498">
        <v>1</v>
      </c>
      <c r="G133" s="499">
        <v>2</v>
      </c>
      <c r="H133" s="499">
        <v>3</v>
      </c>
      <c r="I133" s="499">
        <v>4</v>
      </c>
      <c r="J133" s="500">
        <v>5</v>
      </c>
      <c r="K133" s="498">
        <v>6</v>
      </c>
      <c r="L133" s="499">
        <v>7</v>
      </c>
      <c r="M133" s="499">
        <v>8</v>
      </c>
      <c r="N133" s="499">
        <v>9</v>
      </c>
      <c r="O133" s="500">
        <v>10</v>
      </c>
      <c r="P133" s="498">
        <v>11</v>
      </c>
      <c r="Q133" s="499">
        <v>12</v>
      </c>
      <c r="R133" s="499">
        <v>13</v>
      </c>
      <c r="S133" s="499">
        <v>14</v>
      </c>
      <c r="T133" s="500">
        <v>15</v>
      </c>
      <c r="U133" s="498">
        <v>16</v>
      </c>
      <c r="V133" s="499">
        <v>17</v>
      </c>
      <c r="W133" s="499">
        <v>18</v>
      </c>
      <c r="X133" s="499">
        <v>19</v>
      </c>
      <c r="Y133" s="500">
        <v>20</v>
      </c>
      <c r="Z133" s="498">
        <v>21</v>
      </c>
      <c r="AA133" s="499">
        <v>22</v>
      </c>
      <c r="AB133" s="499">
        <v>23</v>
      </c>
      <c r="AC133" s="499">
        <v>24</v>
      </c>
      <c r="AD133" s="500">
        <v>25</v>
      </c>
      <c r="AE133" s="498">
        <v>26</v>
      </c>
      <c r="AF133" s="499">
        <v>27</v>
      </c>
      <c r="AG133" s="499">
        <v>28</v>
      </c>
      <c r="AH133" s="500">
        <v>29</v>
      </c>
    </row>
    <row r="134" spans="1:39">
      <c r="A134" s="492" t="str">
        <f t="shared" ca="1" si="6"/>
        <v/>
      </c>
      <c r="B134" s="492" t="str">
        <f t="shared" ca="1" si="6"/>
        <v/>
      </c>
      <c r="E134" s="492" t="s">
        <v>311</v>
      </c>
      <c r="F134" s="498">
        <v>20</v>
      </c>
      <c r="G134" s="499">
        <v>25</v>
      </c>
      <c r="H134" s="499">
        <v>5</v>
      </c>
      <c r="I134" s="499">
        <v>12</v>
      </c>
      <c r="J134" s="500">
        <v>6</v>
      </c>
      <c r="K134" s="498">
        <v>10</v>
      </c>
      <c r="L134" s="499">
        <v>18</v>
      </c>
      <c r="M134" s="499">
        <v>14</v>
      </c>
      <c r="N134" s="499">
        <v>22</v>
      </c>
      <c r="O134" s="500">
        <v>28</v>
      </c>
      <c r="P134" s="498">
        <v>19</v>
      </c>
      <c r="Q134" s="499">
        <v>4</v>
      </c>
      <c r="R134" s="499">
        <v>27</v>
      </c>
      <c r="S134" s="499">
        <v>8</v>
      </c>
      <c r="T134" s="500">
        <v>21</v>
      </c>
      <c r="U134" s="498">
        <v>29</v>
      </c>
      <c r="V134" s="499">
        <v>23</v>
      </c>
      <c r="W134" s="499">
        <v>2</v>
      </c>
      <c r="X134" s="499">
        <v>16</v>
      </c>
      <c r="Y134" s="500">
        <v>13</v>
      </c>
      <c r="Z134" s="498">
        <v>15</v>
      </c>
      <c r="AA134" s="499">
        <v>9</v>
      </c>
      <c r="AB134" s="499">
        <v>17</v>
      </c>
      <c r="AC134" s="499">
        <v>1</v>
      </c>
      <c r="AD134" s="500">
        <v>26</v>
      </c>
      <c r="AE134" s="498">
        <v>24</v>
      </c>
      <c r="AF134" s="499">
        <v>3</v>
      </c>
      <c r="AG134" s="499">
        <v>7</v>
      </c>
      <c r="AH134" s="500">
        <v>11</v>
      </c>
    </row>
    <row r="135" spans="1:39">
      <c r="A135" s="492" t="str">
        <f t="shared" ca="1" si="6"/>
        <v/>
      </c>
      <c r="B135" s="492" t="str">
        <f t="shared" ca="1" si="6"/>
        <v/>
      </c>
    </row>
    <row r="136" spans="1:39" s="518" customFormat="1">
      <c r="A136" s="492" t="str">
        <f t="shared" ca="1" si="6"/>
        <v/>
      </c>
      <c r="B136" s="492" t="str">
        <f t="shared" ca="1" si="6"/>
        <v/>
      </c>
    </row>
    <row r="137" spans="1:39">
      <c r="A137" s="492" t="str">
        <f t="shared" ca="1" si="6"/>
        <v/>
      </c>
      <c r="B137" s="492" t="str">
        <f t="shared" ca="1" si="6"/>
        <v/>
      </c>
      <c r="D137" s="496">
        <v>30</v>
      </c>
      <c r="E137" s="496" t="s">
        <v>338</v>
      </c>
    </row>
    <row r="138" spans="1:39">
      <c r="A138" s="492" t="str">
        <f t="shared" ca="1" si="6"/>
        <v/>
      </c>
      <c r="B138" s="492" t="str">
        <f t="shared" ca="1" si="6"/>
        <v/>
      </c>
      <c r="E138" s="492" t="s">
        <v>283</v>
      </c>
      <c r="F138" s="498">
        <v>1</v>
      </c>
      <c r="G138" s="499">
        <v>2</v>
      </c>
      <c r="H138" s="499">
        <v>3</v>
      </c>
      <c r="I138" s="499">
        <v>4</v>
      </c>
      <c r="J138" s="500">
        <v>5</v>
      </c>
      <c r="K138" s="498">
        <v>6</v>
      </c>
      <c r="L138" s="499">
        <v>7</v>
      </c>
      <c r="M138" s="499">
        <v>8</v>
      </c>
      <c r="N138" s="499">
        <v>9</v>
      </c>
      <c r="O138" s="500">
        <v>10</v>
      </c>
      <c r="P138" s="498">
        <v>11</v>
      </c>
      <c r="Q138" s="499">
        <v>12</v>
      </c>
      <c r="R138" s="499">
        <v>13</v>
      </c>
      <c r="S138" s="499">
        <v>14</v>
      </c>
      <c r="T138" s="500">
        <v>15</v>
      </c>
      <c r="U138" s="498">
        <v>16</v>
      </c>
      <c r="V138" s="499">
        <v>17</v>
      </c>
      <c r="W138" s="499">
        <v>18</v>
      </c>
      <c r="X138" s="499">
        <v>19</v>
      </c>
      <c r="Y138" s="500">
        <v>20</v>
      </c>
      <c r="Z138" s="498">
        <v>21</v>
      </c>
      <c r="AA138" s="499">
        <v>22</v>
      </c>
      <c r="AB138" s="499">
        <v>23</v>
      </c>
      <c r="AC138" s="499">
        <v>24</v>
      </c>
      <c r="AD138" s="500">
        <v>25</v>
      </c>
      <c r="AE138" s="498">
        <v>26</v>
      </c>
      <c r="AF138" s="499">
        <v>27</v>
      </c>
      <c r="AG138" s="499">
        <v>28</v>
      </c>
      <c r="AH138" s="499">
        <v>29</v>
      </c>
      <c r="AI138" s="500">
        <v>30</v>
      </c>
    </row>
    <row r="139" spans="1:39">
      <c r="A139" s="492" t="str">
        <f t="shared" ca="1" si="6"/>
        <v/>
      </c>
      <c r="B139" s="492" t="str">
        <f t="shared" ca="1" si="6"/>
        <v/>
      </c>
      <c r="E139" s="492" t="s">
        <v>311</v>
      </c>
      <c r="F139" s="498">
        <v>5</v>
      </c>
      <c r="G139" s="499">
        <v>18</v>
      </c>
      <c r="H139" s="499">
        <v>12</v>
      </c>
      <c r="I139" s="499">
        <v>21</v>
      </c>
      <c r="J139" s="500">
        <v>8</v>
      </c>
      <c r="K139" s="498">
        <v>10</v>
      </c>
      <c r="L139" s="499">
        <v>14</v>
      </c>
      <c r="M139" s="499">
        <v>17</v>
      </c>
      <c r="N139" s="499">
        <v>1</v>
      </c>
      <c r="O139" s="500">
        <v>26</v>
      </c>
      <c r="P139" s="498">
        <v>20</v>
      </c>
      <c r="Q139" s="499">
        <v>25</v>
      </c>
      <c r="R139" s="499">
        <v>30</v>
      </c>
      <c r="S139" s="499">
        <v>6</v>
      </c>
      <c r="T139" s="500">
        <v>3</v>
      </c>
      <c r="U139" s="498">
        <v>9</v>
      </c>
      <c r="V139" s="499">
        <v>23</v>
      </c>
      <c r="W139" s="499">
        <v>29</v>
      </c>
      <c r="X139" s="499">
        <v>16</v>
      </c>
      <c r="Y139" s="500">
        <v>11</v>
      </c>
      <c r="Z139" s="498">
        <v>15</v>
      </c>
      <c r="AA139" s="499">
        <v>28</v>
      </c>
      <c r="AB139" s="499">
        <v>19</v>
      </c>
      <c r="AC139" s="499">
        <v>22</v>
      </c>
      <c r="AD139" s="500">
        <v>2</v>
      </c>
      <c r="AE139" s="498">
        <v>24</v>
      </c>
      <c r="AF139" s="499">
        <v>4</v>
      </c>
      <c r="AG139" s="499">
        <v>7</v>
      </c>
      <c r="AH139" s="499">
        <v>27</v>
      </c>
      <c r="AI139" s="500">
        <v>13</v>
      </c>
    </row>
    <row r="140" spans="1:39">
      <c r="A140" s="492" t="str">
        <f t="shared" ca="1" si="6"/>
        <v/>
      </c>
      <c r="B140" s="492" t="str">
        <f t="shared" ca="1" si="6"/>
        <v/>
      </c>
    </row>
    <row r="141" spans="1:39" s="518" customFormat="1">
      <c r="A141" s="492" t="str">
        <f t="shared" ca="1" si="6"/>
        <v/>
      </c>
      <c r="B141" s="492" t="str">
        <f t="shared" ca="1" si="6"/>
        <v/>
      </c>
    </row>
    <row r="142" spans="1:39">
      <c r="A142" s="492" t="str">
        <f t="shared" ca="1" si="6"/>
        <v/>
      </c>
      <c r="B142" s="492" t="str">
        <f t="shared" ca="1" si="6"/>
        <v/>
      </c>
      <c r="D142" s="496">
        <v>31</v>
      </c>
      <c r="E142" s="496" t="s">
        <v>338</v>
      </c>
    </row>
    <row r="143" spans="1:39">
      <c r="A143" s="492" t="str">
        <f t="shared" ca="1" si="6"/>
        <v/>
      </c>
      <c r="B143" s="492" t="str">
        <f t="shared" ca="1" si="6"/>
        <v/>
      </c>
      <c r="E143" s="492" t="s">
        <v>283</v>
      </c>
      <c r="F143" s="498">
        <v>1</v>
      </c>
      <c r="G143" s="499">
        <v>2</v>
      </c>
      <c r="H143" s="499">
        <v>3</v>
      </c>
      <c r="I143" s="499">
        <v>4</v>
      </c>
      <c r="J143" s="500">
        <v>5</v>
      </c>
      <c r="K143" s="498">
        <v>6</v>
      </c>
      <c r="L143" s="499">
        <v>7</v>
      </c>
      <c r="M143" s="499">
        <v>8</v>
      </c>
      <c r="N143" s="499">
        <v>9</v>
      </c>
      <c r="O143" s="500">
        <v>10</v>
      </c>
      <c r="P143" s="498">
        <v>11</v>
      </c>
      <c r="Q143" s="499">
        <v>12</v>
      </c>
      <c r="R143" s="499">
        <v>13</v>
      </c>
      <c r="S143" s="499">
        <v>14</v>
      </c>
      <c r="T143" s="500">
        <v>15</v>
      </c>
      <c r="U143" s="498">
        <v>16</v>
      </c>
      <c r="V143" s="499">
        <v>17</v>
      </c>
      <c r="W143" s="499">
        <v>18</v>
      </c>
      <c r="X143" s="500">
        <v>19</v>
      </c>
      <c r="Z143" s="498">
        <v>20</v>
      </c>
      <c r="AA143" s="499">
        <v>21</v>
      </c>
      <c r="AB143" s="499">
        <v>22</v>
      </c>
      <c r="AC143" s="500">
        <v>23</v>
      </c>
      <c r="AE143" s="498">
        <v>24</v>
      </c>
      <c r="AF143" s="499">
        <v>25</v>
      </c>
      <c r="AG143" s="499">
        <v>26</v>
      </c>
      <c r="AH143" s="500">
        <v>27</v>
      </c>
      <c r="AJ143" s="498">
        <v>28</v>
      </c>
      <c r="AK143" s="499">
        <v>29</v>
      </c>
      <c r="AL143" s="499">
        <v>30</v>
      </c>
      <c r="AM143" s="500">
        <v>31</v>
      </c>
    </row>
    <row r="144" spans="1:39">
      <c r="A144" s="492" t="str">
        <f t="shared" ca="1" si="6"/>
        <v/>
      </c>
      <c r="B144" s="492" t="str">
        <f t="shared" ca="1" si="6"/>
        <v/>
      </c>
      <c r="E144" s="492" t="s">
        <v>311</v>
      </c>
      <c r="F144" s="498">
        <v>27</v>
      </c>
      <c r="G144" s="499">
        <v>22</v>
      </c>
      <c r="H144" s="499">
        <v>7</v>
      </c>
      <c r="I144" s="499">
        <v>16</v>
      </c>
      <c r="J144" s="500">
        <v>30</v>
      </c>
      <c r="K144" s="498">
        <v>31</v>
      </c>
      <c r="L144" s="499">
        <v>18</v>
      </c>
      <c r="M144" s="499">
        <v>15</v>
      </c>
      <c r="N144" s="499">
        <v>20</v>
      </c>
      <c r="O144" s="500">
        <v>25</v>
      </c>
      <c r="P144" s="498">
        <v>5</v>
      </c>
      <c r="Q144" s="499">
        <v>26</v>
      </c>
      <c r="R144" s="499">
        <v>21</v>
      </c>
      <c r="S144" s="499">
        <v>17</v>
      </c>
      <c r="T144" s="500">
        <v>28</v>
      </c>
      <c r="U144" s="498">
        <v>4</v>
      </c>
      <c r="V144" s="499">
        <v>19</v>
      </c>
      <c r="W144" s="499">
        <v>11</v>
      </c>
      <c r="X144" s="500">
        <v>6</v>
      </c>
      <c r="Z144" s="498">
        <v>9</v>
      </c>
      <c r="AA144" s="499">
        <v>13</v>
      </c>
      <c r="AB144" s="499">
        <v>24</v>
      </c>
      <c r="AC144" s="500">
        <v>3</v>
      </c>
      <c r="AE144" s="498">
        <v>14</v>
      </c>
      <c r="AF144" s="499">
        <v>10</v>
      </c>
      <c r="AG144" s="499">
        <v>29</v>
      </c>
      <c r="AH144" s="500">
        <v>1</v>
      </c>
      <c r="AJ144" s="498">
        <v>23</v>
      </c>
      <c r="AK144" s="499">
        <v>8</v>
      </c>
      <c r="AL144" s="499">
        <v>12</v>
      </c>
      <c r="AM144" s="500">
        <v>2</v>
      </c>
    </row>
    <row r="145" spans="1:39">
      <c r="A145" s="492" t="str">
        <f t="shared" ca="1" si="6"/>
        <v/>
      </c>
      <c r="B145" s="492" t="str">
        <f t="shared" ca="1" si="6"/>
        <v/>
      </c>
    </row>
    <row r="146" spans="1:39" s="518" customFormat="1">
      <c r="A146" s="492" t="str">
        <f t="shared" ca="1" si="6"/>
        <v/>
      </c>
      <c r="B146" s="492" t="str">
        <f t="shared" ca="1" si="6"/>
        <v/>
      </c>
    </row>
    <row r="147" spans="1:39">
      <c r="A147" s="492" t="str">
        <f t="shared" ref="A147:B166" ca="1" si="7">IF(INDIRECT(ADDRESS(A$6,ROW()-ROW(A$6)-1+COLUMN($F$8)))&gt;0,INDIRECT(ADDRESS(A$6,ROW()-ROW(A$6)-1+COLUMN($F$8))),"")</f>
        <v/>
      </c>
      <c r="B147" s="492" t="str">
        <f t="shared" ca="1" si="7"/>
        <v/>
      </c>
      <c r="D147" s="496">
        <v>32</v>
      </c>
      <c r="E147" s="496" t="s">
        <v>338</v>
      </c>
    </row>
    <row r="148" spans="1:39">
      <c r="A148" s="492" t="str">
        <f t="shared" ca="1" si="7"/>
        <v/>
      </c>
      <c r="B148" s="492" t="str">
        <f t="shared" ca="1" si="7"/>
        <v/>
      </c>
      <c r="E148" s="492" t="s">
        <v>283</v>
      </c>
      <c r="F148" s="498">
        <v>1</v>
      </c>
      <c r="G148" s="499">
        <v>2</v>
      </c>
      <c r="H148" s="499">
        <v>3</v>
      </c>
      <c r="I148" s="499">
        <v>4</v>
      </c>
      <c r="J148" s="500">
        <v>5</v>
      </c>
      <c r="K148" s="498">
        <v>6</v>
      </c>
      <c r="L148" s="499">
        <v>7</v>
      </c>
      <c r="M148" s="499">
        <v>8</v>
      </c>
      <c r="N148" s="499">
        <v>9</v>
      </c>
      <c r="O148" s="500">
        <v>10</v>
      </c>
      <c r="P148" s="498">
        <v>11</v>
      </c>
      <c r="Q148" s="499">
        <v>12</v>
      </c>
      <c r="R148" s="499">
        <v>13</v>
      </c>
      <c r="S148" s="499">
        <v>14</v>
      </c>
      <c r="T148" s="500">
        <v>15</v>
      </c>
      <c r="U148" s="498">
        <v>16</v>
      </c>
      <c r="V148" s="499">
        <v>17</v>
      </c>
      <c r="W148" s="499">
        <v>18</v>
      </c>
      <c r="X148" s="499">
        <v>19</v>
      </c>
      <c r="Y148" s="500">
        <v>20</v>
      </c>
      <c r="Z148" s="498">
        <v>21</v>
      </c>
      <c r="AA148" s="499">
        <v>22</v>
      </c>
      <c r="AB148" s="499">
        <v>23</v>
      </c>
      <c r="AC148" s="500">
        <v>24</v>
      </c>
      <c r="AE148" s="498">
        <v>25</v>
      </c>
      <c r="AF148" s="499">
        <v>26</v>
      </c>
      <c r="AG148" s="499">
        <v>27</v>
      </c>
      <c r="AH148" s="500">
        <v>28</v>
      </c>
      <c r="AJ148" s="498">
        <v>29</v>
      </c>
      <c r="AK148" s="499">
        <v>30</v>
      </c>
      <c r="AL148" s="499">
        <v>31</v>
      </c>
      <c r="AM148" s="500">
        <v>32</v>
      </c>
    </row>
    <row r="149" spans="1:39">
      <c r="A149" s="492" t="str">
        <f t="shared" ca="1" si="7"/>
        <v/>
      </c>
      <c r="B149" s="492" t="str">
        <f t="shared" ca="1" si="7"/>
        <v/>
      </c>
      <c r="E149" s="492" t="s">
        <v>311</v>
      </c>
      <c r="F149" s="498">
        <v>24</v>
      </c>
      <c r="G149" s="499">
        <v>19</v>
      </c>
      <c r="H149" s="499">
        <v>12</v>
      </c>
      <c r="I149" s="499">
        <v>31</v>
      </c>
      <c r="J149" s="500">
        <v>26</v>
      </c>
      <c r="K149" s="498">
        <v>28</v>
      </c>
      <c r="L149" s="499">
        <v>9</v>
      </c>
      <c r="M149" s="499">
        <v>22</v>
      </c>
      <c r="N149" s="499">
        <v>29</v>
      </c>
      <c r="O149" s="500">
        <v>16</v>
      </c>
      <c r="P149" s="498">
        <v>10</v>
      </c>
      <c r="Q149" s="499">
        <v>3</v>
      </c>
      <c r="R149" s="499">
        <v>32</v>
      </c>
      <c r="S149" s="499">
        <v>27</v>
      </c>
      <c r="T149" s="500">
        <v>21</v>
      </c>
      <c r="U149" s="498">
        <v>14</v>
      </c>
      <c r="V149" s="499">
        <v>23</v>
      </c>
      <c r="W149" s="499">
        <v>30</v>
      </c>
      <c r="X149" s="499">
        <v>2</v>
      </c>
      <c r="Y149" s="500">
        <v>25</v>
      </c>
      <c r="Z149" s="498">
        <v>5</v>
      </c>
      <c r="AA149" s="499">
        <v>8</v>
      </c>
      <c r="AB149" s="499">
        <v>17</v>
      </c>
      <c r="AC149" s="500">
        <v>11</v>
      </c>
      <c r="AE149" s="498">
        <v>4</v>
      </c>
      <c r="AF149" s="499">
        <v>15</v>
      </c>
      <c r="AG149" s="499">
        <v>7</v>
      </c>
      <c r="AH149" s="500">
        <v>18</v>
      </c>
      <c r="AJ149" s="498">
        <v>20</v>
      </c>
      <c r="AK149" s="499">
        <v>13</v>
      </c>
      <c r="AL149" s="499">
        <v>1</v>
      </c>
      <c r="AM149" s="500">
        <v>6</v>
      </c>
    </row>
    <row r="150" spans="1:39">
      <c r="A150" s="492" t="str">
        <f t="shared" ca="1" si="7"/>
        <v/>
      </c>
      <c r="B150" s="492" t="str">
        <f t="shared" ca="1" si="7"/>
        <v/>
      </c>
    </row>
    <row r="151" spans="1:39" s="518" customFormat="1">
      <c r="A151" s="492" t="str">
        <f t="shared" ca="1" si="7"/>
        <v/>
      </c>
      <c r="B151" s="492" t="str">
        <f t="shared" ca="1" si="7"/>
        <v/>
      </c>
    </row>
    <row r="152" spans="1:39">
      <c r="A152" s="492" t="str">
        <f t="shared" ca="1" si="7"/>
        <v/>
      </c>
      <c r="B152" s="492" t="str">
        <f t="shared" ca="1" si="7"/>
        <v/>
      </c>
      <c r="D152" s="496">
        <v>33</v>
      </c>
      <c r="E152" s="496" t="s">
        <v>338</v>
      </c>
    </row>
    <row r="153" spans="1:39">
      <c r="A153" s="492" t="str">
        <f t="shared" ca="1" si="7"/>
        <v/>
      </c>
      <c r="B153" s="492" t="str">
        <f t="shared" ca="1" si="7"/>
        <v/>
      </c>
      <c r="E153" s="492" t="s">
        <v>283</v>
      </c>
      <c r="F153" s="498">
        <v>1</v>
      </c>
      <c r="G153" s="499">
        <v>2</v>
      </c>
      <c r="H153" s="499">
        <v>3</v>
      </c>
      <c r="I153" s="499">
        <v>4</v>
      </c>
      <c r="J153" s="500">
        <v>5</v>
      </c>
      <c r="K153" s="498">
        <v>6</v>
      </c>
      <c r="L153" s="499">
        <v>7</v>
      </c>
      <c r="M153" s="499">
        <v>8</v>
      </c>
      <c r="N153" s="499">
        <v>9</v>
      </c>
      <c r="O153" s="500">
        <v>10</v>
      </c>
      <c r="P153" s="498">
        <v>11</v>
      </c>
      <c r="Q153" s="499">
        <v>12</v>
      </c>
      <c r="R153" s="499">
        <v>13</v>
      </c>
      <c r="S153" s="499">
        <v>14</v>
      </c>
      <c r="T153" s="500">
        <v>15</v>
      </c>
      <c r="U153" s="498">
        <v>16</v>
      </c>
      <c r="V153" s="499">
        <v>17</v>
      </c>
      <c r="W153" s="499">
        <v>18</v>
      </c>
      <c r="X153" s="499">
        <v>19</v>
      </c>
      <c r="Y153" s="500">
        <v>20</v>
      </c>
      <c r="Z153" s="498">
        <v>21</v>
      </c>
      <c r="AA153" s="499">
        <v>22</v>
      </c>
      <c r="AB153" s="499">
        <v>23</v>
      </c>
      <c r="AC153" s="499">
        <v>24</v>
      </c>
      <c r="AD153" s="500">
        <v>25</v>
      </c>
      <c r="AE153" s="498">
        <v>26</v>
      </c>
      <c r="AF153" s="499">
        <v>27</v>
      </c>
      <c r="AG153" s="499">
        <v>28</v>
      </c>
      <c r="AH153" s="500">
        <v>29</v>
      </c>
      <c r="AJ153" s="498">
        <v>30</v>
      </c>
      <c r="AK153" s="499">
        <v>31</v>
      </c>
      <c r="AL153" s="499">
        <v>32</v>
      </c>
      <c r="AM153" s="500">
        <v>33</v>
      </c>
    </row>
    <row r="154" spans="1:39">
      <c r="A154" s="492" t="str">
        <f t="shared" ca="1" si="7"/>
        <v/>
      </c>
      <c r="B154" s="492" t="str">
        <f t="shared" ca="1" si="7"/>
        <v/>
      </c>
      <c r="E154" s="492" t="s">
        <v>311</v>
      </c>
      <c r="F154" s="498">
        <v>24</v>
      </c>
      <c r="G154" s="499">
        <v>20</v>
      </c>
      <c r="H154" s="499">
        <v>27</v>
      </c>
      <c r="I154" s="499">
        <v>30</v>
      </c>
      <c r="J154" s="500">
        <v>1</v>
      </c>
      <c r="K154" s="498">
        <v>10</v>
      </c>
      <c r="L154" s="499">
        <v>32</v>
      </c>
      <c r="M154" s="499">
        <v>29</v>
      </c>
      <c r="N154" s="499">
        <v>17</v>
      </c>
      <c r="O154" s="500">
        <v>12</v>
      </c>
      <c r="P154" s="498">
        <v>19</v>
      </c>
      <c r="Q154" s="499">
        <v>8</v>
      </c>
      <c r="R154" s="499">
        <v>31</v>
      </c>
      <c r="S154" s="499">
        <v>2</v>
      </c>
      <c r="T154" s="500">
        <v>23</v>
      </c>
      <c r="U154" s="498">
        <v>25</v>
      </c>
      <c r="V154" s="499">
        <v>18</v>
      </c>
      <c r="W154" s="499">
        <v>7</v>
      </c>
      <c r="X154" s="499">
        <v>28</v>
      </c>
      <c r="Y154" s="500">
        <v>11</v>
      </c>
      <c r="Z154" s="498">
        <v>5</v>
      </c>
      <c r="AA154" s="499">
        <v>33</v>
      </c>
      <c r="AB154" s="499">
        <v>15</v>
      </c>
      <c r="AC154" s="499">
        <v>21</v>
      </c>
      <c r="AD154" s="500">
        <v>26</v>
      </c>
      <c r="AE154" s="498">
        <v>14</v>
      </c>
      <c r="AF154" s="499">
        <v>3</v>
      </c>
      <c r="AG154" s="499">
        <v>22</v>
      </c>
      <c r="AH154" s="500">
        <v>6</v>
      </c>
      <c r="AJ154" s="498">
        <v>9</v>
      </c>
      <c r="AK154" s="499">
        <v>13</v>
      </c>
      <c r="AL154" s="499">
        <v>4</v>
      </c>
      <c r="AM154" s="500">
        <v>16</v>
      </c>
    </row>
    <row r="155" spans="1:39">
      <c r="A155" s="492" t="str">
        <f t="shared" ca="1" si="7"/>
        <v/>
      </c>
      <c r="B155" s="492" t="str">
        <f t="shared" ca="1" si="7"/>
        <v/>
      </c>
    </row>
    <row r="156" spans="1:39" s="518" customFormat="1">
      <c r="A156" s="492" t="str">
        <f t="shared" ca="1" si="7"/>
        <v/>
      </c>
      <c r="B156" s="492" t="str">
        <f t="shared" ca="1" si="7"/>
        <v/>
      </c>
    </row>
    <row r="157" spans="1:39">
      <c r="A157" s="492" t="str">
        <f t="shared" ca="1" si="7"/>
        <v/>
      </c>
      <c r="B157" s="492" t="str">
        <f t="shared" ca="1" si="7"/>
        <v/>
      </c>
      <c r="D157" s="496">
        <v>34</v>
      </c>
      <c r="E157" s="496" t="s">
        <v>338</v>
      </c>
    </row>
    <row r="158" spans="1:39">
      <c r="A158" s="492" t="str">
        <f t="shared" ca="1" si="7"/>
        <v/>
      </c>
      <c r="B158" s="492" t="str">
        <f t="shared" ca="1" si="7"/>
        <v/>
      </c>
      <c r="E158" s="492" t="s">
        <v>283</v>
      </c>
      <c r="F158" s="498">
        <v>1</v>
      </c>
      <c r="G158" s="499">
        <v>2</v>
      </c>
      <c r="H158" s="499">
        <v>3</v>
      </c>
      <c r="I158" s="499">
        <v>4</v>
      </c>
      <c r="J158" s="500">
        <v>5</v>
      </c>
      <c r="K158" s="498">
        <v>6</v>
      </c>
      <c r="L158" s="499">
        <v>7</v>
      </c>
      <c r="M158" s="499">
        <v>8</v>
      </c>
      <c r="N158" s="499">
        <v>9</v>
      </c>
      <c r="O158" s="500">
        <v>10</v>
      </c>
      <c r="P158" s="498">
        <v>11</v>
      </c>
      <c r="Q158" s="499">
        <v>12</v>
      </c>
      <c r="R158" s="499">
        <v>13</v>
      </c>
      <c r="S158" s="499">
        <v>14</v>
      </c>
      <c r="T158" s="500">
        <v>15</v>
      </c>
      <c r="U158" s="498">
        <v>16</v>
      </c>
      <c r="V158" s="499">
        <v>17</v>
      </c>
      <c r="W158" s="499">
        <v>18</v>
      </c>
      <c r="X158" s="499">
        <v>19</v>
      </c>
      <c r="Y158" s="500">
        <v>20</v>
      </c>
      <c r="Z158" s="498">
        <v>21</v>
      </c>
      <c r="AA158" s="499">
        <v>22</v>
      </c>
      <c r="AB158" s="499">
        <v>23</v>
      </c>
      <c r="AC158" s="499">
        <v>24</v>
      </c>
      <c r="AD158" s="500">
        <v>25</v>
      </c>
      <c r="AE158" s="498">
        <v>26</v>
      </c>
      <c r="AF158" s="499">
        <v>27</v>
      </c>
      <c r="AG158" s="499">
        <v>28</v>
      </c>
      <c r="AH158" s="499">
        <v>29</v>
      </c>
      <c r="AI158" s="500">
        <v>30</v>
      </c>
      <c r="AJ158" s="498">
        <v>31</v>
      </c>
      <c r="AK158" s="499">
        <v>32</v>
      </c>
      <c r="AL158" s="499">
        <v>33</v>
      </c>
      <c r="AM158" s="500">
        <v>34</v>
      </c>
    </row>
    <row r="159" spans="1:39">
      <c r="A159" s="492" t="str">
        <f t="shared" ca="1" si="7"/>
        <v/>
      </c>
      <c r="B159" s="492" t="str">
        <f t="shared" ca="1" si="7"/>
        <v/>
      </c>
      <c r="E159" s="492" t="s">
        <v>311</v>
      </c>
      <c r="F159" s="498">
        <v>24</v>
      </c>
      <c r="G159" s="499">
        <v>8</v>
      </c>
      <c r="H159" s="499">
        <v>30</v>
      </c>
      <c r="I159" s="499">
        <v>33</v>
      </c>
      <c r="J159" s="500">
        <v>1</v>
      </c>
      <c r="K159" s="498">
        <v>10</v>
      </c>
      <c r="L159" s="499">
        <v>29</v>
      </c>
      <c r="M159" s="499">
        <v>12</v>
      </c>
      <c r="N159" s="499">
        <v>31</v>
      </c>
      <c r="O159" s="500">
        <v>17</v>
      </c>
      <c r="P159" s="498">
        <v>4</v>
      </c>
      <c r="Q159" s="499">
        <v>14</v>
      </c>
      <c r="R159" s="499">
        <v>7</v>
      </c>
      <c r="S159" s="499">
        <v>21</v>
      </c>
      <c r="T159" s="500">
        <v>26</v>
      </c>
      <c r="U159" s="498">
        <v>34</v>
      </c>
      <c r="V159" s="499">
        <v>13</v>
      </c>
      <c r="W159" s="499">
        <v>9</v>
      </c>
      <c r="X159" s="499">
        <v>28</v>
      </c>
      <c r="Y159" s="500">
        <v>16</v>
      </c>
      <c r="Z159" s="498">
        <v>5</v>
      </c>
      <c r="AA159" s="499">
        <v>19</v>
      </c>
      <c r="AB159" s="499">
        <v>27</v>
      </c>
      <c r="AC159" s="499">
        <v>23</v>
      </c>
      <c r="AD159" s="500">
        <v>11</v>
      </c>
      <c r="AE159" s="498">
        <v>25</v>
      </c>
      <c r="AF159" s="499">
        <v>18</v>
      </c>
      <c r="AG159" s="499">
        <v>15</v>
      </c>
      <c r="AH159" s="499">
        <v>2</v>
      </c>
      <c r="AI159" s="500">
        <v>32</v>
      </c>
      <c r="AJ159" s="498">
        <v>20</v>
      </c>
      <c r="AK159" s="499">
        <v>3</v>
      </c>
      <c r="AL159" s="499">
        <v>22</v>
      </c>
      <c r="AM159" s="500">
        <v>6</v>
      </c>
    </row>
    <row r="160" spans="1:39">
      <c r="A160" s="492" t="str">
        <f t="shared" ca="1" si="7"/>
        <v/>
      </c>
      <c r="B160" s="492" t="str">
        <f t="shared" ca="1" si="7"/>
        <v/>
      </c>
    </row>
    <row r="161" spans="1:44" s="518" customFormat="1">
      <c r="A161" s="492" t="str">
        <f t="shared" ca="1" si="7"/>
        <v/>
      </c>
      <c r="B161" s="492" t="str">
        <f t="shared" ca="1" si="7"/>
        <v/>
      </c>
    </row>
    <row r="162" spans="1:44">
      <c r="A162" s="492" t="str">
        <f t="shared" ca="1" si="7"/>
        <v/>
      </c>
      <c r="B162" s="492" t="str">
        <f t="shared" ca="1" si="7"/>
        <v/>
      </c>
      <c r="D162" s="496">
        <v>35</v>
      </c>
      <c r="E162" s="496" t="s">
        <v>338</v>
      </c>
    </row>
    <row r="163" spans="1:44">
      <c r="A163" s="492" t="str">
        <f t="shared" ca="1" si="7"/>
        <v/>
      </c>
      <c r="B163" s="492" t="str">
        <f t="shared" ca="1" si="7"/>
        <v/>
      </c>
      <c r="E163" s="492" t="s">
        <v>283</v>
      </c>
      <c r="F163" s="498">
        <v>1</v>
      </c>
      <c r="G163" s="499">
        <v>2</v>
      </c>
      <c r="H163" s="499">
        <v>3</v>
      </c>
      <c r="I163" s="499">
        <v>4</v>
      </c>
      <c r="J163" s="500">
        <v>5</v>
      </c>
      <c r="K163" s="498">
        <v>6</v>
      </c>
      <c r="L163" s="499">
        <v>7</v>
      </c>
      <c r="M163" s="499">
        <v>8</v>
      </c>
      <c r="N163" s="499">
        <v>9</v>
      </c>
      <c r="O163" s="500">
        <v>10</v>
      </c>
      <c r="P163" s="498">
        <v>11</v>
      </c>
      <c r="Q163" s="499">
        <v>12</v>
      </c>
      <c r="R163" s="499">
        <v>13</v>
      </c>
      <c r="S163" s="499">
        <v>14</v>
      </c>
      <c r="T163" s="500">
        <v>15</v>
      </c>
      <c r="U163" s="498">
        <v>16</v>
      </c>
      <c r="V163" s="499">
        <v>17</v>
      </c>
      <c r="W163" s="499">
        <v>18</v>
      </c>
      <c r="X163" s="499">
        <v>19</v>
      </c>
      <c r="Y163" s="500">
        <v>20</v>
      </c>
      <c r="Z163" s="498">
        <v>21</v>
      </c>
      <c r="AA163" s="499">
        <v>22</v>
      </c>
      <c r="AB163" s="499">
        <v>23</v>
      </c>
      <c r="AC163" s="499">
        <v>24</v>
      </c>
      <c r="AD163" s="500">
        <v>25</v>
      </c>
      <c r="AE163" s="498">
        <v>26</v>
      </c>
      <c r="AF163" s="499">
        <v>27</v>
      </c>
      <c r="AG163" s="499">
        <v>28</v>
      </c>
      <c r="AH163" s="499">
        <v>29</v>
      </c>
      <c r="AI163" s="500">
        <v>30</v>
      </c>
      <c r="AJ163" s="498">
        <v>31</v>
      </c>
      <c r="AK163" s="499">
        <v>32</v>
      </c>
      <c r="AL163" s="499">
        <v>33</v>
      </c>
      <c r="AM163" s="499">
        <v>34</v>
      </c>
      <c r="AN163" s="500">
        <v>35</v>
      </c>
    </row>
    <row r="164" spans="1:44">
      <c r="A164" s="492" t="str">
        <f t="shared" ca="1" si="7"/>
        <v/>
      </c>
      <c r="B164" s="492" t="str">
        <f t="shared" ca="1" si="7"/>
        <v/>
      </c>
      <c r="E164" s="492" t="s">
        <v>311</v>
      </c>
      <c r="F164" s="498">
        <v>34</v>
      </c>
      <c r="G164" s="499">
        <v>20</v>
      </c>
      <c r="H164" s="499">
        <v>30</v>
      </c>
      <c r="I164" s="499">
        <v>1</v>
      </c>
      <c r="J164" s="500">
        <v>13</v>
      </c>
      <c r="K164" s="498">
        <v>24</v>
      </c>
      <c r="L164" s="499">
        <v>18</v>
      </c>
      <c r="M164" s="499">
        <v>7</v>
      </c>
      <c r="N164" s="499">
        <v>26</v>
      </c>
      <c r="O164" s="500">
        <v>31</v>
      </c>
      <c r="P164" s="498">
        <v>14</v>
      </c>
      <c r="Q164" s="499">
        <v>25</v>
      </c>
      <c r="R164" s="499">
        <v>5</v>
      </c>
      <c r="S164" s="499">
        <v>6</v>
      </c>
      <c r="T164" s="500">
        <v>28</v>
      </c>
      <c r="U164" s="498">
        <v>35</v>
      </c>
      <c r="V164" s="499">
        <v>15</v>
      </c>
      <c r="W164" s="499">
        <v>27</v>
      </c>
      <c r="X164" s="499">
        <v>16</v>
      </c>
      <c r="Y164" s="500">
        <v>22</v>
      </c>
      <c r="Z164" s="498">
        <v>29</v>
      </c>
      <c r="AA164" s="499">
        <v>33</v>
      </c>
      <c r="AB164" s="499">
        <v>2</v>
      </c>
      <c r="AC164" s="499">
        <v>8</v>
      </c>
      <c r="AD164" s="500">
        <v>17</v>
      </c>
      <c r="AE164" s="498">
        <v>19</v>
      </c>
      <c r="AF164" s="499">
        <v>3</v>
      </c>
      <c r="AG164" s="499">
        <v>9</v>
      </c>
      <c r="AH164" s="499">
        <v>23</v>
      </c>
      <c r="AI164" s="500">
        <v>12</v>
      </c>
      <c r="AJ164" s="498">
        <v>10</v>
      </c>
      <c r="AK164" s="499">
        <v>4</v>
      </c>
      <c r="AL164" s="499">
        <v>32</v>
      </c>
      <c r="AM164" s="499">
        <v>11</v>
      </c>
      <c r="AN164" s="500">
        <v>21</v>
      </c>
    </row>
    <row r="165" spans="1:44">
      <c r="A165" s="492" t="str">
        <f t="shared" ca="1" si="7"/>
        <v/>
      </c>
      <c r="B165" s="492" t="str">
        <f t="shared" ca="1" si="7"/>
        <v/>
      </c>
    </row>
    <row r="166" spans="1:44" s="518" customFormat="1">
      <c r="A166" s="492" t="str">
        <f t="shared" ca="1" si="7"/>
        <v/>
      </c>
      <c r="B166" s="492" t="str">
        <f t="shared" ca="1" si="7"/>
        <v/>
      </c>
    </row>
    <row r="167" spans="1:44">
      <c r="A167" s="492" t="str">
        <f t="shared" ref="A167:B186" ca="1" si="8">IF(INDIRECT(ADDRESS(A$6,ROW()-ROW(A$6)-1+COLUMN($F$8)))&gt;0,INDIRECT(ADDRESS(A$6,ROW()-ROW(A$6)-1+COLUMN($F$8))),"")</f>
        <v/>
      </c>
      <c r="B167" s="492" t="str">
        <f t="shared" ca="1" si="8"/>
        <v/>
      </c>
      <c r="D167" s="496">
        <v>36</v>
      </c>
      <c r="E167" s="496" t="s">
        <v>338</v>
      </c>
    </row>
    <row r="168" spans="1:44">
      <c r="A168" s="492" t="str">
        <f t="shared" ca="1" si="8"/>
        <v/>
      </c>
      <c r="B168" s="492" t="str">
        <f t="shared" ca="1" si="8"/>
        <v/>
      </c>
      <c r="E168" s="492" t="s">
        <v>283</v>
      </c>
      <c r="F168" s="498">
        <v>1</v>
      </c>
      <c r="G168" s="499">
        <v>2</v>
      </c>
      <c r="H168" s="499">
        <v>3</v>
      </c>
      <c r="I168" s="499">
        <v>4</v>
      </c>
      <c r="J168" s="500">
        <v>5</v>
      </c>
      <c r="K168" s="498">
        <v>6</v>
      </c>
      <c r="L168" s="499">
        <v>7</v>
      </c>
      <c r="M168" s="499">
        <v>8</v>
      </c>
      <c r="N168" s="499">
        <v>9</v>
      </c>
      <c r="O168" s="500">
        <v>10</v>
      </c>
      <c r="P168" s="498">
        <v>11</v>
      </c>
      <c r="Q168" s="499">
        <v>12</v>
      </c>
      <c r="R168" s="499">
        <v>13</v>
      </c>
      <c r="S168" s="499">
        <v>14</v>
      </c>
      <c r="T168" s="500">
        <v>15</v>
      </c>
      <c r="U168" s="498">
        <v>16</v>
      </c>
      <c r="V168" s="499">
        <v>17</v>
      </c>
      <c r="W168" s="499">
        <v>18</v>
      </c>
      <c r="X168" s="499">
        <v>19</v>
      </c>
      <c r="Y168" s="500">
        <v>20</v>
      </c>
      <c r="Z168" s="498">
        <v>21</v>
      </c>
      <c r="AA168" s="499">
        <v>22</v>
      </c>
      <c r="AB168" s="499">
        <v>23</v>
      </c>
      <c r="AC168" s="500">
        <v>24</v>
      </c>
      <c r="AE168" s="498">
        <v>25</v>
      </c>
      <c r="AF168" s="499">
        <v>26</v>
      </c>
      <c r="AG168" s="499">
        <v>27</v>
      </c>
      <c r="AH168" s="500">
        <v>28</v>
      </c>
      <c r="AJ168" s="498">
        <v>29</v>
      </c>
      <c r="AK168" s="499">
        <v>30</v>
      </c>
      <c r="AL168" s="499">
        <v>31</v>
      </c>
      <c r="AM168" s="500">
        <v>32</v>
      </c>
      <c r="AO168" s="498">
        <v>33</v>
      </c>
      <c r="AP168" s="499">
        <v>34</v>
      </c>
      <c r="AQ168" s="499">
        <v>35</v>
      </c>
      <c r="AR168" s="500">
        <v>36</v>
      </c>
    </row>
    <row r="169" spans="1:44">
      <c r="A169" s="492" t="str">
        <f t="shared" ca="1" si="8"/>
        <v/>
      </c>
      <c r="B169" s="492" t="str">
        <f t="shared" ca="1" si="8"/>
        <v/>
      </c>
      <c r="E169" s="492" t="s">
        <v>311</v>
      </c>
      <c r="F169" s="498">
        <v>36</v>
      </c>
      <c r="G169" s="499">
        <v>24</v>
      </c>
      <c r="H169" s="499">
        <v>30</v>
      </c>
      <c r="I169" s="499">
        <v>12</v>
      </c>
      <c r="J169" s="500">
        <v>25</v>
      </c>
      <c r="K169" s="498">
        <v>32</v>
      </c>
      <c r="L169" s="499">
        <v>35</v>
      </c>
      <c r="M169" s="499">
        <v>26</v>
      </c>
      <c r="N169" s="499">
        <v>16</v>
      </c>
      <c r="O169" s="500">
        <v>21</v>
      </c>
      <c r="P169" s="498">
        <v>27</v>
      </c>
      <c r="Q169" s="499">
        <v>4</v>
      </c>
      <c r="R169" s="499">
        <v>29</v>
      </c>
      <c r="S169" s="499">
        <v>22</v>
      </c>
      <c r="T169" s="500">
        <v>33</v>
      </c>
      <c r="U169" s="498">
        <v>28</v>
      </c>
      <c r="V169" s="499">
        <v>9</v>
      </c>
      <c r="W169" s="499">
        <v>34</v>
      </c>
      <c r="X169" s="499">
        <v>31</v>
      </c>
      <c r="Y169" s="500">
        <v>23</v>
      </c>
      <c r="Z169" s="498">
        <v>5</v>
      </c>
      <c r="AA169" s="499">
        <v>14</v>
      </c>
      <c r="AB169" s="499">
        <v>17</v>
      </c>
      <c r="AC169" s="500">
        <v>8</v>
      </c>
      <c r="AE169" s="498">
        <v>13</v>
      </c>
      <c r="AF169" s="499">
        <v>18</v>
      </c>
      <c r="AG169" s="499">
        <v>1</v>
      </c>
      <c r="AH169" s="500">
        <v>6</v>
      </c>
      <c r="AJ169" s="498">
        <v>19</v>
      </c>
      <c r="AK169" s="499">
        <v>3</v>
      </c>
      <c r="AL169" s="499">
        <v>10</v>
      </c>
      <c r="AM169" s="500">
        <v>11</v>
      </c>
      <c r="AO169" s="498">
        <v>15</v>
      </c>
      <c r="AP169" s="499">
        <v>20</v>
      </c>
      <c r="AQ169" s="499">
        <v>7</v>
      </c>
      <c r="AR169" s="500">
        <v>2</v>
      </c>
    </row>
    <row r="170" spans="1:44">
      <c r="A170" s="492" t="str">
        <f t="shared" ca="1" si="8"/>
        <v/>
      </c>
      <c r="B170" s="492" t="str">
        <f t="shared" ca="1" si="8"/>
        <v/>
      </c>
    </row>
    <row r="171" spans="1:44" s="518" customFormat="1">
      <c r="A171" s="492" t="str">
        <f t="shared" ca="1" si="8"/>
        <v/>
      </c>
      <c r="B171" s="492" t="str">
        <f t="shared" ca="1" si="8"/>
        <v/>
      </c>
    </row>
    <row r="172" spans="1:44">
      <c r="A172" s="492" t="str">
        <f t="shared" ca="1" si="8"/>
        <v/>
      </c>
      <c r="B172" s="492" t="str">
        <f t="shared" ca="1" si="8"/>
        <v/>
      </c>
      <c r="D172" s="496">
        <v>37</v>
      </c>
      <c r="E172" s="496" t="s">
        <v>338</v>
      </c>
    </row>
    <row r="173" spans="1:44">
      <c r="A173" s="492" t="str">
        <f t="shared" ca="1" si="8"/>
        <v/>
      </c>
      <c r="B173" s="492" t="str">
        <f t="shared" ca="1" si="8"/>
        <v/>
      </c>
      <c r="E173" s="492" t="s">
        <v>283</v>
      </c>
      <c r="F173" s="498">
        <v>1</v>
      </c>
      <c r="G173" s="499">
        <v>2</v>
      </c>
      <c r="H173" s="499">
        <v>3</v>
      </c>
      <c r="I173" s="499">
        <v>4</v>
      </c>
      <c r="J173" s="500">
        <v>5</v>
      </c>
      <c r="K173" s="498">
        <v>6</v>
      </c>
      <c r="L173" s="499">
        <v>7</v>
      </c>
      <c r="M173" s="499">
        <v>8</v>
      </c>
      <c r="N173" s="499">
        <v>9</v>
      </c>
      <c r="O173" s="500">
        <v>10</v>
      </c>
      <c r="P173" s="498">
        <v>11</v>
      </c>
      <c r="Q173" s="499">
        <v>12</v>
      </c>
      <c r="R173" s="499">
        <v>13</v>
      </c>
      <c r="S173" s="499">
        <v>14</v>
      </c>
      <c r="T173" s="500">
        <v>15</v>
      </c>
      <c r="U173" s="498">
        <v>16</v>
      </c>
      <c r="V173" s="499">
        <v>17</v>
      </c>
      <c r="W173" s="499">
        <v>18</v>
      </c>
      <c r="X173" s="499">
        <v>19</v>
      </c>
      <c r="Y173" s="500">
        <v>20</v>
      </c>
      <c r="Z173" s="498">
        <v>21</v>
      </c>
      <c r="AA173" s="499">
        <v>22</v>
      </c>
      <c r="AB173" s="499">
        <v>23</v>
      </c>
      <c r="AC173" s="499">
        <v>24</v>
      </c>
      <c r="AD173" s="500">
        <v>25</v>
      </c>
      <c r="AE173" s="498">
        <v>26</v>
      </c>
      <c r="AF173" s="499">
        <v>27</v>
      </c>
      <c r="AG173" s="499">
        <v>28</v>
      </c>
      <c r="AH173" s="500">
        <v>29</v>
      </c>
      <c r="AJ173" s="498">
        <v>30</v>
      </c>
      <c r="AK173" s="499">
        <v>31</v>
      </c>
      <c r="AL173" s="499">
        <v>32</v>
      </c>
      <c r="AM173" s="500">
        <v>33</v>
      </c>
      <c r="AO173" s="498">
        <v>34</v>
      </c>
      <c r="AP173" s="499">
        <v>35</v>
      </c>
      <c r="AQ173" s="499">
        <v>36</v>
      </c>
      <c r="AR173" s="500">
        <v>37</v>
      </c>
    </row>
    <row r="174" spans="1:44">
      <c r="A174" s="492" t="str">
        <f t="shared" ca="1" si="8"/>
        <v/>
      </c>
      <c r="B174" s="492" t="str">
        <f t="shared" ca="1" si="8"/>
        <v/>
      </c>
      <c r="E174" s="492" t="s">
        <v>311</v>
      </c>
      <c r="F174" s="498">
        <v>9</v>
      </c>
      <c r="G174" s="499">
        <v>36</v>
      </c>
      <c r="H174" s="499">
        <v>31</v>
      </c>
      <c r="I174" s="499">
        <v>1</v>
      </c>
      <c r="J174" s="500">
        <v>28</v>
      </c>
      <c r="K174" s="498">
        <v>14</v>
      </c>
      <c r="L174" s="499">
        <v>23</v>
      </c>
      <c r="M174" s="499">
        <v>10</v>
      </c>
      <c r="N174" s="499">
        <v>34</v>
      </c>
      <c r="O174" s="500">
        <v>26</v>
      </c>
      <c r="P174" s="498">
        <v>25</v>
      </c>
      <c r="Q174" s="499">
        <v>29</v>
      </c>
      <c r="R174" s="499">
        <v>12</v>
      </c>
      <c r="S174" s="499">
        <v>6</v>
      </c>
      <c r="T174" s="500">
        <v>30</v>
      </c>
      <c r="U174" s="498">
        <v>37</v>
      </c>
      <c r="V174" s="499">
        <v>32</v>
      </c>
      <c r="W174" s="499">
        <v>27</v>
      </c>
      <c r="X174" s="499">
        <v>18</v>
      </c>
      <c r="Y174" s="500">
        <v>11</v>
      </c>
      <c r="Z174" s="498">
        <v>33</v>
      </c>
      <c r="AA174" s="499">
        <v>3</v>
      </c>
      <c r="AB174" s="499">
        <v>7</v>
      </c>
      <c r="AC174" s="499">
        <v>35</v>
      </c>
      <c r="AD174" s="500">
        <v>17</v>
      </c>
      <c r="AE174" s="498">
        <v>5</v>
      </c>
      <c r="AF174" s="499">
        <v>8</v>
      </c>
      <c r="AG174" s="499">
        <v>19</v>
      </c>
      <c r="AH174" s="500">
        <v>21</v>
      </c>
      <c r="AJ174" s="498">
        <v>15</v>
      </c>
      <c r="AK174" s="499">
        <v>20</v>
      </c>
      <c r="AL174" s="499">
        <v>2</v>
      </c>
      <c r="AM174" s="500">
        <v>22</v>
      </c>
      <c r="AO174" s="498">
        <v>4</v>
      </c>
      <c r="AP174" s="499">
        <v>13</v>
      </c>
      <c r="AQ174" s="499">
        <v>24</v>
      </c>
      <c r="AR174" s="500">
        <v>16</v>
      </c>
    </row>
    <row r="175" spans="1:44">
      <c r="A175" s="492" t="str">
        <f t="shared" ca="1" si="8"/>
        <v/>
      </c>
      <c r="B175" s="492" t="str">
        <f t="shared" ca="1" si="8"/>
        <v/>
      </c>
    </row>
    <row r="176" spans="1:44" s="518" customFormat="1">
      <c r="A176" s="492" t="str">
        <f t="shared" ca="1" si="8"/>
        <v/>
      </c>
      <c r="B176" s="492" t="str">
        <f t="shared" ca="1" si="8"/>
        <v/>
      </c>
    </row>
    <row r="177" spans="1:45">
      <c r="A177" s="492" t="str">
        <f t="shared" ca="1" si="8"/>
        <v/>
      </c>
      <c r="B177" s="492" t="str">
        <f t="shared" ca="1" si="8"/>
        <v/>
      </c>
      <c r="D177" s="496">
        <v>38</v>
      </c>
      <c r="E177" s="496" t="s">
        <v>338</v>
      </c>
    </row>
    <row r="178" spans="1:45">
      <c r="A178" s="492" t="str">
        <f t="shared" ca="1" si="8"/>
        <v/>
      </c>
      <c r="B178" s="492" t="str">
        <f t="shared" ca="1" si="8"/>
        <v/>
      </c>
      <c r="E178" s="492" t="s">
        <v>283</v>
      </c>
      <c r="F178" s="498">
        <v>1</v>
      </c>
      <c r="G178" s="499">
        <v>2</v>
      </c>
      <c r="H178" s="499">
        <v>3</v>
      </c>
      <c r="I178" s="499">
        <v>4</v>
      </c>
      <c r="J178" s="500">
        <v>5</v>
      </c>
      <c r="K178" s="498">
        <v>6</v>
      </c>
      <c r="L178" s="499">
        <v>7</v>
      </c>
      <c r="M178" s="499">
        <v>8</v>
      </c>
      <c r="N178" s="499">
        <v>9</v>
      </c>
      <c r="O178" s="500">
        <v>10</v>
      </c>
      <c r="P178" s="498">
        <v>11</v>
      </c>
      <c r="Q178" s="499">
        <v>12</v>
      </c>
      <c r="R178" s="499">
        <v>13</v>
      </c>
      <c r="S178" s="499">
        <v>14</v>
      </c>
      <c r="T178" s="500">
        <v>15</v>
      </c>
      <c r="U178" s="498">
        <v>16</v>
      </c>
      <c r="V178" s="499">
        <v>17</v>
      </c>
      <c r="W178" s="499">
        <v>18</v>
      </c>
      <c r="X178" s="499">
        <v>19</v>
      </c>
      <c r="Y178" s="500">
        <v>20</v>
      </c>
      <c r="Z178" s="498">
        <v>21</v>
      </c>
      <c r="AA178" s="499">
        <v>22</v>
      </c>
      <c r="AB178" s="499">
        <v>23</v>
      </c>
      <c r="AC178" s="499">
        <v>24</v>
      </c>
      <c r="AD178" s="500">
        <v>25</v>
      </c>
      <c r="AE178" s="498">
        <v>26</v>
      </c>
      <c r="AF178" s="499">
        <v>27</v>
      </c>
      <c r="AG178" s="499">
        <v>28</v>
      </c>
      <c r="AH178" s="499">
        <v>29</v>
      </c>
      <c r="AI178" s="500">
        <v>30</v>
      </c>
      <c r="AJ178" s="498">
        <v>31</v>
      </c>
      <c r="AK178" s="499">
        <v>32</v>
      </c>
      <c r="AL178" s="499">
        <v>33</v>
      </c>
      <c r="AM178" s="500">
        <v>34</v>
      </c>
      <c r="AO178" s="498">
        <v>35</v>
      </c>
      <c r="AP178" s="499">
        <v>36</v>
      </c>
      <c r="AQ178" s="499">
        <v>37</v>
      </c>
      <c r="AR178" s="500">
        <v>38</v>
      </c>
    </row>
    <row r="179" spans="1:45">
      <c r="A179" s="492" t="str">
        <f t="shared" ca="1" si="8"/>
        <v/>
      </c>
      <c r="B179" s="492" t="str">
        <f t="shared" ca="1" si="8"/>
        <v/>
      </c>
      <c r="E179" s="492" t="s">
        <v>311</v>
      </c>
      <c r="F179" s="498">
        <v>20</v>
      </c>
      <c r="G179" s="499">
        <v>8</v>
      </c>
      <c r="H179" s="499">
        <v>22</v>
      </c>
      <c r="I179" s="499">
        <v>11</v>
      </c>
      <c r="J179" s="500">
        <v>26</v>
      </c>
      <c r="K179" s="498">
        <v>10</v>
      </c>
      <c r="L179" s="499">
        <v>25</v>
      </c>
      <c r="M179" s="499">
        <v>38</v>
      </c>
      <c r="N179" s="499">
        <v>1</v>
      </c>
      <c r="O179" s="500">
        <v>31</v>
      </c>
      <c r="P179" s="498">
        <v>4</v>
      </c>
      <c r="Q179" s="499">
        <v>15</v>
      </c>
      <c r="R179" s="499">
        <v>36</v>
      </c>
      <c r="S179" s="499">
        <v>6</v>
      </c>
      <c r="T179" s="500">
        <v>16</v>
      </c>
      <c r="U179" s="498">
        <v>14</v>
      </c>
      <c r="V179" s="499">
        <v>23</v>
      </c>
      <c r="W179" s="499">
        <v>30</v>
      </c>
      <c r="X179" s="499">
        <v>33</v>
      </c>
      <c r="Y179" s="500">
        <v>37</v>
      </c>
      <c r="Z179" s="498">
        <v>29</v>
      </c>
      <c r="AA179" s="499">
        <v>24</v>
      </c>
      <c r="AB179" s="499">
        <v>32</v>
      </c>
      <c r="AC179" s="499">
        <v>12</v>
      </c>
      <c r="AD179" s="500">
        <v>17</v>
      </c>
      <c r="AE179" s="498">
        <v>5</v>
      </c>
      <c r="AF179" s="499">
        <v>13</v>
      </c>
      <c r="AG179" s="499">
        <v>34</v>
      </c>
      <c r="AH179" s="499">
        <v>27</v>
      </c>
      <c r="AI179" s="500">
        <v>35</v>
      </c>
      <c r="AJ179" s="498">
        <v>19</v>
      </c>
      <c r="AK179" s="499">
        <v>3</v>
      </c>
      <c r="AL179" s="499">
        <v>7</v>
      </c>
      <c r="AM179" s="500">
        <v>21</v>
      </c>
      <c r="AO179" s="498">
        <v>9</v>
      </c>
      <c r="AP179" s="499">
        <v>28</v>
      </c>
      <c r="AQ179" s="499">
        <v>2</v>
      </c>
      <c r="AR179" s="500">
        <v>18</v>
      </c>
    </row>
    <row r="180" spans="1:45">
      <c r="A180" s="492" t="str">
        <f t="shared" ca="1" si="8"/>
        <v/>
      </c>
      <c r="B180" s="492" t="str">
        <f t="shared" ca="1" si="8"/>
        <v/>
      </c>
    </row>
    <row r="181" spans="1:45" s="518" customFormat="1">
      <c r="A181" s="492" t="str">
        <f t="shared" ca="1" si="8"/>
        <v/>
      </c>
      <c r="B181" s="492" t="str">
        <f t="shared" ca="1" si="8"/>
        <v/>
      </c>
    </row>
    <row r="182" spans="1:45">
      <c r="A182" s="492" t="str">
        <f t="shared" ca="1" si="8"/>
        <v/>
      </c>
      <c r="B182" s="492" t="str">
        <f t="shared" ca="1" si="8"/>
        <v/>
      </c>
      <c r="D182" s="496">
        <v>39</v>
      </c>
      <c r="E182" s="496" t="s">
        <v>338</v>
      </c>
    </row>
    <row r="183" spans="1:45">
      <c r="A183" s="492" t="str">
        <f t="shared" ca="1" si="8"/>
        <v/>
      </c>
      <c r="B183" s="492" t="str">
        <f t="shared" ca="1" si="8"/>
        <v/>
      </c>
      <c r="E183" s="492" t="s">
        <v>283</v>
      </c>
      <c r="F183" s="498">
        <v>1</v>
      </c>
      <c r="G183" s="499">
        <v>2</v>
      </c>
      <c r="H183" s="499">
        <v>3</v>
      </c>
      <c r="I183" s="499">
        <v>4</v>
      </c>
      <c r="J183" s="500">
        <v>5</v>
      </c>
      <c r="K183" s="498">
        <v>6</v>
      </c>
      <c r="L183" s="499">
        <v>7</v>
      </c>
      <c r="M183" s="499">
        <v>8</v>
      </c>
      <c r="N183" s="499">
        <v>9</v>
      </c>
      <c r="O183" s="500">
        <v>10</v>
      </c>
      <c r="P183" s="498">
        <v>11</v>
      </c>
      <c r="Q183" s="499">
        <v>12</v>
      </c>
      <c r="R183" s="499">
        <v>13</v>
      </c>
      <c r="S183" s="499">
        <v>14</v>
      </c>
      <c r="T183" s="500">
        <v>15</v>
      </c>
      <c r="U183" s="498">
        <v>16</v>
      </c>
      <c r="V183" s="499">
        <v>17</v>
      </c>
      <c r="W183" s="499">
        <v>18</v>
      </c>
      <c r="X183" s="499">
        <v>19</v>
      </c>
      <c r="Y183" s="500">
        <v>20</v>
      </c>
      <c r="Z183" s="498">
        <v>21</v>
      </c>
      <c r="AA183" s="499">
        <v>22</v>
      </c>
      <c r="AB183" s="499">
        <v>23</v>
      </c>
      <c r="AC183" s="499">
        <v>24</v>
      </c>
      <c r="AD183" s="500">
        <v>25</v>
      </c>
      <c r="AE183" s="498">
        <v>26</v>
      </c>
      <c r="AF183" s="499">
        <v>27</v>
      </c>
      <c r="AG183" s="499">
        <v>28</v>
      </c>
      <c r="AH183" s="499">
        <v>29</v>
      </c>
      <c r="AI183" s="500">
        <v>30</v>
      </c>
      <c r="AJ183" s="498">
        <v>31</v>
      </c>
      <c r="AK183" s="499">
        <v>32</v>
      </c>
      <c r="AL183" s="499">
        <v>33</v>
      </c>
      <c r="AM183" s="499">
        <v>34</v>
      </c>
      <c r="AN183" s="500">
        <v>35</v>
      </c>
      <c r="AO183" s="498">
        <v>36</v>
      </c>
      <c r="AP183" s="499">
        <v>37</v>
      </c>
      <c r="AQ183" s="499">
        <v>38</v>
      </c>
      <c r="AR183" s="500">
        <v>39</v>
      </c>
    </row>
    <row r="184" spans="1:45">
      <c r="A184" s="492" t="str">
        <f t="shared" ca="1" si="8"/>
        <v/>
      </c>
      <c r="B184" s="492" t="str">
        <f t="shared" ca="1" si="8"/>
        <v/>
      </c>
      <c r="E184" s="492" t="s">
        <v>311</v>
      </c>
      <c r="F184" s="498">
        <v>19</v>
      </c>
      <c r="G184" s="499">
        <v>30</v>
      </c>
      <c r="H184" s="499">
        <v>4</v>
      </c>
      <c r="I184" s="499">
        <v>36</v>
      </c>
      <c r="J184" s="500">
        <v>21</v>
      </c>
      <c r="K184" s="498">
        <v>29</v>
      </c>
      <c r="L184" s="499">
        <v>14</v>
      </c>
      <c r="M184" s="499">
        <v>37</v>
      </c>
      <c r="N184" s="499">
        <v>23</v>
      </c>
      <c r="O184" s="500">
        <v>6</v>
      </c>
      <c r="P184" s="498">
        <v>35</v>
      </c>
      <c r="Q184" s="499">
        <v>25</v>
      </c>
      <c r="R184" s="499">
        <v>17</v>
      </c>
      <c r="S184" s="499">
        <v>11</v>
      </c>
      <c r="T184" s="500">
        <v>8</v>
      </c>
      <c r="U184" s="498">
        <v>15</v>
      </c>
      <c r="V184" s="499">
        <v>18</v>
      </c>
      <c r="W184" s="499">
        <v>5</v>
      </c>
      <c r="X184" s="499">
        <v>27</v>
      </c>
      <c r="Y184" s="500">
        <v>32</v>
      </c>
      <c r="Z184" s="498">
        <v>9</v>
      </c>
      <c r="AA184" s="499">
        <v>33</v>
      </c>
      <c r="AB184" s="499">
        <v>22</v>
      </c>
      <c r="AC184" s="499">
        <v>16</v>
      </c>
      <c r="AD184" s="500">
        <v>1</v>
      </c>
      <c r="AE184" s="498">
        <v>24</v>
      </c>
      <c r="AF184" s="499">
        <v>39</v>
      </c>
      <c r="AG184" s="499">
        <v>12</v>
      </c>
      <c r="AH184" s="499">
        <v>7</v>
      </c>
      <c r="AI184" s="500">
        <v>31</v>
      </c>
      <c r="AJ184" s="498">
        <v>10</v>
      </c>
      <c r="AK184" s="499">
        <v>13</v>
      </c>
      <c r="AL184" s="499">
        <v>2</v>
      </c>
      <c r="AM184" s="499">
        <v>26</v>
      </c>
      <c r="AN184" s="500">
        <v>38</v>
      </c>
      <c r="AO184" s="498">
        <v>34</v>
      </c>
      <c r="AP184" s="499">
        <v>3</v>
      </c>
      <c r="AQ184" s="499">
        <v>20</v>
      </c>
      <c r="AR184" s="500">
        <v>28</v>
      </c>
    </row>
    <row r="185" spans="1:45">
      <c r="A185" s="492" t="str">
        <f t="shared" ca="1" si="8"/>
        <v/>
      </c>
      <c r="B185" s="492" t="str">
        <f t="shared" ca="1" si="8"/>
        <v/>
      </c>
    </row>
    <row r="186" spans="1:45" s="518" customFormat="1">
      <c r="A186" s="492" t="str">
        <f t="shared" ca="1" si="8"/>
        <v/>
      </c>
      <c r="B186" s="492" t="str">
        <f t="shared" ca="1" si="8"/>
        <v/>
      </c>
    </row>
    <row r="187" spans="1:45">
      <c r="A187" s="492" t="str">
        <f t="shared" ref="A187:B206" ca="1" si="9">IF(INDIRECT(ADDRESS(A$6,ROW()-ROW(A$6)-1+COLUMN($F$8)))&gt;0,INDIRECT(ADDRESS(A$6,ROW()-ROW(A$6)-1+COLUMN($F$8))),"")</f>
        <v/>
      </c>
      <c r="B187" s="492" t="str">
        <f t="shared" ca="1" si="9"/>
        <v/>
      </c>
      <c r="D187" s="496">
        <v>40</v>
      </c>
      <c r="E187" s="496" t="s">
        <v>338</v>
      </c>
    </row>
    <row r="188" spans="1:45">
      <c r="A188" s="492" t="str">
        <f t="shared" ca="1" si="9"/>
        <v/>
      </c>
      <c r="B188" s="492" t="str">
        <f t="shared" ca="1" si="9"/>
        <v/>
      </c>
      <c r="E188" s="492" t="s">
        <v>283</v>
      </c>
      <c r="F188" s="498">
        <v>1</v>
      </c>
      <c r="G188" s="499">
        <v>2</v>
      </c>
      <c r="H188" s="499">
        <v>3</v>
      </c>
      <c r="I188" s="499">
        <v>4</v>
      </c>
      <c r="J188" s="500">
        <v>5</v>
      </c>
      <c r="K188" s="498">
        <v>6</v>
      </c>
      <c r="L188" s="499">
        <v>7</v>
      </c>
      <c r="M188" s="499">
        <v>8</v>
      </c>
      <c r="N188" s="499">
        <v>9</v>
      </c>
      <c r="O188" s="500">
        <v>10</v>
      </c>
      <c r="P188" s="498">
        <v>11</v>
      </c>
      <c r="Q188" s="499">
        <v>12</v>
      </c>
      <c r="R188" s="499">
        <v>13</v>
      </c>
      <c r="S188" s="499">
        <v>14</v>
      </c>
      <c r="T188" s="500">
        <v>15</v>
      </c>
      <c r="U188" s="498">
        <v>16</v>
      </c>
      <c r="V188" s="499">
        <v>17</v>
      </c>
      <c r="W188" s="499">
        <v>18</v>
      </c>
      <c r="X188" s="499">
        <v>19</v>
      </c>
      <c r="Y188" s="500">
        <v>20</v>
      </c>
      <c r="Z188" s="498">
        <v>21</v>
      </c>
      <c r="AA188" s="499">
        <v>22</v>
      </c>
      <c r="AB188" s="499">
        <v>23</v>
      </c>
      <c r="AC188" s="499">
        <v>24</v>
      </c>
      <c r="AD188" s="500">
        <v>25</v>
      </c>
      <c r="AE188" s="498">
        <v>26</v>
      </c>
      <c r="AF188" s="499">
        <v>27</v>
      </c>
      <c r="AG188" s="499">
        <v>28</v>
      </c>
      <c r="AH188" s="499">
        <v>29</v>
      </c>
      <c r="AI188" s="500">
        <v>30</v>
      </c>
      <c r="AJ188" s="498">
        <v>31</v>
      </c>
      <c r="AK188" s="499">
        <v>32</v>
      </c>
      <c r="AL188" s="499">
        <v>33</v>
      </c>
      <c r="AM188" s="499">
        <v>34</v>
      </c>
      <c r="AN188" s="500">
        <v>35</v>
      </c>
      <c r="AO188" s="498">
        <v>36</v>
      </c>
      <c r="AP188" s="499">
        <v>37</v>
      </c>
      <c r="AQ188" s="499">
        <v>38</v>
      </c>
      <c r="AR188" s="499">
        <v>39</v>
      </c>
      <c r="AS188" s="500">
        <v>40</v>
      </c>
    </row>
    <row r="189" spans="1:45">
      <c r="A189" s="492" t="str">
        <f t="shared" ca="1" si="9"/>
        <v/>
      </c>
      <c r="B189" s="492" t="str">
        <f t="shared" ca="1" si="9"/>
        <v/>
      </c>
      <c r="E189" s="492" t="s">
        <v>311</v>
      </c>
      <c r="F189" s="498">
        <v>39</v>
      </c>
      <c r="G189" s="499">
        <v>13</v>
      </c>
      <c r="H189" s="499">
        <v>34</v>
      </c>
      <c r="I189" s="499">
        <v>1</v>
      </c>
      <c r="J189" s="500">
        <v>6</v>
      </c>
      <c r="K189" s="498">
        <v>5</v>
      </c>
      <c r="L189" s="499">
        <v>38</v>
      </c>
      <c r="M189" s="499">
        <v>30</v>
      </c>
      <c r="N189" s="499">
        <v>7</v>
      </c>
      <c r="O189" s="500">
        <v>21</v>
      </c>
      <c r="P189" s="498">
        <v>4</v>
      </c>
      <c r="Q189" s="499">
        <v>8</v>
      </c>
      <c r="R189" s="499">
        <v>32</v>
      </c>
      <c r="S189" s="499">
        <v>12</v>
      </c>
      <c r="T189" s="500">
        <v>18</v>
      </c>
      <c r="U189" s="498">
        <v>19</v>
      </c>
      <c r="V189" s="499">
        <v>28</v>
      </c>
      <c r="W189" s="499">
        <v>9</v>
      </c>
      <c r="X189" s="499">
        <v>2</v>
      </c>
      <c r="Y189" s="500">
        <v>22</v>
      </c>
      <c r="Z189" s="498">
        <v>10</v>
      </c>
      <c r="AA189" s="499">
        <v>29</v>
      </c>
      <c r="AB189" s="499">
        <v>20</v>
      </c>
      <c r="AC189" s="499">
        <v>31</v>
      </c>
      <c r="AD189" s="500">
        <v>37</v>
      </c>
      <c r="AE189" s="498">
        <v>24</v>
      </c>
      <c r="AF189" s="499">
        <v>14</v>
      </c>
      <c r="AG189" s="499">
        <v>17</v>
      </c>
      <c r="AH189" s="499">
        <v>36</v>
      </c>
      <c r="AI189" s="500">
        <v>26</v>
      </c>
      <c r="AJ189" s="498">
        <v>15</v>
      </c>
      <c r="AK189" s="499">
        <v>33</v>
      </c>
      <c r="AL189" s="499">
        <v>40</v>
      </c>
      <c r="AM189" s="499">
        <v>3</v>
      </c>
      <c r="AN189" s="500">
        <v>23</v>
      </c>
      <c r="AO189" s="498">
        <v>35</v>
      </c>
      <c r="AP189" s="499">
        <v>25</v>
      </c>
      <c r="AQ189" s="499">
        <v>27</v>
      </c>
      <c r="AR189" s="499">
        <v>11</v>
      </c>
      <c r="AS189" s="500">
        <v>16</v>
      </c>
    </row>
    <row r="190" spans="1:45">
      <c r="A190" s="492" t="str">
        <f t="shared" ca="1" si="9"/>
        <v/>
      </c>
      <c r="B190" s="492" t="str">
        <f t="shared" ca="1" si="9"/>
        <v/>
      </c>
    </row>
    <row r="191" spans="1:45" s="518" customFormat="1">
      <c r="A191" s="492" t="str">
        <f t="shared" ca="1" si="9"/>
        <v/>
      </c>
      <c r="B191" s="492" t="str">
        <f t="shared" ca="1" si="9"/>
        <v/>
      </c>
    </row>
    <row r="192" spans="1:45">
      <c r="A192" s="492" t="str">
        <f t="shared" ca="1" si="9"/>
        <v/>
      </c>
      <c r="B192" s="492" t="str">
        <f t="shared" ca="1" si="9"/>
        <v/>
      </c>
      <c r="D192" s="496">
        <v>41</v>
      </c>
      <c r="E192" s="496" t="s">
        <v>338</v>
      </c>
    </row>
    <row r="193" spans="1:49">
      <c r="A193" s="492" t="str">
        <f t="shared" ca="1" si="9"/>
        <v/>
      </c>
      <c r="B193" s="492" t="str">
        <f t="shared" ca="1" si="9"/>
        <v/>
      </c>
      <c r="E193" s="492" t="s">
        <v>283</v>
      </c>
      <c r="F193" s="498">
        <v>1</v>
      </c>
      <c r="G193" s="499">
        <v>2</v>
      </c>
      <c r="H193" s="499">
        <v>3</v>
      </c>
      <c r="I193" s="499">
        <v>4</v>
      </c>
      <c r="J193" s="500">
        <v>5</v>
      </c>
      <c r="K193" s="498">
        <v>6</v>
      </c>
      <c r="L193" s="499">
        <v>7</v>
      </c>
      <c r="M193" s="499">
        <v>8</v>
      </c>
      <c r="N193" s="499">
        <v>9</v>
      </c>
      <c r="O193" s="500">
        <v>10</v>
      </c>
      <c r="P193" s="498">
        <v>11</v>
      </c>
      <c r="Q193" s="499">
        <v>12</v>
      </c>
      <c r="R193" s="499">
        <v>13</v>
      </c>
      <c r="S193" s="499">
        <v>14</v>
      </c>
      <c r="T193" s="500">
        <v>15</v>
      </c>
      <c r="U193" s="498">
        <v>16</v>
      </c>
      <c r="V193" s="499">
        <v>17</v>
      </c>
      <c r="W193" s="499">
        <v>18</v>
      </c>
      <c r="X193" s="499">
        <v>19</v>
      </c>
      <c r="Y193" s="500">
        <v>20</v>
      </c>
      <c r="Z193" s="498">
        <v>21</v>
      </c>
      <c r="AA193" s="499">
        <v>22</v>
      </c>
      <c r="AB193" s="499">
        <v>23</v>
      </c>
      <c r="AC193" s="499">
        <v>24</v>
      </c>
      <c r="AD193" s="500">
        <v>25</v>
      </c>
      <c r="AE193" s="498">
        <v>26</v>
      </c>
      <c r="AF193" s="499">
        <v>27</v>
      </c>
      <c r="AG193" s="499">
        <v>28</v>
      </c>
      <c r="AH193" s="500">
        <v>29</v>
      </c>
      <c r="AJ193" s="498">
        <v>30</v>
      </c>
      <c r="AK193" s="499">
        <v>31</v>
      </c>
      <c r="AL193" s="499">
        <v>32</v>
      </c>
      <c r="AM193" s="500">
        <v>33</v>
      </c>
      <c r="AO193" s="498">
        <v>34</v>
      </c>
      <c r="AP193" s="499">
        <v>35</v>
      </c>
      <c r="AQ193" s="499">
        <v>36</v>
      </c>
      <c r="AR193" s="500">
        <v>37</v>
      </c>
      <c r="AT193" s="498">
        <v>38</v>
      </c>
      <c r="AU193" s="499">
        <v>39</v>
      </c>
      <c r="AV193" s="499">
        <v>40</v>
      </c>
      <c r="AW193" s="500">
        <v>41</v>
      </c>
    </row>
    <row r="194" spans="1:49">
      <c r="A194" s="492" t="str">
        <f t="shared" ca="1" si="9"/>
        <v/>
      </c>
      <c r="B194" s="492" t="str">
        <f t="shared" ca="1" si="9"/>
        <v/>
      </c>
      <c r="E194" s="492" t="s">
        <v>311</v>
      </c>
      <c r="F194" s="498">
        <v>24</v>
      </c>
      <c r="G194" s="499">
        <v>33</v>
      </c>
      <c r="H194" s="499">
        <v>39</v>
      </c>
      <c r="I194" s="499">
        <v>26</v>
      </c>
      <c r="J194" s="500">
        <v>11</v>
      </c>
      <c r="K194" s="498">
        <v>37</v>
      </c>
      <c r="L194" s="499">
        <v>23</v>
      </c>
      <c r="M194" s="499">
        <v>27</v>
      </c>
      <c r="N194" s="499">
        <v>38</v>
      </c>
      <c r="O194" s="500">
        <v>30</v>
      </c>
      <c r="P194" s="498">
        <v>14</v>
      </c>
      <c r="Q194" s="499">
        <v>28</v>
      </c>
      <c r="R194" s="499">
        <v>5</v>
      </c>
      <c r="S194" s="499">
        <v>40</v>
      </c>
      <c r="T194" s="500">
        <v>36</v>
      </c>
      <c r="U194" s="498">
        <v>41</v>
      </c>
      <c r="V194" s="499">
        <v>29</v>
      </c>
      <c r="W194" s="499">
        <v>2</v>
      </c>
      <c r="X194" s="499">
        <v>31</v>
      </c>
      <c r="Y194" s="500">
        <v>34</v>
      </c>
      <c r="Z194" s="498">
        <v>10</v>
      </c>
      <c r="AA194" s="499">
        <v>32</v>
      </c>
      <c r="AB194" s="499">
        <v>20</v>
      </c>
      <c r="AC194" s="499">
        <v>1</v>
      </c>
      <c r="AD194" s="500">
        <v>35</v>
      </c>
      <c r="AE194" s="498">
        <v>4</v>
      </c>
      <c r="AF194" s="499">
        <v>13</v>
      </c>
      <c r="AG194" s="499">
        <v>17</v>
      </c>
      <c r="AH194" s="500">
        <v>6</v>
      </c>
      <c r="AJ194" s="498">
        <v>19</v>
      </c>
      <c r="AK194" s="499">
        <v>3</v>
      </c>
      <c r="AL194" s="499">
        <v>7</v>
      </c>
      <c r="AM194" s="500">
        <v>21</v>
      </c>
      <c r="AO194" s="498">
        <v>15</v>
      </c>
      <c r="AP194" s="499">
        <v>18</v>
      </c>
      <c r="AQ194" s="499">
        <v>22</v>
      </c>
      <c r="AR194" s="500">
        <v>8</v>
      </c>
      <c r="AT194" s="498">
        <v>9</v>
      </c>
      <c r="AU194" s="499">
        <v>25</v>
      </c>
      <c r="AV194" s="499">
        <v>12</v>
      </c>
      <c r="AW194" s="500">
        <v>16</v>
      </c>
    </row>
    <row r="195" spans="1:49">
      <c r="A195" s="492" t="str">
        <f t="shared" ca="1" si="9"/>
        <v/>
      </c>
      <c r="B195" s="492" t="str">
        <f t="shared" ca="1" si="9"/>
        <v/>
      </c>
    </row>
    <row r="196" spans="1:49" s="518" customFormat="1">
      <c r="A196" s="492" t="str">
        <f t="shared" ca="1" si="9"/>
        <v/>
      </c>
      <c r="B196" s="492" t="str">
        <f t="shared" ca="1" si="9"/>
        <v/>
      </c>
    </row>
    <row r="197" spans="1:49">
      <c r="A197" s="492" t="str">
        <f t="shared" ca="1" si="9"/>
        <v/>
      </c>
      <c r="B197" s="492" t="str">
        <f t="shared" ca="1" si="9"/>
        <v/>
      </c>
      <c r="D197" s="496">
        <v>42</v>
      </c>
      <c r="E197" s="496" t="s">
        <v>338</v>
      </c>
    </row>
    <row r="198" spans="1:49">
      <c r="A198" s="492" t="str">
        <f t="shared" ca="1" si="9"/>
        <v/>
      </c>
      <c r="B198" s="492" t="str">
        <f t="shared" ca="1" si="9"/>
        <v/>
      </c>
      <c r="E198" s="492" t="s">
        <v>283</v>
      </c>
      <c r="F198" s="498">
        <v>1</v>
      </c>
      <c r="G198" s="499">
        <v>2</v>
      </c>
      <c r="H198" s="499">
        <v>3</v>
      </c>
      <c r="I198" s="499">
        <v>4</v>
      </c>
      <c r="J198" s="500">
        <v>5</v>
      </c>
      <c r="K198" s="498">
        <v>6</v>
      </c>
      <c r="L198" s="499">
        <v>7</v>
      </c>
      <c r="M198" s="499">
        <v>8</v>
      </c>
      <c r="N198" s="499">
        <v>9</v>
      </c>
      <c r="O198" s="500">
        <v>10</v>
      </c>
      <c r="P198" s="498">
        <v>11</v>
      </c>
      <c r="Q198" s="499">
        <v>12</v>
      </c>
      <c r="R198" s="499">
        <v>13</v>
      </c>
      <c r="S198" s="499">
        <v>14</v>
      </c>
      <c r="T198" s="500">
        <v>15</v>
      </c>
      <c r="U198" s="498">
        <v>16</v>
      </c>
      <c r="V198" s="499">
        <v>17</v>
      </c>
      <c r="W198" s="499">
        <v>18</v>
      </c>
      <c r="X198" s="499">
        <v>19</v>
      </c>
      <c r="Y198" s="500">
        <v>20</v>
      </c>
      <c r="Z198" s="498">
        <v>21</v>
      </c>
      <c r="AA198" s="499">
        <v>22</v>
      </c>
      <c r="AB198" s="499">
        <v>23</v>
      </c>
      <c r="AC198" s="499">
        <v>24</v>
      </c>
      <c r="AD198" s="500">
        <v>25</v>
      </c>
      <c r="AE198" s="498">
        <v>26</v>
      </c>
      <c r="AF198" s="499">
        <v>27</v>
      </c>
      <c r="AG198" s="499">
        <v>28</v>
      </c>
      <c r="AH198" s="499">
        <v>29</v>
      </c>
      <c r="AI198" s="500">
        <v>30</v>
      </c>
      <c r="AJ198" s="498">
        <v>31</v>
      </c>
      <c r="AK198" s="499">
        <v>32</v>
      </c>
      <c r="AL198" s="499">
        <v>33</v>
      </c>
      <c r="AM198" s="500">
        <v>34</v>
      </c>
      <c r="AO198" s="498">
        <v>35</v>
      </c>
      <c r="AP198" s="499">
        <v>36</v>
      </c>
      <c r="AQ198" s="499">
        <v>37</v>
      </c>
      <c r="AR198" s="500">
        <v>38</v>
      </c>
      <c r="AT198" s="498">
        <v>39</v>
      </c>
      <c r="AU198" s="499">
        <v>40</v>
      </c>
      <c r="AV198" s="499">
        <v>41</v>
      </c>
      <c r="AW198" s="500">
        <v>42</v>
      </c>
    </row>
    <row r="199" spans="1:49">
      <c r="A199" s="492" t="str">
        <f t="shared" ca="1" si="9"/>
        <v/>
      </c>
      <c r="B199" s="492" t="str">
        <f t="shared" ca="1" si="9"/>
        <v/>
      </c>
      <c r="E199" s="492" t="s">
        <v>311</v>
      </c>
      <c r="F199" s="498">
        <v>42</v>
      </c>
      <c r="G199" s="499">
        <v>25</v>
      </c>
      <c r="H199" s="499">
        <v>34</v>
      </c>
      <c r="I199" s="499">
        <v>16</v>
      </c>
      <c r="J199" s="500">
        <v>35</v>
      </c>
      <c r="K199" s="498">
        <v>9</v>
      </c>
      <c r="L199" s="499">
        <v>33</v>
      </c>
      <c r="M199" s="499">
        <v>36</v>
      </c>
      <c r="N199" s="499">
        <v>13</v>
      </c>
      <c r="O199" s="500">
        <v>28</v>
      </c>
      <c r="P199" s="498">
        <v>19</v>
      </c>
      <c r="Q199" s="499">
        <v>37</v>
      </c>
      <c r="R199" s="499">
        <v>12</v>
      </c>
      <c r="S199" s="499">
        <v>3</v>
      </c>
      <c r="T199" s="500">
        <v>26</v>
      </c>
      <c r="U199" s="498">
        <v>38</v>
      </c>
      <c r="V199" s="499">
        <v>41</v>
      </c>
      <c r="W199" s="499">
        <v>27</v>
      </c>
      <c r="X199" s="499">
        <v>32</v>
      </c>
      <c r="Y199" s="500">
        <v>6</v>
      </c>
      <c r="Z199" s="498">
        <v>30</v>
      </c>
      <c r="AA199" s="499">
        <v>8</v>
      </c>
      <c r="AB199" s="499">
        <v>22</v>
      </c>
      <c r="AC199" s="499">
        <v>39</v>
      </c>
      <c r="AD199" s="500">
        <v>31</v>
      </c>
      <c r="AE199" s="498">
        <v>5</v>
      </c>
      <c r="AF199" s="499">
        <v>29</v>
      </c>
      <c r="AG199" s="499">
        <v>40</v>
      </c>
      <c r="AH199" s="499">
        <v>18</v>
      </c>
      <c r="AI199" s="500">
        <v>23</v>
      </c>
      <c r="AJ199" s="498">
        <v>10</v>
      </c>
      <c r="AK199" s="499">
        <v>4</v>
      </c>
      <c r="AL199" s="499">
        <v>17</v>
      </c>
      <c r="AM199" s="500">
        <v>11</v>
      </c>
      <c r="AO199" s="498">
        <v>15</v>
      </c>
      <c r="AP199" s="499">
        <v>20</v>
      </c>
      <c r="AQ199" s="499">
        <v>2</v>
      </c>
      <c r="AR199" s="500">
        <v>21</v>
      </c>
      <c r="AT199" s="498">
        <v>14</v>
      </c>
      <c r="AU199" s="499">
        <v>24</v>
      </c>
      <c r="AV199" s="499">
        <v>7</v>
      </c>
      <c r="AW199" s="500">
        <v>1</v>
      </c>
    </row>
    <row r="200" spans="1:49">
      <c r="A200" s="492" t="str">
        <f t="shared" ca="1" si="9"/>
        <v/>
      </c>
      <c r="B200" s="492" t="str">
        <f t="shared" ca="1" si="9"/>
        <v/>
      </c>
    </row>
    <row r="201" spans="1:49" s="518" customFormat="1">
      <c r="A201" s="492" t="str">
        <f t="shared" ca="1" si="9"/>
        <v/>
      </c>
      <c r="B201" s="492" t="str">
        <f t="shared" ca="1" si="9"/>
        <v/>
      </c>
    </row>
    <row r="202" spans="1:49">
      <c r="A202" s="492" t="str">
        <f t="shared" ca="1" si="9"/>
        <v/>
      </c>
      <c r="B202" s="492" t="str">
        <f t="shared" ca="1" si="9"/>
        <v/>
      </c>
      <c r="D202" s="496">
        <v>43</v>
      </c>
      <c r="E202" s="496" t="s">
        <v>338</v>
      </c>
    </row>
    <row r="203" spans="1:49">
      <c r="A203" s="492" t="str">
        <f t="shared" ca="1" si="9"/>
        <v/>
      </c>
      <c r="B203" s="492" t="str">
        <f t="shared" ca="1" si="9"/>
        <v/>
      </c>
      <c r="E203" s="492" t="s">
        <v>283</v>
      </c>
      <c r="F203" s="498">
        <v>1</v>
      </c>
      <c r="G203" s="499">
        <v>2</v>
      </c>
      <c r="H203" s="499">
        <v>3</v>
      </c>
      <c r="I203" s="499">
        <v>4</v>
      </c>
      <c r="J203" s="500">
        <v>5</v>
      </c>
      <c r="K203" s="498">
        <v>6</v>
      </c>
      <c r="L203" s="499">
        <v>7</v>
      </c>
      <c r="M203" s="499">
        <v>8</v>
      </c>
      <c r="N203" s="499">
        <v>9</v>
      </c>
      <c r="O203" s="500">
        <v>10</v>
      </c>
      <c r="P203" s="498">
        <v>11</v>
      </c>
      <c r="Q203" s="499">
        <v>12</v>
      </c>
      <c r="R203" s="499">
        <v>13</v>
      </c>
      <c r="S203" s="499">
        <v>14</v>
      </c>
      <c r="T203" s="500">
        <v>15</v>
      </c>
      <c r="U203" s="498">
        <v>16</v>
      </c>
      <c r="V203" s="499">
        <v>17</v>
      </c>
      <c r="W203" s="499">
        <v>18</v>
      </c>
      <c r="X203" s="499">
        <v>19</v>
      </c>
      <c r="Y203" s="500">
        <v>20</v>
      </c>
      <c r="Z203" s="498">
        <v>21</v>
      </c>
      <c r="AA203" s="499">
        <v>22</v>
      </c>
      <c r="AB203" s="499">
        <v>23</v>
      </c>
      <c r="AC203" s="499">
        <v>24</v>
      </c>
      <c r="AD203" s="500">
        <v>25</v>
      </c>
      <c r="AE203" s="498">
        <v>26</v>
      </c>
      <c r="AF203" s="499">
        <v>27</v>
      </c>
      <c r="AG203" s="499">
        <v>28</v>
      </c>
      <c r="AH203" s="499">
        <v>29</v>
      </c>
      <c r="AI203" s="500">
        <v>30</v>
      </c>
      <c r="AJ203" s="498">
        <v>31</v>
      </c>
      <c r="AK203" s="499">
        <v>32</v>
      </c>
      <c r="AL203" s="499">
        <v>33</v>
      </c>
      <c r="AM203" s="499">
        <v>34</v>
      </c>
      <c r="AN203" s="500">
        <v>35</v>
      </c>
      <c r="AO203" s="498">
        <v>36</v>
      </c>
      <c r="AP203" s="499">
        <v>37</v>
      </c>
      <c r="AQ203" s="499">
        <v>38</v>
      </c>
      <c r="AR203" s="500">
        <v>39</v>
      </c>
      <c r="AT203" s="498">
        <v>40</v>
      </c>
      <c r="AU203" s="499">
        <v>41</v>
      </c>
      <c r="AV203" s="499">
        <v>42</v>
      </c>
      <c r="AW203" s="500">
        <v>43</v>
      </c>
    </row>
    <row r="204" spans="1:49">
      <c r="A204" s="492" t="str">
        <f t="shared" ca="1" si="9"/>
        <v/>
      </c>
      <c r="B204" s="492" t="str">
        <f t="shared" ca="1" si="9"/>
        <v/>
      </c>
      <c r="E204" s="492" t="s">
        <v>311</v>
      </c>
      <c r="F204" s="498">
        <v>19</v>
      </c>
      <c r="G204" s="499">
        <v>35</v>
      </c>
      <c r="H204" s="499">
        <v>27</v>
      </c>
      <c r="I204" s="499">
        <v>11</v>
      </c>
      <c r="J204" s="500">
        <v>36</v>
      </c>
      <c r="K204" s="498">
        <v>5</v>
      </c>
      <c r="L204" s="499">
        <v>42</v>
      </c>
      <c r="M204" s="499">
        <v>7</v>
      </c>
      <c r="N204" s="499">
        <v>21</v>
      </c>
      <c r="O204" s="500">
        <v>17</v>
      </c>
      <c r="P204" s="498">
        <v>4</v>
      </c>
      <c r="Q204" s="499">
        <v>38</v>
      </c>
      <c r="R204" s="499">
        <v>15</v>
      </c>
      <c r="S204" s="499">
        <v>18</v>
      </c>
      <c r="T204" s="500">
        <v>6</v>
      </c>
      <c r="U204" s="498">
        <v>39</v>
      </c>
      <c r="V204" s="499">
        <v>23</v>
      </c>
      <c r="W204" s="499">
        <v>14</v>
      </c>
      <c r="X204" s="499">
        <v>1</v>
      </c>
      <c r="Y204" s="500">
        <v>16</v>
      </c>
      <c r="Z204" s="498">
        <v>9</v>
      </c>
      <c r="AA204" s="499">
        <v>28</v>
      </c>
      <c r="AB204" s="499">
        <v>12</v>
      </c>
      <c r="AC204" s="499">
        <v>40</v>
      </c>
      <c r="AD204" s="500">
        <v>31</v>
      </c>
      <c r="AE204" s="498">
        <v>10</v>
      </c>
      <c r="AF204" s="499">
        <v>33</v>
      </c>
      <c r="AG204" s="499">
        <v>43</v>
      </c>
      <c r="AH204" s="499">
        <v>22</v>
      </c>
      <c r="AI204" s="500">
        <v>37</v>
      </c>
      <c r="AJ204" s="498">
        <v>25</v>
      </c>
      <c r="AK204" s="499">
        <v>3</v>
      </c>
      <c r="AL204" s="499">
        <v>34</v>
      </c>
      <c r="AM204" s="499">
        <v>41</v>
      </c>
      <c r="AN204" s="500">
        <v>26</v>
      </c>
      <c r="AO204" s="498">
        <v>30</v>
      </c>
      <c r="AP204" s="499">
        <v>13</v>
      </c>
      <c r="AQ204" s="499">
        <v>20</v>
      </c>
      <c r="AR204" s="500">
        <v>8</v>
      </c>
      <c r="AT204" s="498">
        <v>24</v>
      </c>
      <c r="AU204" s="499">
        <v>29</v>
      </c>
      <c r="AV204" s="499">
        <v>2</v>
      </c>
      <c r="AW204" s="500">
        <v>32</v>
      </c>
    </row>
    <row r="205" spans="1:49">
      <c r="A205" s="492" t="str">
        <f t="shared" ca="1" si="9"/>
        <v/>
      </c>
      <c r="B205" s="492" t="str">
        <f t="shared" ca="1" si="9"/>
        <v/>
      </c>
    </row>
    <row r="206" spans="1:49" s="518" customFormat="1">
      <c r="A206" s="492" t="str">
        <f t="shared" ca="1" si="9"/>
        <v/>
      </c>
      <c r="B206" s="492" t="str">
        <f t="shared" ca="1" si="9"/>
        <v/>
      </c>
    </row>
    <row r="207" spans="1:49">
      <c r="A207" s="492" t="str">
        <f t="shared" ref="A207:B226" ca="1" si="10">IF(INDIRECT(ADDRESS(A$6,ROW()-ROW(A$6)-1+COLUMN($F$8)))&gt;0,INDIRECT(ADDRESS(A$6,ROW()-ROW(A$6)-1+COLUMN($F$8))),"")</f>
        <v/>
      </c>
      <c r="B207" s="492" t="str">
        <f t="shared" ca="1" si="10"/>
        <v/>
      </c>
      <c r="D207" s="496">
        <v>44</v>
      </c>
      <c r="E207" s="496" t="s">
        <v>338</v>
      </c>
    </row>
    <row r="208" spans="1:49">
      <c r="A208" s="492" t="str">
        <f t="shared" ca="1" si="10"/>
        <v/>
      </c>
      <c r="B208" s="492" t="str">
        <f t="shared" ca="1" si="10"/>
        <v/>
      </c>
      <c r="E208" s="492" t="s">
        <v>283</v>
      </c>
      <c r="F208" s="498">
        <v>1</v>
      </c>
      <c r="G208" s="499">
        <v>2</v>
      </c>
      <c r="H208" s="499">
        <v>3</v>
      </c>
      <c r="I208" s="499">
        <v>4</v>
      </c>
      <c r="J208" s="500">
        <v>5</v>
      </c>
      <c r="K208" s="498">
        <v>6</v>
      </c>
      <c r="L208" s="499">
        <v>7</v>
      </c>
      <c r="M208" s="499">
        <v>8</v>
      </c>
      <c r="N208" s="499">
        <v>9</v>
      </c>
      <c r="O208" s="500">
        <v>10</v>
      </c>
      <c r="P208" s="498">
        <v>11</v>
      </c>
      <c r="Q208" s="499">
        <v>12</v>
      </c>
      <c r="R208" s="499">
        <v>13</v>
      </c>
      <c r="S208" s="499">
        <v>14</v>
      </c>
      <c r="T208" s="500">
        <v>15</v>
      </c>
      <c r="U208" s="498">
        <v>16</v>
      </c>
      <c r="V208" s="499">
        <v>17</v>
      </c>
      <c r="W208" s="499">
        <v>18</v>
      </c>
      <c r="X208" s="499">
        <v>19</v>
      </c>
      <c r="Y208" s="500">
        <v>20</v>
      </c>
      <c r="Z208" s="498">
        <v>21</v>
      </c>
      <c r="AA208" s="499">
        <v>22</v>
      </c>
      <c r="AB208" s="499">
        <v>23</v>
      </c>
      <c r="AC208" s="499">
        <v>24</v>
      </c>
      <c r="AD208" s="500">
        <v>25</v>
      </c>
      <c r="AE208" s="498">
        <v>26</v>
      </c>
      <c r="AF208" s="499">
        <v>27</v>
      </c>
      <c r="AG208" s="499">
        <v>28</v>
      </c>
      <c r="AH208" s="499">
        <v>29</v>
      </c>
      <c r="AI208" s="500">
        <v>30</v>
      </c>
      <c r="AJ208" s="498">
        <v>31</v>
      </c>
      <c r="AK208" s="499">
        <v>32</v>
      </c>
      <c r="AL208" s="499">
        <v>33</v>
      </c>
      <c r="AM208" s="499">
        <v>34</v>
      </c>
      <c r="AN208" s="500">
        <v>35</v>
      </c>
      <c r="AO208" s="498">
        <v>36</v>
      </c>
      <c r="AP208" s="499">
        <v>37</v>
      </c>
      <c r="AQ208" s="499">
        <v>38</v>
      </c>
      <c r="AR208" s="499">
        <v>39</v>
      </c>
      <c r="AS208" s="500">
        <v>40</v>
      </c>
      <c r="AT208" s="498">
        <v>41</v>
      </c>
      <c r="AU208" s="499">
        <v>42</v>
      </c>
      <c r="AV208" s="499">
        <v>43</v>
      </c>
      <c r="AW208" s="500">
        <v>44</v>
      </c>
    </row>
    <row r="209" spans="1:54">
      <c r="A209" s="492" t="str">
        <f t="shared" ca="1" si="10"/>
        <v/>
      </c>
      <c r="B209" s="492" t="str">
        <f t="shared" ca="1" si="10"/>
        <v/>
      </c>
      <c r="E209" s="492" t="s">
        <v>311</v>
      </c>
      <c r="F209" s="498">
        <v>30</v>
      </c>
      <c r="G209" s="499">
        <v>1</v>
      </c>
      <c r="H209" s="499">
        <v>42</v>
      </c>
      <c r="I209" s="499">
        <v>38</v>
      </c>
      <c r="J209" s="500">
        <v>34</v>
      </c>
      <c r="K209" s="498">
        <v>35</v>
      </c>
      <c r="L209" s="499">
        <v>6</v>
      </c>
      <c r="M209" s="499">
        <v>2</v>
      </c>
      <c r="N209" s="499">
        <v>43</v>
      </c>
      <c r="O209" s="500">
        <v>39</v>
      </c>
      <c r="P209" s="498">
        <v>40</v>
      </c>
      <c r="Q209" s="499">
        <v>11</v>
      </c>
      <c r="R209" s="499">
        <v>7</v>
      </c>
      <c r="S209" s="499">
        <v>3</v>
      </c>
      <c r="T209" s="500">
        <v>44</v>
      </c>
      <c r="U209" s="498">
        <v>25</v>
      </c>
      <c r="V209" s="499">
        <v>41</v>
      </c>
      <c r="W209" s="499">
        <v>37</v>
      </c>
      <c r="X209" s="499">
        <v>33</v>
      </c>
      <c r="Y209" s="500">
        <v>29</v>
      </c>
      <c r="Z209" s="498">
        <v>5</v>
      </c>
      <c r="AA209" s="499">
        <v>21</v>
      </c>
      <c r="AB209" s="499">
        <v>17</v>
      </c>
      <c r="AC209" s="499">
        <v>13</v>
      </c>
      <c r="AD209" s="500">
        <v>9</v>
      </c>
      <c r="AE209" s="498">
        <v>10</v>
      </c>
      <c r="AF209" s="499">
        <v>26</v>
      </c>
      <c r="AG209" s="499">
        <v>22</v>
      </c>
      <c r="AH209" s="499">
        <v>18</v>
      </c>
      <c r="AI209" s="500">
        <v>14</v>
      </c>
      <c r="AJ209" s="498">
        <v>15</v>
      </c>
      <c r="AK209" s="499">
        <v>31</v>
      </c>
      <c r="AL209" s="499">
        <v>27</v>
      </c>
      <c r="AM209" s="499">
        <v>23</v>
      </c>
      <c r="AN209" s="500">
        <v>19</v>
      </c>
      <c r="AO209" s="498">
        <v>20</v>
      </c>
      <c r="AP209" s="499">
        <v>36</v>
      </c>
      <c r="AQ209" s="499">
        <v>32</v>
      </c>
      <c r="AR209" s="499">
        <v>28</v>
      </c>
      <c r="AS209" s="500">
        <v>24</v>
      </c>
      <c r="AT209" s="498">
        <v>12</v>
      </c>
      <c r="AU209" s="499">
        <v>16</v>
      </c>
      <c r="AV209" s="499">
        <v>4</v>
      </c>
      <c r="AW209" s="500">
        <v>8</v>
      </c>
    </row>
    <row r="210" spans="1:54">
      <c r="A210" s="492" t="str">
        <f t="shared" ca="1" si="10"/>
        <v/>
      </c>
      <c r="B210" s="492" t="str">
        <f t="shared" ca="1" si="10"/>
        <v/>
      </c>
    </row>
    <row r="211" spans="1:54" s="518" customFormat="1">
      <c r="A211" s="492" t="str">
        <f t="shared" ca="1" si="10"/>
        <v/>
      </c>
      <c r="B211" s="492" t="str">
        <f t="shared" ca="1" si="10"/>
        <v/>
      </c>
    </row>
    <row r="212" spans="1:54">
      <c r="A212" s="492" t="str">
        <f t="shared" ca="1" si="10"/>
        <v/>
      </c>
      <c r="B212" s="492" t="str">
        <f t="shared" ca="1" si="10"/>
        <v/>
      </c>
      <c r="D212" s="496">
        <v>45</v>
      </c>
      <c r="E212" s="496" t="s">
        <v>338</v>
      </c>
    </row>
    <row r="213" spans="1:54">
      <c r="A213" s="492" t="str">
        <f t="shared" ca="1" si="10"/>
        <v/>
      </c>
      <c r="B213" s="492" t="str">
        <f t="shared" ca="1" si="10"/>
        <v/>
      </c>
      <c r="E213" s="492" t="s">
        <v>283</v>
      </c>
      <c r="F213" s="498">
        <v>1</v>
      </c>
      <c r="G213" s="499">
        <v>2</v>
      </c>
      <c r="H213" s="499">
        <v>3</v>
      </c>
      <c r="I213" s="499">
        <v>4</v>
      </c>
      <c r="J213" s="500">
        <v>5</v>
      </c>
      <c r="K213" s="498">
        <v>6</v>
      </c>
      <c r="L213" s="499">
        <v>7</v>
      </c>
      <c r="M213" s="499">
        <v>8</v>
      </c>
      <c r="N213" s="499">
        <v>9</v>
      </c>
      <c r="O213" s="500">
        <v>10</v>
      </c>
      <c r="P213" s="498">
        <v>11</v>
      </c>
      <c r="Q213" s="499">
        <v>12</v>
      </c>
      <c r="R213" s="499">
        <v>13</v>
      </c>
      <c r="S213" s="499">
        <v>14</v>
      </c>
      <c r="T213" s="500">
        <v>15</v>
      </c>
      <c r="U213" s="498">
        <v>16</v>
      </c>
      <c r="V213" s="499">
        <v>17</v>
      </c>
      <c r="W213" s="499">
        <v>18</v>
      </c>
      <c r="X213" s="499">
        <v>19</v>
      </c>
      <c r="Y213" s="500">
        <v>20</v>
      </c>
      <c r="Z213" s="498">
        <v>21</v>
      </c>
      <c r="AA213" s="499">
        <v>22</v>
      </c>
      <c r="AB213" s="499">
        <v>23</v>
      </c>
      <c r="AC213" s="499">
        <v>24</v>
      </c>
      <c r="AD213" s="500">
        <v>25</v>
      </c>
      <c r="AE213" s="498">
        <v>26</v>
      </c>
      <c r="AF213" s="499">
        <v>27</v>
      </c>
      <c r="AG213" s="499">
        <v>28</v>
      </c>
      <c r="AH213" s="499">
        <v>29</v>
      </c>
      <c r="AI213" s="500">
        <v>30</v>
      </c>
      <c r="AJ213" s="498">
        <v>31</v>
      </c>
      <c r="AK213" s="499">
        <v>32</v>
      </c>
      <c r="AL213" s="499">
        <v>33</v>
      </c>
      <c r="AM213" s="499">
        <v>34</v>
      </c>
      <c r="AN213" s="500">
        <v>35</v>
      </c>
      <c r="AO213" s="498">
        <v>36</v>
      </c>
      <c r="AP213" s="499">
        <v>37</v>
      </c>
      <c r="AQ213" s="499">
        <v>38</v>
      </c>
      <c r="AR213" s="499">
        <v>39</v>
      </c>
      <c r="AS213" s="500">
        <v>40</v>
      </c>
      <c r="AT213" s="498">
        <v>41</v>
      </c>
      <c r="AU213" s="499">
        <v>42</v>
      </c>
      <c r="AV213" s="499">
        <v>43</v>
      </c>
      <c r="AW213" s="499">
        <v>44</v>
      </c>
      <c r="AX213" s="500">
        <v>45</v>
      </c>
    </row>
    <row r="214" spans="1:54">
      <c r="A214" s="492" t="str">
        <f t="shared" ca="1" si="10"/>
        <v/>
      </c>
      <c r="B214" s="492" t="str">
        <f t="shared" ca="1" si="10"/>
        <v/>
      </c>
      <c r="E214" s="492" t="s">
        <v>311</v>
      </c>
      <c r="F214" s="498">
        <v>24</v>
      </c>
      <c r="G214" s="499">
        <v>34</v>
      </c>
      <c r="H214" s="499">
        <v>40</v>
      </c>
      <c r="I214" s="499">
        <v>16</v>
      </c>
      <c r="J214" s="500">
        <v>1</v>
      </c>
      <c r="K214" s="498">
        <v>39</v>
      </c>
      <c r="L214" s="499">
        <v>5</v>
      </c>
      <c r="M214" s="499">
        <v>35</v>
      </c>
      <c r="N214" s="499">
        <v>11</v>
      </c>
      <c r="O214" s="500">
        <v>26</v>
      </c>
      <c r="P214" s="498">
        <v>25</v>
      </c>
      <c r="Q214" s="499">
        <v>30</v>
      </c>
      <c r="R214" s="499">
        <v>7</v>
      </c>
      <c r="S214" s="499">
        <v>12</v>
      </c>
      <c r="T214" s="500">
        <v>33</v>
      </c>
      <c r="U214" s="498">
        <v>15</v>
      </c>
      <c r="V214" s="499">
        <v>3</v>
      </c>
      <c r="W214" s="499">
        <v>42</v>
      </c>
      <c r="X214" s="499">
        <v>28</v>
      </c>
      <c r="Y214" s="500">
        <v>36</v>
      </c>
      <c r="Z214" s="498">
        <v>14</v>
      </c>
      <c r="AA214" s="499">
        <v>9</v>
      </c>
      <c r="AB214" s="499">
        <v>32</v>
      </c>
      <c r="AC214" s="499">
        <v>41</v>
      </c>
      <c r="AD214" s="500">
        <v>17</v>
      </c>
      <c r="AE214" s="498">
        <v>10</v>
      </c>
      <c r="AF214" s="499">
        <v>13</v>
      </c>
      <c r="AG214" s="499">
        <v>20</v>
      </c>
      <c r="AH214" s="499">
        <v>38</v>
      </c>
      <c r="AI214" s="500">
        <v>43</v>
      </c>
      <c r="AJ214" s="498">
        <v>29</v>
      </c>
      <c r="AK214" s="499">
        <v>23</v>
      </c>
      <c r="AL214" s="499">
        <v>37</v>
      </c>
      <c r="AM214" s="499">
        <v>2</v>
      </c>
      <c r="AN214" s="500">
        <v>8</v>
      </c>
      <c r="AO214" s="498">
        <v>19</v>
      </c>
      <c r="AP214" s="499">
        <v>44</v>
      </c>
      <c r="AQ214" s="499">
        <v>27</v>
      </c>
      <c r="AR214" s="499">
        <v>6</v>
      </c>
      <c r="AS214" s="500">
        <v>21</v>
      </c>
      <c r="AT214" s="498">
        <v>45</v>
      </c>
      <c r="AU214" s="499">
        <v>4</v>
      </c>
      <c r="AV214" s="499">
        <v>22</v>
      </c>
      <c r="AW214" s="499">
        <v>18</v>
      </c>
      <c r="AX214" s="500">
        <v>31</v>
      </c>
    </row>
    <row r="215" spans="1:54">
      <c r="A215" s="492" t="str">
        <f t="shared" ca="1" si="10"/>
        <v/>
      </c>
      <c r="B215" s="492" t="str">
        <f t="shared" ca="1" si="10"/>
        <v/>
      </c>
    </row>
    <row r="216" spans="1:54" s="518" customFormat="1">
      <c r="A216" s="492" t="str">
        <f t="shared" ca="1" si="10"/>
        <v/>
      </c>
      <c r="B216" s="492" t="str">
        <f t="shared" ca="1" si="10"/>
        <v/>
      </c>
    </row>
    <row r="217" spans="1:54">
      <c r="A217" s="492" t="str">
        <f t="shared" ca="1" si="10"/>
        <v/>
      </c>
      <c r="B217" s="492" t="str">
        <f t="shared" ca="1" si="10"/>
        <v/>
      </c>
      <c r="D217" s="496">
        <v>46</v>
      </c>
      <c r="E217" s="496" t="s">
        <v>338</v>
      </c>
    </row>
    <row r="218" spans="1:54">
      <c r="A218" s="492" t="str">
        <f t="shared" ca="1" si="10"/>
        <v/>
      </c>
      <c r="B218" s="492" t="str">
        <f t="shared" ca="1" si="10"/>
        <v/>
      </c>
      <c r="E218" s="492" t="s">
        <v>283</v>
      </c>
      <c r="F218" s="498">
        <v>1</v>
      </c>
      <c r="G218" s="499">
        <v>2</v>
      </c>
      <c r="H218" s="499">
        <v>3</v>
      </c>
      <c r="I218" s="499">
        <v>4</v>
      </c>
      <c r="J218" s="500">
        <v>5</v>
      </c>
      <c r="K218" s="498">
        <v>6</v>
      </c>
      <c r="L218" s="499">
        <v>7</v>
      </c>
      <c r="M218" s="499">
        <v>8</v>
      </c>
      <c r="N218" s="499">
        <v>9</v>
      </c>
      <c r="O218" s="500">
        <v>10</v>
      </c>
      <c r="P218" s="498">
        <v>11</v>
      </c>
      <c r="Q218" s="499">
        <v>12</v>
      </c>
      <c r="R218" s="499">
        <v>13</v>
      </c>
      <c r="S218" s="499">
        <v>14</v>
      </c>
      <c r="T218" s="500">
        <v>15</v>
      </c>
      <c r="U218" s="498">
        <v>16</v>
      </c>
      <c r="V218" s="499">
        <v>17</v>
      </c>
      <c r="W218" s="499">
        <v>18</v>
      </c>
      <c r="X218" s="499">
        <v>19</v>
      </c>
      <c r="Y218" s="500">
        <v>20</v>
      </c>
      <c r="Z218" s="498">
        <v>21</v>
      </c>
      <c r="AA218" s="499">
        <v>22</v>
      </c>
      <c r="AB218" s="499">
        <v>23</v>
      </c>
      <c r="AC218" s="499">
        <v>24</v>
      </c>
      <c r="AD218" s="500">
        <v>25</v>
      </c>
      <c r="AE218" s="498">
        <v>26</v>
      </c>
      <c r="AF218" s="499">
        <v>27</v>
      </c>
      <c r="AG218" s="499">
        <v>28</v>
      </c>
      <c r="AH218" s="499">
        <v>29</v>
      </c>
      <c r="AI218" s="500">
        <v>30</v>
      </c>
      <c r="AJ218" s="498">
        <v>31</v>
      </c>
      <c r="AK218" s="499">
        <v>32</v>
      </c>
      <c r="AL218" s="499">
        <v>33</v>
      </c>
      <c r="AM218" s="500">
        <v>34</v>
      </c>
      <c r="AO218" s="498">
        <v>35</v>
      </c>
      <c r="AP218" s="499">
        <v>36</v>
      </c>
      <c r="AQ218" s="499">
        <v>37</v>
      </c>
      <c r="AR218" s="500">
        <v>38</v>
      </c>
      <c r="AT218" s="498">
        <v>39</v>
      </c>
      <c r="AU218" s="499">
        <v>40</v>
      </c>
      <c r="AV218" s="499">
        <v>41</v>
      </c>
      <c r="AW218" s="500">
        <v>42</v>
      </c>
      <c r="AY218" s="498">
        <v>43</v>
      </c>
      <c r="AZ218" s="499">
        <v>44</v>
      </c>
      <c r="BA218" s="499">
        <v>45</v>
      </c>
      <c r="BB218" s="500">
        <v>46</v>
      </c>
    </row>
    <row r="219" spans="1:54">
      <c r="A219" s="492" t="str">
        <f t="shared" ca="1" si="10"/>
        <v/>
      </c>
      <c r="B219" s="492" t="str">
        <f t="shared" ca="1" si="10"/>
        <v/>
      </c>
      <c r="E219" s="492" t="s">
        <v>311</v>
      </c>
      <c r="F219" s="498">
        <v>42</v>
      </c>
      <c r="G219" s="499">
        <v>37</v>
      </c>
      <c r="H219" s="499">
        <v>44</v>
      </c>
      <c r="I219" s="499">
        <v>26</v>
      </c>
      <c r="J219" s="500">
        <v>33</v>
      </c>
      <c r="K219" s="498">
        <v>34</v>
      </c>
      <c r="L219" s="499">
        <v>13</v>
      </c>
      <c r="M219" s="499">
        <v>24</v>
      </c>
      <c r="N219" s="499">
        <v>35</v>
      </c>
      <c r="O219" s="500">
        <v>2</v>
      </c>
      <c r="P219" s="498">
        <v>30</v>
      </c>
      <c r="Q219" s="499">
        <v>45</v>
      </c>
      <c r="R219" s="499">
        <v>20</v>
      </c>
      <c r="S219" s="499">
        <v>41</v>
      </c>
      <c r="T219" s="500">
        <v>21</v>
      </c>
      <c r="U219" s="498">
        <v>46</v>
      </c>
      <c r="V219" s="499">
        <v>8</v>
      </c>
      <c r="W219" s="499">
        <v>40</v>
      </c>
      <c r="X219" s="499">
        <v>31</v>
      </c>
      <c r="Y219" s="500">
        <v>11</v>
      </c>
      <c r="Z219" s="498">
        <v>15</v>
      </c>
      <c r="AA219" s="499">
        <v>10</v>
      </c>
      <c r="AB219" s="499">
        <v>36</v>
      </c>
      <c r="AC219" s="499">
        <v>23</v>
      </c>
      <c r="AD219" s="500">
        <v>43</v>
      </c>
      <c r="AE219" s="498">
        <v>38</v>
      </c>
      <c r="AF219" s="499">
        <v>28</v>
      </c>
      <c r="AG219" s="499">
        <v>32</v>
      </c>
      <c r="AH219" s="499">
        <v>6</v>
      </c>
      <c r="AI219" s="500">
        <v>39</v>
      </c>
      <c r="AJ219" s="498">
        <v>29</v>
      </c>
      <c r="AK219" s="499">
        <v>18</v>
      </c>
      <c r="AL219" s="499">
        <v>5</v>
      </c>
      <c r="AM219" s="500">
        <v>12</v>
      </c>
      <c r="AO219" s="498">
        <v>9</v>
      </c>
      <c r="AP219" s="499">
        <v>3</v>
      </c>
      <c r="AQ219" s="499">
        <v>22</v>
      </c>
      <c r="AR219" s="500">
        <v>16</v>
      </c>
      <c r="AT219" s="498">
        <v>19</v>
      </c>
      <c r="AU219" s="499">
        <v>14</v>
      </c>
      <c r="AV219" s="499">
        <v>7</v>
      </c>
      <c r="AW219" s="500">
        <v>1</v>
      </c>
      <c r="AY219" s="498">
        <v>4</v>
      </c>
      <c r="AZ219" s="499">
        <v>25</v>
      </c>
      <c r="BA219" s="499">
        <v>27</v>
      </c>
      <c r="BB219" s="500">
        <v>17</v>
      </c>
    </row>
    <row r="220" spans="1:54">
      <c r="A220" s="492" t="str">
        <f t="shared" ca="1" si="10"/>
        <v/>
      </c>
      <c r="B220" s="492" t="str">
        <f t="shared" ca="1" si="10"/>
        <v/>
      </c>
    </row>
    <row r="221" spans="1:54" s="518" customFormat="1">
      <c r="A221" s="492" t="str">
        <f t="shared" ca="1" si="10"/>
        <v/>
      </c>
      <c r="B221" s="492" t="str">
        <f t="shared" ca="1" si="10"/>
        <v/>
      </c>
    </row>
    <row r="222" spans="1:54">
      <c r="A222" s="492" t="str">
        <f t="shared" ca="1" si="10"/>
        <v/>
      </c>
      <c r="B222" s="492" t="str">
        <f t="shared" ca="1" si="10"/>
        <v/>
      </c>
      <c r="D222" s="496">
        <v>47</v>
      </c>
      <c r="E222" s="496" t="s">
        <v>338</v>
      </c>
    </row>
    <row r="223" spans="1:54">
      <c r="A223" s="492" t="str">
        <f t="shared" ca="1" si="10"/>
        <v/>
      </c>
      <c r="B223" s="492" t="str">
        <f t="shared" ca="1" si="10"/>
        <v/>
      </c>
      <c r="E223" s="492" t="s">
        <v>283</v>
      </c>
      <c r="F223" s="498">
        <v>1</v>
      </c>
      <c r="G223" s="499">
        <v>2</v>
      </c>
      <c r="H223" s="499">
        <v>3</v>
      </c>
      <c r="I223" s="499">
        <v>4</v>
      </c>
      <c r="J223" s="500">
        <v>5</v>
      </c>
      <c r="K223" s="498">
        <v>6</v>
      </c>
      <c r="L223" s="499">
        <v>7</v>
      </c>
      <c r="M223" s="499">
        <v>8</v>
      </c>
      <c r="N223" s="499">
        <v>9</v>
      </c>
      <c r="O223" s="500">
        <v>10</v>
      </c>
      <c r="P223" s="498">
        <v>11</v>
      </c>
      <c r="Q223" s="499">
        <v>12</v>
      </c>
      <c r="R223" s="499">
        <v>13</v>
      </c>
      <c r="S223" s="499">
        <v>14</v>
      </c>
      <c r="T223" s="500">
        <v>15</v>
      </c>
      <c r="U223" s="498">
        <v>16</v>
      </c>
      <c r="V223" s="499">
        <v>17</v>
      </c>
      <c r="W223" s="499">
        <v>18</v>
      </c>
      <c r="X223" s="499">
        <v>19</v>
      </c>
      <c r="Y223" s="500">
        <v>20</v>
      </c>
      <c r="Z223" s="498">
        <v>21</v>
      </c>
      <c r="AA223" s="499">
        <v>22</v>
      </c>
      <c r="AB223" s="499">
        <v>23</v>
      </c>
      <c r="AC223" s="499">
        <v>24</v>
      </c>
      <c r="AD223" s="500">
        <v>25</v>
      </c>
      <c r="AE223" s="498">
        <v>26</v>
      </c>
      <c r="AF223" s="499">
        <v>27</v>
      </c>
      <c r="AG223" s="499">
        <v>28</v>
      </c>
      <c r="AH223" s="499">
        <v>29</v>
      </c>
      <c r="AI223" s="500">
        <v>30</v>
      </c>
      <c r="AJ223" s="498">
        <v>31</v>
      </c>
      <c r="AK223" s="499">
        <v>32</v>
      </c>
      <c r="AL223" s="499">
        <v>33</v>
      </c>
      <c r="AM223" s="499">
        <v>34</v>
      </c>
      <c r="AN223" s="500">
        <v>35</v>
      </c>
      <c r="AO223" s="498">
        <v>36</v>
      </c>
      <c r="AP223" s="499">
        <v>37</v>
      </c>
      <c r="AQ223" s="499">
        <v>38</v>
      </c>
      <c r="AR223" s="500">
        <v>39</v>
      </c>
      <c r="AT223" s="498">
        <v>40</v>
      </c>
      <c r="AU223" s="499">
        <v>41</v>
      </c>
      <c r="AV223" s="499">
        <v>42</v>
      </c>
      <c r="AW223" s="500">
        <v>43</v>
      </c>
      <c r="AY223" s="498">
        <v>44</v>
      </c>
      <c r="AZ223" s="499">
        <v>45</v>
      </c>
      <c r="BA223" s="499">
        <v>46</v>
      </c>
      <c r="BB223" s="500">
        <v>47</v>
      </c>
    </row>
    <row r="224" spans="1:54">
      <c r="A224" s="492" t="str">
        <f t="shared" ca="1" si="10"/>
        <v/>
      </c>
      <c r="B224" s="492" t="str">
        <f t="shared" ca="1" si="10"/>
        <v/>
      </c>
      <c r="E224" s="492" t="s">
        <v>311</v>
      </c>
      <c r="F224" s="498">
        <v>29</v>
      </c>
      <c r="G224" s="499">
        <v>42</v>
      </c>
      <c r="H224" s="499">
        <v>10</v>
      </c>
      <c r="I224" s="499">
        <v>13</v>
      </c>
      <c r="J224" s="500">
        <v>45</v>
      </c>
      <c r="K224" s="498">
        <v>19</v>
      </c>
      <c r="L224" s="499">
        <v>46</v>
      </c>
      <c r="M224" s="499">
        <v>41</v>
      </c>
      <c r="N224" s="499">
        <v>27</v>
      </c>
      <c r="O224" s="500">
        <v>32</v>
      </c>
      <c r="P224" s="498">
        <v>4</v>
      </c>
      <c r="Q224" s="499">
        <v>33</v>
      </c>
      <c r="R224" s="499">
        <v>17</v>
      </c>
      <c r="S224" s="499">
        <v>22</v>
      </c>
      <c r="T224" s="500">
        <v>11</v>
      </c>
      <c r="U224" s="498">
        <v>34</v>
      </c>
      <c r="V224" s="499">
        <v>47</v>
      </c>
      <c r="W224" s="499">
        <v>37</v>
      </c>
      <c r="X224" s="499">
        <v>6</v>
      </c>
      <c r="Y224" s="500">
        <v>16</v>
      </c>
      <c r="Z224" s="498">
        <v>25</v>
      </c>
      <c r="AA224" s="499">
        <v>3</v>
      </c>
      <c r="AB224" s="499">
        <v>14</v>
      </c>
      <c r="AC224" s="499">
        <v>26</v>
      </c>
      <c r="AD224" s="500">
        <v>36</v>
      </c>
      <c r="AE224" s="498">
        <v>9</v>
      </c>
      <c r="AF224" s="499">
        <v>30</v>
      </c>
      <c r="AG224" s="499">
        <v>5</v>
      </c>
      <c r="AH224" s="499">
        <v>40</v>
      </c>
      <c r="AI224" s="500">
        <v>38</v>
      </c>
      <c r="AJ224" s="498">
        <v>43</v>
      </c>
      <c r="AK224" s="499">
        <v>39</v>
      </c>
      <c r="AL224" s="499">
        <v>12</v>
      </c>
      <c r="AM224" s="499">
        <v>44</v>
      </c>
      <c r="AN224" s="500">
        <v>8</v>
      </c>
      <c r="AO224" s="498">
        <v>24</v>
      </c>
      <c r="AP224" s="499">
        <v>18</v>
      </c>
      <c r="AQ224" s="499">
        <v>35</v>
      </c>
      <c r="AR224" s="500">
        <v>1</v>
      </c>
      <c r="AT224" s="498">
        <v>15</v>
      </c>
      <c r="AU224" s="499">
        <v>28</v>
      </c>
      <c r="AV224" s="499">
        <v>2</v>
      </c>
      <c r="AW224" s="500">
        <v>21</v>
      </c>
      <c r="AY224" s="498">
        <v>20</v>
      </c>
      <c r="AZ224" s="499">
        <v>23</v>
      </c>
      <c r="BA224" s="499">
        <v>7</v>
      </c>
      <c r="BB224" s="500">
        <v>31</v>
      </c>
    </row>
    <row r="225" spans="1:55">
      <c r="A225" s="492" t="str">
        <f t="shared" ca="1" si="10"/>
        <v/>
      </c>
      <c r="B225" s="492" t="str">
        <f t="shared" ca="1" si="10"/>
        <v/>
      </c>
    </row>
    <row r="226" spans="1:55" s="518" customFormat="1">
      <c r="A226" s="492" t="str">
        <f t="shared" ca="1" si="10"/>
        <v/>
      </c>
      <c r="B226" s="492" t="str">
        <f t="shared" ca="1" si="10"/>
        <v/>
      </c>
    </row>
    <row r="227" spans="1:55">
      <c r="A227" s="492" t="str">
        <f t="shared" ref="A227:B246" ca="1" si="11">IF(INDIRECT(ADDRESS(A$6,ROW()-ROW(A$6)-1+COLUMN($F$8)))&gt;0,INDIRECT(ADDRESS(A$6,ROW()-ROW(A$6)-1+COLUMN($F$8))),"")</f>
        <v/>
      </c>
      <c r="B227" s="492" t="str">
        <f t="shared" ca="1" si="11"/>
        <v/>
      </c>
      <c r="D227" s="496">
        <v>48</v>
      </c>
      <c r="E227" s="496" t="s">
        <v>338</v>
      </c>
    </row>
    <row r="228" spans="1:55">
      <c r="A228" s="492" t="str">
        <f t="shared" ca="1" si="11"/>
        <v/>
      </c>
      <c r="B228" s="492" t="str">
        <f t="shared" ca="1" si="11"/>
        <v/>
      </c>
      <c r="E228" s="492" t="s">
        <v>283</v>
      </c>
      <c r="F228" s="498">
        <v>1</v>
      </c>
      <c r="G228" s="499">
        <v>2</v>
      </c>
      <c r="H228" s="499">
        <v>3</v>
      </c>
      <c r="I228" s="499">
        <v>4</v>
      </c>
      <c r="J228" s="500">
        <v>5</v>
      </c>
      <c r="K228" s="498">
        <v>6</v>
      </c>
      <c r="L228" s="499">
        <v>7</v>
      </c>
      <c r="M228" s="499">
        <v>8</v>
      </c>
      <c r="N228" s="499">
        <v>9</v>
      </c>
      <c r="O228" s="500">
        <v>10</v>
      </c>
      <c r="P228" s="498">
        <v>11</v>
      </c>
      <c r="Q228" s="499">
        <v>12</v>
      </c>
      <c r="R228" s="499">
        <v>13</v>
      </c>
      <c r="S228" s="499">
        <v>14</v>
      </c>
      <c r="T228" s="500">
        <v>15</v>
      </c>
      <c r="U228" s="498">
        <v>16</v>
      </c>
      <c r="V228" s="499">
        <v>17</v>
      </c>
      <c r="W228" s="499">
        <v>18</v>
      </c>
      <c r="X228" s="499">
        <v>19</v>
      </c>
      <c r="Y228" s="500">
        <v>20</v>
      </c>
      <c r="Z228" s="498">
        <v>21</v>
      </c>
      <c r="AA228" s="499">
        <v>22</v>
      </c>
      <c r="AB228" s="499">
        <v>23</v>
      </c>
      <c r="AC228" s="500">
        <v>24</v>
      </c>
      <c r="AD228" s="492">
        <v>25</v>
      </c>
      <c r="AE228" s="498">
        <v>26</v>
      </c>
      <c r="AF228" s="499">
        <v>27</v>
      </c>
      <c r="AG228" s="499">
        <v>28</v>
      </c>
      <c r="AH228" s="499">
        <v>29</v>
      </c>
      <c r="AI228" s="499">
        <v>30</v>
      </c>
      <c r="AJ228" s="500">
        <v>31</v>
      </c>
      <c r="AK228" s="498">
        <v>32</v>
      </c>
      <c r="AL228" s="499">
        <v>33</v>
      </c>
      <c r="AM228" s="499">
        <v>34</v>
      </c>
      <c r="AN228" s="499">
        <v>35</v>
      </c>
      <c r="AO228" s="500">
        <v>36</v>
      </c>
      <c r="AP228" s="498">
        <v>37</v>
      </c>
      <c r="AQ228" s="499">
        <v>38</v>
      </c>
      <c r="AR228" s="499">
        <v>39</v>
      </c>
      <c r="AS228" s="499">
        <v>40</v>
      </c>
      <c r="AT228" s="500">
        <v>41</v>
      </c>
      <c r="AU228" s="498">
        <v>42</v>
      </c>
      <c r="AV228" s="499">
        <v>43</v>
      </c>
      <c r="AW228" s="499">
        <v>44</v>
      </c>
      <c r="AY228" s="498">
        <v>45</v>
      </c>
      <c r="AZ228" s="499">
        <v>46</v>
      </c>
      <c r="BA228" s="499">
        <v>47</v>
      </c>
      <c r="BB228" s="500">
        <v>48</v>
      </c>
    </row>
    <row r="229" spans="1:55">
      <c r="A229" s="492" t="str">
        <f t="shared" ca="1" si="11"/>
        <v/>
      </c>
      <c r="B229" s="492" t="str">
        <f t="shared" ca="1" si="11"/>
        <v/>
      </c>
      <c r="E229" s="492" t="s">
        <v>311</v>
      </c>
      <c r="F229" s="498">
        <v>48</v>
      </c>
      <c r="G229" s="499">
        <v>28</v>
      </c>
      <c r="H229" s="499">
        <v>22</v>
      </c>
      <c r="I229" s="499">
        <v>42</v>
      </c>
      <c r="J229" s="500">
        <v>32</v>
      </c>
      <c r="K229" s="498">
        <v>5</v>
      </c>
      <c r="L229" s="499">
        <v>24</v>
      </c>
      <c r="M229" s="499">
        <v>29</v>
      </c>
      <c r="N229" s="499">
        <v>36</v>
      </c>
      <c r="O229" s="500">
        <v>46</v>
      </c>
      <c r="P229" s="498">
        <v>30</v>
      </c>
      <c r="Q229" s="499">
        <v>38</v>
      </c>
      <c r="R229" s="499">
        <v>10</v>
      </c>
      <c r="S229" s="499">
        <v>21</v>
      </c>
      <c r="T229" s="500">
        <v>3</v>
      </c>
      <c r="U229" s="498">
        <v>20</v>
      </c>
      <c r="V229" s="499">
        <v>43</v>
      </c>
      <c r="W229" s="499">
        <v>27</v>
      </c>
      <c r="X229" s="499">
        <v>8</v>
      </c>
      <c r="Y229" s="500">
        <v>45</v>
      </c>
      <c r="Z229" s="498">
        <v>34</v>
      </c>
      <c r="AA229" s="499">
        <v>15</v>
      </c>
      <c r="AB229" s="499">
        <v>37</v>
      </c>
      <c r="AC229" s="500">
        <v>41</v>
      </c>
      <c r="AD229" s="492">
        <v>26</v>
      </c>
      <c r="AE229" s="498">
        <v>39</v>
      </c>
      <c r="AF229" s="499">
        <v>35</v>
      </c>
      <c r="AG229" s="499">
        <v>2</v>
      </c>
      <c r="AH229" s="499">
        <v>6</v>
      </c>
      <c r="AI229" s="499">
        <v>11</v>
      </c>
      <c r="AJ229" s="500">
        <v>44</v>
      </c>
      <c r="AK229" s="498">
        <v>23</v>
      </c>
      <c r="AL229" s="499">
        <v>12</v>
      </c>
      <c r="AM229" s="499">
        <v>1</v>
      </c>
      <c r="AN229" s="499">
        <v>17</v>
      </c>
      <c r="AO229" s="500">
        <v>9</v>
      </c>
      <c r="AP229" s="498">
        <v>47</v>
      </c>
      <c r="AQ229" s="499">
        <v>40</v>
      </c>
      <c r="AR229" s="499">
        <v>31</v>
      </c>
      <c r="AS229" s="499">
        <v>18</v>
      </c>
      <c r="AT229" s="500">
        <v>14</v>
      </c>
      <c r="AU229" s="498">
        <v>33</v>
      </c>
      <c r="AV229" s="499">
        <v>7</v>
      </c>
      <c r="AW229" s="499">
        <v>16</v>
      </c>
      <c r="AY229" s="498">
        <v>25</v>
      </c>
      <c r="AZ229" s="499">
        <v>4</v>
      </c>
      <c r="BA229" s="499">
        <v>19</v>
      </c>
      <c r="BB229" s="500">
        <v>13</v>
      </c>
    </row>
    <row r="230" spans="1:55">
      <c r="A230" s="492" t="str">
        <f t="shared" ca="1" si="11"/>
        <v/>
      </c>
      <c r="B230" s="492" t="str">
        <f t="shared" ca="1" si="11"/>
        <v/>
      </c>
    </row>
    <row r="231" spans="1:55" s="518" customFormat="1">
      <c r="A231" s="492" t="str">
        <f t="shared" ca="1" si="11"/>
        <v/>
      </c>
      <c r="B231" s="492" t="str">
        <f t="shared" ca="1" si="11"/>
        <v/>
      </c>
    </row>
    <row r="232" spans="1:55">
      <c r="A232" s="492" t="str">
        <f t="shared" ca="1" si="11"/>
        <v/>
      </c>
      <c r="B232" s="492" t="str">
        <f t="shared" ca="1" si="11"/>
        <v/>
      </c>
      <c r="D232" s="496">
        <v>49</v>
      </c>
      <c r="E232" s="496" t="s">
        <v>338</v>
      </c>
    </row>
    <row r="233" spans="1:55">
      <c r="A233" s="492" t="str">
        <f t="shared" ca="1" si="11"/>
        <v/>
      </c>
      <c r="B233" s="492" t="str">
        <f t="shared" ca="1" si="11"/>
        <v/>
      </c>
      <c r="E233" s="492" t="s">
        <v>283</v>
      </c>
      <c r="F233" s="498">
        <v>1</v>
      </c>
      <c r="G233" s="499">
        <v>2</v>
      </c>
      <c r="H233" s="499">
        <v>3</v>
      </c>
      <c r="I233" s="499">
        <v>4</v>
      </c>
      <c r="J233" s="500">
        <v>5</v>
      </c>
      <c r="K233" s="498">
        <v>6</v>
      </c>
      <c r="L233" s="499">
        <v>7</v>
      </c>
      <c r="M233" s="499">
        <v>8</v>
      </c>
      <c r="N233" s="499">
        <v>9</v>
      </c>
      <c r="O233" s="500">
        <v>10</v>
      </c>
      <c r="P233" s="498">
        <v>11</v>
      </c>
      <c r="Q233" s="499">
        <v>12</v>
      </c>
      <c r="R233" s="499">
        <v>13</v>
      </c>
      <c r="S233" s="499">
        <v>14</v>
      </c>
      <c r="T233" s="500">
        <v>15</v>
      </c>
      <c r="U233" s="498">
        <v>16</v>
      </c>
      <c r="V233" s="499">
        <v>17</v>
      </c>
      <c r="W233" s="499">
        <v>18</v>
      </c>
      <c r="X233" s="499">
        <v>19</v>
      </c>
      <c r="Y233" s="500">
        <v>20</v>
      </c>
      <c r="Z233" s="498">
        <v>21</v>
      </c>
      <c r="AA233" s="499">
        <v>22</v>
      </c>
      <c r="AB233" s="499">
        <v>23</v>
      </c>
      <c r="AC233" s="499">
        <v>24</v>
      </c>
      <c r="AD233" s="500">
        <v>25</v>
      </c>
      <c r="AE233" s="498">
        <v>26</v>
      </c>
      <c r="AF233" s="499">
        <v>27</v>
      </c>
      <c r="AG233" s="499">
        <v>28</v>
      </c>
      <c r="AH233" s="499">
        <v>29</v>
      </c>
      <c r="AI233" s="500">
        <v>30</v>
      </c>
      <c r="AJ233" s="498">
        <v>31</v>
      </c>
      <c r="AK233" s="499">
        <v>32</v>
      </c>
      <c r="AL233" s="499">
        <v>33</v>
      </c>
      <c r="AM233" s="499">
        <v>34</v>
      </c>
      <c r="AN233" s="500">
        <v>35</v>
      </c>
      <c r="AO233" s="498">
        <v>36</v>
      </c>
      <c r="AP233" s="499">
        <v>37</v>
      </c>
      <c r="AQ233" s="499">
        <v>38</v>
      </c>
      <c r="AR233" s="499">
        <v>39</v>
      </c>
      <c r="AS233" s="500">
        <v>40</v>
      </c>
      <c r="AT233" s="498">
        <v>41</v>
      </c>
      <c r="AU233" s="499">
        <v>42</v>
      </c>
      <c r="AV233" s="499">
        <v>43</v>
      </c>
      <c r="AW233" s="499">
        <v>44</v>
      </c>
      <c r="AX233" s="500">
        <v>45</v>
      </c>
      <c r="AY233" s="498">
        <v>46</v>
      </c>
      <c r="AZ233" s="499">
        <v>47</v>
      </c>
      <c r="BA233" s="499">
        <v>48</v>
      </c>
      <c r="BB233" s="500">
        <v>49</v>
      </c>
    </row>
    <row r="234" spans="1:55">
      <c r="A234" s="492" t="str">
        <f t="shared" ca="1" si="11"/>
        <v/>
      </c>
      <c r="B234" s="492" t="str">
        <f t="shared" ca="1" si="11"/>
        <v/>
      </c>
      <c r="E234" s="492" t="s">
        <v>311</v>
      </c>
      <c r="F234" s="498">
        <v>9</v>
      </c>
      <c r="G234" s="499">
        <v>39</v>
      </c>
      <c r="H234" s="499">
        <v>2</v>
      </c>
      <c r="I234" s="499">
        <v>22</v>
      </c>
      <c r="J234" s="500">
        <v>17</v>
      </c>
      <c r="K234" s="498">
        <v>49</v>
      </c>
      <c r="L234" s="499">
        <v>18</v>
      </c>
      <c r="M234" s="499">
        <v>42</v>
      </c>
      <c r="N234" s="499">
        <v>21</v>
      </c>
      <c r="O234" s="500">
        <v>6</v>
      </c>
      <c r="P234" s="498">
        <v>44</v>
      </c>
      <c r="Q234" s="499">
        <v>8</v>
      </c>
      <c r="R234" s="499">
        <v>25</v>
      </c>
      <c r="S234" s="499">
        <v>11</v>
      </c>
      <c r="T234" s="500">
        <v>1</v>
      </c>
      <c r="U234" s="498">
        <v>4</v>
      </c>
      <c r="V234" s="499">
        <v>13</v>
      </c>
      <c r="W234" s="499">
        <v>27</v>
      </c>
      <c r="X234" s="499">
        <v>33</v>
      </c>
      <c r="Y234" s="500">
        <v>23</v>
      </c>
      <c r="Z234" s="498">
        <v>19</v>
      </c>
      <c r="AA234" s="499">
        <v>14</v>
      </c>
      <c r="AB234" s="499">
        <v>47</v>
      </c>
      <c r="AC234" s="499">
        <v>36</v>
      </c>
      <c r="AD234" s="500">
        <v>41</v>
      </c>
      <c r="AE234" s="498">
        <v>29</v>
      </c>
      <c r="AF234" s="499">
        <v>20</v>
      </c>
      <c r="AG234" s="499">
        <v>37</v>
      </c>
      <c r="AH234" s="499">
        <v>3</v>
      </c>
      <c r="AI234" s="500">
        <v>46</v>
      </c>
      <c r="AJ234" s="498">
        <v>10</v>
      </c>
      <c r="AK234" s="499">
        <v>48</v>
      </c>
      <c r="AL234" s="499">
        <v>32</v>
      </c>
      <c r="AM234" s="499">
        <v>38</v>
      </c>
      <c r="AN234" s="500">
        <v>16</v>
      </c>
      <c r="AO234" s="498">
        <v>5</v>
      </c>
      <c r="AP234" s="499">
        <v>30</v>
      </c>
      <c r="AQ234" s="499">
        <v>45</v>
      </c>
      <c r="AR234" s="499">
        <v>12</v>
      </c>
      <c r="AS234" s="500">
        <v>31</v>
      </c>
      <c r="AT234" s="498">
        <v>34</v>
      </c>
      <c r="AU234" s="499">
        <v>40</v>
      </c>
      <c r="AV234" s="499">
        <v>15</v>
      </c>
      <c r="AW234" s="499">
        <v>7</v>
      </c>
      <c r="AX234" s="500">
        <v>28</v>
      </c>
      <c r="AY234" s="498">
        <v>24</v>
      </c>
      <c r="AZ234" s="499">
        <v>43</v>
      </c>
      <c r="BA234" s="499">
        <v>35</v>
      </c>
      <c r="BB234" s="500">
        <v>26</v>
      </c>
    </row>
    <row r="235" spans="1:55">
      <c r="A235" s="492" t="str">
        <f t="shared" ca="1" si="11"/>
        <v/>
      </c>
      <c r="B235" s="492" t="str">
        <f t="shared" ca="1" si="11"/>
        <v/>
      </c>
    </row>
    <row r="236" spans="1:55" s="518" customFormat="1">
      <c r="A236" s="492" t="str">
        <f t="shared" ca="1" si="11"/>
        <v/>
      </c>
      <c r="B236" s="492" t="str">
        <f t="shared" ca="1" si="11"/>
        <v/>
      </c>
    </row>
    <row r="237" spans="1:55">
      <c r="A237" s="492" t="str">
        <f t="shared" ca="1" si="11"/>
        <v/>
      </c>
      <c r="B237" s="492" t="str">
        <f t="shared" ca="1" si="11"/>
        <v/>
      </c>
      <c r="D237" s="496">
        <v>50</v>
      </c>
      <c r="E237" s="496" t="s">
        <v>338</v>
      </c>
    </row>
    <row r="238" spans="1:55">
      <c r="A238" s="492" t="str">
        <f t="shared" ca="1" si="11"/>
        <v/>
      </c>
      <c r="B238" s="492" t="str">
        <f t="shared" ca="1" si="11"/>
        <v/>
      </c>
      <c r="E238" s="492" t="s">
        <v>283</v>
      </c>
      <c r="F238" s="498">
        <v>1</v>
      </c>
      <c r="G238" s="499">
        <v>2</v>
      </c>
      <c r="H238" s="499">
        <v>3</v>
      </c>
      <c r="I238" s="499">
        <v>4</v>
      </c>
      <c r="J238" s="500">
        <v>5</v>
      </c>
      <c r="K238" s="498">
        <v>6</v>
      </c>
      <c r="L238" s="499">
        <v>7</v>
      </c>
      <c r="M238" s="499">
        <v>8</v>
      </c>
      <c r="N238" s="499">
        <v>9</v>
      </c>
      <c r="O238" s="500">
        <v>10</v>
      </c>
      <c r="P238" s="498">
        <v>11</v>
      </c>
      <c r="Q238" s="499">
        <v>12</v>
      </c>
      <c r="R238" s="499">
        <v>13</v>
      </c>
      <c r="S238" s="499">
        <v>14</v>
      </c>
      <c r="T238" s="500">
        <v>15</v>
      </c>
      <c r="U238" s="498">
        <v>16</v>
      </c>
      <c r="V238" s="499">
        <v>17</v>
      </c>
      <c r="W238" s="499">
        <v>18</v>
      </c>
      <c r="X238" s="499">
        <v>19</v>
      </c>
      <c r="Y238" s="500">
        <v>20</v>
      </c>
      <c r="Z238" s="498">
        <v>21</v>
      </c>
      <c r="AA238" s="499">
        <v>22</v>
      </c>
      <c r="AB238" s="499">
        <v>23</v>
      </c>
      <c r="AC238" s="499">
        <v>24</v>
      </c>
      <c r="AD238" s="500">
        <v>25</v>
      </c>
      <c r="AE238" s="498">
        <v>26</v>
      </c>
      <c r="AF238" s="499">
        <v>27</v>
      </c>
      <c r="AG238" s="499">
        <v>28</v>
      </c>
      <c r="AH238" s="499">
        <v>29</v>
      </c>
      <c r="AI238" s="500">
        <v>30</v>
      </c>
      <c r="AJ238" s="498">
        <v>31</v>
      </c>
      <c r="AK238" s="499">
        <v>32</v>
      </c>
      <c r="AL238" s="499">
        <v>33</v>
      </c>
      <c r="AM238" s="499">
        <v>34</v>
      </c>
      <c r="AN238" s="500">
        <v>35</v>
      </c>
      <c r="AO238" s="498">
        <v>36</v>
      </c>
      <c r="AP238" s="499">
        <v>37</v>
      </c>
      <c r="AQ238" s="499">
        <v>38</v>
      </c>
      <c r="AR238" s="499">
        <v>39</v>
      </c>
      <c r="AS238" s="500">
        <v>40</v>
      </c>
      <c r="AT238" s="498">
        <v>41</v>
      </c>
      <c r="AU238" s="499">
        <v>42</v>
      </c>
      <c r="AV238" s="499">
        <v>43</v>
      </c>
      <c r="AW238" s="499">
        <v>44</v>
      </c>
      <c r="AX238" s="500">
        <v>45</v>
      </c>
      <c r="AY238" s="498">
        <v>46</v>
      </c>
      <c r="AZ238" s="499">
        <v>47</v>
      </c>
      <c r="BA238" s="499">
        <v>48</v>
      </c>
      <c r="BB238" s="499">
        <v>49</v>
      </c>
      <c r="BC238" s="500">
        <v>50</v>
      </c>
    </row>
    <row r="239" spans="1:55">
      <c r="A239" s="492" t="str">
        <f t="shared" ca="1" si="11"/>
        <v/>
      </c>
      <c r="B239" s="492" t="str">
        <f t="shared" ca="1" si="11"/>
        <v/>
      </c>
      <c r="E239" s="492" t="s">
        <v>311</v>
      </c>
      <c r="F239" s="498">
        <v>10</v>
      </c>
      <c r="G239" s="499">
        <v>23</v>
      </c>
      <c r="H239" s="499">
        <v>47</v>
      </c>
      <c r="I239" s="499">
        <v>33</v>
      </c>
      <c r="J239" s="500">
        <v>43</v>
      </c>
      <c r="K239" s="498">
        <v>5</v>
      </c>
      <c r="L239" s="499">
        <v>20</v>
      </c>
      <c r="M239" s="499">
        <v>7</v>
      </c>
      <c r="N239" s="499">
        <v>48</v>
      </c>
      <c r="O239" s="500">
        <v>38</v>
      </c>
      <c r="P239" s="498">
        <v>45</v>
      </c>
      <c r="Q239" s="499">
        <v>49</v>
      </c>
      <c r="R239" s="499">
        <v>9</v>
      </c>
      <c r="S239" s="499">
        <v>32</v>
      </c>
      <c r="T239" s="500">
        <v>36</v>
      </c>
      <c r="U239" s="498">
        <v>35</v>
      </c>
      <c r="V239" s="499">
        <v>8</v>
      </c>
      <c r="W239" s="499">
        <v>17</v>
      </c>
      <c r="X239" s="499">
        <v>28</v>
      </c>
      <c r="Y239" s="500">
        <v>42</v>
      </c>
      <c r="Z239" s="498">
        <v>44</v>
      </c>
      <c r="AA239" s="499">
        <v>39</v>
      </c>
      <c r="AB239" s="499">
        <v>2</v>
      </c>
      <c r="AC239" s="499">
        <v>46</v>
      </c>
      <c r="AD239" s="500">
        <v>31</v>
      </c>
      <c r="AE239" s="498">
        <v>24</v>
      </c>
      <c r="AF239" s="499">
        <v>19</v>
      </c>
      <c r="AG239" s="499">
        <v>50</v>
      </c>
      <c r="AH239" s="499">
        <v>1</v>
      </c>
      <c r="AI239" s="500">
        <v>11</v>
      </c>
      <c r="AJ239" s="498">
        <v>25</v>
      </c>
      <c r="AK239" s="499">
        <v>30</v>
      </c>
      <c r="AL239" s="499">
        <v>37</v>
      </c>
      <c r="AM239" s="499">
        <v>41</v>
      </c>
      <c r="AN239" s="500">
        <v>12</v>
      </c>
      <c r="AO239" s="498">
        <v>15</v>
      </c>
      <c r="AP239" s="499">
        <v>29</v>
      </c>
      <c r="AQ239" s="499">
        <v>34</v>
      </c>
      <c r="AR239" s="499">
        <v>16</v>
      </c>
      <c r="AS239" s="500">
        <v>22</v>
      </c>
      <c r="AT239" s="498">
        <v>4</v>
      </c>
      <c r="AU239" s="499">
        <v>13</v>
      </c>
      <c r="AV239" s="499">
        <v>27</v>
      </c>
      <c r="AW239" s="499">
        <v>21</v>
      </c>
      <c r="AX239" s="500">
        <v>6</v>
      </c>
      <c r="AY239" s="498">
        <v>14</v>
      </c>
      <c r="AZ239" s="499">
        <v>3</v>
      </c>
      <c r="BA239" s="499">
        <v>40</v>
      </c>
      <c r="BB239" s="499">
        <v>26</v>
      </c>
      <c r="BC239" s="500">
        <v>18</v>
      </c>
    </row>
    <row r="240" spans="1:55">
      <c r="A240" s="492" t="str">
        <f t="shared" ca="1" si="11"/>
        <v/>
      </c>
      <c r="B240" s="492" t="str">
        <f t="shared" ca="1" si="11"/>
        <v/>
      </c>
    </row>
    <row r="241" spans="1:59" s="518" customFormat="1">
      <c r="A241" s="492" t="str">
        <f t="shared" ca="1" si="11"/>
        <v/>
      </c>
      <c r="B241" s="492" t="str">
        <f t="shared" ca="1" si="11"/>
        <v/>
      </c>
    </row>
    <row r="242" spans="1:59">
      <c r="A242" s="492" t="str">
        <f t="shared" ca="1" si="11"/>
        <v/>
      </c>
      <c r="B242" s="492" t="str">
        <f t="shared" ca="1" si="11"/>
        <v/>
      </c>
      <c r="D242" s="496">
        <v>51</v>
      </c>
      <c r="E242" s="496" t="s">
        <v>338</v>
      </c>
    </row>
    <row r="243" spans="1:59">
      <c r="A243" s="492" t="str">
        <f t="shared" ca="1" si="11"/>
        <v/>
      </c>
      <c r="B243" s="492" t="str">
        <f t="shared" ca="1" si="11"/>
        <v/>
      </c>
      <c r="E243" s="492" t="s">
        <v>283</v>
      </c>
      <c r="F243" s="492">
        <v>1</v>
      </c>
      <c r="G243" s="492">
        <v>2</v>
      </c>
      <c r="H243" s="492">
        <v>3</v>
      </c>
      <c r="I243" s="492">
        <v>4</v>
      </c>
      <c r="J243" s="492">
        <v>5</v>
      </c>
      <c r="K243" s="492">
        <v>6</v>
      </c>
      <c r="L243" s="492">
        <v>7</v>
      </c>
      <c r="M243" s="492">
        <v>8</v>
      </c>
      <c r="N243" s="492">
        <v>9</v>
      </c>
      <c r="O243" s="492">
        <v>10</v>
      </c>
      <c r="P243" s="492">
        <v>11</v>
      </c>
      <c r="Q243" s="492">
        <v>12</v>
      </c>
      <c r="R243" s="492">
        <v>13</v>
      </c>
      <c r="S243" s="492">
        <v>14</v>
      </c>
      <c r="T243" s="492">
        <v>15</v>
      </c>
      <c r="U243" s="492">
        <v>16</v>
      </c>
      <c r="V243" s="492">
        <v>17</v>
      </c>
      <c r="W243" s="492">
        <v>18</v>
      </c>
      <c r="X243" s="492">
        <v>19</v>
      </c>
      <c r="Y243" s="492">
        <v>20</v>
      </c>
      <c r="Z243" s="492">
        <v>21</v>
      </c>
      <c r="AA243" s="492">
        <v>22</v>
      </c>
      <c r="AB243" s="492">
        <v>23</v>
      </c>
      <c r="AC243" s="492">
        <v>24</v>
      </c>
      <c r="AD243" s="492">
        <v>25</v>
      </c>
      <c r="AE243" s="492">
        <v>26</v>
      </c>
      <c r="AF243" s="492">
        <v>27</v>
      </c>
      <c r="AG243" s="492">
        <v>28</v>
      </c>
      <c r="AH243" s="492">
        <v>29</v>
      </c>
      <c r="AI243" s="492">
        <v>30</v>
      </c>
      <c r="AJ243" s="492">
        <v>31</v>
      </c>
      <c r="AK243" s="492">
        <v>32</v>
      </c>
      <c r="AL243" s="492">
        <v>33</v>
      </c>
      <c r="AM243" s="492">
        <v>34</v>
      </c>
      <c r="AN243" s="492">
        <v>35</v>
      </c>
      <c r="AO243" s="492">
        <v>36</v>
      </c>
      <c r="AP243" s="492">
        <v>37</v>
      </c>
      <c r="AQ243" s="492">
        <v>38</v>
      </c>
      <c r="AR243" s="492">
        <v>39</v>
      </c>
      <c r="AT243" s="492">
        <v>40</v>
      </c>
      <c r="AU243" s="492">
        <v>41</v>
      </c>
      <c r="AV243" s="492">
        <v>42</v>
      </c>
      <c r="AW243" s="492">
        <v>43</v>
      </c>
      <c r="AY243" s="492">
        <v>44</v>
      </c>
      <c r="AZ243" s="492">
        <v>45</v>
      </c>
      <c r="BA243" s="492">
        <v>46</v>
      </c>
      <c r="BB243" s="492">
        <v>47</v>
      </c>
      <c r="BD243" s="492">
        <v>48</v>
      </c>
      <c r="BE243" s="492">
        <v>49</v>
      </c>
      <c r="BF243" s="492">
        <v>50</v>
      </c>
      <c r="BG243" s="492">
        <v>51</v>
      </c>
    </row>
    <row r="244" spans="1:59">
      <c r="A244" s="492" t="str">
        <f t="shared" ca="1" si="11"/>
        <v/>
      </c>
      <c r="B244" s="492" t="str">
        <f t="shared" ca="1" si="11"/>
        <v/>
      </c>
      <c r="E244" s="492" t="s">
        <v>311</v>
      </c>
      <c r="F244" s="492">
        <v>51</v>
      </c>
      <c r="G244" s="492">
        <v>18</v>
      </c>
      <c r="H244" s="492">
        <v>7</v>
      </c>
      <c r="I244" s="492">
        <v>28</v>
      </c>
      <c r="J244" s="492">
        <v>21</v>
      </c>
      <c r="K244" s="492">
        <v>47</v>
      </c>
      <c r="L244" s="492">
        <v>42</v>
      </c>
      <c r="M244" s="492">
        <v>32</v>
      </c>
      <c r="N244" s="492">
        <v>17</v>
      </c>
      <c r="O244" s="492">
        <v>26</v>
      </c>
      <c r="P244" s="492">
        <v>5</v>
      </c>
      <c r="Q244" s="492">
        <v>38</v>
      </c>
      <c r="R244" s="492">
        <v>29</v>
      </c>
      <c r="S244" s="492">
        <v>16</v>
      </c>
      <c r="T244" s="492">
        <v>45</v>
      </c>
      <c r="U244" s="492">
        <v>14</v>
      </c>
      <c r="V244" s="492">
        <v>46</v>
      </c>
      <c r="W244" s="492">
        <v>22</v>
      </c>
      <c r="X244" s="492">
        <v>40</v>
      </c>
      <c r="Y244" s="492">
        <v>50</v>
      </c>
      <c r="Z244" s="492">
        <v>15</v>
      </c>
      <c r="AA244" s="492">
        <v>3</v>
      </c>
      <c r="AB244" s="492">
        <v>39</v>
      </c>
      <c r="AC244" s="492">
        <v>31</v>
      </c>
      <c r="AD244" s="492">
        <v>48</v>
      </c>
      <c r="AE244" s="492">
        <v>10</v>
      </c>
      <c r="AF244" s="492">
        <v>43</v>
      </c>
      <c r="AG244" s="492">
        <v>37</v>
      </c>
      <c r="AH244" s="492">
        <v>44</v>
      </c>
      <c r="AI244" s="492">
        <v>49</v>
      </c>
      <c r="AJ244" s="492">
        <v>24</v>
      </c>
      <c r="AK244" s="492">
        <v>8</v>
      </c>
      <c r="AL244" s="492">
        <v>41</v>
      </c>
      <c r="AM244" s="492">
        <v>11</v>
      </c>
      <c r="AN244" s="492">
        <v>36</v>
      </c>
      <c r="AO244" s="492">
        <v>9</v>
      </c>
      <c r="AP244" s="492">
        <v>33</v>
      </c>
      <c r="AQ244" s="492">
        <v>20</v>
      </c>
      <c r="AR244" s="492">
        <v>1</v>
      </c>
      <c r="AT244" s="492">
        <v>4</v>
      </c>
      <c r="AU244" s="492">
        <v>23</v>
      </c>
      <c r="AV244" s="492">
        <v>19</v>
      </c>
      <c r="AW244" s="492">
        <v>12</v>
      </c>
      <c r="AY244" s="492">
        <v>35</v>
      </c>
      <c r="AZ244" s="492">
        <v>13</v>
      </c>
      <c r="BA244" s="492">
        <v>25</v>
      </c>
      <c r="BB244" s="492">
        <v>27</v>
      </c>
      <c r="BD244" s="492">
        <v>34</v>
      </c>
      <c r="BE244" s="492">
        <v>30</v>
      </c>
      <c r="BF244" s="492">
        <v>2</v>
      </c>
      <c r="BG244" s="492">
        <v>6</v>
      </c>
    </row>
    <row r="245" spans="1:59">
      <c r="A245" s="492" t="str">
        <f t="shared" ca="1" si="11"/>
        <v/>
      </c>
      <c r="B245" s="492" t="str">
        <f t="shared" ca="1" si="11"/>
        <v/>
      </c>
    </row>
    <row r="246" spans="1:59">
      <c r="A246" s="492" t="str">
        <f t="shared" ca="1" si="11"/>
        <v/>
      </c>
      <c r="B246" s="492" t="str">
        <f t="shared" ca="1" si="11"/>
        <v/>
      </c>
    </row>
    <row r="247" spans="1:59">
      <c r="A247" s="492" t="str">
        <f t="shared" ref="A247:B257" ca="1" si="12">IF(INDIRECT(ADDRESS(A$6,ROW()-ROW(A$6)-1+COLUMN($F$8)))&gt;0,INDIRECT(ADDRESS(A$6,ROW()-ROW(A$6)-1+COLUMN($F$8))),"")</f>
        <v/>
      </c>
      <c r="B247" s="492" t="str">
        <f t="shared" ca="1" si="12"/>
        <v/>
      </c>
      <c r="D247" s="496">
        <v>52</v>
      </c>
      <c r="E247" s="496" t="s">
        <v>338</v>
      </c>
    </row>
    <row r="248" spans="1:59">
      <c r="A248" s="492" t="str">
        <f t="shared" ca="1" si="12"/>
        <v/>
      </c>
      <c r="B248" s="492" t="str">
        <f t="shared" ca="1" si="12"/>
        <v/>
      </c>
      <c r="E248" s="492" t="s">
        <v>283</v>
      </c>
      <c r="F248" s="492">
        <v>1</v>
      </c>
      <c r="G248" s="492">
        <v>2</v>
      </c>
      <c r="H248" s="492">
        <v>3</v>
      </c>
      <c r="I248" s="492">
        <v>4</v>
      </c>
      <c r="J248" s="492">
        <v>5</v>
      </c>
      <c r="K248" s="492">
        <v>6</v>
      </c>
      <c r="L248" s="492">
        <v>7</v>
      </c>
      <c r="M248" s="492">
        <v>8</v>
      </c>
      <c r="N248" s="492">
        <v>9</v>
      </c>
      <c r="O248" s="492">
        <v>10</v>
      </c>
      <c r="P248" s="492">
        <v>11</v>
      </c>
      <c r="Q248" s="492">
        <v>12</v>
      </c>
      <c r="R248" s="492">
        <v>13</v>
      </c>
      <c r="S248" s="492">
        <v>14</v>
      </c>
      <c r="T248" s="492">
        <v>15</v>
      </c>
      <c r="U248" s="492">
        <v>16</v>
      </c>
      <c r="V248" s="492">
        <v>17</v>
      </c>
      <c r="W248" s="492">
        <v>18</v>
      </c>
      <c r="X248" s="492">
        <v>19</v>
      </c>
      <c r="Y248" s="492">
        <v>20</v>
      </c>
      <c r="Z248" s="492">
        <v>21</v>
      </c>
      <c r="AA248" s="492">
        <v>22</v>
      </c>
      <c r="AB248" s="492">
        <v>23</v>
      </c>
      <c r="AC248" s="492">
        <v>24</v>
      </c>
      <c r="AD248" s="492">
        <v>25</v>
      </c>
      <c r="AE248" s="492">
        <v>26</v>
      </c>
      <c r="AF248" s="492">
        <v>27</v>
      </c>
      <c r="AG248" s="492">
        <v>28</v>
      </c>
      <c r="AH248" s="492">
        <v>29</v>
      </c>
      <c r="AI248" s="492">
        <v>30</v>
      </c>
      <c r="AJ248" s="492">
        <v>31</v>
      </c>
      <c r="AK248" s="492">
        <v>32</v>
      </c>
      <c r="AL248" s="492">
        <v>33</v>
      </c>
      <c r="AM248" s="492">
        <v>34</v>
      </c>
      <c r="AN248" s="492">
        <v>35</v>
      </c>
      <c r="AO248" s="492">
        <v>36</v>
      </c>
      <c r="AP248" s="492">
        <v>37</v>
      </c>
      <c r="AQ248" s="492">
        <v>38</v>
      </c>
      <c r="AR248" s="492">
        <v>39</v>
      </c>
      <c r="AS248" s="492">
        <v>40</v>
      </c>
      <c r="AT248" s="492">
        <v>41</v>
      </c>
      <c r="AU248" s="492">
        <v>42</v>
      </c>
      <c r="AV248" s="492">
        <v>43</v>
      </c>
      <c r="AW248" s="492">
        <v>44</v>
      </c>
      <c r="AY248" s="492">
        <v>45</v>
      </c>
      <c r="AZ248" s="492">
        <v>46</v>
      </c>
      <c r="BA248" s="492">
        <v>47</v>
      </c>
      <c r="BB248" s="492">
        <v>48</v>
      </c>
      <c r="BD248" s="492">
        <v>49</v>
      </c>
      <c r="BE248" s="492">
        <v>50</v>
      </c>
      <c r="BF248" s="492">
        <v>51</v>
      </c>
      <c r="BG248" s="492">
        <v>52</v>
      </c>
    </row>
    <row r="249" spans="1:59">
      <c r="A249" s="492" t="str">
        <f t="shared" ca="1" si="12"/>
        <v/>
      </c>
      <c r="B249" s="492" t="str">
        <f t="shared" ca="1" si="12"/>
        <v/>
      </c>
      <c r="E249" s="492" t="s">
        <v>311</v>
      </c>
      <c r="F249" s="492">
        <v>24</v>
      </c>
      <c r="G249" s="492">
        <v>33</v>
      </c>
      <c r="H249" s="492">
        <v>17</v>
      </c>
      <c r="I249" s="492">
        <v>26</v>
      </c>
      <c r="J249" s="492">
        <v>41</v>
      </c>
      <c r="K249" s="492">
        <v>29</v>
      </c>
      <c r="L249" s="492">
        <v>15</v>
      </c>
      <c r="M249" s="492">
        <v>22</v>
      </c>
      <c r="N249" s="492">
        <v>31</v>
      </c>
      <c r="O249" s="492">
        <v>16</v>
      </c>
      <c r="P249" s="492">
        <v>20</v>
      </c>
      <c r="Q249" s="492">
        <v>43</v>
      </c>
      <c r="R249" s="492">
        <v>25</v>
      </c>
      <c r="S249" s="492">
        <v>27</v>
      </c>
      <c r="T249" s="492">
        <v>7</v>
      </c>
      <c r="U249" s="492">
        <v>48</v>
      </c>
      <c r="V249" s="492">
        <v>3</v>
      </c>
      <c r="W249" s="492">
        <v>19</v>
      </c>
      <c r="X249" s="492">
        <v>51</v>
      </c>
      <c r="Y249" s="492">
        <v>11</v>
      </c>
      <c r="Z249" s="492">
        <v>34</v>
      </c>
      <c r="AA249" s="492">
        <v>38</v>
      </c>
      <c r="AB249" s="492">
        <v>42</v>
      </c>
      <c r="AC249" s="492">
        <v>1</v>
      </c>
      <c r="AD249" s="492">
        <v>45</v>
      </c>
      <c r="AE249" s="492">
        <v>9</v>
      </c>
      <c r="AF249" s="492">
        <v>35</v>
      </c>
      <c r="AG249" s="492">
        <v>52</v>
      </c>
      <c r="AH249" s="492">
        <v>18</v>
      </c>
      <c r="AI249" s="492">
        <v>2</v>
      </c>
      <c r="AJ249" s="492">
        <v>4</v>
      </c>
      <c r="AK249" s="492">
        <v>13</v>
      </c>
      <c r="AL249" s="492">
        <v>46</v>
      </c>
      <c r="AM249" s="492">
        <v>28</v>
      </c>
      <c r="AN249" s="492">
        <v>49</v>
      </c>
      <c r="AO249" s="492">
        <v>44</v>
      </c>
      <c r="AP249" s="492">
        <v>47</v>
      </c>
      <c r="AQ249" s="492">
        <v>50</v>
      </c>
      <c r="AR249" s="492">
        <v>37</v>
      </c>
      <c r="AS249" s="492">
        <v>6</v>
      </c>
      <c r="AT249" s="492">
        <v>10</v>
      </c>
      <c r="AU249" s="492">
        <v>23</v>
      </c>
      <c r="AV249" s="492">
        <v>40</v>
      </c>
      <c r="AW249" s="492">
        <v>12</v>
      </c>
      <c r="AY249" s="492">
        <v>5</v>
      </c>
      <c r="AZ249" s="492">
        <v>8</v>
      </c>
      <c r="BA249" s="492">
        <v>32</v>
      </c>
      <c r="BB249" s="492">
        <v>36</v>
      </c>
      <c r="BD249" s="492">
        <v>30</v>
      </c>
      <c r="BE249" s="492">
        <v>14</v>
      </c>
      <c r="BF249" s="492">
        <v>39</v>
      </c>
      <c r="BG249" s="492">
        <v>21</v>
      </c>
    </row>
    <row r="250" spans="1:59">
      <c r="A250" s="492" t="str">
        <f t="shared" ca="1" si="12"/>
        <v/>
      </c>
      <c r="B250" s="492" t="str">
        <f t="shared" ca="1" si="12"/>
        <v/>
      </c>
    </row>
    <row r="251" spans="1:59">
      <c r="A251" s="492" t="str">
        <f t="shared" ca="1" si="12"/>
        <v/>
      </c>
      <c r="B251" s="492" t="str">
        <f t="shared" ca="1" si="12"/>
        <v/>
      </c>
    </row>
    <row r="252" spans="1:59">
      <c r="A252" s="492" t="str">
        <f t="shared" ca="1" si="12"/>
        <v/>
      </c>
      <c r="B252" s="492" t="str">
        <f t="shared" ca="1" si="12"/>
        <v/>
      </c>
      <c r="D252" s="496">
        <v>53</v>
      </c>
      <c r="E252" s="496" t="s">
        <v>338</v>
      </c>
    </row>
    <row r="253" spans="1:59">
      <c r="A253" s="492" t="str">
        <f t="shared" ca="1" si="12"/>
        <v/>
      </c>
      <c r="B253" s="492" t="str">
        <f t="shared" ca="1" si="12"/>
        <v/>
      </c>
      <c r="E253" s="492" t="s">
        <v>283</v>
      </c>
      <c r="F253" s="492">
        <v>1</v>
      </c>
      <c r="G253" s="492">
        <v>2</v>
      </c>
      <c r="H253" s="492">
        <v>3</v>
      </c>
      <c r="I253" s="492">
        <v>4</v>
      </c>
      <c r="J253" s="492">
        <v>5</v>
      </c>
      <c r="K253" s="492">
        <v>6</v>
      </c>
      <c r="L253" s="492">
        <v>7</v>
      </c>
      <c r="M253" s="492">
        <v>8</v>
      </c>
      <c r="N253" s="492">
        <v>9</v>
      </c>
      <c r="O253" s="492">
        <v>10</v>
      </c>
      <c r="P253" s="492">
        <v>11</v>
      </c>
      <c r="Q253" s="492">
        <v>12</v>
      </c>
      <c r="R253" s="492">
        <v>13</v>
      </c>
      <c r="S253" s="492">
        <v>14</v>
      </c>
      <c r="T253" s="492">
        <v>15</v>
      </c>
      <c r="U253" s="492">
        <v>16</v>
      </c>
      <c r="V253" s="492">
        <v>17</v>
      </c>
      <c r="W253" s="492">
        <v>18</v>
      </c>
      <c r="X253" s="492">
        <v>19</v>
      </c>
      <c r="Y253" s="492">
        <v>20</v>
      </c>
      <c r="Z253" s="492">
        <v>21</v>
      </c>
      <c r="AA253" s="492">
        <v>22</v>
      </c>
      <c r="AB253" s="492">
        <v>23</v>
      </c>
      <c r="AC253" s="492">
        <v>24</v>
      </c>
      <c r="AD253" s="492">
        <v>25</v>
      </c>
      <c r="AE253" s="492">
        <v>26</v>
      </c>
      <c r="AF253" s="492">
        <v>27</v>
      </c>
      <c r="AG253" s="492">
        <v>28</v>
      </c>
      <c r="AH253" s="492">
        <v>29</v>
      </c>
      <c r="AI253" s="492">
        <v>30</v>
      </c>
      <c r="AJ253" s="492">
        <v>31</v>
      </c>
      <c r="AK253" s="492">
        <v>32</v>
      </c>
      <c r="AL253" s="492">
        <v>33</v>
      </c>
      <c r="AM253" s="492">
        <v>34</v>
      </c>
      <c r="AN253" s="492">
        <v>35</v>
      </c>
      <c r="AO253" s="492">
        <v>36</v>
      </c>
      <c r="AP253" s="492">
        <v>37</v>
      </c>
      <c r="AQ253" s="492">
        <v>38</v>
      </c>
      <c r="AR253" s="492">
        <v>39</v>
      </c>
      <c r="AS253" s="492">
        <v>40</v>
      </c>
      <c r="AT253" s="492">
        <v>41</v>
      </c>
      <c r="AU253" s="492">
        <v>42</v>
      </c>
      <c r="AV253" s="492">
        <v>43</v>
      </c>
      <c r="AW253" s="492">
        <v>44</v>
      </c>
      <c r="AX253" s="492">
        <v>45</v>
      </c>
      <c r="AY253" s="492">
        <v>46</v>
      </c>
      <c r="AZ253" s="492">
        <v>47</v>
      </c>
      <c r="BA253" s="492">
        <v>48</v>
      </c>
      <c r="BB253" s="492">
        <v>49</v>
      </c>
      <c r="BD253" s="492">
        <v>50</v>
      </c>
      <c r="BE253" s="492">
        <v>51</v>
      </c>
      <c r="BF253" s="492">
        <v>52</v>
      </c>
      <c r="BG253" s="492">
        <v>53</v>
      </c>
    </row>
    <row r="254" spans="1:59">
      <c r="A254" s="492" t="str">
        <f t="shared" ca="1" si="12"/>
        <v/>
      </c>
      <c r="B254" s="492" t="str">
        <f t="shared" ca="1" si="12"/>
        <v/>
      </c>
      <c r="E254" s="492" t="s">
        <v>311</v>
      </c>
      <c r="F254" s="492">
        <v>24</v>
      </c>
      <c r="G254" s="492">
        <v>45</v>
      </c>
      <c r="H254" s="492">
        <v>17</v>
      </c>
      <c r="I254" s="492">
        <v>11</v>
      </c>
      <c r="J254" s="492">
        <v>8</v>
      </c>
      <c r="K254" s="492">
        <v>39</v>
      </c>
      <c r="L254" s="492">
        <v>28</v>
      </c>
      <c r="M254" s="492">
        <v>42</v>
      </c>
      <c r="N254" s="492">
        <v>18</v>
      </c>
      <c r="O254" s="492">
        <v>1</v>
      </c>
      <c r="P254" s="492">
        <v>40</v>
      </c>
      <c r="Q254" s="492">
        <v>43</v>
      </c>
      <c r="R254" s="492">
        <v>51</v>
      </c>
      <c r="S254" s="492">
        <v>31</v>
      </c>
      <c r="T254" s="492">
        <v>16</v>
      </c>
      <c r="U254" s="492">
        <v>4</v>
      </c>
      <c r="V254" s="492">
        <v>52</v>
      </c>
      <c r="W254" s="492">
        <v>32</v>
      </c>
      <c r="X254" s="492">
        <v>46</v>
      </c>
      <c r="Y254" s="492">
        <v>26</v>
      </c>
      <c r="Z254" s="492">
        <v>30</v>
      </c>
      <c r="AA254" s="492">
        <v>9</v>
      </c>
      <c r="AB254" s="492">
        <v>19</v>
      </c>
      <c r="AC254" s="492">
        <v>3</v>
      </c>
      <c r="AD254" s="492">
        <v>48</v>
      </c>
      <c r="AE254" s="492">
        <v>14</v>
      </c>
      <c r="AF254" s="492">
        <v>49</v>
      </c>
      <c r="AG254" s="492">
        <v>7</v>
      </c>
      <c r="AH254" s="492">
        <v>23</v>
      </c>
      <c r="AI254" s="492">
        <v>2</v>
      </c>
      <c r="AJ254" s="492">
        <v>10</v>
      </c>
      <c r="AK254" s="492">
        <v>33</v>
      </c>
      <c r="AL254" s="492">
        <v>53</v>
      </c>
      <c r="AM254" s="492">
        <v>41</v>
      </c>
      <c r="AN254" s="492">
        <v>21</v>
      </c>
      <c r="AO254" s="492">
        <v>15</v>
      </c>
      <c r="AP254" s="492">
        <v>38</v>
      </c>
      <c r="AQ254" s="492">
        <v>27</v>
      </c>
      <c r="AR254" s="492">
        <v>47</v>
      </c>
      <c r="AS254" s="492">
        <v>50</v>
      </c>
      <c r="AT254" s="492">
        <v>34</v>
      </c>
      <c r="AU254" s="492">
        <v>5</v>
      </c>
      <c r="AV254" s="492">
        <v>29</v>
      </c>
      <c r="AW254" s="492">
        <v>22</v>
      </c>
      <c r="AX254" s="492">
        <v>36</v>
      </c>
      <c r="AY254" s="492">
        <v>35</v>
      </c>
      <c r="AZ254" s="492">
        <v>13</v>
      </c>
      <c r="BA254" s="492">
        <v>25</v>
      </c>
      <c r="BB254" s="492">
        <v>37</v>
      </c>
      <c r="BD254" s="492">
        <v>20</v>
      </c>
      <c r="BE254" s="492">
        <v>44</v>
      </c>
      <c r="BF254" s="492">
        <v>12</v>
      </c>
      <c r="BG254" s="492">
        <v>6</v>
      </c>
    </row>
    <row r="255" spans="1:59">
      <c r="A255" s="492" t="str">
        <f t="shared" ca="1" si="12"/>
        <v/>
      </c>
      <c r="B255" s="492" t="str">
        <f t="shared" ca="1" si="12"/>
        <v/>
      </c>
    </row>
    <row r="256" spans="1:59">
      <c r="A256" s="492" t="str">
        <f t="shared" ca="1" si="12"/>
        <v/>
      </c>
      <c r="B256" s="492" t="str">
        <f t="shared" ca="1" si="12"/>
        <v/>
      </c>
    </row>
    <row r="257" spans="1:64">
      <c r="A257" s="492" t="str">
        <f t="shared" ca="1" si="12"/>
        <v/>
      </c>
      <c r="B257" s="492" t="str">
        <f t="shared" ca="1" si="12"/>
        <v/>
      </c>
      <c r="D257" s="496">
        <v>54</v>
      </c>
      <c r="E257" s="496" t="s">
        <v>338</v>
      </c>
    </row>
    <row r="258" spans="1:64">
      <c r="E258" s="492" t="s">
        <v>283</v>
      </c>
      <c r="F258" s="492">
        <v>1</v>
      </c>
      <c r="G258" s="492">
        <v>2</v>
      </c>
      <c r="H258" s="492">
        <v>3</v>
      </c>
      <c r="I258" s="492">
        <v>4</v>
      </c>
      <c r="J258" s="492">
        <v>5</v>
      </c>
      <c r="K258" s="492">
        <v>6</v>
      </c>
      <c r="L258" s="492">
        <v>7</v>
      </c>
      <c r="M258" s="492">
        <v>8</v>
      </c>
      <c r="N258" s="492">
        <v>9</v>
      </c>
      <c r="O258" s="492">
        <v>10</v>
      </c>
      <c r="P258" s="492">
        <v>11</v>
      </c>
      <c r="Q258" s="492">
        <v>12</v>
      </c>
      <c r="R258" s="492">
        <v>13</v>
      </c>
      <c r="S258" s="492">
        <v>14</v>
      </c>
      <c r="T258" s="492">
        <v>15</v>
      </c>
      <c r="U258" s="492">
        <v>16</v>
      </c>
      <c r="V258" s="492">
        <v>17</v>
      </c>
      <c r="W258" s="492">
        <v>18</v>
      </c>
      <c r="X258" s="492">
        <v>19</v>
      </c>
      <c r="Y258" s="492">
        <v>20</v>
      </c>
      <c r="Z258" s="492">
        <v>21</v>
      </c>
      <c r="AA258" s="492">
        <v>22</v>
      </c>
      <c r="AB258" s="492">
        <v>23</v>
      </c>
      <c r="AC258" s="492">
        <v>24</v>
      </c>
      <c r="AD258" s="492">
        <v>25</v>
      </c>
      <c r="AE258" s="492">
        <v>26</v>
      </c>
      <c r="AF258" s="492">
        <v>27</v>
      </c>
      <c r="AG258" s="492">
        <v>28</v>
      </c>
      <c r="AH258" s="492">
        <v>29</v>
      </c>
      <c r="AI258" s="492">
        <v>30</v>
      </c>
      <c r="AJ258" s="492">
        <v>31</v>
      </c>
      <c r="AK258" s="492">
        <v>32</v>
      </c>
      <c r="AL258" s="492">
        <v>33</v>
      </c>
      <c r="AM258" s="492">
        <v>34</v>
      </c>
      <c r="AN258" s="492">
        <v>35</v>
      </c>
      <c r="AO258" s="492">
        <v>36</v>
      </c>
      <c r="AP258" s="492">
        <v>37</v>
      </c>
      <c r="AQ258" s="492">
        <v>38</v>
      </c>
      <c r="AR258" s="492">
        <v>39</v>
      </c>
      <c r="AS258" s="492">
        <v>40</v>
      </c>
      <c r="AT258" s="492">
        <v>41</v>
      </c>
      <c r="AU258" s="492">
        <v>42</v>
      </c>
      <c r="AV258" s="492">
        <v>43</v>
      </c>
      <c r="AW258" s="492">
        <v>44</v>
      </c>
      <c r="AX258" s="492">
        <v>45</v>
      </c>
      <c r="AY258" s="492">
        <v>46</v>
      </c>
      <c r="AZ258" s="492">
        <v>47</v>
      </c>
      <c r="BA258" s="492">
        <v>48</v>
      </c>
      <c r="BB258" s="492">
        <v>49</v>
      </c>
      <c r="BC258" s="492">
        <v>50</v>
      </c>
      <c r="BD258" s="492">
        <v>51</v>
      </c>
      <c r="BE258" s="492">
        <v>52</v>
      </c>
      <c r="BF258" s="492">
        <v>53</v>
      </c>
      <c r="BG258" s="492">
        <v>54</v>
      </c>
    </row>
    <row r="259" spans="1:64">
      <c r="E259" s="492" t="s">
        <v>311</v>
      </c>
      <c r="F259" s="492">
        <v>5</v>
      </c>
      <c r="G259" s="492">
        <v>40</v>
      </c>
      <c r="H259" s="492">
        <v>12</v>
      </c>
      <c r="I259" s="492">
        <v>52</v>
      </c>
      <c r="J259" s="492">
        <v>31</v>
      </c>
      <c r="K259" s="492">
        <v>45</v>
      </c>
      <c r="L259" s="492">
        <v>15</v>
      </c>
      <c r="M259" s="492">
        <v>19</v>
      </c>
      <c r="N259" s="492">
        <v>6</v>
      </c>
      <c r="O259" s="492">
        <v>2</v>
      </c>
      <c r="P259" s="492">
        <v>14</v>
      </c>
      <c r="Q259" s="492">
        <v>3</v>
      </c>
      <c r="R259" s="492">
        <v>7</v>
      </c>
      <c r="S259" s="492">
        <v>41</v>
      </c>
      <c r="T259" s="492">
        <v>47</v>
      </c>
      <c r="U259" s="492">
        <v>44</v>
      </c>
      <c r="V259" s="492">
        <v>53</v>
      </c>
      <c r="W259" s="492">
        <v>20</v>
      </c>
      <c r="X259" s="492">
        <v>1</v>
      </c>
      <c r="Y259" s="492">
        <v>27</v>
      </c>
      <c r="Z259" s="492">
        <v>30</v>
      </c>
      <c r="AA259" s="492">
        <v>9</v>
      </c>
      <c r="AB259" s="492">
        <v>32</v>
      </c>
      <c r="AC259" s="492">
        <v>51</v>
      </c>
      <c r="AD259" s="492">
        <v>23</v>
      </c>
      <c r="AE259" s="492">
        <v>50</v>
      </c>
      <c r="AF259" s="492">
        <v>13</v>
      </c>
      <c r="AG259" s="492">
        <v>34</v>
      </c>
      <c r="AH259" s="492">
        <v>26</v>
      </c>
      <c r="AI259" s="492">
        <v>18</v>
      </c>
      <c r="AJ259" s="492">
        <v>4</v>
      </c>
      <c r="AK259" s="492">
        <v>25</v>
      </c>
      <c r="AL259" s="492">
        <v>10</v>
      </c>
      <c r="AM259" s="492">
        <v>28</v>
      </c>
      <c r="AN259" s="492">
        <v>36</v>
      </c>
      <c r="AO259" s="492">
        <v>49</v>
      </c>
      <c r="AP259" s="492">
        <v>33</v>
      </c>
      <c r="AQ259" s="492">
        <v>42</v>
      </c>
      <c r="AR259" s="492">
        <v>17</v>
      </c>
      <c r="AS259" s="492">
        <v>37</v>
      </c>
      <c r="AT259" s="492">
        <v>35</v>
      </c>
      <c r="AU259" s="492">
        <v>38</v>
      </c>
      <c r="AV259" s="492">
        <v>29</v>
      </c>
      <c r="AW259" s="492">
        <v>21</v>
      </c>
      <c r="AX259" s="492">
        <v>46</v>
      </c>
      <c r="AY259" s="492">
        <v>54</v>
      </c>
      <c r="AZ259" s="492">
        <v>8</v>
      </c>
      <c r="BA259" s="492">
        <v>24</v>
      </c>
      <c r="BB259" s="492">
        <v>16</v>
      </c>
      <c r="BC259" s="492">
        <v>43</v>
      </c>
      <c r="BD259" s="492">
        <v>39</v>
      </c>
      <c r="BE259" s="492">
        <v>48</v>
      </c>
      <c r="BF259" s="492">
        <v>22</v>
      </c>
      <c r="BG259" s="492">
        <v>11</v>
      </c>
    </row>
    <row r="262" spans="1:64">
      <c r="D262" s="496">
        <v>55</v>
      </c>
      <c r="E262" s="496" t="s">
        <v>338</v>
      </c>
    </row>
    <row r="263" spans="1:64">
      <c r="E263" s="492" t="s">
        <v>283</v>
      </c>
      <c r="F263" s="492">
        <v>1</v>
      </c>
      <c r="G263" s="492">
        <v>2</v>
      </c>
      <c r="H263" s="492">
        <v>3</v>
      </c>
      <c r="I263" s="492">
        <v>4</v>
      </c>
      <c r="J263" s="492">
        <v>5</v>
      </c>
      <c r="K263" s="492">
        <v>6</v>
      </c>
      <c r="L263" s="492">
        <v>7</v>
      </c>
      <c r="M263" s="492">
        <v>8</v>
      </c>
      <c r="N263" s="492">
        <v>9</v>
      </c>
      <c r="O263" s="492">
        <v>10</v>
      </c>
      <c r="P263" s="492">
        <v>11</v>
      </c>
      <c r="Q263" s="492">
        <v>12</v>
      </c>
      <c r="R263" s="492">
        <v>13</v>
      </c>
      <c r="S263" s="492">
        <v>14</v>
      </c>
      <c r="T263" s="492">
        <v>15</v>
      </c>
      <c r="U263" s="492">
        <v>16</v>
      </c>
      <c r="V263" s="492">
        <v>17</v>
      </c>
      <c r="W263" s="492">
        <v>18</v>
      </c>
      <c r="X263" s="492">
        <v>19</v>
      </c>
      <c r="Y263" s="492">
        <v>20</v>
      </c>
      <c r="Z263" s="492">
        <v>21</v>
      </c>
      <c r="AA263" s="492">
        <v>22</v>
      </c>
      <c r="AB263" s="492">
        <v>23</v>
      </c>
      <c r="AC263" s="492">
        <v>24</v>
      </c>
      <c r="AD263" s="492">
        <v>25</v>
      </c>
      <c r="AE263" s="492">
        <v>26</v>
      </c>
      <c r="AF263" s="492">
        <v>27</v>
      </c>
      <c r="AG263" s="492">
        <v>28</v>
      </c>
      <c r="AH263" s="492">
        <v>29</v>
      </c>
      <c r="AI263" s="492">
        <v>30</v>
      </c>
      <c r="AJ263" s="492">
        <v>31</v>
      </c>
      <c r="AK263" s="492">
        <v>32</v>
      </c>
      <c r="AL263" s="492">
        <v>33</v>
      </c>
      <c r="AM263" s="492">
        <v>34</v>
      </c>
      <c r="AN263" s="492">
        <v>35</v>
      </c>
      <c r="AO263" s="492">
        <v>36</v>
      </c>
      <c r="AP263" s="492">
        <v>37</v>
      </c>
      <c r="AQ263" s="492">
        <v>38</v>
      </c>
      <c r="AR263" s="492">
        <v>39</v>
      </c>
      <c r="AS263" s="492">
        <v>40</v>
      </c>
      <c r="AT263" s="492">
        <v>41</v>
      </c>
      <c r="AU263" s="492">
        <v>42</v>
      </c>
      <c r="AV263" s="492">
        <v>43</v>
      </c>
      <c r="AW263" s="492">
        <v>44</v>
      </c>
      <c r="AX263" s="492">
        <v>45</v>
      </c>
      <c r="AY263" s="492">
        <v>46</v>
      </c>
      <c r="AZ263" s="492">
        <v>47</v>
      </c>
      <c r="BA263" s="492">
        <v>48</v>
      </c>
      <c r="BB263" s="492">
        <v>49</v>
      </c>
      <c r="BC263" s="492">
        <v>50</v>
      </c>
      <c r="BD263" s="492">
        <v>51</v>
      </c>
      <c r="BE263" s="492">
        <v>52</v>
      </c>
      <c r="BF263" s="492">
        <v>53</v>
      </c>
      <c r="BG263" s="492">
        <v>54</v>
      </c>
      <c r="BH263" s="492">
        <v>55</v>
      </c>
    </row>
    <row r="264" spans="1:64">
      <c r="E264" s="492" t="s">
        <v>311</v>
      </c>
      <c r="F264" s="492">
        <v>45</v>
      </c>
      <c r="G264" s="492">
        <v>53</v>
      </c>
      <c r="H264" s="492">
        <v>4</v>
      </c>
      <c r="I264" s="492">
        <v>46</v>
      </c>
      <c r="J264" s="492">
        <v>12</v>
      </c>
      <c r="K264" s="492">
        <v>39</v>
      </c>
      <c r="L264" s="492">
        <v>10</v>
      </c>
      <c r="M264" s="492">
        <v>34</v>
      </c>
      <c r="N264" s="492">
        <v>42</v>
      </c>
      <c r="O264" s="492">
        <v>26</v>
      </c>
      <c r="P264" s="492">
        <v>35</v>
      </c>
      <c r="Q264" s="492">
        <v>49</v>
      </c>
      <c r="R264" s="492">
        <v>25</v>
      </c>
      <c r="S264" s="492">
        <v>37</v>
      </c>
      <c r="T264" s="492">
        <v>52</v>
      </c>
      <c r="U264" s="492">
        <v>15</v>
      </c>
      <c r="V264" s="492">
        <v>55</v>
      </c>
      <c r="W264" s="492">
        <v>24</v>
      </c>
      <c r="X264" s="492">
        <v>33</v>
      </c>
      <c r="Y264" s="492">
        <v>6</v>
      </c>
      <c r="Z264" s="492">
        <v>54</v>
      </c>
      <c r="AA264" s="492">
        <v>43</v>
      </c>
      <c r="AB264" s="492">
        <v>50</v>
      </c>
      <c r="AC264" s="492">
        <v>16</v>
      </c>
      <c r="AD264" s="492">
        <v>7</v>
      </c>
      <c r="AE264" s="492">
        <v>40</v>
      </c>
      <c r="AF264" s="492">
        <v>8</v>
      </c>
      <c r="AG264" s="492">
        <v>17</v>
      </c>
      <c r="AH264" s="492">
        <v>41</v>
      </c>
      <c r="AI264" s="492">
        <v>51</v>
      </c>
      <c r="AJ264" s="492">
        <v>5</v>
      </c>
      <c r="AK264" s="492">
        <v>23</v>
      </c>
      <c r="AL264" s="492">
        <v>27</v>
      </c>
      <c r="AM264" s="492">
        <v>18</v>
      </c>
      <c r="AN264" s="492">
        <v>11</v>
      </c>
      <c r="AO264" s="492">
        <v>30</v>
      </c>
      <c r="AP264" s="492">
        <v>13</v>
      </c>
      <c r="AQ264" s="492">
        <v>32</v>
      </c>
      <c r="AR264" s="492">
        <v>38</v>
      </c>
      <c r="AS264" s="492">
        <v>1</v>
      </c>
      <c r="AT264" s="492">
        <v>14</v>
      </c>
      <c r="AU264" s="492">
        <v>29</v>
      </c>
      <c r="AV264" s="492">
        <v>22</v>
      </c>
      <c r="AW264" s="492">
        <v>48</v>
      </c>
      <c r="AX264" s="492">
        <v>2</v>
      </c>
      <c r="AY264" s="492">
        <v>19</v>
      </c>
      <c r="AZ264" s="492">
        <v>44</v>
      </c>
      <c r="BA264" s="492">
        <v>47</v>
      </c>
      <c r="BB264" s="492">
        <v>21</v>
      </c>
      <c r="BC264" s="492">
        <v>31</v>
      </c>
      <c r="BD264" s="492">
        <v>20</v>
      </c>
      <c r="BE264" s="492">
        <v>3</v>
      </c>
      <c r="BF264" s="492">
        <v>9</v>
      </c>
      <c r="BG264" s="492">
        <v>36</v>
      </c>
      <c r="BH264" s="492">
        <v>28</v>
      </c>
    </row>
    <row r="267" spans="1:64">
      <c r="D267" s="496">
        <v>56</v>
      </c>
      <c r="E267" s="496" t="s">
        <v>338</v>
      </c>
    </row>
    <row r="268" spans="1:64">
      <c r="E268" s="492" t="s">
        <v>283</v>
      </c>
      <c r="F268" s="492">
        <v>1</v>
      </c>
      <c r="G268" s="492">
        <v>2</v>
      </c>
      <c r="H268" s="492">
        <v>3</v>
      </c>
      <c r="I268" s="492">
        <v>4</v>
      </c>
      <c r="J268" s="492">
        <v>5</v>
      </c>
      <c r="K268" s="492">
        <v>6</v>
      </c>
      <c r="L268" s="492">
        <v>7</v>
      </c>
      <c r="M268" s="492">
        <v>8</v>
      </c>
      <c r="N268" s="492">
        <v>9</v>
      </c>
      <c r="O268" s="492">
        <v>10</v>
      </c>
      <c r="P268" s="492">
        <v>11</v>
      </c>
      <c r="Q268" s="492">
        <v>12</v>
      </c>
      <c r="R268" s="492">
        <v>13</v>
      </c>
      <c r="S268" s="492">
        <v>14</v>
      </c>
      <c r="T268" s="492">
        <v>15</v>
      </c>
      <c r="U268" s="492">
        <v>16</v>
      </c>
      <c r="V268" s="492">
        <v>17</v>
      </c>
      <c r="W268" s="492">
        <v>18</v>
      </c>
      <c r="X268" s="492">
        <v>19</v>
      </c>
      <c r="Y268" s="492">
        <v>20</v>
      </c>
      <c r="Z268" s="492">
        <v>21</v>
      </c>
      <c r="AA268" s="492">
        <v>22</v>
      </c>
      <c r="AB268" s="492">
        <v>23</v>
      </c>
      <c r="AC268" s="492">
        <v>24</v>
      </c>
      <c r="AD268" s="492">
        <v>25</v>
      </c>
      <c r="AE268" s="492">
        <v>26</v>
      </c>
      <c r="AF268" s="492">
        <v>27</v>
      </c>
      <c r="AG268" s="492">
        <v>28</v>
      </c>
      <c r="AH268" s="492">
        <v>29</v>
      </c>
      <c r="AI268" s="492">
        <v>30</v>
      </c>
      <c r="AJ268" s="492">
        <v>31</v>
      </c>
      <c r="AK268" s="492">
        <v>32</v>
      </c>
      <c r="AL268" s="492">
        <v>33</v>
      </c>
      <c r="AM268" s="492">
        <v>34</v>
      </c>
      <c r="AN268" s="492">
        <v>35</v>
      </c>
      <c r="AO268" s="492">
        <v>36</v>
      </c>
      <c r="AP268" s="492">
        <v>37</v>
      </c>
      <c r="AQ268" s="492">
        <v>38</v>
      </c>
      <c r="AR268" s="492">
        <v>39</v>
      </c>
      <c r="AS268" s="492">
        <v>40</v>
      </c>
      <c r="AT268" s="492">
        <v>41</v>
      </c>
      <c r="AU268" s="492">
        <v>42</v>
      </c>
      <c r="AV268" s="492">
        <v>43</v>
      </c>
      <c r="AW268" s="492">
        <v>44</v>
      </c>
      <c r="AY268" s="492">
        <v>45</v>
      </c>
      <c r="AZ268" s="492">
        <v>46</v>
      </c>
      <c r="BA268" s="492">
        <v>47</v>
      </c>
      <c r="BB268" s="492">
        <v>48</v>
      </c>
      <c r="BD268" s="492">
        <v>49</v>
      </c>
      <c r="BE268" s="492">
        <v>50</v>
      </c>
      <c r="BF268" s="492">
        <v>51</v>
      </c>
      <c r="BG268" s="492">
        <v>52</v>
      </c>
      <c r="BI268" s="492">
        <v>53</v>
      </c>
      <c r="BJ268" s="492">
        <v>54</v>
      </c>
      <c r="BK268" s="492">
        <v>55</v>
      </c>
      <c r="BL268" s="492">
        <v>56</v>
      </c>
    </row>
    <row r="269" spans="1:64">
      <c r="E269" s="492" t="s">
        <v>311</v>
      </c>
      <c r="F269" s="492">
        <v>5</v>
      </c>
      <c r="G269" s="492">
        <v>55</v>
      </c>
      <c r="H269" s="492">
        <v>35</v>
      </c>
      <c r="I269" s="492">
        <v>45</v>
      </c>
      <c r="J269" s="492">
        <v>50</v>
      </c>
      <c r="K269" s="492">
        <v>39</v>
      </c>
      <c r="L269" s="492">
        <v>44</v>
      </c>
      <c r="M269" s="492">
        <v>17</v>
      </c>
      <c r="N269" s="492">
        <v>28</v>
      </c>
      <c r="O269" s="492">
        <v>53</v>
      </c>
      <c r="P269" s="492">
        <v>29</v>
      </c>
      <c r="Q269" s="492">
        <v>43</v>
      </c>
      <c r="R269" s="492">
        <v>48</v>
      </c>
      <c r="S269" s="492">
        <v>49</v>
      </c>
      <c r="T269" s="492">
        <v>16</v>
      </c>
      <c r="U269" s="492">
        <v>25</v>
      </c>
      <c r="V269" s="492">
        <v>47</v>
      </c>
      <c r="W269" s="492">
        <v>2</v>
      </c>
      <c r="X269" s="492">
        <v>8</v>
      </c>
      <c r="Y269" s="492">
        <v>31</v>
      </c>
      <c r="Z269" s="492">
        <v>9</v>
      </c>
      <c r="AA269" s="492">
        <v>23</v>
      </c>
      <c r="AB269" s="492">
        <v>42</v>
      </c>
      <c r="AC269" s="492">
        <v>11</v>
      </c>
      <c r="AD269" s="492">
        <v>54</v>
      </c>
      <c r="AE269" s="492">
        <v>4</v>
      </c>
      <c r="AF269" s="492">
        <v>38</v>
      </c>
      <c r="AG269" s="492">
        <v>22</v>
      </c>
      <c r="AH269" s="492">
        <v>51</v>
      </c>
      <c r="AI269" s="492">
        <v>32</v>
      </c>
      <c r="AJ269" s="492">
        <v>14</v>
      </c>
      <c r="AK269" s="492">
        <v>30</v>
      </c>
      <c r="AL269" s="492">
        <v>46</v>
      </c>
      <c r="AM269" s="492">
        <v>36</v>
      </c>
      <c r="AN269" s="492">
        <v>41</v>
      </c>
      <c r="AO269" s="492">
        <v>56</v>
      </c>
      <c r="AP269" s="492">
        <v>52</v>
      </c>
      <c r="AQ269" s="492">
        <v>37</v>
      </c>
      <c r="AR269" s="492">
        <v>13</v>
      </c>
      <c r="AS269" s="492">
        <v>6</v>
      </c>
      <c r="AT269" s="492">
        <v>19</v>
      </c>
      <c r="AU269" s="492">
        <v>24</v>
      </c>
      <c r="AV269" s="492">
        <v>12</v>
      </c>
      <c r="AW269" s="492">
        <v>7</v>
      </c>
      <c r="AY269" s="492">
        <v>40</v>
      </c>
      <c r="AZ269" s="492">
        <v>3</v>
      </c>
      <c r="BA269" s="492">
        <v>27</v>
      </c>
      <c r="BB269" s="492">
        <v>21</v>
      </c>
      <c r="BD269" s="492">
        <v>15</v>
      </c>
      <c r="BE269" s="492">
        <v>33</v>
      </c>
      <c r="BF269" s="492">
        <v>20</v>
      </c>
      <c r="BG269" s="492">
        <v>26</v>
      </c>
      <c r="BI269" s="492">
        <v>10</v>
      </c>
      <c r="BJ269" s="492">
        <v>18</v>
      </c>
      <c r="BK269" s="492">
        <v>34</v>
      </c>
      <c r="BL269" s="492">
        <v>1</v>
      </c>
    </row>
    <row r="272" spans="1:64">
      <c r="D272" s="496">
        <v>57</v>
      </c>
      <c r="E272" s="496" t="s">
        <v>338</v>
      </c>
    </row>
    <row r="273" spans="4:65">
      <c r="E273" s="492" t="s">
        <v>283</v>
      </c>
      <c r="F273" s="492">
        <v>1</v>
      </c>
      <c r="G273" s="492">
        <v>2</v>
      </c>
      <c r="H273" s="492">
        <v>3</v>
      </c>
      <c r="I273" s="492">
        <v>4</v>
      </c>
      <c r="J273" s="492">
        <v>5</v>
      </c>
      <c r="K273" s="492">
        <v>6</v>
      </c>
      <c r="L273" s="492">
        <v>7</v>
      </c>
      <c r="M273" s="492">
        <v>8</v>
      </c>
      <c r="N273" s="492">
        <v>9</v>
      </c>
      <c r="O273" s="492">
        <v>10</v>
      </c>
      <c r="P273" s="492">
        <v>11</v>
      </c>
      <c r="Q273" s="492">
        <v>12</v>
      </c>
      <c r="R273" s="492">
        <v>13</v>
      </c>
      <c r="S273" s="492">
        <v>14</v>
      </c>
      <c r="T273" s="492">
        <v>15</v>
      </c>
      <c r="U273" s="492">
        <v>16</v>
      </c>
      <c r="V273" s="492">
        <v>17</v>
      </c>
      <c r="W273" s="492">
        <v>18</v>
      </c>
      <c r="X273" s="492">
        <v>19</v>
      </c>
      <c r="Y273" s="492">
        <v>20</v>
      </c>
      <c r="Z273" s="492">
        <v>21</v>
      </c>
      <c r="AA273" s="492">
        <v>22</v>
      </c>
      <c r="AB273" s="492">
        <v>23</v>
      </c>
      <c r="AC273" s="492">
        <v>24</v>
      </c>
      <c r="AD273" s="492">
        <v>25</v>
      </c>
      <c r="AE273" s="492">
        <v>26</v>
      </c>
      <c r="AF273" s="492">
        <v>27</v>
      </c>
      <c r="AG273" s="492">
        <v>28</v>
      </c>
      <c r="AH273" s="492">
        <v>29</v>
      </c>
      <c r="AI273" s="492">
        <v>30</v>
      </c>
      <c r="AJ273" s="492">
        <v>31</v>
      </c>
      <c r="AK273" s="492">
        <v>32</v>
      </c>
      <c r="AL273" s="492">
        <v>33</v>
      </c>
      <c r="AM273" s="492">
        <v>34</v>
      </c>
      <c r="AN273" s="492">
        <v>35</v>
      </c>
      <c r="AO273" s="492">
        <v>36</v>
      </c>
      <c r="AP273" s="492">
        <v>37</v>
      </c>
      <c r="AQ273" s="492">
        <v>38</v>
      </c>
      <c r="AR273" s="492">
        <v>39</v>
      </c>
      <c r="AS273" s="492">
        <v>40</v>
      </c>
      <c r="AT273" s="492">
        <v>41</v>
      </c>
      <c r="AU273" s="492">
        <v>42</v>
      </c>
      <c r="AV273" s="492">
        <v>43</v>
      </c>
      <c r="AW273" s="492">
        <v>44</v>
      </c>
      <c r="AX273" s="492">
        <v>45</v>
      </c>
      <c r="AY273" s="492">
        <v>46</v>
      </c>
      <c r="AZ273" s="492">
        <v>47</v>
      </c>
      <c r="BA273" s="492">
        <v>48</v>
      </c>
      <c r="BB273" s="492">
        <v>49</v>
      </c>
      <c r="BD273" s="492">
        <v>50</v>
      </c>
      <c r="BE273" s="492">
        <v>51</v>
      </c>
      <c r="BF273" s="492">
        <v>52</v>
      </c>
      <c r="BG273" s="492">
        <v>53</v>
      </c>
      <c r="BI273" s="492">
        <v>54</v>
      </c>
      <c r="BJ273" s="492">
        <v>55</v>
      </c>
      <c r="BK273" s="492">
        <v>56</v>
      </c>
      <c r="BL273" s="492">
        <v>57</v>
      </c>
    </row>
    <row r="274" spans="4:65">
      <c r="E274" s="492" t="s">
        <v>311</v>
      </c>
      <c r="F274" s="492">
        <v>14</v>
      </c>
      <c r="G274" s="492">
        <v>33</v>
      </c>
      <c r="H274" s="492">
        <v>55</v>
      </c>
      <c r="I274" s="492">
        <v>8</v>
      </c>
      <c r="J274" s="492">
        <v>21</v>
      </c>
      <c r="K274" s="492">
        <v>20</v>
      </c>
      <c r="L274" s="492">
        <v>56</v>
      </c>
      <c r="M274" s="492">
        <v>37</v>
      </c>
      <c r="N274" s="492">
        <v>3</v>
      </c>
      <c r="O274" s="492">
        <v>31</v>
      </c>
      <c r="P274" s="492">
        <v>40</v>
      </c>
      <c r="Q274" s="492">
        <v>57</v>
      </c>
      <c r="R274" s="492">
        <v>30</v>
      </c>
      <c r="S274" s="492">
        <v>50</v>
      </c>
      <c r="T274" s="492">
        <v>47</v>
      </c>
      <c r="U274" s="492">
        <v>39</v>
      </c>
      <c r="V274" s="492">
        <v>49</v>
      </c>
      <c r="W274" s="492">
        <v>19</v>
      </c>
      <c r="X274" s="492">
        <v>1</v>
      </c>
      <c r="Y274" s="492">
        <v>26</v>
      </c>
      <c r="Z274" s="492">
        <v>5</v>
      </c>
      <c r="AA274" s="492">
        <v>48</v>
      </c>
      <c r="AB274" s="492">
        <v>42</v>
      </c>
      <c r="AC274" s="492">
        <v>12</v>
      </c>
      <c r="AD274" s="492">
        <v>54</v>
      </c>
      <c r="AE274" s="492">
        <v>44</v>
      </c>
      <c r="AF274" s="492">
        <v>23</v>
      </c>
      <c r="AG274" s="492">
        <v>2</v>
      </c>
      <c r="AH274" s="492">
        <v>51</v>
      </c>
      <c r="AI274" s="492">
        <v>27</v>
      </c>
      <c r="AJ274" s="492">
        <v>10</v>
      </c>
      <c r="AK274" s="492">
        <v>52</v>
      </c>
      <c r="AL274" s="492">
        <v>17</v>
      </c>
      <c r="AM274" s="492">
        <v>46</v>
      </c>
      <c r="AN274" s="492">
        <v>36</v>
      </c>
      <c r="AO274" s="492">
        <v>35</v>
      </c>
      <c r="AP274" s="492">
        <v>9</v>
      </c>
      <c r="AQ274" s="492">
        <v>53</v>
      </c>
      <c r="AR274" s="492">
        <v>41</v>
      </c>
      <c r="AS274" s="492">
        <v>11</v>
      </c>
      <c r="AT274" s="492">
        <v>25</v>
      </c>
      <c r="AU274" s="492">
        <v>13</v>
      </c>
      <c r="AV274" s="492">
        <v>45</v>
      </c>
      <c r="AW274" s="492">
        <v>6</v>
      </c>
      <c r="AX274" s="492">
        <v>18</v>
      </c>
      <c r="AY274" s="492">
        <v>34</v>
      </c>
      <c r="AZ274" s="492">
        <v>43</v>
      </c>
      <c r="BA274" s="492">
        <v>22</v>
      </c>
      <c r="BB274" s="492">
        <v>16</v>
      </c>
      <c r="BD274" s="492">
        <v>15</v>
      </c>
      <c r="BE274" s="492">
        <v>29</v>
      </c>
      <c r="BF274" s="492">
        <v>4</v>
      </c>
      <c r="BG274" s="492">
        <v>38</v>
      </c>
      <c r="BI274" s="492">
        <v>24</v>
      </c>
      <c r="BJ274" s="492">
        <v>28</v>
      </c>
      <c r="BK274" s="492">
        <v>7</v>
      </c>
      <c r="BL274" s="492">
        <v>32</v>
      </c>
    </row>
    <row r="277" spans="4:65">
      <c r="D277" s="496">
        <v>58</v>
      </c>
      <c r="E277" s="496" t="s">
        <v>338</v>
      </c>
    </row>
    <row r="278" spans="4:65">
      <c r="E278" s="492" t="s">
        <v>283</v>
      </c>
      <c r="F278" s="492">
        <v>1</v>
      </c>
      <c r="G278" s="492">
        <v>2</v>
      </c>
      <c r="H278" s="492">
        <v>3</v>
      </c>
      <c r="I278" s="492">
        <v>4</v>
      </c>
      <c r="J278" s="492">
        <v>5</v>
      </c>
      <c r="K278" s="492">
        <v>6</v>
      </c>
      <c r="L278" s="492">
        <v>7</v>
      </c>
      <c r="M278" s="492">
        <v>8</v>
      </c>
      <c r="N278" s="492">
        <v>9</v>
      </c>
      <c r="O278" s="492">
        <v>10</v>
      </c>
      <c r="P278" s="492">
        <v>11</v>
      </c>
      <c r="Q278" s="492">
        <v>12</v>
      </c>
      <c r="R278" s="492">
        <v>13</v>
      </c>
      <c r="S278" s="492">
        <v>14</v>
      </c>
      <c r="T278" s="492">
        <v>15</v>
      </c>
      <c r="U278" s="492">
        <v>16</v>
      </c>
      <c r="V278" s="492">
        <v>17</v>
      </c>
      <c r="W278" s="492">
        <v>18</v>
      </c>
      <c r="X278" s="492">
        <v>19</v>
      </c>
      <c r="Y278" s="492">
        <v>20</v>
      </c>
      <c r="Z278" s="492">
        <v>21</v>
      </c>
      <c r="AA278" s="492">
        <v>22</v>
      </c>
      <c r="AB278" s="492">
        <v>23</v>
      </c>
      <c r="AC278" s="492">
        <v>24</v>
      </c>
      <c r="AD278" s="492">
        <v>25</v>
      </c>
      <c r="AE278" s="492">
        <v>26</v>
      </c>
      <c r="AF278" s="492">
        <v>27</v>
      </c>
      <c r="AG278" s="492">
        <v>28</v>
      </c>
      <c r="AH278" s="492">
        <v>29</v>
      </c>
      <c r="AI278" s="492">
        <v>30</v>
      </c>
      <c r="AJ278" s="492">
        <v>31</v>
      </c>
      <c r="AK278" s="492">
        <v>32</v>
      </c>
      <c r="AL278" s="492">
        <v>33</v>
      </c>
      <c r="AM278" s="492">
        <v>34</v>
      </c>
      <c r="AN278" s="492">
        <v>35</v>
      </c>
      <c r="AO278" s="492">
        <v>36</v>
      </c>
      <c r="AP278" s="492">
        <v>37</v>
      </c>
      <c r="AQ278" s="492">
        <v>38</v>
      </c>
      <c r="AR278" s="492">
        <v>39</v>
      </c>
      <c r="AS278" s="492">
        <v>40</v>
      </c>
      <c r="AT278" s="492">
        <v>41</v>
      </c>
      <c r="AU278" s="492">
        <v>42</v>
      </c>
      <c r="AV278" s="492">
        <v>43</v>
      </c>
      <c r="AW278" s="492">
        <v>44</v>
      </c>
      <c r="AX278" s="492">
        <v>45</v>
      </c>
      <c r="AY278" s="492">
        <v>46</v>
      </c>
      <c r="AZ278" s="492">
        <v>47</v>
      </c>
      <c r="BA278" s="492">
        <v>48</v>
      </c>
      <c r="BB278" s="492">
        <v>49</v>
      </c>
      <c r="BC278" s="492">
        <v>50</v>
      </c>
      <c r="BD278" s="492">
        <v>51</v>
      </c>
      <c r="BE278" s="492">
        <v>52</v>
      </c>
      <c r="BF278" s="492">
        <v>53</v>
      </c>
      <c r="BG278" s="492">
        <v>54</v>
      </c>
      <c r="BI278" s="492">
        <v>55</v>
      </c>
      <c r="BJ278" s="492">
        <v>56</v>
      </c>
      <c r="BK278" s="492">
        <v>57</v>
      </c>
      <c r="BL278" s="492">
        <v>58</v>
      </c>
    </row>
    <row r="279" spans="4:65">
      <c r="E279" s="492" t="s">
        <v>311</v>
      </c>
      <c r="F279" s="492">
        <v>24</v>
      </c>
      <c r="G279" s="492">
        <v>43</v>
      </c>
      <c r="H279" s="492">
        <v>34</v>
      </c>
      <c r="I279" s="492">
        <v>8</v>
      </c>
      <c r="J279" s="492">
        <v>46</v>
      </c>
      <c r="K279" s="492">
        <v>45</v>
      </c>
      <c r="L279" s="492">
        <v>40</v>
      </c>
      <c r="M279" s="492">
        <v>50</v>
      </c>
      <c r="N279" s="492">
        <v>1</v>
      </c>
      <c r="O279" s="492">
        <v>26</v>
      </c>
      <c r="P279" s="492">
        <v>44</v>
      </c>
      <c r="Q279" s="492">
        <v>18</v>
      </c>
      <c r="R279" s="492">
        <v>22</v>
      </c>
      <c r="S279" s="492">
        <v>52</v>
      </c>
      <c r="T279" s="492">
        <v>11</v>
      </c>
      <c r="U279" s="492">
        <v>30</v>
      </c>
      <c r="V279" s="492">
        <v>33</v>
      </c>
      <c r="W279" s="492">
        <v>42</v>
      </c>
      <c r="X279" s="492">
        <v>51</v>
      </c>
      <c r="Y279" s="492">
        <v>38</v>
      </c>
      <c r="Z279" s="492">
        <v>20</v>
      </c>
      <c r="AA279" s="492">
        <v>13</v>
      </c>
      <c r="AB279" s="492">
        <v>7</v>
      </c>
      <c r="AC279" s="492">
        <v>41</v>
      </c>
      <c r="AD279" s="492">
        <v>36</v>
      </c>
      <c r="AE279" s="492">
        <v>35</v>
      </c>
      <c r="AF279" s="492">
        <v>15</v>
      </c>
      <c r="AG279" s="492">
        <v>27</v>
      </c>
      <c r="AH279" s="492">
        <v>57</v>
      </c>
      <c r="AI279" s="492">
        <v>16</v>
      </c>
      <c r="AJ279" s="492">
        <v>25</v>
      </c>
      <c r="AK279" s="492">
        <v>53</v>
      </c>
      <c r="AL279" s="492">
        <v>32</v>
      </c>
      <c r="AM279" s="492">
        <v>37</v>
      </c>
      <c r="AN279" s="492">
        <v>55</v>
      </c>
      <c r="AO279" s="492">
        <v>54</v>
      </c>
      <c r="AP279" s="492">
        <v>49</v>
      </c>
      <c r="AQ279" s="492">
        <v>9</v>
      </c>
      <c r="AR279" s="492">
        <v>2</v>
      </c>
      <c r="AS279" s="492">
        <v>28</v>
      </c>
      <c r="AT279" s="492">
        <v>14</v>
      </c>
      <c r="AU279" s="492">
        <v>19</v>
      </c>
      <c r="AV279" s="492">
        <v>56</v>
      </c>
      <c r="AW279" s="492">
        <v>3</v>
      </c>
      <c r="AX279" s="492">
        <v>31</v>
      </c>
      <c r="AY279" s="492">
        <v>4</v>
      </c>
      <c r="AZ279" s="492">
        <v>58</v>
      </c>
      <c r="BA279" s="492">
        <v>47</v>
      </c>
      <c r="BB279" s="492">
        <v>6</v>
      </c>
      <c r="BC279" s="492">
        <v>21</v>
      </c>
      <c r="BD279" s="492">
        <v>5</v>
      </c>
      <c r="BE279" s="492">
        <v>23</v>
      </c>
      <c r="BF279" s="492">
        <v>17</v>
      </c>
      <c r="BG279" s="492">
        <v>12</v>
      </c>
      <c r="BI279" s="492">
        <v>10</v>
      </c>
      <c r="BJ279" s="492">
        <v>29</v>
      </c>
      <c r="BK279" s="492">
        <v>39</v>
      </c>
      <c r="BL279" s="492">
        <v>48</v>
      </c>
    </row>
    <row r="282" spans="4:65">
      <c r="D282" s="496">
        <v>59</v>
      </c>
      <c r="E282" s="496" t="s">
        <v>338</v>
      </c>
    </row>
    <row r="283" spans="4:65">
      <c r="E283" s="492" t="s">
        <v>283</v>
      </c>
      <c r="F283" s="492">
        <v>1</v>
      </c>
      <c r="G283" s="492">
        <v>2</v>
      </c>
      <c r="H283" s="492">
        <v>3</v>
      </c>
      <c r="I283" s="492">
        <v>4</v>
      </c>
      <c r="J283" s="492">
        <v>5</v>
      </c>
      <c r="K283" s="492">
        <v>6</v>
      </c>
      <c r="L283" s="492">
        <v>7</v>
      </c>
      <c r="M283" s="492">
        <v>8</v>
      </c>
      <c r="N283" s="492">
        <v>9</v>
      </c>
      <c r="O283" s="492">
        <v>10</v>
      </c>
      <c r="P283" s="492">
        <v>11</v>
      </c>
      <c r="Q283" s="492">
        <v>12</v>
      </c>
      <c r="R283" s="492">
        <v>13</v>
      </c>
      <c r="S283" s="492">
        <v>14</v>
      </c>
      <c r="T283" s="492">
        <v>15</v>
      </c>
      <c r="U283" s="492">
        <v>16</v>
      </c>
      <c r="V283" s="492">
        <v>17</v>
      </c>
      <c r="W283" s="492">
        <v>18</v>
      </c>
      <c r="X283" s="492">
        <v>19</v>
      </c>
      <c r="Y283" s="492">
        <v>20</v>
      </c>
      <c r="Z283" s="492">
        <v>21</v>
      </c>
      <c r="AA283" s="492">
        <v>22</v>
      </c>
      <c r="AB283" s="492">
        <v>23</v>
      </c>
      <c r="AC283" s="492">
        <v>24</v>
      </c>
      <c r="AD283" s="492">
        <v>25</v>
      </c>
      <c r="AE283" s="492">
        <v>26</v>
      </c>
      <c r="AF283" s="492">
        <v>27</v>
      </c>
      <c r="AG283" s="492">
        <v>28</v>
      </c>
      <c r="AH283" s="492">
        <v>29</v>
      </c>
      <c r="AI283" s="492">
        <v>30</v>
      </c>
      <c r="AJ283" s="492">
        <v>31</v>
      </c>
      <c r="AK283" s="492">
        <v>32</v>
      </c>
      <c r="AL283" s="492">
        <v>33</v>
      </c>
      <c r="AM283" s="492">
        <v>34</v>
      </c>
      <c r="AN283" s="492">
        <v>35</v>
      </c>
      <c r="AO283" s="492">
        <v>36</v>
      </c>
      <c r="AP283" s="492">
        <v>37</v>
      </c>
      <c r="AQ283" s="492">
        <v>38</v>
      </c>
      <c r="AR283" s="492">
        <v>39</v>
      </c>
      <c r="AS283" s="492">
        <v>40</v>
      </c>
      <c r="AT283" s="492">
        <v>41</v>
      </c>
      <c r="AU283" s="492">
        <v>42</v>
      </c>
      <c r="AV283" s="492">
        <v>43</v>
      </c>
      <c r="AW283" s="492">
        <v>44</v>
      </c>
      <c r="AX283" s="492">
        <v>45</v>
      </c>
      <c r="AY283" s="492">
        <v>46</v>
      </c>
      <c r="AZ283" s="492">
        <v>47</v>
      </c>
      <c r="BA283" s="492">
        <v>48</v>
      </c>
      <c r="BB283" s="492">
        <v>49</v>
      </c>
      <c r="BC283" s="492">
        <v>50</v>
      </c>
      <c r="BD283" s="492">
        <v>51</v>
      </c>
      <c r="BE283" s="492">
        <v>52</v>
      </c>
      <c r="BF283" s="492">
        <v>53</v>
      </c>
      <c r="BG283" s="492">
        <v>54</v>
      </c>
      <c r="BH283" s="492">
        <v>55</v>
      </c>
      <c r="BI283" s="492">
        <v>56</v>
      </c>
      <c r="BJ283" s="492">
        <v>57</v>
      </c>
      <c r="BK283" s="492">
        <v>58</v>
      </c>
      <c r="BL283" s="492">
        <v>59</v>
      </c>
    </row>
    <row r="284" spans="4:65">
      <c r="E284" s="492" t="s">
        <v>311</v>
      </c>
      <c r="F284" s="492">
        <v>50</v>
      </c>
      <c r="G284" s="492">
        <v>25</v>
      </c>
      <c r="H284" s="492">
        <v>55</v>
      </c>
      <c r="I284" s="492">
        <v>3</v>
      </c>
      <c r="J284" s="492">
        <v>43</v>
      </c>
      <c r="K284" s="492">
        <v>40</v>
      </c>
      <c r="L284" s="492">
        <v>54</v>
      </c>
      <c r="M284" s="492">
        <v>42</v>
      </c>
      <c r="N284" s="492">
        <v>17</v>
      </c>
      <c r="O284" s="492">
        <v>6</v>
      </c>
      <c r="P284" s="492">
        <v>35</v>
      </c>
      <c r="Q284" s="492">
        <v>23</v>
      </c>
      <c r="R284" s="492">
        <v>12</v>
      </c>
      <c r="S284" s="492">
        <v>26</v>
      </c>
      <c r="T284" s="492">
        <v>1</v>
      </c>
      <c r="U284" s="492">
        <v>39</v>
      </c>
      <c r="V284" s="492">
        <v>9</v>
      </c>
      <c r="W284" s="492">
        <v>2</v>
      </c>
      <c r="X284" s="492">
        <v>21</v>
      </c>
      <c r="Y284" s="492">
        <v>46</v>
      </c>
      <c r="Z284" s="492">
        <v>10</v>
      </c>
      <c r="AA284" s="492">
        <v>59</v>
      </c>
      <c r="AB284" s="492">
        <v>37</v>
      </c>
      <c r="AC284" s="492">
        <v>16</v>
      </c>
      <c r="AD284" s="492">
        <v>48</v>
      </c>
      <c r="AE284" s="492">
        <v>14</v>
      </c>
      <c r="AF284" s="492">
        <v>24</v>
      </c>
      <c r="AG284" s="492">
        <v>27</v>
      </c>
      <c r="AH284" s="492">
        <v>51</v>
      </c>
      <c r="AI284" s="492">
        <v>33</v>
      </c>
      <c r="AJ284" s="492">
        <v>49</v>
      </c>
      <c r="AK284" s="492">
        <v>18</v>
      </c>
      <c r="AL284" s="492">
        <v>57</v>
      </c>
      <c r="AM284" s="492">
        <v>41</v>
      </c>
      <c r="AN284" s="492">
        <v>11</v>
      </c>
      <c r="AO284" s="492">
        <v>44</v>
      </c>
      <c r="AP284" s="492">
        <v>15</v>
      </c>
      <c r="AQ284" s="492">
        <v>47</v>
      </c>
      <c r="AR284" s="492">
        <v>28</v>
      </c>
      <c r="AS284" s="492">
        <v>56</v>
      </c>
      <c r="AT284" s="492">
        <v>34</v>
      </c>
      <c r="AU284" s="492">
        <v>4</v>
      </c>
      <c r="AV284" s="492">
        <v>29</v>
      </c>
      <c r="AW284" s="492">
        <v>7</v>
      </c>
      <c r="AX284" s="492">
        <v>53</v>
      </c>
      <c r="AY284" s="492">
        <v>45</v>
      </c>
      <c r="AZ284" s="492">
        <v>38</v>
      </c>
      <c r="BA284" s="492">
        <v>32</v>
      </c>
      <c r="BB284" s="492">
        <v>8</v>
      </c>
      <c r="BC284" s="492">
        <v>13</v>
      </c>
      <c r="BD284" s="492">
        <v>30</v>
      </c>
      <c r="BE284" s="492">
        <v>58</v>
      </c>
      <c r="BF284" s="492">
        <v>20</v>
      </c>
      <c r="BG284" s="492">
        <v>36</v>
      </c>
      <c r="BH284" s="492">
        <v>31</v>
      </c>
      <c r="BI284" s="492">
        <v>19</v>
      </c>
      <c r="BJ284" s="492">
        <v>5</v>
      </c>
      <c r="BK284" s="492">
        <v>52</v>
      </c>
      <c r="BL284" s="492">
        <v>22</v>
      </c>
    </row>
    <row r="287" spans="4:65">
      <c r="D287" s="496">
        <v>60</v>
      </c>
      <c r="E287" s="496" t="s">
        <v>338</v>
      </c>
    </row>
    <row r="288" spans="4:65">
      <c r="E288" s="492" t="s">
        <v>283</v>
      </c>
      <c r="F288" s="492">
        <v>1</v>
      </c>
      <c r="G288" s="492">
        <v>2</v>
      </c>
      <c r="H288" s="492">
        <v>3</v>
      </c>
      <c r="I288" s="492">
        <v>4</v>
      </c>
      <c r="J288" s="492">
        <v>5</v>
      </c>
      <c r="K288" s="492">
        <v>6</v>
      </c>
      <c r="L288" s="492">
        <v>7</v>
      </c>
      <c r="M288" s="492">
        <v>8</v>
      </c>
      <c r="N288" s="492">
        <v>9</v>
      </c>
      <c r="O288" s="492">
        <v>10</v>
      </c>
      <c r="P288" s="492">
        <v>11</v>
      </c>
      <c r="Q288" s="492">
        <v>12</v>
      </c>
      <c r="R288" s="492">
        <v>13</v>
      </c>
      <c r="S288" s="492">
        <v>14</v>
      </c>
      <c r="T288" s="492">
        <v>15</v>
      </c>
      <c r="U288" s="492">
        <v>16</v>
      </c>
      <c r="V288" s="492">
        <v>17</v>
      </c>
      <c r="W288" s="492">
        <v>18</v>
      </c>
      <c r="X288" s="492">
        <v>19</v>
      </c>
      <c r="Y288" s="492">
        <v>20</v>
      </c>
      <c r="Z288" s="492">
        <v>21</v>
      </c>
      <c r="AA288" s="492">
        <v>22</v>
      </c>
      <c r="AB288" s="492">
        <v>23</v>
      </c>
      <c r="AC288" s="492">
        <v>24</v>
      </c>
      <c r="AD288" s="492">
        <v>25</v>
      </c>
      <c r="AE288" s="492">
        <v>26</v>
      </c>
      <c r="AF288" s="492">
        <v>27</v>
      </c>
      <c r="AG288" s="492">
        <v>28</v>
      </c>
      <c r="AH288" s="492">
        <v>29</v>
      </c>
      <c r="AI288" s="492">
        <v>30</v>
      </c>
      <c r="AJ288" s="492">
        <v>31</v>
      </c>
      <c r="AK288" s="492">
        <v>32</v>
      </c>
      <c r="AL288" s="492">
        <v>33</v>
      </c>
      <c r="AM288" s="492">
        <v>34</v>
      </c>
      <c r="AN288" s="492">
        <v>35</v>
      </c>
      <c r="AO288" s="492">
        <v>36</v>
      </c>
      <c r="AP288" s="492">
        <v>37</v>
      </c>
      <c r="AQ288" s="492">
        <v>38</v>
      </c>
      <c r="AR288" s="492">
        <v>39</v>
      </c>
      <c r="AS288" s="492">
        <v>40</v>
      </c>
      <c r="AT288" s="492">
        <v>41</v>
      </c>
      <c r="AU288" s="492">
        <v>42</v>
      </c>
      <c r="AV288" s="492">
        <v>43</v>
      </c>
      <c r="AW288" s="492">
        <v>44</v>
      </c>
      <c r="AX288" s="492">
        <v>45</v>
      </c>
      <c r="AY288" s="492">
        <v>46</v>
      </c>
      <c r="AZ288" s="492">
        <v>47</v>
      </c>
      <c r="BA288" s="492">
        <v>48</v>
      </c>
      <c r="BB288" s="492">
        <v>49</v>
      </c>
      <c r="BC288" s="492">
        <v>50</v>
      </c>
      <c r="BD288" s="492">
        <v>51</v>
      </c>
      <c r="BE288" s="492">
        <v>52</v>
      </c>
      <c r="BF288" s="492">
        <v>53</v>
      </c>
      <c r="BG288" s="492">
        <v>54</v>
      </c>
      <c r="BH288" s="492">
        <v>55</v>
      </c>
      <c r="BI288" s="492">
        <v>56</v>
      </c>
      <c r="BJ288" s="492">
        <v>57</v>
      </c>
      <c r="BK288" s="492">
        <v>58</v>
      </c>
      <c r="BL288" s="492">
        <v>59</v>
      </c>
      <c r="BM288" s="492">
        <v>60</v>
      </c>
    </row>
    <row r="289" spans="4:69">
      <c r="E289" s="492" t="s">
        <v>311</v>
      </c>
      <c r="F289" s="492">
        <v>55</v>
      </c>
      <c r="G289" s="492">
        <v>34</v>
      </c>
      <c r="H289" s="492">
        <v>29</v>
      </c>
      <c r="I289" s="492">
        <v>3</v>
      </c>
      <c r="J289" s="492">
        <v>41</v>
      </c>
      <c r="K289" s="492">
        <v>50</v>
      </c>
      <c r="L289" s="492">
        <v>40</v>
      </c>
      <c r="M289" s="492">
        <v>44</v>
      </c>
      <c r="N289" s="492">
        <v>21</v>
      </c>
      <c r="O289" s="492">
        <v>16</v>
      </c>
      <c r="P289" s="492">
        <v>60</v>
      </c>
      <c r="Q289" s="492">
        <v>53</v>
      </c>
      <c r="R289" s="492">
        <v>45</v>
      </c>
      <c r="S289" s="492">
        <v>1</v>
      </c>
      <c r="T289" s="492">
        <v>26</v>
      </c>
      <c r="U289" s="492">
        <v>10</v>
      </c>
      <c r="V289" s="492">
        <v>14</v>
      </c>
      <c r="W289" s="492">
        <v>4</v>
      </c>
      <c r="X289" s="492">
        <v>36</v>
      </c>
      <c r="Y289" s="492">
        <v>48</v>
      </c>
      <c r="Z289" s="492">
        <v>9</v>
      </c>
      <c r="AA289" s="492">
        <v>15</v>
      </c>
      <c r="AB289" s="492">
        <v>24</v>
      </c>
      <c r="AC289" s="492">
        <v>17</v>
      </c>
      <c r="AD289" s="492">
        <v>31</v>
      </c>
      <c r="AE289" s="492">
        <v>20</v>
      </c>
      <c r="AF289" s="492">
        <v>58</v>
      </c>
      <c r="AG289" s="492">
        <v>52</v>
      </c>
      <c r="AH289" s="492">
        <v>11</v>
      </c>
      <c r="AI289" s="492">
        <v>2</v>
      </c>
      <c r="AJ289" s="492">
        <v>54</v>
      </c>
      <c r="AK289" s="492">
        <v>28</v>
      </c>
      <c r="AL289" s="492">
        <v>42</v>
      </c>
      <c r="AM289" s="492">
        <v>7</v>
      </c>
      <c r="AN289" s="492">
        <v>33</v>
      </c>
      <c r="AO289" s="492">
        <v>19</v>
      </c>
      <c r="AP289" s="492">
        <v>8</v>
      </c>
      <c r="AQ289" s="492">
        <v>30</v>
      </c>
      <c r="AR289" s="492">
        <v>56</v>
      </c>
      <c r="AS289" s="492">
        <v>22</v>
      </c>
      <c r="AT289" s="492">
        <v>25</v>
      </c>
      <c r="AU289" s="492">
        <v>18</v>
      </c>
      <c r="AV289" s="492">
        <v>39</v>
      </c>
      <c r="AW289" s="492">
        <v>27</v>
      </c>
      <c r="AX289" s="492">
        <v>47</v>
      </c>
      <c r="AY289" s="492">
        <v>59</v>
      </c>
      <c r="AZ289" s="492">
        <v>49</v>
      </c>
      <c r="BA289" s="492">
        <v>32</v>
      </c>
      <c r="BB289" s="492">
        <v>13</v>
      </c>
      <c r="BC289" s="492">
        <v>51</v>
      </c>
      <c r="BD289" s="492">
        <v>5</v>
      </c>
      <c r="BE289" s="492">
        <v>43</v>
      </c>
      <c r="BF289" s="492">
        <v>12</v>
      </c>
      <c r="BG289" s="492">
        <v>38</v>
      </c>
      <c r="BH289" s="492">
        <v>57</v>
      </c>
      <c r="BI289" s="492">
        <v>35</v>
      </c>
      <c r="BJ289" s="492">
        <v>23</v>
      </c>
      <c r="BK289" s="492">
        <v>37</v>
      </c>
      <c r="BL289" s="492">
        <v>46</v>
      </c>
      <c r="BM289" s="492">
        <v>6</v>
      </c>
    </row>
    <row r="292" spans="4:69">
      <c r="D292" s="496">
        <v>61</v>
      </c>
      <c r="E292" s="496" t="s">
        <v>338</v>
      </c>
    </row>
    <row r="293" spans="4:69">
      <c r="E293" s="492" t="s">
        <v>283</v>
      </c>
      <c r="F293" s="492">
        <v>1</v>
      </c>
      <c r="G293" s="492">
        <v>2</v>
      </c>
      <c r="H293" s="492">
        <v>3</v>
      </c>
      <c r="I293" s="492">
        <v>4</v>
      </c>
      <c r="J293" s="492">
        <v>5</v>
      </c>
      <c r="K293" s="492">
        <v>6</v>
      </c>
      <c r="L293" s="492">
        <v>7</v>
      </c>
      <c r="M293" s="492">
        <v>8</v>
      </c>
      <c r="N293" s="492">
        <v>9</v>
      </c>
      <c r="O293" s="492">
        <v>10</v>
      </c>
      <c r="P293" s="492">
        <v>11</v>
      </c>
      <c r="Q293" s="492">
        <v>12</v>
      </c>
      <c r="R293" s="492">
        <v>13</v>
      </c>
      <c r="S293" s="492">
        <v>14</v>
      </c>
      <c r="T293" s="492">
        <v>15</v>
      </c>
      <c r="U293" s="492">
        <v>16</v>
      </c>
      <c r="V293" s="492">
        <v>17</v>
      </c>
      <c r="W293" s="492">
        <v>18</v>
      </c>
      <c r="X293" s="492">
        <v>19</v>
      </c>
      <c r="Y293" s="492">
        <v>20</v>
      </c>
      <c r="Z293" s="492">
        <v>21</v>
      </c>
      <c r="AA293" s="492">
        <v>22</v>
      </c>
      <c r="AB293" s="492">
        <v>23</v>
      </c>
      <c r="AC293" s="492">
        <v>24</v>
      </c>
      <c r="AD293" s="492">
        <v>25</v>
      </c>
      <c r="AE293" s="492">
        <v>26</v>
      </c>
      <c r="AF293" s="492">
        <v>27</v>
      </c>
      <c r="AG293" s="492">
        <v>28</v>
      </c>
      <c r="AH293" s="492">
        <v>29</v>
      </c>
      <c r="AI293" s="492">
        <v>30</v>
      </c>
      <c r="AJ293" s="492">
        <v>31</v>
      </c>
      <c r="AK293" s="492">
        <v>32</v>
      </c>
      <c r="AL293" s="492">
        <v>33</v>
      </c>
      <c r="AM293" s="492">
        <v>34</v>
      </c>
      <c r="AN293" s="492">
        <v>35</v>
      </c>
      <c r="AO293" s="492">
        <v>36</v>
      </c>
      <c r="AP293" s="492">
        <v>37</v>
      </c>
      <c r="AQ293" s="492">
        <v>38</v>
      </c>
      <c r="AR293" s="492">
        <v>39</v>
      </c>
      <c r="AS293" s="492">
        <v>40</v>
      </c>
      <c r="AT293" s="492">
        <v>41</v>
      </c>
      <c r="AU293" s="492">
        <v>42</v>
      </c>
      <c r="AV293" s="492">
        <v>43</v>
      </c>
      <c r="AW293" s="492">
        <v>44</v>
      </c>
      <c r="AX293" s="492">
        <v>45</v>
      </c>
      <c r="AY293" s="492">
        <v>46</v>
      </c>
      <c r="AZ293" s="492">
        <v>47</v>
      </c>
      <c r="BA293" s="492">
        <v>48</v>
      </c>
      <c r="BB293" s="492">
        <v>49</v>
      </c>
      <c r="BD293" s="492">
        <v>50</v>
      </c>
      <c r="BE293" s="492">
        <v>51</v>
      </c>
      <c r="BF293" s="492">
        <v>52</v>
      </c>
      <c r="BG293" s="492">
        <v>53</v>
      </c>
      <c r="BI293" s="492">
        <v>54</v>
      </c>
      <c r="BJ293" s="492">
        <v>55</v>
      </c>
      <c r="BK293" s="492">
        <v>56</v>
      </c>
      <c r="BL293" s="492">
        <v>57</v>
      </c>
      <c r="BN293" s="492">
        <v>58</v>
      </c>
      <c r="BO293" s="492">
        <v>59</v>
      </c>
      <c r="BP293" s="492">
        <v>60</v>
      </c>
      <c r="BQ293" s="492">
        <v>61</v>
      </c>
    </row>
    <row r="294" spans="4:69">
      <c r="E294" s="492" t="s">
        <v>311</v>
      </c>
      <c r="F294" s="492">
        <v>10</v>
      </c>
      <c r="G294" s="492">
        <v>48</v>
      </c>
      <c r="H294" s="492">
        <v>32</v>
      </c>
      <c r="I294" s="492">
        <v>58</v>
      </c>
      <c r="J294" s="492">
        <v>28</v>
      </c>
      <c r="K294" s="492">
        <v>29</v>
      </c>
      <c r="L294" s="492">
        <v>4</v>
      </c>
      <c r="M294" s="492">
        <v>24</v>
      </c>
      <c r="N294" s="492">
        <v>41</v>
      </c>
      <c r="O294" s="492">
        <v>17</v>
      </c>
      <c r="P294" s="492">
        <v>40</v>
      </c>
      <c r="Q294" s="492">
        <v>57</v>
      </c>
      <c r="R294" s="492">
        <v>7</v>
      </c>
      <c r="S294" s="492">
        <v>2</v>
      </c>
      <c r="T294" s="492">
        <v>51</v>
      </c>
      <c r="U294" s="492">
        <v>5</v>
      </c>
      <c r="V294" s="492">
        <v>52</v>
      </c>
      <c r="W294" s="492">
        <v>35</v>
      </c>
      <c r="X294" s="492">
        <v>60</v>
      </c>
      <c r="Y294" s="492">
        <v>54</v>
      </c>
      <c r="Z294" s="492">
        <v>61</v>
      </c>
      <c r="AA294" s="492">
        <v>30</v>
      </c>
      <c r="AB294" s="492">
        <v>34</v>
      </c>
      <c r="AC294" s="492">
        <v>16</v>
      </c>
      <c r="AD294" s="492">
        <v>46</v>
      </c>
      <c r="AE294" s="492">
        <v>39</v>
      </c>
      <c r="AF294" s="492">
        <v>19</v>
      </c>
      <c r="AG294" s="492">
        <v>42</v>
      </c>
      <c r="AH294" s="492">
        <v>11</v>
      </c>
      <c r="AI294" s="492">
        <v>55</v>
      </c>
      <c r="AJ294" s="492">
        <v>25</v>
      </c>
      <c r="AK294" s="492">
        <v>3</v>
      </c>
      <c r="AL294" s="492">
        <v>59</v>
      </c>
      <c r="AM294" s="492">
        <v>36</v>
      </c>
      <c r="AN294" s="492">
        <v>8</v>
      </c>
      <c r="AO294" s="492">
        <v>49</v>
      </c>
      <c r="AP294" s="492">
        <v>56</v>
      </c>
      <c r="AQ294" s="492">
        <v>53</v>
      </c>
      <c r="AR294" s="492">
        <v>21</v>
      </c>
      <c r="AS294" s="492">
        <v>26</v>
      </c>
      <c r="AT294" s="492">
        <v>14</v>
      </c>
      <c r="AU294" s="492">
        <v>23</v>
      </c>
      <c r="AV294" s="492">
        <v>47</v>
      </c>
      <c r="AW294" s="492">
        <v>50</v>
      </c>
      <c r="AX294" s="492">
        <v>31</v>
      </c>
      <c r="AY294" s="492">
        <v>9</v>
      </c>
      <c r="AZ294" s="492">
        <v>43</v>
      </c>
      <c r="BA294" s="492">
        <v>27</v>
      </c>
      <c r="BB294" s="492">
        <v>12</v>
      </c>
      <c r="BD294" s="492">
        <v>44</v>
      </c>
      <c r="BE294" s="492">
        <v>33</v>
      </c>
      <c r="BF294" s="492">
        <v>22</v>
      </c>
      <c r="BG294" s="492">
        <v>38</v>
      </c>
      <c r="BI294" s="492">
        <v>20</v>
      </c>
      <c r="BJ294" s="492">
        <v>13</v>
      </c>
      <c r="BK294" s="492">
        <v>45</v>
      </c>
      <c r="BL294" s="492">
        <v>6</v>
      </c>
      <c r="BN294" s="492">
        <v>15</v>
      </c>
      <c r="BO294" s="492">
        <v>18</v>
      </c>
      <c r="BP294" s="492">
        <v>37</v>
      </c>
      <c r="BQ294" s="492">
        <v>1</v>
      </c>
    </row>
    <row r="297" spans="4:69">
      <c r="D297" s="496">
        <v>62</v>
      </c>
      <c r="E297" s="496" t="s">
        <v>338</v>
      </c>
    </row>
    <row r="298" spans="4:69">
      <c r="E298" s="492" t="s">
        <v>283</v>
      </c>
      <c r="F298" s="492">
        <v>1</v>
      </c>
      <c r="G298" s="492">
        <v>2</v>
      </c>
      <c r="H298" s="492">
        <v>3</v>
      </c>
      <c r="I298" s="492">
        <v>4</v>
      </c>
      <c r="J298" s="492">
        <v>5</v>
      </c>
      <c r="K298" s="492">
        <v>6</v>
      </c>
      <c r="L298" s="492">
        <v>7</v>
      </c>
      <c r="M298" s="492">
        <v>8</v>
      </c>
      <c r="N298" s="492">
        <v>9</v>
      </c>
      <c r="O298" s="492">
        <v>10</v>
      </c>
      <c r="P298" s="492">
        <v>11</v>
      </c>
      <c r="Q298" s="492">
        <v>12</v>
      </c>
      <c r="R298" s="492">
        <v>13</v>
      </c>
      <c r="S298" s="492">
        <v>14</v>
      </c>
      <c r="T298" s="492">
        <v>15</v>
      </c>
      <c r="U298" s="492">
        <v>16</v>
      </c>
      <c r="V298" s="492">
        <v>17</v>
      </c>
      <c r="W298" s="492">
        <v>18</v>
      </c>
      <c r="X298" s="492">
        <v>19</v>
      </c>
      <c r="Y298" s="492">
        <v>20</v>
      </c>
      <c r="Z298" s="492">
        <v>21</v>
      </c>
      <c r="AA298" s="492">
        <v>22</v>
      </c>
      <c r="AB298" s="492">
        <v>23</v>
      </c>
      <c r="AC298" s="492">
        <v>24</v>
      </c>
      <c r="AD298" s="492">
        <v>25</v>
      </c>
      <c r="AE298" s="492">
        <v>26</v>
      </c>
      <c r="AF298" s="492">
        <v>27</v>
      </c>
      <c r="AG298" s="492">
        <v>28</v>
      </c>
      <c r="AH298" s="492">
        <v>29</v>
      </c>
      <c r="AI298" s="492">
        <v>30</v>
      </c>
      <c r="AJ298" s="492">
        <v>31</v>
      </c>
      <c r="AK298" s="492">
        <v>32</v>
      </c>
      <c r="AL298" s="492">
        <v>33</v>
      </c>
      <c r="AM298" s="492">
        <v>34</v>
      </c>
      <c r="AN298" s="492">
        <v>35</v>
      </c>
      <c r="AO298" s="492">
        <v>36</v>
      </c>
      <c r="AP298" s="492">
        <v>37</v>
      </c>
      <c r="AQ298" s="492">
        <v>38</v>
      </c>
      <c r="AR298" s="492">
        <v>39</v>
      </c>
      <c r="AS298" s="492">
        <v>40</v>
      </c>
      <c r="AT298" s="492">
        <v>41</v>
      </c>
      <c r="AU298" s="492">
        <v>42</v>
      </c>
      <c r="AV298" s="492">
        <v>43</v>
      </c>
      <c r="AW298" s="492">
        <v>44</v>
      </c>
      <c r="AX298" s="492">
        <v>45</v>
      </c>
      <c r="AY298" s="492">
        <v>46</v>
      </c>
      <c r="AZ298" s="492">
        <v>47</v>
      </c>
      <c r="BA298" s="492">
        <v>48</v>
      </c>
      <c r="BB298" s="492">
        <v>49</v>
      </c>
      <c r="BC298" s="492">
        <v>50</v>
      </c>
      <c r="BD298" s="492">
        <v>51</v>
      </c>
      <c r="BE298" s="492">
        <v>52</v>
      </c>
      <c r="BF298" s="492">
        <v>53</v>
      </c>
      <c r="BG298" s="492">
        <v>54</v>
      </c>
      <c r="BI298" s="492">
        <v>55</v>
      </c>
      <c r="BJ298" s="492">
        <v>56</v>
      </c>
      <c r="BK298" s="492">
        <v>57</v>
      </c>
      <c r="BL298" s="492">
        <v>58</v>
      </c>
      <c r="BN298" s="492">
        <v>59</v>
      </c>
      <c r="BO298" s="492">
        <v>60</v>
      </c>
      <c r="BP298" s="492">
        <v>61</v>
      </c>
      <c r="BQ298" s="492">
        <v>62</v>
      </c>
    </row>
    <row r="299" spans="4:69">
      <c r="E299" s="492" t="s">
        <v>311</v>
      </c>
      <c r="F299" s="492">
        <v>20</v>
      </c>
      <c r="G299" s="492">
        <v>58</v>
      </c>
      <c r="H299" s="492">
        <v>15</v>
      </c>
      <c r="I299" s="492">
        <v>6</v>
      </c>
      <c r="J299" s="492">
        <v>51</v>
      </c>
      <c r="K299" s="492">
        <v>9</v>
      </c>
      <c r="L299" s="492">
        <v>13</v>
      </c>
      <c r="M299" s="492">
        <v>47</v>
      </c>
      <c r="N299" s="492">
        <v>53</v>
      </c>
      <c r="O299" s="492">
        <v>22</v>
      </c>
      <c r="P299" s="492">
        <v>34</v>
      </c>
      <c r="Q299" s="492">
        <v>23</v>
      </c>
      <c r="R299" s="492">
        <v>54</v>
      </c>
      <c r="S299" s="492">
        <v>11</v>
      </c>
      <c r="T299" s="492">
        <v>16</v>
      </c>
      <c r="U299" s="492">
        <v>4</v>
      </c>
      <c r="V299" s="492">
        <v>48</v>
      </c>
      <c r="W299" s="492">
        <v>56</v>
      </c>
      <c r="X299" s="492">
        <v>59</v>
      </c>
      <c r="Y299" s="492">
        <v>27</v>
      </c>
      <c r="Z299" s="492">
        <v>19</v>
      </c>
      <c r="AA299" s="492">
        <v>62</v>
      </c>
      <c r="AB299" s="492">
        <v>12</v>
      </c>
      <c r="AC299" s="492">
        <v>1</v>
      </c>
      <c r="AD299" s="492">
        <v>36</v>
      </c>
      <c r="AE299" s="492">
        <v>14</v>
      </c>
      <c r="AF299" s="492">
        <v>8</v>
      </c>
      <c r="AG299" s="492">
        <v>24</v>
      </c>
      <c r="AH299" s="492">
        <v>28</v>
      </c>
      <c r="AI299" s="492">
        <v>37</v>
      </c>
      <c r="AJ299" s="492">
        <v>44</v>
      </c>
      <c r="AK299" s="492">
        <v>38</v>
      </c>
      <c r="AL299" s="492">
        <v>2</v>
      </c>
      <c r="AM299" s="492">
        <v>21</v>
      </c>
      <c r="AN299" s="492">
        <v>52</v>
      </c>
      <c r="AO299" s="492">
        <v>25</v>
      </c>
      <c r="AP299" s="492">
        <v>35</v>
      </c>
      <c r="AQ299" s="492">
        <v>39</v>
      </c>
      <c r="AR299" s="492">
        <v>41</v>
      </c>
      <c r="AS299" s="492">
        <v>61</v>
      </c>
      <c r="AT299" s="492">
        <v>50</v>
      </c>
      <c r="AU299" s="492">
        <v>57</v>
      </c>
      <c r="AV299" s="492">
        <v>10</v>
      </c>
      <c r="AW299" s="492">
        <v>31</v>
      </c>
      <c r="AX299" s="492">
        <v>60</v>
      </c>
      <c r="AY299" s="492">
        <v>5</v>
      </c>
      <c r="AZ299" s="492">
        <v>43</v>
      </c>
      <c r="BA299" s="492">
        <v>32</v>
      </c>
      <c r="BB299" s="492">
        <v>55</v>
      </c>
      <c r="BC299" s="492">
        <v>26</v>
      </c>
      <c r="BD299" s="492">
        <v>29</v>
      </c>
      <c r="BE299" s="492">
        <v>33</v>
      </c>
      <c r="BF299" s="492">
        <v>17</v>
      </c>
      <c r="BG299" s="492">
        <v>46</v>
      </c>
      <c r="BI299" s="492">
        <v>49</v>
      </c>
      <c r="BJ299" s="492">
        <v>3</v>
      </c>
      <c r="BK299" s="492">
        <v>42</v>
      </c>
      <c r="BL299" s="492">
        <v>18</v>
      </c>
      <c r="BN299" s="492">
        <v>30</v>
      </c>
      <c r="BO299" s="492">
        <v>45</v>
      </c>
      <c r="BP299" s="492">
        <v>40</v>
      </c>
      <c r="BQ299" s="492">
        <v>7</v>
      </c>
    </row>
    <row r="302" spans="4:69">
      <c r="D302" s="496">
        <v>63</v>
      </c>
      <c r="E302" s="496" t="s">
        <v>338</v>
      </c>
    </row>
    <row r="303" spans="4:69">
      <c r="E303" s="492" t="s">
        <v>283</v>
      </c>
      <c r="F303" s="492">
        <v>1</v>
      </c>
      <c r="G303" s="492">
        <v>2</v>
      </c>
      <c r="H303" s="492">
        <v>3</v>
      </c>
      <c r="I303" s="492">
        <v>4</v>
      </c>
      <c r="J303" s="492">
        <v>5</v>
      </c>
      <c r="K303" s="492">
        <v>6</v>
      </c>
      <c r="L303" s="492">
        <v>7</v>
      </c>
      <c r="M303" s="492">
        <v>8</v>
      </c>
      <c r="N303" s="492">
        <v>9</v>
      </c>
      <c r="O303" s="492">
        <v>10</v>
      </c>
      <c r="P303" s="492">
        <v>11</v>
      </c>
      <c r="Q303" s="492">
        <v>12</v>
      </c>
      <c r="R303" s="492">
        <v>13</v>
      </c>
      <c r="S303" s="492">
        <v>14</v>
      </c>
      <c r="T303" s="492">
        <v>15</v>
      </c>
      <c r="U303" s="492">
        <v>16</v>
      </c>
      <c r="V303" s="492">
        <v>17</v>
      </c>
      <c r="W303" s="492">
        <v>18</v>
      </c>
      <c r="X303" s="492">
        <v>19</v>
      </c>
      <c r="Y303" s="492">
        <v>20</v>
      </c>
      <c r="Z303" s="492">
        <v>21</v>
      </c>
      <c r="AA303" s="492">
        <v>22</v>
      </c>
      <c r="AB303" s="492">
        <v>23</v>
      </c>
      <c r="AC303" s="492">
        <v>24</v>
      </c>
      <c r="AD303" s="492">
        <v>25</v>
      </c>
      <c r="AE303" s="492">
        <v>26</v>
      </c>
      <c r="AF303" s="492">
        <v>27</v>
      </c>
      <c r="AG303" s="492">
        <v>28</v>
      </c>
      <c r="AH303" s="492">
        <v>29</v>
      </c>
      <c r="AI303" s="492">
        <v>30</v>
      </c>
      <c r="AJ303" s="492">
        <v>31</v>
      </c>
      <c r="AK303" s="492">
        <v>32</v>
      </c>
      <c r="AL303" s="492">
        <v>33</v>
      </c>
      <c r="AM303" s="492">
        <v>34</v>
      </c>
      <c r="AN303" s="492">
        <v>35</v>
      </c>
      <c r="AO303" s="492">
        <v>36</v>
      </c>
      <c r="AP303" s="492">
        <v>37</v>
      </c>
      <c r="AQ303" s="492">
        <v>38</v>
      </c>
      <c r="AR303" s="492">
        <v>39</v>
      </c>
      <c r="AS303" s="492">
        <v>40</v>
      </c>
      <c r="AT303" s="492">
        <v>41</v>
      </c>
      <c r="AU303" s="492">
        <v>42</v>
      </c>
      <c r="AV303" s="492">
        <v>43</v>
      </c>
      <c r="AW303" s="492">
        <v>44</v>
      </c>
      <c r="AX303" s="492">
        <v>45</v>
      </c>
      <c r="AY303" s="492">
        <v>46</v>
      </c>
      <c r="AZ303" s="492">
        <v>47</v>
      </c>
      <c r="BA303" s="492">
        <v>48</v>
      </c>
      <c r="BB303" s="492">
        <v>49</v>
      </c>
      <c r="BC303" s="492">
        <v>50</v>
      </c>
      <c r="BD303" s="492">
        <v>51</v>
      </c>
      <c r="BE303" s="492">
        <v>52</v>
      </c>
      <c r="BF303" s="492">
        <v>53</v>
      </c>
      <c r="BG303" s="492">
        <v>54</v>
      </c>
      <c r="BH303" s="492">
        <v>55</v>
      </c>
      <c r="BI303" s="492">
        <v>56</v>
      </c>
      <c r="BJ303" s="492">
        <v>57</v>
      </c>
      <c r="BK303" s="492">
        <v>58</v>
      </c>
      <c r="BL303" s="492">
        <v>59</v>
      </c>
      <c r="BN303" s="492">
        <v>60</v>
      </c>
      <c r="BO303" s="492">
        <v>61</v>
      </c>
      <c r="BP303" s="492">
        <v>62</v>
      </c>
      <c r="BQ303" s="492">
        <v>63</v>
      </c>
    </row>
    <row r="304" spans="4:69">
      <c r="E304" s="492" t="s">
        <v>311</v>
      </c>
      <c r="F304" s="492">
        <v>39</v>
      </c>
      <c r="G304" s="492">
        <v>15</v>
      </c>
      <c r="H304" s="492">
        <v>55</v>
      </c>
      <c r="I304" s="492">
        <v>31</v>
      </c>
      <c r="J304" s="492">
        <v>7</v>
      </c>
      <c r="K304" s="492">
        <v>54</v>
      </c>
      <c r="L304" s="492">
        <v>49</v>
      </c>
      <c r="M304" s="492">
        <v>57</v>
      </c>
      <c r="N304" s="492">
        <v>41</v>
      </c>
      <c r="O304" s="492">
        <v>3</v>
      </c>
      <c r="P304" s="492">
        <v>29</v>
      </c>
      <c r="Q304" s="492">
        <v>59</v>
      </c>
      <c r="R304" s="492">
        <v>25</v>
      </c>
      <c r="S304" s="492">
        <v>43</v>
      </c>
      <c r="T304" s="492">
        <v>11</v>
      </c>
      <c r="U304" s="492">
        <v>30</v>
      </c>
      <c r="V304" s="492">
        <v>45</v>
      </c>
      <c r="W304" s="492">
        <v>37</v>
      </c>
      <c r="X304" s="492">
        <v>58</v>
      </c>
      <c r="Y304" s="492">
        <v>12</v>
      </c>
      <c r="Z304" s="492">
        <v>4</v>
      </c>
      <c r="AA304" s="492">
        <v>24</v>
      </c>
      <c r="AB304" s="492">
        <v>32</v>
      </c>
      <c r="AC304" s="492">
        <v>42</v>
      </c>
      <c r="AD304" s="492">
        <v>13</v>
      </c>
      <c r="AE304" s="492">
        <v>34</v>
      </c>
      <c r="AF304" s="492">
        <v>28</v>
      </c>
      <c r="AG304" s="492">
        <v>2</v>
      </c>
      <c r="AH304" s="492">
        <v>8</v>
      </c>
      <c r="AI304" s="492">
        <v>46</v>
      </c>
      <c r="AJ304" s="492">
        <v>19</v>
      </c>
      <c r="AK304" s="492">
        <v>23</v>
      </c>
      <c r="AL304" s="492">
        <v>61</v>
      </c>
      <c r="AM304" s="492">
        <v>56</v>
      </c>
      <c r="AN304" s="492">
        <v>33</v>
      </c>
      <c r="AO304" s="492">
        <v>50</v>
      </c>
      <c r="AP304" s="492">
        <v>53</v>
      </c>
      <c r="AQ304" s="492">
        <v>27</v>
      </c>
      <c r="AR304" s="492">
        <v>1</v>
      </c>
      <c r="AS304" s="492">
        <v>60</v>
      </c>
      <c r="AT304" s="492">
        <v>9</v>
      </c>
      <c r="AU304" s="492">
        <v>18</v>
      </c>
      <c r="AV304" s="492">
        <v>47</v>
      </c>
      <c r="AW304" s="492">
        <v>62</v>
      </c>
      <c r="AX304" s="492">
        <v>51</v>
      </c>
      <c r="AY304" s="492">
        <v>35</v>
      </c>
      <c r="AZ304" s="492">
        <v>14</v>
      </c>
      <c r="BA304" s="492">
        <v>52</v>
      </c>
      <c r="BB304" s="492">
        <v>26</v>
      </c>
      <c r="BC304" s="492">
        <v>36</v>
      </c>
      <c r="BD304" s="492">
        <v>63</v>
      </c>
      <c r="BE304" s="492">
        <v>38</v>
      </c>
      <c r="BF304" s="492">
        <v>44</v>
      </c>
      <c r="BG304" s="492">
        <v>6</v>
      </c>
      <c r="BH304" s="492">
        <v>16</v>
      </c>
      <c r="BI304" s="492">
        <v>40</v>
      </c>
      <c r="BJ304" s="492">
        <v>10</v>
      </c>
      <c r="BK304" s="492">
        <v>17</v>
      </c>
      <c r="BL304" s="492">
        <v>21</v>
      </c>
      <c r="BN304" s="492">
        <v>20</v>
      </c>
      <c r="BO304" s="492">
        <v>5</v>
      </c>
      <c r="BP304" s="492">
        <v>22</v>
      </c>
      <c r="BQ304" s="492">
        <v>48</v>
      </c>
    </row>
    <row r="307" spans="4:74">
      <c r="D307" s="496">
        <v>64</v>
      </c>
      <c r="E307" s="496" t="s">
        <v>338</v>
      </c>
    </row>
    <row r="308" spans="4:74">
      <c r="E308" s="492" t="s">
        <v>283</v>
      </c>
      <c r="F308" s="492">
        <v>1</v>
      </c>
      <c r="G308" s="492">
        <v>2</v>
      </c>
      <c r="H308" s="492">
        <v>3</v>
      </c>
      <c r="I308" s="492">
        <v>4</v>
      </c>
      <c r="J308" s="492">
        <v>5</v>
      </c>
      <c r="K308" s="492">
        <v>6</v>
      </c>
      <c r="L308" s="492">
        <v>7</v>
      </c>
      <c r="M308" s="492">
        <v>8</v>
      </c>
      <c r="N308" s="492">
        <v>9</v>
      </c>
      <c r="O308" s="492">
        <v>10</v>
      </c>
      <c r="P308" s="492">
        <v>11</v>
      </c>
      <c r="Q308" s="492">
        <v>12</v>
      </c>
      <c r="R308" s="492">
        <v>13</v>
      </c>
      <c r="S308" s="492">
        <v>14</v>
      </c>
      <c r="T308" s="492">
        <v>15</v>
      </c>
      <c r="U308" s="492">
        <v>16</v>
      </c>
      <c r="V308" s="492">
        <v>17</v>
      </c>
      <c r="W308" s="492">
        <v>18</v>
      </c>
      <c r="X308" s="492">
        <v>19</v>
      </c>
      <c r="Y308" s="492">
        <v>20</v>
      </c>
      <c r="Z308" s="492">
        <v>21</v>
      </c>
      <c r="AA308" s="492">
        <v>22</v>
      </c>
      <c r="AB308" s="492">
        <v>23</v>
      </c>
      <c r="AC308" s="492">
        <v>24</v>
      </c>
      <c r="AD308" s="492">
        <v>25</v>
      </c>
      <c r="AE308" s="492">
        <v>26</v>
      </c>
      <c r="AF308" s="492">
        <v>27</v>
      </c>
      <c r="AG308" s="492">
        <v>28</v>
      </c>
      <c r="AH308" s="492">
        <v>29</v>
      </c>
      <c r="AI308" s="492">
        <v>30</v>
      </c>
      <c r="AJ308" s="492">
        <v>31</v>
      </c>
      <c r="AK308" s="492">
        <v>32</v>
      </c>
      <c r="AL308" s="492">
        <v>33</v>
      </c>
      <c r="AM308" s="492">
        <v>34</v>
      </c>
      <c r="AN308" s="492">
        <v>35</v>
      </c>
      <c r="AO308" s="492">
        <v>36</v>
      </c>
      <c r="AP308" s="492">
        <v>37</v>
      </c>
      <c r="AQ308" s="492">
        <v>38</v>
      </c>
      <c r="AR308" s="492">
        <v>39</v>
      </c>
      <c r="AS308" s="492">
        <v>40</v>
      </c>
      <c r="AT308" s="492">
        <v>41</v>
      </c>
      <c r="AU308" s="492">
        <v>42</v>
      </c>
      <c r="AV308" s="492">
        <v>43</v>
      </c>
      <c r="AW308" s="492">
        <v>44</v>
      </c>
      <c r="AX308" s="492">
        <v>45</v>
      </c>
      <c r="AY308" s="492">
        <v>46</v>
      </c>
      <c r="AZ308" s="492">
        <v>47</v>
      </c>
      <c r="BA308" s="492">
        <v>48</v>
      </c>
      <c r="BB308" s="492">
        <v>49</v>
      </c>
      <c r="BC308" s="492">
        <v>50</v>
      </c>
      <c r="BD308" s="492">
        <v>51</v>
      </c>
      <c r="BE308" s="492">
        <v>52</v>
      </c>
      <c r="BF308" s="492">
        <v>53</v>
      </c>
      <c r="BG308" s="492">
        <v>54</v>
      </c>
      <c r="BH308" s="492">
        <v>55</v>
      </c>
      <c r="BI308" s="492">
        <v>56</v>
      </c>
      <c r="BJ308" s="492">
        <v>57</v>
      </c>
      <c r="BK308" s="492">
        <v>58</v>
      </c>
      <c r="BL308" s="492">
        <v>59</v>
      </c>
      <c r="BM308" s="492">
        <v>60</v>
      </c>
      <c r="BN308" s="492">
        <v>61</v>
      </c>
      <c r="BO308" s="492">
        <v>62</v>
      </c>
      <c r="BP308" s="492">
        <v>63</v>
      </c>
      <c r="BQ308" s="492">
        <v>64</v>
      </c>
    </row>
    <row r="309" spans="4:74">
      <c r="E309" s="492" t="s">
        <v>311</v>
      </c>
      <c r="F309" s="492">
        <v>55</v>
      </c>
      <c r="G309" s="492">
        <v>28</v>
      </c>
      <c r="H309" s="492">
        <v>42</v>
      </c>
      <c r="I309" s="492">
        <v>1</v>
      </c>
      <c r="J309" s="492">
        <v>61</v>
      </c>
      <c r="K309" s="492">
        <v>10</v>
      </c>
      <c r="L309" s="492">
        <v>19</v>
      </c>
      <c r="M309" s="492">
        <v>45</v>
      </c>
      <c r="N309" s="492">
        <v>11</v>
      </c>
      <c r="O309" s="492">
        <v>46</v>
      </c>
      <c r="P309" s="492">
        <v>9</v>
      </c>
      <c r="Q309" s="492">
        <v>33</v>
      </c>
      <c r="R309" s="492">
        <v>29</v>
      </c>
      <c r="S309" s="492">
        <v>51</v>
      </c>
      <c r="T309" s="492">
        <v>58</v>
      </c>
      <c r="U309" s="492">
        <v>60</v>
      </c>
      <c r="V309" s="492">
        <v>24</v>
      </c>
      <c r="W309" s="492">
        <v>20</v>
      </c>
      <c r="X309" s="492">
        <v>7</v>
      </c>
      <c r="Y309" s="492">
        <v>62</v>
      </c>
      <c r="Z309" s="492">
        <v>40</v>
      </c>
      <c r="AA309" s="492">
        <v>14</v>
      </c>
      <c r="AB309" s="492">
        <v>59</v>
      </c>
      <c r="AC309" s="492">
        <v>53</v>
      </c>
      <c r="AD309" s="492">
        <v>2</v>
      </c>
      <c r="AE309" s="492">
        <v>30</v>
      </c>
      <c r="AF309" s="492">
        <v>8</v>
      </c>
      <c r="AG309" s="492">
        <v>57</v>
      </c>
      <c r="AH309" s="492">
        <v>13</v>
      </c>
      <c r="AI309" s="492">
        <v>37</v>
      </c>
      <c r="AJ309" s="492">
        <v>25</v>
      </c>
      <c r="AK309" s="492">
        <v>18</v>
      </c>
      <c r="AL309" s="492">
        <v>47</v>
      </c>
      <c r="AM309" s="492">
        <v>41</v>
      </c>
      <c r="AN309" s="492">
        <v>36</v>
      </c>
      <c r="AO309" s="492">
        <v>35</v>
      </c>
      <c r="AP309" s="492">
        <v>4</v>
      </c>
      <c r="AQ309" s="492">
        <v>22</v>
      </c>
      <c r="AR309" s="492">
        <v>12</v>
      </c>
      <c r="AS309" s="492">
        <v>16</v>
      </c>
      <c r="AT309" s="492">
        <v>34</v>
      </c>
      <c r="AU309" s="492">
        <v>63</v>
      </c>
      <c r="AV309" s="492">
        <v>54</v>
      </c>
      <c r="AW309" s="492">
        <v>38</v>
      </c>
      <c r="AX309" s="492">
        <v>21</v>
      </c>
      <c r="AY309" s="492">
        <v>64</v>
      </c>
      <c r="AZ309" s="492">
        <v>3</v>
      </c>
      <c r="BA309" s="492">
        <v>15</v>
      </c>
      <c r="BB309" s="492">
        <v>31</v>
      </c>
      <c r="BC309" s="492">
        <v>6</v>
      </c>
      <c r="BD309" s="492">
        <v>49</v>
      </c>
      <c r="BE309" s="492">
        <v>23</v>
      </c>
      <c r="BF309" s="492">
        <v>44</v>
      </c>
      <c r="BG309" s="492">
        <v>56</v>
      </c>
      <c r="BH309" s="492">
        <v>26</v>
      </c>
      <c r="BI309" s="492">
        <v>50</v>
      </c>
      <c r="BJ309" s="492">
        <v>43</v>
      </c>
      <c r="BK309" s="492">
        <v>27</v>
      </c>
      <c r="BL309" s="492">
        <v>17</v>
      </c>
      <c r="BM309" s="492">
        <v>32</v>
      </c>
      <c r="BN309" s="492">
        <v>39</v>
      </c>
      <c r="BO309" s="492">
        <v>5</v>
      </c>
      <c r="BP309" s="492">
        <v>52</v>
      </c>
      <c r="BQ309" s="492">
        <v>48</v>
      </c>
    </row>
    <row r="312" spans="4:74">
      <c r="D312" s="496">
        <v>65</v>
      </c>
      <c r="E312" s="496" t="s">
        <v>338</v>
      </c>
    </row>
    <row r="313" spans="4:74">
      <c r="E313" s="492" t="s">
        <v>283</v>
      </c>
      <c r="F313" s="492">
        <v>1</v>
      </c>
      <c r="G313" s="492">
        <v>2</v>
      </c>
      <c r="H313" s="492">
        <v>3</v>
      </c>
      <c r="I313" s="492">
        <v>4</v>
      </c>
      <c r="J313" s="492">
        <v>5</v>
      </c>
      <c r="K313" s="492">
        <v>6</v>
      </c>
      <c r="L313" s="492">
        <v>7</v>
      </c>
      <c r="M313" s="492">
        <v>8</v>
      </c>
      <c r="N313" s="492">
        <v>9</v>
      </c>
      <c r="O313" s="492">
        <v>10</v>
      </c>
      <c r="P313" s="492">
        <v>11</v>
      </c>
      <c r="Q313" s="492">
        <v>12</v>
      </c>
      <c r="R313" s="492">
        <v>13</v>
      </c>
      <c r="S313" s="492">
        <v>14</v>
      </c>
      <c r="T313" s="492">
        <v>15</v>
      </c>
      <c r="U313" s="492">
        <v>16</v>
      </c>
      <c r="V313" s="492">
        <v>17</v>
      </c>
      <c r="W313" s="492">
        <v>18</v>
      </c>
      <c r="X313" s="492">
        <v>19</v>
      </c>
      <c r="Y313" s="492">
        <v>20</v>
      </c>
      <c r="Z313" s="492">
        <v>21</v>
      </c>
      <c r="AA313" s="492">
        <v>22</v>
      </c>
      <c r="AB313" s="492">
        <v>23</v>
      </c>
      <c r="AC313" s="492">
        <v>24</v>
      </c>
      <c r="AD313" s="492">
        <v>25</v>
      </c>
      <c r="AE313" s="492">
        <v>26</v>
      </c>
      <c r="AF313" s="492">
        <v>27</v>
      </c>
      <c r="AG313" s="492">
        <v>28</v>
      </c>
      <c r="AH313" s="492">
        <v>29</v>
      </c>
      <c r="AI313" s="492">
        <v>30</v>
      </c>
      <c r="AJ313" s="492">
        <v>31</v>
      </c>
      <c r="AK313" s="492">
        <v>32</v>
      </c>
      <c r="AL313" s="492">
        <v>33</v>
      </c>
      <c r="AM313" s="492">
        <v>34</v>
      </c>
      <c r="AN313" s="492">
        <v>35</v>
      </c>
      <c r="AO313" s="492">
        <v>36</v>
      </c>
      <c r="AP313" s="492">
        <v>37</v>
      </c>
      <c r="AQ313" s="492">
        <v>38</v>
      </c>
      <c r="AR313" s="492">
        <v>39</v>
      </c>
      <c r="AS313" s="492">
        <v>40</v>
      </c>
      <c r="AT313" s="492">
        <v>41</v>
      </c>
      <c r="AU313" s="492">
        <v>42</v>
      </c>
      <c r="AV313" s="492">
        <v>43</v>
      </c>
      <c r="AW313" s="492">
        <v>44</v>
      </c>
      <c r="AX313" s="492">
        <v>45</v>
      </c>
      <c r="AY313" s="492">
        <v>46</v>
      </c>
      <c r="AZ313" s="492">
        <v>47</v>
      </c>
      <c r="BA313" s="492">
        <v>48</v>
      </c>
      <c r="BB313" s="492">
        <v>49</v>
      </c>
      <c r="BC313" s="492">
        <v>50</v>
      </c>
      <c r="BD313" s="492">
        <v>51</v>
      </c>
      <c r="BE313" s="492">
        <v>52</v>
      </c>
      <c r="BF313" s="492">
        <v>53</v>
      </c>
      <c r="BG313" s="492">
        <v>54</v>
      </c>
      <c r="BH313" s="492">
        <v>55</v>
      </c>
      <c r="BI313" s="492">
        <v>56</v>
      </c>
      <c r="BJ313" s="492">
        <v>57</v>
      </c>
      <c r="BK313" s="492">
        <v>58</v>
      </c>
      <c r="BL313" s="492">
        <v>59</v>
      </c>
      <c r="BM313" s="492">
        <v>60</v>
      </c>
      <c r="BN313" s="492">
        <v>61</v>
      </c>
      <c r="BO313" s="492">
        <v>62</v>
      </c>
      <c r="BP313" s="492">
        <v>63</v>
      </c>
      <c r="BQ313" s="492">
        <v>64</v>
      </c>
      <c r="BR313" s="492">
        <v>65</v>
      </c>
    </row>
    <row r="314" spans="4:74">
      <c r="E314" s="492" t="s">
        <v>311</v>
      </c>
      <c r="F314" s="492">
        <v>5</v>
      </c>
      <c r="G314" s="492">
        <v>25</v>
      </c>
      <c r="H314" s="492">
        <v>49</v>
      </c>
      <c r="I314" s="492">
        <v>17</v>
      </c>
      <c r="J314" s="492">
        <v>12</v>
      </c>
      <c r="K314" s="492">
        <v>64</v>
      </c>
      <c r="L314" s="492">
        <v>13</v>
      </c>
      <c r="M314" s="492">
        <v>42</v>
      </c>
      <c r="N314" s="492">
        <v>26</v>
      </c>
      <c r="O314" s="492">
        <v>22</v>
      </c>
      <c r="P314" s="492">
        <v>20</v>
      </c>
      <c r="Q314" s="492">
        <v>29</v>
      </c>
      <c r="R314" s="492">
        <v>9</v>
      </c>
      <c r="S314" s="492">
        <v>3</v>
      </c>
      <c r="T314" s="492">
        <v>57</v>
      </c>
      <c r="U314" s="492">
        <v>55</v>
      </c>
      <c r="V314" s="492">
        <v>10</v>
      </c>
      <c r="W314" s="492">
        <v>24</v>
      </c>
      <c r="X314" s="492">
        <v>48</v>
      </c>
      <c r="Y314" s="492">
        <v>11</v>
      </c>
      <c r="Z314" s="492">
        <v>60</v>
      </c>
      <c r="AA314" s="492">
        <v>53</v>
      </c>
      <c r="AB314" s="492">
        <v>30</v>
      </c>
      <c r="AC314" s="492">
        <v>2</v>
      </c>
      <c r="AD314" s="492">
        <v>31</v>
      </c>
      <c r="AE314" s="492">
        <v>65</v>
      </c>
      <c r="AF314" s="492">
        <v>58</v>
      </c>
      <c r="AG314" s="492">
        <v>34</v>
      </c>
      <c r="AH314" s="492">
        <v>28</v>
      </c>
      <c r="AI314" s="492">
        <v>36</v>
      </c>
      <c r="AJ314" s="492">
        <v>15</v>
      </c>
      <c r="AK314" s="492">
        <v>44</v>
      </c>
      <c r="AL314" s="492">
        <v>19</v>
      </c>
      <c r="AM314" s="492">
        <v>38</v>
      </c>
      <c r="AN314" s="492">
        <v>1</v>
      </c>
      <c r="AO314" s="492">
        <v>54</v>
      </c>
      <c r="AP314" s="492">
        <v>33</v>
      </c>
      <c r="AQ314" s="492">
        <v>47</v>
      </c>
      <c r="AR314" s="492">
        <v>41</v>
      </c>
      <c r="AS314" s="492">
        <v>61</v>
      </c>
      <c r="AT314" s="492">
        <v>39</v>
      </c>
      <c r="AU314" s="492">
        <v>8</v>
      </c>
      <c r="AV314" s="492">
        <v>52</v>
      </c>
      <c r="AW314" s="492">
        <v>32</v>
      </c>
      <c r="AX314" s="492">
        <v>46</v>
      </c>
      <c r="AY314" s="492">
        <v>35</v>
      </c>
      <c r="AZ314" s="492">
        <v>63</v>
      </c>
      <c r="BA314" s="492">
        <v>37</v>
      </c>
      <c r="BB314" s="492">
        <v>16</v>
      </c>
      <c r="BC314" s="492">
        <v>27</v>
      </c>
      <c r="BD314" s="492">
        <v>14</v>
      </c>
      <c r="BE314" s="492">
        <v>43</v>
      </c>
      <c r="BF314" s="492">
        <v>62</v>
      </c>
      <c r="BG314" s="492">
        <v>56</v>
      </c>
      <c r="BH314" s="492">
        <v>21</v>
      </c>
      <c r="BI314" s="492">
        <v>4</v>
      </c>
      <c r="BJ314" s="492">
        <v>23</v>
      </c>
      <c r="BK314" s="492">
        <v>50</v>
      </c>
      <c r="BL314" s="492">
        <v>7</v>
      </c>
      <c r="BM314" s="492">
        <v>51</v>
      </c>
      <c r="BN314" s="492">
        <v>40</v>
      </c>
      <c r="BO314" s="492">
        <v>45</v>
      </c>
      <c r="BP314" s="492">
        <v>59</v>
      </c>
      <c r="BQ314" s="492">
        <v>6</v>
      </c>
      <c r="BR314" s="492">
        <v>18</v>
      </c>
    </row>
    <row r="317" spans="4:74">
      <c r="D317" s="496">
        <v>66</v>
      </c>
      <c r="E317" s="496" t="s">
        <v>338</v>
      </c>
    </row>
    <row r="318" spans="4:74">
      <c r="E318" s="492" t="s">
        <v>283</v>
      </c>
      <c r="F318" s="492">
        <v>1</v>
      </c>
      <c r="G318" s="492">
        <v>2</v>
      </c>
      <c r="H318" s="492">
        <v>3</v>
      </c>
      <c r="I318" s="492">
        <v>4</v>
      </c>
      <c r="J318" s="492">
        <v>5</v>
      </c>
      <c r="K318" s="492">
        <v>6</v>
      </c>
      <c r="L318" s="492">
        <v>7</v>
      </c>
      <c r="M318" s="492">
        <v>8</v>
      </c>
      <c r="N318" s="492">
        <v>9</v>
      </c>
      <c r="O318" s="492">
        <v>10</v>
      </c>
      <c r="P318" s="492">
        <v>11</v>
      </c>
      <c r="Q318" s="492">
        <v>12</v>
      </c>
      <c r="R318" s="492">
        <v>13</v>
      </c>
      <c r="S318" s="492">
        <v>14</v>
      </c>
      <c r="T318" s="492">
        <v>15</v>
      </c>
      <c r="U318" s="492">
        <v>16</v>
      </c>
      <c r="V318" s="492">
        <v>17</v>
      </c>
      <c r="W318" s="492">
        <v>18</v>
      </c>
      <c r="X318" s="492">
        <v>19</v>
      </c>
      <c r="Y318" s="492">
        <v>20</v>
      </c>
      <c r="Z318" s="492">
        <v>21</v>
      </c>
      <c r="AA318" s="492">
        <v>22</v>
      </c>
      <c r="AB318" s="492">
        <v>23</v>
      </c>
      <c r="AC318" s="492">
        <v>24</v>
      </c>
      <c r="AD318" s="492">
        <v>25</v>
      </c>
      <c r="AE318" s="492">
        <v>26</v>
      </c>
      <c r="AF318" s="492">
        <v>27</v>
      </c>
      <c r="AG318" s="492">
        <v>28</v>
      </c>
      <c r="AH318" s="492">
        <v>29</v>
      </c>
      <c r="AI318" s="492">
        <v>30</v>
      </c>
      <c r="AJ318" s="492">
        <v>31</v>
      </c>
      <c r="AK318" s="492">
        <v>32</v>
      </c>
      <c r="AL318" s="492">
        <v>33</v>
      </c>
      <c r="AM318" s="492">
        <v>34</v>
      </c>
      <c r="AN318" s="492">
        <v>35</v>
      </c>
      <c r="AO318" s="492">
        <v>36</v>
      </c>
      <c r="AP318" s="492">
        <v>37</v>
      </c>
      <c r="AQ318" s="492">
        <v>38</v>
      </c>
      <c r="AR318" s="492">
        <v>39</v>
      </c>
      <c r="AS318" s="492">
        <v>40</v>
      </c>
      <c r="AT318" s="492">
        <v>41</v>
      </c>
      <c r="AU318" s="492">
        <v>42</v>
      </c>
      <c r="AV318" s="492">
        <v>43</v>
      </c>
      <c r="AW318" s="492">
        <v>44</v>
      </c>
      <c r="AX318" s="492">
        <v>45</v>
      </c>
      <c r="AY318" s="492">
        <v>46</v>
      </c>
      <c r="AZ318" s="492">
        <v>47</v>
      </c>
      <c r="BA318" s="492">
        <v>48</v>
      </c>
      <c r="BB318" s="492">
        <v>49</v>
      </c>
      <c r="BC318" s="492">
        <v>50</v>
      </c>
      <c r="BD318" s="492">
        <v>51</v>
      </c>
      <c r="BE318" s="492">
        <v>52</v>
      </c>
      <c r="BF318" s="492">
        <v>53</v>
      </c>
      <c r="BG318" s="492">
        <v>54</v>
      </c>
      <c r="BI318" s="492">
        <v>55</v>
      </c>
      <c r="BJ318" s="492">
        <v>56</v>
      </c>
      <c r="BK318" s="492">
        <v>57</v>
      </c>
      <c r="BL318" s="492">
        <v>58</v>
      </c>
      <c r="BN318" s="492">
        <v>59</v>
      </c>
      <c r="BO318" s="492">
        <v>60</v>
      </c>
      <c r="BP318" s="492">
        <v>61</v>
      </c>
      <c r="BQ318" s="492">
        <v>62</v>
      </c>
      <c r="BS318" s="492">
        <v>63</v>
      </c>
      <c r="BT318" s="492">
        <v>64</v>
      </c>
      <c r="BU318" s="492">
        <v>65</v>
      </c>
      <c r="BV318" s="492">
        <v>66</v>
      </c>
    </row>
    <row r="319" spans="4:74">
      <c r="E319" s="492" t="s">
        <v>311</v>
      </c>
      <c r="F319" s="492">
        <v>15</v>
      </c>
      <c r="G319" s="492">
        <v>8</v>
      </c>
      <c r="H319" s="492">
        <v>45</v>
      </c>
      <c r="I319" s="492">
        <v>28</v>
      </c>
      <c r="J319" s="492">
        <v>17</v>
      </c>
      <c r="K319" s="492">
        <v>44</v>
      </c>
      <c r="L319" s="492">
        <v>49</v>
      </c>
      <c r="M319" s="492">
        <v>2</v>
      </c>
      <c r="N319" s="492">
        <v>59</v>
      </c>
      <c r="O319" s="492">
        <v>16</v>
      </c>
      <c r="P319" s="492">
        <v>58</v>
      </c>
      <c r="Q319" s="492">
        <v>38</v>
      </c>
      <c r="R319" s="492">
        <v>52</v>
      </c>
      <c r="S319" s="492">
        <v>26</v>
      </c>
      <c r="T319" s="492">
        <v>63</v>
      </c>
      <c r="U319" s="492">
        <v>40</v>
      </c>
      <c r="V319" s="492">
        <v>4</v>
      </c>
      <c r="W319" s="492">
        <v>60</v>
      </c>
      <c r="X319" s="492">
        <v>55</v>
      </c>
      <c r="Y319" s="492">
        <v>41</v>
      </c>
      <c r="Z319" s="492">
        <v>35</v>
      </c>
      <c r="AA319" s="492">
        <v>3</v>
      </c>
      <c r="AB319" s="492">
        <v>62</v>
      </c>
      <c r="AC319" s="492">
        <v>65</v>
      </c>
      <c r="AD319" s="492">
        <v>11</v>
      </c>
      <c r="AE319" s="492">
        <v>29</v>
      </c>
      <c r="AF319" s="492">
        <v>61</v>
      </c>
      <c r="AG319" s="492">
        <v>22</v>
      </c>
      <c r="AH319" s="492">
        <v>53</v>
      </c>
      <c r="AI319" s="492">
        <v>1</v>
      </c>
      <c r="AJ319" s="492">
        <v>20</v>
      </c>
      <c r="AK319" s="492">
        <v>48</v>
      </c>
      <c r="AL319" s="492">
        <v>56</v>
      </c>
      <c r="AM319" s="492">
        <v>51</v>
      </c>
      <c r="AN319" s="492">
        <v>21</v>
      </c>
      <c r="AO319" s="492">
        <v>54</v>
      </c>
      <c r="AP319" s="492">
        <v>25</v>
      </c>
      <c r="AQ319" s="492">
        <v>66</v>
      </c>
      <c r="AR319" s="492">
        <v>32</v>
      </c>
      <c r="AS319" s="492">
        <v>46</v>
      </c>
      <c r="AT319" s="492">
        <v>9</v>
      </c>
      <c r="AU319" s="492">
        <v>18</v>
      </c>
      <c r="AV319" s="492">
        <v>30</v>
      </c>
      <c r="AW319" s="492">
        <v>57</v>
      </c>
      <c r="AX319" s="492">
        <v>12</v>
      </c>
      <c r="AY319" s="492">
        <v>10</v>
      </c>
      <c r="AZ319" s="492">
        <v>50</v>
      </c>
      <c r="BA319" s="492">
        <v>42</v>
      </c>
      <c r="BB319" s="492">
        <v>31</v>
      </c>
      <c r="BC319" s="492">
        <v>64</v>
      </c>
      <c r="BD319" s="492">
        <v>24</v>
      </c>
      <c r="BE319" s="492">
        <v>43</v>
      </c>
      <c r="BF319" s="492">
        <v>7</v>
      </c>
      <c r="BG319" s="492">
        <v>36</v>
      </c>
      <c r="BI319" s="492">
        <v>34</v>
      </c>
      <c r="BJ319" s="492">
        <v>14</v>
      </c>
      <c r="BK319" s="492">
        <v>37</v>
      </c>
      <c r="BL319" s="492">
        <v>47</v>
      </c>
      <c r="BN319" s="492">
        <v>5</v>
      </c>
      <c r="BO319" s="492">
        <v>33</v>
      </c>
      <c r="BP319" s="492">
        <v>27</v>
      </c>
      <c r="BQ319" s="492">
        <v>23</v>
      </c>
      <c r="BS319" s="492">
        <v>19</v>
      </c>
      <c r="BT319" s="492">
        <v>13</v>
      </c>
      <c r="BU319" s="492">
        <v>39</v>
      </c>
      <c r="BV319" s="492">
        <v>6</v>
      </c>
    </row>
    <row r="322" spans="4:74">
      <c r="D322" s="496">
        <v>67</v>
      </c>
      <c r="E322" s="496" t="s">
        <v>338</v>
      </c>
    </row>
    <row r="323" spans="4:74">
      <c r="E323" s="492" t="s">
        <v>283</v>
      </c>
      <c r="F323" s="492">
        <v>1</v>
      </c>
      <c r="G323" s="492">
        <v>2</v>
      </c>
      <c r="H323" s="492">
        <v>3</v>
      </c>
      <c r="I323" s="492">
        <v>4</v>
      </c>
      <c r="J323" s="492">
        <v>5</v>
      </c>
      <c r="K323" s="492">
        <v>6</v>
      </c>
      <c r="L323" s="492">
        <v>7</v>
      </c>
      <c r="M323" s="492">
        <v>8</v>
      </c>
      <c r="N323" s="492">
        <v>9</v>
      </c>
      <c r="O323" s="492">
        <v>10</v>
      </c>
      <c r="P323" s="492">
        <v>11</v>
      </c>
      <c r="Q323" s="492">
        <v>12</v>
      </c>
      <c r="R323" s="492">
        <v>13</v>
      </c>
      <c r="S323" s="492">
        <v>14</v>
      </c>
      <c r="T323" s="492">
        <v>15</v>
      </c>
      <c r="U323" s="492">
        <v>16</v>
      </c>
      <c r="V323" s="492">
        <v>17</v>
      </c>
      <c r="W323" s="492">
        <v>18</v>
      </c>
      <c r="X323" s="492">
        <v>19</v>
      </c>
      <c r="Y323" s="492">
        <v>20</v>
      </c>
      <c r="Z323" s="492">
        <v>21</v>
      </c>
      <c r="AA323" s="492">
        <v>22</v>
      </c>
      <c r="AB323" s="492">
        <v>23</v>
      </c>
      <c r="AC323" s="492">
        <v>24</v>
      </c>
      <c r="AD323" s="492">
        <v>25</v>
      </c>
      <c r="AE323" s="492">
        <v>26</v>
      </c>
      <c r="AF323" s="492">
        <v>27</v>
      </c>
      <c r="AG323" s="492">
        <v>28</v>
      </c>
      <c r="AH323" s="492">
        <v>29</v>
      </c>
      <c r="AI323" s="492">
        <v>30</v>
      </c>
      <c r="AJ323" s="492">
        <v>31</v>
      </c>
      <c r="AK323" s="492">
        <v>32</v>
      </c>
      <c r="AL323" s="492">
        <v>33</v>
      </c>
      <c r="AM323" s="492">
        <v>34</v>
      </c>
      <c r="AN323" s="492">
        <v>35</v>
      </c>
      <c r="AO323" s="492">
        <v>36</v>
      </c>
      <c r="AP323" s="492">
        <v>37</v>
      </c>
      <c r="AQ323" s="492">
        <v>38</v>
      </c>
      <c r="AR323" s="492">
        <v>39</v>
      </c>
      <c r="AS323" s="492">
        <v>40</v>
      </c>
      <c r="AT323" s="492">
        <v>41</v>
      </c>
      <c r="AU323" s="492">
        <v>42</v>
      </c>
      <c r="AV323" s="492">
        <v>43</v>
      </c>
      <c r="AW323" s="492">
        <v>44</v>
      </c>
      <c r="AX323" s="492">
        <v>45</v>
      </c>
      <c r="AY323" s="492">
        <v>46</v>
      </c>
      <c r="AZ323" s="492">
        <v>47</v>
      </c>
      <c r="BA323" s="492">
        <v>48</v>
      </c>
      <c r="BB323" s="492">
        <v>49</v>
      </c>
      <c r="BC323" s="492">
        <v>50</v>
      </c>
      <c r="BD323" s="492">
        <v>51</v>
      </c>
      <c r="BE323" s="492">
        <v>52</v>
      </c>
      <c r="BF323" s="492">
        <v>53</v>
      </c>
      <c r="BG323" s="492">
        <v>54</v>
      </c>
      <c r="BH323" s="492">
        <v>55</v>
      </c>
      <c r="BI323" s="492">
        <v>56</v>
      </c>
      <c r="BJ323" s="492">
        <v>57</v>
      </c>
      <c r="BK323" s="492">
        <v>58</v>
      </c>
      <c r="BL323" s="492">
        <v>59</v>
      </c>
      <c r="BN323" s="492">
        <v>60</v>
      </c>
      <c r="BO323" s="492">
        <v>61</v>
      </c>
      <c r="BP323" s="492">
        <v>62</v>
      </c>
      <c r="BQ323" s="492">
        <v>63</v>
      </c>
      <c r="BS323" s="492">
        <v>64</v>
      </c>
      <c r="BT323" s="492">
        <v>65</v>
      </c>
      <c r="BU323" s="492">
        <v>66</v>
      </c>
      <c r="BV323" s="492">
        <v>67</v>
      </c>
    </row>
    <row r="324" spans="4:74">
      <c r="E324" s="492" t="s">
        <v>311</v>
      </c>
      <c r="F324" s="492">
        <v>24</v>
      </c>
      <c r="G324" s="492">
        <v>44</v>
      </c>
      <c r="H324" s="492">
        <v>52</v>
      </c>
      <c r="I324" s="492">
        <v>12</v>
      </c>
      <c r="J324" s="492">
        <v>62</v>
      </c>
      <c r="K324" s="492">
        <v>4</v>
      </c>
      <c r="L324" s="492">
        <v>55</v>
      </c>
      <c r="M324" s="492">
        <v>37</v>
      </c>
      <c r="N324" s="492">
        <v>23</v>
      </c>
      <c r="O324" s="492">
        <v>17</v>
      </c>
      <c r="P324" s="492">
        <v>14</v>
      </c>
      <c r="Q324" s="492">
        <v>8</v>
      </c>
      <c r="R324" s="492">
        <v>22</v>
      </c>
      <c r="S324" s="492">
        <v>51</v>
      </c>
      <c r="T324" s="492">
        <v>31</v>
      </c>
      <c r="U324" s="492">
        <v>29</v>
      </c>
      <c r="V324" s="492">
        <v>38</v>
      </c>
      <c r="W324" s="492">
        <v>25</v>
      </c>
      <c r="X324" s="492">
        <v>6</v>
      </c>
      <c r="Y324" s="492">
        <v>64</v>
      </c>
      <c r="Z324" s="492">
        <v>34</v>
      </c>
      <c r="AA324" s="492">
        <v>45</v>
      </c>
      <c r="AB324" s="492">
        <v>47</v>
      </c>
      <c r="AC324" s="492">
        <v>21</v>
      </c>
      <c r="AD324" s="492">
        <v>36</v>
      </c>
      <c r="AE324" s="492">
        <v>63</v>
      </c>
      <c r="AF324" s="492">
        <v>33</v>
      </c>
      <c r="AG324" s="492">
        <v>54</v>
      </c>
      <c r="AH324" s="492">
        <v>3</v>
      </c>
      <c r="AI324" s="492">
        <v>56</v>
      </c>
      <c r="AJ324" s="492">
        <v>15</v>
      </c>
      <c r="AK324" s="492">
        <v>66</v>
      </c>
      <c r="AL324" s="492">
        <v>61</v>
      </c>
      <c r="AM324" s="492">
        <v>32</v>
      </c>
      <c r="AN324" s="492">
        <v>46</v>
      </c>
      <c r="AO324" s="492">
        <v>9</v>
      </c>
      <c r="AP324" s="492">
        <v>67</v>
      </c>
      <c r="AQ324" s="492">
        <v>59</v>
      </c>
      <c r="AR324" s="492">
        <v>41</v>
      </c>
      <c r="AS324" s="492">
        <v>1</v>
      </c>
      <c r="AT324" s="492">
        <v>35</v>
      </c>
      <c r="AU324" s="492">
        <v>48</v>
      </c>
      <c r="AV324" s="492">
        <v>65</v>
      </c>
      <c r="AW324" s="492">
        <v>2</v>
      </c>
      <c r="AX324" s="492">
        <v>26</v>
      </c>
      <c r="AY324" s="492">
        <v>10</v>
      </c>
      <c r="AZ324" s="492">
        <v>20</v>
      </c>
      <c r="BA324" s="492">
        <v>57</v>
      </c>
      <c r="BB324" s="492">
        <v>53</v>
      </c>
      <c r="BC324" s="492">
        <v>60</v>
      </c>
      <c r="BD324" s="492">
        <v>40</v>
      </c>
      <c r="BE324" s="492">
        <v>49</v>
      </c>
      <c r="BF324" s="492">
        <v>42</v>
      </c>
      <c r="BG324" s="492">
        <v>28</v>
      </c>
      <c r="BH324" s="492">
        <v>58</v>
      </c>
      <c r="BI324" s="492">
        <v>30</v>
      </c>
      <c r="BJ324" s="492">
        <v>18</v>
      </c>
      <c r="BK324" s="492">
        <v>50</v>
      </c>
      <c r="BL324" s="492">
        <v>11</v>
      </c>
      <c r="BN324" s="492">
        <v>19</v>
      </c>
      <c r="BO324" s="492">
        <v>13</v>
      </c>
      <c r="BP324" s="492">
        <v>27</v>
      </c>
      <c r="BQ324" s="492">
        <v>7</v>
      </c>
      <c r="BS324" s="492">
        <v>5</v>
      </c>
      <c r="BT324" s="492">
        <v>43</v>
      </c>
      <c r="BU324" s="492">
        <v>39</v>
      </c>
      <c r="BV324" s="492">
        <v>16</v>
      </c>
    </row>
    <row r="327" spans="4:74">
      <c r="D327" s="496">
        <v>68</v>
      </c>
      <c r="E327" s="496" t="s">
        <v>338</v>
      </c>
    </row>
    <row r="328" spans="4:74">
      <c r="E328" s="492" t="s">
        <v>283</v>
      </c>
      <c r="F328" s="492">
        <v>1</v>
      </c>
      <c r="G328" s="492">
        <v>2</v>
      </c>
      <c r="H328" s="492">
        <v>3</v>
      </c>
      <c r="I328" s="492">
        <v>4</v>
      </c>
      <c r="J328" s="492">
        <v>5</v>
      </c>
      <c r="K328" s="492">
        <v>6</v>
      </c>
      <c r="L328" s="492">
        <v>7</v>
      </c>
      <c r="M328" s="492">
        <v>8</v>
      </c>
      <c r="N328" s="492">
        <v>9</v>
      </c>
      <c r="O328" s="492">
        <v>10</v>
      </c>
      <c r="P328" s="492">
        <v>11</v>
      </c>
      <c r="Q328" s="492">
        <v>12</v>
      </c>
      <c r="R328" s="492">
        <v>13</v>
      </c>
      <c r="S328" s="492">
        <v>14</v>
      </c>
      <c r="T328" s="492">
        <v>15</v>
      </c>
      <c r="U328" s="492">
        <v>16</v>
      </c>
      <c r="V328" s="492">
        <v>17</v>
      </c>
      <c r="W328" s="492">
        <v>18</v>
      </c>
      <c r="X328" s="492">
        <v>19</v>
      </c>
      <c r="Y328" s="492">
        <v>20</v>
      </c>
      <c r="Z328" s="492">
        <v>21</v>
      </c>
      <c r="AA328" s="492">
        <v>22</v>
      </c>
      <c r="AB328" s="492">
        <v>23</v>
      </c>
      <c r="AC328" s="492">
        <v>24</v>
      </c>
      <c r="AD328" s="492">
        <v>25</v>
      </c>
      <c r="AE328" s="492">
        <v>26</v>
      </c>
      <c r="AF328" s="492">
        <v>27</v>
      </c>
      <c r="AG328" s="492">
        <v>28</v>
      </c>
      <c r="AH328" s="492">
        <v>29</v>
      </c>
      <c r="AI328" s="492">
        <v>30</v>
      </c>
      <c r="AJ328" s="492">
        <v>31</v>
      </c>
      <c r="AK328" s="492">
        <v>32</v>
      </c>
      <c r="AL328" s="492">
        <v>33</v>
      </c>
      <c r="AM328" s="492">
        <v>34</v>
      </c>
      <c r="AN328" s="492">
        <v>35</v>
      </c>
      <c r="AO328" s="492">
        <v>36</v>
      </c>
      <c r="AP328" s="492">
        <v>37</v>
      </c>
      <c r="AQ328" s="492">
        <v>38</v>
      </c>
      <c r="AR328" s="492">
        <v>39</v>
      </c>
      <c r="AS328" s="492">
        <v>40</v>
      </c>
      <c r="AT328" s="492">
        <v>41</v>
      </c>
      <c r="AU328" s="492">
        <v>42</v>
      </c>
      <c r="AV328" s="492">
        <v>43</v>
      </c>
      <c r="AW328" s="492">
        <v>44</v>
      </c>
      <c r="AX328" s="492">
        <v>45</v>
      </c>
      <c r="AY328" s="492">
        <v>46</v>
      </c>
      <c r="AZ328" s="492">
        <v>47</v>
      </c>
      <c r="BA328" s="492">
        <v>48</v>
      </c>
      <c r="BB328" s="492">
        <v>49</v>
      </c>
      <c r="BC328" s="492">
        <v>50</v>
      </c>
      <c r="BD328" s="492">
        <v>51</v>
      </c>
      <c r="BE328" s="492">
        <v>52</v>
      </c>
      <c r="BF328" s="492">
        <v>53</v>
      </c>
      <c r="BG328" s="492">
        <v>54</v>
      </c>
      <c r="BH328" s="492">
        <v>55</v>
      </c>
      <c r="BI328" s="492">
        <v>56</v>
      </c>
      <c r="BJ328" s="492">
        <v>57</v>
      </c>
      <c r="BK328" s="492">
        <v>58</v>
      </c>
      <c r="BL328" s="492">
        <v>59</v>
      </c>
      <c r="BM328" s="492">
        <v>60</v>
      </c>
      <c r="BN328" s="492">
        <v>61</v>
      </c>
      <c r="BO328" s="492">
        <v>62</v>
      </c>
      <c r="BP328" s="492">
        <v>63</v>
      </c>
      <c r="BQ328" s="492">
        <v>64</v>
      </c>
      <c r="BS328" s="492">
        <v>65</v>
      </c>
      <c r="BT328" s="492">
        <v>66</v>
      </c>
      <c r="BU328" s="492">
        <v>67</v>
      </c>
      <c r="BV328" s="492">
        <v>68</v>
      </c>
    </row>
    <row r="329" spans="4:74">
      <c r="E329" s="492" t="s">
        <v>311</v>
      </c>
      <c r="F329" s="492">
        <v>19</v>
      </c>
      <c r="G329" s="492">
        <v>8</v>
      </c>
      <c r="H329" s="492">
        <v>57</v>
      </c>
      <c r="I329" s="492">
        <v>61</v>
      </c>
      <c r="J329" s="492">
        <v>31</v>
      </c>
      <c r="K329" s="492">
        <v>44</v>
      </c>
      <c r="L329" s="492">
        <v>64</v>
      </c>
      <c r="M329" s="492">
        <v>15</v>
      </c>
      <c r="N329" s="492">
        <v>2</v>
      </c>
      <c r="O329" s="492">
        <v>47</v>
      </c>
      <c r="P329" s="492">
        <v>39</v>
      </c>
      <c r="Q329" s="492">
        <v>28</v>
      </c>
      <c r="R329" s="492">
        <v>5</v>
      </c>
      <c r="S329" s="492">
        <v>33</v>
      </c>
      <c r="T329" s="492">
        <v>67</v>
      </c>
      <c r="U329" s="492">
        <v>34</v>
      </c>
      <c r="V329" s="492">
        <v>59</v>
      </c>
      <c r="W329" s="492">
        <v>4</v>
      </c>
      <c r="X329" s="492">
        <v>63</v>
      </c>
      <c r="Y329" s="492">
        <v>21</v>
      </c>
      <c r="Z329" s="492">
        <v>20</v>
      </c>
      <c r="AA329" s="492">
        <v>54</v>
      </c>
      <c r="AB329" s="492">
        <v>22</v>
      </c>
      <c r="AC329" s="492">
        <v>46</v>
      </c>
      <c r="AD329" s="492">
        <v>11</v>
      </c>
      <c r="AE329" s="492">
        <v>50</v>
      </c>
      <c r="AF329" s="492">
        <v>13</v>
      </c>
      <c r="AG329" s="492">
        <v>27</v>
      </c>
      <c r="AH329" s="492">
        <v>53</v>
      </c>
      <c r="AI329" s="492">
        <v>41</v>
      </c>
      <c r="AJ329" s="492">
        <v>29</v>
      </c>
      <c r="AK329" s="492">
        <v>49</v>
      </c>
      <c r="AL329" s="492">
        <v>14</v>
      </c>
      <c r="AM329" s="492">
        <v>36</v>
      </c>
      <c r="AN329" s="492">
        <v>1</v>
      </c>
      <c r="AO329" s="492">
        <v>55</v>
      </c>
      <c r="AP329" s="492">
        <v>48</v>
      </c>
      <c r="AQ329" s="492">
        <v>42</v>
      </c>
      <c r="AR329" s="492">
        <v>65</v>
      </c>
      <c r="AS329" s="492">
        <v>56</v>
      </c>
      <c r="AT329" s="492">
        <v>30</v>
      </c>
      <c r="AU329" s="492">
        <v>23</v>
      </c>
      <c r="AV329" s="492">
        <v>62</v>
      </c>
      <c r="AW329" s="492">
        <v>6</v>
      </c>
      <c r="AX329" s="492">
        <v>38</v>
      </c>
      <c r="AY329" s="492">
        <v>68</v>
      </c>
      <c r="AZ329" s="492">
        <v>10</v>
      </c>
      <c r="BA329" s="492">
        <v>37</v>
      </c>
      <c r="BB329" s="492">
        <v>26</v>
      </c>
      <c r="BC329" s="492">
        <v>16</v>
      </c>
      <c r="BD329" s="492">
        <v>60</v>
      </c>
      <c r="BE329" s="492">
        <v>3</v>
      </c>
      <c r="BF329" s="492">
        <v>12</v>
      </c>
      <c r="BG329" s="492">
        <v>66</v>
      </c>
      <c r="BH329" s="492">
        <v>17</v>
      </c>
      <c r="BI329" s="492">
        <v>24</v>
      </c>
      <c r="BJ329" s="492">
        <v>40</v>
      </c>
      <c r="BK329" s="492">
        <v>9</v>
      </c>
      <c r="BL329" s="492">
        <v>43</v>
      </c>
      <c r="BM329" s="492">
        <v>51</v>
      </c>
      <c r="BN329" s="492">
        <v>45</v>
      </c>
      <c r="BO329" s="492">
        <v>25</v>
      </c>
      <c r="BP329" s="492">
        <v>32</v>
      </c>
      <c r="BQ329" s="492">
        <v>7</v>
      </c>
      <c r="BS329" s="492">
        <v>35</v>
      </c>
      <c r="BT329" s="492">
        <v>58</v>
      </c>
      <c r="BU329" s="492">
        <v>52</v>
      </c>
      <c r="BV329" s="492">
        <v>18</v>
      </c>
    </row>
    <row r="332" spans="4:74">
      <c r="D332" s="496">
        <v>69</v>
      </c>
      <c r="E332" s="496" t="s">
        <v>338</v>
      </c>
    </row>
    <row r="333" spans="4:74">
      <c r="E333" s="492" t="s">
        <v>283</v>
      </c>
      <c r="F333" s="492">
        <v>1</v>
      </c>
      <c r="G333" s="492">
        <v>2</v>
      </c>
      <c r="H333" s="492">
        <v>3</v>
      </c>
      <c r="I333" s="492">
        <v>4</v>
      </c>
      <c r="J333" s="492">
        <v>5</v>
      </c>
      <c r="K333" s="492">
        <v>6</v>
      </c>
      <c r="L333" s="492">
        <v>7</v>
      </c>
      <c r="M333" s="492">
        <v>8</v>
      </c>
      <c r="N333" s="492">
        <v>9</v>
      </c>
      <c r="O333" s="492">
        <v>10</v>
      </c>
      <c r="P333" s="492">
        <v>11</v>
      </c>
      <c r="Q333" s="492">
        <v>12</v>
      </c>
      <c r="R333" s="492">
        <v>13</v>
      </c>
      <c r="S333" s="492">
        <v>14</v>
      </c>
      <c r="T333" s="492">
        <v>15</v>
      </c>
      <c r="U333" s="492">
        <v>16</v>
      </c>
      <c r="V333" s="492">
        <v>17</v>
      </c>
      <c r="W333" s="492">
        <v>18</v>
      </c>
      <c r="X333" s="492">
        <v>19</v>
      </c>
      <c r="Y333" s="492">
        <v>20</v>
      </c>
      <c r="Z333" s="492">
        <v>21</v>
      </c>
      <c r="AA333" s="492">
        <v>22</v>
      </c>
      <c r="AB333" s="492">
        <v>23</v>
      </c>
      <c r="AC333" s="492">
        <v>24</v>
      </c>
      <c r="AD333" s="492">
        <v>25</v>
      </c>
      <c r="AE333" s="492">
        <v>26</v>
      </c>
      <c r="AF333" s="492">
        <v>27</v>
      </c>
      <c r="AG333" s="492">
        <v>28</v>
      </c>
      <c r="AH333" s="492">
        <v>29</v>
      </c>
      <c r="AI333" s="492">
        <v>30</v>
      </c>
      <c r="AJ333" s="492">
        <v>31</v>
      </c>
      <c r="AK333" s="492">
        <v>32</v>
      </c>
      <c r="AL333" s="492">
        <v>33</v>
      </c>
      <c r="AM333" s="492">
        <v>34</v>
      </c>
      <c r="AN333" s="492">
        <v>35</v>
      </c>
      <c r="AO333" s="492">
        <v>36</v>
      </c>
      <c r="AP333" s="492">
        <v>37</v>
      </c>
      <c r="AQ333" s="492">
        <v>38</v>
      </c>
      <c r="AR333" s="492">
        <v>39</v>
      </c>
      <c r="AS333" s="492">
        <v>40</v>
      </c>
      <c r="AT333" s="492">
        <v>41</v>
      </c>
      <c r="AU333" s="492">
        <v>42</v>
      </c>
      <c r="AV333" s="492">
        <v>43</v>
      </c>
      <c r="AW333" s="492">
        <v>44</v>
      </c>
      <c r="AX333" s="492">
        <v>45</v>
      </c>
      <c r="AY333" s="492">
        <v>46</v>
      </c>
      <c r="AZ333" s="492">
        <v>47</v>
      </c>
      <c r="BA333" s="492">
        <v>48</v>
      </c>
      <c r="BB333" s="492">
        <v>49</v>
      </c>
      <c r="BC333" s="492">
        <v>50</v>
      </c>
      <c r="BD333" s="492">
        <v>51</v>
      </c>
      <c r="BE333" s="492">
        <v>52</v>
      </c>
      <c r="BF333" s="492">
        <v>53</v>
      </c>
      <c r="BG333" s="492">
        <v>54</v>
      </c>
      <c r="BH333" s="492">
        <v>55</v>
      </c>
      <c r="BI333" s="492">
        <v>56</v>
      </c>
      <c r="BJ333" s="492">
        <v>57</v>
      </c>
      <c r="BK333" s="492">
        <v>58</v>
      </c>
      <c r="BL333" s="492">
        <v>59</v>
      </c>
      <c r="BM333" s="492">
        <v>60</v>
      </c>
      <c r="BN333" s="492">
        <v>61</v>
      </c>
      <c r="BO333" s="492">
        <v>62</v>
      </c>
      <c r="BP333" s="492">
        <v>63</v>
      </c>
      <c r="BQ333" s="492">
        <v>64</v>
      </c>
      <c r="BR333" s="492">
        <v>65</v>
      </c>
      <c r="BS333" s="492">
        <v>66</v>
      </c>
      <c r="BT333" s="492">
        <v>67</v>
      </c>
      <c r="BU333" s="492">
        <v>68</v>
      </c>
      <c r="BV333" s="492">
        <v>69</v>
      </c>
    </row>
    <row r="334" spans="4:74">
      <c r="E334" s="492" t="s">
        <v>311</v>
      </c>
      <c r="F334" s="492">
        <v>40</v>
      </c>
      <c r="G334" s="492">
        <v>30</v>
      </c>
      <c r="H334" s="492">
        <v>67</v>
      </c>
      <c r="I334" s="492">
        <v>1</v>
      </c>
      <c r="J334" s="492">
        <v>18</v>
      </c>
      <c r="K334" s="492">
        <v>69</v>
      </c>
      <c r="L334" s="492">
        <v>20</v>
      </c>
      <c r="M334" s="492">
        <v>10</v>
      </c>
      <c r="N334" s="492">
        <v>52</v>
      </c>
      <c r="O334" s="492">
        <v>46</v>
      </c>
      <c r="P334" s="492">
        <v>5</v>
      </c>
      <c r="Q334" s="492">
        <v>28</v>
      </c>
      <c r="R334" s="492">
        <v>54</v>
      </c>
      <c r="S334" s="492">
        <v>61</v>
      </c>
      <c r="T334" s="492">
        <v>6</v>
      </c>
      <c r="U334" s="492">
        <v>64</v>
      </c>
      <c r="V334" s="492">
        <v>23</v>
      </c>
      <c r="W334" s="492">
        <v>12</v>
      </c>
      <c r="X334" s="492">
        <v>58</v>
      </c>
      <c r="Y334" s="492">
        <v>7</v>
      </c>
      <c r="Z334" s="492">
        <v>19</v>
      </c>
      <c r="AA334" s="492">
        <v>48</v>
      </c>
      <c r="AB334" s="492">
        <v>22</v>
      </c>
      <c r="AC334" s="492">
        <v>33</v>
      </c>
      <c r="AD334" s="492">
        <v>68</v>
      </c>
      <c r="AE334" s="492">
        <v>9</v>
      </c>
      <c r="AF334" s="492">
        <v>60</v>
      </c>
      <c r="AG334" s="492">
        <v>17</v>
      </c>
      <c r="AH334" s="492">
        <v>38</v>
      </c>
      <c r="AI334" s="492">
        <v>42</v>
      </c>
      <c r="AJ334" s="492">
        <v>15</v>
      </c>
      <c r="AK334" s="492">
        <v>3</v>
      </c>
      <c r="AL334" s="492">
        <v>62</v>
      </c>
      <c r="AM334" s="492">
        <v>51</v>
      </c>
      <c r="AN334" s="492">
        <v>32</v>
      </c>
      <c r="AO334" s="492">
        <v>59</v>
      </c>
      <c r="AP334" s="492">
        <v>43</v>
      </c>
      <c r="AQ334" s="492">
        <v>24</v>
      </c>
      <c r="AR334" s="492">
        <v>8</v>
      </c>
      <c r="AS334" s="492">
        <v>31</v>
      </c>
      <c r="AT334" s="492">
        <v>14</v>
      </c>
      <c r="AU334" s="492">
        <v>55</v>
      </c>
      <c r="AV334" s="492">
        <v>27</v>
      </c>
      <c r="AW334" s="492">
        <v>41</v>
      </c>
      <c r="AX334" s="492">
        <v>56</v>
      </c>
      <c r="AY334" s="492">
        <v>50</v>
      </c>
      <c r="AZ334" s="492">
        <v>13</v>
      </c>
      <c r="BA334" s="492">
        <v>35</v>
      </c>
      <c r="BB334" s="492">
        <v>16</v>
      </c>
      <c r="BC334" s="492">
        <v>37</v>
      </c>
      <c r="BD334" s="492">
        <v>4</v>
      </c>
      <c r="BE334" s="492">
        <v>44</v>
      </c>
      <c r="BF334" s="492">
        <v>47</v>
      </c>
      <c r="BG334" s="492">
        <v>11</v>
      </c>
      <c r="BH334" s="492">
        <v>26</v>
      </c>
      <c r="BI334" s="492">
        <v>45</v>
      </c>
      <c r="BJ334" s="492">
        <v>39</v>
      </c>
      <c r="BK334" s="492">
        <v>2</v>
      </c>
      <c r="BL334" s="492">
        <v>21</v>
      </c>
      <c r="BM334" s="492">
        <v>66</v>
      </c>
      <c r="BN334" s="492">
        <v>29</v>
      </c>
      <c r="BO334" s="492">
        <v>34</v>
      </c>
      <c r="BP334" s="492">
        <v>49</v>
      </c>
      <c r="BQ334" s="492">
        <v>63</v>
      </c>
      <c r="BR334" s="492">
        <v>57</v>
      </c>
      <c r="BS334" s="492">
        <v>65</v>
      </c>
      <c r="BT334" s="492">
        <v>53</v>
      </c>
      <c r="BU334" s="492">
        <v>25</v>
      </c>
      <c r="BV334" s="492">
        <v>36</v>
      </c>
    </row>
    <row r="337" spans="4:79">
      <c r="D337" s="496">
        <v>70</v>
      </c>
      <c r="E337" s="496" t="s">
        <v>338</v>
      </c>
    </row>
    <row r="338" spans="4:79">
      <c r="E338" s="492" t="s">
        <v>283</v>
      </c>
      <c r="F338" s="492">
        <v>1</v>
      </c>
      <c r="G338" s="492">
        <v>2</v>
      </c>
      <c r="H338" s="492">
        <v>3</v>
      </c>
      <c r="I338" s="492">
        <v>4</v>
      </c>
      <c r="J338" s="492">
        <v>5</v>
      </c>
      <c r="K338" s="492">
        <v>6</v>
      </c>
      <c r="L338" s="492">
        <v>7</v>
      </c>
      <c r="M338" s="492">
        <v>8</v>
      </c>
      <c r="N338" s="492">
        <v>9</v>
      </c>
      <c r="O338" s="492">
        <v>10</v>
      </c>
      <c r="P338" s="492">
        <v>11</v>
      </c>
      <c r="Q338" s="492">
        <v>12</v>
      </c>
      <c r="R338" s="492">
        <v>13</v>
      </c>
      <c r="S338" s="492">
        <v>14</v>
      </c>
      <c r="T338" s="492">
        <v>15</v>
      </c>
      <c r="U338" s="492">
        <v>16</v>
      </c>
      <c r="V338" s="492">
        <v>17</v>
      </c>
      <c r="W338" s="492">
        <v>18</v>
      </c>
      <c r="X338" s="492">
        <v>19</v>
      </c>
      <c r="Y338" s="492">
        <v>20</v>
      </c>
      <c r="Z338" s="492">
        <v>21</v>
      </c>
      <c r="AA338" s="492">
        <v>22</v>
      </c>
      <c r="AB338" s="492">
        <v>23</v>
      </c>
      <c r="AC338" s="492">
        <v>24</v>
      </c>
      <c r="AD338" s="492">
        <v>25</v>
      </c>
      <c r="AE338" s="492">
        <v>26</v>
      </c>
      <c r="AF338" s="492">
        <v>27</v>
      </c>
      <c r="AG338" s="492">
        <v>28</v>
      </c>
      <c r="AH338" s="492">
        <v>29</v>
      </c>
      <c r="AI338" s="492">
        <v>30</v>
      </c>
      <c r="AJ338" s="492">
        <v>31</v>
      </c>
      <c r="AK338" s="492">
        <v>32</v>
      </c>
      <c r="AL338" s="492">
        <v>33</v>
      </c>
      <c r="AM338" s="492">
        <v>34</v>
      </c>
      <c r="AN338" s="492">
        <v>35</v>
      </c>
      <c r="AO338" s="492">
        <v>36</v>
      </c>
      <c r="AP338" s="492">
        <v>37</v>
      </c>
      <c r="AQ338" s="492">
        <v>38</v>
      </c>
      <c r="AR338" s="492">
        <v>39</v>
      </c>
      <c r="AS338" s="492">
        <v>40</v>
      </c>
      <c r="AT338" s="492">
        <v>41</v>
      </c>
      <c r="AU338" s="492">
        <v>42</v>
      </c>
      <c r="AV338" s="492">
        <v>43</v>
      </c>
      <c r="AW338" s="492">
        <v>44</v>
      </c>
      <c r="AX338" s="492">
        <v>45</v>
      </c>
      <c r="AY338" s="492">
        <v>46</v>
      </c>
      <c r="AZ338" s="492">
        <v>47</v>
      </c>
      <c r="BA338" s="492">
        <v>48</v>
      </c>
      <c r="BB338" s="492">
        <v>49</v>
      </c>
      <c r="BC338" s="492">
        <v>50</v>
      </c>
      <c r="BD338" s="492">
        <v>51</v>
      </c>
      <c r="BE338" s="492">
        <v>52</v>
      </c>
      <c r="BF338" s="492">
        <v>53</v>
      </c>
      <c r="BG338" s="492">
        <v>54</v>
      </c>
      <c r="BH338" s="492">
        <v>55</v>
      </c>
      <c r="BI338" s="492">
        <v>56</v>
      </c>
      <c r="BJ338" s="492">
        <v>57</v>
      </c>
      <c r="BK338" s="492">
        <v>58</v>
      </c>
      <c r="BL338" s="492">
        <v>59</v>
      </c>
      <c r="BM338" s="492">
        <v>60</v>
      </c>
      <c r="BN338" s="492">
        <v>61</v>
      </c>
      <c r="BO338" s="492">
        <v>62</v>
      </c>
      <c r="BP338" s="492">
        <v>63</v>
      </c>
      <c r="BQ338" s="492">
        <v>64</v>
      </c>
      <c r="BR338" s="492">
        <v>65</v>
      </c>
      <c r="BS338" s="492">
        <v>66</v>
      </c>
      <c r="BT338" s="492">
        <v>67</v>
      </c>
      <c r="BU338" s="492">
        <v>68</v>
      </c>
      <c r="BV338" s="492">
        <v>69</v>
      </c>
      <c r="BW338" s="492">
        <v>70</v>
      </c>
    </row>
    <row r="339" spans="4:79">
      <c r="E339" s="492" t="s">
        <v>311</v>
      </c>
      <c r="F339" s="492">
        <v>40</v>
      </c>
      <c r="G339" s="492">
        <v>53</v>
      </c>
      <c r="H339" s="492">
        <v>9</v>
      </c>
      <c r="I339" s="492">
        <v>18</v>
      </c>
      <c r="J339" s="492">
        <v>67</v>
      </c>
      <c r="K339" s="492">
        <v>50</v>
      </c>
      <c r="L339" s="492">
        <v>69</v>
      </c>
      <c r="M339" s="492">
        <v>52</v>
      </c>
      <c r="N339" s="492">
        <v>61</v>
      </c>
      <c r="O339" s="492">
        <v>37</v>
      </c>
      <c r="P339" s="492">
        <v>55</v>
      </c>
      <c r="Q339" s="492">
        <v>43</v>
      </c>
      <c r="R339" s="492">
        <v>17</v>
      </c>
      <c r="S339" s="492">
        <v>13</v>
      </c>
      <c r="T339" s="492">
        <v>48</v>
      </c>
      <c r="U339" s="492">
        <v>54</v>
      </c>
      <c r="V339" s="492">
        <v>8</v>
      </c>
      <c r="W339" s="492">
        <v>42</v>
      </c>
      <c r="X339" s="492">
        <v>57</v>
      </c>
      <c r="Y339" s="492">
        <v>32</v>
      </c>
      <c r="Z339" s="492">
        <v>10</v>
      </c>
      <c r="AA339" s="492">
        <v>29</v>
      </c>
      <c r="AB339" s="492">
        <v>12</v>
      </c>
      <c r="AC339" s="492">
        <v>41</v>
      </c>
      <c r="AD339" s="492">
        <v>66</v>
      </c>
      <c r="AE339" s="492">
        <v>4</v>
      </c>
      <c r="AF339" s="492">
        <v>23</v>
      </c>
      <c r="AG339" s="492">
        <v>59</v>
      </c>
      <c r="AH339" s="492">
        <v>38</v>
      </c>
      <c r="AI339" s="492">
        <v>46</v>
      </c>
      <c r="AJ339" s="492">
        <v>34</v>
      </c>
      <c r="AK339" s="492">
        <v>60</v>
      </c>
      <c r="AL339" s="492">
        <v>25</v>
      </c>
      <c r="AM339" s="492">
        <v>68</v>
      </c>
      <c r="AN339" s="492">
        <v>11</v>
      </c>
      <c r="AO339" s="492">
        <v>35</v>
      </c>
      <c r="AP339" s="492">
        <v>14</v>
      </c>
      <c r="AQ339" s="492">
        <v>62</v>
      </c>
      <c r="AR339" s="492">
        <v>36</v>
      </c>
      <c r="AS339" s="492">
        <v>1</v>
      </c>
      <c r="AT339" s="492">
        <v>44</v>
      </c>
      <c r="AU339" s="492">
        <v>70</v>
      </c>
      <c r="AV339" s="492">
        <v>24</v>
      </c>
      <c r="AW339" s="492">
        <v>26</v>
      </c>
      <c r="AX339" s="492">
        <v>58</v>
      </c>
      <c r="AY339" s="492">
        <v>39</v>
      </c>
      <c r="AZ339" s="492">
        <v>63</v>
      </c>
      <c r="BA339" s="492">
        <v>27</v>
      </c>
      <c r="BB339" s="492">
        <v>56</v>
      </c>
      <c r="BC339" s="492">
        <v>31</v>
      </c>
      <c r="BD339" s="492">
        <v>5</v>
      </c>
      <c r="BE339" s="492">
        <v>30</v>
      </c>
      <c r="BF339" s="492">
        <v>65</v>
      </c>
      <c r="BG339" s="492">
        <v>6</v>
      </c>
      <c r="BH339" s="492">
        <v>21</v>
      </c>
      <c r="BI339" s="492">
        <v>49</v>
      </c>
      <c r="BJ339" s="492">
        <v>33</v>
      </c>
      <c r="BK339" s="492">
        <v>20</v>
      </c>
      <c r="BL339" s="492">
        <v>2</v>
      </c>
      <c r="BM339" s="492">
        <v>7</v>
      </c>
      <c r="BN339" s="492">
        <v>45</v>
      </c>
      <c r="BO339" s="492">
        <v>3</v>
      </c>
      <c r="BP339" s="492">
        <v>64</v>
      </c>
      <c r="BQ339" s="492">
        <v>16</v>
      </c>
      <c r="BR339" s="492">
        <v>28</v>
      </c>
      <c r="BS339" s="492">
        <v>19</v>
      </c>
      <c r="BT339" s="492">
        <v>15</v>
      </c>
      <c r="BU339" s="492">
        <v>47</v>
      </c>
      <c r="BV339" s="492">
        <v>51</v>
      </c>
      <c r="BW339" s="492">
        <v>22</v>
      </c>
    </row>
    <row r="342" spans="4:79">
      <c r="D342" s="496">
        <v>71</v>
      </c>
      <c r="E342" s="496" t="s">
        <v>338</v>
      </c>
    </row>
    <row r="343" spans="4:79">
      <c r="E343" s="492" t="s">
        <v>283</v>
      </c>
      <c r="F343" s="492">
        <v>1</v>
      </c>
      <c r="G343" s="492">
        <v>2</v>
      </c>
      <c r="H343" s="492">
        <v>3</v>
      </c>
      <c r="I343" s="492">
        <v>4</v>
      </c>
      <c r="J343" s="492">
        <v>5</v>
      </c>
      <c r="K343" s="492">
        <v>6</v>
      </c>
      <c r="L343" s="492">
        <v>7</v>
      </c>
      <c r="M343" s="492">
        <v>8</v>
      </c>
      <c r="N343" s="492">
        <v>9</v>
      </c>
      <c r="O343" s="492">
        <v>10</v>
      </c>
      <c r="P343" s="492">
        <v>11</v>
      </c>
      <c r="Q343" s="492">
        <v>12</v>
      </c>
      <c r="R343" s="492">
        <v>13</v>
      </c>
      <c r="S343" s="492">
        <v>14</v>
      </c>
      <c r="T343" s="492">
        <v>15</v>
      </c>
      <c r="U343" s="492">
        <v>16</v>
      </c>
      <c r="V343" s="492">
        <v>17</v>
      </c>
      <c r="W343" s="492">
        <v>18</v>
      </c>
      <c r="X343" s="492">
        <v>19</v>
      </c>
      <c r="Y343" s="492">
        <v>20</v>
      </c>
      <c r="Z343" s="492">
        <v>21</v>
      </c>
      <c r="AA343" s="492">
        <v>22</v>
      </c>
      <c r="AB343" s="492">
        <v>23</v>
      </c>
      <c r="AC343" s="492">
        <v>24</v>
      </c>
      <c r="AD343" s="492">
        <v>25</v>
      </c>
      <c r="AE343" s="492">
        <v>26</v>
      </c>
      <c r="AF343" s="492">
        <v>27</v>
      </c>
      <c r="AG343" s="492">
        <v>28</v>
      </c>
      <c r="AH343" s="492">
        <v>29</v>
      </c>
      <c r="AI343" s="492">
        <v>30</v>
      </c>
      <c r="AJ343" s="492">
        <v>31</v>
      </c>
      <c r="AK343" s="492">
        <v>32</v>
      </c>
      <c r="AL343" s="492">
        <v>33</v>
      </c>
      <c r="AM343" s="492">
        <v>34</v>
      </c>
      <c r="AN343" s="492">
        <v>35</v>
      </c>
      <c r="AO343" s="492">
        <v>36</v>
      </c>
      <c r="AP343" s="492">
        <v>37</v>
      </c>
      <c r="AQ343" s="492">
        <v>38</v>
      </c>
      <c r="AR343" s="492">
        <v>39</v>
      </c>
      <c r="AS343" s="492">
        <v>40</v>
      </c>
      <c r="AT343" s="492">
        <v>41</v>
      </c>
      <c r="AU343" s="492">
        <v>42</v>
      </c>
      <c r="AV343" s="492">
        <v>43</v>
      </c>
      <c r="AW343" s="492">
        <v>44</v>
      </c>
      <c r="AX343" s="492">
        <v>45</v>
      </c>
      <c r="AY343" s="492">
        <v>46</v>
      </c>
      <c r="AZ343" s="492">
        <v>47</v>
      </c>
      <c r="BA343" s="492">
        <v>48</v>
      </c>
      <c r="BB343" s="492">
        <v>49</v>
      </c>
      <c r="BC343" s="492">
        <v>50</v>
      </c>
      <c r="BD343" s="492">
        <v>51</v>
      </c>
      <c r="BE343" s="492">
        <v>52</v>
      </c>
      <c r="BF343" s="492">
        <v>53</v>
      </c>
      <c r="BG343" s="492">
        <v>54</v>
      </c>
      <c r="BH343" s="492">
        <v>55</v>
      </c>
      <c r="BI343" s="492">
        <v>56</v>
      </c>
      <c r="BJ343" s="492">
        <v>57</v>
      </c>
      <c r="BK343" s="492">
        <v>58</v>
      </c>
      <c r="BL343" s="492">
        <v>59</v>
      </c>
      <c r="BN343" s="492">
        <v>60</v>
      </c>
      <c r="BO343" s="492">
        <v>61</v>
      </c>
      <c r="BP343" s="492">
        <v>62</v>
      </c>
      <c r="BQ343" s="492">
        <v>63</v>
      </c>
      <c r="BS343" s="492">
        <v>64</v>
      </c>
      <c r="BT343" s="492">
        <v>65</v>
      </c>
      <c r="BU343" s="492">
        <v>66</v>
      </c>
      <c r="BV343" s="492">
        <v>67</v>
      </c>
      <c r="BX343" s="492">
        <v>68</v>
      </c>
      <c r="BY343" s="492">
        <v>69</v>
      </c>
      <c r="BZ343" s="492">
        <v>70</v>
      </c>
      <c r="CA343" s="492">
        <v>71</v>
      </c>
    </row>
    <row r="344" spans="4:79">
      <c r="E344" s="492" t="s">
        <v>311</v>
      </c>
      <c r="F344" s="492">
        <v>24</v>
      </c>
      <c r="G344" s="492">
        <v>48</v>
      </c>
      <c r="H344" s="492">
        <v>44</v>
      </c>
      <c r="I344" s="492">
        <v>64</v>
      </c>
      <c r="J344" s="492">
        <v>16</v>
      </c>
      <c r="K344" s="492">
        <v>71</v>
      </c>
      <c r="L344" s="492">
        <v>58</v>
      </c>
      <c r="M344" s="492">
        <v>20</v>
      </c>
      <c r="N344" s="492">
        <v>46</v>
      </c>
      <c r="O344" s="492">
        <v>36</v>
      </c>
      <c r="P344" s="492">
        <v>55</v>
      </c>
      <c r="Q344" s="492">
        <v>9</v>
      </c>
      <c r="R344" s="492">
        <v>2</v>
      </c>
      <c r="S344" s="492">
        <v>70</v>
      </c>
      <c r="T344" s="492">
        <v>21</v>
      </c>
      <c r="U344" s="492">
        <v>63</v>
      </c>
      <c r="V344" s="492">
        <v>33</v>
      </c>
      <c r="W344" s="492">
        <v>27</v>
      </c>
      <c r="X344" s="492">
        <v>13</v>
      </c>
      <c r="Y344" s="492">
        <v>8</v>
      </c>
      <c r="Z344" s="492">
        <v>39</v>
      </c>
      <c r="AA344" s="492">
        <v>45</v>
      </c>
      <c r="AB344" s="492">
        <v>17</v>
      </c>
      <c r="AC344" s="492">
        <v>61</v>
      </c>
      <c r="AD344" s="492">
        <v>51</v>
      </c>
      <c r="AE344" s="492">
        <v>40</v>
      </c>
      <c r="AF344" s="492">
        <v>67</v>
      </c>
      <c r="AG344" s="492">
        <v>69</v>
      </c>
      <c r="AH344" s="492">
        <v>26</v>
      </c>
      <c r="AI344" s="492">
        <v>53</v>
      </c>
      <c r="AJ344" s="492">
        <v>50</v>
      </c>
      <c r="AK344" s="492">
        <v>59</v>
      </c>
      <c r="AL344" s="492">
        <v>32</v>
      </c>
      <c r="AM344" s="492">
        <v>66</v>
      </c>
      <c r="AN344" s="492">
        <v>60</v>
      </c>
      <c r="AO344" s="492">
        <v>49</v>
      </c>
      <c r="AP344" s="492">
        <v>15</v>
      </c>
      <c r="AQ344" s="492">
        <v>7</v>
      </c>
      <c r="AR344" s="492">
        <v>68</v>
      </c>
      <c r="AS344" s="492">
        <v>62</v>
      </c>
      <c r="AT344" s="492">
        <v>34</v>
      </c>
      <c r="AU344" s="492">
        <v>29</v>
      </c>
      <c r="AV344" s="492">
        <v>47</v>
      </c>
      <c r="AW344" s="492">
        <v>1</v>
      </c>
      <c r="AX344" s="492">
        <v>22</v>
      </c>
      <c r="AY344" s="492">
        <v>14</v>
      </c>
      <c r="AZ344" s="492">
        <v>18</v>
      </c>
      <c r="BA344" s="492">
        <v>57</v>
      </c>
      <c r="BB344" s="492">
        <v>41</v>
      </c>
      <c r="BC344" s="492">
        <v>38</v>
      </c>
      <c r="BD344" s="492">
        <v>19</v>
      </c>
      <c r="BE344" s="492">
        <v>43</v>
      </c>
      <c r="BF344" s="492">
        <v>65</v>
      </c>
      <c r="BG344" s="492">
        <v>56</v>
      </c>
      <c r="BH344" s="492">
        <v>11</v>
      </c>
      <c r="BI344" s="492">
        <v>54</v>
      </c>
      <c r="BJ344" s="492">
        <v>3</v>
      </c>
      <c r="BK344" s="492">
        <v>12</v>
      </c>
      <c r="BL344" s="492">
        <v>6</v>
      </c>
      <c r="BN344" s="492">
        <v>30</v>
      </c>
      <c r="BO344" s="492">
        <v>5</v>
      </c>
      <c r="BP344" s="492">
        <v>37</v>
      </c>
      <c r="BQ344" s="492">
        <v>52</v>
      </c>
      <c r="BS344" s="492">
        <v>35</v>
      </c>
      <c r="BT344" s="492">
        <v>10</v>
      </c>
      <c r="BU344" s="492">
        <v>42</v>
      </c>
      <c r="BV344" s="492">
        <v>23</v>
      </c>
      <c r="BX344" s="492">
        <v>4</v>
      </c>
      <c r="BY344" s="492">
        <v>28</v>
      </c>
      <c r="BZ344" s="492">
        <v>25</v>
      </c>
      <c r="CA344" s="492">
        <v>31</v>
      </c>
    </row>
    <row r="347" spans="4:79">
      <c r="D347" s="496">
        <v>72</v>
      </c>
      <c r="E347" s="496" t="s">
        <v>338</v>
      </c>
    </row>
    <row r="348" spans="4:79">
      <c r="E348" s="492" t="s">
        <v>283</v>
      </c>
      <c r="F348" s="492">
        <v>1</v>
      </c>
      <c r="G348" s="492">
        <v>2</v>
      </c>
      <c r="H348" s="492">
        <v>3</v>
      </c>
      <c r="I348" s="492">
        <v>4</v>
      </c>
      <c r="J348" s="492">
        <v>5</v>
      </c>
      <c r="K348" s="492">
        <v>6</v>
      </c>
      <c r="L348" s="492">
        <v>7</v>
      </c>
      <c r="M348" s="492">
        <v>8</v>
      </c>
      <c r="N348" s="492">
        <v>9</v>
      </c>
      <c r="O348" s="492">
        <v>10</v>
      </c>
      <c r="P348" s="492">
        <v>11</v>
      </c>
      <c r="Q348" s="492">
        <v>12</v>
      </c>
      <c r="R348" s="492">
        <v>13</v>
      </c>
      <c r="S348" s="492">
        <v>14</v>
      </c>
      <c r="T348" s="492">
        <v>15</v>
      </c>
      <c r="U348" s="492">
        <v>16</v>
      </c>
      <c r="V348" s="492">
        <v>17</v>
      </c>
      <c r="W348" s="492">
        <v>18</v>
      </c>
      <c r="X348" s="492">
        <v>19</v>
      </c>
      <c r="Y348" s="492">
        <v>20</v>
      </c>
      <c r="Z348" s="492">
        <v>21</v>
      </c>
      <c r="AA348" s="492">
        <v>22</v>
      </c>
      <c r="AB348" s="492">
        <v>23</v>
      </c>
      <c r="AC348" s="492">
        <v>24</v>
      </c>
      <c r="AD348" s="492">
        <v>25</v>
      </c>
      <c r="AE348" s="492">
        <v>26</v>
      </c>
      <c r="AF348" s="492">
        <v>27</v>
      </c>
      <c r="AG348" s="492">
        <v>28</v>
      </c>
      <c r="AH348" s="492">
        <v>29</v>
      </c>
      <c r="AI348" s="492">
        <v>30</v>
      </c>
      <c r="AJ348" s="492">
        <v>31</v>
      </c>
      <c r="AK348" s="492">
        <v>32</v>
      </c>
      <c r="AL348" s="492">
        <v>33</v>
      </c>
      <c r="AM348" s="492">
        <v>34</v>
      </c>
      <c r="AN348" s="492">
        <v>35</v>
      </c>
      <c r="AO348" s="492">
        <v>36</v>
      </c>
      <c r="AP348" s="492">
        <v>37</v>
      </c>
      <c r="AQ348" s="492">
        <v>38</v>
      </c>
      <c r="AR348" s="492">
        <v>39</v>
      </c>
      <c r="AS348" s="492">
        <v>40</v>
      </c>
      <c r="AT348" s="492">
        <v>41</v>
      </c>
      <c r="AU348" s="492">
        <v>42</v>
      </c>
      <c r="AV348" s="492">
        <v>43</v>
      </c>
      <c r="AW348" s="492">
        <v>44</v>
      </c>
      <c r="AX348" s="492">
        <v>45</v>
      </c>
      <c r="AY348" s="492">
        <v>46</v>
      </c>
      <c r="AZ348" s="492">
        <v>47</v>
      </c>
      <c r="BA348" s="492">
        <v>48</v>
      </c>
      <c r="BB348" s="492">
        <v>49</v>
      </c>
      <c r="BC348" s="492">
        <v>50</v>
      </c>
      <c r="BD348" s="492">
        <v>51</v>
      </c>
      <c r="BE348" s="492">
        <v>52</v>
      </c>
      <c r="BF348" s="492">
        <v>53</v>
      </c>
      <c r="BG348" s="492">
        <v>54</v>
      </c>
      <c r="BH348" s="492">
        <v>55</v>
      </c>
      <c r="BI348" s="492">
        <v>56</v>
      </c>
      <c r="BJ348" s="492">
        <v>57</v>
      </c>
      <c r="BK348" s="492">
        <v>58</v>
      </c>
      <c r="BL348" s="492">
        <v>59</v>
      </c>
      <c r="BM348" s="492">
        <v>60</v>
      </c>
      <c r="BN348" s="492">
        <v>61</v>
      </c>
      <c r="BO348" s="492">
        <v>62</v>
      </c>
      <c r="BP348" s="492">
        <v>63</v>
      </c>
      <c r="BQ348" s="492">
        <v>64</v>
      </c>
      <c r="BS348" s="492">
        <v>65</v>
      </c>
      <c r="BT348" s="492">
        <v>66</v>
      </c>
      <c r="BU348" s="492">
        <v>67</v>
      </c>
      <c r="BV348" s="492">
        <v>68</v>
      </c>
      <c r="BX348" s="492">
        <v>69</v>
      </c>
      <c r="BY348" s="492">
        <v>70</v>
      </c>
      <c r="BZ348" s="492">
        <v>71</v>
      </c>
      <c r="CA348" s="492">
        <v>72</v>
      </c>
    </row>
    <row r="349" spans="4:79">
      <c r="E349" s="492" t="s">
        <v>311</v>
      </c>
      <c r="F349" s="492">
        <v>10</v>
      </c>
      <c r="G349" s="492">
        <v>63</v>
      </c>
      <c r="H349" s="492">
        <v>52</v>
      </c>
      <c r="I349" s="492">
        <v>37</v>
      </c>
      <c r="J349" s="492">
        <v>42</v>
      </c>
      <c r="K349" s="492">
        <v>30</v>
      </c>
      <c r="L349" s="492">
        <v>72</v>
      </c>
      <c r="M349" s="492">
        <v>49</v>
      </c>
      <c r="N349" s="492">
        <v>41</v>
      </c>
      <c r="O349" s="492">
        <v>51</v>
      </c>
      <c r="P349" s="492">
        <v>44</v>
      </c>
      <c r="Q349" s="492">
        <v>59</v>
      </c>
      <c r="R349" s="492">
        <v>64</v>
      </c>
      <c r="S349" s="492">
        <v>70</v>
      </c>
      <c r="T349" s="492">
        <v>8</v>
      </c>
      <c r="U349" s="492">
        <v>29</v>
      </c>
      <c r="V349" s="492">
        <v>13</v>
      </c>
      <c r="W349" s="492">
        <v>47</v>
      </c>
      <c r="X349" s="492">
        <v>36</v>
      </c>
      <c r="Y349" s="492">
        <v>53</v>
      </c>
      <c r="Z349" s="492">
        <v>20</v>
      </c>
      <c r="AA349" s="492">
        <v>48</v>
      </c>
      <c r="AB349" s="492">
        <v>2</v>
      </c>
      <c r="AC349" s="492">
        <v>26</v>
      </c>
      <c r="AD349" s="492">
        <v>43</v>
      </c>
      <c r="AE349" s="492">
        <v>4</v>
      </c>
      <c r="AF349" s="492">
        <v>34</v>
      </c>
      <c r="AG349" s="492">
        <v>62</v>
      </c>
      <c r="AH349" s="492">
        <v>16</v>
      </c>
      <c r="AI349" s="492">
        <v>71</v>
      </c>
      <c r="AJ349" s="492">
        <v>39</v>
      </c>
      <c r="AK349" s="492">
        <v>18</v>
      </c>
      <c r="AL349" s="492">
        <v>22</v>
      </c>
      <c r="AM349" s="492">
        <v>27</v>
      </c>
      <c r="AN349" s="492">
        <v>46</v>
      </c>
      <c r="AO349" s="492">
        <v>54</v>
      </c>
      <c r="AP349" s="492">
        <v>3</v>
      </c>
      <c r="AQ349" s="492">
        <v>68</v>
      </c>
      <c r="AR349" s="492">
        <v>6</v>
      </c>
      <c r="AS349" s="492">
        <v>17</v>
      </c>
      <c r="AT349" s="492">
        <v>15</v>
      </c>
      <c r="AU349" s="492">
        <v>45</v>
      </c>
      <c r="AV349" s="492">
        <v>25</v>
      </c>
      <c r="AW349" s="492">
        <v>56</v>
      </c>
      <c r="AX349" s="492">
        <v>31</v>
      </c>
      <c r="AY349" s="492">
        <v>19</v>
      </c>
      <c r="AZ349" s="492">
        <v>40</v>
      </c>
      <c r="BA349" s="492">
        <v>14</v>
      </c>
      <c r="BB349" s="492">
        <v>23</v>
      </c>
      <c r="BC349" s="492">
        <v>65</v>
      </c>
      <c r="BD349" s="492">
        <v>35</v>
      </c>
      <c r="BE349" s="492">
        <v>58</v>
      </c>
      <c r="BF349" s="492">
        <v>66</v>
      </c>
      <c r="BG349" s="492">
        <v>1</v>
      </c>
      <c r="BH349" s="492">
        <v>21</v>
      </c>
      <c r="BI349" s="492">
        <v>55</v>
      </c>
      <c r="BJ349" s="492">
        <v>67</v>
      </c>
      <c r="BK349" s="492">
        <v>7</v>
      </c>
      <c r="BL349" s="492">
        <v>61</v>
      </c>
      <c r="BM349" s="492">
        <v>69</v>
      </c>
      <c r="BN349" s="492">
        <v>5</v>
      </c>
      <c r="BO349" s="492">
        <v>9</v>
      </c>
      <c r="BP349" s="492">
        <v>12</v>
      </c>
      <c r="BQ349" s="492">
        <v>32</v>
      </c>
      <c r="BS349" s="492">
        <v>50</v>
      </c>
      <c r="BT349" s="492">
        <v>33</v>
      </c>
      <c r="BU349" s="492">
        <v>57</v>
      </c>
      <c r="BV349" s="492">
        <v>28</v>
      </c>
      <c r="BX349" s="492">
        <v>60</v>
      </c>
      <c r="BY349" s="492">
        <v>38</v>
      </c>
      <c r="BZ349" s="492">
        <v>24</v>
      </c>
      <c r="CA349" s="492">
        <v>11</v>
      </c>
    </row>
    <row r="352" spans="4:79">
      <c r="D352" s="496">
        <v>73</v>
      </c>
      <c r="E352" s="496" t="s">
        <v>338</v>
      </c>
    </row>
    <row r="353" spans="4:84">
      <c r="E353" s="492" t="s">
        <v>283</v>
      </c>
      <c r="F353" s="492">
        <v>1</v>
      </c>
      <c r="G353" s="492">
        <v>2</v>
      </c>
      <c r="H353" s="492">
        <v>3</v>
      </c>
      <c r="I353" s="492">
        <v>4</v>
      </c>
      <c r="J353" s="492">
        <v>5</v>
      </c>
      <c r="K353" s="492">
        <v>6</v>
      </c>
      <c r="L353" s="492">
        <v>7</v>
      </c>
      <c r="M353" s="492">
        <v>8</v>
      </c>
      <c r="N353" s="492">
        <v>9</v>
      </c>
      <c r="O353" s="492">
        <v>10</v>
      </c>
      <c r="P353" s="492">
        <v>11</v>
      </c>
      <c r="Q353" s="492">
        <v>12</v>
      </c>
      <c r="R353" s="492">
        <v>13</v>
      </c>
      <c r="S353" s="492">
        <v>14</v>
      </c>
      <c r="T353" s="492">
        <v>15</v>
      </c>
      <c r="U353" s="492">
        <v>16</v>
      </c>
      <c r="V353" s="492">
        <v>17</v>
      </c>
      <c r="W353" s="492">
        <v>18</v>
      </c>
      <c r="X353" s="492">
        <v>19</v>
      </c>
      <c r="Y353" s="492">
        <v>20</v>
      </c>
      <c r="Z353" s="492">
        <v>21</v>
      </c>
      <c r="AA353" s="492">
        <v>22</v>
      </c>
      <c r="AB353" s="492">
        <v>23</v>
      </c>
      <c r="AC353" s="492">
        <v>24</v>
      </c>
      <c r="AD353" s="492">
        <v>25</v>
      </c>
      <c r="AE353" s="492">
        <v>26</v>
      </c>
      <c r="AF353" s="492">
        <v>27</v>
      </c>
      <c r="AG353" s="492">
        <v>28</v>
      </c>
      <c r="AH353" s="492">
        <v>29</v>
      </c>
      <c r="AI353" s="492">
        <v>30</v>
      </c>
      <c r="AJ353" s="492">
        <v>31</v>
      </c>
      <c r="AK353" s="492">
        <v>32</v>
      </c>
      <c r="AL353" s="492">
        <v>33</v>
      </c>
      <c r="AM353" s="492">
        <v>34</v>
      </c>
      <c r="AN353" s="492">
        <v>35</v>
      </c>
      <c r="AO353" s="492">
        <v>36</v>
      </c>
      <c r="AP353" s="492">
        <v>37</v>
      </c>
      <c r="AQ353" s="492">
        <v>38</v>
      </c>
      <c r="AR353" s="492">
        <v>39</v>
      </c>
      <c r="AS353" s="492">
        <v>40</v>
      </c>
      <c r="AT353" s="492">
        <v>41</v>
      </c>
      <c r="AU353" s="492">
        <v>42</v>
      </c>
      <c r="AV353" s="492">
        <v>43</v>
      </c>
      <c r="AW353" s="492">
        <v>44</v>
      </c>
      <c r="AX353" s="492">
        <v>45</v>
      </c>
      <c r="AY353" s="492">
        <v>46</v>
      </c>
      <c r="AZ353" s="492">
        <v>47</v>
      </c>
      <c r="BA353" s="492">
        <v>48</v>
      </c>
      <c r="BB353" s="492">
        <v>49</v>
      </c>
      <c r="BC353" s="492">
        <v>50</v>
      </c>
      <c r="BD353" s="492">
        <v>51</v>
      </c>
      <c r="BE353" s="492">
        <v>52</v>
      </c>
      <c r="BF353" s="492">
        <v>53</v>
      </c>
      <c r="BG353" s="492">
        <v>54</v>
      </c>
      <c r="BH353" s="492">
        <v>55</v>
      </c>
      <c r="BI353" s="492">
        <v>56</v>
      </c>
      <c r="BJ353" s="492">
        <v>57</v>
      </c>
      <c r="BK353" s="492">
        <v>58</v>
      </c>
      <c r="BL353" s="492">
        <v>59</v>
      </c>
      <c r="BM353" s="492">
        <v>60</v>
      </c>
      <c r="BN353" s="492">
        <v>61</v>
      </c>
      <c r="BO353" s="492">
        <v>62</v>
      </c>
      <c r="BP353" s="492">
        <v>63</v>
      </c>
      <c r="BQ353" s="492">
        <v>64</v>
      </c>
      <c r="BR353" s="492">
        <v>65</v>
      </c>
      <c r="BS353" s="492">
        <v>66</v>
      </c>
      <c r="BT353" s="492">
        <v>67</v>
      </c>
      <c r="BU353" s="492">
        <v>68</v>
      </c>
      <c r="BV353" s="492">
        <v>69</v>
      </c>
      <c r="BX353" s="492">
        <v>70</v>
      </c>
      <c r="BY353" s="492">
        <v>71</v>
      </c>
      <c r="BZ353" s="492">
        <v>72</v>
      </c>
      <c r="CA353" s="492">
        <v>73</v>
      </c>
    </row>
    <row r="354" spans="4:84">
      <c r="E354" s="492" t="s">
        <v>311</v>
      </c>
      <c r="F354" s="492">
        <v>4</v>
      </c>
      <c r="G354" s="492">
        <v>72</v>
      </c>
      <c r="H354" s="492">
        <v>62</v>
      </c>
      <c r="I354" s="492">
        <v>43</v>
      </c>
      <c r="J354" s="492">
        <v>31</v>
      </c>
      <c r="K354" s="492">
        <v>34</v>
      </c>
      <c r="L354" s="492">
        <v>53</v>
      </c>
      <c r="M354" s="492">
        <v>2</v>
      </c>
      <c r="N354" s="492">
        <v>67</v>
      </c>
      <c r="O354" s="492">
        <v>18</v>
      </c>
      <c r="P354" s="492">
        <v>45</v>
      </c>
      <c r="Q354" s="492">
        <v>48</v>
      </c>
      <c r="R354" s="492">
        <v>37</v>
      </c>
      <c r="S354" s="492">
        <v>1</v>
      </c>
      <c r="T354" s="492">
        <v>51</v>
      </c>
      <c r="U354" s="492">
        <v>59</v>
      </c>
      <c r="V354" s="492">
        <v>9</v>
      </c>
      <c r="W354" s="492">
        <v>20</v>
      </c>
      <c r="X354" s="492">
        <v>71</v>
      </c>
      <c r="Y354" s="492">
        <v>22</v>
      </c>
      <c r="Z354" s="492">
        <v>39</v>
      </c>
      <c r="AA354" s="492">
        <v>68</v>
      </c>
      <c r="AB354" s="492">
        <v>12</v>
      </c>
      <c r="AC354" s="492">
        <v>47</v>
      </c>
      <c r="AD354" s="492">
        <v>52</v>
      </c>
      <c r="AE354" s="492">
        <v>14</v>
      </c>
      <c r="AF354" s="492">
        <v>65</v>
      </c>
      <c r="AG354" s="492">
        <v>42</v>
      </c>
      <c r="AH354" s="492">
        <v>6</v>
      </c>
      <c r="AI354" s="492">
        <v>26</v>
      </c>
      <c r="AJ354" s="492">
        <v>10</v>
      </c>
      <c r="AK354" s="492">
        <v>58</v>
      </c>
      <c r="AL354" s="492">
        <v>69</v>
      </c>
      <c r="AM354" s="492">
        <v>36</v>
      </c>
      <c r="AN354" s="492">
        <v>27</v>
      </c>
      <c r="AO354" s="492">
        <v>25</v>
      </c>
      <c r="AP354" s="492">
        <v>33</v>
      </c>
      <c r="AQ354" s="492">
        <v>7</v>
      </c>
      <c r="AR354" s="492">
        <v>3</v>
      </c>
      <c r="AS354" s="492">
        <v>46</v>
      </c>
      <c r="AT354" s="492">
        <v>35</v>
      </c>
      <c r="AU354" s="492">
        <v>28</v>
      </c>
      <c r="AV354" s="492">
        <v>60</v>
      </c>
      <c r="AW354" s="492">
        <v>21</v>
      </c>
      <c r="AX354" s="492">
        <v>66</v>
      </c>
      <c r="AY354" s="492">
        <v>30</v>
      </c>
      <c r="AZ354" s="492">
        <v>24</v>
      </c>
      <c r="BA354" s="492">
        <v>17</v>
      </c>
      <c r="BB354" s="492">
        <v>41</v>
      </c>
      <c r="BC354" s="492">
        <v>57</v>
      </c>
      <c r="BD354" s="492">
        <v>40</v>
      </c>
      <c r="BE354" s="492">
        <v>13</v>
      </c>
      <c r="BF354" s="492">
        <v>49</v>
      </c>
      <c r="BG354" s="492">
        <v>70</v>
      </c>
      <c r="BH354" s="492">
        <v>61</v>
      </c>
      <c r="BI354" s="492">
        <v>15</v>
      </c>
      <c r="BJ354" s="492">
        <v>50</v>
      </c>
      <c r="BK354" s="492">
        <v>32</v>
      </c>
      <c r="BL354" s="492">
        <v>16</v>
      </c>
      <c r="BM354" s="492">
        <v>38</v>
      </c>
      <c r="BN354" s="492">
        <v>29</v>
      </c>
      <c r="BO354" s="492">
        <v>5</v>
      </c>
      <c r="BP354" s="492">
        <v>73</v>
      </c>
      <c r="BQ354" s="492">
        <v>63</v>
      </c>
      <c r="BR354" s="492">
        <v>8</v>
      </c>
      <c r="BS354" s="492">
        <v>64</v>
      </c>
      <c r="BT354" s="492">
        <v>54</v>
      </c>
      <c r="BU354" s="492">
        <v>19</v>
      </c>
      <c r="BV354" s="492">
        <v>11</v>
      </c>
      <c r="BX354" s="492">
        <v>44</v>
      </c>
      <c r="BY354" s="492">
        <v>23</v>
      </c>
      <c r="BZ354" s="492">
        <v>55</v>
      </c>
      <c r="CA354" s="492">
        <v>56</v>
      </c>
    </row>
    <row r="357" spans="4:84">
      <c r="D357" s="496">
        <v>74</v>
      </c>
      <c r="E357" s="496" t="s">
        <v>338</v>
      </c>
    </row>
    <row r="358" spans="4:84">
      <c r="E358" s="492" t="s">
        <v>283</v>
      </c>
      <c r="F358" s="492">
        <v>1</v>
      </c>
      <c r="G358" s="492">
        <v>2</v>
      </c>
      <c r="H358" s="492">
        <v>3</v>
      </c>
      <c r="I358" s="492">
        <v>4</v>
      </c>
      <c r="J358" s="492">
        <v>5</v>
      </c>
      <c r="K358" s="492">
        <v>6</v>
      </c>
      <c r="L358" s="492">
        <v>7</v>
      </c>
      <c r="M358" s="492">
        <v>8</v>
      </c>
      <c r="N358" s="492">
        <v>9</v>
      </c>
      <c r="O358" s="492">
        <v>10</v>
      </c>
      <c r="P358" s="492">
        <v>11</v>
      </c>
      <c r="Q358" s="492">
        <v>12</v>
      </c>
      <c r="R358" s="492">
        <v>13</v>
      </c>
      <c r="S358" s="492">
        <v>14</v>
      </c>
      <c r="T358" s="492">
        <v>15</v>
      </c>
      <c r="U358" s="492">
        <v>16</v>
      </c>
      <c r="V358" s="492">
        <v>17</v>
      </c>
      <c r="W358" s="492">
        <v>18</v>
      </c>
      <c r="X358" s="492">
        <v>19</v>
      </c>
      <c r="Y358" s="492">
        <v>20</v>
      </c>
      <c r="Z358" s="492">
        <v>21</v>
      </c>
      <c r="AA358" s="492">
        <v>22</v>
      </c>
      <c r="AB358" s="492">
        <v>23</v>
      </c>
      <c r="AC358" s="492">
        <v>24</v>
      </c>
      <c r="AD358" s="492">
        <v>25</v>
      </c>
      <c r="AE358" s="492">
        <v>26</v>
      </c>
      <c r="AF358" s="492">
        <v>27</v>
      </c>
      <c r="AG358" s="492">
        <v>28</v>
      </c>
      <c r="AH358" s="492">
        <v>29</v>
      </c>
      <c r="AI358" s="492">
        <v>30</v>
      </c>
      <c r="AJ358" s="492">
        <v>31</v>
      </c>
      <c r="AK358" s="492">
        <v>32</v>
      </c>
      <c r="AL358" s="492">
        <v>33</v>
      </c>
      <c r="AM358" s="492">
        <v>34</v>
      </c>
      <c r="AN358" s="492">
        <v>35</v>
      </c>
      <c r="AO358" s="492">
        <v>36</v>
      </c>
      <c r="AP358" s="492">
        <v>37</v>
      </c>
      <c r="AQ358" s="492">
        <v>38</v>
      </c>
      <c r="AR358" s="492">
        <v>39</v>
      </c>
      <c r="AS358" s="492">
        <v>40</v>
      </c>
      <c r="AT358" s="492">
        <v>41</v>
      </c>
      <c r="AU358" s="492">
        <v>42</v>
      </c>
      <c r="AV358" s="492">
        <v>43</v>
      </c>
      <c r="AW358" s="492">
        <v>44</v>
      </c>
      <c r="AX358" s="492">
        <v>45</v>
      </c>
      <c r="AY358" s="492">
        <v>46</v>
      </c>
      <c r="AZ358" s="492">
        <v>47</v>
      </c>
      <c r="BA358" s="492">
        <v>48</v>
      </c>
      <c r="BB358" s="492">
        <v>49</v>
      </c>
      <c r="BC358" s="492">
        <v>50</v>
      </c>
      <c r="BD358" s="492">
        <v>51</v>
      </c>
      <c r="BE358" s="492">
        <v>52</v>
      </c>
      <c r="BF358" s="492">
        <v>53</v>
      </c>
      <c r="BG358" s="492">
        <v>54</v>
      </c>
      <c r="BH358" s="492">
        <v>55</v>
      </c>
      <c r="BI358" s="492">
        <v>56</v>
      </c>
      <c r="BJ358" s="492">
        <v>57</v>
      </c>
      <c r="BK358" s="492">
        <v>58</v>
      </c>
      <c r="BL358" s="492">
        <v>59</v>
      </c>
      <c r="BM358" s="492">
        <v>60</v>
      </c>
      <c r="BN358" s="492">
        <v>61</v>
      </c>
      <c r="BO358" s="492">
        <v>62</v>
      </c>
      <c r="BP358" s="492">
        <v>63</v>
      </c>
      <c r="BQ358" s="492">
        <v>64</v>
      </c>
      <c r="BR358" s="492">
        <v>65</v>
      </c>
      <c r="BS358" s="492">
        <v>66</v>
      </c>
      <c r="BT358" s="492">
        <v>67</v>
      </c>
      <c r="BU358" s="492">
        <v>68</v>
      </c>
      <c r="BV358" s="492">
        <v>69</v>
      </c>
      <c r="BW358" s="492">
        <v>70</v>
      </c>
      <c r="BX358" s="492">
        <v>71</v>
      </c>
      <c r="BY358" s="492">
        <v>72</v>
      </c>
      <c r="BZ358" s="492">
        <v>73</v>
      </c>
      <c r="CA358" s="492">
        <v>74</v>
      </c>
    </row>
    <row r="359" spans="4:84">
      <c r="E359" s="492" t="s">
        <v>311</v>
      </c>
      <c r="F359" s="492">
        <v>59</v>
      </c>
      <c r="G359" s="492">
        <v>5</v>
      </c>
      <c r="H359" s="492">
        <v>62</v>
      </c>
      <c r="I359" s="492">
        <v>11</v>
      </c>
      <c r="J359" s="492">
        <v>18</v>
      </c>
      <c r="K359" s="492">
        <v>39</v>
      </c>
      <c r="L359" s="492">
        <v>13</v>
      </c>
      <c r="M359" s="492">
        <v>57</v>
      </c>
      <c r="N359" s="492">
        <v>33</v>
      </c>
      <c r="O359" s="492">
        <v>16</v>
      </c>
      <c r="P359" s="492">
        <v>9</v>
      </c>
      <c r="Q359" s="492">
        <v>38</v>
      </c>
      <c r="R359" s="492">
        <v>35</v>
      </c>
      <c r="S359" s="492">
        <v>48</v>
      </c>
      <c r="T359" s="492">
        <v>52</v>
      </c>
      <c r="U359" s="492">
        <v>44</v>
      </c>
      <c r="V359" s="492">
        <v>29</v>
      </c>
      <c r="W359" s="492">
        <v>25</v>
      </c>
      <c r="X359" s="492">
        <v>68</v>
      </c>
      <c r="Y359" s="492">
        <v>37</v>
      </c>
      <c r="Z359" s="492">
        <v>69</v>
      </c>
      <c r="AA359" s="492">
        <v>24</v>
      </c>
      <c r="AB359" s="492">
        <v>4</v>
      </c>
      <c r="AC359" s="492">
        <v>28</v>
      </c>
      <c r="AD359" s="492">
        <v>36</v>
      </c>
      <c r="AE359" s="492">
        <v>64</v>
      </c>
      <c r="AF359" s="492">
        <v>45</v>
      </c>
      <c r="AG359" s="492">
        <v>12</v>
      </c>
      <c r="AH359" s="492">
        <v>51</v>
      </c>
      <c r="AI359" s="492">
        <v>72</v>
      </c>
      <c r="AJ359" s="492">
        <v>60</v>
      </c>
      <c r="AK359" s="492">
        <v>73</v>
      </c>
      <c r="AL359" s="492">
        <v>7</v>
      </c>
      <c r="AM359" s="492">
        <v>61</v>
      </c>
      <c r="AN359" s="492">
        <v>23</v>
      </c>
      <c r="AO359" s="492">
        <v>55</v>
      </c>
      <c r="AP359" s="492">
        <v>20</v>
      </c>
      <c r="AQ359" s="492">
        <v>42</v>
      </c>
      <c r="AR359" s="492">
        <v>31</v>
      </c>
      <c r="AS359" s="492">
        <v>1</v>
      </c>
      <c r="AT359" s="492">
        <v>74</v>
      </c>
      <c r="AU359" s="492">
        <v>70</v>
      </c>
      <c r="AV359" s="492">
        <v>17</v>
      </c>
      <c r="AW359" s="492">
        <v>41</v>
      </c>
      <c r="AX359" s="492">
        <v>26</v>
      </c>
      <c r="AY359" s="492">
        <v>15</v>
      </c>
      <c r="AZ359" s="492">
        <v>3</v>
      </c>
      <c r="BA359" s="492">
        <v>22</v>
      </c>
      <c r="BB359" s="492">
        <v>27</v>
      </c>
      <c r="BC359" s="492">
        <v>43</v>
      </c>
      <c r="BD359" s="492">
        <v>10</v>
      </c>
      <c r="BE359" s="492">
        <v>58</v>
      </c>
      <c r="BF359" s="492">
        <v>40</v>
      </c>
      <c r="BG359" s="492">
        <v>63</v>
      </c>
      <c r="BH359" s="492">
        <v>2</v>
      </c>
      <c r="BI359" s="492">
        <v>30</v>
      </c>
      <c r="BJ359" s="492">
        <v>8</v>
      </c>
      <c r="BK359" s="492">
        <v>14</v>
      </c>
      <c r="BL359" s="492">
        <v>46</v>
      </c>
      <c r="BM359" s="492">
        <v>32</v>
      </c>
      <c r="BN359" s="492">
        <v>34</v>
      </c>
      <c r="BO359" s="492">
        <v>53</v>
      </c>
      <c r="BP359" s="492">
        <v>47</v>
      </c>
      <c r="BQ359" s="492">
        <v>56</v>
      </c>
      <c r="BR359" s="492">
        <v>6</v>
      </c>
      <c r="BS359" s="492">
        <v>54</v>
      </c>
      <c r="BT359" s="492">
        <v>50</v>
      </c>
      <c r="BU359" s="492">
        <v>19</v>
      </c>
      <c r="BV359" s="492">
        <v>71</v>
      </c>
      <c r="BW359" s="492">
        <v>66</v>
      </c>
      <c r="BX359" s="492">
        <v>65</v>
      </c>
      <c r="BY359" s="492">
        <v>49</v>
      </c>
      <c r="BZ359" s="492">
        <v>67</v>
      </c>
      <c r="CA359" s="492">
        <v>21</v>
      </c>
    </row>
    <row r="362" spans="4:84">
      <c r="D362" s="496">
        <v>75</v>
      </c>
      <c r="E362" s="496" t="s">
        <v>338</v>
      </c>
    </row>
    <row r="363" spans="4:84">
      <c r="E363" s="492" t="s">
        <v>283</v>
      </c>
      <c r="F363" s="492">
        <v>1</v>
      </c>
      <c r="G363" s="492">
        <v>2</v>
      </c>
      <c r="H363" s="492">
        <v>3</v>
      </c>
      <c r="I363" s="492">
        <v>4</v>
      </c>
      <c r="J363" s="492">
        <v>5</v>
      </c>
      <c r="K363" s="492">
        <v>6</v>
      </c>
      <c r="L363" s="492">
        <v>7</v>
      </c>
      <c r="M363" s="492">
        <v>8</v>
      </c>
      <c r="N363" s="492">
        <v>9</v>
      </c>
      <c r="O363" s="492">
        <v>10</v>
      </c>
      <c r="P363" s="492">
        <v>11</v>
      </c>
      <c r="Q363" s="492">
        <v>12</v>
      </c>
      <c r="R363" s="492">
        <v>13</v>
      </c>
      <c r="S363" s="492">
        <v>14</v>
      </c>
      <c r="T363" s="492">
        <v>15</v>
      </c>
      <c r="U363" s="492">
        <v>16</v>
      </c>
      <c r="V363" s="492">
        <v>17</v>
      </c>
      <c r="W363" s="492">
        <v>18</v>
      </c>
      <c r="X363" s="492">
        <v>19</v>
      </c>
      <c r="Y363" s="492">
        <v>20</v>
      </c>
      <c r="Z363" s="492">
        <v>21</v>
      </c>
      <c r="AA363" s="492">
        <v>22</v>
      </c>
      <c r="AB363" s="492">
        <v>23</v>
      </c>
      <c r="AC363" s="492">
        <v>24</v>
      </c>
      <c r="AD363" s="492">
        <v>25</v>
      </c>
      <c r="AE363" s="492">
        <v>26</v>
      </c>
      <c r="AF363" s="492">
        <v>27</v>
      </c>
      <c r="AG363" s="492">
        <v>28</v>
      </c>
      <c r="AH363" s="492">
        <v>29</v>
      </c>
      <c r="AI363" s="492">
        <v>30</v>
      </c>
      <c r="AJ363" s="492">
        <v>31</v>
      </c>
      <c r="AK363" s="492">
        <v>32</v>
      </c>
      <c r="AL363" s="492">
        <v>33</v>
      </c>
      <c r="AM363" s="492">
        <v>34</v>
      </c>
      <c r="AN363" s="492">
        <v>35</v>
      </c>
      <c r="AO363" s="492">
        <v>36</v>
      </c>
      <c r="AP363" s="492">
        <v>37</v>
      </c>
      <c r="AQ363" s="492">
        <v>38</v>
      </c>
      <c r="AR363" s="492">
        <v>39</v>
      </c>
      <c r="AS363" s="492">
        <v>40</v>
      </c>
      <c r="AT363" s="492">
        <v>41</v>
      </c>
      <c r="AU363" s="492">
        <v>42</v>
      </c>
      <c r="AV363" s="492">
        <v>43</v>
      </c>
      <c r="AW363" s="492">
        <v>44</v>
      </c>
      <c r="AX363" s="492">
        <v>45</v>
      </c>
      <c r="AY363" s="492">
        <v>46</v>
      </c>
      <c r="AZ363" s="492">
        <v>47</v>
      </c>
      <c r="BA363" s="492">
        <v>48</v>
      </c>
      <c r="BB363" s="492">
        <v>49</v>
      </c>
      <c r="BC363" s="492">
        <v>50</v>
      </c>
      <c r="BD363" s="492">
        <v>51</v>
      </c>
      <c r="BE363" s="492">
        <v>52</v>
      </c>
      <c r="BF363" s="492">
        <v>53</v>
      </c>
      <c r="BG363" s="492">
        <v>54</v>
      </c>
      <c r="BH363" s="492">
        <v>55</v>
      </c>
      <c r="BI363" s="492">
        <v>56</v>
      </c>
      <c r="BJ363" s="492">
        <v>57</v>
      </c>
      <c r="BK363" s="492">
        <v>58</v>
      </c>
      <c r="BL363" s="492">
        <v>59</v>
      </c>
      <c r="BM363" s="492">
        <v>60</v>
      </c>
      <c r="BN363" s="492">
        <v>61</v>
      </c>
      <c r="BO363" s="492">
        <v>62</v>
      </c>
      <c r="BP363" s="492">
        <v>63</v>
      </c>
      <c r="BQ363" s="492">
        <v>64</v>
      </c>
      <c r="BR363" s="492">
        <v>65</v>
      </c>
      <c r="BS363" s="492">
        <v>66</v>
      </c>
      <c r="BT363" s="492">
        <v>67</v>
      </c>
      <c r="BU363" s="492">
        <v>68</v>
      </c>
      <c r="BV363" s="492">
        <v>69</v>
      </c>
      <c r="BW363" s="492">
        <v>70</v>
      </c>
      <c r="BX363" s="492">
        <v>71</v>
      </c>
      <c r="BY363" s="492">
        <v>72</v>
      </c>
      <c r="BZ363" s="492">
        <v>73</v>
      </c>
      <c r="CA363" s="492">
        <v>74</v>
      </c>
      <c r="CB363" s="492">
        <v>75</v>
      </c>
    </row>
    <row r="364" spans="4:84">
      <c r="E364" s="492" t="s">
        <v>311</v>
      </c>
      <c r="F364" s="492">
        <v>20</v>
      </c>
      <c r="G364" s="492">
        <v>38</v>
      </c>
      <c r="H364" s="492">
        <v>57</v>
      </c>
      <c r="I364" s="492">
        <v>53</v>
      </c>
      <c r="J364" s="492">
        <v>13</v>
      </c>
      <c r="K364" s="492">
        <v>4</v>
      </c>
      <c r="L364" s="492">
        <v>39</v>
      </c>
      <c r="M364" s="492">
        <v>75</v>
      </c>
      <c r="N364" s="492">
        <v>56</v>
      </c>
      <c r="O364" s="492">
        <v>41</v>
      </c>
      <c r="P364" s="492">
        <v>14</v>
      </c>
      <c r="Q364" s="492">
        <v>45</v>
      </c>
      <c r="R364" s="492">
        <v>32</v>
      </c>
      <c r="S364" s="492">
        <v>36</v>
      </c>
      <c r="T364" s="492">
        <v>52</v>
      </c>
      <c r="U364" s="492">
        <v>69</v>
      </c>
      <c r="V364" s="492">
        <v>40</v>
      </c>
      <c r="W364" s="492">
        <v>64</v>
      </c>
      <c r="X364" s="492">
        <v>21</v>
      </c>
      <c r="Y364" s="492">
        <v>1</v>
      </c>
      <c r="Z364" s="492">
        <v>44</v>
      </c>
      <c r="AA364" s="492">
        <v>49</v>
      </c>
      <c r="AB364" s="492">
        <v>9</v>
      </c>
      <c r="AC364" s="492">
        <v>51</v>
      </c>
      <c r="AD364" s="492">
        <v>71</v>
      </c>
      <c r="AE364" s="492">
        <v>29</v>
      </c>
      <c r="AF364" s="492">
        <v>54</v>
      </c>
      <c r="AG364" s="492">
        <v>12</v>
      </c>
      <c r="AH364" s="492">
        <v>66</v>
      </c>
      <c r="AI364" s="492">
        <v>22</v>
      </c>
      <c r="AJ364" s="492">
        <v>74</v>
      </c>
      <c r="AK364" s="492">
        <v>5</v>
      </c>
      <c r="AL364" s="492">
        <v>47</v>
      </c>
      <c r="AM364" s="492">
        <v>7</v>
      </c>
      <c r="AN364" s="492">
        <v>43</v>
      </c>
      <c r="AO364" s="492">
        <v>50</v>
      </c>
      <c r="AP364" s="492">
        <v>70</v>
      </c>
      <c r="AQ364" s="492">
        <v>55</v>
      </c>
      <c r="AR364" s="492">
        <v>26</v>
      </c>
      <c r="AS364" s="492">
        <v>8</v>
      </c>
      <c r="AT364" s="492">
        <v>10</v>
      </c>
      <c r="AU364" s="492">
        <v>73</v>
      </c>
      <c r="AV364" s="492">
        <v>65</v>
      </c>
      <c r="AW364" s="492">
        <v>11</v>
      </c>
      <c r="AX364" s="492">
        <v>46</v>
      </c>
      <c r="AY364" s="492">
        <v>59</v>
      </c>
      <c r="AZ364" s="492">
        <v>33</v>
      </c>
      <c r="BA364" s="492">
        <v>62</v>
      </c>
      <c r="BB364" s="492">
        <v>27</v>
      </c>
      <c r="BC364" s="492">
        <v>16</v>
      </c>
      <c r="BD364" s="492">
        <v>15</v>
      </c>
      <c r="BE364" s="492">
        <v>28</v>
      </c>
      <c r="BF364" s="492">
        <v>60</v>
      </c>
      <c r="BG364" s="492">
        <v>17</v>
      </c>
      <c r="BH364" s="492">
        <v>61</v>
      </c>
      <c r="BI364" s="492">
        <v>24</v>
      </c>
      <c r="BJ364" s="492">
        <v>3</v>
      </c>
      <c r="BK364" s="492">
        <v>42</v>
      </c>
      <c r="BL364" s="492">
        <v>48</v>
      </c>
      <c r="BM364" s="492">
        <v>67</v>
      </c>
      <c r="BN364" s="492">
        <v>30</v>
      </c>
      <c r="BO364" s="492">
        <v>35</v>
      </c>
      <c r="BP364" s="492">
        <v>2</v>
      </c>
      <c r="BQ364" s="492">
        <v>18</v>
      </c>
      <c r="BR364" s="492">
        <v>6</v>
      </c>
      <c r="BS364" s="492">
        <v>34</v>
      </c>
      <c r="BT364" s="492">
        <v>23</v>
      </c>
      <c r="BU364" s="492">
        <v>72</v>
      </c>
      <c r="BV364" s="492">
        <v>58</v>
      </c>
      <c r="BW364" s="492">
        <v>37</v>
      </c>
      <c r="BX364" s="492">
        <v>25</v>
      </c>
      <c r="BY364" s="492">
        <v>63</v>
      </c>
      <c r="BZ364" s="492">
        <v>19</v>
      </c>
      <c r="CA364" s="492">
        <v>31</v>
      </c>
      <c r="CB364" s="492">
        <v>68</v>
      </c>
    </row>
    <row r="367" spans="4:84">
      <c r="D367" s="496">
        <v>76</v>
      </c>
      <c r="E367" s="496" t="s">
        <v>338</v>
      </c>
    </row>
    <row r="368" spans="4:84">
      <c r="E368" s="492" t="s">
        <v>283</v>
      </c>
      <c r="F368" s="492">
        <v>1</v>
      </c>
      <c r="G368" s="492">
        <v>2</v>
      </c>
      <c r="H368" s="492">
        <v>3</v>
      </c>
      <c r="I368" s="492">
        <v>4</v>
      </c>
      <c r="J368" s="492">
        <v>5</v>
      </c>
      <c r="K368" s="492">
        <v>6</v>
      </c>
      <c r="L368" s="492">
        <v>7</v>
      </c>
      <c r="M368" s="492">
        <v>8</v>
      </c>
      <c r="N368" s="492">
        <v>9</v>
      </c>
      <c r="O368" s="492">
        <v>10</v>
      </c>
      <c r="P368" s="492">
        <v>11</v>
      </c>
      <c r="Q368" s="492">
        <v>12</v>
      </c>
      <c r="R368" s="492">
        <v>13</v>
      </c>
      <c r="S368" s="492">
        <v>14</v>
      </c>
      <c r="T368" s="492">
        <v>15</v>
      </c>
      <c r="U368" s="492">
        <v>16</v>
      </c>
      <c r="V368" s="492">
        <v>17</v>
      </c>
      <c r="W368" s="492">
        <v>18</v>
      </c>
      <c r="X368" s="492">
        <v>19</v>
      </c>
      <c r="Y368" s="492">
        <v>20</v>
      </c>
      <c r="Z368" s="492">
        <v>21</v>
      </c>
      <c r="AA368" s="492">
        <v>22</v>
      </c>
      <c r="AB368" s="492">
        <v>23</v>
      </c>
      <c r="AC368" s="492">
        <v>24</v>
      </c>
      <c r="AD368" s="492">
        <v>25</v>
      </c>
      <c r="AE368" s="492">
        <v>26</v>
      </c>
      <c r="AF368" s="492">
        <v>27</v>
      </c>
      <c r="AG368" s="492">
        <v>28</v>
      </c>
      <c r="AH368" s="492">
        <v>29</v>
      </c>
      <c r="AI368" s="492">
        <v>30</v>
      </c>
      <c r="AJ368" s="492">
        <v>31</v>
      </c>
      <c r="AK368" s="492">
        <v>32</v>
      </c>
      <c r="AL368" s="492">
        <v>33</v>
      </c>
      <c r="AM368" s="492">
        <v>34</v>
      </c>
      <c r="AN368" s="492">
        <v>35</v>
      </c>
      <c r="AO368" s="492">
        <v>36</v>
      </c>
      <c r="AP368" s="492">
        <v>37</v>
      </c>
      <c r="AQ368" s="492">
        <v>38</v>
      </c>
      <c r="AR368" s="492">
        <v>39</v>
      </c>
      <c r="AS368" s="492">
        <v>40</v>
      </c>
      <c r="AT368" s="492">
        <v>41</v>
      </c>
      <c r="AU368" s="492">
        <v>42</v>
      </c>
      <c r="AV368" s="492">
        <v>43</v>
      </c>
      <c r="AW368" s="492">
        <v>44</v>
      </c>
      <c r="AX368" s="492">
        <v>45</v>
      </c>
      <c r="AY368" s="492">
        <v>46</v>
      </c>
      <c r="AZ368" s="492">
        <v>47</v>
      </c>
      <c r="BA368" s="492">
        <v>48</v>
      </c>
      <c r="BB368" s="492">
        <v>49</v>
      </c>
      <c r="BC368" s="492">
        <v>50</v>
      </c>
      <c r="BD368" s="492">
        <v>51</v>
      </c>
      <c r="BE368" s="492">
        <v>52</v>
      </c>
      <c r="BF368" s="492">
        <v>53</v>
      </c>
      <c r="BG368" s="492">
        <v>54</v>
      </c>
      <c r="BH368" s="492">
        <v>55</v>
      </c>
      <c r="BI368" s="492">
        <v>56</v>
      </c>
      <c r="BJ368" s="492">
        <v>57</v>
      </c>
      <c r="BK368" s="492">
        <v>58</v>
      </c>
      <c r="BL368" s="492">
        <v>59</v>
      </c>
      <c r="BM368" s="492">
        <v>60</v>
      </c>
      <c r="BN368" s="492">
        <v>61</v>
      </c>
      <c r="BO368" s="492">
        <v>62</v>
      </c>
      <c r="BP368" s="492">
        <v>63</v>
      </c>
      <c r="BQ368" s="492">
        <v>64</v>
      </c>
      <c r="BS368" s="492">
        <v>65</v>
      </c>
      <c r="BT368" s="492">
        <v>66</v>
      </c>
      <c r="BU368" s="492">
        <v>67</v>
      </c>
      <c r="BV368" s="492">
        <v>68</v>
      </c>
      <c r="BX368" s="492">
        <v>69</v>
      </c>
      <c r="BY368" s="492">
        <v>70</v>
      </c>
      <c r="BZ368" s="492">
        <v>71</v>
      </c>
      <c r="CA368" s="492">
        <v>72</v>
      </c>
      <c r="CC368" s="492">
        <v>73</v>
      </c>
      <c r="CD368" s="492">
        <v>74</v>
      </c>
      <c r="CE368" s="492">
        <v>75</v>
      </c>
      <c r="CF368" s="492">
        <v>76</v>
      </c>
    </row>
    <row r="369" spans="4:84">
      <c r="E369" s="492" t="s">
        <v>311</v>
      </c>
      <c r="F369" s="492">
        <v>19</v>
      </c>
      <c r="G369" s="492">
        <v>8</v>
      </c>
      <c r="H369" s="492">
        <v>32</v>
      </c>
      <c r="I369" s="492">
        <v>74</v>
      </c>
      <c r="J369" s="492">
        <v>13</v>
      </c>
      <c r="K369" s="492">
        <v>9</v>
      </c>
      <c r="L369" s="492">
        <v>34</v>
      </c>
      <c r="M369" s="492">
        <v>27</v>
      </c>
      <c r="N369" s="492">
        <v>23</v>
      </c>
      <c r="O369" s="492">
        <v>63</v>
      </c>
      <c r="P369" s="492">
        <v>68</v>
      </c>
      <c r="Q369" s="492">
        <v>10</v>
      </c>
      <c r="R369" s="492">
        <v>2</v>
      </c>
      <c r="S369" s="492">
        <v>73</v>
      </c>
      <c r="T369" s="492">
        <v>36</v>
      </c>
      <c r="U369" s="492">
        <v>54</v>
      </c>
      <c r="V369" s="492">
        <v>75</v>
      </c>
      <c r="W369" s="492">
        <v>37</v>
      </c>
      <c r="X369" s="492">
        <v>1</v>
      </c>
      <c r="Y369" s="492">
        <v>6</v>
      </c>
      <c r="Z369" s="492">
        <v>45</v>
      </c>
      <c r="AA369" s="492">
        <v>3</v>
      </c>
      <c r="AB369" s="492">
        <v>47</v>
      </c>
      <c r="AC369" s="492">
        <v>61</v>
      </c>
      <c r="AD369" s="492">
        <v>38</v>
      </c>
      <c r="AE369" s="492">
        <v>59</v>
      </c>
      <c r="AF369" s="492">
        <v>24</v>
      </c>
      <c r="AG369" s="492">
        <v>20</v>
      </c>
      <c r="AH369" s="492">
        <v>65</v>
      </c>
      <c r="AI369" s="492">
        <v>41</v>
      </c>
      <c r="AJ369" s="492">
        <v>5</v>
      </c>
      <c r="AK369" s="492">
        <v>49</v>
      </c>
      <c r="AL369" s="492">
        <v>64</v>
      </c>
      <c r="AM369" s="492">
        <v>69</v>
      </c>
      <c r="AN369" s="492">
        <v>31</v>
      </c>
      <c r="AO369" s="492">
        <v>44</v>
      </c>
      <c r="AP369" s="492">
        <v>33</v>
      </c>
      <c r="AQ369" s="492">
        <v>50</v>
      </c>
      <c r="AR369" s="492">
        <v>51</v>
      </c>
      <c r="AS369" s="492">
        <v>16</v>
      </c>
      <c r="AT369" s="492">
        <v>25</v>
      </c>
      <c r="AU369" s="492">
        <v>67</v>
      </c>
      <c r="AV369" s="492">
        <v>70</v>
      </c>
      <c r="AW369" s="492">
        <v>56</v>
      </c>
      <c r="AX369" s="492">
        <v>26</v>
      </c>
      <c r="AY369" s="492">
        <v>60</v>
      </c>
      <c r="AZ369" s="492">
        <v>28</v>
      </c>
      <c r="BA369" s="492">
        <v>62</v>
      </c>
      <c r="BB369" s="492">
        <v>21</v>
      </c>
      <c r="BC369" s="492">
        <v>66</v>
      </c>
      <c r="BD369" s="492">
        <v>55</v>
      </c>
      <c r="BE369" s="492">
        <v>72</v>
      </c>
      <c r="BF369" s="492">
        <v>14</v>
      </c>
      <c r="BG369" s="492">
        <v>18</v>
      </c>
      <c r="BH369" s="492">
        <v>46</v>
      </c>
      <c r="BI369" s="492">
        <v>76</v>
      </c>
      <c r="BJ369" s="492">
        <v>71</v>
      </c>
      <c r="BK369" s="492">
        <v>42</v>
      </c>
      <c r="BL369" s="492">
        <v>57</v>
      </c>
      <c r="BM369" s="492">
        <v>22</v>
      </c>
      <c r="BN369" s="492">
        <v>40</v>
      </c>
      <c r="BO369" s="492">
        <v>43</v>
      </c>
      <c r="BP369" s="492">
        <v>15</v>
      </c>
      <c r="BQ369" s="492">
        <v>52</v>
      </c>
      <c r="BS369" s="492">
        <v>35</v>
      </c>
      <c r="BT369" s="492">
        <v>30</v>
      </c>
      <c r="BU369" s="492">
        <v>7</v>
      </c>
      <c r="BV369" s="492">
        <v>11</v>
      </c>
      <c r="BX369" s="492">
        <v>39</v>
      </c>
      <c r="BY369" s="492">
        <v>48</v>
      </c>
      <c r="BZ369" s="492">
        <v>12</v>
      </c>
      <c r="CA369" s="492">
        <v>53</v>
      </c>
      <c r="CC369" s="492">
        <v>29</v>
      </c>
      <c r="CD369" s="492">
        <v>4</v>
      </c>
      <c r="CE369" s="492">
        <v>17</v>
      </c>
      <c r="CF369" s="492">
        <v>58</v>
      </c>
    </row>
    <row r="372" spans="4:84">
      <c r="D372" s="496">
        <v>77</v>
      </c>
      <c r="E372" s="496" t="s">
        <v>338</v>
      </c>
    </row>
    <row r="373" spans="4:84">
      <c r="E373" s="492" t="s">
        <v>283</v>
      </c>
      <c r="F373" s="492">
        <v>1</v>
      </c>
      <c r="G373" s="492">
        <v>2</v>
      </c>
      <c r="H373" s="492">
        <v>3</v>
      </c>
      <c r="I373" s="492">
        <v>4</v>
      </c>
      <c r="J373" s="492">
        <v>5</v>
      </c>
      <c r="K373" s="492">
        <v>6</v>
      </c>
      <c r="L373" s="492">
        <v>7</v>
      </c>
      <c r="M373" s="492">
        <v>8</v>
      </c>
      <c r="N373" s="492">
        <v>9</v>
      </c>
      <c r="O373" s="492">
        <v>10</v>
      </c>
      <c r="P373" s="492">
        <v>11</v>
      </c>
      <c r="Q373" s="492">
        <v>12</v>
      </c>
      <c r="R373" s="492">
        <v>13</v>
      </c>
      <c r="S373" s="492">
        <v>14</v>
      </c>
      <c r="T373" s="492">
        <v>15</v>
      </c>
      <c r="U373" s="492">
        <v>16</v>
      </c>
      <c r="V373" s="492">
        <v>17</v>
      </c>
      <c r="W373" s="492">
        <v>18</v>
      </c>
      <c r="X373" s="492">
        <v>19</v>
      </c>
      <c r="Y373" s="492">
        <v>20</v>
      </c>
      <c r="Z373" s="492">
        <v>21</v>
      </c>
      <c r="AA373" s="492">
        <v>22</v>
      </c>
      <c r="AB373" s="492">
        <v>23</v>
      </c>
      <c r="AC373" s="492">
        <v>24</v>
      </c>
      <c r="AD373" s="492">
        <v>25</v>
      </c>
      <c r="AE373" s="492">
        <v>26</v>
      </c>
      <c r="AF373" s="492">
        <v>27</v>
      </c>
      <c r="AG373" s="492">
        <v>28</v>
      </c>
      <c r="AH373" s="492">
        <v>29</v>
      </c>
      <c r="AI373" s="492">
        <v>30</v>
      </c>
      <c r="AJ373" s="492">
        <v>31</v>
      </c>
      <c r="AK373" s="492">
        <v>32</v>
      </c>
      <c r="AL373" s="492">
        <v>33</v>
      </c>
      <c r="AM373" s="492">
        <v>34</v>
      </c>
      <c r="AN373" s="492">
        <v>35</v>
      </c>
      <c r="AO373" s="492">
        <v>36</v>
      </c>
      <c r="AP373" s="492">
        <v>37</v>
      </c>
      <c r="AQ373" s="492">
        <v>38</v>
      </c>
      <c r="AR373" s="492">
        <v>39</v>
      </c>
      <c r="AS373" s="492">
        <v>40</v>
      </c>
      <c r="AT373" s="492">
        <v>41</v>
      </c>
      <c r="AU373" s="492">
        <v>42</v>
      </c>
      <c r="AV373" s="492">
        <v>43</v>
      </c>
      <c r="AW373" s="492">
        <v>44</v>
      </c>
      <c r="AX373" s="492">
        <v>45</v>
      </c>
      <c r="AY373" s="492">
        <v>46</v>
      </c>
      <c r="AZ373" s="492">
        <v>47</v>
      </c>
      <c r="BA373" s="492">
        <v>48</v>
      </c>
      <c r="BB373" s="492">
        <v>49</v>
      </c>
      <c r="BC373" s="492">
        <v>50</v>
      </c>
      <c r="BD373" s="492">
        <v>51</v>
      </c>
      <c r="BE373" s="492">
        <v>52</v>
      </c>
      <c r="BF373" s="492">
        <v>53</v>
      </c>
      <c r="BG373" s="492">
        <v>54</v>
      </c>
      <c r="BH373" s="492">
        <v>55</v>
      </c>
      <c r="BI373" s="492">
        <v>56</v>
      </c>
      <c r="BJ373" s="492">
        <v>57</v>
      </c>
      <c r="BK373" s="492">
        <v>58</v>
      </c>
      <c r="BL373" s="492">
        <v>59</v>
      </c>
      <c r="BM373" s="492">
        <v>60</v>
      </c>
      <c r="BN373" s="492">
        <v>61</v>
      </c>
      <c r="BO373" s="492">
        <v>62</v>
      </c>
      <c r="BP373" s="492">
        <v>63</v>
      </c>
      <c r="BQ373" s="492">
        <v>64</v>
      </c>
      <c r="BR373" s="492">
        <v>65</v>
      </c>
      <c r="BS373" s="492">
        <v>66</v>
      </c>
      <c r="BT373" s="492">
        <v>67</v>
      </c>
      <c r="BU373" s="492">
        <v>68</v>
      </c>
      <c r="BV373" s="492">
        <v>69</v>
      </c>
      <c r="BX373" s="492">
        <v>70</v>
      </c>
      <c r="BY373" s="492">
        <v>71</v>
      </c>
      <c r="BZ373" s="492">
        <v>72</v>
      </c>
      <c r="CA373" s="492">
        <v>73</v>
      </c>
      <c r="CC373" s="492">
        <v>74</v>
      </c>
      <c r="CD373" s="492">
        <v>75</v>
      </c>
      <c r="CE373" s="492">
        <v>76</v>
      </c>
      <c r="CF373" s="492">
        <v>77</v>
      </c>
    </row>
    <row r="374" spans="4:84">
      <c r="E374" s="492" t="s">
        <v>311</v>
      </c>
      <c r="F374" s="492">
        <v>25</v>
      </c>
      <c r="G374" s="492">
        <v>10</v>
      </c>
      <c r="H374" s="492">
        <v>52</v>
      </c>
      <c r="I374" s="492">
        <v>26</v>
      </c>
      <c r="J374" s="492">
        <v>36</v>
      </c>
      <c r="K374" s="492">
        <v>30</v>
      </c>
      <c r="L374" s="492">
        <v>8</v>
      </c>
      <c r="M374" s="492">
        <v>73</v>
      </c>
      <c r="N374" s="492">
        <v>31</v>
      </c>
      <c r="O374" s="492">
        <v>61</v>
      </c>
      <c r="P374" s="492">
        <v>59</v>
      </c>
      <c r="Q374" s="492">
        <v>43</v>
      </c>
      <c r="R374" s="492">
        <v>12</v>
      </c>
      <c r="S374" s="492">
        <v>46</v>
      </c>
      <c r="T374" s="492">
        <v>75</v>
      </c>
      <c r="U374" s="492">
        <v>55</v>
      </c>
      <c r="V374" s="492">
        <v>33</v>
      </c>
      <c r="W374" s="492">
        <v>62</v>
      </c>
      <c r="X374" s="492">
        <v>41</v>
      </c>
      <c r="Y374" s="492">
        <v>74</v>
      </c>
      <c r="Z374" s="492">
        <v>54</v>
      </c>
      <c r="AA374" s="492">
        <v>64</v>
      </c>
      <c r="AB374" s="492">
        <v>17</v>
      </c>
      <c r="AC374" s="492">
        <v>2</v>
      </c>
      <c r="AD374" s="492">
        <v>70</v>
      </c>
      <c r="AE374" s="492">
        <v>9</v>
      </c>
      <c r="AF374" s="492">
        <v>5</v>
      </c>
      <c r="AG374" s="492">
        <v>49</v>
      </c>
      <c r="AH374" s="492">
        <v>66</v>
      </c>
      <c r="AI374" s="492">
        <v>38</v>
      </c>
      <c r="AJ374" s="492">
        <v>34</v>
      </c>
      <c r="AK374" s="492">
        <v>58</v>
      </c>
      <c r="AL374" s="492">
        <v>4</v>
      </c>
      <c r="AM374" s="492">
        <v>22</v>
      </c>
      <c r="AN374" s="492">
        <v>6</v>
      </c>
      <c r="AO374" s="492">
        <v>24</v>
      </c>
      <c r="AP374" s="492">
        <v>63</v>
      </c>
      <c r="AQ374" s="492">
        <v>57</v>
      </c>
      <c r="AR374" s="492">
        <v>11</v>
      </c>
      <c r="AS374" s="492">
        <v>76</v>
      </c>
      <c r="AT374" s="492">
        <v>19</v>
      </c>
      <c r="AU374" s="492">
        <v>77</v>
      </c>
      <c r="AV374" s="492">
        <v>69</v>
      </c>
      <c r="AW374" s="492">
        <v>32</v>
      </c>
      <c r="AX374" s="492">
        <v>42</v>
      </c>
      <c r="AY374" s="492">
        <v>39</v>
      </c>
      <c r="AZ374" s="492">
        <v>28</v>
      </c>
      <c r="BA374" s="492">
        <v>35</v>
      </c>
      <c r="BB374" s="492">
        <v>16</v>
      </c>
      <c r="BC374" s="492">
        <v>71</v>
      </c>
      <c r="BD374" s="492">
        <v>60</v>
      </c>
      <c r="BE374" s="492">
        <v>50</v>
      </c>
      <c r="BF374" s="492">
        <v>27</v>
      </c>
      <c r="BG374" s="492">
        <v>21</v>
      </c>
      <c r="BH374" s="492">
        <v>51</v>
      </c>
      <c r="BI374" s="492">
        <v>45</v>
      </c>
      <c r="BJ374" s="492">
        <v>72</v>
      </c>
      <c r="BK374" s="492">
        <v>37</v>
      </c>
      <c r="BL374" s="492">
        <v>68</v>
      </c>
      <c r="BM374" s="492">
        <v>1</v>
      </c>
      <c r="BN374" s="492">
        <v>40</v>
      </c>
      <c r="BO374" s="492">
        <v>18</v>
      </c>
      <c r="BP374" s="492">
        <v>14</v>
      </c>
      <c r="BQ374" s="492">
        <v>67</v>
      </c>
      <c r="BR374" s="492">
        <v>56</v>
      </c>
      <c r="BS374" s="492">
        <v>29</v>
      </c>
      <c r="BT374" s="492">
        <v>13</v>
      </c>
      <c r="BU374" s="492">
        <v>7</v>
      </c>
      <c r="BV374" s="492">
        <v>53</v>
      </c>
      <c r="BX374" s="492">
        <v>15</v>
      </c>
      <c r="BY374" s="492">
        <v>23</v>
      </c>
      <c r="BZ374" s="492">
        <v>65</v>
      </c>
      <c r="CA374" s="492">
        <v>47</v>
      </c>
      <c r="CC374" s="492">
        <v>20</v>
      </c>
      <c r="CD374" s="492">
        <v>3</v>
      </c>
      <c r="CE374" s="492">
        <v>44</v>
      </c>
      <c r="CF374" s="492">
        <v>48</v>
      </c>
    </row>
    <row r="377" spans="4:84">
      <c r="D377" s="496">
        <v>78</v>
      </c>
      <c r="E377" s="496" t="s">
        <v>338</v>
      </c>
    </row>
    <row r="378" spans="4:84">
      <c r="E378" s="492" t="s">
        <v>283</v>
      </c>
      <c r="F378" s="492">
        <v>1</v>
      </c>
      <c r="G378" s="492">
        <v>2</v>
      </c>
      <c r="H378" s="492">
        <v>3</v>
      </c>
      <c r="I378" s="492">
        <v>4</v>
      </c>
      <c r="J378" s="492">
        <v>5</v>
      </c>
      <c r="K378" s="492">
        <v>6</v>
      </c>
      <c r="L378" s="492">
        <v>7</v>
      </c>
      <c r="M378" s="492">
        <v>8</v>
      </c>
      <c r="N378" s="492">
        <v>9</v>
      </c>
      <c r="O378" s="492">
        <v>10</v>
      </c>
      <c r="P378" s="492">
        <v>11</v>
      </c>
      <c r="Q378" s="492">
        <v>12</v>
      </c>
      <c r="R378" s="492">
        <v>13</v>
      </c>
      <c r="S378" s="492">
        <v>14</v>
      </c>
      <c r="T378" s="492">
        <v>15</v>
      </c>
      <c r="U378" s="492">
        <v>16</v>
      </c>
      <c r="V378" s="492">
        <v>17</v>
      </c>
      <c r="W378" s="492">
        <v>18</v>
      </c>
      <c r="X378" s="492">
        <v>19</v>
      </c>
      <c r="Y378" s="492">
        <v>20</v>
      </c>
      <c r="Z378" s="492">
        <v>21</v>
      </c>
      <c r="AA378" s="492">
        <v>22</v>
      </c>
      <c r="AB378" s="492">
        <v>23</v>
      </c>
      <c r="AC378" s="492">
        <v>24</v>
      </c>
      <c r="AD378" s="492">
        <v>25</v>
      </c>
      <c r="AE378" s="492">
        <v>26</v>
      </c>
      <c r="AF378" s="492">
        <v>27</v>
      </c>
      <c r="AG378" s="492">
        <v>28</v>
      </c>
      <c r="AH378" s="492">
        <v>29</v>
      </c>
      <c r="AI378" s="492">
        <v>30</v>
      </c>
      <c r="AJ378" s="492">
        <v>31</v>
      </c>
      <c r="AK378" s="492">
        <v>32</v>
      </c>
      <c r="AL378" s="492">
        <v>33</v>
      </c>
      <c r="AM378" s="492">
        <v>34</v>
      </c>
      <c r="AN378" s="492">
        <v>35</v>
      </c>
      <c r="AO378" s="492">
        <v>36</v>
      </c>
      <c r="AP378" s="492">
        <v>37</v>
      </c>
      <c r="AQ378" s="492">
        <v>38</v>
      </c>
      <c r="AR378" s="492">
        <v>39</v>
      </c>
      <c r="AS378" s="492">
        <v>40</v>
      </c>
      <c r="AT378" s="492">
        <v>41</v>
      </c>
      <c r="AU378" s="492">
        <v>42</v>
      </c>
      <c r="AV378" s="492">
        <v>43</v>
      </c>
      <c r="AW378" s="492">
        <v>44</v>
      </c>
      <c r="AX378" s="492">
        <v>45</v>
      </c>
      <c r="AY378" s="492">
        <v>46</v>
      </c>
      <c r="AZ378" s="492">
        <v>47</v>
      </c>
      <c r="BA378" s="492">
        <v>48</v>
      </c>
      <c r="BB378" s="492">
        <v>49</v>
      </c>
      <c r="BC378" s="492">
        <v>50</v>
      </c>
      <c r="BD378" s="492">
        <v>51</v>
      </c>
      <c r="BE378" s="492">
        <v>52</v>
      </c>
      <c r="BF378" s="492">
        <v>53</v>
      </c>
      <c r="BG378" s="492">
        <v>54</v>
      </c>
      <c r="BH378" s="492">
        <v>55</v>
      </c>
      <c r="BI378" s="492">
        <v>56</v>
      </c>
      <c r="BJ378" s="492">
        <v>57</v>
      </c>
      <c r="BK378" s="492">
        <v>58</v>
      </c>
      <c r="BL378" s="492">
        <v>59</v>
      </c>
      <c r="BM378" s="492">
        <v>60</v>
      </c>
      <c r="BN378" s="492">
        <v>61</v>
      </c>
      <c r="BO378" s="492">
        <v>62</v>
      </c>
      <c r="BP378" s="492">
        <v>63</v>
      </c>
      <c r="BQ378" s="492">
        <v>64</v>
      </c>
      <c r="BR378" s="492">
        <v>65</v>
      </c>
      <c r="BS378" s="492">
        <v>66</v>
      </c>
      <c r="BT378" s="492">
        <v>67</v>
      </c>
      <c r="BU378" s="492">
        <v>68</v>
      </c>
      <c r="BV378" s="492">
        <v>69</v>
      </c>
      <c r="BW378" s="492">
        <v>70</v>
      </c>
      <c r="BX378" s="492">
        <v>71</v>
      </c>
      <c r="BY378" s="492">
        <v>72</v>
      </c>
      <c r="BZ378" s="492">
        <v>73</v>
      </c>
      <c r="CA378" s="492">
        <v>74</v>
      </c>
      <c r="CC378" s="492">
        <v>75</v>
      </c>
      <c r="CD378" s="492">
        <v>76</v>
      </c>
      <c r="CE378" s="492">
        <v>77</v>
      </c>
      <c r="CF378" s="492">
        <v>78</v>
      </c>
    </row>
    <row r="379" spans="4:84">
      <c r="E379" s="492" t="s">
        <v>311</v>
      </c>
      <c r="F379" s="492">
        <v>44</v>
      </c>
      <c r="G379" s="492">
        <v>48</v>
      </c>
      <c r="H379" s="492">
        <v>72</v>
      </c>
      <c r="I379" s="492">
        <v>32</v>
      </c>
      <c r="J379" s="492">
        <v>51</v>
      </c>
      <c r="K379" s="492">
        <v>4</v>
      </c>
      <c r="L379" s="492">
        <v>13</v>
      </c>
      <c r="M379" s="492">
        <v>37</v>
      </c>
      <c r="N379" s="492">
        <v>28</v>
      </c>
      <c r="O379" s="492">
        <v>75</v>
      </c>
      <c r="P379" s="492">
        <v>14</v>
      </c>
      <c r="Q379" s="492">
        <v>73</v>
      </c>
      <c r="R379" s="492">
        <v>7</v>
      </c>
      <c r="S379" s="492">
        <v>53</v>
      </c>
      <c r="T379" s="492">
        <v>26</v>
      </c>
      <c r="U379" s="492">
        <v>5</v>
      </c>
      <c r="V379" s="492">
        <v>69</v>
      </c>
      <c r="W379" s="492">
        <v>64</v>
      </c>
      <c r="X379" s="492">
        <v>71</v>
      </c>
      <c r="Y379" s="492">
        <v>36</v>
      </c>
      <c r="Z379" s="492">
        <v>50</v>
      </c>
      <c r="AA379" s="492">
        <v>8</v>
      </c>
      <c r="AB379" s="492">
        <v>27</v>
      </c>
      <c r="AC379" s="492">
        <v>17</v>
      </c>
      <c r="AD379" s="492">
        <v>2</v>
      </c>
      <c r="AE379" s="492">
        <v>70</v>
      </c>
      <c r="AF379" s="492">
        <v>23</v>
      </c>
      <c r="AG379" s="492">
        <v>62</v>
      </c>
      <c r="AH379" s="492">
        <v>77</v>
      </c>
      <c r="AI379" s="492">
        <v>43</v>
      </c>
      <c r="AJ379" s="492">
        <v>55</v>
      </c>
      <c r="AK379" s="492">
        <v>38</v>
      </c>
      <c r="AL379" s="492">
        <v>20</v>
      </c>
      <c r="AM379" s="492">
        <v>46</v>
      </c>
      <c r="AN379" s="492">
        <v>68</v>
      </c>
      <c r="AO379" s="492">
        <v>30</v>
      </c>
      <c r="AP379" s="492">
        <v>40</v>
      </c>
      <c r="AQ379" s="492">
        <v>15</v>
      </c>
      <c r="AR379" s="492">
        <v>6</v>
      </c>
      <c r="AS379" s="492">
        <v>61</v>
      </c>
      <c r="AT379" s="492">
        <v>29</v>
      </c>
      <c r="AU379" s="492">
        <v>78</v>
      </c>
      <c r="AV379" s="492">
        <v>74</v>
      </c>
      <c r="AW379" s="492">
        <v>57</v>
      </c>
      <c r="AX379" s="492">
        <v>11</v>
      </c>
      <c r="AY379" s="492">
        <v>9</v>
      </c>
      <c r="AZ379" s="492">
        <v>34</v>
      </c>
      <c r="BA379" s="492">
        <v>52</v>
      </c>
      <c r="BB379" s="492">
        <v>58</v>
      </c>
      <c r="BC379" s="492">
        <v>16</v>
      </c>
      <c r="BD379" s="492">
        <v>25</v>
      </c>
      <c r="BE379" s="492">
        <v>3</v>
      </c>
      <c r="BF379" s="492">
        <v>65</v>
      </c>
      <c r="BG379" s="492">
        <v>66</v>
      </c>
      <c r="BH379" s="492">
        <v>12</v>
      </c>
      <c r="BI379" s="492">
        <v>19</v>
      </c>
      <c r="BJ379" s="492">
        <v>63</v>
      </c>
      <c r="BK379" s="492">
        <v>76</v>
      </c>
      <c r="BL379" s="492">
        <v>41</v>
      </c>
      <c r="BM379" s="492">
        <v>47</v>
      </c>
      <c r="BN379" s="492">
        <v>24</v>
      </c>
      <c r="BO379" s="492">
        <v>49</v>
      </c>
      <c r="BP379" s="492">
        <v>42</v>
      </c>
      <c r="BQ379" s="492">
        <v>31</v>
      </c>
      <c r="BR379" s="492">
        <v>56</v>
      </c>
      <c r="BS379" s="492">
        <v>39</v>
      </c>
      <c r="BT379" s="492">
        <v>59</v>
      </c>
      <c r="BU379" s="492">
        <v>35</v>
      </c>
      <c r="BV379" s="492">
        <v>67</v>
      </c>
      <c r="BW379" s="492">
        <v>1</v>
      </c>
      <c r="BX379" s="492">
        <v>45</v>
      </c>
      <c r="BY379" s="492">
        <v>18</v>
      </c>
      <c r="BZ379" s="492">
        <v>22</v>
      </c>
      <c r="CA379" s="492">
        <v>33</v>
      </c>
      <c r="CC379" s="492">
        <v>10</v>
      </c>
      <c r="CD379" s="492">
        <v>54</v>
      </c>
      <c r="CE379" s="492">
        <v>60</v>
      </c>
      <c r="CF379" s="492">
        <v>21</v>
      </c>
    </row>
    <row r="382" spans="4:84">
      <c r="D382" s="496">
        <v>79</v>
      </c>
      <c r="E382" s="496" t="s">
        <v>338</v>
      </c>
    </row>
    <row r="383" spans="4:84">
      <c r="E383" s="492" t="s">
        <v>283</v>
      </c>
      <c r="F383" s="492">
        <v>1</v>
      </c>
      <c r="G383" s="492">
        <v>2</v>
      </c>
      <c r="H383" s="492">
        <v>3</v>
      </c>
      <c r="I383" s="492">
        <v>4</v>
      </c>
      <c r="J383" s="492">
        <v>5</v>
      </c>
      <c r="K383" s="492">
        <v>6</v>
      </c>
      <c r="L383" s="492">
        <v>7</v>
      </c>
      <c r="M383" s="492">
        <v>8</v>
      </c>
      <c r="N383" s="492">
        <v>9</v>
      </c>
      <c r="O383" s="492">
        <v>10</v>
      </c>
      <c r="P383" s="492">
        <v>11</v>
      </c>
      <c r="Q383" s="492">
        <v>12</v>
      </c>
      <c r="R383" s="492">
        <v>13</v>
      </c>
      <c r="S383" s="492">
        <v>14</v>
      </c>
      <c r="T383" s="492">
        <v>15</v>
      </c>
      <c r="U383" s="492">
        <v>16</v>
      </c>
      <c r="V383" s="492">
        <v>17</v>
      </c>
      <c r="W383" s="492">
        <v>18</v>
      </c>
      <c r="X383" s="492">
        <v>19</v>
      </c>
      <c r="Y383" s="492">
        <v>20</v>
      </c>
      <c r="Z383" s="492">
        <v>21</v>
      </c>
      <c r="AA383" s="492">
        <v>22</v>
      </c>
      <c r="AB383" s="492">
        <v>23</v>
      </c>
      <c r="AC383" s="492">
        <v>24</v>
      </c>
      <c r="AD383" s="492">
        <v>25</v>
      </c>
      <c r="AE383" s="492">
        <v>26</v>
      </c>
      <c r="AF383" s="492">
        <v>27</v>
      </c>
      <c r="AG383" s="492">
        <v>28</v>
      </c>
      <c r="AH383" s="492">
        <v>29</v>
      </c>
      <c r="AI383" s="492">
        <v>30</v>
      </c>
      <c r="AJ383" s="492">
        <v>31</v>
      </c>
      <c r="AK383" s="492">
        <v>32</v>
      </c>
      <c r="AL383" s="492">
        <v>33</v>
      </c>
      <c r="AM383" s="492">
        <v>34</v>
      </c>
      <c r="AN383" s="492">
        <v>35</v>
      </c>
      <c r="AO383" s="492">
        <v>36</v>
      </c>
      <c r="AP383" s="492">
        <v>37</v>
      </c>
      <c r="AQ383" s="492">
        <v>38</v>
      </c>
      <c r="AR383" s="492">
        <v>39</v>
      </c>
      <c r="AS383" s="492">
        <v>40</v>
      </c>
      <c r="AT383" s="492">
        <v>41</v>
      </c>
      <c r="AU383" s="492">
        <v>42</v>
      </c>
      <c r="AV383" s="492">
        <v>43</v>
      </c>
      <c r="AW383" s="492">
        <v>44</v>
      </c>
      <c r="AX383" s="492">
        <v>45</v>
      </c>
      <c r="AY383" s="492">
        <v>46</v>
      </c>
      <c r="AZ383" s="492">
        <v>47</v>
      </c>
      <c r="BA383" s="492">
        <v>48</v>
      </c>
      <c r="BB383" s="492">
        <v>49</v>
      </c>
      <c r="BC383" s="492">
        <v>50</v>
      </c>
      <c r="BD383" s="492">
        <v>51</v>
      </c>
      <c r="BE383" s="492">
        <v>52</v>
      </c>
      <c r="BF383" s="492">
        <v>53</v>
      </c>
      <c r="BG383" s="492">
        <v>54</v>
      </c>
      <c r="BH383" s="492">
        <v>55</v>
      </c>
      <c r="BI383" s="492">
        <v>56</v>
      </c>
      <c r="BJ383" s="492">
        <v>57</v>
      </c>
      <c r="BK383" s="492">
        <v>58</v>
      </c>
      <c r="BL383" s="492">
        <v>59</v>
      </c>
      <c r="BM383" s="492">
        <v>60</v>
      </c>
      <c r="BN383" s="492">
        <v>61</v>
      </c>
      <c r="BO383" s="492">
        <v>62</v>
      </c>
      <c r="BP383" s="492">
        <v>63</v>
      </c>
      <c r="BQ383" s="492">
        <v>64</v>
      </c>
      <c r="BR383" s="492">
        <v>65</v>
      </c>
      <c r="BS383" s="492">
        <v>66</v>
      </c>
      <c r="BT383" s="492">
        <v>67</v>
      </c>
      <c r="BU383" s="492">
        <v>68</v>
      </c>
      <c r="BV383" s="492">
        <v>69</v>
      </c>
      <c r="BW383" s="492">
        <v>70</v>
      </c>
      <c r="BX383" s="492">
        <v>71</v>
      </c>
      <c r="BY383" s="492">
        <v>72</v>
      </c>
      <c r="BZ383" s="492">
        <v>73</v>
      </c>
      <c r="CA383" s="492">
        <v>74</v>
      </c>
      <c r="CB383" s="492">
        <v>75</v>
      </c>
      <c r="CC383" s="492">
        <v>76</v>
      </c>
      <c r="CD383" s="492">
        <v>77</v>
      </c>
      <c r="CE383" s="492">
        <v>78</v>
      </c>
      <c r="CF383" s="492">
        <v>79</v>
      </c>
    </row>
    <row r="384" spans="4:84">
      <c r="E384" s="492" t="s">
        <v>311</v>
      </c>
      <c r="F384" s="492">
        <v>55</v>
      </c>
      <c r="G384" s="492">
        <v>20</v>
      </c>
      <c r="H384" s="492">
        <v>40</v>
      </c>
      <c r="I384" s="492">
        <v>58</v>
      </c>
      <c r="J384" s="492">
        <v>66</v>
      </c>
      <c r="K384" s="492">
        <v>15</v>
      </c>
      <c r="L384" s="492">
        <v>63</v>
      </c>
      <c r="M384" s="492">
        <v>27</v>
      </c>
      <c r="N384" s="492">
        <v>41</v>
      </c>
      <c r="O384" s="492">
        <v>72</v>
      </c>
      <c r="P384" s="492">
        <v>19</v>
      </c>
      <c r="Q384" s="492">
        <v>73</v>
      </c>
      <c r="R384" s="492">
        <v>67</v>
      </c>
      <c r="S384" s="492">
        <v>31</v>
      </c>
      <c r="T384" s="492">
        <v>1</v>
      </c>
      <c r="U384" s="492">
        <v>70</v>
      </c>
      <c r="V384" s="492">
        <v>53</v>
      </c>
      <c r="W384" s="492">
        <v>7</v>
      </c>
      <c r="X384" s="492">
        <v>21</v>
      </c>
      <c r="Y384" s="492">
        <v>76</v>
      </c>
      <c r="Z384" s="492">
        <v>25</v>
      </c>
      <c r="AA384" s="492">
        <v>68</v>
      </c>
      <c r="AB384" s="492">
        <v>9</v>
      </c>
      <c r="AC384" s="492">
        <v>37</v>
      </c>
      <c r="AD384" s="492">
        <v>16</v>
      </c>
      <c r="AE384" s="492">
        <v>44</v>
      </c>
      <c r="AF384" s="492">
        <v>8</v>
      </c>
      <c r="AG384" s="492">
        <v>14</v>
      </c>
      <c r="AH384" s="492">
        <v>46</v>
      </c>
      <c r="AI384" s="492">
        <v>33</v>
      </c>
      <c r="AJ384" s="492">
        <v>74</v>
      </c>
      <c r="AK384" s="492">
        <v>64</v>
      </c>
      <c r="AL384" s="492">
        <v>79</v>
      </c>
      <c r="AM384" s="492">
        <v>43</v>
      </c>
      <c r="AN384" s="492">
        <v>18</v>
      </c>
      <c r="AO384" s="492">
        <v>50</v>
      </c>
      <c r="AP384" s="492">
        <v>24</v>
      </c>
      <c r="AQ384" s="492">
        <v>4</v>
      </c>
      <c r="AR384" s="492">
        <v>61</v>
      </c>
      <c r="AS384" s="492">
        <v>71</v>
      </c>
      <c r="AT384" s="492">
        <v>69</v>
      </c>
      <c r="AU384" s="492">
        <v>23</v>
      </c>
      <c r="AV384" s="492">
        <v>47</v>
      </c>
      <c r="AW384" s="492">
        <v>52</v>
      </c>
      <c r="AX384" s="492">
        <v>57</v>
      </c>
      <c r="AY384" s="492">
        <v>54</v>
      </c>
      <c r="AZ384" s="492">
        <v>45</v>
      </c>
      <c r="BA384" s="492">
        <v>35</v>
      </c>
      <c r="BB384" s="492">
        <v>78</v>
      </c>
      <c r="BC384" s="492">
        <v>6</v>
      </c>
      <c r="BD384" s="492">
        <v>75</v>
      </c>
      <c r="BE384" s="492">
        <v>5</v>
      </c>
      <c r="BF384" s="492">
        <v>17</v>
      </c>
      <c r="BG384" s="492">
        <v>56</v>
      </c>
      <c r="BH384" s="492">
        <v>36</v>
      </c>
      <c r="BI384" s="492">
        <v>29</v>
      </c>
      <c r="BJ384" s="492">
        <v>49</v>
      </c>
      <c r="BK384" s="492">
        <v>42</v>
      </c>
      <c r="BL384" s="492">
        <v>13</v>
      </c>
      <c r="BM384" s="492">
        <v>77</v>
      </c>
      <c r="BN384" s="492">
        <v>60</v>
      </c>
      <c r="BO384" s="492">
        <v>48</v>
      </c>
      <c r="BP384" s="492">
        <v>65</v>
      </c>
      <c r="BQ384" s="492">
        <v>32</v>
      </c>
      <c r="BR384" s="492">
        <v>3</v>
      </c>
      <c r="BS384" s="492">
        <v>10</v>
      </c>
      <c r="BT384" s="492">
        <v>28</v>
      </c>
      <c r="BU384" s="492">
        <v>59</v>
      </c>
      <c r="BV384" s="492">
        <v>22</v>
      </c>
      <c r="BW384" s="492">
        <v>11</v>
      </c>
      <c r="BX384" s="492">
        <v>30</v>
      </c>
      <c r="BY384" s="492">
        <v>38</v>
      </c>
      <c r="BZ384" s="492">
        <v>2</v>
      </c>
      <c r="CA384" s="492">
        <v>62</v>
      </c>
      <c r="CB384" s="492">
        <v>51</v>
      </c>
      <c r="CC384" s="492">
        <v>34</v>
      </c>
      <c r="CD384" s="492">
        <v>39</v>
      </c>
      <c r="CE384" s="492">
        <v>12</v>
      </c>
      <c r="CF384" s="492">
        <v>26</v>
      </c>
    </row>
    <row r="387" spans="4:89">
      <c r="D387" s="496">
        <v>80</v>
      </c>
      <c r="E387" s="496" t="s">
        <v>338</v>
      </c>
    </row>
    <row r="388" spans="4:89">
      <c r="E388" s="492" t="s">
        <v>283</v>
      </c>
      <c r="F388" s="492">
        <v>1</v>
      </c>
      <c r="G388" s="492">
        <v>2</v>
      </c>
      <c r="H388" s="492">
        <v>3</v>
      </c>
      <c r="I388" s="492">
        <v>4</v>
      </c>
      <c r="J388" s="492">
        <v>5</v>
      </c>
      <c r="K388" s="492">
        <v>6</v>
      </c>
      <c r="L388" s="492">
        <v>7</v>
      </c>
      <c r="M388" s="492">
        <v>8</v>
      </c>
      <c r="N388" s="492">
        <v>9</v>
      </c>
      <c r="O388" s="492">
        <v>10</v>
      </c>
      <c r="P388" s="492">
        <v>11</v>
      </c>
      <c r="Q388" s="492">
        <v>12</v>
      </c>
      <c r="R388" s="492">
        <v>13</v>
      </c>
      <c r="S388" s="492">
        <v>14</v>
      </c>
      <c r="T388" s="492">
        <v>15</v>
      </c>
      <c r="U388" s="492">
        <v>16</v>
      </c>
      <c r="V388" s="492">
        <v>17</v>
      </c>
      <c r="W388" s="492">
        <v>18</v>
      </c>
      <c r="X388" s="492">
        <v>19</v>
      </c>
      <c r="Y388" s="492">
        <v>20</v>
      </c>
      <c r="Z388" s="492">
        <v>21</v>
      </c>
      <c r="AA388" s="492">
        <v>22</v>
      </c>
      <c r="AB388" s="492">
        <v>23</v>
      </c>
      <c r="AC388" s="492">
        <v>24</v>
      </c>
      <c r="AD388" s="492">
        <v>25</v>
      </c>
      <c r="AE388" s="492">
        <v>26</v>
      </c>
      <c r="AF388" s="492">
        <v>27</v>
      </c>
      <c r="AG388" s="492">
        <v>28</v>
      </c>
      <c r="AH388" s="492">
        <v>29</v>
      </c>
      <c r="AI388" s="492">
        <v>30</v>
      </c>
      <c r="AJ388" s="492">
        <v>31</v>
      </c>
      <c r="AK388" s="492">
        <v>32</v>
      </c>
      <c r="AL388" s="492">
        <v>33</v>
      </c>
      <c r="AM388" s="492">
        <v>34</v>
      </c>
      <c r="AN388" s="492">
        <v>35</v>
      </c>
      <c r="AO388" s="492">
        <v>36</v>
      </c>
      <c r="AP388" s="492">
        <v>37</v>
      </c>
      <c r="AQ388" s="492">
        <v>38</v>
      </c>
      <c r="AR388" s="492">
        <v>39</v>
      </c>
      <c r="AS388" s="492">
        <v>40</v>
      </c>
      <c r="AT388" s="492">
        <v>41</v>
      </c>
      <c r="AU388" s="492">
        <v>42</v>
      </c>
      <c r="AV388" s="492">
        <v>43</v>
      </c>
      <c r="AW388" s="492">
        <v>44</v>
      </c>
      <c r="AX388" s="492">
        <v>45</v>
      </c>
      <c r="AY388" s="492">
        <v>46</v>
      </c>
      <c r="AZ388" s="492">
        <v>47</v>
      </c>
      <c r="BA388" s="492">
        <v>48</v>
      </c>
      <c r="BB388" s="492">
        <v>49</v>
      </c>
      <c r="BC388" s="492">
        <v>50</v>
      </c>
      <c r="BD388" s="492">
        <v>51</v>
      </c>
      <c r="BE388" s="492">
        <v>52</v>
      </c>
      <c r="BF388" s="492">
        <v>53</v>
      </c>
      <c r="BG388" s="492">
        <v>54</v>
      </c>
      <c r="BH388" s="492">
        <v>55</v>
      </c>
      <c r="BI388" s="492">
        <v>56</v>
      </c>
      <c r="BJ388" s="492">
        <v>57</v>
      </c>
      <c r="BK388" s="492">
        <v>58</v>
      </c>
      <c r="BL388" s="492">
        <v>59</v>
      </c>
      <c r="BM388" s="492">
        <v>60</v>
      </c>
      <c r="BN388" s="492">
        <v>61</v>
      </c>
      <c r="BO388" s="492">
        <v>62</v>
      </c>
      <c r="BP388" s="492">
        <v>63</v>
      </c>
      <c r="BQ388" s="492">
        <v>64</v>
      </c>
      <c r="BR388" s="492">
        <v>65</v>
      </c>
      <c r="BS388" s="492">
        <v>66</v>
      </c>
      <c r="BT388" s="492">
        <v>67</v>
      </c>
      <c r="BU388" s="492">
        <v>68</v>
      </c>
      <c r="BV388" s="492">
        <v>69</v>
      </c>
      <c r="BW388" s="492">
        <v>70</v>
      </c>
      <c r="BX388" s="492">
        <v>71</v>
      </c>
      <c r="BY388" s="492">
        <v>72</v>
      </c>
      <c r="BZ388" s="492">
        <v>73</v>
      </c>
      <c r="CA388" s="492">
        <v>74</v>
      </c>
      <c r="CB388" s="492">
        <v>75</v>
      </c>
      <c r="CC388" s="492">
        <v>76</v>
      </c>
      <c r="CD388" s="492">
        <v>77</v>
      </c>
      <c r="CE388" s="492">
        <v>78</v>
      </c>
      <c r="CF388" s="492">
        <v>79</v>
      </c>
      <c r="CG388" s="492">
        <v>80</v>
      </c>
    </row>
    <row r="389" spans="4:89">
      <c r="E389" s="492" t="s">
        <v>311</v>
      </c>
      <c r="F389" s="492">
        <v>40</v>
      </c>
      <c r="G389" s="492">
        <v>20</v>
      </c>
      <c r="H389" s="492">
        <v>27</v>
      </c>
      <c r="I389" s="492">
        <v>57</v>
      </c>
      <c r="J389" s="492">
        <v>23</v>
      </c>
      <c r="K389" s="492">
        <v>34</v>
      </c>
      <c r="L389" s="492">
        <v>14</v>
      </c>
      <c r="M389" s="492">
        <v>17</v>
      </c>
      <c r="N389" s="492">
        <v>28</v>
      </c>
      <c r="O389" s="492">
        <v>48</v>
      </c>
      <c r="P389" s="492">
        <v>29</v>
      </c>
      <c r="Q389" s="492">
        <v>25</v>
      </c>
      <c r="R389" s="492">
        <v>9</v>
      </c>
      <c r="S389" s="492">
        <v>61</v>
      </c>
      <c r="T389" s="492">
        <v>72</v>
      </c>
      <c r="U389" s="492">
        <v>24</v>
      </c>
      <c r="V389" s="492">
        <v>69</v>
      </c>
      <c r="W389" s="492">
        <v>5</v>
      </c>
      <c r="X389" s="492">
        <v>7</v>
      </c>
      <c r="Y389" s="492">
        <v>37</v>
      </c>
      <c r="Z389" s="492">
        <v>45</v>
      </c>
      <c r="AA389" s="492">
        <v>63</v>
      </c>
      <c r="AB389" s="492">
        <v>67</v>
      </c>
      <c r="AC389" s="492">
        <v>51</v>
      </c>
      <c r="AD389" s="492">
        <v>36</v>
      </c>
      <c r="AE389" s="492">
        <v>4</v>
      </c>
      <c r="AF389" s="492">
        <v>78</v>
      </c>
      <c r="AG389" s="492">
        <v>70</v>
      </c>
      <c r="AH389" s="492">
        <v>11</v>
      </c>
      <c r="AI389" s="492">
        <v>46</v>
      </c>
      <c r="AJ389" s="492">
        <v>55</v>
      </c>
      <c r="AK389" s="492">
        <v>75</v>
      </c>
      <c r="AL389" s="492">
        <v>19</v>
      </c>
      <c r="AM389" s="492">
        <v>12</v>
      </c>
      <c r="AN389" s="492">
        <v>3</v>
      </c>
      <c r="AO389" s="492">
        <v>44</v>
      </c>
      <c r="AP389" s="492">
        <v>38</v>
      </c>
      <c r="AQ389" s="492">
        <v>2</v>
      </c>
      <c r="AR389" s="492">
        <v>22</v>
      </c>
      <c r="AS389" s="492">
        <v>76</v>
      </c>
      <c r="AT389" s="492">
        <v>64</v>
      </c>
      <c r="AU389" s="492">
        <v>18</v>
      </c>
      <c r="AV389" s="492">
        <v>15</v>
      </c>
      <c r="AW389" s="492">
        <v>1</v>
      </c>
      <c r="AX389" s="492">
        <v>21</v>
      </c>
      <c r="AY389" s="492">
        <v>30</v>
      </c>
      <c r="AZ389" s="492">
        <v>39</v>
      </c>
      <c r="BA389" s="492">
        <v>77</v>
      </c>
      <c r="BB389" s="492">
        <v>58</v>
      </c>
      <c r="BC389" s="492">
        <v>33</v>
      </c>
      <c r="BD389" s="492">
        <v>49</v>
      </c>
      <c r="BE389" s="492">
        <v>53</v>
      </c>
      <c r="BF389" s="492">
        <v>59</v>
      </c>
      <c r="BG389" s="492">
        <v>73</v>
      </c>
      <c r="BH389" s="492">
        <v>16</v>
      </c>
      <c r="BI389" s="492">
        <v>65</v>
      </c>
      <c r="BJ389" s="492">
        <v>60</v>
      </c>
      <c r="BK389" s="492">
        <v>42</v>
      </c>
      <c r="BL389" s="492">
        <v>68</v>
      </c>
      <c r="BM389" s="492">
        <v>8</v>
      </c>
      <c r="BN389" s="492">
        <v>50</v>
      </c>
      <c r="BO389" s="492">
        <v>79</v>
      </c>
      <c r="BP389" s="492">
        <v>32</v>
      </c>
      <c r="BQ389" s="492">
        <v>6</v>
      </c>
      <c r="BR389" s="492">
        <v>56</v>
      </c>
      <c r="BS389" s="492">
        <v>80</v>
      </c>
      <c r="BT389" s="492">
        <v>43</v>
      </c>
      <c r="BU389" s="492">
        <v>52</v>
      </c>
      <c r="BV389" s="492">
        <v>47</v>
      </c>
      <c r="BW389" s="492">
        <v>31</v>
      </c>
      <c r="BX389" s="492">
        <v>10</v>
      </c>
      <c r="BY389" s="492">
        <v>35</v>
      </c>
      <c r="BZ389" s="492">
        <v>54</v>
      </c>
      <c r="CA389" s="492">
        <v>66</v>
      </c>
      <c r="CB389" s="492">
        <v>71</v>
      </c>
      <c r="CC389" s="492">
        <v>74</v>
      </c>
      <c r="CD389" s="492">
        <v>13</v>
      </c>
      <c r="CE389" s="492">
        <v>62</v>
      </c>
      <c r="CF389" s="492">
        <v>41</v>
      </c>
      <c r="CG389" s="492">
        <v>26</v>
      </c>
    </row>
    <row r="392" spans="4:89">
      <c r="D392" s="496">
        <v>81</v>
      </c>
      <c r="E392" s="496" t="s">
        <v>338</v>
      </c>
    </row>
    <row r="393" spans="4:89">
      <c r="E393" s="492" t="s">
        <v>283</v>
      </c>
      <c r="F393" s="492">
        <v>1</v>
      </c>
      <c r="G393" s="492">
        <v>2</v>
      </c>
      <c r="H393" s="492">
        <v>3</v>
      </c>
      <c r="I393" s="492">
        <v>4</v>
      </c>
      <c r="J393" s="492">
        <v>5</v>
      </c>
      <c r="K393" s="492">
        <v>6</v>
      </c>
      <c r="L393" s="492">
        <v>7</v>
      </c>
      <c r="M393" s="492">
        <v>8</v>
      </c>
      <c r="N393" s="492">
        <v>9</v>
      </c>
      <c r="O393" s="492">
        <v>10</v>
      </c>
      <c r="P393" s="492">
        <v>11</v>
      </c>
      <c r="Q393" s="492">
        <v>12</v>
      </c>
      <c r="R393" s="492">
        <v>13</v>
      </c>
      <c r="S393" s="492">
        <v>14</v>
      </c>
      <c r="T393" s="492">
        <v>15</v>
      </c>
      <c r="U393" s="492">
        <v>16</v>
      </c>
      <c r="V393" s="492">
        <v>17</v>
      </c>
      <c r="W393" s="492">
        <v>18</v>
      </c>
      <c r="X393" s="492">
        <v>19</v>
      </c>
      <c r="Y393" s="492">
        <v>20</v>
      </c>
      <c r="Z393" s="492">
        <v>21</v>
      </c>
      <c r="AA393" s="492">
        <v>22</v>
      </c>
      <c r="AB393" s="492">
        <v>23</v>
      </c>
      <c r="AC393" s="492">
        <v>24</v>
      </c>
      <c r="AD393" s="492">
        <v>25</v>
      </c>
      <c r="AE393" s="492">
        <v>26</v>
      </c>
      <c r="AF393" s="492">
        <v>27</v>
      </c>
      <c r="AG393" s="492">
        <v>28</v>
      </c>
      <c r="AH393" s="492">
        <v>29</v>
      </c>
      <c r="AI393" s="492">
        <v>30</v>
      </c>
      <c r="AJ393" s="492">
        <v>31</v>
      </c>
      <c r="AK393" s="492">
        <v>32</v>
      </c>
      <c r="AL393" s="492">
        <v>33</v>
      </c>
      <c r="AM393" s="492">
        <v>34</v>
      </c>
      <c r="AN393" s="492">
        <v>35</v>
      </c>
      <c r="AO393" s="492">
        <v>36</v>
      </c>
      <c r="AP393" s="492">
        <v>37</v>
      </c>
      <c r="AQ393" s="492">
        <v>38</v>
      </c>
      <c r="AR393" s="492">
        <v>39</v>
      </c>
      <c r="AS393" s="492">
        <v>40</v>
      </c>
      <c r="AT393" s="492">
        <v>41</v>
      </c>
      <c r="AU393" s="492">
        <v>42</v>
      </c>
      <c r="AV393" s="492">
        <v>43</v>
      </c>
      <c r="AW393" s="492">
        <v>44</v>
      </c>
      <c r="AX393" s="492">
        <v>45</v>
      </c>
      <c r="AY393" s="492">
        <v>46</v>
      </c>
      <c r="AZ393" s="492">
        <v>47</v>
      </c>
      <c r="BA393" s="492">
        <v>48</v>
      </c>
      <c r="BB393" s="492">
        <v>49</v>
      </c>
      <c r="BC393" s="492">
        <v>50</v>
      </c>
      <c r="BD393" s="492">
        <v>51</v>
      </c>
      <c r="BE393" s="492">
        <v>52</v>
      </c>
      <c r="BF393" s="492">
        <v>53</v>
      </c>
      <c r="BG393" s="492">
        <v>54</v>
      </c>
      <c r="BH393" s="492">
        <v>55</v>
      </c>
      <c r="BI393" s="492">
        <v>56</v>
      </c>
      <c r="BJ393" s="492">
        <v>57</v>
      </c>
      <c r="BK393" s="492">
        <v>58</v>
      </c>
      <c r="BL393" s="492">
        <v>59</v>
      </c>
      <c r="BM393" s="492">
        <v>60</v>
      </c>
      <c r="BN393" s="492">
        <v>61</v>
      </c>
      <c r="BO393" s="492">
        <v>62</v>
      </c>
      <c r="BP393" s="492">
        <v>63</v>
      </c>
      <c r="BQ393" s="492">
        <v>64</v>
      </c>
      <c r="BR393" s="492">
        <v>65</v>
      </c>
      <c r="BS393" s="492">
        <v>66</v>
      </c>
      <c r="BT393" s="492">
        <v>67</v>
      </c>
      <c r="BU393" s="492">
        <v>68</v>
      </c>
      <c r="BV393" s="492">
        <v>69</v>
      </c>
      <c r="BX393" s="492">
        <v>70</v>
      </c>
      <c r="BY393" s="492">
        <v>71</v>
      </c>
      <c r="BZ393" s="492">
        <v>72</v>
      </c>
      <c r="CA393" s="492">
        <v>73</v>
      </c>
      <c r="CC393" s="492">
        <v>74</v>
      </c>
      <c r="CD393" s="492">
        <v>75</v>
      </c>
      <c r="CE393" s="492">
        <v>76</v>
      </c>
      <c r="CF393" s="492">
        <v>77</v>
      </c>
      <c r="CH393" s="492">
        <v>78</v>
      </c>
      <c r="CI393" s="492">
        <v>79</v>
      </c>
      <c r="CJ393" s="492">
        <v>80</v>
      </c>
      <c r="CK393" s="492">
        <v>81</v>
      </c>
    </row>
    <row r="394" spans="4:89">
      <c r="E394" s="492" t="s">
        <v>311</v>
      </c>
      <c r="F394" s="492">
        <v>39</v>
      </c>
      <c r="G394" s="492">
        <v>80</v>
      </c>
      <c r="H394" s="492">
        <v>75</v>
      </c>
      <c r="I394" s="492">
        <v>31</v>
      </c>
      <c r="J394" s="492">
        <v>70</v>
      </c>
      <c r="K394" s="492">
        <v>59</v>
      </c>
      <c r="L394" s="492">
        <v>68</v>
      </c>
      <c r="M394" s="492">
        <v>65</v>
      </c>
      <c r="N394" s="492">
        <v>74</v>
      </c>
      <c r="O394" s="492">
        <v>43</v>
      </c>
      <c r="P394" s="492">
        <v>25</v>
      </c>
      <c r="Q394" s="492">
        <v>18</v>
      </c>
      <c r="R394" s="492">
        <v>67</v>
      </c>
      <c r="S394" s="492">
        <v>51</v>
      </c>
      <c r="T394" s="492">
        <v>79</v>
      </c>
      <c r="U394" s="492">
        <v>19</v>
      </c>
      <c r="V394" s="492">
        <v>72</v>
      </c>
      <c r="W394" s="492">
        <v>32</v>
      </c>
      <c r="X394" s="492">
        <v>61</v>
      </c>
      <c r="Y394" s="492">
        <v>46</v>
      </c>
      <c r="Z394" s="492">
        <v>64</v>
      </c>
      <c r="AA394" s="492">
        <v>29</v>
      </c>
      <c r="AB394" s="492">
        <v>22</v>
      </c>
      <c r="AC394" s="492">
        <v>36</v>
      </c>
      <c r="AD394" s="492">
        <v>17</v>
      </c>
      <c r="AE394" s="492">
        <v>77</v>
      </c>
      <c r="AF394" s="492">
        <v>53</v>
      </c>
      <c r="AG394" s="492">
        <v>12</v>
      </c>
      <c r="AH394" s="492">
        <v>66</v>
      </c>
      <c r="AI394" s="492">
        <v>56</v>
      </c>
      <c r="AJ394" s="492">
        <v>15</v>
      </c>
      <c r="AK394" s="492">
        <v>76</v>
      </c>
      <c r="AL394" s="492">
        <v>57</v>
      </c>
      <c r="AM394" s="492">
        <v>48</v>
      </c>
      <c r="AN394" s="492">
        <v>78</v>
      </c>
      <c r="AO394" s="492">
        <v>45</v>
      </c>
      <c r="AP394" s="492">
        <v>20</v>
      </c>
      <c r="AQ394" s="492">
        <v>71</v>
      </c>
      <c r="AR394" s="492">
        <v>1</v>
      </c>
      <c r="AS394" s="492">
        <v>47</v>
      </c>
      <c r="AT394" s="492">
        <v>49</v>
      </c>
      <c r="AU394" s="492">
        <v>73</v>
      </c>
      <c r="AV394" s="492">
        <v>35</v>
      </c>
      <c r="AW394" s="492">
        <v>2</v>
      </c>
      <c r="AX394" s="492">
        <v>16</v>
      </c>
      <c r="AY394" s="492">
        <v>10</v>
      </c>
      <c r="AZ394" s="492">
        <v>13</v>
      </c>
      <c r="BA394" s="492">
        <v>37</v>
      </c>
      <c r="BB394" s="492">
        <v>41</v>
      </c>
      <c r="BC394" s="492">
        <v>26</v>
      </c>
      <c r="BD394" s="492">
        <v>34</v>
      </c>
      <c r="BE394" s="492">
        <v>23</v>
      </c>
      <c r="BF394" s="492">
        <v>81</v>
      </c>
      <c r="BG394" s="492">
        <v>52</v>
      </c>
      <c r="BH394" s="492">
        <v>42</v>
      </c>
      <c r="BI394" s="492">
        <v>30</v>
      </c>
      <c r="BJ394" s="492">
        <v>3</v>
      </c>
      <c r="BK394" s="492">
        <v>54</v>
      </c>
      <c r="BL394" s="492">
        <v>6</v>
      </c>
      <c r="BM394" s="492">
        <v>62</v>
      </c>
      <c r="BN394" s="492">
        <v>60</v>
      </c>
      <c r="BO394" s="492">
        <v>40</v>
      </c>
      <c r="BP394" s="492">
        <v>69</v>
      </c>
      <c r="BQ394" s="492">
        <v>21</v>
      </c>
      <c r="BR394" s="492">
        <v>11</v>
      </c>
      <c r="BS394" s="492">
        <v>4</v>
      </c>
      <c r="BT394" s="492">
        <v>28</v>
      </c>
      <c r="BU394" s="492">
        <v>7</v>
      </c>
      <c r="BV394" s="492">
        <v>63</v>
      </c>
      <c r="BX394" s="492">
        <v>5</v>
      </c>
      <c r="BY394" s="492">
        <v>33</v>
      </c>
      <c r="BZ394" s="492">
        <v>27</v>
      </c>
      <c r="CA394" s="492">
        <v>58</v>
      </c>
      <c r="CC394" s="492">
        <v>9</v>
      </c>
      <c r="CD394" s="492">
        <v>55</v>
      </c>
      <c r="CE394" s="492">
        <v>14</v>
      </c>
      <c r="CF394" s="492">
        <v>38</v>
      </c>
      <c r="CH394" s="492">
        <v>24</v>
      </c>
      <c r="CI394" s="492">
        <v>50</v>
      </c>
      <c r="CJ394" s="492">
        <v>44</v>
      </c>
      <c r="CK394" s="492">
        <v>8</v>
      </c>
    </row>
    <row r="397" spans="4:89">
      <c r="D397" s="496">
        <v>82</v>
      </c>
      <c r="E397" s="496" t="s">
        <v>338</v>
      </c>
    </row>
    <row r="398" spans="4:89">
      <c r="E398" s="492" t="s">
        <v>283</v>
      </c>
      <c r="F398" s="492">
        <v>1</v>
      </c>
      <c r="G398" s="492">
        <v>2</v>
      </c>
      <c r="H398" s="492">
        <v>3</v>
      </c>
      <c r="I398" s="492">
        <v>4</v>
      </c>
      <c r="J398" s="492">
        <v>5</v>
      </c>
      <c r="K398" s="492">
        <v>6</v>
      </c>
      <c r="L398" s="492">
        <v>7</v>
      </c>
      <c r="M398" s="492">
        <v>8</v>
      </c>
      <c r="N398" s="492">
        <v>9</v>
      </c>
      <c r="O398" s="492">
        <v>10</v>
      </c>
      <c r="P398" s="492">
        <v>11</v>
      </c>
      <c r="Q398" s="492">
        <v>12</v>
      </c>
      <c r="R398" s="492">
        <v>13</v>
      </c>
      <c r="S398" s="492">
        <v>14</v>
      </c>
      <c r="T398" s="492">
        <v>15</v>
      </c>
      <c r="U398" s="492">
        <v>16</v>
      </c>
      <c r="V398" s="492">
        <v>17</v>
      </c>
      <c r="W398" s="492">
        <v>18</v>
      </c>
      <c r="X398" s="492">
        <v>19</v>
      </c>
      <c r="Y398" s="492">
        <v>20</v>
      </c>
      <c r="Z398" s="492">
        <v>21</v>
      </c>
      <c r="AA398" s="492">
        <v>22</v>
      </c>
      <c r="AB398" s="492">
        <v>23</v>
      </c>
      <c r="AC398" s="492">
        <v>24</v>
      </c>
      <c r="AD398" s="492">
        <v>25</v>
      </c>
      <c r="AE398" s="492">
        <v>26</v>
      </c>
      <c r="AF398" s="492">
        <v>27</v>
      </c>
      <c r="AG398" s="492">
        <v>28</v>
      </c>
      <c r="AH398" s="492">
        <v>29</v>
      </c>
      <c r="AI398" s="492">
        <v>30</v>
      </c>
      <c r="AJ398" s="492">
        <v>31</v>
      </c>
      <c r="AK398" s="492">
        <v>32</v>
      </c>
      <c r="AL398" s="492">
        <v>33</v>
      </c>
      <c r="AM398" s="492">
        <v>34</v>
      </c>
      <c r="AN398" s="492">
        <v>35</v>
      </c>
      <c r="AO398" s="492">
        <v>36</v>
      </c>
      <c r="AP398" s="492">
        <v>37</v>
      </c>
      <c r="AQ398" s="492">
        <v>38</v>
      </c>
      <c r="AR398" s="492">
        <v>39</v>
      </c>
      <c r="AS398" s="492">
        <v>40</v>
      </c>
      <c r="AT398" s="492">
        <v>41</v>
      </c>
      <c r="AU398" s="492">
        <v>42</v>
      </c>
      <c r="AV398" s="492">
        <v>43</v>
      </c>
      <c r="AW398" s="492">
        <v>44</v>
      </c>
      <c r="AX398" s="492">
        <v>45</v>
      </c>
      <c r="AY398" s="492">
        <v>46</v>
      </c>
      <c r="AZ398" s="492">
        <v>47</v>
      </c>
      <c r="BA398" s="492">
        <v>48</v>
      </c>
      <c r="BB398" s="492">
        <v>49</v>
      </c>
      <c r="BC398" s="492">
        <v>50</v>
      </c>
      <c r="BD398" s="492">
        <v>51</v>
      </c>
      <c r="BE398" s="492">
        <v>52</v>
      </c>
      <c r="BF398" s="492">
        <v>53</v>
      </c>
      <c r="BG398" s="492">
        <v>54</v>
      </c>
      <c r="BH398" s="492">
        <v>55</v>
      </c>
      <c r="BI398" s="492">
        <v>56</v>
      </c>
      <c r="BJ398" s="492">
        <v>57</v>
      </c>
      <c r="BK398" s="492">
        <v>58</v>
      </c>
      <c r="BL398" s="492">
        <v>59</v>
      </c>
      <c r="BM398" s="492">
        <v>60</v>
      </c>
      <c r="BN398" s="492">
        <v>61</v>
      </c>
      <c r="BO398" s="492">
        <v>62</v>
      </c>
      <c r="BP398" s="492">
        <v>63</v>
      </c>
      <c r="BQ398" s="492">
        <v>64</v>
      </c>
      <c r="BR398" s="492">
        <v>65</v>
      </c>
      <c r="BS398" s="492">
        <v>66</v>
      </c>
      <c r="BT398" s="492">
        <v>67</v>
      </c>
      <c r="BU398" s="492">
        <v>68</v>
      </c>
      <c r="BV398" s="492">
        <v>69</v>
      </c>
      <c r="BW398" s="492">
        <v>70</v>
      </c>
      <c r="BX398" s="492">
        <v>71</v>
      </c>
      <c r="BY398" s="492">
        <v>72</v>
      </c>
      <c r="BZ398" s="492">
        <v>73</v>
      </c>
      <c r="CA398" s="492">
        <v>74</v>
      </c>
      <c r="CC398" s="492">
        <v>75</v>
      </c>
      <c r="CD398" s="492">
        <v>76</v>
      </c>
      <c r="CE398" s="492">
        <v>77</v>
      </c>
      <c r="CF398" s="492">
        <v>78</v>
      </c>
      <c r="CH398" s="492">
        <v>79</v>
      </c>
      <c r="CI398" s="492">
        <v>80</v>
      </c>
      <c r="CJ398" s="492">
        <v>81</v>
      </c>
      <c r="CK398" s="492">
        <v>82</v>
      </c>
    </row>
    <row r="399" spans="4:89">
      <c r="E399" s="492" t="s">
        <v>311</v>
      </c>
      <c r="F399" s="492">
        <v>55</v>
      </c>
      <c r="G399" s="492">
        <v>60</v>
      </c>
      <c r="H399" s="492">
        <v>34</v>
      </c>
      <c r="I399" s="492">
        <v>62</v>
      </c>
      <c r="J399" s="492">
        <v>11</v>
      </c>
      <c r="K399" s="492">
        <v>65</v>
      </c>
      <c r="L399" s="492">
        <v>45</v>
      </c>
      <c r="M399" s="492">
        <v>2</v>
      </c>
      <c r="N399" s="492">
        <v>47</v>
      </c>
      <c r="O399" s="492">
        <v>27</v>
      </c>
      <c r="P399" s="492">
        <v>44</v>
      </c>
      <c r="Q399" s="492">
        <v>13</v>
      </c>
      <c r="R399" s="492">
        <v>76</v>
      </c>
      <c r="S399" s="492">
        <v>3</v>
      </c>
      <c r="T399" s="492">
        <v>16</v>
      </c>
      <c r="U399" s="492">
        <v>39</v>
      </c>
      <c r="V399" s="492">
        <v>48</v>
      </c>
      <c r="W399" s="492">
        <v>80</v>
      </c>
      <c r="X399" s="492">
        <v>21</v>
      </c>
      <c r="Y399" s="492">
        <v>31</v>
      </c>
      <c r="Z399" s="492">
        <v>74</v>
      </c>
      <c r="AA399" s="492">
        <v>81</v>
      </c>
      <c r="AB399" s="492">
        <v>40</v>
      </c>
      <c r="AC399" s="492">
        <v>1</v>
      </c>
      <c r="AD399" s="492">
        <v>46</v>
      </c>
      <c r="AE399" s="492">
        <v>49</v>
      </c>
      <c r="AF399" s="492">
        <v>28</v>
      </c>
      <c r="AG399" s="492">
        <v>10</v>
      </c>
      <c r="AH399" s="492">
        <v>53</v>
      </c>
      <c r="AI399" s="492">
        <v>56</v>
      </c>
      <c r="AJ399" s="492">
        <v>59</v>
      </c>
      <c r="AK399" s="492">
        <v>78</v>
      </c>
      <c r="AL399" s="492">
        <v>67</v>
      </c>
      <c r="AM399" s="492">
        <v>41</v>
      </c>
      <c r="AN399" s="492">
        <v>71</v>
      </c>
      <c r="AO399" s="492">
        <v>14</v>
      </c>
      <c r="AP399" s="492">
        <v>63</v>
      </c>
      <c r="AQ399" s="492">
        <v>52</v>
      </c>
      <c r="AR399" s="492">
        <v>66</v>
      </c>
      <c r="AS399" s="492">
        <v>7</v>
      </c>
      <c r="AT399" s="492">
        <v>25</v>
      </c>
      <c r="AU399" s="492">
        <v>15</v>
      </c>
      <c r="AV399" s="492">
        <v>17</v>
      </c>
      <c r="AW399" s="492">
        <v>79</v>
      </c>
      <c r="AX399" s="492">
        <v>75</v>
      </c>
      <c r="AY399" s="492">
        <v>50</v>
      </c>
      <c r="AZ399" s="492">
        <v>43</v>
      </c>
      <c r="BA399" s="492">
        <v>69</v>
      </c>
      <c r="BB399" s="492">
        <v>26</v>
      </c>
      <c r="BC399" s="492">
        <v>37</v>
      </c>
      <c r="BD399" s="492">
        <v>19</v>
      </c>
      <c r="BE399" s="492">
        <v>23</v>
      </c>
      <c r="BF399" s="492">
        <v>29</v>
      </c>
      <c r="BG399" s="492">
        <v>51</v>
      </c>
      <c r="BH399" s="492">
        <v>61</v>
      </c>
      <c r="BI399" s="492">
        <v>5</v>
      </c>
      <c r="BJ399" s="492">
        <v>77</v>
      </c>
      <c r="BK399" s="492">
        <v>64</v>
      </c>
      <c r="BL399" s="492">
        <v>73</v>
      </c>
      <c r="BM399" s="492">
        <v>6</v>
      </c>
      <c r="BN399" s="492">
        <v>82</v>
      </c>
      <c r="BO399" s="492">
        <v>8</v>
      </c>
      <c r="BP399" s="492">
        <v>22</v>
      </c>
      <c r="BQ399" s="492">
        <v>18</v>
      </c>
      <c r="BR399" s="492">
        <v>68</v>
      </c>
      <c r="BS399" s="492">
        <v>4</v>
      </c>
      <c r="BT399" s="492">
        <v>33</v>
      </c>
      <c r="BU399" s="492">
        <v>72</v>
      </c>
      <c r="BV399" s="492">
        <v>38</v>
      </c>
      <c r="BW399" s="492">
        <v>42</v>
      </c>
      <c r="BX399" s="492">
        <v>35</v>
      </c>
      <c r="BY399" s="492">
        <v>24</v>
      </c>
      <c r="BZ399" s="492">
        <v>30</v>
      </c>
      <c r="CA399" s="492">
        <v>57</v>
      </c>
      <c r="CC399" s="492">
        <v>9</v>
      </c>
      <c r="CD399" s="492">
        <v>58</v>
      </c>
      <c r="CE399" s="492">
        <v>54</v>
      </c>
      <c r="CF399" s="492">
        <v>36</v>
      </c>
      <c r="CH399" s="492">
        <v>70</v>
      </c>
      <c r="CI399" s="492">
        <v>20</v>
      </c>
      <c r="CJ399" s="492">
        <v>32</v>
      </c>
      <c r="CK399" s="492">
        <v>12</v>
      </c>
    </row>
    <row r="402" spans="4:90">
      <c r="D402" s="496">
        <v>83</v>
      </c>
      <c r="E402" s="496" t="s">
        <v>338</v>
      </c>
    </row>
    <row r="403" spans="4:90">
      <c r="E403" s="492" t="s">
        <v>283</v>
      </c>
      <c r="F403" s="492">
        <v>1</v>
      </c>
      <c r="G403" s="492">
        <v>2</v>
      </c>
      <c r="H403" s="492">
        <v>3</v>
      </c>
      <c r="I403" s="492">
        <v>4</v>
      </c>
      <c r="J403" s="492">
        <v>5</v>
      </c>
      <c r="K403" s="492">
        <v>6</v>
      </c>
      <c r="L403" s="492">
        <v>7</v>
      </c>
      <c r="M403" s="492">
        <v>8</v>
      </c>
      <c r="N403" s="492">
        <v>9</v>
      </c>
      <c r="O403" s="492">
        <v>10</v>
      </c>
      <c r="P403" s="492">
        <v>11</v>
      </c>
      <c r="Q403" s="492">
        <v>12</v>
      </c>
      <c r="R403" s="492">
        <v>13</v>
      </c>
      <c r="S403" s="492">
        <v>14</v>
      </c>
      <c r="T403" s="492">
        <v>15</v>
      </c>
      <c r="U403" s="492">
        <v>16</v>
      </c>
      <c r="V403" s="492">
        <v>17</v>
      </c>
      <c r="W403" s="492">
        <v>18</v>
      </c>
      <c r="X403" s="492">
        <v>19</v>
      </c>
      <c r="Y403" s="492">
        <v>20</v>
      </c>
      <c r="Z403" s="492">
        <v>21</v>
      </c>
      <c r="AA403" s="492">
        <v>22</v>
      </c>
      <c r="AB403" s="492">
        <v>23</v>
      </c>
      <c r="AC403" s="492">
        <v>24</v>
      </c>
      <c r="AD403" s="492">
        <v>25</v>
      </c>
      <c r="AE403" s="492">
        <v>26</v>
      </c>
      <c r="AF403" s="492">
        <v>27</v>
      </c>
      <c r="AG403" s="492">
        <v>28</v>
      </c>
      <c r="AH403" s="492">
        <v>29</v>
      </c>
      <c r="AI403" s="492">
        <v>30</v>
      </c>
      <c r="AJ403" s="492">
        <v>31</v>
      </c>
      <c r="AK403" s="492">
        <v>32</v>
      </c>
      <c r="AL403" s="492">
        <v>33</v>
      </c>
      <c r="AM403" s="492">
        <v>34</v>
      </c>
      <c r="AN403" s="492">
        <v>35</v>
      </c>
      <c r="AO403" s="492">
        <v>36</v>
      </c>
      <c r="AP403" s="492">
        <v>37</v>
      </c>
      <c r="AQ403" s="492">
        <v>38</v>
      </c>
      <c r="AR403" s="492">
        <v>39</v>
      </c>
      <c r="AS403" s="492">
        <v>40</v>
      </c>
      <c r="AT403" s="492">
        <v>41</v>
      </c>
      <c r="AU403" s="492">
        <v>42</v>
      </c>
      <c r="AV403" s="492">
        <v>43</v>
      </c>
      <c r="AW403" s="492">
        <v>44</v>
      </c>
      <c r="AX403" s="492">
        <v>45</v>
      </c>
      <c r="AY403" s="492">
        <v>46</v>
      </c>
      <c r="AZ403" s="492">
        <v>47</v>
      </c>
      <c r="BA403" s="492">
        <v>48</v>
      </c>
      <c r="BB403" s="492">
        <v>49</v>
      </c>
      <c r="BC403" s="492">
        <v>50</v>
      </c>
      <c r="BD403" s="492">
        <v>51</v>
      </c>
      <c r="BE403" s="492">
        <v>52</v>
      </c>
      <c r="BF403" s="492">
        <v>53</v>
      </c>
      <c r="BG403" s="492">
        <v>54</v>
      </c>
      <c r="BH403" s="492">
        <v>55</v>
      </c>
      <c r="BI403" s="492">
        <v>56</v>
      </c>
      <c r="BJ403" s="492">
        <v>57</v>
      </c>
      <c r="BK403" s="492">
        <v>58</v>
      </c>
      <c r="BL403" s="492">
        <v>59</v>
      </c>
      <c r="BM403" s="492">
        <v>60</v>
      </c>
      <c r="BN403" s="492">
        <v>61</v>
      </c>
      <c r="BO403" s="492">
        <v>62</v>
      </c>
      <c r="BP403" s="492">
        <v>63</v>
      </c>
      <c r="BQ403" s="492">
        <v>64</v>
      </c>
      <c r="BR403" s="492">
        <v>65</v>
      </c>
      <c r="BS403" s="492">
        <v>66</v>
      </c>
      <c r="BT403" s="492">
        <v>67</v>
      </c>
      <c r="BU403" s="492">
        <v>68</v>
      </c>
      <c r="BV403" s="492">
        <v>69</v>
      </c>
      <c r="BW403" s="492">
        <v>70</v>
      </c>
      <c r="BX403" s="492">
        <v>71</v>
      </c>
      <c r="BY403" s="492">
        <v>72</v>
      </c>
      <c r="BZ403" s="492">
        <v>73</v>
      </c>
      <c r="CA403" s="492">
        <v>74</v>
      </c>
      <c r="CB403" s="492">
        <v>75</v>
      </c>
      <c r="CC403" s="492">
        <v>76</v>
      </c>
      <c r="CD403" s="492">
        <v>77</v>
      </c>
      <c r="CE403" s="492">
        <v>78</v>
      </c>
      <c r="CF403" s="492">
        <v>79</v>
      </c>
      <c r="CH403" s="492">
        <v>80</v>
      </c>
      <c r="CI403" s="492">
        <v>81</v>
      </c>
      <c r="CJ403" s="492">
        <v>82</v>
      </c>
      <c r="CK403" s="492">
        <v>83</v>
      </c>
    </row>
    <row r="404" spans="4:90">
      <c r="E404" s="492" t="s">
        <v>311</v>
      </c>
      <c r="F404" s="492">
        <v>45</v>
      </c>
      <c r="G404" s="492">
        <v>48</v>
      </c>
      <c r="H404" s="492">
        <v>40</v>
      </c>
      <c r="I404" s="492">
        <v>26</v>
      </c>
      <c r="J404" s="492">
        <v>7</v>
      </c>
      <c r="K404" s="492">
        <v>30</v>
      </c>
      <c r="L404" s="492">
        <v>53</v>
      </c>
      <c r="M404" s="492">
        <v>35</v>
      </c>
      <c r="N404" s="492">
        <v>56</v>
      </c>
      <c r="O404" s="492">
        <v>80</v>
      </c>
      <c r="P404" s="492">
        <v>60</v>
      </c>
      <c r="Q404" s="492">
        <v>5</v>
      </c>
      <c r="R404" s="492">
        <v>27</v>
      </c>
      <c r="S404" s="492">
        <v>77</v>
      </c>
      <c r="T404" s="492">
        <v>6</v>
      </c>
      <c r="U404" s="492">
        <v>69</v>
      </c>
      <c r="V404" s="492">
        <v>74</v>
      </c>
      <c r="W404" s="492">
        <v>4</v>
      </c>
      <c r="X404" s="492">
        <v>43</v>
      </c>
      <c r="Y404" s="492">
        <v>57</v>
      </c>
      <c r="Z404" s="492">
        <v>44</v>
      </c>
      <c r="AA404" s="492">
        <v>38</v>
      </c>
      <c r="AB404" s="492">
        <v>83</v>
      </c>
      <c r="AC404" s="492">
        <v>12</v>
      </c>
      <c r="AD404" s="492">
        <v>33</v>
      </c>
      <c r="AE404" s="492">
        <v>49</v>
      </c>
      <c r="AF404" s="492">
        <v>29</v>
      </c>
      <c r="AG404" s="492">
        <v>52</v>
      </c>
      <c r="AH404" s="492">
        <v>23</v>
      </c>
      <c r="AI404" s="492">
        <v>72</v>
      </c>
      <c r="AJ404" s="492">
        <v>10</v>
      </c>
      <c r="AK404" s="492">
        <v>78</v>
      </c>
      <c r="AL404" s="492">
        <v>17</v>
      </c>
      <c r="AM404" s="492">
        <v>3</v>
      </c>
      <c r="AN404" s="492">
        <v>13</v>
      </c>
      <c r="AO404" s="492">
        <v>64</v>
      </c>
      <c r="AP404" s="492">
        <v>18</v>
      </c>
      <c r="AQ404" s="492">
        <v>9</v>
      </c>
      <c r="AR404" s="492">
        <v>66</v>
      </c>
      <c r="AS404" s="492">
        <v>36</v>
      </c>
      <c r="AT404" s="492">
        <v>55</v>
      </c>
      <c r="AU404" s="492">
        <v>8</v>
      </c>
      <c r="AV404" s="492">
        <v>2</v>
      </c>
      <c r="AW404" s="492">
        <v>67</v>
      </c>
      <c r="AX404" s="492">
        <v>82</v>
      </c>
      <c r="AY404" s="492">
        <v>54</v>
      </c>
      <c r="AZ404" s="492">
        <v>63</v>
      </c>
      <c r="BA404" s="492">
        <v>37</v>
      </c>
      <c r="BB404" s="492">
        <v>47</v>
      </c>
      <c r="BC404" s="492">
        <v>21</v>
      </c>
      <c r="BD404" s="492">
        <v>15</v>
      </c>
      <c r="BE404" s="492">
        <v>28</v>
      </c>
      <c r="BF404" s="492">
        <v>34</v>
      </c>
      <c r="BG404" s="492">
        <v>51</v>
      </c>
      <c r="BH404" s="492">
        <v>22</v>
      </c>
      <c r="BI404" s="492">
        <v>79</v>
      </c>
      <c r="BJ404" s="492">
        <v>58</v>
      </c>
      <c r="BK404" s="492">
        <v>20</v>
      </c>
      <c r="BL404" s="492">
        <v>71</v>
      </c>
      <c r="BM404" s="492">
        <v>61</v>
      </c>
      <c r="BN404" s="492">
        <v>25</v>
      </c>
      <c r="BO404" s="492">
        <v>70</v>
      </c>
      <c r="BP404" s="492">
        <v>39</v>
      </c>
      <c r="BQ404" s="492">
        <v>1</v>
      </c>
      <c r="BR404" s="492">
        <v>46</v>
      </c>
      <c r="BS404" s="492">
        <v>50</v>
      </c>
      <c r="BT404" s="492">
        <v>73</v>
      </c>
      <c r="BU404" s="492">
        <v>42</v>
      </c>
      <c r="BV404" s="492">
        <v>16</v>
      </c>
      <c r="BW404" s="492">
        <v>76</v>
      </c>
      <c r="BX404" s="492">
        <v>59</v>
      </c>
      <c r="BY404" s="492">
        <v>68</v>
      </c>
      <c r="BZ404" s="492">
        <v>62</v>
      </c>
      <c r="CA404" s="492">
        <v>31</v>
      </c>
      <c r="CB404" s="492">
        <v>81</v>
      </c>
      <c r="CC404" s="492">
        <v>19</v>
      </c>
      <c r="CD404" s="492">
        <v>14</v>
      </c>
      <c r="CE404" s="492">
        <v>32</v>
      </c>
      <c r="CF404" s="492">
        <v>41</v>
      </c>
      <c r="CH404" s="492">
        <v>24</v>
      </c>
      <c r="CI404" s="492">
        <v>65</v>
      </c>
      <c r="CJ404" s="492">
        <v>75</v>
      </c>
      <c r="CK404" s="492">
        <v>11</v>
      </c>
    </row>
    <row r="407" spans="4:90">
      <c r="D407" s="496">
        <v>84</v>
      </c>
      <c r="E407" s="496" t="s">
        <v>338</v>
      </c>
    </row>
    <row r="408" spans="4:90">
      <c r="E408" s="492" t="s">
        <v>283</v>
      </c>
      <c r="F408" s="492">
        <v>1</v>
      </c>
      <c r="G408" s="492">
        <v>2</v>
      </c>
      <c r="H408" s="492">
        <v>3</v>
      </c>
      <c r="I408" s="492">
        <v>4</v>
      </c>
      <c r="J408" s="492">
        <v>5</v>
      </c>
      <c r="K408" s="492">
        <v>6</v>
      </c>
      <c r="L408" s="492">
        <v>7</v>
      </c>
      <c r="M408" s="492">
        <v>8</v>
      </c>
      <c r="N408" s="492">
        <v>9</v>
      </c>
      <c r="O408" s="492">
        <v>10</v>
      </c>
      <c r="P408" s="492">
        <v>11</v>
      </c>
      <c r="Q408" s="492">
        <v>12</v>
      </c>
      <c r="R408" s="492">
        <v>13</v>
      </c>
      <c r="S408" s="492">
        <v>14</v>
      </c>
      <c r="T408" s="492">
        <v>15</v>
      </c>
      <c r="U408" s="492">
        <v>16</v>
      </c>
      <c r="V408" s="492">
        <v>17</v>
      </c>
      <c r="W408" s="492">
        <v>18</v>
      </c>
      <c r="X408" s="492">
        <v>19</v>
      </c>
      <c r="Y408" s="492">
        <v>20</v>
      </c>
      <c r="Z408" s="492">
        <v>21</v>
      </c>
      <c r="AA408" s="492">
        <v>22</v>
      </c>
      <c r="AB408" s="492">
        <v>23</v>
      </c>
      <c r="AC408" s="492">
        <v>24</v>
      </c>
      <c r="AD408" s="492">
        <v>25</v>
      </c>
      <c r="AE408" s="492">
        <v>26</v>
      </c>
      <c r="AF408" s="492">
        <v>27</v>
      </c>
      <c r="AG408" s="492">
        <v>28</v>
      </c>
      <c r="AH408" s="492">
        <v>29</v>
      </c>
      <c r="AI408" s="492">
        <v>30</v>
      </c>
      <c r="AJ408" s="492">
        <v>31</v>
      </c>
      <c r="AK408" s="492">
        <v>32</v>
      </c>
      <c r="AL408" s="492">
        <v>33</v>
      </c>
      <c r="AM408" s="492">
        <v>34</v>
      </c>
      <c r="AN408" s="492">
        <v>35</v>
      </c>
      <c r="AO408" s="492">
        <v>36</v>
      </c>
      <c r="AP408" s="492">
        <v>37</v>
      </c>
      <c r="AQ408" s="492">
        <v>38</v>
      </c>
      <c r="AR408" s="492">
        <v>39</v>
      </c>
      <c r="AS408" s="492">
        <v>40</v>
      </c>
      <c r="AT408" s="492">
        <v>41</v>
      </c>
      <c r="AU408" s="492">
        <v>42</v>
      </c>
      <c r="AV408" s="492">
        <v>43</v>
      </c>
      <c r="AW408" s="492">
        <v>44</v>
      </c>
      <c r="AX408" s="492">
        <v>45</v>
      </c>
      <c r="AY408" s="492">
        <v>46</v>
      </c>
      <c r="AZ408" s="492">
        <v>47</v>
      </c>
      <c r="BA408" s="492">
        <v>48</v>
      </c>
      <c r="BB408" s="492">
        <v>49</v>
      </c>
      <c r="BC408" s="492">
        <v>50</v>
      </c>
      <c r="BD408" s="492">
        <v>51</v>
      </c>
      <c r="BE408" s="492">
        <v>52</v>
      </c>
      <c r="BF408" s="492">
        <v>53</v>
      </c>
      <c r="BG408" s="492">
        <v>54</v>
      </c>
      <c r="BH408" s="492">
        <v>55</v>
      </c>
      <c r="BI408" s="492">
        <v>56</v>
      </c>
      <c r="BJ408" s="492">
        <v>57</v>
      </c>
      <c r="BK408" s="492">
        <v>58</v>
      </c>
      <c r="BL408" s="492">
        <v>59</v>
      </c>
      <c r="BM408" s="492">
        <v>60</v>
      </c>
      <c r="BN408" s="492">
        <v>61</v>
      </c>
      <c r="BO408" s="492">
        <v>62</v>
      </c>
      <c r="BP408" s="492">
        <v>63</v>
      </c>
      <c r="BQ408" s="492">
        <v>64</v>
      </c>
      <c r="BR408" s="492">
        <v>65</v>
      </c>
      <c r="BS408" s="492">
        <v>66</v>
      </c>
      <c r="BT408" s="492">
        <v>67</v>
      </c>
      <c r="BU408" s="492">
        <v>68</v>
      </c>
      <c r="BV408" s="492">
        <v>69</v>
      </c>
      <c r="BW408" s="492">
        <v>70</v>
      </c>
      <c r="BX408" s="492">
        <v>71</v>
      </c>
      <c r="BY408" s="492">
        <v>72</v>
      </c>
      <c r="BZ408" s="492">
        <v>73</v>
      </c>
      <c r="CA408" s="492">
        <v>74</v>
      </c>
      <c r="CB408" s="492">
        <v>75</v>
      </c>
      <c r="CC408" s="492">
        <v>76</v>
      </c>
      <c r="CD408" s="492">
        <v>77</v>
      </c>
      <c r="CE408" s="492">
        <v>78</v>
      </c>
      <c r="CF408" s="492">
        <v>79</v>
      </c>
      <c r="CG408" s="492">
        <v>80</v>
      </c>
      <c r="CH408" s="492">
        <v>81</v>
      </c>
      <c r="CI408" s="492">
        <v>82</v>
      </c>
      <c r="CJ408" s="492">
        <v>83</v>
      </c>
      <c r="CK408" s="492">
        <v>84</v>
      </c>
    </row>
    <row r="409" spans="4:90">
      <c r="E409" s="492" t="s">
        <v>311</v>
      </c>
      <c r="F409" s="492">
        <v>40</v>
      </c>
      <c r="G409" s="492">
        <v>59</v>
      </c>
      <c r="H409" s="492">
        <v>32</v>
      </c>
      <c r="I409" s="492">
        <v>26</v>
      </c>
      <c r="J409" s="492">
        <v>83</v>
      </c>
      <c r="K409" s="492">
        <v>9</v>
      </c>
      <c r="L409" s="492">
        <v>64</v>
      </c>
      <c r="M409" s="492">
        <v>57</v>
      </c>
      <c r="N409" s="492">
        <v>17</v>
      </c>
      <c r="O409" s="492">
        <v>31</v>
      </c>
      <c r="P409" s="492">
        <v>74</v>
      </c>
      <c r="Q409" s="492">
        <v>28</v>
      </c>
      <c r="R409" s="492">
        <v>69</v>
      </c>
      <c r="S409" s="492">
        <v>21</v>
      </c>
      <c r="T409" s="492">
        <v>6</v>
      </c>
      <c r="U409" s="492">
        <v>60</v>
      </c>
      <c r="V409" s="492">
        <v>35</v>
      </c>
      <c r="W409" s="492">
        <v>15</v>
      </c>
      <c r="X409" s="492">
        <v>71</v>
      </c>
      <c r="Y409" s="492">
        <v>1</v>
      </c>
      <c r="Z409" s="492">
        <v>14</v>
      </c>
      <c r="AA409" s="492">
        <v>23</v>
      </c>
      <c r="AB409" s="492">
        <v>70</v>
      </c>
      <c r="AC409" s="492">
        <v>46</v>
      </c>
      <c r="AD409" s="492">
        <v>51</v>
      </c>
      <c r="AE409" s="492">
        <v>29</v>
      </c>
      <c r="AF409" s="492">
        <v>68</v>
      </c>
      <c r="AG409" s="492">
        <v>7</v>
      </c>
      <c r="AH409" s="492">
        <v>77</v>
      </c>
      <c r="AI409" s="492">
        <v>36</v>
      </c>
      <c r="AJ409" s="492">
        <v>34</v>
      </c>
      <c r="AK409" s="492">
        <v>3</v>
      </c>
      <c r="AL409" s="492">
        <v>42</v>
      </c>
      <c r="AM409" s="492">
        <v>73</v>
      </c>
      <c r="AN409" s="492">
        <v>56</v>
      </c>
      <c r="AO409" s="492">
        <v>55</v>
      </c>
      <c r="AP409" s="492">
        <v>50</v>
      </c>
      <c r="AQ409" s="492">
        <v>44</v>
      </c>
      <c r="AR409" s="492">
        <v>82</v>
      </c>
      <c r="AS409" s="492">
        <v>33</v>
      </c>
      <c r="AT409" s="492">
        <v>54</v>
      </c>
      <c r="AU409" s="492">
        <v>20</v>
      </c>
      <c r="AV409" s="492">
        <v>27</v>
      </c>
      <c r="AW409" s="492">
        <v>58</v>
      </c>
      <c r="AX409" s="492">
        <v>11</v>
      </c>
      <c r="AY409" s="492">
        <v>5</v>
      </c>
      <c r="AZ409" s="492">
        <v>78</v>
      </c>
      <c r="BA409" s="492">
        <v>84</v>
      </c>
      <c r="BB409" s="492">
        <v>63</v>
      </c>
      <c r="BC409" s="492">
        <v>13</v>
      </c>
      <c r="BD409" s="492">
        <v>4</v>
      </c>
      <c r="BE409" s="492">
        <v>38</v>
      </c>
      <c r="BF409" s="492">
        <v>75</v>
      </c>
      <c r="BG409" s="492">
        <v>67</v>
      </c>
      <c r="BH409" s="492">
        <v>43</v>
      </c>
      <c r="BI409" s="492">
        <v>80</v>
      </c>
      <c r="BJ409" s="492">
        <v>8</v>
      </c>
      <c r="BK409" s="492">
        <v>47</v>
      </c>
      <c r="BL409" s="492">
        <v>2</v>
      </c>
      <c r="BM409" s="492">
        <v>12</v>
      </c>
      <c r="BN409" s="492">
        <v>10</v>
      </c>
      <c r="BO409" s="492">
        <v>53</v>
      </c>
      <c r="BP409" s="492">
        <v>49</v>
      </c>
      <c r="BQ409" s="492">
        <v>81</v>
      </c>
      <c r="BR409" s="492">
        <v>76</v>
      </c>
      <c r="BS409" s="492">
        <v>25</v>
      </c>
      <c r="BT409" s="492">
        <v>18</v>
      </c>
      <c r="BU409" s="492">
        <v>62</v>
      </c>
      <c r="BV409" s="492">
        <v>37</v>
      </c>
      <c r="BW409" s="492">
        <v>48</v>
      </c>
      <c r="BX409" s="492">
        <v>39</v>
      </c>
      <c r="BY409" s="492">
        <v>79</v>
      </c>
      <c r="BZ409" s="492">
        <v>22</v>
      </c>
      <c r="CA409" s="492">
        <v>66</v>
      </c>
      <c r="CB409" s="492">
        <v>41</v>
      </c>
      <c r="CC409" s="492">
        <v>19</v>
      </c>
      <c r="CD409" s="492">
        <v>24</v>
      </c>
      <c r="CE409" s="492">
        <v>45</v>
      </c>
      <c r="CF409" s="492">
        <v>72</v>
      </c>
      <c r="CG409" s="492">
        <v>61</v>
      </c>
      <c r="CH409" s="492">
        <v>30</v>
      </c>
      <c r="CI409" s="492">
        <v>65</v>
      </c>
      <c r="CJ409" s="492">
        <v>52</v>
      </c>
      <c r="CK409" s="492">
        <v>16</v>
      </c>
    </row>
    <row r="412" spans="4:90">
      <c r="D412" s="496">
        <v>85</v>
      </c>
      <c r="E412" s="496" t="s">
        <v>338</v>
      </c>
    </row>
    <row r="413" spans="4:90">
      <c r="E413" s="492" t="s">
        <v>283</v>
      </c>
      <c r="F413" s="492">
        <v>1</v>
      </c>
      <c r="G413" s="492">
        <v>2</v>
      </c>
      <c r="H413" s="492">
        <v>3</v>
      </c>
      <c r="I413" s="492">
        <v>4</v>
      </c>
      <c r="J413" s="492">
        <v>5</v>
      </c>
      <c r="K413" s="492">
        <v>6</v>
      </c>
      <c r="L413" s="492">
        <v>7</v>
      </c>
      <c r="M413" s="492">
        <v>8</v>
      </c>
      <c r="N413" s="492">
        <v>9</v>
      </c>
      <c r="O413" s="492">
        <v>10</v>
      </c>
      <c r="P413" s="492">
        <v>11</v>
      </c>
      <c r="Q413" s="492">
        <v>12</v>
      </c>
      <c r="R413" s="492">
        <v>13</v>
      </c>
      <c r="S413" s="492">
        <v>14</v>
      </c>
      <c r="T413" s="492">
        <v>15</v>
      </c>
      <c r="U413" s="492">
        <v>16</v>
      </c>
      <c r="V413" s="492">
        <v>17</v>
      </c>
      <c r="W413" s="492">
        <v>18</v>
      </c>
      <c r="X413" s="492">
        <v>19</v>
      </c>
      <c r="Y413" s="492">
        <v>20</v>
      </c>
      <c r="Z413" s="492">
        <v>21</v>
      </c>
      <c r="AA413" s="492">
        <v>22</v>
      </c>
      <c r="AB413" s="492">
        <v>23</v>
      </c>
      <c r="AC413" s="492">
        <v>24</v>
      </c>
      <c r="AD413" s="492">
        <v>25</v>
      </c>
      <c r="AE413" s="492">
        <v>26</v>
      </c>
      <c r="AF413" s="492">
        <v>27</v>
      </c>
      <c r="AG413" s="492">
        <v>28</v>
      </c>
      <c r="AH413" s="492">
        <v>29</v>
      </c>
      <c r="AI413" s="492">
        <v>30</v>
      </c>
      <c r="AJ413" s="492">
        <v>31</v>
      </c>
      <c r="AK413" s="492">
        <v>32</v>
      </c>
      <c r="AL413" s="492">
        <v>33</v>
      </c>
      <c r="AM413" s="492">
        <v>34</v>
      </c>
      <c r="AN413" s="492">
        <v>35</v>
      </c>
      <c r="AO413" s="492">
        <v>36</v>
      </c>
      <c r="AP413" s="492">
        <v>37</v>
      </c>
      <c r="AQ413" s="492">
        <v>38</v>
      </c>
      <c r="AR413" s="492">
        <v>39</v>
      </c>
      <c r="AS413" s="492">
        <v>40</v>
      </c>
      <c r="AT413" s="492">
        <v>41</v>
      </c>
      <c r="AU413" s="492">
        <v>42</v>
      </c>
      <c r="AV413" s="492">
        <v>43</v>
      </c>
      <c r="AW413" s="492">
        <v>44</v>
      </c>
      <c r="AX413" s="492">
        <v>45</v>
      </c>
      <c r="AY413" s="492">
        <v>46</v>
      </c>
      <c r="AZ413" s="492">
        <v>47</v>
      </c>
      <c r="BA413" s="492">
        <v>48</v>
      </c>
      <c r="BB413" s="492">
        <v>49</v>
      </c>
      <c r="BC413" s="492">
        <v>50</v>
      </c>
      <c r="BD413" s="492">
        <v>51</v>
      </c>
      <c r="BE413" s="492">
        <v>52</v>
      </c>
      <c r="BF413" s="492">
        <v>53</v>
      </c>
      <c r="BG413" s="492">
        <v>54</v>
      </c>
      <c r="BH413" s="492">
        <v>55</v>
      </c>
      <c r="BI413" s="492">
        <v>56</v>
      </c>
      <c r="BJ413" s="492">
        <v>57</v>
      </c>
      <c r="BK413" s="492">
        <v>58</v>
      </c>
      <c r="BL413" s="492">
        <v>59</v>
      </c>
      <c r="BM413" s="492">
        <v>60</v>
      </c>
      <c r="BN413" s="492">
        <v>61</v>
      </c>
      <c r="BO413" s="492">
        <v>62</v>
      </c>
      <c r="BP413" s="492">
        <v>63</v>
      </c>
      <c r="BQ413" s="492">
        <v>64</v>
      </c>
      <c r="BR413" s="492">
        <v>65</v>
      </c>
      <c r="BS413" s="492">
        <v>66</v>
      </c>
      <c r="BT413" s="492">
        <v>67</v>
      </c>
      <c r="BU413" s="492">
        <v>68</v>
      </c>
      <c r="BV413" s="492">
        <v>69</v>
      </c>
      <c r="BW413" s="492">
        <v>70</v>
      </c>
      <c r="BX413" s="492">
        <v>71</v>
      </c>
      <c r="BY413" s="492">
        <v>72</v>
      </c>
      <c r="BZ413" s="492">
        <v>73</v>
      </c>
      <c r="CA413" s="492">
        <v>74</v>
      </c>
      <c r="CB413" s="492">
        <v>75</v>
      </c>
      <c r="CC413" s="492">
        <v>76</v>
      </c>
      <c r="CD413" s="492">
        <v>77</v>
      </c>
      <c r="CE413" s="492">
        <v>78</v>
      </c>
      <c r="CF413" s="492">
        <v>79</v>
      </c>
      <c r="CG413" s="492">
        <v>80</v>
      </c>
      <c r="CH413" s="492">
        <v>81</v>
      </c>
      <c r="CI413" s="492">
        <v>82</v>
      </c>
      <c r="CJ413" s="492">
        <v>83</v>
      </c>
      <c r="CK413" s="492">
        <v>84</v>
      </c>
      <c r="CL413" s="492">
        <v>85</v>
      </c>
    </row>
    <row r="414" spans="4:90">
      <c r="E414" s="492" t="s">
        <v>311</v>
      </c>
      <c r="F414" s="492">
        <v>84</v>
      </c>
      <c r="G414" s="492">
        <v>45</v>
      </c>
      <c r="H414" s="492">
        <v>35</v>
      </c>
      <c r="I414" s="492">
        <v>56</v>
      </c>
      <c r="J414" s="492">
        <v>26</v>
      </c>
      <c r="K414" s="492">
        <v>65</v>
      </c>
      <c r="L414" s="492">
        <v>83</v>
      </c>
      <c r="M414" s="492">
        <v>42</v>
      </c>
      <c r="N414" s="492">
        <v>52</v>
      </c>
      <c r="O414" s="492">
        <v>33</v>
      </c>
      <c r="P414" s="492">
        <v>34</v>
      </c>
      <c r="Q414" s="492">
        <v>50</v>
      </c>
      <c r="R414" s="492">
        <v>20</v>
      </c>
      <c r="S414" s="492">
        <v>27</v>
      </c>
      <c r="T414" s="492">
        <v>67</v>
      </c>
      <c r="U414" s="492">
        <v>75</v>
      </c>
      <c r="V414" s="492">
        <v>85</v>
      </c>
      <c r="W414" s="492">
        <v>47</v>
      </c>
      <c r="X414" s="492">
        <v>68</v>
      </c>
      <c r="Y414" s="492">
        <v>13</v>
      </c>
      <c r="Z414" s="492">
        <v>15</v>
      </c>
      <c r="AA414" s="492">
        <v>24</v>
      </c>
      <c r="AB414" s="492">
        <v>72</v>
      </c>
      <c r="AC414" s="492">
        <v>3</v>
      </c>
      <c r="AD414" s="492">
        <v>6</v>
      </c>
      <c r="AE414" s="492">
        <v>5</v>
      </c>
      <c r="AF414" s="492">
        <v>78</v>
      </c>
      <c r="AG414" s="492">
        <v>17</v>
      </c>
      <c r="AH414" s="492">
        <v>48</v>
      </c>
      <c r="AI414" s="492">
        <v>11</v>
      </c>
      <c r="AJ414" s="492">
        <v>30</v>
      </c>
      <c r="AK414" s="492">
        <v>40</v>
      </c>
      <c r="AL414" s="492">
        <v>82</v>
      </c>
      <c r="AM414" s="492">
        <v>58</v>
      </c>
      <c r="AN414" s="492">
        <v>41</v>
      </c>
      <c r="AO414" s="492">
        <v>29</v>
      </c>
      <c r="AP414" s="492">
        <v>18</v>
      </c>
      <c r="AQ414" s="492">
        <v>39</v>
      </c>
      <c r="AR414" s="492">
        <v>21</v>
      </c>
      <c r="AS414" s="492">
        <v>76</v>
      </c>
      <c r="AT414" s="492">
        <v>59</v>
      </c>
      <c r="AU414" s="492">
        <v>8</v>
      </c>
      <c r="AV414" s="492">
        <v>19</v>
      </c>
      <c r="AW414" s="492">
        <v>51</v>
      </c>
      <c r="AX414" s="492">
        <v>61</v>
      </c>
      <c r="AY414" s="492">
        <v>55</v>
      </c>
      <c r="AZ414" s="492">
        <v>10</v>
      </c>
      <c r="BA414" s="492">
        <v>32</v>
      </c>
      <c r="BB414" s="492">
        <v>81</v>
      </c>
      <c r="BC414" s="492">
        <v>23</v>
      </c>
      <c r="BD414" s="492">
        <v>44</v>
      </c>
      <c r="BE414" s="492">
        <v>53</v>
      </c>
      <c r="BF414" s="492">
        <v>57</v>
      </c>
      <c r="BG414" s="492">
        <v>22</v>
      </c>
      <c r="BH414" s="492">
        <v>46</v>
      </c>
      <c r="BI414" s="492">
        <v>80</v>
      </c>
      <c r="BJ414" s="492">
        <v>64</v>
      </c>
      <c r="BK414" s="492">
        <v>54</v>
      </c>
      <c r="BL414" s="492">
        <v>36</v>
      </c>
      <c r="BM414" s="492">
        <v>66</v>
      </c>
      <c r="BN414" s="492">
        <v>74</v>
      </c>
      <c r="BO414" s="492">
        <v>43</v>
      </c>
      <c r="BP414" s="492">
        <v>60</v>
      </c>
      <c r="BQ414" s="492">
        <v>12</v>
      </c>
      <c r="BR414" s="492">
        <v>77</v>
      </c>
      <c r="BS414" s="492">
        <v>79</v>
      </c>
      <c r="BT414" s="492">
        <v>38</v>
      </c>
      <c r="BU414" s="492">
        <v>62</v>
      </c>
      <c r="BV414" s="492">
        <v>71</v>
      </c>
      <c r="BW414" s="492">
        <v>16</v>
      </c>
      <c r="BX414" s="492">
        <v>14</v>
      </c>
      <c r="BY414" s="492">
        <v>49</v>
      </c>
      <c r="BZ414" s="492">
        <v>7</v>
      </c>
      <c r="CA414" s="492">
        <v>2</v>
      </c>
      <c r="CB414" s="492">
        <v>37</v>
      </c>
      <c r="CC414" s="492">
        <v>69</v>
      </c>
      <c r="CD414" s="492">
        <v>73</v>
      </c>
      <c r="CE414" s="492">
        <v>4</v>
      </c>
      <c r="CF414" s="492">
        <v>31</v>
      </c>
      <c r="CG414" s="492">
        <v>28</v>
      </c>
      <c r="CH414" s="492">
        <v>25</v>
      </c>
      <c r="CI414" s="492">
        <v>9</v>
      </c>
      <c r="CJ414" s="492">
        <v>70</v>
      </c>
      <c r="CK414" s="492">
        <v>1</v>
      </c>
      <c r="CL414" s="492">
        <v>63</v>
      </c>
    </row>
    <row r="417" spans="4:94">
      <c r="D417" s="496">
        <v>86</v>
      </c>
      <c r="E417" s="496" t="s">
        <v>338</v>
      </c>
    </row>
    <row r="418" spans="4:94">
      <c r="E418" s="492" t="s">
        <v>283</v>
      </c>
      <c r="F418" s="492">
        <v>1</v>
      </c>
      <c r="G418" s="492">
        <v>2</v>
      </c>
      <c r="H418" s="492">
        <v>3</v>
      </c>
      <c r="I418" s="492">
        <v>4</v>
      </c>
      <c r="J418" s="492">
        <v>5</v>
      </c>
      <c r="K418" s="492">
        <v>6</v>
      </c>
      <c r="L418" s="492">
        <v>7</v>
      </c>
      <c r="M418" s="492">
        <v>8</v>
      </c>
      <c r="N418" s="492">
        <v>9</v>
      </c>
      <c r="O418" s="492">
        <v>10</v>
      </c>
      <c r="P418" s="492">
        <v>11</v>
      </c>
      <c r="Q418" s="492">
        <v>12</v>
      </c>
      <c r="R418" s="492">
        <v>13</v>
      </c>
      <c r="S418" s="492">
        <v>14</v>
      </c>
      <c r="T418" s="492">
        <v>15</v>
      </c>
      <c r="U418" s="492">
        <v>16</v>
      </c>
      <c r="V418" s="492">
        <v>17</v>
      </c>
      <c r="W418" s="492">
        <v>18</v>
      </c>
      <c r="X418" s="492">
        <v>19</v>
      </c>
      <c r="Y418" s="492">
        <v>20</v>
      </c>
      <c r="Z418" s="492">
        <v>21</v>
      </c>
      <c r="AA418" s="492">
        <v>22</v>
      </c>
      <c r="AB418" s="492">
        <v>23</v>
      </c>
      <c r="AC418" s="492">
        <v>24</v>
      </c>
      <c r="AD418" s="492">
        <v>25</v>
      </c>
      <c r="AE418" s="492">
        <v>26</v>
      </c>
      <c r="AF418" s="492">
        <v>27</v>
      </c>
      <c r="AG418" s="492">
        <v>28</v>
      </c>
      <c r="AH418" s="492">
        <v>29</v>
      </c>
      <c r="AI418" s="492">
        <v>30</v>
      </c>
      <c r="AJ418" s="492">
        <v>31</v>
      </c>
      <c r="AK418" s="492">
        <v>32</v>
      </c>
      <c r="AL418" s="492">
        <v>33</v>
      </c>
      <c r="AM418" s="492">
        <v>34</v>
      </c>
      <c r="AN418" s="492">
        <v>35</v>
      </c>
      <c r="AO418" s="492">
        <v>36</v>
      </c>
      <c r="AP418" s="492">
        <v>37</v>
      </c>
      <c r="AQ418" s="492">
        <v>38</v>
      </c>
      <c r="AR418" s="492">
        <v>39</v>
      </c>
      <c r="AS418" s="492">
        <v>40</v>
      </c>
      <c r="AT418" s="492">
        <v>41</v>
      </c>
      <c r="AU418" s="492">
        <v>42</v>
      </c>
      <c r="AV418" s="492">
        <v>43</v>
      </c>
      <c r="AW418" s="492">
        <v>44</v>
      </c>
      <c r="AX418" s="492">
        <v>45</v>
      </c>
      <c r="AY418" s="492">
        <v>46</v>
      </c>
      <c r="AZ418" s="492">
        <v>47</v>
      </c>
      <c r="BA418" s="492">
        <v>48</v>
      </c>
      <c r="BB418" s="492">
        <v>49</v>
      </c>
      <c r="BC418" s="492">
        <v>50</v>
      </c>
      <c r="BD418" s="492">
        <v>51</v>
      </c>
      <c r="BE418" s="492">
        <v>52</v>
      </c>
      <c r="BF418" s="492">
        <v>53</v>
      </c>
      <c r="BG418" s="492">
        <v>54</v>
      </c>
      <c r="BH418" s="492">
        <v>55</v>
      </c>
      <c r="BI418" s="492">
        <v>56</v>
      </c>
      <c r="BJ418" s="492">
        <v>57</v>
      </c>
      <c r="BK418" s="492">
        <v>58</v>
      </c>
      <c r="BL418" s="492">
        <v>59</v>
      </c>
      <c r="BM418" s="492">
        <v>60</v>
      </c>
      <c r="BN418" s="492">
        <v>61</v>
      </c>
      <c r="BO418" s="492">
        <v>62</v>
      </c>
      <c r="BP418" s="492">
        <v>63</v>
      </c>
      <c r="BQ418" s="492">
        <v>64</v>
      </c>
      <c r="BR418" s="492">
        <v>65</v>
      </c>
      <c r="BS418" s="492">
        <v>66</v>
      </c>
      <c r="BT418" s="492">
        <v>67</v>
      </c>
      <c r="BU418" s="492">
        <v>68</v>
      </c>
      <c r="BV418" s="492">
        <v>69</v>
      </c>
      <c r="BW418" s="492">
        <v>70</v>
      </c>
      <c r="BX418" s="492">
        <v>71</v>
      </c>
      <c r="BY418" s="492">
        <v>72</v>
      </c>
      <c r="BZ418" s="492">
        <v>73</v>
      </c>
      <c r="CA418" s="492">
        <v>74</v>
      </c>
      <c r="CC418" s="492">
        <v>75</v>
      </c>
      <c r="CD418" s="492">
        <v>76</v>
      </c>
      <c r="CE418" s="492">
        <v>77</v>
      </c>
      <c r="CF418" s="492">
        <v>78</v>
      </c>
      <c r="CH418" s="492">
        <v>79</v>
      </c>
      <c r="CI418" s="492">
        <v>80</v>
      </c>
      <c r="CJ418" s="492">
        <v>81</v>
      </c>
      <c r="CK418" s="492">
        <v>82</v>
      </c>
      <c r="CM418" s="492">
        <v>83</v>
      </c>
      <c r="CN418" s="492">
        <v>84</v>
      </c>
      <c r="CO418" s="492">
        <v>85</v>
      </c>
      <c r="CP418" s="492">
        <v>86</v>
      </c>
    </row>
    <row r="419" spans="4:94">
      <c r="E419" s="492" t="s">
        <v>311</v>
      </c>
      <c r="F419" s="492">
        <v>40</v>
      </c>
      <c r="G419" s="492">
        <v>43</v>
      </c>
      <c r="H419" s="492">
        <v>17</v>
      </c>
      <c r="I419" s="492">
        <v>11</v>
      </c>
      <c r="J419" s="492">
        <v>23</v>
      </c>
      <c r="K419" s="492">
        <v>5</v>
      </c>
      <c r="L419" s="492">
        <v>50</v>
      </c>
      <c r="M419" s="492">
        <v>52</v>
      </c>
      <c r="N419" s="492">
        <v>42</v>
      </c>
      <c r="O419" s="492">
        <v>6</v>
      </c>
      <c r="P419" s="492">
        <v>14</v>
      </c>
      <c r="Q419" s="492">
        <v>65</v>
      </c>
      <c r="R419" s="492">
        <v>32</v>
      </c>
      <c r="S419" s="492">
        <v>51</v>
      </c>
      <c r="T419" s="492">
        <v>66</v>
      </c>
      <c r="U419" s="492">
        <v>9</v>
      </c>
      <c r="V419" s="492">
        <v>4</v>
      </c>
      <c r="W419" s="492">
        <v>37</v>
      </c>
      <c r="X419" s="492">
        <v>68</v>
      </c>
      <c r="Y419" s="492">
        <v>26</v>
      </c>
      <c r="Z419" s="492">
        <v>86</v>
      </c>
      <c r="AA419" s="492">
        <v>58</v>
      </c>
      <c r="AB419" s="492">
        <v>74</v>
      </c>
      <c r="AC419" s="492">
        <v>31</v>
      </c>
      <c r="AD419" s="492">
        <v>48</v>
      </c>
      <c r="AE419" s="492">
        <v>70</v>
      </c>
      <c r="AF419" s="492">
        <v>15</v>
      </c>
      <c r="AG419" s="492">
        <v>84</v>
      </c>
      <c r="AH419" s="492">
        <v>75</v>
      </c>
      <c r="AI419" s="492">
        <v>28</v>
      </c>
      <c r="AJ419" s="492">
        <v>54</v>
      </c>
      <c r="AK419" s="492">
        <v>77</v>
      </c>
      <c r="AL419" s="492">
        <v>82</v>
      </c>
      <c r="AM419" s="492">
        <v>21</v>
      </c>
      <c r="AN419" s="492">
        <v>41</v>
      </c>
      <c r="AO419" s="492">
        <v>10</v>
      </c>
      <c r="AP419" s="492">
        <v>30</v>
      </c>
      <c r="AQ419" s="492">
        <v>55</v>
      </c>
      <c r="AR419" s="492">
        <v>71</v>
      </c>
      <c r="AS419" s="492">
        <v>76</v>
      </c>
      <c r="AT419" s="492">
        <v>44</v>
      </c>
      <c r="AU419" s="492">
        <v>64</v>
      </c>
      <c r="AV419" s="492">
        <v>57</v>
      </c>
      <c r="AW419" s="492">
        <v>53</v>
      </c>
      <c r="AX419" s="492">
        <v>3</v>
      </c>
      <c r="AY419" s="492">
        <v>39</v>
      </c>
      <c r="AZ419" s="492">
        <v>19</v>
      </c>
      <c r="BA419" s="492">
        <v>80</v>
      </c>
      <c r="BB419" s="492">
        <v>61</v>
      </c>
      <c r="BC419" s="492">
        <v>22</v>
      </c>
      <c r="BD419" s="492">
        <v>60</v>
      </c>
      <c r="BE419" s="492">
        <v>85</v>
      </c>
      <c r="BF419" s="492">
        <v>7</v>
      </c>
      <c r="BG419" s="492">
        <v>46</v>
      </c>
      <c r="BH419" s="492">
        <v>81</v>
      </c>
      <c r="BI419" s="492">
        <v>78</v>
      </c>
      <c r="BJ419" s="492">
        <v>20</v>
      </c>
      <c r="BK419" s="492">
        <v>72</v>
      </c>
      <c r="BL419" s="492">
        <v>83</v>
      </c>
      <c r="BM419" s="492">
        <v>36</v>
      </c>
      <c r="BN419" s="492">
        <v>34</v>
      </c>
      <c r="BO419" s="492">
        <v>63</v>
      </c>
      <c r="BP419" s="492">
        <v>67</v>
      </c>
      <c r="BQ419" s="492">
        <v>79</v>
      </c>
      <c r="BR419" s="492">
        <v>12</v>
      </c>
      <c r="BS419" s="492">
        <v>35</v>
      </c>
      <c r="BT419" s="492">
        <v>45</v>
      </c>
      <c r="BU419" s="492">
        <v>62</v>
      </c>
      <c r="BV419" s="492">
        <v>73</v>
      </c>
      <c r="BW419" s="492">
        <v>13</v>
      </c>
      <c r="BX419" s="492">
        <v>25</v>
      </c>
      <c r="BY419" s="492">
        <v>18</v>
      </c>
      <c r="BZ419" s="492">
        <v>27</v>
      </c>
      <c r="CA419" s="492">
        <v>1</v>
      </c>
      <c r="CC419" s="492">
        <v>29</v>
      </c>
      <c r="CD419" s="492">
        <v>33</v>
      </c>
      <c r="CE419" s="492">
        <v>69</v>
      </c>
      <c r="CF419" s="492">
        <v>56</v>
      </c>
      <c r="CH419" s="492">
        <v>49</v>
      </c>
      <c r="CI419" s="492">
        <v>8</v>
      </c>
      <c r="CJ419" s="492">
        <v>2</v>
      </c>
      <c r="CK419" s="492">
        <v>38</v>
      </c>
      <c r="CM419" s="492">
        <v>24</v>
      </c>
      <c r="CN419" s="492">
        <v>59</v>
      </c>
      <c r="CO419" s="492">
        <v>47</v>
      </c>
      <c r="CP419" s="492">
        <v>16</v>
      </c>
    </row>
    <row r="422" spans="4:94">
      <c r="D422" s="496">
        <v>87</v>
      </c>
      <c r="E422" s="496" t="s">
        <v>338</v>
      </c>
    </row>
    <row r="423" spans="4:94">
      <c r="E423" s="492" t="s">
        <v>283</v>
      </c>
      <c r="F423" s="492">
        <v>1</v>
      </c>
      <c r="G423" s="492">
        <v>2</v>
      </c>
      <c r="H423" s="492">
        <v>3</v>
      </c>
      <c r="I423" s="492">
        <v>4</v>
      </c>
      <c r="J423" s="492">
        <v>5</v>
      </c>
      <c r="K423" s="492">
        <v>6</v>
      </c>
      <c r="L423" s="492">
        <v>7</v>
      </c>
      <c r="M423" s="492">
        <v>8</v>
      </c>
      <c r="N423" s="492">
        <v>9</v>
      </c>
      <c r="O423" s="492">
        <v>10</v>
      </c>
      <c r="P423" s="492">
        <v>11</v>
      </c>
      <c r="Q423" s="492">
        <v>12</v>
      </c>
      <c r="R423" s="492">
        <v>13</v>
      </c>
      <c r="S423" s="492">
        <v>14</v>
      </c>
      <c r="T423" s="492">
        <v>15</v>
      </c>
      <c r="U423" s="492">
        <v>16</v>
      </c>
      <c r="V423" s="492">
        <v>17</v>
      </c>
      <c r="W423" s="492">
        <v>18</v>
      </c>
      <c r="X423" s="492">
        <v>19</v>
      </c>
      <c r="Y423" s="492">
        <v>20</v>
      </c>
      <c r="Z423" s="492">
        <v>21</v>
      </c>
      <c r="AA423" s="492">
        <v>22</v>
      </c>
      <c r="AB423" s="492">
        <v>23</v>
      </c>
      <c r="AC423" s="492">
        <v>24</v>
      </c>
      <c r="AD423" s="492">
        <v>25</v>
      </c>
      <c r="AE423" s="492">
        <v>26</v>
      </c>
      <c r="AF423" s="492">
        <v>27</v>
      </c>
      <c r="AG423" s="492">
        <v>28</v>
      </c>
      <c r="AH423" s="492">
        <v>29</v>
      </c>
      <c r="AI423" s="492">
        <v>30</v>
      </c>
      <c r="AJ423" s="492">
        <v>31</v>
      </c>
      <c r="AK423" s="492">
        <v>32</v>
      </c>
      <c r="AL423" s="492">
        <v>33</v>
      </c>
      <c r="AM423" s="492">
        <v>34</v>
      </c>
      <c r="AN423" s="492">
        <v>35</v>
      </c>
      <c r="AO423" s="492">
        <v>36</v>
      </c>
      <c r="AP423" s="492">
        <v>37</v>
      </c>
      <c r="AQ423" s="492">
        <v>38</v>
      </c>
      <c r="AR423" s="492">
        <v>39</v>
      </c>
      <c r="AS423" s="492">
        <v>40</v>
      </c>
      <c r="AT423" s="492">
        <v>41</v>
      </c>
      <c r="AU423" s="492">
        <v>42</v>
      </c>
      <c r="AV423" s="492">
        <v>43</v>
      </c>
      <c r="AW423" s="492">
        <v>44</v>
      </c>
      <c r="AX423" s="492">
        <v>45</v>
      </c>
      <c r="AY423" s="492">
        <v>46</v>
      </c>
      <c r="AZ423" s="492">
        <v>47</v>
      </c>
      <c r="BA423" s="492">
        <v>48</v>
      </c>
      <c r="BB423" s="492">
        <v>49</v>
      </c>
      <c r="BC423" s="492">
        <v>50</v>
      </c>
      <c r="BD423" s="492">
        <v>51</v>
      </c>
      <c r="BE423" s="492">
        <v>52</v>
      </c>
      <c r="BF423" s="492">
        <v>53</v>
      </c>
      <c r="BG423" s="492">
        <v>54</v>
      </c>
      <c r="BH423" s="492">
        <v>55</v>
      </c>
      <c r="BI423" s="492">
        <v>56</v>
      </c>
      <c r="BJ423" s="492">
        <v>57</v>
      </c>
      <c r="BK423" s="492">
        <v>58</v>
      </c>
      <c r="BL423" s="492">
        <v>59</v>
      </c>
      <c r="BM423" s="492">
        <v>60</v>
      </c>
      <c r="BN423" s="492">
        <v>61</v>
      </c>
      <c r="BO423" s="492">
        <v>62</v>
      </c>
      <c r="BP423" s="492">
        <v>63</v>
      </c>
      <c r="BQ423" s="492">
        <v>64</v>
      </c>
      <c r="BR423" s="492">
        <v>65</v>
      </c>
      <c r="BS423" s="492">
        <v>66</v>
      </c>
      <c r="BT423" s="492">
        <v>67</v>
      </c>
      <c r="BU423" s="492">
        <v>68</v>
      </c>
      <c r="BV423" s="492">
        <v>69</v>
      </c>
      <c r="BW423" s="492">
        <v>70</v>
      </c>
      <c r="BX423" s="492">
        <v>71</v>
      </c>
      <c r="BY423" s="492">
        <v>72</v>
      </c>
      <c r="BZ423" s="492">
        <v>73</v>
      </c>
      <c r="CA423" s="492">
        <v>74</v>
      </c>
      <c r="CB423" s="492">
        <v>75</v>
      </c>
      <c r="CC423" s="492">
        <v>76</v>
      </c>
      <c r="CD423" s="492">
        <v>77</v>
      </c>
      <c r="CE423" s="492">
        <v>78</v>
      </c>
      <c r="CF423" s="492">
        <v>79</v>
      </c>
      <c r="CH423" s="492">
        <v>80</v>
      </c>
      <c r="CI423" s="492">
        <v>81</v>
      </c>
      <c r="CJ423" s="492">
        <v>82</v>
      </c>
      <c r="CK423" s="492">
        <v>83</v>
      </c>
      <c r="CM423" s="492">
        <v>84</v>
      </c>
      <c r="CN423" s="492">
        <v>85</v>
      </c>
      <c r="CO423" s="492">
        <v>86</v>
      </c>
      <c r="CP423" s="492">
        <v>87</v>
      </c>
    </row>
    <row r="424" spans="4:94">
      <c r="E424" s="492" t="s">
        <v>311</v>
      </c>
      <c r="F424" s="492">
        <v>10</v>
      </c>
      <c r="G424" s="492">
        <v>39</v>
      </c>
      <c r="H424" s="492">
        <v>83</v>
      </c>
      <c r="I424" s="492">
        <v>31</v>
      </c>
      <c r="J424" s="492">
        <v>2</v>
      </c>
      <c r="K424" s="492">
        <v>9</v>
      </c>
      <c r="L424" s="492">
        <v>13</v>
      </c>
      <c r="M424" s="492">
        <v>32</v>
      </c>
      <c r="N424" s="492">
        <v>28</v>
      </c>
      <c r="O424" s="492">
        <v>1</v>
      </c>
      <c r="P424" s="492">
        <v>15</v>
      </c>
      <c r="Q424" s="492">
        <v>53</v>
      </c>
      <c r="R424" s="492">
        <v>37</v>
      </c>
      <c r="S424" s="492">
        <v>27</v>
      </c>
      <c r="T424" s="492">
        <v>76</v>
      </c>
      <c r="U424" s="492">
        <v>14</v>
      </c>
      <c r="V424" s="492">
        <v>24</v>
      </c>
      <c r="W424" s="492">
        <v>40</v>
      </c>
      <c r="X424" s="492">
        <v>61</v>
      </c>
      <c r="Y424" s="492">
        <v>26</v>
      </c>
      <c r="Z424" s="492">
        <v>45</v>
      </c>
      <c r="AA424" s="492">
        <v>78</v>
      </c>
      <c r="AB424" s="492">
        <v>5</v>
      </c>
      <c r="AC424" s="492">
        <v>11</v>
      </c>
      <c r="AD424" s="492">
        <v>85</v>
      </c>
      <c r="AE424" s="492">
        <v>87</v>
      </c>
      <c r="AF424" s="492">
        <v>30</v>
      </c>
      <c r="AG424" s="492">
        <v>77</v>
      </c>
      <c r="AH424" s="492">
        <v>16</v>
      </c>
      <c r="AI424" s="492">
        <v>63</v>
      </c>
      <c r="AJ424" s="492">
        <v>59</v>
      </c>
      <c r="AK424" s="492">
        <v>49</v>
      </c>
      <c r="AL424" s="492">
        <v>70</v>
      </c>
      <c r="AM424" s="492">
        <v>71</v>
      </c>
      <c r="AN424" s="492">
        <v>42</v>
      </c>
      <c r="AO424" s="492">
        <v>55</v>
      </c>
      <c r="AP424" s="492">
        <v>79</v>
      </c>
      <c r="AQ424" s="492">
        <v>12</v>
      </c>
      <c r="AR424" s="492">
        <v>8</v>
      </c>
      <c r="AS424" s="492">
        <v>57</v>
      </c>
      <c r="AT424" s="492">
        <v>35</v>
      </c>
      <c r="AU424" s="492">
        <v>23</v>
      </c>
      <c r="AV424" s="492">
        <v>72</v>
      </c>
      <c r="AW424" s="492">
        <v>82</v>
      </c>
      <c r="AX424" s="492">
        <v>46</v>
      </c>
      <c r="AY424" s="492">
        <v>25</v>
      </c>
      <c r="AZ424" s="492">
        <v>44</v>
      </c>
      <c r="BA424" s="492">
        <v>50</v>
      </c>
      <c r="BB424" s="492">
        <v>17</v>
      </c>
      <c r="BC424" s="492">
        <v>36</v>
      </c>
      <c r="BD424" s="492">
        <v>54</v>
      </c>
      <c r="BE424" s="492">
        <v>73</v>
      </c>
      <c r="BF424" s="492">
        <v>62</v>
      </c>
      <c r="BG424" s="492">
        <v>66</v>
      </c>
      <c r="BH424" s="492">
        <v>84</v>
      </c>
      <c r="BI424" s="492">
        <v>69</v>
      </c>
      <c r="BJ424" s="492">
        <v>3</v>
      </c>
      <c r="BK424" s="492">
        <v>7</v>
      </c>
      <c r="BL424" s="492">
        <v>51</v>
      </c>
      <c r="BM424" s="492">
        <v>56</v>
      </c>
      <c r="BN424" s="492">
        <v>4</v>
      </c>
      <c r="BO424" s="492">
        <v>38</v>
      </c>
      <c r="BP424" s="492">
        <v>34</v>
      </c>
      <c r="BQ424" s="492">
        <v>68</v>
      </c>
      <c r="BR424" s="492">
        <v>80</v>
      </c>
      <c r="BS424" s="492">
        <v>60</v>
      </c>
      <c r="BT424" s="492">
        <v>75</v>
      </c>
      <c r="BU424" s="492">
        <v>81</v>
      </c>
      <c r="BV424" s="492">
        <v>86</v>
      </c>
      <c r="BW424" s="492">
        <v>33</v>
      </c>
      <c r="BX424" s="492">
        <v>19</v>
      </c>
      <c r="BY424" s="492">
        <v>58</v>
      </c>
      <c r="BZ424" s="492">
        <v>29</v>
      </c>
      <c r="CA424" s="492">
        <v>6</v>
      </c>
      <c r="CB424" s="492">
        <v>21</v>
      </c>
      <c r="CC424" s="492">
        <v>20</v>
      </c>
      <c r="CD424" s="492">
        <v>48</v>
      </c>
      <c r="CE424" s="492">
        <v>22</v>
      </c>
      <c r="CF424" s="492">
        <v>41</v>
      </c>
      <c r="CH424" s="492">
        <v>65</v>
      </c>
      <c r="CI424" s="492">
        <v>74</v>
      </c>
      <c r="CJ424" s="492">
        <v>47</v>
      </c>
      <c r="CK424" s="492">
        <v>18</v>
      </c>
      <c r="CM424" s="492">
        <v>64</v>
      </c>
      <c r="CN424" s="492">
        <v>43</v>
      </c>
      <c r="CO424" s="492">
        <v>67</v>
      </c>
      <c r="CP424" s="492">
        <v>52</v>
      </c>
    </row>
    <row r="427" spans="4:94">
      <c r="D427" s="496">
        <v>88</v>
      </c>
      <c r="E427" s="496" t="s">
        <v>338</v>
      </c>
    </row>
    <row r="428" spans="4:94">
      <c r="E428" s="492" t="s">
        <v>283</v>
      </c>
      <c r="F428" s="492">
        <v>1</v>
      </c>
      <c r="G428" s="492">
        <v>2</v>
      </c>
      <c r="H428" s="492">
        <v>3</v>
      </c>
      <c r="I428" s="492">
        <v>4</v>
      </c>
      <c r="J428" s="492">
        <v>5</v>
      </c>
      <c r="K428" s="492">
        <v>6</v>
      </c>
      <c r="L428" s="492">
        <v>7</v>
      </c>
      <c r="M428" s="492">
        <v>8</v>
      </c>
      <c r="N428" s="492">
        <v>9</v>
      </c>
      <c r="O428" s="492">
        <v>10</v>
      </c>
      <c r="P428" s="492">
        <v>11</v>
      </c>
      <c r="Q428" s="492">
        <v>12</v>
      </c>
      <c r="R428" s="492">
        <v>13</v>
      </c>
      <c r="S428" s="492">
        <v>14</v>
      </c>
      <c r="T428" s="492">
        <v>15</v>
      </c>
      <c r="U428" s="492">
        <v>16</v>
      </c>
      <c r="V428" s="492">
        <v>17</v>
      </c>
      <c r="W428" s="492">
        <v>18</v>
      </c>
      <c r="X428" s="492">
        <v>19</v>
      </c>
      <c r="Y428" s="492">
        <v>20</v>
      </c>
      <c r="Z428" s="492">
        <v>21</v>
      </c>
      <c r="AA428" s="492">
        <v>22</v>
      </c>
      <c r="AB428" s="492">
        <v>23</v>
      </c>
      <c r="AC428" s="492">
        <v>24</v>
      </c>
      <c r="AD428" s="492">
        <v>25</v>
      </c>
      <c r="AE428" s="492">
        <v>26</v>
      </c>
      <c r="AF428" s="492">
        <v>27</v>
      </c>
      <c r="AG428" s="492">
        <v>28</v>
      </c>
      <c r="AH428" s="492">
        <v>29</v>
      </c>
      <c r="AI428" s="492">
        <v>30</v>
      </c>
      <c r="AJ428" s="492">
        <v>31</v>
      </c>
      <c r="AK428" s="492">
        <v>32</v>
      </c>
      <c r="AL428" s="492">
        <v>33</v>
      </c>
      <c r="AM428" s="492">
        <v>34</v>
      </c>
      <c r="AN428" s="492">
        <v>35</v>
      </c>
      <c r="AO428" s="492">
        <v>36</v>
      </c>
      <c r="AP428" s="492">
        <v>37</v>
      </c>
      <c r="AQ428" s="492">
        <v>38</v>
      </c>
      <c r="AR428" s="492">
        <v>39</v>
      </c>
      <c r="AS428" s="492">
        <v>40</v>
      </c>
      <c r="AT428" s="492">
        <v>41</v>
      </c>
      <c r="AU428" s="492">
        <v>42</v>
      </c>
      <c r="AV428" s="492">
        <v>43</v>
      </c>
      <c r="AW428" s="492">
        <v>44</v>
      </c>
      <c r="AX428" s="492">
        <v>45</v>
      </c>
      <c r="AY428" s="492">
        <v>46</v>
      </c>
      <c r="AZ428" s="492">
        <v>47</v>
      </c>
      <c r="BA428" s="492">
        <v>48</v>
      </c>
      <c r="BB428" s="492">
        <v>49</v>
      </c>
      <c r="BC428" s="492">
        <v>50</v>
      </c>
      <c r="BD428" s="492">
        <v>51</v>
      </c>
      <c r="BE428" s="492">
        <v>52</v>
      </c>
      <c r="BF428" s="492">
        <v>53</v>
      </c>
      <c r="BG428" s="492">
        <v>54</v>
      </c>
      <c r="BH428" s="492">
        <v>55</v>
      </c>
      <c r="BI428" s="492">
        <v>56</v>
      </c>
      <c r="BJ428" s="492">
        <v>57</v>
      </c>
      <c r="BK428" s="492">
        <v>58</v>
      </c>
      <c r="BL428" s="492">
        <v>59</v>
      </c>
      <c r="BM428" s="492">
        <v>60</v>
      </c>
      <c r="BN428" s="492">
        <v>61</v>
      </c>
      <c r="BO428" s="492">
        <v>62</v>
      </c>
      <c r="BP428" s="492">
        <v>63</v>
      </c>
      <c r="BQ428" s="492">
        <v>64</v>
      </c>
      <c r="BR428" s="492">
        <v>65</v>
      </c>
      <c r="BS428" s="492">
        <v>66</v>
      </c>
      <c r="BT428" s="492">
        <v>67</v>
      </c>
      <c r="BU428" s="492">
        <v>68</v>
      </c>
      <c r="BV428" s="492">
        <v>69</v>
      </c>
      <c r="BW428" s="492">
        <v>70</v>
      </c>
      <c r="BX428" s="492">
        <v>71</v>
      </c>
      <c r="BY428" s="492">
        <v>72</v>
      </c>
      <c r="BZ428" s="492">
        <v>73</v>
      </c>
      <c r="CA428" s="492">
        <v>74</v>
      </c>
      <c r="CB428" s="492">
        <v>75</v>
      </c>
      <c r="CC428" s="492">
        <v>76</v>
      </c>
      <c r="CD428" s="492">
        <v>77</v>
      </c>
      <c r="CE428" s="492">
        <v>78</v>
      </c>
      <c r="CF428" s="492">
        <v>79</v>
      </c>
      <c r="CG428" s="492">
        <v>80</v>
      </c>
      <c r="CH428" s="492">
        <v>81</v>
      </c>
      <c r="CI428" s="492">
        <v>82</v>
      </c>
      <c r="CJ428" s="492">
        <v>83</v>
      </c>
      <c r="CK428" s="492">
        <v>84</v>
      </c>
      <c r="CM428" s="492">
        <v>85</v>
      </c>
      <c r="CN428" s="492">
        <v>86</v>
      </c>
      <c r="CO428" s="492">
        <v>87</v>
      </c>
      <c r="CP428" s="492">
        <v>88</v>
      </c>
    </row>
    <row r="429" spans="4:94">
      <c r="E429" s="492" t="s">
        <v>311</v>
      </c>
      <c r="F429" s="492">
        <v>30</v>
      </c>
      <c r="G429" s="492">
        <v>53</v>
      </c>
      <c r="H429" s="492">
        <v>2</v>
      </c>
      <c r="I429" s="492">
        <v>61</v>
      </c>
      <c r="J429" s="492">
        <v>21</v>
      </c>
      <c r="K429" s="492">
        <v>69</v>
      </c>
      <c r="L429" s="492">
        <v>83</v>
      </c>
      <c r="M429" s="492">
        <v>20</v>
      </c>
      <c r="N429" s="492">
        <v>33</v>
      </c>
      <c r="O429" s="492">
        <v>85</v>
      </c>
      <c r="P429" s="492">
        <v>39</v>
      </c>
      <c r="Q429" s="492">
        <v>75</v>
      </c>
      <c r="R429" s="492">
        <v>52</v>
      </c>
      <c r="S429" s="492">
        <v>76</v>
      </c>
      <c r="T429" s="492">
        <v>6</v>
      </c>
      <c r="U429" s="492">
        <v>29</v>
      </c>
      <c r="V429" s="492">
        <v>13</v>
      </c>
      <c r="W429" s="492">
        <v>37</v>
      </c>
      <c r="X429" s="492">
        <v>56</v>
      </c>
      <c r="Y429" s="492">
        <v>46</v>
      </c>
      <c r="Z429" s="492">
        <v>5</v>
      </c>
      <c r="AA429" s="492">
        <v>48</v>
      </c>
      <c r="AB429" s="492">
        <v>79</v>
      </c>
      <c r="AC429" s="492">
        <v>58</v>
      </c>
      <c r="AD429" s="492">
        <v>71</v>
      </c>
      <c r="AE429" s="492">
        <v>88</v>
      </c>
      <c r="AF429" s="492">
        <v>55</v>
      </c>
      <c r="AG429" s="492">
        <v>32</v>
      </c>
      <c r="AH429" s="492">
        <v>47</v>
      </c>
      <c r="AI429" s="492">
        <v>22</v>
      </c>
      <c r="AJ429" s="492">
        <v>9</v>
      </c>
      <c r="AK429" s="492">
        <v>28</v>
      </c>
      <c r="AL429" s="492">
        <v>62</v>
      </c>
      <c r="AM429" s="492">
        <v>86</v>
      </c>
      <c r="AN429" s="492">
        <v>73</v>
      </c>
      <c r="AO429" s="492">
        <v>19</v>
      </c>
      <c r="AP429" s="492">
        <v>25</v>
      </c>
      <c r="AQ429" s="492">
        <v>44</v>
      </c>
      <c r="AR429" s="492">
        <v>12</v>
      </c>
      <c r="AS429" s="492">
        <v>36</v>
      </c>
      <c r="AT429" s="492">
        <v>4</v>
      </c>
      <c r="AU429" s="492">
        <v>64</v>
      </c>
      <c r="AV429" s="492">
        <v>84</v>
      </c>
      <c r="AW429" s="492">
        <v>51</v>
      </c>
      <c r="AX429" s="492">
        <v>67</v>
      </c>
      <c r="AY429" s="492">
        <v>15</v>
      </c>
      <c r="AZ429" s="492">
        <v>40</v>
      </c>
      <c r="BA429" s="492">
        <v>27</v>
      </c>
      <c r="BB429" s="492">
        <v>66</v>
      </c>
      <c r="BC429" s="492">
        <v>1</v>
      </c>
      <c r="BD429" s="492">
        <v>60</v>
      </c>
      <c r="BE429" s="492">
        <v>10</v>
      </c>
      <c r="BF429" s="492">
        <v>72</v>
      </c>
      <c r="BG429" s="492">
        <v>23</v>
      </c>
      <c r="BH429" s="492">
        <v>11</v>
      </c>
      <c r="BI429" s="492">
        <v>24</v>
      </c>
      <c r="BJ429" s="492">
        <v>38</v>
      </c>
      <c r="BK429" s="492">
        <v>14</v>
      </c>
      <c r="BL429" s="492">
        <v>31</v>
      </c>
      <c r="BM429" s="492">
        <v>17</v>
      </c>
      <c r="BN429" s="492">
        <v>34</v>
      </c>
      <c r="BO429" s="492">
        <v>68</v>
      </c>
      <c r="BP429" s="492">
        <v>49</v>
      </c>
      <c r="BQ429" s="492">
        <v>42</v>
      </c>
      <c r="BR429" s="492">
        <v>78</v>
      </c>
      <c r="BS429" s="492">
        <v>59</v>
      </c>
      <c r="BT429" s="492">
        <v>80</v>
      </c>
      <c r="BU429" s="492">
        <v>50</v>
      </c>
      <c r="BV429" s="492">
        <v>43</v>
      </c>
      <c r="BW429" s="492">
        <v>81</v>
      </c>
      <c r="BX429" s="492">
        <v>65</v>
      </c>
      <c r="BY429" s="492">
        <v>8</v>
      </c>
      <c r="BZ429" s="492">
        <v>35</v>
      </c>
      <c r="CA429" s="492">
        <v>18</v>
      </c>
      <c r="CB429" s="492">
        <v>82</v>
      </c>
      <c r="CC429" s="492">
        <v>54</v>
      </c>
      <c r="CD429" s="492">
        <v>63</v>
      </c>
      <c r="CE429" s="492">
        <v>57</v>
      </c>
      <c r="CF429" s="492">
        <v>87</v>
      </c>
      <c r="CG429" s="492">
        <v>16</v>
      </c>
      <c r="CH429" s="492">
        <v>74</v>
      </c>
      <c r="CI429" s="492">
        <v>3</v>
      </c>
      <c r="CJ429" s="492">
        <v>7</v>
      </c>
      <c r="CK429" s="492">
        <v>41</v>
      </c>
      <c r="CM429" s="492">
        <v>45</v>
      </c>
      <c r="CN429" s="492">
        <v>70</v>
      </c>
      <c r="CO429" s="492">
        <v>77</v>
      </c>
      <c r="CP429" s="492">
        <v>26</v>
      </c>
    </row>
    <row r="432" spans="4:94">
      <c r="D432" s="496">
        <v>89</v>
      </c>
      <c r="E432" s="496" t="s">
        <v>338</v>
      </c>
    </row>
    <row r="433" spans="4:99">
      <c r="E433" s="492" t="s">
        <v>283</v>
      </c>
      <c r="F433" s="492">
        <v>1</v>
      </c>
      <c r="G433" s="492">
        <v>2</v>
      </c>
      <c r="H433" s="492">
        <v>3</v>
      </c>
      <c r="I433" s="492">
        <v>4</v>
      </c>
      <c r="J433" s="492">
        <v>5</v>
      </c>
      <c r="K433" s="492">
        <v>6</v>
      </c>
      <c r="L433" s="492">
        <v>7</v>
      </c>
      <c r="M433" s="492">
        <v>8</v>
      </c>
      <c r="N433" s="492">
        <v>9</v>
      </c>
      <c r="O433" s="492">
        <v>10</v>
      </c>
      <c r="P433" s="492">
        <v>11</v>
      </c>
      <c r="Q433" s="492">
        <v>12</v>
      </c>
      <c r="R433" s="492">
        <v>13</v>
      </c>
      <c r="S433" s="492">
        <v>14</v>
      </c>
      <c r="T433" s="492">
        <v>15</v>
      </c>
      <c r="U433" s="492">
        <v>16</v>
      </c>
      <c r="V433" s="492">
        <v>17</v>
      </c>
      <c r="W433" s="492">
        <v>18</v>
      </c>
      <c r="X433" s="492">
        <v>19</v>
      </c>
      <c r="Y433" s="492">
        <v>20</v>
      </c>
      <c r="Z433" s="492">
        <v>21</v>
      </c>
      <c r="AA433" s="492">
        <v>22</v>
      </c>
      <c r="AB433" s="492">
        <v>23</v>
      </c>
      <c r="AC433" s="492">
        <v>24</v>
      </c>
      <c r="AD433" s="492">
        <v>25</v>
      </c>
      <c r="AE433" s="492">
        <v>26</v>
      </c>
      <c r="AF433" s="492">
        <v>27</v>
      </c>
      <c r="AG433" s="492">
        <v>28</v>
      </c>
      <c r="AH433" s="492">
        <v>29</v>
      </c>
      <c r="AI433" s="492">
        <v>30</v>
      </c>
      <c r="AJ433" s="492">
        <v>31</v>
      </c>
      <c r="AK433" s="492">
        <v>32</v>
      </c>
      <c r="AL433" s="492">
        <v>33</v>
      </c>
      <c r="AM433" s="492">
        <v>34</v>
      </c>
      <c r="AN433" s="492">
        <v>35</v>
      </c>
      <c r="AO433" s="492">
        <v>36</v>
      </c>
      <c r="AP433" s="492">
        <v>37</v>
      </c>
      <c r="AQ433" s="492">
        <v>38</v>
      </c>
      <c r="AR433" s="492">
        <v>39</v>
      </c>
      <c r="AS433" s="492">
        <v>40</v>
      </c>
      <c r="AT433" s="492">
        <v>41</v>
      </c>
      <c r="AU433" s="492">
        <v>42</v>
      </c>
      <c r="AV433" s="492">
        <v>43</v>
      </c>
      <c r="AW433" s="492">
        <v>44</v>
      </c>
      <c r="AX433" s="492">
        <v>45</v>
      </c>
      <c r="AY433" s="492">
        <v>46</v>
      </c>
      <c r="AZ433" s="492">
        <v>47</v>
      </c>
      <c r="BA433" s="492">
        <v>48</v>
      </c>
      <c r="BB433" s="492">
        <v>49</v>
      </c>
      <c r="BC433" s="492">
        <v>50</v>
      </c>
      <c r="BD433" s="492">
        <v>51</v>
      </c>
      <c r="BE433" s="492">
        <v>52</v>
      </c>
      <c r="BF433" s="492">
        <v>53</v>
      </c>
      <c r="BG433" s="492">
        <v>54</v>
      </c>
      <c r="BH433" s="492">
        <v>55</v>
      </c>
      <c r="BI433" s="492">
        <v>56</v>
      </c>
      <c r="BJ433" s="492">
        <v>57</v>
      </c>
      <c r="BK433" s="492">
        <v>58</v>
      </c>
      <c r="BL433" s="492">
        <v>59</v>
      </c>
      <c r="BM433" s="492">
        <v>60</v>
      </c>
      <c r="BN433" s="492">
        <v>61</v>
      </c>
      <c r="BO433" s="492">
        <v>62</v>
      </c>
      <c r="BP433" s="492">
        <v>63</v>
      </c>
      <c r="BQ433" s="492">
        <v>64</v>
      </c>
      <c r="BR433" s="492">
        <v>65</v>
      </c>
      <c r="BS433" s="492">
        <v>66</v>
      </c>
      <c r="BT433" s="492">
        <v>67</v>
      </c>
      <c r="BU433" s="492">
        <v>68</v>
      </c>
      <c r="BV433" s="492">
        <v>69</v>
      </c>
      <c r="BW433" s="492">
        <v>70</v>
      </c>
      <c r="BX433" s="492">
        <v>71</v>
      </c>
      <c r="BY433" s="492">
        <v>72</v>
      </c>
      <c r="BZ433" s="492">
        <v>73</v>
      </c>
      <c r="CA433" s="492">
        <v>74</v>
      </c>
      <c r="CB433" s="492">
        <v>75</v>
      </c>
      <c r="CC433" s="492">
        <v>76</v>
      </c>
      <c r="CD433" s="492">
        <v>77</v>
      </c>
      <c r="CE433" s="492">
        <v>78</v>
      </c>
      <c r="CF433" s="492">
        <v>79</v>
      </c>
      <c r="CG433" s="492">
        <v>80</v>
      </c>
      <c r="CH433" s="492">
        <v>81</v>
      </c>
      <c r="CI433" s="492">
        <v>82</v>
      </c>
      <c r="CJ433" s="492">
        <v>83</v>
      </c>
      <c r="CK433" s="492">
        <v>84</v>
      </c>
      <c r="CL433" s="492">
        <v>85</v>
      </c>
      <c r="CM433" s="492">
        <v>86</v>
      </c>
      <c r="CN433" s="492">
        <v>87</v>
      </c>
      <c r="CO433" s="492">
        <v>88</v>
      </c>
      <c r="CP433" s="492">
        <v>89</v>
      </c>
    </row>
    <row r="434" spans="4:99">
      <c r="E434" s="492" t="s">
        <v>311</v>
      </c>
      <c r="F434" s="492">
        <v>84</v>
      </c>
      <c r="G434" s="492">
        <v>33</v>
      </c>
      <c r="H434" s="492">
        <v>62</v>
      </c>
      <c r="I434" s="492">
        <v>46</v>
      </c>
      <c r="J434" s="492">
        <v>58</v>
      </c>
      <c r="K434" s="492">
        <v>80</v>
      </c>
      <c r="L434" s="492">
        <v>44</v>
      </c>
      <c r="M434" s="492">
        <v>87</v>
      </c>
      <c r="N434" s="492">
        <v>67</v>
      </c>
      <c r="O434" s="492">
        <v>72</v>
      </c>
      <c r="P434" s="492">
        <v>75</v>
      </c>
      <c r="Q434" s="492">
        <v>24</v>
      </c>
      <c r="R434" s="492">
        <v>37</v>
      </c>
      <c r="S434" s="492">
        <v>48</v>
      </c>
      <c r="T434" s="492">
        <v>51</v>
      </c>
      <c r="U434" s="492">
        <v>49</v>
      </c>
      <c r="V434" s="492">
        <v>85</v>
      </c>
      <c r="W434" s="492">
        <v>19</v>
      </c>
      <c r="X434" s="492">
        <v>73</v>
      </c>
      <c r="Y434" s="492">
        <v>12</v>
      </c>
      <c r="Z434" s="492">
        <v>35</v>
      </c>
      <c r="AA434" s="492">
        <v>4</v>
      </c>
      <c r="AB434" s="492">
        <v>82</v>
      </c>
      <c r="AC434" s="492">
        <v>88</v>
      </c>
      <c r="AD434" s="492">
        <v>11</v>
      </c>
      <c r="AE434" s="492">
        <v>70</v>
      </c>
      <c r="AF434" s="492">
        <v>50</v>
      </c>
      <c r="AG434" s="492">
        <v>57</v>
      </c>
      <c r="AH434" s="492">
        <v>22</v>
      </c>
      <c r="AI434" s="492">
        <v>36</v>
      </c>
      <c r="AJ434" s="492">
        <v>65</v>
      </c>
      <c r="AK434" s="492">
        <v>45</v>
      </c>
      <c r="AL434" s="492">
        <v>7</v>
      </c>
      <c r="AM434" s="492">
        <v>71</v>
      </c>
      <c r="AN434" s="492">
        <v>21</v>
      </c>
      <c r="AO434" s="492">
        <v>60</v>
      </c>
      <c r="AP434" s="492">
        <v>13</v>
      </c>
      <c r="AQ434" s="492">
        <v>64</v>
      </c>
      <c r="AR434" s="492">
        <v>28</v>
      </c>
      <c r="AS434" s="492">
        <v>66</v>
      </c>
      <c r="AT434" s="492">
        <v>69</v>
      </c>
      <c r="AU434" s="492">
        <v>14</v>
      </c>
      <c r="AV434" s="492">
        <v>27</v>
      </c>
      <c r="AW434" s="492">
        <v>47</v>
      </c>
      <c r="AX434" s="492">
        <v>76</v>
      </c>
      <c r="AY434" s="492">
        <v>54</v>
      </c>
      <c r="AZ434" s="492">
        <v>29</v>
      </c>
      <c r="BA434" s="492">
        <v>2</v>
      </c>
      <c r="BB434" s="492">
        <v>16</v>
      </c>
      <c r="BC434" s="492">
        <v>41</v>
      </c>
      <c r="BD434" s="492">
        <v>15</v>
      </c>
      <c r="BE434" s="492">
        <v>8</v>
      </c>
      <c r="BF434" s="492">
        <v>5</v>
      </c>
      <c r="BG434" s="492">
        <v>53</v>
      </c>
      <c r="BH434" s="492">
        <v>81</v>
      </c>
      <c r="BI434" s="492">
        <v>30</v>
      </c>
      <c r="BJ434" s="492">
        <v>83</v>
      </c>
      <c r="BK434" s="492">
        <v>77</v>
      </c>
      <c r="BL434" s="492">
        <v>42</v>
      </c>
      <c r="BM434" s="492">
        <v>86</v>
      </c>
      <c r="BN434" s="492">
        <v>20</v>
      </c>
      <c r="BO434" s="492">
        <v>9</v>
      </c>
      <c r="BP434" s="492">
        <v>59</v>
      </c>
      <c r="BQ434" s="492">
        <v>43</v>
      </c>
      <c r="BR434" s="492">
        <v>31</v>
      </c>
      <c r="BS434" s="492">
        <v>40</v>
      </c>
      <c r="BT434" s="492">
        <v>68</v>
      </c>
      <c r="BU434" s="492">
        <v>74</v>
      </c>
      <c r="BV434" s="492">
        <v>3</v>
      </c>
      <c r="BW434" s="492">
        <v>56</v>
      </c>
      <c r="BX434" s="492">
        <v>34</v>
      </c>
      <c r="BY434" s="492">
        <v>25</v>
      </c>
      <c r="BZ434" s="492">
        <v>52</v>
      </c>
      <c r="CA434" s="492">
        <v>38</v>
      </c>
      <c r="CB434" s="492">
        <v>18</v>
      </c>
      <c r="CC434" s="492">
        <v>79</v>
      </c>
      <c r="CD434" s="492">
        <v>63</v>
      </c>
      <c r="CE434" s="492">
        <v>89</v>
      </c>
      <c r="CF434" s="492">
        <v>26</v>
      </c>
      <c r="CG434" s="492">
        <v>6</v>
      </c>
      <c r="CH434" s="492">
        <v>10</v>
      </c>
      <c r="CI434" s="492">
        <v>23</v>
      </c>
      <c r="CJ434" s="492">
        <v>32</v>
      </c>
      <c r="CK434" s="492">
        <v>1</v>
      </c>
      <c r="CL434" s="492">
        <v>17</v>
      </c>
      <c r="CM434" s="492">
        <v>39</v>
      </c>
      <c r="CN434" s="492">
        <v>78</v>
      </c>
      <c r="CO434" s="492">
        <v>55</v>
      </c>
      <c r="CP434" s="492">
        <v>61</v>
      </c>
    </row>
    <row r="437" spans="4:99">
      <c r="D437" s="496">
        <v>90</v>
      </c>
      <c r="E437" s="496" t="s">
        <v>338</v>
      </c>
    </row>
    <row r="438" spans="4:99">
      <c r="E438" s="492" t="s">
        <v>283</v>
      </c>
      <c r="F438" s="492">
        <v>1</v>
      </c>
      <c r="G438" s="492">
        <v>2</v>
      </c>
      <c r="H438" s="492">
        <v>3</v>
      </c>
      <c r="I438" s="492">
        <v>4</v>
      </c>
      <c r="J438" s="492">
        <v>5</v>
      </c>
      <c r="K438" s="492">
        <v>6</v>
      </c>
      <c r="L438" s="492">
        <v>7</v>
      </c>
      <c r="M438" s="492">
        <v>8</v>
      </c>
      <c r="N438" s="492">
        <v>9</v>
      </c>
      <c r="O438" s="492">
        <v>10</v>
      </c>
      <c r="P438" s="492">
        <v>11</v>
      </c>
      <c r="Q438" s="492">
        <v>12</v>
      </c>
      <c r="R438" s="492">
        <v>13</v>
      </c>
      <c r="S438" s="492">
        <v>14</v>
      </c>
      <c r="T438" s="492">
        <v>15</v>
      </c>
      <c r="U438" s="492">
        <v>16</v>
      </c>
      <c r="V438" s="492">
        <v>17</v>
      </c>
      <c r="W438" s="492">
        <v>18</v>
      </c>
      <c r="X438" s="492">
        <v>19</v>
      </c>
      <c r="Y438" s="492">
        <v>20</v>
      </c>
      <c r="Z438" s="492">
        <v>21</v>
      </c>
      <c r="AA438" s="492">
        <v>22</v>
      </c>
      <c r="AB438" s="492">
        <v>23</v>
      </c>
      <c r="AC438" s="492">
        <v>24</v>
      </c>
      <c r="AD438" s="492">
        <v>25</v>
      </c>
      <c r="AE438" s="492">
        <v>26</v>
      </c>
      <c r="AF438" s="492">
        <v>27</v>
      </c>
      <c r="AG438" s="492">
        <v>28</v>
      </c>
      <c r="AH438" s="492">
        <v>29</v>
      </c>
      <c r="AI438" s="492">
        <v>30</v>
      </c>
      <c r="AJ438" s="492">
        <v>31</v>
      </c>
      <c r="AK438" s="492">
        <v>32</v>
      </c>
      <c r="AL438" s="492">
        <v>33</v>
      </c>
      <c r="AM438" s="492">
        <v>34</v>
      </c>
      <c r="AN438" s="492">
        <v>35</v>
      </c>
      <c r="AO438" s="492">
        <v>36</v>
      </c>
      <c r="AP438" s="492">
        <v>37</v>
      </c>
      <c r="AQ438" s="492">
        <v>38</v>
      </c>
      <c r="AR438" s="492">
        <v>39</v>
      </c>
      <c r="AS438" s="492">
        <v>40</v>
      </c>
      <c r="AT438" s="492">
        <v>41</v>
      </c>
      <c r="AU438" s="492">
        <v>42</v>
      </c>
      <c r="AV438" s="492">
        <v>43</v>
      </c>
      <c r="AW438" s="492">
        <v>44</v>
      </c>
      <c r="AX438" s="492">
        <v>45</v>
      </c>
      <c r="AY438" s="492">
        <v>46</v>
      </c>
      <c r="AZ438" s="492">
        <v>47</v>
      </c>
      <c r="BA438" s="492">
        <v>48</v>
      </c>
      <c r="BB438" s="492">
        <v>49</v>
      </c>
      <c r="BC438" s="492">
        <v>50</v>
      </c>
      <c r="BD438" s="492">
        <v>51</v>
      </c>
      <c r="BE438" s="492">
        <v>52</v>
      </c>
      <c r="BF438" s="492">
        <v>53</v>
      </c>
      <c r="BG438" s="492">
        <v>54</v>
      </c>
      <c r="BH438" s="492">
        <v>55</v>
      </c>
      <c r="BI438" s="492">
        <v>56</v>
      </c>
      <c r="BJ438" s="492">
        <v>57</v>
      </c>
      <c r="BK438" s="492">
        <v>58</v>
      </c>
      <c r="BL438" s="492">
        <v>59</v>
      </c>
      <c r="BM438" s="492">
        <v>60</v>
      </c>
      <c r="BN438" s="492">
        <v>61</v>
      </c>
      <c r="BO438" s="492">
        <v>62</v>
      </c>
      <c r="BP438" s="492">
        <v>63</v>
      </c>
      <c r="BQ438" s="492">
        <v>64</v>
      </c>
      <c r="BR438" s="492">
        <v>65</v>
      </c>
      <c r="BS438" s="492">
        <v>66</v>
      </c>
      <c r="BT438" s="492">
        <v>67</v>
      </c>
      <c r="BU438" s="492">
        <v>68</v>
      </c>
      <c r="BV438" s="492">
        <v>69</v>
      </c>
      <c r="BW438" s="492">
        <v>70</v>
      </c>
      <c r="BX438" s="492">
        <v>71</v>
      </c>
      <c r="BY438" s="492">
        <v>72</v>
      </c>
      <c r="BZ438" s="492">
        <v>73</v>
      </c>
      <c r="CA438" s="492">
        <v>74</v>
      </c>
      <c r="CB438" s="492">
        <v>75</v>
      </c>
      <c r="CC438" s="492">
        <v>76</v>
      </c>
      <c r="CD438" s="492">
        <v>77</v>
      </c>
      <c r="CE438" s="492">
        <v>78</v>
      </c>
      <c r="CF438" s="492">
        <v>79</v>
      </c>
      <c r="CG438" s="492">
        <v>80</v>
      </c>
      <c r="CH438" s="492">
        <v>81</v>
      </c>
      <c r="CI438" s="492">
        <v>82</v>
      </c>
      <c r="CJ438" s="492">
        <v>83</v>
      </c>
      <c r="CK438" s="492">
        <v>84</v>
      </c>
      <c r="CL438" s="492">
        <v>85</v>
      </c>
      <c r="CM438" s="492">
        <v>86</v>
      </c>
      <c r="CN438" s="492">
        <v>87</v>
      </c>
      <c r="CO438" s="492">
        <v>88</v>
      </c>
      <c r="CP438" s="492">
        <v>89</v>
      </c>
      <c r="CQ438" s="492">
        <v>90</v>
      </c>
    </row>
    <row r="439" spans="4:99">
      <c r="E439" s="492" t="s">
        <v>311</v>
      </c>
      <c r="F439" s="492">
        <v>50</v>
      </c>
      <c r="G439" s="492">
        <v>68</v>
      </c>
      <c r="H439" s="492">
        <v>22</v>
      </c>
      <c r="I439" s="492">
        <v>38</v>
      </c>
      <c r="J439" s="492">
        <v>12</v>
      </c>
      <c r="K439" s="492">
        <v>79</v>
      </c>
      <c r="L439" s="492">
        <v>70</v>
      </c>
      <c r="M439" s="492">
        <v>52</v>
      </c>
      <c r="N439" s="492">
        <v>6</v>
      </c>
      <c r="O439" s="492">
        <v>41</v>
      </c>
      <c r="P439" s="492">
        <v>19</v>
      </c>
      <c r="Q439" s="492">
        <v>4</v>
      </c>
      <c r="R439" s="492">
        <v>82</v>
      </c>
      <c r="S439" s="492">
        <v>87</v>
      </c>
      <c r="T439" s="492">
        <v>26</v>
      </c>
      <c r="U439" s="492">
        <v>90</v>
      </c>
      <c r="V439" s="492">
        <v>44</v>
      </c>
      <c r="W439" s="492">
        <v>64</v>
      </c>
      <c r="X439" s="492">
        <v>11</v>
      </c>
      <c r="Y439" s="492">
        <v>23</v>
      </c>
      <c r="Z439" s="492">
        <v>5</v>
      </c>
      <c r="AA439" s="492">
        <v>18</v>
      </c>
      <c r="AB439" s="492">
        <v>72</v>
      </c>
      <c r="AC439" s="492">
        <v>86</v>
      </c>
      <c r="AD439" s="492">
        <v>42</v>
      </c>
      <c r="AE439" s="492">
        <v>9</v>
      </c>
      <c r="AF439" s="492">
        <v>29</v>
      </c>
      <c r="AG439" s="492">
        <v>39</v>
      </c>
      <c r="AH439" s="492">
        <v>51</v>
      </c>
      <c r="AI439" s="492">
        <v>56</v>
      </c>
      <c r="AJ439" s="492">
        <v>55</v>
      </c>
      <c r="AK439" s="492">
        <v>24</v>
      </c>
      <c r="AL439" s="492">
        <v>69</v>
      </c>
      <c r="AM439" s="492">
        <v>71</v>
      </c>
      <c r="AN439" s="492">
        <v>32</v>
      </c>
      <c r="AO439" s="492">
        <v>60</v>
      </c>
      <c r="AP439" s="492">
        <v>73</v>
      </c>
      <c r="AQ439" s="492">
        <v>84</v>
      </c>
      <c r="AR439" s="492">
        <v>61</v>
      </c>
      <c r="AS439" s="492">
        <v>13</v>
      </c>
      <c r="AT439" s="492">
        <v>34</v>
      </c>
      <c r="AU439" s="492">
        <v>25</v>
      </c>
      <c r="AV439" s="492">
        <v>74</v>
      </c>
      <c r="AW439" s="492">
        <v>76</v>
      </c>
      <c r="AX439" s="492">
        <v>66</v>
      </c>
      <c r="AY439" s="492">
        <v>45</v>
      </c>
      <c r="AZ439" s="492">
        <v>63</v>
      </c>
      <c r="BA439" s="492">
        <v>77</v>
      </c>
      <c r="BB439" s="492">
        <v>36</v>
      </c>
      <c r="BC439" s="492">
        <v>33</v>
      </c>
      <c r="BD439" s="492">
        <v>20</v>
      </c>
      <c r="BE439" s="492">
        <v>8</v>
      </c>
      <c r="BF439" s="492">
        <v>57</v>
      </c>
      <c r="BG439" s="492">
        <v>1</v>
      </c>
      <c r="BH439" s="492">
        <v>47</v>
      </c>
      <c r="BI439" s="492">
        <v>14</v>
      </c>
      <c r="BJ439" s="492">
        <v>53</v>
      </c>
      <c r="BK439" s="492">
        <v>30</v>
      </c>
      <c r="BL439" s="492">
        <v>81</v>
      </c>
      <c r="BM439" s="492">
        <v>78</v>
      </c>
      <c r="BN439" s="492">
        <v>85</v>
      </c>
      <c r="BO439" s="492">
        <v>10</v>
      </c>
      <c r="BP439" s="492">
        <v>89</v>
      </c>
      <c r="BQ439" s="492">
        <v>48</v>
      </c>
      <c r="BR439" s="492">
        <v>27</v>
      </c>
      <c r="BS439" s="492">
        <v>54</v>
      </c>
      <c r="BT439" s="492">
        <v>80</v>
      </c>
      <c r="BU439" s="492">
        <v>62</v>
      </c>
      <c r="BV439" s="492">
        <v>28</v>
      </c>
      <c r="BW439" s="492">
        <v>88</v>
      </c>
      <c r="BX439" s="492">
        <v>49</v>
      </c>
      <c r="BY439" s="492">
        <v>3</v>
      </c>
      <c r="BZ439" s="492">
        <v>7</v>
      </c>
      <c r="CA439" s="492">
        <v>83</v>
      </c>
      <c r="CB439" s="492">
        <v>16</v>
      </c>
      <c r="CC439" s="492">
        <v>59</v>
      </c>
      <c r="CD439" s="492">
        <v>75</v>
      </c>
      <c r="CE439" s="492">
        <v>37</v>
      </c>
      <c r="CF439" s="492">
        <v>31</v>
      </c>
      <c r="CG439" s="492">
        <v>67</v>
      </c>
      <c r="CH439" s="492">
        <v>40</v>
      </c>
      <c r="CI439" s="492">
        <v>65</v>
      </c>
      <c r="CJ439" s="492">
        <v>2</v>
      </c>
      <c r="CK439" s="492">
        <v>58</v>
      </c>
      <c r="CL439" s="492">
        <v>46</v>
      </c>
      <c r="CM439" s="492">
        <v>35</v>
      </c>
      <c r="CN439" s="492">
        <v>15</v>
      </c>
      <c r="CO439" s="492">
        <v>17</v>
      </c>
      <c r="CP439" s="492">
        <v>21</v>
      </c>
      <c r="CQ439" s="492">
        <v>43</v>
      </c>
    </row>
    <row r="442" spans="4:99">
      <c r="D442" s="496">
        <v>91</v>
      </c>
      <c r="E442" s="496" t="s">
        <v>338</v>
      </c>
    </row>
    <row r="443" spans="4:99">
      <c r="E443" s="492" t="s">
        <v>283</v>
      </c>
      <c r="F443" s="492">
        <v>1</v>
      </c>
      <c r="G443" s="492">
        <v>2</v>
      </c>
      <c r="H443" s="492">
        <v>3</v>
      </c>
      <c r="I443" s="492">
        <v>4</v>
      </c>
      <c r="J443" s="492">
        <v>5</v>
      </c>
      <c r="K443" s="492">
        <v>6</v>
      </c>
      <c r="L443" s="492">
        <v>7</v>
      </c>
      <c r="M443" s="492">
        <v>8</v>
      </c>
      <c r="N443" s="492">
        <v>9</v>
      </c>
      <c r="O443" s="492">
        <v>10</v>
      </c>
      <c r="P443" s="492">
        <v>11</v>
      </c>
      <c r="Q443" s="492">
        <v>12</v>
      </c>
      <c r="R443" s="492">
        <v>13</v>
      </c>
      <c r="S443" s="492">
        <v>14</v>
      </c>
      <c r="T443" s="492">
        <v>15</v>
      </c>
      <c r="U443" s="492">
        <v>16</v>
      </c>
      <c r="V443" s="492">
        <v>17</v>
      </c>
      <c r="W443" s="492">
        <v>18</v>
      </c>
      <c r="X443" s="492">
        <v>19</v>
      </c>
      <c r="Y443" s="492">
        <v>20</v>
      </c>
      <c r="Z443" s="492">
        <v>21</v>
      </c>
      <c r="AA443" s="492">
        <v>22</v>
      </c>
      <c r="AB443" s="492">
        <v>23</v>
      </c>
      <c r="AC443" s="492">
        <v>24</v>
      </c>
      <c r="AD443" s="492">
        <v>25</v>
      </c>
      <c r="AE443" s="492">
        <v>26</v>
      </c>
      <c r="AF443" s="492">
        <v>27</v>
      </c>
      <c r="AG443" s="492">
        <v>28</v>
      </c>
      <c r="AH443" s="492">
        <v>29</v>
      </c>
      <c r="AI443" s="492">
        <v>30</v>
      </c>
      <c r="AJ443" s="492">
        <v>31</v>
      </c>
      <c r="AK443" s="492">
        <v>32</v>
      </c>
      <c r="AL443" s="492">
        <v>33</v>
      </c>
      <c r="AM443" s="492">
        <v>34</v>
      </c>
      <c r="AN443" s="492">
        <v>35</v>
      </c>
      <c r="AO443" s="492">
        <v>36</v>
      </c>
      <c r="AP443" s="492">
        <v>37</v>
      </c>
      <c r="AQ443" s="492">
        <v>38</v>
      </c>
      <c r="AR443" s="492">
        <v>39</v>
      </c>
      <c r="AS443" s="492">
        <v>40</v>
      </c>
      <c r="AT443" s="492">
        <v>41</v>
      </c>
      <c r="AU443" s="492">
        <v>42</v>
      </c>
      <c r="AV443" s="492">
        <v>43</v>
      </c>
      <c r="AW443" s="492">
        <v>44</v>
      </c>
      <c r="AX443" s="492">
        <v>45</v>
      </c>
      <c r="AY443" s="492">
        <v>46</v>
      </c>
      <c r="AZ443" s="492">
        <v>47</v>
      </c>
      <c r="BA443" s="492">
        <v>48</v>
      </c>
      <c r="BB443" s="492">
        <v>49</v>
      </c>
      <c r="BC443" s="492">
        <v>50</v>
      </c>
      <c r="BD443" s="492">
        <v>51</v>
      </c>
      <c r="BE443" s="492">
        <v>52</v>
      </c>
      <c r="BF443" s="492">
        <v>53</v>
      </c>
      <c r="BG443" s="492">
        <v>54</v>
      </c>
      <c r="BH443" s="492">
        <v>55</v>
      </c>
      <c r="BI443" s="492">
        <v>56</v>
      </c>
      <c r="BJ443" s="492">
        <v>57</v>
      </c>
      <c r="BK443" s="492">
        <v>58</v>
      </c>
      <c r="BL443" s="492">
        <v>59</v>
      </c>
      <c r="BM443" s="492">
        <v>60</v>
      </c>
      <c r="BN443" s="492">
        <v>61</v>
      </c>
      <c r="BO443" s="492">
        <v>62</v>
      </c>
      <c r="BP443" s="492">
        <v>63</v>
      </c>
      <c r="BQ443" s="492">
        <v>64</v>
      </c>
      <c r="BR443" s="492">
        <v>65</v>
      </c>
      <c r="BS443" s="492">
        <v>66</v>
      </c>
      <c r="BT443" s="492">
        <v>67</v>
      </c>
      <c r="BU443" s="492">
        <v>68</v>
      </c>
      <c r="BV443" s="492">
        <v>69</v>
      </c>
      <c r="BW443" s="492">
        <v>70</v>
      </c>
      <c r="BX443" s="492">
        <v>71</v>
      </c>
      <c r="BY443" s="492">
        <v>72</v>
      </c>
      <c r="BZ443" s="492">
        <v>73</v>
      </c>
      <c r="CA443" s="492">
        <v>74</v>
      </c>
      <c r="CB443" s="492">
        <v>75</v>
      </c>
      <c r="CC443" s="492">
        <v>76</v>
      </c>
      <c r="CD443" s="492">
        <v>77</v>
      </c>
      <c r="CE443" s="492">
        <v>78</v>
      </c>
      <c r="CF443" s="492">
        <v>79</v>
      </c>
      <c r="CH443" s="492">
        <v>80</v>
      </c>
      <c r="CI443" s="492">
        <v>81</v>
      </c>
      <c r="CJ443" s="492">
        <v>82</v>
      </c>
      <c r="CK443" s="492">
        <v>83</v>
      </c>
      <c r="CM443" s="492">
        <v>84</v>
      </c>
      <c r="CN443" s="492">
        <v>85</v>
      </c>
      <c r="CO443" s="492">
        <v>86</v>
      </c>
      <c r="CP443" s="492">
        <v>87</v>
      </c>
      <c r="CR443" s="492">
        <v>88</v>
      </c>
      <c r="CS443" s="492">
        <v>89</v>
      </c>
      <c r="CT443" s="492">
        <v>90</v>
      </c>
      <c r="CU443" s="492">
        <v>91</v>
      </c>
    </row>
    <row r="444" spans="4:99">
      <c r="E444" s="492" t="s">
        <v>311</v>
      </c>
      <c r="F444" s="492">
        <v>59</v>
      </c>
      <c r="G444" s="492">
        <v>3</v>
      </c>
      <c r="H444" s="492">
        <v>42</v>
      </c>
      <c r="I444" s="492">
        <v>27</v>
      </c>
      <c r="J444" s="492">
        <v>80</v>
      </c>
      <c r="K444" s="492">
        <v>75</v>
      </c>
      <c r="L444" s="492">
        <v>83</v>
      </c>
      <c r="M444" s="492">
        <v>47</v>
      </c>
      <c r="N444" s="492">
        <v>41</v>
      </c>
      <c r="O444" s="492">
        <v>6</v>
      </c>
      <c r="P444" s="492">
        <v>74</v>
      </c>
      <c r="Q444" s="492">
        <v>82</v>
      </c>
      <c r="R444" s="492">
        <v>67</v>
      </c>
      <c r="S444" s="492">
        <v>63</v>
      </c>
      <c r="T444" s="492">
        <v>84</v>
      </c>
      <c r="U444" s="492">
        <v>44</v>
      </c>
      <c r="V444" s="492">
        <v>9</v>
      </c>
      <c r="W444" s="492">
        <v>40</v>
      </c>
      <c r="X444" s="492">
        <v>17</v>
      </c>
      <c r="Y444" s="492">
        <v>76</v>
      </c>
      <c r="Z444" s="492">
        <v>79</v>
      </c>
      <c r="AA444" s="492">
        <v>91</v>
      </c>
      <c r="AB444" s="492">
        <v>7</v>
      </c>
      <c r="AC444" s="492">
        <v>21</v>
      </c>
      <c r="AD444" s="492">
        <v>66</v>
      </c>
      <c r="AE444" s="492">
        <v>20</v>
      </c>
      <c r="AF444" s="492">
        <v>4</v>
      </c>
      <c r="AG444" s="492">
        <v>49</v>
      </c>
      <c r="AH444" s="492">
        <v>88</v>
      </c>
      <c r="AI444" s="492">
        <v>31</v>
      </c>
      <c r="AJ444" s="492">
        <v>34</v>
      </c>
      <c r="AK444" s="492">
        <v>39</v>
      </c>
      <c r="AL444" s="492">
        <v>81</v>
      </c>
      <c r="AM444" s="492">
        <v>56</v>
      </c>
      <c r="AN444" s="492">
        <v>11</v>
      </c>
      <c r="AO444" s="492">
        <v>50</v>
      </c>
      <c r="AP444" s="492">
        <v>69</v>
      </c>
      <c r="AQ444" s="492">
        <v>85</v>
      </c>
      <c r="AR444" s="492">
        <v>72</v>
      </c>
      <c r="AS444" s="492">
        <v>53</v>
      </c>
      <c r="AT444" s="492">
        <v>45</v>
      </c>
      <c r="AU444" s="492">
        <v>86</v>
      </c>
      <c r="AV444" s="492">
        <v>54</v>
      </c>
      <c r="AW444" s="492">
        <v>26</v>
      </c>
      <c r="AX444" s="492">
        <v>46</v>
      </c>
      <c r="AY444" s="492">
        <v>5</v>
      </c>
      <c r="AZ444" s="492">
        <v>60</v>
      </c>
      <c r="BA444" s="492">
        <v>19</v>
      </c>
      <c r="BB444" s="492">
        <v>77</v>
      </c>
      <c r="BC444" s="492">
        <v>51</v>
      </c>
      <c r="BD444" s="492">
        <v>14</v>
      </c>
      <c r="BE444" s="492">
        <v>70</v>
      </c>
      <c r="BF444" s="492">
        <v>25</v>
      </c>
      <c r="BG444" s="492">
        <v>43</v>
      </c>
      <c r="BH444" s="492">
        <v>36</v>
      </c>
      <c r="BI444" s="492">
        <v>87</v>
      </c>
      <c r="BJ444" s="492">
        <v>18</v>
      </c>
      <c r="BK444" s="492">
        <v>35</v>
      </c>
      <c r="BL444" s="492">
        <v>1</v>
      </c>
      <c r="BM444" s="492">
        <v>13</v>
      </c>
      <c r="BN444" s="492">
        <v>15</v>
      </c>
      <c r="BO444" s="492">
        <v>38</v>
      </c>
      <c r="BP444" s="492">
        <v>2</v>
      </c>
      <c r="BQ444" s="492">
        <v>61</v>
      </c>
      <c r="BR444" s="492">
        <v>90</v>
      </c>
      <c r="BS444" s="492">
        <v>24</v>
      </c>
      <c r="BT444" s="492">
        <v>28</v>
      </c>
      <c r="BU444" s="492">
        <v>52</v>
      </c>
      <c r="BV444" s="492">
        <v>37</v>
      </c>
      <c r="BW444" s="492">
        <v>78</v>
      </c>
      <c r="BX444" s="492">
        <v>30</v>
      </c>
      <c r="BY444" s="492">
        <v>73</v>
      </c>
      <c r="BZ444" s="492">
        <v>12</v>
      </c>
      <c r="CA444" s="492">
        <v>33</v>
      </c>
      <c r="CB444" s="492">
        <v>89</v>
      </c>
      <c r="CC444" s="492">
        <v>64</v>
      </c>
      <c r="CD444" s="492">
        <v>48</v>
      </c>
      <c r="CE444" s="492">
        <v>32</v>
      </c>
      <c r="CF444" s="492">
        <v>57</v>
      </c>
      <c r="CH444" s="492">
        <v>10</v>
      </c>
      <c r="CI444" s="492">
        <v>68</v>
      </c>
      <c r="CJ444" s="492">
        <v>22</v>
      </c>
      <c r="CK444" s="492">
        <v>58</v>
      </c>
      <c r="CM444" s="492">
        <v>65</v>
      </c>
      <c r="CN444" s="492">
        <v>8</v>
      </c>
      <c r="CO444" s="492">
        <v>55</v>
      </c>
      <c r="CP444" s="492">
        <v>71</v>
      </c>
      <c r="CR444" s="492">
        <v>29</v>
      </c>
      <c r="CS444" s="492">
        <v>23</v>
      </c>
      <c r="CT444" s="492">
        <v>62</v>
      </c>
      <c r="CU444" s="492">
        <v>16</v>
      </c>
    </row>
    <row r="447" spans="4:99">
      <c r="D447" s="496">
        <v>92</v>
      </c>
      <c r="E447" s="496" t="s">
        <v>338</v>
      </c>
    </row>
    <row r="448" spans="4:99">
      <c r="E448" s="492" t="s">
        <v>283</v>
      </c>
      <c r="F448" s="492">
        <v>1</v>
      </c>
      <c r="G448" s="492">
        <v>2</v>
      </c>
      <c r="H448" s="492">
        <v>3</v>
      </c>
      <c r="I448" s="492">
        <v>4</v>
      </c>
      <c r="J448" s="492">
        <v>5</v>
      </c>
      <c r="K448" s="492">
        <v>6</v>
      </c>
      <c r="L448" s="492">
        <v>7</v>
      </c>
      <c r="M448" s="492">
        <v>8</v>
      </c>
      <c r="N448" s="492">
        <v>9</v>
      </c>
      <c r="O448" s="492">
        <v>10</v>
      </c>
      <c r="P448" s="492">
        <v>11</v>
      </c>
      <c r="Q448" s="492">
        <v>12</v>
      </c>
      <c r="R448" s="492">
        <v>13</v>
      </c>
      <c r="S448" s="492">
        <v>14</v>
      </c>
      <c r="T448" s="492">
        <v>15</v>
      </c>
      <c r="U448" s="492">
        <v>16</v>
      </c>
      <c r="V448" s="492">
        <v>17</v>
      </c>
      <c r="W448" s="492">
        <v>18</v>
      </c>
      <c r="X448" s="492">
        <v>19</v>
      </c>
      <c r="Y448" s="492">
        <v>20</v>
      </c>
      <c r="Z448" s="492">
        <v>21</v>
      </c>
      <c r="AA448" s="492">
        <v>22</v>
      </c>
      <c r="AB448" s="492">
        <v>23</v>
      </c>
      <c r="AC448" s="492">
        <v>24</v>
      </c>
      <c r="AD448" s="492">
        <v>25</v>
      </c>
      <c r="AE448" s="492">
        <v>26</v>
      </c>
      <c r="AF448" s="492">
        <v>27</v>
      </c>
      <c r="AG448" s="492">
        <v>28</v>
      </c>
      <c r="AH448" s="492">
        <v>29</v>
      </c>
      <c r="AI448" s="492">
        <v>30</v>
      </c>
      <c r="AJ448" s="492">
        <v>31</v>
      </c>
      <c r="AK448" s="492">
        <v>32</v>
      </c>
      <c r="AL448" s="492">
        <v>33</v>
      </c>
      <c r="AM448" s="492">
        <v>34</v>
      </c>
      <c r="AN448" s="492">
        <v>35</v>
      </c>
      <c r="AO448" s="492">
        <v>36</v>
      </c>
      <c r="AP448" s="492">
        <v>37</v>
      </c>
      <c r="AQ448" s="492">
        <v>38</v>
      </c>
      <c r="AR448" s="492">
        <v>39</v>
      </c>
      <c r="AS448" s="492">
        <v>40</v>
      </c>
      <c r="AT448" s="492">
        <v>41</v>
      </c>
      <c r="AU448" s="492">
        <v>42</v>
      </c>
      <c r="AV448" s="492">
        <v>43</v>
      </c>
      <c r="AW448" s="492">
        <v>44</v>
      </c>
      <c r="AX448" s="492">
        <v>45</v>
      </c>
      <c r="AY448" s="492">
        <v>46</v>
      </c>
      <c r="AZ448" s="492">
        <v>47</v>
      </c>
      <c r="BA448" s="492">
        <v>48</v>
      </c>
      <c r="BB448" s="492">
        <v>49</v>
      </c>
      <c r="BC448" s="492">
        <v>50</v>
      </c>
      <c r="BD448" s="492">
        <v>51</v>
      </c>
      <c r="BE448" s="492">
        <v>52</v>
      </c>
      <c r="BF448" s="492">
        <v>53</v>
      </c>
      <c r="BG448" s="492">
        <v>54</v>
      </c>
      <c r="BH448" s="492">
        <v>55</v>
      </c>
      <c r="BI448" s="492">
        <v>56</v>
      </c>
      <c r="BJ448" s="492">
        <v>57</v>
      </c>
      <c r="BK448" s="492">
        <v>58</v>
      </c>
      <c r="BL448" s="492">
        <v>59</v>
      </c>
      <c r="BM448" s="492">
        <v>60</v>
      </c>
      <c r="BN448" s="492">
        <v>61</v>
      </c>
      <c r="BO448" s="492">
        <v>62</v>
      </c>
      <c r="BP448" s="492">
        <v>63</v>
      </c>
      <c r="BQ448" s="492">
        <v>64</v>
      </c>
      <c r="BR448" s="492">
        <v>65</v>
      </c>
      <c r="BS448" s="492">
        <v>66</v>
      </c>
      <c r="BT448" s="492">
        <v>67</v>
      </c>
      <c r="BU448" s="492">
        <v>68</v>
      </c>
      <c r="BV448" s="492">
        <v>69</v>
      </c>
      <c r="BW448" s="492">
        <v>70</v>
      </c>
      <c r="BX448" s="492">
        <v>71</v>
      </c>
      <c r="BY448" s="492">
        <v>72</v>
      </c>
      <c r="BZ448" s="492">
        <v>73</v>
      </c>
      <c r="CA448" s="492">
        <v>74</v>
      </c>
      <c r="CB448" s="492">
        <v>75</v>
      </c>
      <c r="CC448" s="492">
        <v>76</v>
      </c>
      <c r="CD448" s="492">
        <v>77</v>
      </c>
      <c r="CE448" s="492">
        <v>78</v>
      </c>
      <c r="CF448" s="492">
        <v>79</v>
      </c>
      <c r="CG448" s="492">
        <v>80</v>
      </c>
      <c r="CH448" s="492">
        <v>81</v>
      </c>
      <c r="CI448" s="492">
        <v>82</v>
      </c>
      <c r="CJ448" s="492">
        <v>83</v>
      </c>
      <c r="CK448" s="492">
        <v>84</v>
      </c>
      <c r="CM448" s="492">
        <v>85</v>
      </c>
      <c r="CN448" s="492">
        <v>86</v>
      </c>
      <c r="CO448" s="492">
        <v>87</v>
      </c>
      <c r="CP448" s="492">
        <v>88</v>
      </c>
      <c r="CR448" s="492">
        <v>89</v>
      </c>
      <c r="CS448" s="492">
        <v>90</v>
      </c>
      <c r="CT448" s="492">
        <v>91</v>
      </c>
      <c r="CU448" s="492">
        <v>92</v>
      </c>
    </row>
    <row r="449" spans="4:100">
      <c r="E449" s="492" t="s">
        <v>311</v>
      </c>
      <c r="F449" s="492">
        <v>75</v>
      </c>
      <c r="G449" s="492">
        <v>55</v>
      </c>
      <c r="H449" s="492">
        <v>67</v>
      </c>
      <c r="I449" s="492">
        <v>56</v>
      </c>
      <c r="J449" s="492">
        <v>23</v>
      </c>
      <c r="K449" s="492">
        <v>20</v>
      </c>
      <c r="L449" s="492">
        <v>8</v>
      </c>
      <c r="M449" s="492">
        <v>4</v>
      </c>
      <c r="N449" s="492">
        <v>85</v>
      </c>
      <c r="O449" s="492">
        <v>51</v>
      </c>
      <c r="P449" s="492">
        <v>60</v>
      </c>
      <c r="Q449" s="492">
        <v>84</v>
      </c>
      <c r="R449" s="492">
        <v>2</v>
      </c>
      <c r="S449" s="492">
        <v>37</v>
      </c>
      <c r="T449" s="492">
        <v>71</v>
      </c>
      <c r="U449" s="492">
        <v>64</v>
      </c>
      <c r="V449" s="492">
        <v>91</v>
      </c>
      <c r="W449" s="492">
        <v>70</v>
      </c>
      <c r="X449" s="492">
        <v>1</v>
      </c>
      <c r="Y449" s="492">
        <v>27</v>
      </c>
      <c r="Z449" s="492">
        <v>40</v>
      </c>
      <c r="AA449" s="492">
        <v>78</v>
      </c>
      <c r="AB449" s="492">
        <v>57</v>
      </c>
      <c r="AC449" s="492">
        <v>53</v>
      </c>
      <c r="AD449" s="492">
        <v>32</v>
      </c>
      <c r="AE449" s="492">
        <v>24</v>
      </c>
      <c r="AF449" s="492">
        <v>87</v>
      </c>
      <c r="AG449" s="492">
        <v>90</v>
      </c>
      <c r="AH449" s="492">
        <v>43</v>
      </c>
      <c r="AI449" s="492">
        <v>58</v>
      </c>
      <c r="AJ449" s="492">
        <v>19</v>
      </c>
      <c r="AK449" s="492">
        <v>48</v>
      </c>
      <c r="AL449" s="492">
        <v>34</v>
      </c>
      <c r="AM449" s="492">
        <v>26</v>
      </c>
      <c r="AN449" s="492">
        <v>6</v>
      </c>
      <c r="AO449" s="492">
        <v>79</v>
      </c>
      <c r="AP449" s="492">
        <v>28</v>
      </c>
      <c r="AQ449" s="492">
        <v>62</v>
      </c>
      <c r="AR449" s="492">
        <v>66</v>
      </c>
      <c r="AS449" s="492">
        <v>86</v>
      </c>
      <c r="AT449" s="492">
        <v>54</v>
      </c>
      <c r="AU449" s="492">
        <v>73</v>
      </c>
      <c r="AV449" s="492">
        <v>7</v>
      </c>
      <c r="AW449" s="492">
        <v>68</v>
      </c>
      <c r="AX449" s="492">
        <v>21</v>
      </c>
      <c r="AY449" s="492">
        <v>92</v>
      </c>
      <c r="AZ449" s="492">
        <v>38</v>
      </c>
      <c r="BA449" s="492">
        <v>52</v>
      </c>
      <c r="BB449" s="492">
        <v>61</v>
      </c>
      <c r="BC449" s="492">
        <v>72</v>
      </c>
      <c r="BD449" s="492">
        <v>25</v>
      </c>
      <c r="BE449" s="492">
        <v>13</v>
      </c>
      <c r="BF449" s="492">
        <v>30</v>
      </c>
      <c r="BG449" s="492">
        <v>89</v>
      </c>
      <c r="BH449" s="492">
        <v>41</v>
      </c>
      <c r="BI449" s="492">
        <v>5</v>
      </c>
      <c r="BJ449" s="492">
        <v>44</v>
      </c>
      <c r="BK449" s="492">
        <v>10</v>
      </c>
      <c r="BL449" s="492">
        <v>82</v>
      </c>
      <c r="BM449" s="492">
        <v>11</v>
      </c>
      <c r="BN449" s="492">
        <v>65</v>
      </c>
      <c r="BO449" s="492">
        <v>69</v>
      </c>
      <c r="BP449" s="492">
        <v>74</v>
      </c>
      <c r="BQ449" s="492">
        <v>36</v>
      </c>
      <c r="BR449" s="492">
        <v>16</v>
      </c>
      <c r="BS449" s="492">
        <v>14</v>
      </c>
      <c r="BT449" s="492">
        <v>45</v>
      </c>
      <c r="BU449" s="492">
        <v>22</v>
      </c>
      <c r="BV449" s="492">
        <v>83</v>
      </c>
      <c r="BW449" s="492">
        <v>18</v>
      </c>
      <c r="BX449" s="492">
        <v>15</v>
      </c>
      <c r="BY449" s="492">
        <v>3</v>
      </c>
      <c r="BZ449" s="492">
        <v>88</v>
      </c>
      <c r="CA449" s="492">
        <v>46</v>
      </c>
      <c r="CB449" s="492">
        <v>31</v>
      </c>
      <c r="CC449" s="492">
        <v>49</v>
      </c>
      <c r="CD449" s="492">
        <v>33</v>
      </c>
      <c r="CE449" s="492">
        <v>29</v>
      </c>
      <c r="CF449" s="492">
        <v>81</v>
      </c>
      <c r="CG449" s="492">
        <v>12</v>
      </c>
      <c r="CH449" s="492">
        <v>50</v>
      </c>
      <c r="CI449" s="492">
        <v>59</v>
      </c>
      <c r="CJ449" s="492">
        <v>35</v>
      </c>
      <c r="CK449" s="492">
        <v>76</v>
      </c>
      <c r="CM449" s="492">
        <v>9</v>
      </c>
      <c r="CN449" s="492">
        <v>63</v>
      </c>
      <c r="CO449" s="492">
        <v>77</v>
      </c>
      <c r="CP449" s="492">
        <v>47</v>
      </c>
      <c r="CR449" s="492">
        <v>39</v>
      </c>
      <c r="CS449" s="492">
        <v>80</v>
      </c>
      <c r="CT449" s="492">
        <v>17</v>
      </c>
      <c r="CU449" s="492">
        <v>42</v>
      </c>
    </row>
    <row r="452" spans="4:100">
      <c r="D452" s="496">
        <v>93</v>
      </c>
      <c r="E452" s="496" t="s">
        <v>338</v>
      </c>
    </row>
    <row r="453" spans="4:100">
      <c r="E453" s="492" t="s">
        <v>283</v>
      </c>
      <c r="F453" s="492">
        <v>1</v>
      </c>
      <c r="G453" s="492">
        <v>2</v>
      </c>
      <c r="H453" s="492">
        <v>3</v>
      </c>
      <c r="I453" s="492">
        <v>4</v>
      </c>
      <c r="J453" s="492">
        <v>5</v>
      </c>
      <c r="K453" s="492">
        <v>6</v>
      </c>
      <c r="L453" s="492">
        <v>7</v>
      </c>
      <c r="M453" s="492">
        <v>8</v>
      </c>
      <c r="N453" s="492">
        <v>9</v>
      </c>
      <c r="O453" s="492">
        <v>10</v>
      </c>
      <c r="P453" s="492">
        <v>11</v>
      </c>
      <c r="Q453" s="492">
        <v>12</v>
      </c>
      <c r="R453" s="492">
        <v>13</v>
      </c>
      <c r="S453" s="492">
        <v>14</v>
      </c>
      <c r="T453" s="492">
        <v>15</v>
      </c>
      <c r="U453" s="492">
        <v>16</v>
      </c>
      <c r="V453" s="492">
        <v>17</v>
      </c>
      <c r="W453" s="492">
        <v>18</v>
      </c>
      <c r="X453" s="492">
        <v>19</v>
      </c>
      <c r="Y453" s="492">
        <v>20</v>
      </c>
      <c r="Z453" s="492">
        <v>21</v>
      </c>
      <c r="AA453" s="492">
        <v>22</v>
      </c>
      <c r="AB453" s="492">
        <v>23</v>
      </c>
      <c r="AC453" s="492">
        <v>24</v>
      </c>
      <c r="AD453" s="492">
        <v>25</v>
      </c>
      <c r="AE453" s="492">
        <v>26</v>
      </c>
      <c r="AF453" s="492">
        <v>27</v>
      </c>
      <c r="AG453" s="492">
        <v>28</v>
      </c>
      <c r="AH453" s="492">
        <v>29</v>
      </c>
      <c r="AI453" s="492">
        <v>30</v>
      </c>
      <c r="AJ453" s="492">
        <v>31</v>
      </c>
      <c r="AK453" s="492">
        <v>32</v>
      </c>
      <c r="AL453" s="492">
        <v>33</v>
      </c>
      <c r="AM453" s="492">
        <v>34</v>
      </c>
      <c r="AN453" s="492">
        <v>35</v>
      </c>
      <c r="AO453" s="492">
        <v>36</v>
      </c>
      <c r="AP453" s="492">
        <v>37</v>
      </c>
      <c r="AQ453" s="492">
        <v>38</v>
      </c>
      <c r="AR453" s="492">
        <v>39</v>
      </c>
      <c r="AS453" s="492">
        <v>40</v>
      </c>
      <c r="AT453" s="492">
        <v>41</v>
      </c>
      <c r="AU453" s="492">
        <v>42</v>
      </c>
      <c r="AV453" s="492">
        <v>43</v>
      </c>
      <c r="AW453" s="492">
        <v>44</v>
      </c>
      <c r="AX453" s="492">
        <v>45</v>
      </c>
      <c r="AY453" s="492">
        <v>46</v>
      </c>
      <c r="AZ453" s="492">
        <v>47</v>
      </c>
      <c r="BA453" s="492">
        <v>48</v>
      </c>
      <c r="BB453" s="492">
        <v>49</v>
      </c>
      <c r="BC453" s="492">
        <v>50</v>
      </c>
      <c r="BD453" s="492">
        <v>51</v>
      </c>
      <c r="BE453" s="492">
        <v>52</v>
      </c>
      <c r="BF453" s="492">
        <v>53</v>
      </c>
      <c r="BG453" s="492">
        <v>54</v>
      </c>
      <c r="BH453" s="492">
        <v>55</v>
      </c>
      <c r="BI453" s="492">
        <v>56</v>
      </c>
      <c r="BJ453" s="492">
        <v>57</v>
      </c>
      <c r="BK453" s="492">
        <v>58</v>
      </c>
      <c r="BL453" s="492">
        <v>59</v>
      </c>
      <c r="BM453" s="492">
        <v>60</v>
      </c>
      <c r="BN453" s="492">
        <v>61</v>
      </c>
      <c r="BO453" s="492">
        <v>62</v>
      </c>
      <c r="BP453" s="492">
        <v>63</v>
      </c>
      <c r="BQ453" s="492">
        <v>64</v>
      </c>
      <c r="BR453" s="492">
        <v>65</v>
      </c>
      <c r="BS453" s="492">
        <v>66</v>
      </c>
      <c r="BT453" s="492">
        <v>67</v>
      </c>
      <c r="BU453" s="492">
        <v>68</v>
      </c>
      <c r="BV453" s="492">
        <v>69</v>
      </c>
      <c r="BW453" s="492">
        <v>70</v>
      </c>
      <c r="BX453" s="492">
        <v>71</v>
      </c>
      <c r="BY453" s="492">
        <v>72</v>
      </c>
      <c r="BZ453" s="492">
        <v>73</v>
      </c>
      <c r="CA453" s="492">
        <v>74</v>
      </c>
      <c r="CB453" s="492">
        <v>75</v>
      </c>
      <c r="CC453" s="492">
        <v>76</v>
      </c>
      <c r="CD453" s="492">
        <v>77</v>
      </c>
      <c r="CE453" s="492">
        <v>78</v>
      </c>
      <c r="CF453" s="492">
        <v>79</v>
      </c>
      <c r="CG453" s="492">
        <v>80</v>
      </c>
      <c r="CH453" s="492">
        <v>81</v>
      </c>
      <c r="CI453" s="492">
        <v>82</v>
      </c>
      <c r="CJ453" s="492">
        <v>83</v>
      </c>
      <c r="CK453" s="492">
        <v>84</v>
      </c>
      <c r="CL453" s="492">
        <v>85</v>
      </c>
      <c r="CM453" s="492">
        <v>86</v>
      </c>
      <c r="CN453" s="492">
        <v>87</v>
      </c>
      <c r="CO453" s="492">
        <v>88</v>
      </c>
      <c r="CP453" s="492">
        <v>89</v>
      </c>
      <c r="CR453" s="492">
        <v>90</v>
      </c>
      <c r="CS453" s="492">
        <v>91</v>
      </c>
      <c r="CT453" s="492">
        <v>92</v>
      </c>
      <c r="CU453" s="492">
        <v>93</v>
      </c>
    </row>
    <row r="454" spans="4:100">
      <c r="E454" s="492" t="s">
        <v>311</v>
      </c>
      <c r="F454" s="492">
        <v>44</v>
      </c>
      <c r="G454" s="492">
        <v>63</v>
      </c>
      <c r="H454" s="492">
        <v>91</v>
      </c>
      <c r="I454" s="492">
        <v>77</v>
      </c>
      <c r="J454" s="492">
        <v>36</v>
      </c>
      <c r="K454" s="492">
        <v>15</v>
      </c>
      <c r="L454" s="492">
        <v>48</v>
      </c>
      <c r="M454" s="492">
        <v>39</v>
      </c>
      <c r="N454" s="492">
        <v>68</v>
      </c>
      <c r="O454" s="492">
        <v>21</v>
      </c>
      <c r="P454" s="492">
        <v>50</v>
      </c>
      <c r="Q454" s="492">
        <v>18</v>
      </c>
      <c r="R454" s="492">
        <v>62</v>
      </c>
      <c r="S454" s="492">
        <v>73</v>
      </c>
      <c r="T454" s="492">
        <v>42</v>
      </c>
      <c r="U454" s="492">
        <v>29</v>
      </c>
      <c r="V454" s="492">
        <v>65</v>
      </c>
      <c r="W454" s="492">
        <v>40</v>
      </c>
      <c r="X454" s="492">
        <v>52</v>
      </c>
      <c r="Y454" s="492">
        <v>71</v>
      </c>
      <c r="Z454" s="492">
        <v>89</v>
      </c>
      <c r="AA454" s="492">
        <v>38</v>
      </c>
      <c r="AB454" s="492">
        <v>67</v>
      </c>
      <c r="AC454" s="492">
        <v>56</v>
      </c>
      <c r="AD454" s="492">
        <v>76</v>
      </c>
      <c r="AE454" s="492">
        <v>70</v>
      </c>
      <c r="AF454" s="492">
        <v>23</v>
      </c>
      <c r="AG454" s="492">
        <v>12</v>
      </c>
      <c r="AH454" s="492">
        <v>16</v>
      </c>
      <c r="AI454" s="492">
        <v>46</v>
      </c>
      <c r="AJ454" s="492">
        <v>93</v>
      </c>
      <c r="AK454" s="492">
        <v>69</v>
      </c>
      <c r="AL454" s="492">
        <v>2</v>
      </c>
      <c r="AM454" s="492">
        <v>32</v>
      </c>
      <c r="AN454" s="492">
        <v>6</v>
      </c>
      <c r="AO454" s="492">
        <v>4</v>
      </c>
      <c r="AP454" s="492">
        <v>92</v>
      </c>
      <c r="AQ454" s="492">
        <v>82</v>
      </c>
      <c r="AR454" s="492">
        <v>41</v>
      </c>
      <c r="AS454" s="492">
        <v>88</v>
      </c>
      <c r="AT454" s="492">
        <v>60</v>
      </c>
      <c r="AU454" s="492">
        <v>8</v>
      </c>
      <c r="AV454" s="492">
        <v>45</v>
      </c>
      <c r="AW454" s="492">
        <v>86</v>
      </c>
      <c r="AX454" s="492">
        <v>61</v>
      </c>
      <c r="AY454" s="492">
        <v>80</v>
      </c>
      <c r="AZ454" s="492">
        <v>34</v>
      </c>
      <c r="BA454" s="492">
        <v>74</v>
      </c>
      <c r="BB454" s="492">
        <v>22</v>
      </c>
      <c r="BC454" s="492">
        <v>57</v>
      </c>
      <c r="BD454" s="492">
        <v>9</v>
      </c>
      <c r="BE454" s="492">
        <v>28</v>
      </c>
      <c r="BF454" s="492">
        <v>5</v>
      </c>
      <c r="BG454" s="492">
        <v>66</v>
      </c>
      <c r="BH454" s="492">
        <v>51</v>
      </c>
      <c r="BI454" s="492">
        <v>24</v>
      </c>
      <c r="BJ454" s="492">
        <v>13</v>
      </c>
      <c r="BK454" s="492">
        <v>75</v>
      </c>
      <c r="BL454" s="492">
        <v>53</v>
      </c>
      <c r="BM454" s="492">
        <v>90</v>
      </c>
      <c r="BN454" s="492">
        <v>19</v>
      </c>
      <c r="BO454" s="492">
        <v>59</v>
      </c>
      <c r="BP454" s="492">
        <v>10</v>
      </c>
      <c r="BQ454" s="492">
        <v>11</v>
      </c>
      <c r="BR454" s="492">
        <v>47</v>
      </c>
      <c r="BS454" s="492">
        <v>84</v>
      </c>
      <c r="BT454" s="492">
        <v>79</v>
      </c>
      <c r="BU454" s="492">
        <v>17</v>
      </c>
      <c r="BV454" s="492">
        <v>58</v>
      </c>
      <c r="BW454" s="492">
        <v>3</v>
      </c>
      <c r="BX454" s="492">
        <v>35</v>
      </c>
      <c r="BY454" s="492">
        <v>20</v>
      </c>
      <c r="BZ454" s="492">
        <v>14</v>
      </c>
      <c r="CA454" s="492">
        <v>37</v>
      </c>
      <c r="CB454" s="492">
        <v>83</v>
      </c>
      <c r="CC454" s="492">
        <v>25</v>
      </c>
      <c r="CD454" s="492">
        <v>49</v>
      </c>
      <c r="CE454" s="492">
        <v>72</v>
      </c>
      <c r="CF454" s="492">
        <v>31</v>
      </c>
      <c r="CG454" s="492">
        <v>26</v>
      </c>
      <c r="CH454" s="492">
        <v>54</v>
      </c>
      <c r="CI454" s="492">
        <v>64</v>
      </c>
      <c r="CJ454" s="492">
        <v>87</v>
      </c>
      <c r="CK454" s="492">
        <v>7</v>
      </c>
      <c r="CL454" s="492">
        <v>1</v>
      </c>
      <c r="CM454" s="492">
        <v>85</v>
      </c>
      <c r="CN454" s="492">
        <v>33</v>
      </c>
      <c r="CO454" s="492">
        <v>27</v>
      </c>
      <c r="CP454" s="492">
        <v>43</v>
      </c>
      <c r="CR454" s="492">
        <v>55</v>
      </c>
      <c r="CS454" s="492">
        <v>78</v>
      </c>
      <c r="CT454" s="492">
        <v>30</v>
      </c>
      <c r="CU454" s="492">
        <v>81</v>
      </c>
    </row>
    <row r="457" spans="4:100">
      <c r="D457" s="496">
        <v>94</v>
      </c>
      <c r="E457" s="496" t="s">
        <v>338</v>
      </c>
    </row>
    <row r="458" spans="4:100">
      <c r="E458" s="492" t="s">
        <v>283</v>
      </c>
      <c r="F458" s="492">
        <v>1</v>
      </c>
      <c r="G458" s="492">
        <v>2</v>
      </c>
      <c r="H458" s="492">
        <v>3</v>
      </c>
      <c r="I458" s="492">
        <v>4</v>
      </c>
      <c r="J458" s="492">
        <v>5</v>
      </c>
      <c r="K458" s="492">
        <v>6</v>
      </c>
      <c r="L458" s="492">
        <v>7</v>
      </c>
      <c r="M458" s="492">
        <v>8</v>
      </c>
      <c r="N458" s="492">
        <v>9</v>
      </c>
      <c r="O458" s="492">
        <v>10</v>
      </c>
      <c r="P458" s="492">
        <v>11</v>
      </c>
      <c r="Q458" s="492">
        <v>12</v>
      </c>
      <c r="R458" s="492">
        <v>13</v>
      </c>
      <c r="S458" s="492">
        <v>14</v>
      </c>
      <c r="T458" s="492">
        <v>15</v>
      </c>
      <c r="U458" s="492">
        <v>16</v>
      </c>
      <c r="V458" s="492">
        <v>17</v>
      </c>
      <c r="W458" s="492">
        <v>18</v>
      </c>
      <c r="X458" s="492">
        <v>19</v>
      </c>
      <c r="Y458" s="492">
        <v>20</v>
      </c>
      <c r="Z458" s="492">
        <v>21</v>
      </c>
      <c r="AA458" s="492">
        <v>22</v>
      </c>
      <c r="AB458" s="492">
        <v>23</v>
      </c>
      <c r="AC458" s="492">
        <v>24</v>
      </c>
      <c r="AD458" s="492">
        <v>25</v>
      </c>
      <c r="AE458" s="492">
        <v>26</v>
      </c>
      <c r="AF458" s="492">
        <v>27</v>
      </c>
      <c r="AG458" s="492">
        <v>28</v>
      </c>
      <c r="AH458" s="492">
        <v>29</v>
      </c>
      <c r="AI458" s="492">
        <v>30</v>
      </c>
      <c r="AJ458" s="492">
        <v>31</v>
      </c>
      <c r="AK458" s="492">
        <v>32</v>
      </c>
      <c r="AL458" s="492">
        <v>33</v>
      </c>
      <c r="AM458" s="492">
        <v>34</v>
      </c>
      <c r="AN458" s="492">
        <v>35</v>
      </c>
      <c r="AO458" s="492">
        <v>36</v>
      </c>
      <c r="AP458" s="492">
        <v>37</v>
      </c>
      <c r="AQ458" s="492">
        <v>38</v>
      </c>
      <c r="AR458" s="492">
        <v>39</v>
      </c>
      <c r="AS458" s="492">
        <v>40</v>
      </c>
      <c r="AT458" s="492">
        <v>41</v>
      </c>
      <c r="AU458" s="492">
        <v>42</v>
      </c>
      <c r="AV458" s="492">
        <v>43</v>
      </c>
      <c r="AW458" s="492">
        <v>44</v>
      </c>
      <c r="AX458" s="492">
        <v>45</v>
      </c>
      <c r="AY458" s="492">
        <v>46</v>
      </c>
      <c r="AZ458" s="492">
        <v>47</v>
      </c>
      <c r="BA458" s="492">
        <v>48</v>
      </c>
      <c r="BB458" s="492">
        <v>49</v>
      </c>
      <c r="BC458" s="492">
        <v>50</v>
      </c>
      <c r="BD458" s="492">
        <v>51</v>
      </c>
      <c r="BE458" s="492">
        <v>52</v>
      </c>
      <c r="BF458" s="492">
        <v>53</v>
      </c>
      <c r="BG458" s="492">
        <v>54</v>
      </c>
      <c r="BH458" s="492">
        <v>55</v>
      </c>
      <c r="BI458" s="492">
        <v>56</v>
      </c>
      <c r="BJ458" s="492">
        <v>57</v>
      </c>
      <c r="BK458" s="492">
        <v>58</v>
      </c>
      <c r="BL458" s="492">
        <v>59</v>
      </c>
      <c r="BM458" s="492">
        <v>60</v>
      </c>
      <c r="BN458" s="492">
        <v>61</v>
      </c>
      <c r="BO458" s="492">
        <v>62</v>
      </c>
      <c r="BP458" s="492">
        <v>63</v>
      </c>
      <c r="BQ458" s="492">
        <v>64</v>
      </c>
      <c r="BR458" s="492">
        <v>65</v>
      </c>
      <c r="BS458" s="492">
        <v>66</v>
      </c>
      <c r="BT458" s="492">
        <v>67</v>
      </c>
      <c r="BU458" s="492">
        <v>68</v>
      </c>
      <c r="BV458" s="492">
        <v>69</v>
      </c>
      <c r="BW458" s="492">
        <v>70</v>
      </c>
      <c r="BX458" s="492">
        <v>71</v>
      </c>
      <c r="BY458" s="492">
        <v>72</v>
      </c>
      <c r="BZ458" s="492">
        <v>73</v>
      </c>
      <c r="CA458" s="492">
        <v>74</v>
      </c>
      <c r="CB458" s="492">
        <v>75</v>
      </c>
      <c r="CC458" s="492">
        <v>76</v>
      </c>
      <c r="CD458" s="492">
        <v>77</v>
      </c>
      <c r="CE458" s="492">
        <v>78</v>
      </c>
      <c r="CF458" s="492">
        <v>79</v>
      </c>
      <c r="CG458" s="492">
        <v>80</v>
      </c>
      <c r="CH458" s="492">
        <v>81</v>
      </c>
      <c r="CI458" s="492">
        <v>82</v>
      </c>
      <c r="CJ458" s="492">
        <v>83</v>
      </c>
      <c r="CK458" s="492">
        <v>84</v>
      </c>
      <c r="CL458" s="492">
        <v>85</v>
      </c>
      <c r="CM458" s="492">
        <v>86</v>
      </c>
      <c r="CN458" s="492">
        <v>87</v>
      </c>
      <c r="CO458" s="492">
        <v>88</v>
      </c>
      <c r="CP458" s="492">
        <v>89</v>
      </c>
      <c r="CQ458" s="492">
        <v>90</v>
      </c>
      <c r="CR458" s="492">
        <v>91</v>
      </c>
      <c r="CS458" s="492">
        <v>92</v>
      </c>
      <c r="CT458" s="492">
        <v>93</v>
      </c>
      <c r="CU458" s="492">
        <v>94</v>
      </c>
    </row>
    <row r="459" spans="4:100">
      <c r="E459" s="492" t="s">
        <v>311</v>
      </c>
      <c r="F459" s="492">
        <v>75</v>
      </c>
      <c r="G459" s="492">
        <v>33</v>
      </c>
      <c r="H459" s="492">
        <v>5</v>
      </c>
      <c r="I459" s="492">
        <v>23</v>
      </c>
      <c r="J459" s="492">
        <v>92</v>
      </c>
      <c r="K459" s="492">
        <v>84</v>
      </c>
      <c r="L459" s="492">
        <v>28</v>
      </c>
      <c r="M459" s="492">
        <v>57</v>
      </c>
      <c r="N459" s="492">
        <v>88</v>
      </c>
      <c r="O459" s="492">
        <v>31</v>
      </c>
      <c r="P459" s="492">
        <v>10</v>
      </c>
      <c r="Q459" s="492">
        <v>90</v>
      </c>
      <c r="R459" s="492">
        <v>27</v>
      </c>
      <c r="S459" s="492">
        <v>63</v>
      </c>
      <c r="T459" s="492">
        <v>16</v>
      </c>
      <c r="U459" s="492">
        <v>20</v>
      </c>
      <c r="V459" s="492">
        <v>53</v>
      </c>
      <c r="W459" s="492">
        <v>65</v>
      </c>
      <c r="X459" s="492">
        <v>83</v>
      </c>
      <c r="Y459" s="492">
        <v>21</v>
      </c>
      <c r="Z459" s="492">
        <v>64</v>
      </c>
      <c r="AA459" s="492">
        <v>78</v>
      </c>
      <c r="AB459" s="492">
        <v>67</v>
      </c>
      <c r="AC459" s="492">
        <v>11</v>
      </c>
      <c r="AD459" s="492">
        <v>8</v>
      </c>
      <c r="AE459" s="492">
        <v>94</v>
      </c>
      <c r="AF459" s="492">
        <v>58</v>
      </c>
      <c r="AG459" s="492">
        <v>2</v>
      </c>
      <c r="AH459" s="492">
        <v>6</v>
      </c>
      <c r="AI459" s="492">
        <v>71</v>
      </c>
      <c r="AJ459" s="492">
        <v>49</v>
      </c>
      <c r="AK459" s="492">
        <v>55</v>
      </c>
      <c r="AL459" s="492">
        <v>45</v>
      </c>
      <c r="AM459" s="492">
        <v>81</v>
      </c>
      <c r="AN459" s="492">
        <v>37</v>
      </c>
      <c r="AO459" s="492">
        <v>14</v>
      </c>
      <c r="AP459" s="492">
        <v>89</v>
      </c>
      <c r="AQ459" s="492">
        <v>54</v>
      </c>
      <c r="AR459" s="492">
        <v>56</v>
      </c>
      <c r="AS459" s="492">
        <v>41</v>
      </c>
      <c r="AT459" s="492">
        <v>74</v>
      </c>
      <c r="AU459" s="492">
        <v>19</v>
      </c>
      <c r="AV459" s="492">
        <v>30</v>
      </c>
      <c r="AW459" s="492">
        <v>91</v>
      </c>
      <c r="AX459" s="492">
        <v>66</v>
      </c>
      <c r="AY459" s="492">
        <v>44</v>
      </c>
      <c r="AZ459" s="492">
        <v>60</v>
      </c>
      <c r="BA459" s="492">
        <v>50</v>
      </c>
      <c r="BB459" s="492">
        <v>68</v>
      </c>
      <c r="BC459" s="492">
        <v>76</v>
      </c>
      <c r="BD459" s="492">
        <v>80</v>
      </c>
      <c r="BE459" s="492">
        <v>43</v>
      </c>
      <c r="BF459" s="492">
        <v>72</v>
      </c>
      <c r="BG459" s="492">
        <v>12</v>
      </c>
      <c r="BH459" s="492">
        <v>51</v>
      </c>
      <c r="BI459" s="492">
        <v>70</v>
      </c>
      <c r="BJ459" s="492">
        <v>93</v>
      </c>
      <c r="BK459" s="492">
        <v>77</v>
      </c>
      <c r="BL459" s="492">
        <v>87</v>
      </c>
      <c r="BM459" s="492">
        <v>47</v>
      </c>
      <c r="BN459" s="492">
        <v>35</v>
      </c>
      <c r="BO459" s="492">
        <v>39</v>
      </c>
      <c r="BP459" s="492">
        <v>42</v>
      </c>
      <c r="BQ459" s="492">
        <v>22</v>
      </c>
      <c r="BR459" s="492">
        <v>18</v>
      </c>
      <c r="BS459" s="492">
        <v>40</v>
      </c>
      <c r="BT459" s="492">
        <v>25</v>
      </c>
      <c r="BU459" s="492">
        <v>85</v>
      </c>
      <c r="BV459" s="492">
        <v>46</v>
      </c>
      <c r="BW459" s="492">
        <v>62</v>
      </c>
      <c r="BX459" s="492">
        <v>69</v>
      </c>
      <c r="BY459" s="492">
        <v>48</v>
      </c>
      <c r="BZ459" s="492">
        <v>24</v>
      </c>
      <c r="CA459" s="492">
        <v>61</v>
      </c>
      <c r="CB459" s="492">
        <v>38</v>
      </c>
      <c r="CC459" s="492">
        <v>9</v>
      </c>
      <c r="CD459" s="492">
        <v>79</v>
      </c>
      <c r="CE459" s="492">
        <v>17</v>
      </c>
      <c r="CF459" s="492">
        <v>36</v>
      </c>
      <c r="CG459" s="492">
        <v>26</v>
      </c>
      <c r="CH459" s="492">
        <v>34</v>
      </c>
      <c r="CI459" s="492">
        <v>4</v>
      </c>
      <c r="CJ459" s="492">
        <v>82</v>
      </c>
      <c r="CK459" s="492">
        <v>13</v>
      </c>
      <c r="CL459" s="492">
        <v>52</v>
      </c>
      <c r="CM459" s="492">
        <v>59</v>
      </c>
      <c r="CN459" s="492">
        <v>73</v>
      </c>
      <c r="CO459" s="492">
        <v>32</v>
      </c>
      <c r="CP459" s="492">
        <v>1</v>
      </c>
      <c r="CQ459" s="492">
        <v>86</v>
      </c>
      <c r="CR459" s="492">
        <v>15</v>
      </c>
      <c r="CS459" s="492">
        <v>29</v>
      </c>
      <c r="CT459" s="492">
        <v>7</v>
      </c>
      <c r="CU459" s="492">
        <v>3</v>
      </c>
    </row>
    <row r="462" spans="4:100">
      <c r="D462" s="496">
        <v>95</v>
      </c>
      <c r="E462" s="496" t="s">
        <v>338</v>
      </c>
    </row>
    <row r="463" spans="4:100">
      <c r="E463" s="492" t="s">
        <v>283</v>
      </c>
      <c r="F463" s="492">
        <v>1</v>
      </c>
      <c r="G463" s="492">
        <v>2</v>
      </c>
      <c r="H463" s="492">
        <v>3</v>
      </c>
      <c r="I463" s="492">
        <v>4</v>
      </c>
      <c r="J463" s="492">
        <v>5</v>
      </c>
      <c r="K463" s="492">
        <v>6</v>
      </c>
      <c r="L463" s="492">
        <v>7</v>
      </c>
      <c r="M463" s="492">
        <v>8</v>
      </c>
      <c r="N463" s="492">
        <v>9</v>
      </c>
      <c r="O463" s="492">
        <v>10</v>
      </c>
      <c r="P463" s="492">
        <v>11</v>
      </c>
      <c r="Q463" s="492">
        <v>12</v>
      </c>
      <c r="R463" s="492">
        <v>13</v>
      </c>
      <c r="S463" s="492">
        <v>14</v>
      </c>
      <c r="T463" s="492">
        <v>15</v>
      </c>
      <c r="U463" s="492">
        <v>16</v>
      </c>
      <c r="V463" s="492">
        <v>17</v>
      </c>
      <c r="W463" s="492">
        <v>18</v>
      </c>
      <c r="X463" s="492">
        <v>19</v>
      </c>
      <c r="Y463" s="492">
        <v>20</v>
      </c>
      <c r="Z463" s="492">
        <v>21</v>
      </c>
      <c r="AA463" s="492">
        <v>22</v>
      </c>
      <c r="AB463" s="492">
        <v>23</v>
      </c>
      <c r="AC463" s="492">
        <v>24</v>
      </c>
      <c r="AD463" s="492">
        <v>25</v>
      </c>
      <c r="AE463" s="492">
        <v>26</v>
      </c>
      <c r="AF463" s="492">
        <v>27</v>
      </c>
      <c r="AG463" s="492">
        <v>28</v>
      </c>
      <c r="AH463" s="492">
        <v>29</v>
      </c>
      <c r="AI463" s="492">
        <v>30</v>
      </c>
      <c r="AJ463" s="492">
        <v>31</v>
      </c>
      <c r="AK463" s="492">
        <v>32</v>
      </c>
      <c r="AL463" s="492">
        <v>33</v>
      </c>
      <c r="AM463" s="492">
        <v>34</v>
      </c>
      <c r="AN463" s="492">
        <v>35</v>
      </c>
      <c r="AO463" s="492">
        <v>36</v>
      </c>
      <c r="AP463" s="492">
        <v>37</v>
      </c>
      <c r="AQ463" s="492">
        <v>38</v>
      </c>
      <c r="AR463" s="492">
        <v>39</v>
      </c>
      <c r="AS463" s="492">
        <v>40</v>
      </c>
      <c r="AT463" s="492">
        <v>41</v>
      </c>
      <c r="AU463" s="492">
        <v>42</v>
      </c>
      <c r="AV463" s="492">
        <v>43</v>
      </c>
      <c r="AW463" s="492">
        <v>44</v>
      </c>
      <c r="AX463" s="492">
        <v>45</v>
      </c>
      <c r="AY463" s="492">
        <v>46</v>
      </c>
      <c r="AZ463" s="492">
        <v>47</v>
      </c>
      <c r="BA463" s="492">
        <v>48</v>
      </c>
      <c r="BB463" s="492">
        <v>49</v>
      </c>
      <c r="BC463" s="492">
        <v>50</v>
      </c>
      <c r="BD463" s="492">
        <v>51</v>
      </c>
      <c r="BE463" s="492">
        <v>52</v>
      </c>
      <c r="BF463" s="492">
        <v>53</v>
      </c>
      <c r="BG463" s="492">
        <v>54</v>
      </c>
      <c r="BH463" s="492">
        <v>55</v>
      </c>
      <c r="BI463" s="492">
        <v>56</v>
      </c>
      <c r="BJ463" s="492">
        <v>57</v>
      </c>
      <c r="BK463" s="492">
        <v>58</v>
      </c>
      <c r="BL463" s="492">
        <v>59</v>
      </c>
      <c r="BM463" s="492">
        <v>60</v>
      </c>
      <c r="BN463" s="492">
        <v>61</v>
      </c>
      <c r="BO463" s="492">
        <v>62</v>
      </c>
      <c r="BP463" s="492">
        <v>63</v>
      </c>
      <c r="BQ463" s="492">
        <v>64</v>
      </c>
      <c r="BR463" s="492">
        <v>65</v>
      </c>
      <c r="BS463" s="492">
        <v>66</v>
      </c>
      <c r="BT463" s="492">
        <v>67</v>
      </c>
      <c r="BU463" s="492">
        <v>68</v>
      </c>
      <c r="BV463" s="492">
        <v>69</v>
      </c>
      <c r="BW463" s="492">
        <v>70</v>
      </c>
      <c r="BX463" s="492">
        <v>71</v>
      </c>
      <c r="BY463" s="492">
        <v>72</v>
      </c>
      <c r="BZ463" s="492">
        <v>73</v>
      </c>
      <c r="CA463" s="492">
        <v>74</v>
      </c>
      <c r="CB463" s="492">
        <v>75</v>
      </c>
      <c r="CC463" s="492">
        <v>76</v>
      </c>
      <c r="CD463" s="492">
        <v>77</v>
      </c>
      <c r="CE463" s="492">
        <v>78</v>
      </c>
      <c r="CF463" s="492">
        <v>79</v>
      </c>
      <c r="CG463" s="492">
        <v>80</v>
      </c>
      <c r="CH463" s="492">
        <v>81</v>
      </c>
      <c r="CI463" s="492">
        <v>82</v>
      </c>
      <c r="CJ463" s="492">
        <v>83</v>
      </c>
      <c r="CK463" s="492">
        <v>84</v>
      </c>
      <c r="CL463" s="492">
        <v>85</v>
      </c>
      <c r="CM463" s="492">
        <v>86</v>
      </c>
      <c r="CN463" s="492">
        <v>87</v>
      </c>
      <c r="CO463" s="492">
        <v>88</v>
      </c>
      <c r="CP463" s="492">
        <v>89</v>
      </c>
      <c r="CQ463" s="492">
        <v>90</v>
      </c>
      <c r="CR463" s="492">
        <v>91</v>
      </c>
      <c r="CS463" s="492">
        <v>92</v>
      </c>
      <c r="CT463" s="492">
        <v>93</v>
      </c>
      <c r="CU463" s="492">
        <v>94</v>
      </c>
      <c r="CV463" s="492">
        <v>95</v>
      </c>
    </row>
    <row r="464" spans="4:100">
      <c r="E464" s="492" t="s">
        <v>311</v>
      </c>
      <c r="F464" s="492">
        <v>94</v>
      </c>
      <c r="G464" s="492">
        <v>55</v>
      </c>
      <c r="H464" s="492">
        <v>2</v>
      </c>
      <c r="I464" s="492">
        <v>32</v>
      </c>
      <c r="J464" s="492">
        <v>26</v>
      </c>
      <c r="K464" s="492">
        <v>69</v>
      </c>
      <c r="L464" s="492">
        <v>33</v>
      </c>
      <c r="M464" s="492">
        <v>85</v>
      </c>
      <c r="N464" s="492">
        <v>53</v>
      </c>
      <c r="O464" s="492">
        <v>22</v>
      </c>
      <c r="P464" s="492">
        <v>5</v>
      </c>
      <c r="Q464" s="492">
        <v>54</v>
      </c>
      <c r="R464" s="492">
        <v>64</v>
      </c>
      <c r="S464" s="492">
        <v>42</v>
      </c>
      <c r="T464" s="492">
        <v>46</v>
      </c>
      <c r="U464" s="492">
        <v>10</v>
      </c>
      <c r="V464" s="492">
        <v>95</v>
      </c>
      <c r="W464" s="492">
        <v>89</v>
      </c>
      <c r="X464" s="492">
        <v>13</v>
      </c>
      <c r="Y464" s="492">
        <v>71</v>
      </c>
      <c r="Z464" s="492">
        <v>75</v>
      </c>
      <c r="AA464" s="492">
        <v>58</v>
      </c>
      <c r="AB464" s="492">
        <v>15</v>
      </c>
      <c r="AC464" s="492">
        <v>77</v>
      </c>
      <c r="AD464" s="492">
        <v>17</v>
      </c>
      <c r="AE464" s="492">
        <v>25</v>
      </c>
      <c r="AF464" s="492">
        <v>63</v>
      </c>
      <c r="AG464" s="492">
        <v>87</v>
      </c>
      <c r="AH464" s="492">
        <v>41</v>
      </c>
      <c r="AI464" s="492">
        <v>68</v>
      </c>
      <c r="AJ464" s="492">
        <v>4</v>
      </c>
      <c r="AK464" s="492">
        <v>28</v>
      </c>
      <c r="AL464" s="492">
        <v>52</v>
      </c>
      <c r="AM464" s="492">
        <v>81</v>
      </c>
      <c r="AN464" s="492">
        <v>36</v>
      </c>
      <c r="AO464" s="492">
        <v>35</v>
      </c>
      <c r="AP464" s="492">
        <v>73</v>
      </c>
      <c r="AQ464" s="492">
        <v>49</v>
      </c>
      <c r="AR464" s="492">
        <v>91</v>
      </c>
      <c r="AS464" s="492">
        <v>76</v>
      </c>
      <c r="AT464" s="492">
        <v>29</v>
      </c>
      <c r="AU464" s="492">
        <v>14</v>
      </c>
      <c r="AV464" s="492">
        <v>40</v>
      </c>
      <c r="AW464" s="492">
        <v>6</v>
      </c>
      <c r="AX464" s="492">
        <v>31</v>
      </c>
      <c r="AY464" s="492">
        <v>39</v>
      </c>
      <c r="AZ464" s="492">
        <v>30</v>
      </c>
      <c r="BA464" s="492">
        <v>80</v>
      </c>
      <c r="BB464" s="492">
        <v>43</v>
      </c>
      <c r="BC464" s="492">
        <v>67</v>
      </c>
      <c r="BD464" s="492">
        <v>90</v>
      </c>
      <c r="BE464" s="492">
        <v>23</v>
      </c>
      <c r="BF464" s="492">
        <v>72</v>
      </c>
      <c r="BG464" s="492">
        <v>3</v>
      </c>
      <c r="BH464" s="492">
        <v>66</v>
      </c>
      <c r="BI464" s="492">
        <v>65</v>
      </c>
      <c r="BJ464" s="492">
        <v>19</v>
      </c>
      <c r="BK464" s="492">
        <v>44</v>
      </c>
      <c r="BL464" s="492">
        <v>82</v>
      </c>
      <c r="BM464" s="492">
        <v>11</v>
      </c>
      <c r="BN464" s="492">
        <v>59</v>
      </c>
      <c r="BO464" s="492">
        <v>38</v>
      </c>
      <c r="BP464" s="492">
        <v>47</v>
      </c>
      <c r="BQ464" s="492">
        <v>1</v>
      </c>
      <c r="BR464" s="492">
        <v>83</v>
      </c>
      <c r="BS464" s="492">
        <v>84</v>
      </c>
      <c r="BT464" s="492">
        <v>93</v>
      </c>
      <c r="BU464" s="492">
        <v>50</v>
      </c>
      <c r="BV464" s="492">
        <v>16</v>
      </c>
      <c r="BW464" s="492">
        <v>86</v>
      </c>
      <c r="BX464" s="492">
        <v>70</v>
      </c>
      <c r="BY464" s="492">
        <v>9</v>
      </c>
      <c r="BZ464" s="492">
        <v>57</v>
      </c>
      <c r="CA464" s="492">
        <v>21</v>
      </c>
      <c r="CB464" s="492">
        <v>92</v>
      </c>
      <c r="CC464" s="492">
        <v>20</v>
      </c>
      <c r="CD464" s="492">
        <v>24</v>
      </c>
      <c r="CE464" s="492">
        <v>34</v>
      </c>
      <c r="CF464" s="492">
        <v>27</v>
      </c>
      <c r="CG464" s="492">
        <v>51</v>
      </c>
      <c r="CH464" s="492">
        <v>79</v>
      </c>
      <c r="CI464" s="492">
        <v>48</v>
      </c>
      <c r="CJ464" s="492">
        <v>12</v>
      </c>
      <c r="CK464" s="492">
        <v>61</v>
      </c>
      <c r="CL464" s="492">
        <v>8</v>
      </c>
      <c r="CM464" s="492">
        <v>45</v>
      </c>
      <c r="CN464" s="492">
        <v>88</v>
      </c>
      <c r="CO464" s="492">
        <v>74</v>
      </c>
      <c r="CP464" s="492">
        <v>18</v>
      </c>
      <c r="CQ464" s="492">
        <v>56</v>
      </c>
      <c r="CR464" s="492">
        <v>60</v>
      </c>
      <c r="CS464" s="492">
        <v>78</v>
      </c>
      <c r="CT464" s="492">
        <v>37</v>
      </c>
      <c r="CU464" s="492">
        <v>62</v>
      </c>
      <c r="CV464" s="492">
        <v>7</v>
      </c>
    </row>
    <row r="467" spans="4:104">
      <c r="D467" s="496">
        <v>96</v>
      </c>
      <c r="E467" s="496" t="s">
        <v>338</v>
      </c>
    </row>
    <row r="468" spans="4:104">
      <c r="E468" s="492" t="s">
        <v>283</v>
      </c>
      <c r="F468" s="492">
        <v>1</v>
      </c>
      <c r="G468" s="492">
        <v>2</v>
      </c>
      <c r="H468" s="492">
        <v>3</v>
      </c>
      <c r="I468" s="492">
        <v>4</v>
      </c>
      <c r="J468" s="492">
        <v>5</v>
      </c>
      <c r="K468" s="492">
        <v>6</v>
      </c>
      <c r="L468" s="492">
        <v>7</v>
      </c>
      <c r="M468" s="492">
        <v>8</v>
      </c>
      <c r="N468" s="492">
        <v>9</v>
      </c>
      <c r="O468" s="492">
        <v>10</v>
      </c>
      <c r="P468" s="492">
        <v>11</v>
      </c>
      <c r="Q468" s="492">
        <v>12</v>
      </c>
      <c r="R468" s="492">
        <v>13</v>
      </c>
      <c r="S468" s="492">
        <v>14</v>
      </c>
      <c r="T468" s="492">
        <v>15</v>
      </c>
      <c r="U468" s="492">
        <v>16</v>
      </c>
      <c r="V468" s="492">
        <v>17</v>
      </c>
      <c r="W468" s="492">
        <v>18</v>
      </c>
      <c r="X468" s="492">
        <v>19</v>
      </c>
      <c r="Y468" s="492">
        <v>20</v>
      </c>
      <c r="Z468" s="492">
        <v>21</v>
      </c>
      <c r="AA468" s="492">
        <v>22</v>
      </c>
      <c r="AB468" s="492">
        <v>23</v>
      </c>
      <c r="AC468" s="492">
        <v>24</v>
      </c>
      <c r="AD468" s="492">
        <v>25</v>
      </c>
      <c r="AE468" s="492">
        <v>26</v>
      </c>
      <c r="AF468" s="492">
        <v>27</v>
      </c>
      <c r="AG468" s="492">
        <v>28</v>
      </c>
      <c r="AH468" s="492">
        <v>29</v>
      </c>
      <c r="AI468" s="492">
        <v>30</v>
      </c>
      <c r="AJ468" s="492">
        <v>31</v>
      </c>
      <c r="AK468" s="492">
        <v>32</v>
      </c>
      <c r="AL468" s="492">
        <v>33</v>
      </c>
      <c r="AM468" s="492">
        <v>34</v>
      </c>
      <c r="AN468" s="492">
        <v>35</v>
      </c>
      <c r="AO468" s="492">
        <v>36</v>
      </c>
      <c r="AP468" s="492">
        <v>37</v>
      </c>
      <c r="AQ468" s="492">
        <v>38</v>
      </c>
      <c r="AR468" s="492">
        <v>39</v>
      </c>
      <c r="AS468" s="492">
        <v>40</v>
      </c>
      <c r="AT468" s="492">
        <v>41</v>
      </c>
      <c r="AU468" s="492">
        <v>42</v>
      </c>
      <c r="AV468" s="492">
        <v>43</v>
      </c>
      <c r="AW468" s="492">
        <v>44</v>
      </c>
      <c r="AX468" s="492">
        <v>45</v>
      </c>
      <c r="AY468" s="492">
        <v>46</v>
      </c>
      <c r="AZ468" s="492">
        <v>47</v>
      </c>
      <c r="BA468" s="492">
        <v>48</v>
      </c>
      <c r="BB468" s="492">
        <v>49</v>
      </c>
      <c r="BC468" s="492">
        <v>50</v>
      </c>
      <c r="BD468" s="492">
        <v>51</v>
      </c>
      <c r="BE468" s="492">
        <v>52</v>
      </c>
      <c r="BF468" s="492">
        <v>53</v>
      </c>
      <c r="BG468" s="492">
        <v>54</v>
      </c>
      <c r="BH468" s="492">
        <v>55</v>
      </c>
      <c r="BI468" s="492">
        <v>56</v>
      </c>
      <c r="BJ468" s="492">
        <v>57</v>
      </c>
      <c r="BK468" s="492">
        <v>58</v>
      </c>
      <c r="BL468" s="492">
        <v>59</v>
      </c>
      <c r="BM468" s="492">
        <v>60</v>
      </c>
      <c r="BN468" s="492">
        <v>61</v>
      </c>
      <c r="BO468" s="492">
        <v>62</v>
      </c>
      <c r="BP468" s="492">
        <v>63</v>
      </c>
      <c r="BQ468" s="492">
        <v>64</v>
      </c>
      <c r="BR468" s="492">
        <v>65</v>
      </c>
      <c r="BS468" s="492">
        <v>66</v>
      </c>
      <c r="BT468" s="492">
        <v>67</v>
      </c>
      <c r="BU468" s="492">
        <v>68</v>
      </c>
      <c r="BV468" s="492">
        <v>69</v>
      </c>
      <c r="BW468" s="492">
        <v>70</v>
      </c>
      <c r="BX468" s="492">
        <v>71</v>
      </c>
      <c r="BY468" s="492">
        <v>72</v>
      </c>
      <c r="BZ468" s="492">
        <v>73</v>
      </c>
      <c r="CA468" s="492">
        <v>74</v>
      </c>
      <c r="CB468" s="492">
        <v>75</v>
      </c>
      <c r="CC468" s="492">
        <v>76</v>
      </c>
      <c r="CD468" s="492">
        <v>77</v>
      </c>
      <c r="CE468" s="492">
        <v>78</v>
      </c>
      <c r="CF468" s="492">
        <v>79</v>
      </c>
      <c r="CG468" s="492">
        <v>80</v>
      </c>
      <c r="CH468" s="492">
        <v>81</v>
      </c>
      <c r="CI468" s="492">
        <v>82</v>
      </c>
      <c r="CJ468" s="492">
        <v>83</v>
      </c>
      <c r="CK468" s="492">
        <v>84</v>
      </c>
      <c r="CM468" s="492">
        <v>85</v>
      </c>
      <c r="CN468" s="492">
        <v>86</v>
      </c>
      <c r="CO468" s="492">
        <v>87</v>
      </c>
      <c r="CP468" s="492">
        <v>88</v>
      </c>
      <c r="CR468" s="492">
        <v>89</v>
      </c>
      <c r="CS468" s="492">
        <v>90</v>
      </c>
      <c r="CT468" s="492">
        <v>91</v>
      </c>
      <c r="CU468" s="492">
        <v>92</v>
      </c>
      <c r="CW468" s="492">
        <v>93</v>
      </c>
      <c r="CX468" s="492">
        <v>94</v>
      </c>
      <c r="CY468" s="492">
        <v>95</v>
      </c>
      <c r="CZ468" s="492">
        <v>96</v>
      </c>
    </row>
    <row r="469" spans="4:104">
      <c r="E469" s="492" t="s">
        <v>311</v>
      </c>
      <c r="F469" s="492">
        <v>30</v>
      </c>
      <c r="G469" s="492">
        <v>18</v>
      </c>
      <c r="H469" s="492">
        <v>70</v>
      </c>
      <c r="I469" s="492">
        <v>21</v>
      </c>
      <c r="J469" s="492">
        <v>53</v>
      </c>
      <c r="K469" s="492">
        <v>84</v>
      </c>
      <c r="L469" s="492">
        <v>43</v>
      </c>
      <c r="M469" s="492">
        <v>59</v>
      </c>
      <c r="N469" s="492">
        <v>93</v>
      </c>
      <c r="O469" s="492">
        <v>1</v>
      </c>
      <c r="P469" s="492">
        <v>40</v>
      </c>
      <c r="Q469" s="492">
        <v>83</v>
      </c>
      <c r="R469" s="492">
        <v>17</v>
      </c>
      <c r="S469" s="492">
        <v>26</v>
      </c>
      <c r="T469" s="492">
        <v>56</v>
      </c>
      <c r="U469" s="492">
        <v>19</v>
      </c>
      <c r="V469" s="492">
        <v>34</v>
      </c>
      <c r="W469" s="492">
        <v>94</v>
      </c>
      <c r="X469" s="492">
        <v>13</v>
      </c>
      <c r="Y469" s="492">
        <v>85</v>
      </c>
      <c r="Z469" s="492">
        <v>4</v>
      </c>
      <c r="AA469" s="492">
        <v>14</v>
      </c>
      <c r="AB469" s="492">
        <v>44</v>
      </c>
      <c r="AC469" s="492">
        <v>16</v>
      </c>
      <c r="AD469" s="492">
        <v>76</v>
      </c>
      <c r="AE469" s="492">
        <v>45</v>
      </c>
      <c r="AF469" s="492">
        <v>73</v>
      </c>
      <c r="AG469" s="492">
        <v>29</v>
      </c>
      <c r="AH469" s="492">
        <v>61</v>
      </c>
      <c r="AI469" s="492">
        <v>82</v>
      </c>
      <c r="AJ469" s="492">
        <v>39</v>
      </c>
      <c r="AK469" s="492">
        <v>10</v>
      </c>
      <c r="AL469" s="492">
        <v>57</v>
      </c>
      <c r="AM469" s="492">
        <v>63</v>
      </c>
      <c r="AN469" s="492">
        <v>66</v>
      </c>
      <c r="AO469" s="492">
        <v>96</v>
      </c>
      <c r="AP469" s="492">
        <v>78</v>
      </c>
      <c r="AQ469" s="492">
        <v>22</v>
      </c>
      <c r="AR469" s="492">
        <v>68</v>
      </c>
      <c r="AS469" s="492">
        <v>71</v>
      </c>
      <c r="AT469" s="492">
        <v>88</v>
      </c>
      <c r="AU469" s="492">
        <v>58</v>
      </c>
      <c r="AV469" s="492">
        <v>62</v>
      </c>
      <c r="AW469" s="492">
        <v>27</v>
      </c>
      <c r="AX469" s="492">
        <v>31</v>
      </c>
      <c r="AY469" s="492">
        <v>64</v>
      </c>
      <c r="AZ469" s="492">
        <v>23</v>
      </c>
      <c r="BA469" s="492">
        <v>55</v>
      </c>
      <c r="BB469" s="492">
        <v>89</v>
      </c>
      <c r="BC469" s="492">
        <v>81</v>
      </c>
      <c r="BD469" s="492">
        <v>75</v>
      </c>
      <c r="BE469" s="492">
        <v>95</v>
      </c>
      <c r="BF469" s="492">
        <v>65</v>
      </c>
      <c r="BG469" s="492">
        <v>46</v>
      </c>
      <c r="BH469" s="492">
        <v>52</v>
      </c>
      <c r="BI469" s="492">
        <v>24</v>
      </c>
      <c r="BJ469" s="492">
        <v>20</v>
      </c>
      <c r="BK469" s="492">
        <v>72</v>
      </c>
      <c r="BL469" s="492">
        <v>67</v>
      </c>
      <c r="BM469" s="492">
        <v>91</v>
      </c>
      <c r="BN469" s="492">
        <v>79</v>
      </c>
      <c r="BO469" s="492">
        <v>48</v>
      </c>
      <c r="BP469" s="492">
        <v>90</v>
      </c>
      <c r="BQ469" s="492">
        <v>7</v>
      </c>
      <c r="BR469" s="492">
        <v>2</v>
      </c>
      <c r="BS469" s="492">
        <v>35</v>
      </c>
      <c r="BT469" s="492">
        <v>8</v>
      </c>
      <c r="BU469" s="492">
        <v>47</v>
      </c>
      <c r="BV469" s="492">
        <v>51</v>
      </c>
      <c r="BW469" s="492">
        <v>3</v>
      </c>
      <c r="BX469" s="492">
        <v>15</v>
      </c>
      <c r="BY469" s="492">
        <v>28</v>
      </c>
      <c r="BZ469" s="492">
        <v>86</v>
      </c>
      <c r="CA469" s="492">
        <v>37</v>
      </c>
      <c r="CB469" s="492">
        <v>32</v>
      </c>
      <c r="CC469" s="492">
        <v>25</v>
      </c>
      <c r="CD469" s="492">
        <v>87</v>
      </c>
      <c r="CE469" s="492">
        <v>92</v>
      </c>
      <c r="CF469" s="492">
        <v>42</v>
      </c>
      <c r="CG469" s="492">
        <v>11</v>
      </c>
      <c r="CH469" s="492">
        <v>69</v>
      </c>
      <c r="CI469" s="492">
        <v>38</v>
      </c>
      <c r="CJ469" s="492">
        <v>12</v>
      </c>
      <c r="CK469" s="492">
        <v>6</v>
      </c>
      <c r="CM469" s="492">
        <v>80</v>
      </c>
      <c r="CN469" s="492">
        <v>74</v>
      </c>
      <c r="CO469" s="492">
        <v>54</v>
      </c>
      <c r="CP469" s="492">
        <v>41</v>
      </c>
      <c r="CR469" s="492">
        <v>49</v>
      </c>
      <c r="CS469" s="492">
        <v>5</v>
      </c>
      <c r="CT469" s="492">
        <v>60</v>
      </c>
      <c r="CU469" s="492">
        <v>33</v>
      </c>
      <c r="CW469" s="492">
        <v>9</v>
      </c>
      <c r="CX469" s="492">
        <v>50</v>
      </c>
      <c r="CY469" s="492">
        <v>77</v>
      </c>
      <c r="CZ469" s="492">
        <v>36</v>
      </c>
    </row>
    <row r="472" spans="4:104">
      <c r="D472" s="496">
        <v>97</v>
      </c>
      <c r="E472" s="496" t="s">
        <v>338</v>
      </c>
    </row>
    <row r="473" spans="4:104">
      <c r="E473" s="492" t="s">
        <v>283</v>
      </c>
      <c r="F473" s="492">
        <v>1</v>
      </c>
      <c r="G473" s="492">
        <v>2</v>
      </c>
      <c r="H473" s="492">
        <v>3</v>
      </c>
      <c r="I473" s="492">
        <v>4</v>
      </c>
      <c r="J473" s="492">
        <v>5</v>
      </c>
      <c r="K473" s="492">
        <v>6</v>
      </c>
      <c r="L473" s="492">
        <v>7</v>
      </c>
      <c r="M473" s="492">
        <v>8</v>
      </c>
      <c r="N473" s="492">
        <v>9</v>
      </c>
      <c r="O473" s="492">
        <v>10</v>
      </c>
      <c r="P473" s="492">
        <v>11</v>
      </c>
      <c r="Q473" s="492">
        <v>12</v>
      </c>
      <c r="R473" s="492">
        <v>13</v>
      </c>
      <c r="S473" s="492">
        <v>14</v>
      </c>
      <c r="T473" s="492">
        <v>15</v>
      </c>
      <c r="U473" s="492">
        <v>16</v>
      </c>
      <c r="V473" s="492">
        <v>17</v>
      </c>
      <c r="W473" s="492">
        <v>18</v>
      </c>
      <c r="X473" s="492">
        <v>19</v>
      </c>
      <c r="Y473" s="492">
        <v>20</v>
      </c>
      <c r="Z473" s="492">
        <v>21</v>
      </c>
      <c r="AA473" s="492">
        <v>22</v>
      </c>
      <c r="AB473" s="492">
        <v>23</v>
      </c>
      <c r="AC473" s="492">
        <v>24</v>
      </c>
      <c r="AD473" s="492">
        <v>25</v>
      </c>
      <c r="AE473" s="492">
        <v>26</v>
      </c>
      <c r="AF473" s="492">
        <v>27</v>
      </c>
      <c r="AG473" s="492">
        <v>28</v>
      </c>
      <c r="AH473" s="492">
        <v>29</v>
      </c>
      <c r="AI473" s="492">
        <v>30</v>
      </c>
      <c r="AJ473" s="492">
        <v>31</v>
      </c>
      <c r="AK473" s="492">
        <v>32</v>
      </c>
      <c r="AL473" s="492">
        <v>33</v>
      </c>
      <c r="AM473" s="492">
        <v>34</v>
      </c>
      <c r="AN473" s="492">
        <v>35</v>
      </c>
      <c r="AO473" s="492">
        <v>36</v>
      </c>
      <c r="AP473" s="492">
        <v>37</v>
      </c>
      <c r="AQ473" s="492">
        <v>38</v>
      </c>
      <c r="AR473" s="492">
        <v>39</v>
      </c>
      <c r="AS473" s="492">
        <v>40</v>
      </c>
      <c r="AT473" s="492">
        <v>41</v>
      </c>
      <c r="AU473" s="492">
        <v>42</v>
      </c>
      <c r="AV473" s="492">
        <v>43</v>
      </c>
      <c r="AW473" s="492">
        <v>44</v>
      </c>
      <c r="AX473" s="492">
        <v>45</v>
      </c>
      <c r="AY473" s="492">
        <v>46</v>
      </c>
      <c r="AZ473" s="492">
        <v>47</v>
      </c>
      <c r="BA473" s="492">
        <v>48</v>
      </c>
      <c r="BB473" s="492">
        <v>49</v>
      </c>
      <c r="BC473" s="492">
        <v>50</v>
      </c>
      <c r="BD473" s="492">
        <v>51</v>
      </c>
      <c r="BE473" s="492">
        <v>52</v>
      </c>
      <c r="BF473" s="492">
        <v>53</v>
      </c>
      <c r="BG473" s="492">
        <v>54</v>
      </c>
      <c r="BH473" s="492">
        <v>55</v>
      </c>
      <c r="BI473" s="492">
        <v>56</v>
      </c>
      <c r="BJ473" s="492">
        <v>57</v>
      </c>
      <c r="BK473" s="492">
        <v>58</v>
      </c>
      <c r="BL473" s="492">
        <v>59</v>
      </c>
      <c r="BM473" s="492">
        <v>60</v>
      </c>
      <c r="BN473" s="492">
        <v>61</v>
      </c>
      <c r="BO473" s="492">
        <v>62</v>
      </c>
      <c r="BP473" s="492">
        <v>63</v>
      </c>
      <c r="BQ473" s="492">
        <v>64</v>
      </c>
      <c r="BR473" s="492">
        <v>65</v>
      </c>
      <c r="BS473" s="492">
        <v>66</v>
      </c>
      <c r="BT473" s="492">
        <v>67</v>
      </c>
      <c r="BU473" s="492">
        <v>68</v>
      </c>
      <c r="BV473" s="492">
        <v>69</v>
      </c>
      <c r="BW473" s="492">
        <v>70</v>
      </c>
      <c r="BX473" s="492">
        <v>71</v>
      </c>
      <c r="BY473" s="492">
        <v>72</v>
      </c>
      <c r="BZ473" s="492">
        <v>73</v>
      </c>
      <c r="CA473" s="492">
        <v>74</v>
      </c>
      <c r="CB473" s="492">
        <v>75</v>
      </c>
      <c r="CC473" s="492">
        <v>76</v>
      </c>
      <c r="CD473" s="492">
        <v>77</v>
      </c>
      <c r="CE473" s="492">
        <v>78</v>
      </c>
      <c r="CF473" s="492">
        <v>79</v>
      </c>
      <c r="CG473" s="492">
        <v>80</v>
      </c>
      <c r="CH473" s="492">
        <v>81</v>
      </c>
      <c r="CI473" s="492">
        <v>82</v>
      </c>
      <c r="CJ473" s="492">
        <v>83</v>
      </c>
      <c r="CK473" s="492">
        <v>84</v>
      </c>
      <c r="CL473" s="492">
        <v>85</v>
      </c>
      <c r="CM473" s="492">
        <v>86</v>
      </c>
      <c r="CN473" s="492">
        <v>87</v>
      </c>
      <c r="CO473" s="492">
        <v>88</v>
      </c>
      <c r="CP473" s="492">
        <v>89</v>
      </c>
      <c r="CR473" s="492">
        <v>90</v>
      </c>
      <c r="CS473" s="492">
        <v>91</v>
      </c>
      <c r="CT473" s="492">
        <v>92</v>
      </c>
      <c r="CU473" s="492">
        <v>93</v>
      </c>
      <c r="CW473" s="492">
        <v>94</v>
      </c>
      <c r="CX473" s="492">
        <v>95</v>
      </c>
      <c r="CY473" s="492">
        <v>96</v>
      </c>
      <c r="CZ473" s="492">
        <v>97</v>
      </c>
    </row>
    <row r="474" spans="4:104">
      <c r="E474" s="492" t="s">
        <v>311</v>
      </c>
      <c r="F474" s="492">
        <v>39</v>
      </c>
      <c r="G474" s="492">
        <v>78</v>
      </c>
      <c r="H474" s="492">
        <v>93</v>
      </c>
      <c r="I474" s="492">
        <v>94</v>
      </c>
      <c r="J474" s="492">
        <v>82</v>
      </c>
      <c r="K474" s="492">
        <v>54</v>
      </c>
      <c r="L474" s="492">
        <v>9</v>
      </c>
      <c r="M474" s="492">
        <v>12</v>
      </c>
      <c r="N474" s="492">
        <v>58</v>
      </c>
      <c r="O474" s="492">
        <v>31</v>
      </c>
      <c r="P474" s="492">
        <v>29</v>
      </c>
      <c r="Q474" s="492">
        <v>10</v>
      </c>
      <c r="R474" s="492">
        <v>17</v>
      </c>
      <c r="S474" s="492">
        <v>71</v>
      </c>
      <c r="T474" s="492">
        <v>23</v>
      </c>
      <c r="U474" s="492">
        <v>55</v>
      </c>
      <c r="V474" s="492">
        <v>92</v>
      </c>
      <c r="W474" s="492">
        <v>85</v>
      </c>
      <c r="X474" s="492">
        <v>57</v>
      </c>
      <c r="Y474" s="492">
        <v>41</v>
      </c>
      <c r="Z474" s="492">
        <v>25</v>
      </c>
      <c r="AA474" s="492">
        <v>88</v>
      </c>
      <c r="AB474" s="492">
        <v>59</v>
      </c>
      <c r="AC474" s="492">
        <v>96</v>
      </c>
      <c r="AD474" s="492">
        <v>43</v>
      </c>
      <c r="AE474" s="492">
        <v>97</v>
      </c>
      <c r="AF474" s="492">
        <v>38</v>
      </c>
      <c r="AG474" s="492">
        <v>80</v>
      </c>
      <c r="AH474" s="492">
        <v>33</v>
      </c>
      <c r="AI474" s="492">
        <v>21</v>
      </c>
      <c r="AJ474" s="492">
        <v>74</v>
      </c>
      <c r="AK474" s="492">
        <v>68</v>
      </c>
      <c r="AL474" s="492">
        <v>32</v>
      </c>
      <c r="AM474" s="492">
        <v>95</v>
      </c>
      <c r="AN474" s="492">
        <v>11</v>
      </c>
      <c r="AO474" s="492">
        <v>84</v>
      </c>
      <c r="AP474" s="492">
        <v>48</v>
      </c>
      <c r="AQ474" s="492">
        <v>27</v>
      </c>
      <c r="AR474" s="492">
        <v>67</v>
      </c>
      <c r="AS474" s="492">
        <v>6</v>
      </c>
      <c r="AT474" s="492">
        <v>40</v>
      </c>
      <c r="AU474" s="492">
        <v>63</v>
      </c>
      <c r="AV474" s="492">
        <v>45</v>
      </c>
      <c r="AW474" s="492">
        <v>81</v>
      </c>
      <c r="AX474" s="492">
        <v>47</v>
      </c>
      <c r="AY474" s="492">
        <v>5</v>
      </c>
      <c r="AZ474" s="492">
        <v>70</v>
      </c>
      <c r="BA474" s="492">
        <v>52</v>
      </c>
      <c r="BB474" s="492">
        <v>76</v>
      </c>
      <c r="BC474" s="492">
        <v>91</v>
      </c>
      <c r="BD474" s="492">
        <v>44</v>
      </c>
      <c r="BE474" s="492">
        <v>30</v>
      </c>
      <c r="BF474" s="492">
        <v>62</v>
      </c>
      <c r="BG474" s="492">
        <v>72</v>
      </c>
      <c r="BH474" s="492">
        <v>1</v>
      </c>
      <c r="BI474" s="492">
        <v>34</v>
      </c>
      <c r="BJ474" s="492">
        <v>89</v>
      </c>
      <c r="BK474" s="492">
        <v>64</v>
      </c>
      <c r="BL474" s="492">
        <v>66</v>
      </c>
      <c r="BM474" s="492">
        <v>73</v>
      </c>
      <c r="BN474" s="492">
        <v>50</v>
      </c>
      <c r="BO474" s="492">
        <v>53</v>
      </c>
      <c r="BP474" s="492">
        <v>42</v>
      </c>
      <c r="BQ474" s="492">
        <v>56</v>
      </c>
      <c r="BR474" s="492">
        <v>36</v>
      </c>
      <c r="BS474" s="492">
        <v>79</v>
      </c>
      <c r="BT474" s="492">
        <v>35</v>
      </c>
      <c r="BU474" s="492">
        <v>37</v>
      </c>
      <c r="BV474" s="492">
        <v>22</v>
      </c>
      <c r="BW474" s="492">
        <v>86</v>
      </c>
      <c r="BX474" s="492">
        <v>14</v>
      </c>
      <c r="BY474" s="492">
        <v>28</v>
      </c>
      <c r="BZ474" s="492">
        <v>69</v>
      </c>
      <c r="CA474" s="492">
        <v>87</v>
      </c>
      <c r="CB474" s="492">
        <v>61</v>
      </c>
      <c r="CC474" s="492">
        <v>60</v>
      </c>
      <c r="CD474" s="492">
        <v>13</v>
      </c>
      <c r="CE474" s="492">
        <v>65</v>
      </c>
      <c r="CF474" s="492">
        <v>46</v>
      </c>
      <c r="CG474" s="492">
        <v>90</v>
      </c>
      <c r="CH474" s="492">
        <v>4</v>
      </c>
      <c r="CI474" s="492">
        <v>20</v>
      </c>
      <c r="CJ474" s="492">
        <v>15</v>
      </c>
      <c r="CK474" s="492">
        <v>7</v>
      </c>
      <c r="CL474" s="492">
        <v>26</v>
      </c>
      <c r="CM474" s="492">
        <v>49</v>
      </c>
      <c r="CN474" s="492">
        <v>18</v>
      </c>
      <c r="CO474" s="492">
        <v>2</v>
      </c>
      <c r="CP474" s="492">
        <v>51</v>
      </c>
      <c r="CR474" s="492">
        <v>75</v>
      </c>
      <c r="CS474" s="492">
        <v>3</v>
      </c>
      <c r="CT474" s="492">
        <v>24</v>
      </c>
      <c r="CU474" s="492">
        <v>16</v>
      </c>
      <c r="CW474" s="492">
        <v>19</v>
      </c>
      <c r="CX474" s="492">
        <v>8</v>
      </c>
      <c r="CY474" s="492">
        <v>77</v>
      </c>
      <c r="CZ474" s="492">
        <v>83</v>
      </c>
    </row>
    <row r="477" spans="4:104">
      <c r="D477" s="496">
        <v>98</v>
      </c>
      <c r="E477" s="496" t="s">
        <v>338</v>
      </c>
    </row>
    <row r="478" spans="4:104">
      <c r="E478" s="492" t="s">
        <v>283</v>
      </c>
      <c r="F478" s="492">
        <v>1</v>
      </c>
      <c r="G478" s="492">
        <v>2</v>
      </c>
      <c r="H478" s="492">
        <v>3</v>
      </c>
      <c r="I478" s="492">
        <v>4</v>
      </c>
      <c r="J478" s="492">
        <v>5</v>
      </c>
      <c r="K478" s="492">
        <v>6</v>
      </c>
      <c r="L478" s="492">
        <v>7</v>
      </c>
      <c r="M478" s="492">
        <v>8</v>
      </c>
      <c r="N478" s="492">
        <v>9</v>
      </c>
      <c r="O478" s="492">
        <v>10</v>
      </c>
      <c r="P478" s="492">
        <v>11</v>
      </c>
      <c r="Q478" s="492">
        <v>12</v>
      </c>
      <c r="R478" s="492">
        <v>13</v>
      </c>
      <c r="S478" s="492">
        <v>14</v>
      </c>
      <c r="T478" s="492">
        <v>15</v>
      </c>
      <c r="U478" s="492">
        <v>16</v>
      </c>
      <c r="V478" s="492">
        <v>17</v>
      </c>
      <c r="W478" s="492">
        <v>18</v>
      </c>
      <c r="X478" s="492">
        <v>19</v>
      </c>
      <c r="Y478" s="492">
        <v>20</v>
      </c>
      <c r="Z478" s="492">
        <v>21</v>
      </c>
      <c r="AA478" s="492">
        <v>22</v>
      </c>
      <c r="AB478" s="492">
        <v>23</v>
      </c>
      <c r="AC478" s="492">
        <v>24</v>
      </c>
      <c r="AD478" s="492">
        <v>25</v>
      </c>
      <c r="AE478" s="492">
        <v>26</v>
      </c>
      <c r="AF478" s="492">
        <v>27</v>
      </c>
      <c r="AG478" s="492">
        <v>28</v>
      </c>
      <c r="AH478" s="492">
        <v>29</v>
      </c>
      <c r="AI478" s="492">
        <v>30</v>
      </c>
      <c r="AJ478" s="492">
        <v>31</v>
      </c>
      <c r="AK478" s="492">
        <v>32</v>
      </c>
      <c r="AL478" s="492">
        <v>33</v>
      </c>
      <c r="AM478" s="492">
        <v>34</v>
      </c>
      <c r="AN478" s="492">
        <v>35</v>
      </c>
      <c r="AO478" s="492">
        <v>36</v>
      </c>
      <c r="AP478" s="492">
        <v>37</v>
      </c>
      <c r="AQ478" s="492">
        <v>38</v>
      </c>
      <c r="AR478" s="492">
        <v>39</v>
      </c>
      <c r="AS478" s="492">
        <v>40</v>
      </c>
      <c r="AT478" s="492">
        <v>41</v>
      </c>
      <c r="AU478" s="492">
        <v>42</v>
      </c>
      <c r="AV478" s="492">
        <v>43</v>
      </c>
      <c r="AW478" s="492">
        <v>44</v>
      </c>
      <c r="AX478" s="492">
        <v>45</v>
      </c>
      <c r="AY478" s="492">
        <v>46</v>
      </c>
      <c r="AZ478" s="492">
        <v>47</v>
      </c>
      <c r="BA478" s="492">
        <v>48</v>
      </c>
      <c r="BB478" s="492">
        <v>49</v>
      </c>
      <c r="BC478" s="492">
        <v>50</v>
      </c>
      <c r="BD478" s="492">
        <v>51</v>
      </c>
      <c r="BE478" s="492">
        <v>52</v>
      </c>
      <c r="BF478" s="492">
        <v>53</v>
      </c>
      <c r="BG478" s="492">
        <v>54</v>
      </c>
      <c r="BH478" s="492">
        <v>55</v>
      </c>
      <c r="BI478" s="492">
        <v>56</v>
      </c>
      <c r="BJ478" s="492">
        <v>57</v>
      </c>
      <c r="BK478" s="492">
        <v>58</v>
      </c>
      <c r="BL478" s="492">
        <v>59</v>
      </c>
      <c r="BM478" s="492">
        <v>60</v>
      </c>
      <c r="BN478" s="492">
        <v>61</v>
      </c>
      <c r="BO478" s="492">
        <v>62</v>
      </c>
      <c r="BP478" s="492">
        <v>63</v>
      </c>
      <c r="BQ478" s="492">
        <v>64</v>
      </c>
      <c r="BR478" s="492">
        <v>65</v>
      </c>
      <c r="BS478" s="492">
        <v>66</v>
      </c>
      <c r="BT478" s="492">
        <v>67</v>
      </c>
      <c r="BU478" s="492">
        <v>68</v>
      </c>
      <c r="BV478" s="492">
        <v>69</v>
      </c>
      <c r="BW478" s="492">
        <v>70</v>
      </c>
      <c r="BX478" s="492">
        <v>71</v>
      </c>
      <c r="BY478" s="492">
        <v>72</v>
      </c>
      <c r="BZ478" s="492">
        <v>73</v>
      </c>
      <c r="CA478" s="492">
        <v>74</v>
      </c>
      <c r="CB478" s="492">
        <v>75</v>
      </c>
      <c r="CC478" s="492">
        <v>76</v>
      </c>
      <c r="CD478" s="492">
        <v>77</v>
      </c>
      <c r="CE478" s="492">
        <v>78</v>
      </c>
      <c r="CF478" s="492">
        <v>79</v>
      </c>
      <c r="CG478" s="492">
        <v>80</v>
      </c>
      <c r="CH478" s="492">
        <v>81</v>
      </c>
      <c r="CI478" s="492">
        <v>82</v>
      </c>
      <c r="CJ478" s="492">
        <v>83</v>
      </c>
      <c r="CK478" s="492">
        <v>84</v>
      </c>
      <c r="CL478" s="492">
        <v>85</v>
      </c>
      <c r="CM478" s="492">
        <v>86</v>
      </c>
      <c r="CN478" s="492">
        <v>87</v>
      </c>
      <c r="CO478" s="492">
        <v>88</v>
      </c>
      <c r="CP478" s="492">
        <v>89</v>
      </c>
      <c r="CQ478" s="492">
        <v>90</v>
      </c>
      <c r="CR478" s="492">
        <v>91</v>
      </c>
      <c r="CS478" s="492">
        <v>92</v>
      </c>
      <c r="CT478" s="492">
        <v>93</v>
      </c>
      <c r="CU478" s="492">
        <v>94</v>
      </c>
      <c r="CW478" s="492">
        <v>95</v>
      </c>
      <c r="CX478" s="492">
        <v>96</v>
      </c>
      <c r="CY478" s="492">
        <v>97</v>
      </c>
      <c r="CZ478" s="492">
        <v>98</v>
      </c>
    </row>
    <row r="479" spans="4:104">
      <c r="E479" s="492" t="s">
        <v>311</v>
      </c>
      <c r="F479" s="492">
        <v>90</v>
      </c>
      <c r="G479" s="492">
        <v>63</v>
      </c>
      <c r="H479" s="492">
        <v>7</v>
      </c>
      <c r="I479" s="492">
        <v>68</v>
      </c>
      <c r="J479" s="492">
        <v>46</v>
      </c>
      <c r="K479" s="492">
        <v>94</v>
      </c>
      <c r="L479" s="492">
        <v>48</v>
      </c>
      <c r="M479" s="492">
        <v>57</v>
      </c>
      <c r="N479" s="492">
        <v>6</v>
      </c>
      <c r="O479" s="492">
        <v>32</v>
      </c>
      <c r="P479" s="492">
        <v>29</v>
      </c>
      <c r="Q479" s="492">
        <v>39</v>
      </c>
      <c r="R479" s="492">
        <v>62</v>
      </c>
      <c r="S479" s="492">
        <v>56</v>
      </c>
      <c r="T479" s="492">
        <v>76</v>
      </c>
      <c r="U479" s="492">
        <v>84</v>
      </c>
      <c r="V479" s="492">
        <v>93</v>
      </c>
      <c r="W479" s="492">
        <v>89</v>
      </c>
      <c r="X479" s="492">
        <v>2</v>
      </c>
      <c r="Y479" s="492">
        <v>17</v>
      </c>
      <c r="Z479" s="492">
        <v>20</v>
      </c>
      <c r="AA479" s="492">
        <v>3</v>
      </c>
      <c r="AB479" s="492">
        <v>79</v>
      </c>
      <c r="AC479" s="492">
        <v>11</v>
      </c>
      <c r="AD479" s="492">
        <v>73</v>
      </c>
      <c r="AE479" s="492">
        <v>45</v>
      </c>
      <c r="AF479" s="492">
        <v>59</v>
      </c>
      <c r="AG479" s="492">
        <v>52</v>
      </c>
      <c r="AH479" s="492">
        <v>87</v>
      </c>
      <c r="AI479" s="492">
        <v>1</v>
      </c>
      <c r="AJ479" s="492">
        <v>69</v>
      </c>
      <c r="AK479" s="492">
        <v>58</v>
      </c>
      <c r="AL479" s="492">
        <v>85</v>
      </c>
      <c r="AM479" s="492">
        <v>42</v>
      </c>
      <c r="AN479" s="492">
        <v>91</v>
      </c>
      <c r="AO479" s="492">
        <v>5</v>
      </c>
      <c r="AP479" s="492">
        <v>43</v>
      </c>
      <c r="AQ479" s="492">
        <v>22</v>
      </c>
      <c r="AR479" s="492">
        <v>12</v>
      </c>
      <c r="AS479" s="492">
        <v>36</v>
      </c>
      <c r="AT479" s="492">
        <v>14</v>
      </c>
      <c r="AU479" s="492">
        <v>78</v>
      </c>
      <c r="AV479" s="492">
        <v>67</v>
      </c>
      <c r="AW479" s="492">
        <v>31</v>
      </c>
      <c r="AX479" s="492">
        <v>83</v>
      </c>
      <c r="AY479" s="492">
        <v>50</v>
      </c>
      <c r="AZ479" s="492">
        <v>53</v>
      </c>
      <c r="BA479" s="492">
        <v>96</v>
      </c>
      <c r="BB479" s="492">
        <v>61</v>
      </c>
      <c r="BC479" s="492">
        <v>86</v>
      </c>
      <c r="BD479" s="492">
        <v>60</v>
      </c>
      <c r="BE479" s="492">
        <v>40</v>
      </c>
      <c r="BF479" s="492">
        <v>10</v>
      </c>
      <c r="BG479" s="492">
        <v>95</v>
      </c>
      <c r="BH479" s="492">
        <v>18</v>
      </c>
      <c r="BI479" s="492">
        <v>25</v>
      </c>
      <c r="BJ479" s="492">
        <v>8</v>
      </c>
      <c r="BK479" s="492">
        <v>34</v>
      </c>
      <c r="BL479" s="492">
        <v>27</v>
      </c>
      <c r="BM479" s="492">
        <v>51</v>
      </c>
      <c r="BN479" s="492">
        <v>98</v>
      </c>
      <c r="BO479" s="492">
        <v>23</v>
      </c>
      <c r="BP479" s="492">
        <v>74</v>
      </c>
      <c r="BQ479" s="492">
        <v>77</v>
      </c>
      <c r="BR479" s="492">
        <v>41</v>
      </c>
      <c r="BS479" s="492">
        <v>80</v>
      </c>
      <c r="BT479" s="492">
        <v>30</v>
      </c>
      <c r="BU479" s="492">
        <v>92</v>
      </c>
      <c r="BV479" s="492">
        <v>71</v>
      </c>
      <c r="BW479" s="492">
        <v>37</v>
      </c>
      <c r="BX479" s="492">
        <v>19</v>
      </c>
      <c r="BY479" s="492">
        <v>70</v>
      </c>
      <c r="BZ479" s="492">
        <v>55</v>
      </c>
      <c r="CA479" s="492">
        <v>21</v>
      </c>
      <c r="CB479" s="492">
        <v>13</v>
      </c>
      <c r="CC479" s="492">
        <v>15</v>
      </c>
      <c r="CD479" s="492">
        <v>38</v>
      </c>
      <c r="CE479" s="492">
        <v>54</v>
      </c>
      <c r="CF479" s="492">
        <v>81</v>
      </c>
      <c r="CG479" s="492">
        <v>88</v>
      </c>
      <c r="CH479" s="492">
        <v>9</v>
      </c>
      <c r="CI479" s="492">
        <v>97</v>
      </c>
      <c r="CJ479" s="492">
        <v>72</v>
      </c>
      <c r="CK479" s="492">
        <v>16</v>
      </c>
      <c r="CL479" s="492">
        <v>33</v>
      </c>
      <c r="CM479" s="492">
        <v>49</v>
      </c>
      <c r="CN479" s="492">
        <v>35</v>
      </c>
      <c r="CO479" s="492">
        <v>65</v>
      </c>
      <c r="CP479" s="492">
        <v>66</v>
      </c>
      <c r="CQ479" s="492">
        <v>82</v>
      </c>
      <c r="CR479" s="492">
        <v>4</v>
      </c>
      <c r="CS479" s="492">
        <v>24</v>
      </c>
      <c r="CT479" s="492">
        <v>47</v>
      </c>
      <c r="CU479" s="492">
        <v>26</v>
      </c>
      <c r="CW479" s="492">
        <v>64</v>
      </c>
      <c r="CX479" s="492">
        <v>75</v>
      </c>
      <c r="CY479" s="492">
        <v>44</v>
      </c>
      <c r="CZ479" s="492">
        <v>28</v>
      </c>
    </row>
    <row r="482" spans="4:109">
      <c r="D482" s="496">
        <v>99</v>
      </c>
      <c r="E482" s="496" t="s">
        <v>338</v>
      </c>
    </row>
    <row r="483" spans="4:109">
      <c r="E483" s="492" t="s">
        <v>283</v>
      </c>
      <c r="F483" s="492">
        <v>1</v>
      </c>
      <c r="G483" s="492">
        <v>2</v>
      </c>
      <c r="H483" s="492">
        <v>3</v>
      </c>
      <c r="I483" s="492">
        <v>4</v>
      </c>
      <c r="J483" s="492">
        <v>5</v>
      </c>
      <c r="K483" s="492">
        <v>6</v>
      </c>
      <c r="L483" s="492">
        <v>7</v>
      </c>
      <c r="M483" s="492">
        <v>8</v>
      </c>
      <c r="N483" s="492">
        <v>9</v>
      </c>
      <c r="O483" s="492">
        <v>10</v>
      </c>
      <c r="P483" s="492">
        <v>11</v>
      </c>
      <c r="Q483" s="492">
        <v>12</v>
      </c>
      <c r="R483" s="492">
        <v>13</v>
      </c>
      <c r="S483" s="492">
        <v>14</v>
      </c>
      <c r="T483" s="492">
        <v>15</v>
      </c>
      <c r="U483" s="492">
        <v>16</v>
      </c>
      <c r="V483" s="492">
        <v>17</v>
      </c>
      <c r="W483" s="492">
        <v>18</v>
      </c>
      <c r="X483" s="492">
        <v>19</v>
      </c>
      <c r="Y483" s="492">
        <v>20</v>
      </c>
      <c r="Z483" s="492">
        <v>21</v>
      </c>
      <c r="AA483" s="492">
        <v>22</v>
      </c>
      <c r="AB483" s="492">
        <v>23</v>
      </c>
      <c r="AC483" s="492">
        <v>24</v>
      </c>
      <c r="AD483" s="492">
        <v>25</v>
      </c>
      <c r="AE483" s="492">
        <v>26</v>
      </c>
      <c r="AF483" s="492">
        <v>27</v>
      </c>
      <c r="AG483" s="492">
        <v>28</v>
      </c>
      <c r="AH483" s="492">
        <v>29</v>
      </c>
      <c r="AI483" s="492">
        <v>30</v>
      </c>
      <c r="AJ483" s="492">
        <v>31</v>
      </c>
      <c r="AK483" s="492">
        <v>32</v>
      </c>
      <c r="AL483" s="492">
        <v>33</v>
      </c>
      <c r="AM483" s="492">
        <v>34</v>
      </c>
      <c r="AN483" s="492">
        <v>35</v>
      </c>
      <c r="AO483" s="492">
        <v>36</v>
      </c>
      <c r="AP483" s="492">
        <v>37</v>
      </c>
      <c r="AQ483" s="492">
        <v>38</v>
      </c>
      <c r="AR483" s="492">
        <v>39</v>
      </c>
      <c r="AS483" s="492">
        <v>40</v>
      </c>
      <c r="AT483" s="492">
        <v>41</v>
      </c>
      <c r="AU483" s="492">
        <v>42</v>
      </c>
      <c r="AV483" s="492">
        <v>43</v>
      </c>
      <c r="AW483" s="492">
        <v>44</v>
      </c>
      <c r="AX483" s="492">
        <v>45</v>
      </c>
      <c r="AY483" s="492">
        <v>46</v>
      </c>
      <c r="AZ483" s="492">
        <v>47</v>
      </c>
      <c r="BA483" s="492">
        <v>48</v>
      </c>
      <c r="BB483" s="492">
        <v>49</v>
      </c>
      <c r="BC483" s="492">
        <v>50</v>
      </c>
      <c r="BD483" s="492">
        <v>51</v>
      </c>
      <c r="BE483" s="492">
        <v>52</v>
      </c>
      <c r="BF483" s="492">
        <v>53</v>
      </c>
      <c r="BG483" s="492">
        <v>54</v>
      </c>
      <c r="BH483" s="492">
        <v>55</v>
      </c>
      <c r="BI483" s="492">
        <v>56</v>
      </c>
      <c r="BJ483" s="492">
        <v>57</v>
      </c>
      <c r="BK483" s="492">
        <v>58</v>
      </c>
      <c r="BL483" s="492">
        <v>59</v>
      </c>
      <c r="BM483" s="492">
        <v>60</v>
      </c>
      <c r="BN483" s="492">
        <v>61</v>
      </c>
      <c r="BO483" s="492">
        <v>62</v>
      </c>
      <c r="BP483" s="492">
        <v>63</v>
      </c>
      <c r="BQ483" s="492">
        <v>64</v>
      </c>
      <c r="BR483" s="492">
        <v>65</v>
      </c>
      <c r="BS483" s="492">
        <v>66</v>
      </c>
      <c r="BT483" s="492">
        <v>67</v>
      </c>
      <c r="BU483" s="492">
        <v>68</v>
      </c>
      <c r="BV483" s="492">
        <v>69</v>
      </c>
      <c r="BW483" s="492">
        <v>70</v>
      </c>
      <c r="BX483" s="492">
        <v>71</v>
      </c>
      <c r="BY483" s="492">
        <v>72</v>
      </c>
      <c r="BZ483" s="492">
        <v>73</v>
      </c>
      <c r="CA483" s="492">
        <v>74</v>
      </c>
      <c r="CB483" s="492">
        <v>75</v>
      </c>
      <c r="CC483" s="492">
        <v>76</v>
      </c>
      <c r="CD483" s="492">
        <v>77</v>
      </c>
      <c r="CE483" s="492">
        <v>78</v>
      </c>
      <c r="CF483" s="492">
        <v>79</v>
      </c>
      <c r="CG483" s="492">
        <v>80</v>
      </c>
      <c r="CH483" s="492">
        <v>81</v>
      </c>
      <c r="CI483" s="492">
        <v>82</v>
      </c>
      <c r="CJ483" s="492">
        <v>83</v>
      </c>
      <c r="CK483" s="492">
        <v>84</v>
      </c>
      <c r="CL483" s="492">
        <v>85</v>
      </c>
      <c r="CM483" s="492">
        <v>86</v>
      </c>
      <c r="CN483" s="492">
        <v>87</v>
      </c>
      <c r="CO483" s="492">
        <v>88</v>
      </c>
      <c r="CP483" s="492">
        <v>89</v>
      </c>
      <c r="CQ483" s="492">
        <v>90</v>
      </c>
      <c r="CR483" s="492">
        <v>91</v>
      </c>
      <c r="CS483" s="492">
        <v>92</v>
      </c>
      <c r="CT483" s="492">
        <v>93</v>
      </c>
      <c r="CU483" s="492">
        <v>94</v>
      </c>
      <c r="CV483" s="492">
        <v>95</v>
      </c>
      <c r="CW483" s="492">
        <v>96</v>
      </c>
      <c r="CX483" s="492">
        <v>97</v>
      </c>
      <c r="CY483" s="492">
        <v>98</v>
      </c>
      <c r="CZ483" s="492">
        <v>99</v>
      </c>
    </row>
    <row r="484" spans="4:109">
      <c r="E484" s="492" t="s">
        <v>311</v>
      </c>
      <c r="F484" s="492">
        <v>90</v>
      </c>
      <c r="G484" s="492">
        <v>10</v>
      </c>
      <c r="H484" s="492">
        <v>39</v>
      </c>
      <c r="I484" s="492">
        <v>26</v>
      </c>
      <c r="J484" s="492">
        <v>76</v>
      </c>
      <c r="K484" s="492">
        <v>79</v>
      </c>
      <c r="L484" s="492">
        <v>13</v>
      </c>
      <c r="M484" s="492">
        <v>57</v>
      </c>
      <c r="N484" s="492">
        <v>83</v>
      </c>
      <c r="O484" s="492">
        <v>2</v>
      </c>
      <c r="P484" s="492">
        <v>19</v>
      </c>
      <c r="Q484" s="492">
        <v>28</v>
      </c>
      <c r="R484" s="492">
        <v>32</v>
      </c>
      <c r="S484" s="492">
        <v>86</v>
      </c>
      <c r="T484" s="492">
        <v>73</v>
      </c>
      <c r="U484" s="492">
        <v>20</v>
      </c>
      <c r="V484" s="492">
        <v>38</v>
      </c>
      <c r="W484" s="492">
        <v>64</v>
      </c>
      <c r="X484" s="492">
        <v>31</v>
      </c>
      <c r="Y484" s="492">
        <v>51</v>
      </c>
      <c r="Z484" s="492">
        <v>70</v>
      </c>
      <c r="AA484" s="492">
        <v>88</v>
      </c>
      <c r="AB484" s="492">
        <v>82</v>
      </c>
      <c r="AC484" s="492">
        <v>58</v>
      </c>
      <c r="AD484" s="492">
        <v>1</v>
      </c>
      <c r="AE484" s="492">
        <v>84</v>
      </c>
      <c r="AF484" s="492">
        <v>93</v>
      </c>
      <c r="AG484" s="492">
        <v>87</v>
      </c>
      <c r="AH484" s="492">
        <v>6</v>
      </c>
      <c r="AI484" s="492">
        <v>78</v>
      </c>
      <c r="AJ484" s="492">
        <v>29</v>
      </c>
      <c r="AK484" s="492">
        <v>40</v>
      </c>
      <c r="AL484" s="492">
        <v>80</v>
      </c>
      <c r="AM484" s="492">
        <v>56</v>
      </c>
      <c r="AN484" s="492">
        <v>33</v>
      </c>
      <c r="AO484" s="492">
        <v>69</v>
      </c>
      <c r="AP484" s="492">
        <v>63</v>
      </c>
      <c r="AQ484" s="492">
        <v>27</v>
      </c>
      <c r="AR484" s="492">
        <v>16</v>
      </c>
      <c r="AS484" s="492">
        <v>53</v>
      </c>
      <c r="AT484" s="492">
        <v>45</v>
      </c>
      <c r="AU484" s="492">
        <v>4</v>
      </c>
      <c r="AV484" s="492">
        <v>35</v>
      </c>
      <c r="AW484" s="492">
        <v>23</v>
      </c>
      <c r="AX484" s="492">
        <v>48</v>
      </c>
      <c r="AY484" s="492">
        <v>59</v>
      </c>
      <c r="AZ484" s="492">
        <v>43</v>
      </c>
      <c r="BA484" s="492">
        <v>55</v>
      </c>
      <c r="BB484" s="492">
        <v>46</v>
      </c>
      <c r="BC484" s="492">
        <v>12</v>
      </c>
      <c r="BD484" s="492">
        <v>44</v>
      </c>
      <c r="BE484" s="492">
        <v>18</v>
      </c>
      <c r="BF484" s="492">
        <v>77</v>
      </c>
      <c r="BG484" s="492">
        <v>91</v>
      </c>
      <c r="BH484" s="492">
        <v>36</v>
      </c>
      <c r="BI484" s="492">
        <v>50</v>
      </c>
      <c r="BJ484" s="492">
        <v>3</v>
      </c>
      <c r="BK484" s="492">
        <v>62</v>
      </c>
      <c r="BL484" s="492">
        <v>71</v>
      </c>
      <c r="BM484" s="492">
        <v>22</v>
      </c>
      <c r="BN484" s="492">
        <v>85</v>
      </c>
      <c r="BO484" s="492">
        <v>65</v>
      </c>
      <c r="BP484" s="492">
        <v>60</v>
      </c>
      <c r="BQ484" s="492">
        <v>8</v>
      </c>
      <c r="BR484" s="492">
        <v>96</v>
      </c>
      <c r="BS484" s="492">
        <v>15</v>
      </c>
      <c r="BT484" s="492">
        <v>95</v>
      </c>
      <c r="BU484" s="492">
        <v>37</v>
      </c>
      <c r="BV484" s="492">
        <v>41</v>
      </c>
      <c r="BW484" s="492">
        <v>81</v>
      </c>
      <c r="BX484" s="492">
        <v>94</v>
      </c>
      <c r="BY484" s="492">
        <v>34</v>
      </c>
      <c r="BZ484" s="492">
        <v>99</v>
      </c>
      <c r="CA484" s="492">
        <v>66</v>
      </c>
      <c r="CB484" s="492">
        <v>72</v>
      </c>
      <c r="CC484" s="492">
        <v>5</v>
      </c>
      <c r="CD484" s="492">
        <v>89</v>
      </c>
      <c r="CE484" s="492">
        <v>30</v>
      </c>
      <c r="CF484" s="492">
        <v>61</v>
      </c>
      <c r="CG484" s="492">
        <v>11</v>
      </c>
      <c r="CH484" s="492">
        <v>54</v>
      </c>
      <c r="CI484" s="492">
        <v>68</v>
      </c>
      <c r="CJ484" s="492">
        <v>7</v>
      </c>
      <c r="CK484" s="492">
        <v>97</v>
      </c>
      <c r="CL484" s="492">
        <v>21</v>
      </c>
      <c r="CM484" s="492">
        <v>14</v>
      </c>
      <c r="CN484" s="492">
        <v>74</v>
      </c>
      <c r="CO484" s="492">
        <v>52</v>
      </c>
      <c r="CP484" s="492">
        <v>47</v>
      </c>
      <c r="CQ484" s="492">
        <v>42</v>
      </c>
      <c r="CR484" s="492">
        <v>24</v>
      </c>
      <c r="CS484" s="492">
        <v>75</v>
      </c>
      <c r="CT484" s="492">
        <v>49</v>
      </c>
      <c r="CU484" s="492">
        <v>98</v>
      </c>
      <c r="CV484" s="492">
        <v>67</v>
      </c>
      <c r="CW484" s="492">
        <v>9</v>
      </c>
      <c r="CX484" s="492">
        <v>25</v>
      </c>
      <c r="CY484" s="492">
        <v>17</v>
      </c>
      <c r="CZ484" s="492">
        <v>92</v>
      </c>
    </row>
    <row r="487" spans="4:109">
      <c r="D487" s="496">
        <v>100</v>
      </c>
      <c r="E487" s="496" t="s">
        <v>338</v>
      </c>
    </row>
    <row r="488" spans="4:109">
      <c r="E488" s="492" t="s">
        <v>283</v>
      </c>
      <c r="F488" s="492">
        <v>1</v>
      </c>
      <c r="G488" s="492">
        <v>2</v>
      </c>
      <c r="H488" s="492">
        <v>3</v>
      </c>
      <c r="I488" s="492">
        <v>4</v>
      </c>
      <c r="J488" s="492">
        <v>5</v>
      </c>
      <c r="K488" s="492">
        <v>6</v>
      </c>
      <c r="L488" s="492">
        <v>7</v>
      </c>
      <c r="M488" s="492">
        <v>8</v>
      </c>
      <c r="N488" s="492">
        <v>9</v>
      </c>
      <c r="O488" s="492">
        <v>10</v>
      </c>
      <c r="P488" s="492">
        <v>11</v>
      </c>
      <c r="Q488" s="492">
        <v>12</v>
      </c>
      <c r="R488" s="492">
        <v>13</v>
      </c>
      <c r="S488" s="492">
        <v>14</v>
      </c>
      <c r="T488" s="492">
        <v>15</v>
      </c>
      <c r="U488" s="492">
        <v>16</v>
      </c>
      <c r="V488" s="492">
        <v>17</v>
      </c>
      <c r="W488" s="492">
        <v>18</v>
      </c>
      <c r="X488" s="492">
        <v>19</v>
      </c>
      <c r="Y488" s="492">
        <v>20</v>
      </c>
      <c r="Z488" s="492">
        <v>21</v>
      </c>
      <c r="AA488" s="492">
        <v>22</v>
      </c>
      <c r="AB488" s="492">
        <v>23</v>
      </c>
      <c r="AC488" s="492">
        <v>24</v>
      </c>
      <c r="AD488" s="492">
        <v>25</v>
      </c>
      <c r="AE488" s="492">
        <v>26</v>
      </c>
      <c r="AF488" s="492">
        <v>27</v>
      </c>
      <c r="AG488" s="492">
        <v>28</v>
      </c>
      <c r="AH488" s="492">
        <v>29</v>
      </c>
      <c r="AI488" s="492">
        <v>30</v>
      </c>
      <c r="AJ488" s="492">
        <v>31</v>
      </c>
      <c r="AK488" s="492">
        <v>32</v>
      </c>
      <c r="AL488" s="492">
        <v>33</v>
      </c>
      <c r="AM488" s="492">
        <v>34</v>
      </c>
      <c r="AN488" s="492">
        <v>35</v>
      </c>
      <c r="AO488" s="492">
        <v>36</v>
      </c>
      <c r="AP488" s="492">
        <v>37</v>
      </c>
      <c r="AQ488" s="492">
        <v>38</v>
      </c>
      <c r="AR488" s="492">
        <v>39</v>
      </c>
      <c r="AS488" s="492">
        <v>40</v>
      </c>
      <c r="AT488" s="492">
        <v>41</v>
      </c>
      <c r="AU488" s="492">
        <v>42</v>
      </c>
      <c r="AV488" s="492">
        <v>43</v>
      </c>
      <c r="AW488" s="492">
        <v>44</v>
      </c>
      <c r="AX488" s="492">
        <v>45</v>
      </c>
      <c r="AY488" s="492">
        <v>46</v>
      </c>
      <c r="AZ488" s="492">
        <v>47</v>
      </c>
      <c r="BA488" s="492">
        <v>48</v>
      </c>
      <c r="BB488" s="492">
        <v>49</v>
      </c>
      <c r="BC488" s="492">
        <v>50</v>
      </c>
      <c r="BD488" s="492">
        <v>51</v>
      </c>
      <c r="BE488" s="492">
        <v>52</v>
      </c>
      <c r="BF488" s="492">
        <v>53</v>
      </c>
      <c r="BG488" s="492">
        <v>54</v>
      </c>
      <c r="BH488" s="492">
        <v>55</v>
      </c>
      <c r="BI488" s="492">
        <v>56</v>
      </c>
      <c r="BJ488" s="492">
        <v>57</v>
      </c>
      <c r="BK488" s="492">
        <v>58</v>
      </c>
      <c r="BL488" s="492">
        <v>59</v>
      </c>
      <c r="BM488" s="492">
        <v>60</v>
      </c>
      <c r="BN488" s="492">
        <v>61</v>
      </c>
      <c r="BO488" s="492">
        <v>62</v>
      </c>
      <c r="BP488" s="492">
        <v>63</v>
      </c>
      <c r="BQ488" s="492">
        <v>64</v>
      </c>
      <c r="BR488" s="492">
        <v>65</v>
      </c>
      <c r="BS488" s="492">
        <v>66</v>
      </c>
      <c r="BT488" s="492">
        <v>67</v>
      </c>
      <c r="BU488" s="492">
        <v>68</v>
      </c>
      <c r="BV488" s="492">
        <v>69</v>
      </c>
      <c r="BW488" s="492">
        <v>70</v>
      </c>
      <c r="BX488" s="492">
        <v>71</v>
      </c>
      <c r="BY488" s="492">
        <v>72</v>
      </c>
      <c r="BZ488" s="492">
        <v>73</v>
      </c>
      <c r="CA488" s="492">
        <v>74</v>
      </c>
      <c r="CB488" s="492">
        <v>75</v>
      </c>
      <c r="CC488" s="492">
        <v>76</v>
      </c>
      <c r="CD488" s="492">
        <v>77</v>
      </c>
      <c r="CE488" s="492">
        <v>78</v>
      </c>
      <c r="CF488" s="492">
        <v>79</v>
      </c>
      <c r="CG488" s="492">
        <v>80</v>
      </c>
      <c r="CH488" s="492">
        <v>81</v>
      </c>
      <c r="CI488" s="492">
        <v>82</v>
      </c>
      <c r="CJ488" s="492">
        <v>83</v>
      </c>
      <c r="CK488" s="492">
        <v>84</v>
      </c>
      <c r="CL488" s="492">
        <v>85</v>
      </c>
      <c r="CM488" s="492">
        <v>86</v>
      </c>
      <c r="CN488" s="492">
        <v>87</v>
      </c>
      <c r="CO488" s="492">
        <v>88</v>
      </c>
      <c r="CP488" s="492">
        <v>89</v>
      </c>
      <c r="CQ488" s="492">
        <v>90</v>
      </c>
      <c r="CR488" s="492">
        <v>91</v>
      </c>
      <c r="CS488" s="492">
        <v>92</v>
      </c>
      <c r="CT488" s="492">
        <v>93</v>
      </c>
      <c r="CU488" s="492">
        <v>94</v>
      </c>
      <c r="CV488" s="492">
        <v>95</v>
      </c>
      <c r="CW488" s="492">
        <v>96</v>
      </c>
      <c r="CX488" s="492">
        <v>97</v>
      </c>
      <c r="CY488" s="492">
        <v>98</v>
      </c>
      <c r="CZ488" s="492">
        <v>99</v>
      </c>
      <c r="DA488" s="492">
        <v>100</v>
      </c>
    </row>
    <row r="489" spans="4:109">
      <c r="E489" s="492" t="s">
        <v>311</v>
      </c>
      <c r="F489" s="492">
        <v>20</v>
      </c>
      <c r="G489" s="492">
        <v>39</v>
      </c>
      <c r="H489" s="492">
        <v>92</v>
      </c>
      <c r="I489" s="492">
        <v>53</v>
      </c>
      <c r="J489" s="492">
        <v>46</v>
      </c>
      <c r="K489" s="492">
        <v>40</v>
      </c>
      <c r="L489" s="492">
        <v>14</v>
      </c>
      <c r="M489" s="492">
        <v>17</v>
      </c>
      <c r="N489" s="492">
        <v>22</v>
      </c>
      <c r="O489" s="492">
        <v>76</v>
      </c>
      <c r="P489" s="492">
        <v>64</v>
      </c>
      <c r="Q489" s="492">
        <v>5</v>
      </c>
      <c r="R489" s="492">
        <v>52</v>
      </c>
      <c r="S489" s="492">
        <v>41</v>
      </c>
      <c r="T489" s="492">
        <v>11</v>
      </c>
      <c r="U489" s="492">
        <v>74</v>
      </c>
      <c r="V489" s="492">
        <v>23</v>
      </c>
      <c r="W489" s="492">
        <v>7</v>
      </c>
      <c r="X489" s="492">
        <v>12</v>
      </c>
      <c r="Y489" s="492">
        <v>1</v>
      </c>
      <c r="Z489" s="492">
        <v>79</v>
      </c>
      <c r="AA489" s="492">
        <v>58</v>
      </c>
      <c r="AB489" s="492">
        <v>89</v>
      </c>
      <c r="AC489" s="492">
        <v>43</v>
      </c>
      <c r="AD489" s="492">
        <v>27</v>
      </c>
      <c r="AE489" s="492">
        <v>54</v>
      </c>
      <c r="AF489" s="492">
        <v>63</v>
      </c>
      <c r="AG489" s="492">
        <v>82</v>
      </c>
      <c r="AH489" s="492">
        <v>56</v>
      </c>
      <c r="AI489" s="492">
        <v>93</v>
      </c>
      <c r="AJ489" s="492">
        <v>4</v>
      </c>
      <c r="AK489" s="492">
        <v>38</v>
      </c>
      <c r="AL489" s="492">
        <v>97</v>
      </c>
      <c r="AM489" s="492">
        <v>67</v>
      </c>
      <c r="AN489" s="492">
        <v>51</v>
      </c>
      <c r="AO489" s="492">
        <v>80</v>
      </c>
      <c r="AP489" s="492">
        <v>48</v>
      </c>
      <c r="AQ489" s="492">
        <v>2</v>
      </c>
      <c r="AR489" s="492">
        <v>73</v>
      </c>
      <c r="AS489" s="492">
        <v>68</v>
      </c>
      <c r="AT489" s="492">
        <v>70</v>
      </c>
      <c r="AU489" s="492">
        <v>8</v>
      </c>
      <c r="AV489" s="492">
        <v>62</v>
      </c>
      <c r="AW489" s="492">
        <v>16</v>
      </c>
      <c r="AX489" s="492">
        <v>86</v>
      </c>
      <c r="AY489" s="492">
        <v>9</v>
      </c>
      <c r="AZ489" s="492">
        <v>75</v>
      </c>
      <c r="BA489" s="492">
        <v>44</v>
      </c>
      <c r="BB489" s="492">
        <v>83</v>
      </c>
      <c r="BC489" s="492">
        <v>98</v>
      </c>
      <c r="BD489" s="492">
        <v>85</v>
      </c>
      <c r="BE489" s="492">
        <v>13</v>
      </c>
      <c r="BF489" s="492">
        <v>57</v>
      </c>
      <c r="BG489" s="492">
        <v>26</v>
      </c>
      <c r="BH489" s="492">
        <v>96</v>
      </c>
      <c r="BI489" s="492">
        <v>29</v>
      </c>
      <c r="BJ489" s="492">
        <v>18</v>
      </c>
      <c r="BK489" s="492">
        <v>94</v>
      </c>
      <c r="BL489" s="492">
        <v>3</v>
      </c>
      <c r="BM489" s="492">
        <v>33</v>
      </c>
      <c r="BN489" s="492">
        <v>25</v>
      </c>
      <c r="BO489" s="492">
        <v>90</v>
      </c>
      <c r="BP489" s="492">
        <v>42</v>
      </c>
      <c r="BQ489" s="492">
        <v>71</v>
      </c>
      <c r="BR489" s="492">
        <v>81</v>
      </c>
      <c r="BS489" s="492">
        <v>34</v>
      </c>
      <c r="BT489" s="492">
        <v>19</v>
      </c>
      <c r="BU489" s="492">
        <v>10</v>
      </c>
      <c r="BV489" s="492">
        <v>36</v>
      </c>
      <c r="BW489" s="492">
        <v>21</v>
      </c>
      <c r="BX489" s="492">
        <v>69</v>
      </c>
      <c r="BY489" s="492">
        <v>28</v>
      </c>
      <c r="BZ489" s="492">
        <v>24</v>
      </c>
      <c r="CA489" s="492">
        <v>47</v>
      </c>
      <c r="CB489" s="492">
        <v>37</v>
      </c>
      <c r="CC489" s="492">
        <v>84</v>
      </c>
      <c r="CD489" s="492">
        <v>65</v>
      </c>
      <c r="CE489" s="492">
        <v>55</v>
      </c>
      <c r="CF489" s="492">
        <v>91</v>
      </c>
      <c r="CG489" s="492">
        <v>32</v>
      </c>
      <c r="CH489" s="492">
        <v>99</v>
      </c>
      <c r="CI489" s="492">
        <v>15</v>
      </c>
      <c r="CJ489" s="492">
        <v>49</v>
      </c>
      <c r="CK489" s="492">
        <v>31</v>
      </c>
      <c r="CL489" s="492">
        <v>77</v>
      </c>
      <c r="CM489" s="492">
        <v>45</v>
      </c>
      <c r="CN489" s="492">
        <v>59</v>
      </c>
      <c r="CO489" s="492">
        <v>50</v>
      </c>
      <c r="CP489" s="492">
        <v>6</v>
      </c>
      <c r="CQ489" s="492">
        <v>87</v>
      </c>
      <c r="CR489" s="492">
        <v>60</v>
      </c>
      <c r="CS489" s="492">
        <v>95</v>
      </c>
      <c r="CT489" s="492">
        <v>72</v>
      </c>
      <c r="CU489" s="492">
        <v>61</v>
      </c>
      <c r="CV489" s="492">
        <v>66</v>
      </c>
      <c r="CW489" s="492">
        <v>30</v>
      </c>
      <c r="CX489" s="492">
        <v>35</v>
      </c>
      <c r="CY489" s="492">
        <v>100</v>
      </c>
      <c r="CZ489" s="492">
        <v>78</v>
      </c>
      <c r="DA489" s="492">
        <v>88</v>
      </c>
    </row>
    <row r="492" spans="4:109">
      <c r="D492" s="496">
        <v>101</v>
      </c>
      <c r="E492" s="496" t="s">
        <v>338</v>
      </c>
    </row>
    <row r="493" spans="4:109">
      <c r="E493" s="492" t="s">
        <v>283</v>
      </c>
      <c r="F493" s="492">
        <v>1</v>
      </c>
      <c r="G493" s="492">
        <v>2</v>
      </c>
      <c r="H493" s="492">
        <v>3</v>
      </c>
      <c r="I493" s="492">
        <v>4</v>
      </c>
      <c r="J493" s="492">
        <v>5</v>
      </c>
      <c r="K493" s="492">
        <v>6</v>
      </c>
      <c r="L493" s="492">
        <v>7</v>
      </c>
      <c r="M493" s="492">
        <v>8</v>
      </c>
      <c r="N493" s="492">
        <v>9</v>
      </c>
      <c r="O493" s="492">
        <v>10</v>
      </c>
      <c r="P493" s="492">
        <v>11</v>
      </c>
      <c r="Q493" s="492">
        <v>12</v>
      </c>
      <c r="R493" s="492">
        <v>13</v>
      </c>
      <c r="S493" s="492">
        <v>14</v>
      </c>
      <c r="T493" s="492">
        <v>15</v>
      </c>
      <c r="U493" s="492">
        <v>16</v>
      </c>
      <c r="V493" s="492">
        <v>17</v>
      </c>
      <c r="W493" s="492">
        <v>18</v>
      </c>
      <c r="X493" s="492">
        <v>19</v>
      </c>
      <c r="Y493" s="492">
        <v>20</v>
      </c>
      <c r="Z493" s="492">
        <v>21</v>
      </c>
      <c r="AA493" s="492">
        <v>22</v>
      </c>
      <c r="AB493" s="492">
        <v>23</v>
      </c>
      <c r="AC493" s="492">
        <v>24</v>
      </c>
      <c r="AD493" s="492">
        <v>25</v>
      </c>
      <c r="AE493" s="492">
        <v>26</v>
      </c>
      <c r="AF493" s="492">
        <v>27</v>
      </c>
      <c r="AG493" s="492">
        <v>28</v>
      </c>
      <c r="AH493" s="492">
        <v>29</v>
      </c>
      <c r="AI493" s="492">
        <v>30</v>
      </c>
      <c r="AJ493" s="492">
        <v>31</v>
      </c>
      <c r="AK493" s="492">
        <v>32</v>
      </c>
      <c r="AL493" s="492">
        <v>33</v>
      </c>
      <c r="AM493" s="492">
        <v>34</v>
      </c>
      <c r="AN493" s="492">
        <v>35</v>
      </c>
      <c r="AO493" s="492">
        <v>36</v>
      </c>
      <c r="AP493" s="492">
        <v>37</v>
      </c>
      <c r="AQ493" s="492">
        <v>38</v>
      </c>
      <c r="AR493" s="492">
        <v>39</v>
      </c>
      <c r="AS493" s="492">
        <v>40</v>
      </c>
      <c r="AT493" s="492">
        <v>41</v>
      </c>
      <c r="AU493" s="492">
        <v>42</v>
      </c>
      <c r="AV493" s="492">
        <v>43</v>
      </c>
      <c r="AW493" s="492">
        <v>44</v>
      </c>
      <c r="AX493" s="492">
        <v>45</v>
      </c>
      <c r="AY493" s="492">
        <v>46</v>
      </c>
      <c r="AZ493" s="492">
        <v>47</v>
      </c>
      <c r="BA493" s="492">
        <v>48</v>
      </c>
      <c r="BB493" s="492">
        <v>49</v>
      </c>
      <c r="BC493" s="492">
        <v>50</v>
      </c>
      <c r="BD493" s="492">
        <v>51</v>
      </c>
      <c r="BE493" s="492">
        <v>52</v>
      </c>
      <c r="BF493" s="492">
        <v>53</v>
      </c>
      <c r="BG493" s="492">
        <v>54</v>
      </c>
      <c r="BH493" s="492">
        <v>55</v>
      </c>
      <c r="BI493" s="492">
        <v>56</v>
      </c>
      <c r="BJ493" s="492">
        <v>57</v>
      </c>
      <c r="BK493" s="492">
        <v>58</v>
      </c>
      <c r="BL493" s="492">
        <v>59</v>
      </c>
      <c r="BM493" s="492">
        <v>60</v>
      </c>
      <c r="BN493" s="492">
        <v>61</v>
      </c>
      <c r="BO493" s="492">
        <v>62</v>
      </c>
      <c r="BP493" s="492">
        <v>63</v>
      </c>
      <c r="BQ493" s="492">
        <v>64</v>
      </c>
      <c r="BR493" s="492">
        <v>65</v>
      </c>
      <c r="BS493" s="492">
        <v>66</v>
      </c>
      <c r="BT493" s="492">
        <v>67</v>
      </c>
      <c r="BU493" s="492">
        <v>68</v>
      </c>
      <c r="BV493" s="492">
        <v>69</v>
      </c>
      <c r="BW493" s="492">
        <v>70</v>
      </c>
      <c r="BX493" s="492">
        <v>71</v>
      </c>
      <c r="BY493" s="492">
        <v>72</v>
      </c>
      <c r="BZ493" s="492">
        <v>73</v>
      </c>
      <c r="CA493" s="492">
        <v>74</v>
      </c>
      <c r="CB493" s="492">
        <v>75</v>
      </c>
      <c r="CC493" s="492">
        <v>76</v>
      </c>
      <c r="CD493" s="492">
        <v>77</v>
      </c>
      <c r="CE493" s="492">
        <v>78</v>
      </c>
      <c r="CF493" s="492">
        <v>79</v>
      </c>
      <c r="CG493" s="492">
        <v>80</v>
      </c>
      <c r="CH493" s="492">
        <v>81</v>
      </c>
      <c r="CI493" s="492">
        <v>82</v>
      </c>
      <c r="CJ493" s="492">
        <v>83</v>
      </c>
      <c r="CK493" s="492">
        <v>84</v>
      </c>
      <c r="CL493" s="492">
        <v>85</v>
      </c>
      <c r="CM493" s="492">
        <v>86</v>
      </c>
      <c r="CN493" s="492">
        <v>87</v>
      </c>
      <c r="CO493" s="492">
        <v>88</v>
      </c>
      <c r="CP493" s="492">
        <v>89</v>
      </c>
      <c r="CR493" s="492">
        <v>90</v>
      </c>
      <c r="CS493" s="492">
        <v>91</v>
      </c>
      <c r="CT493" s="492">
        <v>92</v>
      </c>
      <c r="CU493" s="492">
        <v>93</v>
      </c>
      <c r="CW493" s="492">
        <v>94</v>
      </c>
      <c r="CX493" s="492">
        <v>95</v>
      </c>
      <c r="CY493" s="492">
        <v>96</v>
      </c>
      <c r="CZ493" s="492">
        <v>97</v>
      </c>
      <c r="DB493" s="492">
        <v>98</v>
      </c>
      <c r="DC493" s="492">
        <v>99</v>
      </c>
      <c r="DD493" s="492">
        <v>100</v>
      </c>
      <c r="DE493" s="492">
        <v>101</v>
      </c>
    </row>
    <row r="494" spans="4:109">
      <c r="E494" s="492" t="s">
        <v>311</v>
      </c>
      <c r="F494" s="492">
        <v>25</v>
      </c>
      <c r="G494" s="492">
        <v>89</v>
      </c>
      <c r="H494" s="492">
        <v>29</v>
      </c>
      <c r="I494" s="492">
        <v>51</v>
      </c>
      <c r="J494" s="492">
        <v>17</v>
      </c>
      <c r="K494" s="492">
        <v>54</v>
      </c>
      <c r="L494" s="492">
        <v>19</v>
      </c>
      <c r="M494" s="492">
        <v>82</v>
      </c>
      <c r="N494" s="492">
        <v>56</v>
      </c>
      <c r="O494" s="492">
        <v>88</v>
      </c>
      <c r="P494" s="492">
        <v>75</v>
      </c>
      <c r="Q494" s="492">
        <v>78</v>
      </c>
      <c r="R494" s="492">
        <v>20</v>
      </c>
      <c r="S494" s="492">
        <v>58</v>
      </c>
      <c r="T494" s="492">
        <v>11</v>
      </c>
      <c r="U494" s="492">
        <v>65</v>
      </c>
      <c r="V494" s="492">
        <v>48</v>
      </c>
      <c r="W494" s="492">
        <v>37</v>
      </c>
      <c r="X494" s="492">
        <v>91</v>
      </c>
      <c r="Y494" s="492">
        <v>100</v>
      </c>
      <c r="Z494" s="492">
        <v>5</v>
      </c>
      <c r="AA494" s="492">
        <v>83</v>
      </c>
      <c r="AB494" s="492">
        <v>95</v>
      </c>
      <c r="AC494" s="492">
        <v>12</v>
      </c>
      <c r="AD494" s="492">
        <v>27</v>
      </c>
      <c r="AE494" s="492">
        <v>69</v>
      </c>
      <c r="AF494" s="492">
        <v>64</v>
      </c>
      <c r="AG494" s="492">
        <v>32</v>
      </c>
      <c r="AH494" s="492">
        <v>16</v>
      </c>
      <c r="AI494" s="492">
        <v>36</v>
      </c>
      <c r="AJ494" s="492">
        <v>101</v>
      </c>
      <c r="AK494" s="492">
        <v>28</v>
      </c>
      <c r="AL494" s="492">
        <v>60</v>
      </c>
      <c r="AM494" s="492">
        <v>2</v>
      </c>
      <c r="AN494" s="492">
        <v>81</v>
      </c>
      <c r="AO494" s="492">
        <v>30</v>
      </c>
      <c r="AP494" s="492">
        <v>23</v>
      </c>
      <c r="AQ494" s="492">
        <v>7</v>
      </c>
      <c r="AR494" s="492">
        <v>76</v>
      </c>
      <c r="AS494" s="492">
        <v>73</v>
      </c>
      <c r="AT494" s="492">
        <v>97</v>
      </c>
      <c r="AU494" s="492">
        <v>43</v>
      </c>
      <c r="AV494" s="492">
        <v>47</v>
      </c>
      <c r="AW494" s="492">
        <v>57</v>
      </c>
      <c r="AX494" s="492">
        <v>6</v>
      </c>
      <c r="AY494" s="492">
        <v>93</v>
      </c>
      <c r="AZ494" s="492">
        <v>18</v>
      </c>
      <c r="BA494" s="492">
        <v>77</v>
      </c>
      <c r="BB494" s="492">
        <v>26</v>
      </c>
      <c r="BC494" s="492">
        <v>21</v>
      </c>
      <c r="BD494" s="492">
        <v>59</v>
      </c>
      <c r="BE494" s="492">
        <v>44</v>
      </c>
      <c r="BF494" s="492">
        <v>87</v>
      </c>
      <c r="BG494" s="492">
        <v>71</v>
      </c>
      <c r="BH494" s="492">
        <v>1</v>
      </c>
      <c r="BI494" s="492">
        <v>45</v>
      </c>
      <c r="BJ494" s="492">
        <v>92</v>
      </c>
      <c r="BK494" s="492">
        <v>55</v>
      </c>
      <c r="BL494" s="492">
        <v>66</v>
      </c>
      <c r="BM494" s="492">
        <v>98</v>
      </c>
      <c r="BN494" s="492">
        <v>49</v>
      </c>
      <c r="BO494" s="492">
        <v>35</v>
      </c>
      <c r="BP494" s="492">
        <v>99</v>
      </c>
      <c r="BQ494" s="492">
        <v>94</v>
      </c>
      <c r="BR494" s="492">
        <v>86</v>
      </c>
      <c r="BS494" s="492">
        <v>39</v>
      </c>
      <c r="BT494" s="492">
        <v>33</v>
      </c>
      <c r="BU494" s="492">
        <v>72</v>
      </c>
      <c r="BV494" s="492">
        <v>61</v>
      </c>
      <c r="BW494" s="492">
        <v>68</v>
      </c>
      <c r="BX494" s="492">
        <v>10</v>
      </c>
      <c r="BY494" s="492">
        <v>40</v>
      </c>
      <c r="BZ494" s="492">
        <v>34</v>
      </c>
      <c r="CA494" s="492">
        <v>90</v>
      </c>
      <c r="CB494" s="492">
        <v>41</v>
      </c>
      <c r="CC494" s="492">
        <v>15</v>
      </c>
      <c r="CD494" s="492">
        <v>8</v>
      </c>
      <c r="CE494" s="492">
        <v>24</v>
      </c>
      <c r="CF494" s="492">
        <v>46</v>
      </c>
      <c r="CG494" s="492">
        <v>96</v>
      </c>
      <c r="CH494" s="492">
        <v>50</v>
      </c>
      <c r="CI494" s="492">
        <v>63</v>
      </c>
      <c r="CJ494" s="492">
        <v>84</v>
      </c>
      <c r="CK494" s="492">
        <v>3</v>
      </c>
      <c r="CL494" s="492">
        <v>42</v>
      </c>
      <c r="CM494" s="492">
        <v>4</v>
      </c>
      <c r="CN494" s="492">
        <v>53</v>
      </c>
      <c r="CO494" s="492">
        <v>85</v>
      </c>
      <c r="CP494" s="492">
        <v>67</v>
      </c>
      <c r="CR494" s="492">
        <v>80</v>
      </c>
      <c r="CS494" s="492">
        <v>38</v>
      </c>
      <c r="CT494" s="492">
        <v>14</v>
      </c>
      <c r="CU494" s="492">
        <v>62</v>
      </c>
      <c r="CW494" s="492">
        <v>70</v>
      </c>
      <c r="CX494" s="492">
        <v>9</v>
      </c>
      <c r="CY494" s="492">
        <v>74</v>
      </c>
      <c r="CZ494" s="492">
        <v>22</v>
      </c>
      <c r="DB494" s="492">
        <v>79</v>
      </c>
      <c r="DC494" s="492">
        <v>13</v>
      </c>
      <c r="DD494" s="492">
        <v>52</v>
      </c>
      <c r="DE494" s="492">
        <v>31</v>
      </c>
    </row>
    <row r="497" spans="4:109">
      <c r="D497" s="496">
        <v>102</v>
      </c>
      <c r="E497" s="496" t="s">
        <v>338</v>
      </c>
    </row>
    <row r="498" spans="4:109">
      <c r="E498" s="492" t="s">
        <v>283</v>
      </c>
      <c r="F498" s="492">
        <v>1</v>
      </c>
      <c r="G498" s="492">
        <v>2</v>
      </c>
      <c r="H498" s="492">
        <v>3</v>
      </c>
      <c r="I498" s="492">
        <v>4</v>
      </c>
      <c r="J498" s="492">
        <v>5</v>
      </c>
      <c r="K498" s="492">
        <v>6</v>
      </c>
      <c r="L498" s="492">
        <v>7</v>
      </c>
      <c r="M498" s="492">
        <v>8</v>
      </c>
      <c r="N498" s="492">
        <v>9</v>
      </c>
      <c r="O498" s="492">
        <v>10</v>
      </c>
      <c r="P498" s="492">
        <v>11</v>
      </c>
      <c r="Q498" s="492">
        <v>12</v>
      </c>
      <c r="R498" s="492">
        <v>13</v>
      </c>
      <c r="S498" s="492">
        <v>14</v>
      </c>
      <c r="T498" s="492">
        <v>15</v>
      </c>
      <c r="U498" s="492">
        <v>16</v>
      </c>
      <c r="V498" s="492">
        <v>17</v>
      </c>
      <c r="W498" s="492">
        <v>18</v>
      </c>
      <c r="X498" s="492">
        <v>19</v>
      </c>
      <c r="Y498" s="492">
        <v>20</v>
      </c>
      <c r="Z498" s="492">
        <v>21</v>
      </c>
      <c r="AA498" s="492">
        <v>22</v>
      </c>
      <c r="AB498" s="492">
        <v>23</v>
      </c>
      <c r="AC498" s="492">
        <v>24</v>
      </c>
      <c r="AD498" s="492">
        <v>25</v>
      </c>
      <c r="AE498" s="492">
        <v>26</v>
      </c>
      <c r="AF498" s="492">
        <v>27</v>
      </c>
      <c r="AG498" s="492">
        <v>28</v>
      </c>
      <c r="AH498" s="492">
        <v>29</v>
      </c>
      <c r="AI498" s="492">
        <v>30</v>
      </c>
      <c r="AJ498" s="492">
        <v>31</v>
      </c>
      <c r="AK498" s="492">
        <v>32</v>
      </c>
      <c r="AL498" s="492">
        <v>33</v>
      </c>
      <c r="AM498" s="492">
        <v>34</v>
      </c>
      <c r="AN498" s="492">
        <v>35</v>
      </c>
      <c r="AO498" s="492">
        <v>36</v>
      </c>
      <c r="AP498" s="492">
        <v>37</v>
      </c>
      <c r="AQ498" s="492">
        <v>38</v>
      </c>
      <c r="AR498" s="492">
        <v>39</v>
      </c>
      <c r="AS498" s="492">
        <v>40</v>
      </c>
      <c r="AT498" s="492">
        <v>41</v>
      </c>
      <c r="AU498" s="492">
        <v>42</v>
      </c>
      <c r="AV498" s="492">
        <v>43</v>
      </c>
      <c r="AW498" s="492">
        <v>44</v>
      </c>
      <c r="AX498" s="492">
        <v>45</v>
      </c>
      <c r="AY498" s="492">
        <v>46</v>
      </c>
      <c r="AZ498" s="492">
        <v>47</v>
      </c>
      <c r="BA498" s="492">
        <v>48</v>
      </c>
      <c r="BB498" s="492">
        <v>49</v>
      </c>
      <c r="BC498" s="492">
        <v>50</v>
      </c>
      <c r="BD498" s="492">
        <v>51</v>
      </c>
      <c r="BE498" s="492">
        <v>52</v>
      </c>
      <c r="BF498" s="492">
        <v>53</v>
      </c>
      <c r="BG498" s="492">
        <v>54</v>
      </c>
      <c r="BH498" s="492">
        <v>55</v>
      </c>
      <c r="BI498" s="492">
        <v>56</v>
      </c>
      <c r="BJ498" s="492">
        <v>57</v>
      </c>
      <c r="BK498" s="492">
        <v>58</v>
      </c>
      <c r="BL498" s="492">
        <v>59</v>
      </c>
      <c r="BM498" s="492">
        <v>60</v>
      </c>
      <c r="BN498" s="492">
        <v>61</v>
      </c>
      <c r="BO498" s="492">
        <v>62</v>
      </c>
      <c r="BP498" s="492">
        <v>63</v>
      </c>
      <c r="BQ498" s="492">
        <v>64</v>
      </c>
      <c r="BR498" s="492">
        <v>65</v>
      </c>
      <c r="BS498" s="492">
        <v>66</v>
      </c>
      <c r="BT498" s="492">
        <v>67</v>
      </c>
      <c r="BU498" s="492">
        <v>68</v>
      </c>
      <c r="BV498" s="492">
        <v>69</v>
      </c>
      <c r="BW498" s="492">
        <v>70</v>
      </c>
      <c r="BX498" s="492">
        <v>71</v>
      </c>
      <c r="BY498" s="492">
        <v>72</v>
      </c>
      <c r="BZ498" s="492">
        <v>73</v>
      </c>
      <c r="CA498" s="492">
        <v>74</v>
      </c>
      <c r="CB498" s="492">
        <v>75</v>
      </c>
      <c r="CC498" s="492">
        <v>76</v>
      </c>
      <c r="CD498" s="492">
        <v>77</v>
      </c>
      <c r="CE498" s="492">
        <v>78</v>
      </c>
      <c r="CF498" s="492">
        <v>79</v>
      </c>
      <c r="CG498" s="492">
        <v>80</v>
      </c>
      <c r="CH498" s="492">
        <v>81</v>
      </c>
      <c r="CI498" s="492">
        <v>82</v>
      </c>
      <c r="CJ498" s="492">
        <v>83</v>
      </c>
      <c r="CK498" s="492">
        <v>84</v>
      </c>
      <c r="CL498" s="492">
        <v>85</v>
      </c>
      <c r="CM498" s="492">
        <v>86</v>
      </c>
      <c r="CN498" s="492">
        <v>87</v>
      </c>
      <c r="CO498" s="492">
        <v>88</v>
      </c>
      <c r="CP498" s="492">
        <v>89</v>
      </c>
      <c r="CQ498" s="492">
        <v>90</v>
      </c>
      <c r="CR498" s="492">
        <v>91</v>
      </c>
      <c r="CS498" s="492">
        <v>92</v>
      </c>
      <c r="CT498" s="492">
        <v>93</v>
      </c>
      <c r="CU498" s="492">
        <v>94</v>
      </c>
      <c r="CW498" s="492">
        <v>95</v>
      </c>
      <c r="CX498" s="492">
        <v>96</v>
      </c>
      <c r="CY498" s="492">
        <v>97</v>
      </c>
      <c r="CZ498" s="492">
        <v>98</v>
      </c>
      <c r="DB498" s="492">
        <v>99</v>
      </c>
      <c r="DC498" s="492">
        <v>100</v>
      </c>
      <c r="DD498" s="492">
        <v>101</v>
      </c>
      <c r="DE498" s="492">
        <v>102</v>
      </c>
    </row>
    <row r="499" spans="4:109">
      <c r="E499" s="492" t="s">
        <v>311</v>
      </c>
      <c r="F499" s="492">
        <v>45</v>
      </c>
      <c r="G499" s="492">
        <v>8</v>
      </c>
      <c r="H499" s="492">
        <v>35</v>
      </c>
      <c r="I499" s="492">
        <v>53</v>
      </c>
      <c r="J499" s="492">
        <v>87</v>
      </c>
      <c r="K499" s="492">
        <v>25</v>
      </c>
      <c r="L499" s="492">
        <v>34</v>
      </c>
      <c r="M499" s="492">
        <v>77</v>
      </c>
      <c r="N499" s="492">
        <v>71</v>
      </c>
      <c r="O499" s="492">
        <v>95</v>
      </c>
      <c r="P499" s="492">
        <v>74</v>
      </c>
      <c r="Q499" s="492">
        <v>84</v>
      </c>
      <c r="R499" s="492">
        <v>27</v>
      </c>
      <c r="S499" s="492">
        <v>31</v>
      </c>
      <c r="T499" s="492">
        <v>67</v>
      </c>
      <c r="U499" s="492">
        <v>98</v>
      </c>
      <c r="V499" s="492">
        <v>13</v>
      </c>
      <c r="W499" s="492">
        <v>9</v>
      </c>
      <c r="X499" s="492">
        <v>42</v>
      </c>
      <c r="Y499" s="492">
        <v>26</v>
      </c>
      <c r="Z499" s="492">
        <v>65</v>
      </c>
      <c r="AA499" s="492">
        <v>88</v>
      </c>
      <c r="AB499" s="492">
        <v>52</v>
      </c>
      <c r="AC499" s="492">
        <v>68</v>
      </c>
      <c r="AD499" s="492">
        <v>101</v>
      </c>
      <c r="AE499" s="492">
        <v>94</v>
      </c>
      <c r="AF499" s="492">
        <v>33</v>
      </c>
      <c r="AG499" s="492">
        <v>44</v>
      </c>
      <c r="AH499" s="492">
        <v>6</v>
      </c>
      <c r="AI499" s="492">
        <v>38</v>
      </c>
      <c r="AJ499" s="492">
        <v>29</v>
      </c>
      <c r="AK499" s="492">
        <v>5</v>
      </c>
      <c r="AL499" s="492">
        <v>57</v>
      </c>
      <c r="AM499" s="492">
        <v>73</v>
      </c>
      <c r="AN499" s="492">
        <v>76</v>
      </c>
      <c r="AO499" s="492">
        <v>20</v>
      </c>
      <c r="AP499" s="492">
        <v>43</v>
      </c>
      <c r="AQ499" s="492">
        <v>4</v>
      </c>
      <c r="AR499" s="492">
        <v>36</v>
      </c>
      <c r="AS499" s="492">
        <v>96</v>
      </c>
      <c r="AT499" s="492">
        <v>85</v>
      </c>
      <c r="AU499" s="492">
        <v>23</v>
      </c>
      <c r="AV499" s="492">
        <v>17</v>
      </c>
      <c r="AW499" s="492">
        <v>41</v>
      </c>
      <c r="AX499" s="492">
        <v>11</v>
      </c>
      <c r="AY499" s="492">
        <v>75</v>
      </c>
      <c r="AZ499" s="492">
        <v>14</v>
      </c>
      <c r="BA499" s="492">
        <v>39</v>
      </c>
      <c r="BB499" s="492">
        <v>66</v>
      </c>
      <c r="BC499" s="492">
        <v>86</v>
      </c>
      <c r="BD499" s="492">
        <v>102</v>
      </c>
      <c r="BE499" s="492">
        <v>48</v>
      </c>
      <c r="BF499" s="492">
        <v>90</v>
      </c>
      <c r="BG499" s="492">
        <v>81</v>
      </c>
      <c r="BH499" s="492">
        <v>92</v>
      </c>
      <c r="BI499" s="492">
        <v>80</v>
      </c>
      <c r="BJ499" s="492">
        <v>63</v>
      </c>
      <c r="BK499" s="492">
        <v>19</v>
      </c>
      <c r="BL499" s="492">
        <v>58</v>
      </c>
      <c r="BM499" s="492">
        <v>91</v>
      </c>
      <c r="BN499" s="492">
        <v>64</v>
      </c>
      <c r="BO499" s="492">
        <v>28</v>
      </c>
      <c r="BP499" s="492">
        <v>24</v>
      </c>
      <c r="BQ499" s="492">
        <v>56</v>
      </c>
      <c r="BR499" s="492">
        <v>2</v>
      </c>
      <c r="BS499" s="492">
        <v>49</v>
      </c>
      <c r="BT499" s="492">
        <v>18</v>
      </c>
      <c r="BU499" s="492">
        <v>40</v>
      </c>
      <c r="BV499" s="492">
        <v>1</v>
      </c>
      <c r="BW499" s="492">
        <v>21</v>
      </c>
      <c r="BX499" s="492">
        <v>89</v>
      </c>
      <c r="BY499" s="492">
        <v>79</v>
      </c>
      <c r="BZ499" s="492">
        <v>32</v>
      </c>
      <c r="CA499" s="492">
        <v>51</v>
      </c>
      <c r="CB499" s="492">
        <v>46</v>
      </c>
      <c r="CC499" s="492">
        <v>55</v>
      </c>
      <c r="CD499" s="492">
        <v>78</v>
      </c>
      <c r="CE499" s="492">
        <v>62</v>
      </c>
      <c r="CF499" s="492">
        <v>72</v>
      </c>
      <c r="CG499" s="492">
        <v>97</v>
      </c>
      <c r="CH499" s="492">
        <v>60</v>
      </c>
      <c r="CI499" s="492">
        <v>93</v>
      </c>
      <c r="CJ499" s="492">
        <v>100</v>
      </c>
      <c r="CK499" s="492">
        <v>12</v>
      </c>
      <c r="CL499" s="492">
        <v>47</v>
      </c>
      <c r="CM499" s="492">
        <v>50</v>
      </c>
      <c r="CN499" s="492">
        <v>59</v>
      </c>
      <c r="CO499" s="492">
        <v>37</v>
      </c>
      <c r="CP499" s="492">
        <v>99</v>
      </c>
      <c r="CQ499" s="492">
        <v>61</v>
      </c>
      <c r="CR499" s="492">
        <v>70</v>
      </c>
      <c r="CS499" s="492">
        <v>3</v>
      </c>
      <c r="CT499" s="492">
        <v>7</v>
      </c>
      <c r="CU499" s="492">
        <v>83</v>
      </c>
      <c r="CW499" s="492">
        <v>10</v>
      </c>
      <c r="CX499" s="492">
        <v>69</v>
      </c>
      <c r="CY499" s="492">
        <v>54</v>
      </c>
      <c r="CZ499" s="492">
        <v>82</v>
      </c>
      <c r="DB499" s="492">
        <v>15</v>
      </c>
      <c r="DC499" s="492">
        <v>30</v>
      </c>
      <c r="DD499" s="492">
        <v>22</v>
      </c>
      <c r="DE499" s="492">
        <v>16</v>
      </c>
    </row>
    <row r="502" spans="4:109">
      <c r="D502" s="496">
        <v>103</v>
      </c>
      <c r="E502" s="496" t="s">
        <v>338</v>
      </c>
    </row>
    <row r="503" spans="4:109">
      <c r="E503" s="492" t="s">
        <v>283</v>
      </c>
      <c r="F503" s="492">
        <v>1</v>
      </c>
      <c r="G503" s="492">
        <v>2</v>
      </c>
      <c r="H503" s="492">
        <v>3</v>
      </c>
      <c r="I503" s="492">
        <v>4</v>
      </c>
      <c r="J503" s="492">
        <v>5</v>
      </c>
      <c r="K503" s="492">
        <v>6</v>
      </c>
      <c r="L503" s="492">
        <v>7</v>
      </c>
      <c r="M503" s="492">
        <v>8</v>
      </c>
      <c r="N503" s="492">
        <v>9</v>
      </c>
      <c r="O503" s="492">
        <v>10</v>
      </c>
      <c r="P503" s="492">
        <v>11</v>
      </c>
      <c r="Q503" s="492">
        <v>12</v>
      </c>
      <c r="R503" s="492">
        <v>13</v>
      </c>
      <c r="S503" s="492">
        <v>14</v>
      </c>
      <c r="T503" s="492">
        <v>15</v>
      </c>
      <c r="U503" s="492">
        <v>16</v>
      </c>
      <c r="V503" s="492">
        <v>17</v>
      </c>
      <c r="W503" s="492">
        <v>18</v>
      </c>
      <c r="X503" s="492">
        <v>19</v>
      </c>
      <c r="Y503" s="492">
        <v>20</v>
      </c>
      <c r="Z503" s="492">
        <v>21</v>
      </c>
      <c r="AA503" s="492">
        <v>22</v>
      </c>
      <c r="AB503" s="492">
        <v>23</v>
      </c>
      <c r="AC503" s="492">
        <v>24</v>
      </c>
      <c r="AD503" s="492">
        <v>25</v>
      </c>
      <c r="AE503" s="492">
        <v>26</v>
      </c>
      <c r="AF503" s="492">
        <v>27</v>
      </c>
      <c r="AG503" s="492">
        <v>28</v>
      </c>
      <c r="AH503" s="492">
        <v>29</v>
      </c>
      <c r="AI503" s="492">
        <v>30</v>
      </c>
      <c r="AJ503" s="492">
        <v>31</v>
      </c>
      <c r="AK503" s="492">
        <v>32</v>
      </c>
      <c r="AL503" s="492">
        <v>33</v>
      </c>
      <c r="AM503" s="492">
        <v>34</v>
      </c>
      <c r="AN503" s="492">
        <v>35</v>
      </c>
      <c r="AO503" s="492">
        <v>36</v>
      </c>
      <c r="AP503" s="492">
        <v>37</v>
      </c>
      <c r="AQ503" s="492">
        <v>38</v>
      </c>
      <c r="AR503" s="492">
        <v>39</v>
      </c>
      <c r="AS503" s="492">
        <v>40</v>
      </c>
      <c r="AT503" s="492">
        <v>41</v>
      </c>
      <c r="AU503" s="492">
        <v>42</v>
      </c>
      <c r="AV503" s="492">
        <v>43</v>
      </c>
      <c r="AW503" s="492">
        <v>44</v>
      </c>
      <c r="AX503" s="492">
        <v>45</v>
      </c>
      <c r="AY503" s="492">
        <v>46</v>
      </c>
      <c r="AZ503" s="492">
        <v>47</v>
      </c>
      <c r="BA503" s="492">
        <v>48</v>
      </c>
      <c r="BB503" s="492">
        <v>49</v>
      </c>
      <c r="BC503" s="492">
        <v>50</v>
      </c>
      <c r="BD503" s="492">
        <v>51</v>
      </c>
      <c r="BE503" s="492">
        <v>52</v>
      </c>
      <c r="BF503" s="492">
        <v>53</v>
      </c>
      <c r="BG503" s="492">
        <v>54</v>
      </c>
      <c r="BH503" s="492">
        <v>55</v>
      </c>
      <c r="BI503" s="492">
        <v>56</v>
      </c>
      <c r="BJ503" s="492">
        <v>57</v>
      </c>
      <c r="BK503" s="492">
        <v>58</v>
      </c>
      <c r="BL503" s="492">
        <v>59</v>
      </c>
      <c r="BM503" s="492">
        <v>60</v>
      </c>
      <c r="BN503" s="492">
        <v>61</v>
      </c>
      <c r="BO503" s="492">
        <v>62</v>
      </c>
      <c r="BP503" s="492">
        <v>63</v>
      </c>
      <c r="BQ503" s="492">
        <v>64</v>
      </c>
      <c r="BR503" s="492">
        <v>65</v>
      </c>
      <c r="BS503" s="492">
        <v>66</v>
      </c>
      <c r="BT503" s="492">
        <v>67</v>
      </c>
      <c r="BU503" s="492">
        <v>68</v>
      </c>
      <c r="BV503" s="492">
        <v>69</v>
      </c>
      <c r="BW503" s="492">
        <v>70</v>
      </c>
      <c r="BX503" s="492">
        <v>71</v>
      </c>
      <c r="BY503" s="492">
        <v>72</v>
      </c>
      <c r="BZ503" s="492">
        <v>73</v>
      </c>
      <c r="CA503" s="492">
        <v>74</v>
      </c>
      <c r="CB503" s="492">
        <v>75</v>
      </c>
      <c r="CC503" s="492">
        <v>76</v>
      </c>
      <c r="CD503" s="492">
        <v>77</v>
      </c>
      <c r="CE503" s="492">
        <v>78</v>
      </c>
      <c r="CF503" s="492">
        <v>79</v>
      </c>
      <c r="CG503" s="492">
        <v>80</v>
      </c>
      <c r="CH503" s="492">
        <v>81</v>
      </c>
      <c r="CI503" s="492">
        <v>82</v>
      </c>
      <c r="CJ503" s="492">
        <v>83</v>
      </c>
      <c r="CK503" s="492">
        <v>84</v>
      </c>
      <c r="CL503" s="492">
        <v>85</v>
      </c>
      <c r="CM503" s="492">
        <v>86</v>
      </c>
      <c r="CN503" s="492">
        <v>87</v>
      </c>
      <c r="CO503" s="492">
        <v>88</v>
      </c>
      <c r="CP503" s="492">
        <v>89</v>
      </c>
      <c r="CQ503" s="492">
        <v>90</v>
      </c>
      <c r="CR503" s="492">
        <v>91</v>
      </c>
      <c r="CS503" s="492">
        <v>92</v>
      </c>
      <c r="CT503" s="492">
        <v>93</v>
      </c>
      <c r="CU503" s="492">
        <v>94</v>
      </c>
      <c r="CV503" s="492">
        <v>95</v>
      </c>
      <c r="CW503" s="492">
        <v>96</v>
      </c>
      <c r="CX503" s="492">
        <v>97</v>
      </c>
      <c r="CY503" s="492">
        <v>98</v>
      </c>
      <c r="CZ503" s="492">
        <v>99</v>
      </c>
      <c r="DB503" s="492">
        <v>100</v>
      </c>
      <c r="DC503" s="492">
        <v>101</v>
      </c>
      <c r="DD503" s="492">
        <v>102</v>
      </c>
      <c r="DE503" s="492">
        <v>103</v>
      </c>
    </row>
    <row r="504" spans="4:109">
      <c r="E504" s="492" t="s">
        <v>311</v>
      </c>
      <c r="F504" s="492">
        <v>74</v>
      </c>
      <c r="G504" s="492">
        <v>78</v>
      </c>
      <c r="H504" s="492">
        <v>17</v>
      </c>
      <c r="I504" s="492">
        <v>100</v>
      </c>
      <c r="J504" s="492">
        <v>56</v>
      </c>
      <c r="K504" s="492">
        <v>64</v>
      </c>
      <c r="L504" s="492">
        <v>93</v>
      </c>
      <c r="M504" s="492">
        <v>29</v>
      </c>
      <c r="N504" s="492">
        <v>46</v>
      </c>
      <c r="O504" s="492">
        <v>67</v>
      </c>
      <c r="P504" s="492">
        <v>24</v>
      </c>
      <c r="Q504" s="492">
        <v>45</v>
      </c>
      <c r="R504" s="492">
        <v>75</v>
      </c>
      <c r="S504" s="492">
        <v>3</v>
      </c>
      <c r="T504" s="492">
        <v>66</v>
      </c>
      <c r="U504" s="492">
        <v>85</v>
      </c>
      <c r="V504" s="492">
        <v>95</v>
      </c>
      <c r="W504" s="492">
        <v>30</v>
      </c>
      <c r="X504" s="492">
        <v>8</v>
      </c>
      <c r="Y504" s="492">
        <v>43</v>
      </c>
      <c r="Z504" s="492">
        <v>60</v>
      </c>
      <c r="AA504" s="492">
        <v>69</v>
      </c>
      <c r="AB504" s="492">
        <v>42</v>
      </c>
      <c r="AC504" s="492">
        <v>81</v>
      </c>
      <c r="AD504" s="492">
        <v>48</v>
      </c>
      <c r="AE504" s="492">
        <v>80</v>
      </c>
      <c r="AF504" s="492">
        <v>102</v>
      </c>
      <c r="AG504" s="492">
        <v>27</v>
      </c>
      <c r="AH504" s="492">
        <v>36</v>
      </c>
      <c r="AI504" s="492">
        <v>11</v>
      </c>
      <c r="AJ504" s="492">
        <v>15</v>
      </c>
      <c r="AK504" s="492">
        <v>98</v>
      </c>
      <c r="AL504" s="492">
        <v>82</v>
      </c>
      <c r="AM504" s="492">
        <v>63</v>
      </c>
      <c r="AN504" s="492">
        <v>18</v>
      </c>
      <c r="AO504" s="492">
        <v>54</v>
      </c>
      <c r="AP504" s="492">
        <v>58</v>
      </c>
      <c r="AQ504" s="492">
        <v>84</v>
      </c>
      <c r="AR504" s="492">
        <v>87</v>
      </c>
      <c r="AS504" s="492">
        <v>92</v>
      </c>
      <c r="AT504" s="492">
        <v>25</v>
      </c>
      <c r="AU504" s="492">
        <v>33</v>
      </c>
      <c r="AV504" s="492">
        <v>90</v>
      </c>
      <c r="AW504" s="492">
        <v>41</v>
      </c>
      <c r="AX504" s="492">
        <v>6</v>
      </c>
      <c r="AY504" s="492">
        <v>65</v>
      </c>
      <c r="AZ504" s="492">
        <v>20</v>
      </c>
      <c r="BA504" s="492">
        <v>72</v>
      </c>
      <c r="BB504" s="492">
        <v>86</v>
      </c>
      <c r="BC504" s="492">
        <v>51</v>
      </c>
      <c r="BD504" s="492">
        <v>14</v>
      </c>
      <c r="BE504" s="492">
        <v>28</v>
      </c>
      <c r="BF504" s="492">
        <v>103</v>
      </c>
      <c r="BG504" s="492">
        <v>68</v>
      </c>
      <c r="BH504" s="492">
        <v>31</v>
      </c>
      <c r="BI504" s="492">
        <v>9</v>
      </c>
      <c r="BJ504" s="492">
        <v>83</v>
      </c>
      <c r="BK504" s="492">
        <v>101</v>
      </c>
      <c r="BL504" s="492">
        <v>62</v>
      </c>
      <c r="BM504" s="492">
        <v>26</v>
      </c>
      <c r="BN504" s="492">
        <v>40</v>
      </c>
      <c r="BO504" s="492">
        <v>53</v>
      </c>
      <c r="BP504" s="492">
        <v>34</v>
      </c>
      <c r="BQ504" s="492">
        <v>61</v>
      </c>
      <c r="BR504" s="492">
        <v>21</v>
      </c>
      <c r="BS504" s="492">
        <v>89</v>
      </c>
      <c r="BT504" s="492">
        <v>10</v>
      </c>
      <c r="BU504" s="492">
        <v>22</v>
      </c>
      <c r="BV504" s="492">
        <v>91</v>
      </c>
      <c r="BW504" s="492">
        <v>32</v>
      </c>
      <c r="BX504" s="492">
        <v>55</v>
      </c>
      <c r="BY504" s="492">
        <v>38</v>
      </c>
      <c r="BZ504" s="492">
        <v>97</v>
      </c>
      <c r="CA504" s="492">
        <v>2</v>
      </c>
      <c r="CB504" s="492">
        <v>13</v>
      </c>
      <c r="CC504" s="492">
        <v>99</v>
      </c>
      <c r="CD504" s="492">
        <v>39</v>
      </c>
      <c r="CE504" s="492">
        <v>44</v>
      </c>
      <c r="CF504" s="492">
        <v>73</v>
      </c>
      <c r="CG504" s="492">
        <v>47</v>
      </c>
      <c r="CH504" s="492">
        <v>94</v>
      </c>
      <c r="CI504" s="492">
        <v>23</v>
      </c>
      <c r="CJ504" s="492">
        <v>50</v>
      </c>
      <c r="CK504" s="492">
        <v>96</v>
      </c>
      <c r="CL504" s="492">
        <v>16</v>
      </c>
      <c r="CM504" s="492">
        <v>49</v>
      </c>
      <c r="CN504" s="492">
        <v>59</v>
      </c>
      <c r="CO504" s="492">
        <v>12</v>
      </c>
      <c r="CP504" s="492">
        <v>52</v>
      </c>
      <c r="CQ504" s="492">
        <v>1</v>
      </c>
      <c r="CR504" s="492">
        <v>5</v>
      </c>
      <c r="CS504" s="492">
        <v>88</v>
      </c>
      <c r="CT504" s="492">
        <v>7</v>
      </c>
      <c r="CU504" s="492">
        <v>77</v>
      </c>
      <c r="CV504" s="492">
        <v>71</v>
      </c>
      <c r="CW504" s="492">
        <v>79</v>
      </c>
      <c r="CX504" s="492">
        <v>70</v>
      </c>
      <c r="CY504" s="492">
        <v>37</v>
      </c>
      <c r="CZ504" s="492">
        <v>57</v>
      </c>
      <c r="DB504" s="492">
        <v>4</v>
      </c>
      <c r="DC504" s="492">
        <v>19</v>
      </c>
      <c r="DD504" s="492">
        <v>35</v>
      </c>
      <c r="DE504" s="492">
        <v>76</v>
      </c>
    </row>
    <row r="507" spans="4:109">
      <c r="D507" s="496">
        <v>104</v>
      </c>
      <c r="E507" s="496" t="s">
        <v>338</v>
      </c>
    </row>
    <row r="508" spans="4:109">
      <c r="E508" s="492" t="s">
        <v>283</v>
      </c>
      <c r="F508" s="492">
        <v>1</v>
      </c>
      <c r="G508" s="492">
        <v>2</v>
      </c>
      <c r="H508" s="492">
        <v>3</v>
      </c>
      <c r="I508" s="492">
        <v>4</v>
      </c>
      <c r="J508" s="492">
        <v>5</v>
      </c>
      <c r="K508" s="492">
        <v>6</v>
      </c>
      <c r="L508" s="492">
        <v>7</v>
      </c>
      <c r="M508" s="492">
        <v>8</v>
      </c>
      <c r="N508" s="492">
        <v>9</v>
      </c>
      <c r="O508" s="492">
        <v>10</v>
      </c>
      <c r="P508" s="492">
        <v>11</v>
      </c>
      <c r="Q508" s="492">
        <v>12</v>
      </c>
      <c r="R508" s="492">
        <v>13</v>
      </c>
      <c r="S508" s="492">
        <v>14</v>
      </c>
      <c r="T508" s="492">
        <v>15</v>
      </c>
      <c r="U508" s="492">
        <v>16</v>
      </c>
      <c r="V508" s="492">
        <v>17</v>
      </c>
      <c r="W508" s="492">
        <v>18</v>
      </c>
      <c r="X508" s="492">
        <v>19</v>
      </c>
      <c r="Y508" s="492">
        <v>20</v>
      </c>
      <c r="Z508" s="492">
        <v>21</v>
      </c>
      <c r="AA508" s="492">
        <v>22</v>
      </c>
      <c r="AB508" s="492">
        <v>23</v>
      </c>
      <c r="AC508" s="492">
        <v>24</v>
      </c>
      <c r="AD508" s="492">
        <v>25</v>
      </c>
      <c r="AE508" s="492">
        <v>26</v>
      </c>
      <c r="AF508" s="492">
        <v>27</v>
      </c>
      <c r="AG508" s="492">
        <v>28</v>
      </c>
      <c r="AH508" s="492">
        <v>29</v>
      </c>
      <c r="AI508" s="492">
        <v>30</v>
      </c>
      <c r="AJ508" s="492">
        <v>31</v>
      </c>
      <c r="AK508" s="492">
        <v>32</v>
      </c>
      <c r="AL508" s="492">
        <v>33</v>
      </c>
      <c r="AM508" s="492">
        <v>34</v>
      </c>
      <c r="AN508" s="492">
        <v>35</v>
      </c>
      <c r="AO508" s="492">
        <v>36</v>
      </c>
      <c r="AP508" s="492">
        <v>37</v>
      </c>
      <c r="AQ508" s="492">
        <v>38</v>
      </c>
      <c r="AR508" s="492">
        <v>39</v>
      </c>
      <c r="AS508" s="492">
        <v>40</v>
      </c>
      <c r="AT508" s="492">
        <v>41</v>
      </c>
      <c r="AU508" s="492">
        <v>42</v>
      </c>
      <c r="AV508" s="492">
        <v>43</v>
      </c>
      <c r="AW508" s="492">
        <v>44</v>
      </c>
      <c r="AX508" s="492">
        <v>45</v>
      </c>
      <c r="AY508" s="492">
        <v>46</v>
      </c>
      <c r="AZ508" s="492">
        <v>47</v>
      </c>
      <c r="BA508" s="492">
        <v>48</v>
      </c>
      <c r="BB508" s="492">
        <v>49</v>
      </c>
      <c r="BC508" s="492">
        <v>50</v>
      </c>
      <c r="BD508" s="492">
        <v>51</v>
      </c>
      <c r="BE508" s="492">
        <v>52</v>
      </c>
      <c r="BF508" s="492">
        <v>53</v>
      </c>
      <c r="BG508" s="492">
        <v>54</v>
      </c>
      <c r="BH508" s="492">
        <v>55</v>
      </c>
      <c r="BI508" s="492">
        <v>56</v>
      </c>
      <c r="BJ508" s="492">
        <v>57</v>
      </c>
      <c r="BK508" s="492">
        <v>58</v>
      </c>
      <c r="BL508" s="492">
        <v>59</v>
      </c>
      <c r="BM508" s="492">
        <v>60</v>
      </c>
      <c r="BN508" s="492">
        <v>61</v>
      </c>
      <c r="BO508" s="492">
        <v>62</v>
      </c>
      <c r="BP508" s="492">
        <v>63</v>
      </c>
      <c r="BQ508" s="492">
        <v>64</v>
      </c>
      <c r="BR508" s="492">
        <v>65</v>
      </c>
      <c r="BS508" s="492">
        <v>66</v>
      </c>
      <c r="BT508" s="492">
        <v>67</v>
      </c>
      <c r="BU508" s="492">
        <v>68</v>
      </c>
      <c r="BV508" s="492">
        <v>69</v>
      </c>
      <c r="BW508" s="492">
        <v>70</v>
      </c>
      <c r="BX508" s="492">
        <v>71</v>
      </c>
      <c r="BY508" s="492">
        <v>72</v>
      </c>
      <c r="BZ508" s="492">
        <v>73</v>
      </c>
      <c r="CA508" s="492">
        <v>74</v>
      </c>
      <c r="CB508" s="492">
        <v>75</v>
      </c>
      <c r="CC508" s="492">
        <v>76</v>
      </c>
      <c r="CD508" s="492">
        <v>77</v>
      </c>
      <c r="CE508" s="492">
        <v>78</v>
      </c>
      <c r="CF508" s="492">
        <v>79</v>
      </c>
      <c r="CG508" s="492">
        <v>80</v>
      </c>
      <c r="CH508" s="492">
        <v>81</v>
      </c>
      <c r="CI508" s="492">
        <v>82</v>
      </c>
      <c r="CJ508" s="492">
        <v>83</v>
      </c>
      <c r="CK508" s="492">
        <v>84</v>
      </c>
      <c r="CL508" s="492">
        <v>85</v>
      </c>
      <c r="CM508" s="492">
        <v>86</v>
      </c>
      <c r="CN508" s="492">
        <v>87</v>
      </c>
      <c r="CO508" s="492">
        <v>88</v>
      </c>
      <c r="CP508" s="492">
        <v>89</v>
      </c>
      <c r="CQ508" s="492">
        <v>90</v>
      </c>
      <c r="CR508" s="492">
        <v>91</v>
      </c>
      <c r="CS508" s="492">
        <v>92</v>
      </c>
      <c r="CT508" s="492">
        <v>93</v>
      </c>
      <c r="CU508" s="492">
        <v>94</v>
      </c>
      <c r="CV508" s="492">
        <v>95</v>
      </c>
      <c r="CW508" s="492">
        <v>96</v>
      </c>
      <c r="CX508" s="492">
        <v>97</v>
      </c>
      <c r="CY508" s="492">
        <v>98</v>
      </c>
      <c r="CZ508" s="492">
        <v>99</v>
      </c>
      <c r="DA508" s="492">
        <v>100</v>
      </c>
      <c r="DB508" s="492">
        <v>101</v>
      </c>
      <c r="DC508" s="492">
        <v>102</v>
      </c>
      <c r="DD508" s="492">
        <v>103</v>
      </c>
      <c r="DE508" s="492">
        <v>104</v>
      </c>
    </row>
    <row r="509" spans="4:109">
      <c r="E509" s="492" t="s">
        <v>311</v>
      </c>
      <c r="F509" s="492">
        <v>29</v>
      </c>
      <c r="G509" s="492">
        <v>99</v>
      </c>
      <c r="H509" s="492">
        <v>89</v>
      </c>
      <c r="I509" s="492">
        <v>76</v>
      </c>
      <c r="J509" s="492">
        <v>83</v>
      </c>
      <c r="K509" s="492">
        <v>80</v>
      </c>
      <c r="L509" s="492">
        <v>98</v>
      </c>
      <c r="M509" s="492">
        <v>82</v>
      </c>
      <c r="N509" s="492">
        <v>51</v>
      </c>
      <c r="O509" s="492">
        <v>13</v>
      </c>
      <c r="P509" s="492">
        <v>34</v>
      </c>
      <c r="Q509" s="492">
        <v>93</v>
      </c>
      <c r="R509" s="492">
        <v>70</v>
      </c>
      <c r="S509" s="492">
        <v>78</v>
      </c>
      <c r="T509" s="492">
        <v>16</v>
      </c>
      <c r="U509" s="492">
        <v>69</v>
      </c>
      <c r="V509" s="492">
        <v>45</v>
      </c>
      <c r="W509" s="492">
        <v>72</v>
      </c>
      <c r="X509" s="492">
        <v>27</v>
      </c>
      <c r="Y509" s="492">
        <v>2</v>
      </c>
      <c r="Z509" s="492">
        <v>50</v>
      </c>
      <c r="AA509" s="492">
        <v>8</v>
      </c>
      <c r="AB509" s="492">
        <v>42</v>
      </c>
      <c r="AC509" s="492">
        <v>11</v>
      </c>
      <c r="AD509" s="492">
        <v>21</v>
      </c>
      <c r="AE509" s="492">
        <v>39</v>
      </c>
      <c r="AF509" s="492">
        <v>15</v>
      </c>
      <c r="AG509" s="492">
        <v>67</v>
      </c>
      <c r="AH509" s="492">
        <v>92</v>
      </c>
      <c r="AI509" s="492">
        <v>46</v>
      </c>
      <c r="AJ509" s="492">
        <v>4</v>
      </c>
      <c r="AK509" s="492">
        <v>88</v>
      </c>
      <c r="AL509" s="492">
        <v>52</v>
      </c>
      <c r="AM509" s="492">
        <v>91</v>
      </c>
      <c r="AN509" s="492">
        <v>63</v>
      </c>
      <c r="AO509" s="492">
        <v>79</v>
      </c>
      <c r="AP509" s="492">
        <v>3</v>
      </c>
      <c r="AQ509" s="492">
        <v>57</v>
      </c>
      <c r="AR509" s="492">
        <v>37</v>
      </c>
      <c r="AS509" s="492">
        <v>6</v>
      </c>
      <c r="AT509" s="492">
        <v>55</v>
      </c>
      <c r="AU509" s="492">
        <v>24</v>
      </c>
      <c r="AV509" s="492">
        <v>64</v>
      </c>
      <c r="AW509" s="492">
        <v>86</v>
      </c>
      <c r="AX509" s="492">
        <v>66</v>
      </c>
      <c r="AY509" s="492">
        <v>104</v>
      </c>
      <c r="AZ509" s="492">
        <v>73</v>
      </c>
      <c r="BA509" s="492">
        <v>40</v>
      </c>
      <c r="BB509" s="492">
        <v>58</v>
      </c>
      <c r="BC509" s="492">
        <v>81</v>
      </c>
      <c r="BD509" s="492">
        <v>59</v>
      </c>
      <c r="BE509" s="492">
        <v>28</v>
      </c>
      <c r="BF509" s="492">
        <v>12</v>
      </c>
      <c r="BG509" s="492">
        <v>61</v>
      </c>
      <c r="BH509" s="492">
        <v>41</v>
      </c>
      <c r="BI509" s="492">
        <v>20</v>
      </c>
      <c r="BJ509" s="492">
        <v>68</v>
      </c>
      <c r="BK509" s="492">
        <v>49</v>
      </c>
      <c r="BL509" s="492">
        <v>23</v>
      </c>
      <c r="BM509" s="492">
        <v>43</v>
      </c>
      <c r="BN509" s="492">
        <v>54</v>
      </c>
      <c r="BO509" s="492">
        <v>85</v>
      </c>
      <c r="BP509" s="492">
        <v>44</v>
      </c>
      <c r="BQ509" s="492">
        <v>18</v>
      </c>
      <c r="BR509" s="492">
        <v>101</v>
      </c>
      <c r="BS509" s="492">
        <v>14</v>
      </c>
      <c r="BT509" s="492">
        <v>33</v>
      </c>
      <c r="BU509" s="492">
        <v>90</v>
      </c>
      <c r="BV509" s="492">
        <v>22</v>
      </c>
      <c r="BW509" s="492">
        <v>102</v>
      </c>
      <c r="BX509" s="492">
        <v>95</v>
      </c>
      <c r="BY509" s="492">
        <v>25</v>
      </c>
      <c r="BZ509" s="492">
        <v>35</v>
      </c>
      <c r="CA509" s="492">
        <v>97</v>
      </c>
      <c r="CB509" s="492">
        <v>17</v>
      </c>
      <c r="CC509" s="492">
        <v>100</v>
      </c>
      <c r="CD509" s="492">
        <v>60</v>
      </c>
      <c r="CE509" s="492">
        <v>7</v>
      </c>
      <c r="CF509" s="492">
        <v>36</v>
      </c>
      <c r="CG509" s="492">
        <v>48</v>
      </c>
      <c r="CH509" s="492">
        <v>94</v>
      </c>
      <c r="CI509" s="492">
        <v>38</v>
      </c>
      <c r="CJ509" s="492">
        <v>5</v>
      </c>
      <c r="CK509" s="492">
        <v>71</v>
      </c>
      <c r="CL509" s="492">
        <v>26</v>
      </c>
      <c r="CM509" s="492">
        <v>75</v>
      </c>
      <c r="CN509" s="492">
        <v>84</v>
      </c>
      <c r="CO509" s="492">
        <v>32</v>
      </c>
      <c r="CP509" s="492">
        <v>103</v>
      </c>
      <c r="CQ509" s="492">
        <v>56</v>
      </c>
      <c r="CR509" s="492">
        <v>30</v>
      </c>
      <c r="CS509" s="492">
        <v>53</v>
      </c>
      <c r="CT509" s="492">
        <v>77</v>
      </c>
      <c r="CU509" s="492">
        <v>62</v>
      </c>
      <c r="CV509" s="492">
        <v>31</v>
      </c>
      <c r="CW509" s="492">
        <v>10</v>
      </c>
      <c r="CX509" s="492">
        <v>74</v>
      </c>
      <c r="CY509" s="492">
        <v>47</v>
      </c>
      <c r="CZ509" s="492">
        <v>1</v>
      </c>
      <c r="DA509" s="492">
        <v>96</v>
      </c>
      <c r="DB509" s="492">
        <v>65</v>
      </c>
      <c r="DC509" s="492">
        <v>9</v>
      </c>
      <c r="DD509" s="492">
        <v>19</v>
      </c>
      <c r="DE509" s="492">
        <v>87</v>
      </c>
    </row>
    <row r="512" spans="4:109">
      <c r="D512" s="496">
        <v>105</v>
      </c>
      <c r="E512" s="496" t="s">
        <v>338</v>
      </c>
    </row>
    <row r="513" spans="4:114">
      <c r="E513" s="492" t="s">
        <v>283</v>
      </c>
      <c r="F513" s="492">
        <v>1</v>
      </c>
      <c r="G513" s="492">
        <v>2</v>
      </c>
      <c r="H513" s="492">
        <v>3</v>
      </c>
      <c r="I513" s="492">
        <v>4</v>
      </c>
      <c r="J513" s="492">
        <v>5</v>
      </c>
      <c r="K513" s="492">
        <v>6</v>
      </c>
      <c r="L513" s="492">
        <v>7</v>
      </c>
      <c r="M513" s="492">
        <v>8</v>
      </c>
      <c r="N513" s="492">
        <v>9</v>
      </c>
      <c r="O513" s="492">
        <v>10</v>
      </c>
      <c r="P513" s="492">
        <v>11</v>
      </c>
      <c r="Q513" s="492">
        <v>12</v>
      </c>
      <c r="R513" s="492">
        <v>13</v>
      </c>
      <c r="S513" s="492">
        <v>14</v>
      </c>
      <c r="T513" s="492">
        <v>15</v>
      </c>
      <c r="U513" s="492">
        <v>16</v>
      </c>
      <c r="V513" s="492">
        <v>17</v>
      </c>
      <c r="W513" s="492">
        <v>18</v>
      </c>
      <c r="X513" s="492">
        <v>19</v>
      </c>
      <c r="Y513" s="492">
        <v>20</v>
      </c>
      <c r="Z513" s="492">
        <v>21</v>
      </c>
      <c r="AA513" s="492">
        <v>22</v>
      </c>
      <c r="AB513" s="492">
        <v>23</v>
      </c>
      <c r="AC513" s="492">
        <v>24</v>
      </c>
      <c r="AD513" s="492">
        <v>25</v>
      </c>
      <c r="AE513" s="492">
        <v>26</v>
      </c>
      <c r="AF513" s="492">
        <v>27</v>
      </c>
      <c r="AG513" s="492">
        <v>28</v>
      </c>
      <c r="AH513" s="492">
        <v>29</v>
      </c>
      <c r="AI513" s="492">
        <v>30</v>
      </c>
      <c r="AJ513" s="492">
        <v>31</v>
      </c>
      <c r="AK513" s="492">
        <v>32</v>
      </c>
      <c r="AL513" s="492">
        <v>33</v>
      </c>
      <c r="AM513" s="492">
        <v>34</v>
      </c>
      <c r="AN513" s="492">
        <v>35</v>
      </c>
      <c r="AO513" s="492">
        <v>36</v>
      </c>
      <c r="AP513" s="492">
        <v>37</v>
      </c>
      <c r="AQ513" s="492">
        <v>38</v>
      </c>
      <c r="AR513" s="492">
        <v>39</v>
      </c>
      <c r="AS513" s="492">
        <v>40</v>
      </c>
      <c r="AT513" s="492">
        <v>41</v>
      </c>
      <c r="AU513" s="492">
        <v>42</v>
      </c>
      <c r="AV513" s="492">
        <v>43</v>
      </c>
      <c r="AW513" s="492">
        <v>44</v>
      </c>
      <c r="AX513" s="492">
        <v>45</v>
      </c>
      <c r="AY513" s="492">
        <v>46</v>
      </c>
      <c r="AZ513" s="492">
        <v>47</v>
      </c>
      <c r="BA513" s="492">
        <v>48</v>
      </c>
      <c r="BB513" s="492">
        <v>49</v>
      </c>
      <c r="BC513" s="492">
        <v>50</v>
      </c>
      <c r="BD513" s="492">
        <v>51</v>
      </c>
      <c r="BE513" s="492">
        <v>52</v>
      </c>
      <c r="BF513" s="492">
        <v>53</v>
      </c>
      <c r="BG513" s="492">
        <v>54</v>
      </c>
      <c r="BH513" s="492">
        <v>55</v>
      </c>
      <c r="BI513" s="492">
        <v>56</v>
      </c>
      <c r="BJ513" s="492">
        <v>57</v>
      </c>
      <c r="BK513" s="492">
        <v>58</v>
      </c>
      <c r="BL513" s="492">
        <v>59</v>
      </c>
      <c r="BM513" s="492">
        <v>60</v>
      </c>
      <c r="BN513" s="492">
        <v>61</v>
      </c>
      <c r="BO513" s="492">
        <v>62</v>
      </c>
      <c r="BP513" s="492">
        <v>63</v>
      </c>
      <c r="BQ513" s="492">
        <v>64</v>
      </c>
      <c r="BR513" s="492">
        <v>65</v>
      </c>
      <c r="BS513" s="492">
        <v>66</v>
      </c>
      <c r="BT513" s="492">
        <v>67</v>
      </c>
      <c r="BU513" s="492">
        <v>68</v>
      </c>
      <c r="BV513" s="492">
        <v>69</v>
      </c>
      <c r="BW513" s="492">
        <v>70</v>
      </c>
      <c r="BX513" s="492">
        <v>71</v>
      </c>
      <c r="BY513" s="492">
        <v>72</v>
      </c>
      <c r="BZ513" s="492">
        <v>73</v>
      </c>
      <c r="CA513" s="492">
        <v>74</v>
      </c>
      <c r="CB513" s="492">
        <v>75</v>
      </c>
      <c r="CC513" s="492">
        <v>76</v>
      </c>
      <c r="CD513" s="492">
        <v>77</v>
      </c>
      <c r="CE513" s="492">
        <v>78</v>
      </c>
      <c r="CF513" s="492">
        <v>79</v>
      </c>
      <c r="CG513" s="492">
        <v>80</v>
      </c>
      <c r="CH513" s="492">
        <v>81</v>
      </c>
      <c r="CI513" s="492">
        <v>82</v>
      </c>
      <c r="CJ513" s="492">
        <v>83</v>
      </c>
      <c r="CK513" s="492">
        <v>84</v>
      </c>
      <c r="CL513" s="492">
        <v>85</v>
      </c>
      <c r="CM513" s="492">
        <v>86</v>
      </c>
      <c r="CN513" s="492">
        <v>87</v>
      </c>
      <c r="CO513" s="492">
        <v>88</v>
      </c>
      <c r="CP513" s="492">
        <v>89</v>
      </c>
      <c r="CQ513" s="492">
        <v>90</v>
      </c>
      <c r="CR513" s="492">
        <v>91</v>
      </c>
      <c r="CS513" s="492">
        <v>92</v>
      </c>
      <c r="CT513" s="492">
        <v>93</v>
      </c>
      <c r="CU513" s="492">
        <v>94</v>
      </c>
      <c r="CV513" s="492">
        <v>95</v>
      </c>
      <c r="CW513" s="492">
        <v>96</v>
      </c>
      <c r="CX513" s="492">
        <v>97</v>
      </c>
      <c r="CY513" s="492">
        <v>98</v>
      </c>
      <c r="CZ513" s="492">
        <v>99</v>
      </c>
      <c r="DA513" s="492">
        <v>100</v>
      </c>
      <c r="DB513" s="492">
        <v>101</v>
      </c>
      <c r="DC513" s="492">
        <v>102</v>
      </c>
      <c r="DD513" s="492">
        <v>103</v>
      </c>
      <c r="DE513" s="492">
        <v>104</v>
      </c>
      <c r="DF513" s="492">
        <v>105</v>
      </c>
    </row>
    <row r="514" spans="4:114">
      <c r="E514" s="492" t="s">
        <v>311</v>
      </c>
      <c r="F514" s="492">
        <v>25</v>
      </c>
      <c r="G514" s="492">
        <v>34</v>
      </c>
      <c r="H514" s="492">
        <v>57</v>
      </c>
      <c r="I514" s="492">
        <v>86</v>
      </c>
      <c r="J514" s="492">
        <v>18</v>
      </c>
      <c r="K514" s="492">
        <v>10</v>
      </c>
      <c r="L514" s="492">
        <v>75</v>
      </c>
      <c r="M514" s="492">
        <v>97</v>
      </c>
      <c r="N514" s="492">
        <v>26</v>
      </c>
      <c r="O514" s="492">
        <v>12</v>
      </c>
      <c r="P514" s="492">
        <v>29</v>
      </c>
      <c r="Q514" s="492">
        <v>23</v>
      </c>
      <c r="R514" s="492">
        <v>37</v>
      </c>
      <c r="S514" s="492">
        <v>76</v>
      </c>
      <c r="T514" s="492">
        <v>16</v>
      </c>
      <c r="U514" s="492">
        <v>94</v>
      </c>
      <c r="V514" s="492">
        <v>89</v>
      </c>
      <c r="W514" s="492">
        <v>39</v>
      </c>
      <c r="X514" s="492">
        <v>61</v>
      </c>
      <c r="Y514" s="492">
        <v>41</v>
      </c>
      <c r="Z514" s="492">
        <v>90</v>
      </c>
      <c r="AA514" s="492">
        <v>15</v>
      </c>
      <c r="AB514" s="492">
        <v>80</v>
      </c>
      <c r="AC514" s="492">
        <v>48</v>
      </c>
      <c r="AD514" s="492">
        <v>83</v>
      </c>
      <c r="AE514" s="492">
        <v>100</v>
      </c>
      <c r="AF514" s="492">
        <v>68</v>
      </c>
      <c r="AG514" s="492">
        <v>42</v>
      </c>
      <c r="AH514" s="492">
        <v>63</v>
      </c>
      <c r="AI514" s="492">
        <v>72</v>
      </c>
      <c r="AJ514" s="492">
        <v>99</v>
      </c>
      <c r="AK514" s="492">
        <v>3</v>
      </c>
      <c r="AL514" s="492">
        <v>22</v>
      </c>
      <c r="AM514" s="492">
        <v>93</v>
      </c>
      <c r="AN514" s="492">
        <v>81</v>
      </c>
      <c r="AO514" s="492">
        <v>70</v>
      </c>
      <c r="AP514" s="492">
        <v>8</v>
      </c>
      <c r="AQ514" s="492">
        <v>2</v>
      </c>
      <c r="AR514" s="492">
        <v>102</v>
      </c>
      <c r="AS514" s="492">
        <v>56</v>
      </c>
      <c r="AT514" s="492">
        <v>20</v>
      </c>
      <c r="AU514" s="492">
        <v>95</v>
      </c>
      <c r="AV514" s="492">
        <v>55</v>
      </c>
      <c r="AW514" s="492">
        <v>66</v>
      </c>
      <c r="AX514" s="492">
        <v>96</v>
      </c>
      <c r="AY514" s="492">
        <v>69</v>
      </c>
      <c r="AZ514" s="492">
        <v>88</v>
      </c>
      <c r="BA514" s="492">
        <v>47</v>
      </c>
      <c r="BB514" s="492">
        <v>51</v>
      </c>
      <c r="BC514" s="492">
        <v>36</v>
      </c>
      <c r="BD514" s="492">
        <v>64</v>
      </c>
      <c r="BE514" s="492">
        <v>40</v>
      </c>
      <c r="BF514" s="492">
        <v>32</v>
      </c>
      <c r="BG514" s="492">
        <v>58</v>
      </c>
      <c r="BH514" s="492">
        <v>78</v>
      </c>
      <c r="BI514" s="492">
        <v>59</v>
      </c>
      <c r="BJ514" s="492">
        <v>33</v>
      </c>
      <c r="BK514" s="492">
        <v>54</v>
      </c>
      <c r="BL514" s="492">
        <v>77</v>
      </c>
      <c r="BM514" s="492">
        <v>103</v>
      </c>
      <c r="BN514" s="492">
        <v>19</v>
      </c>
      <c r="BO514" s="492">
        <v>73</v>
      </c>
      <c r="BP514" s="492">
        <v>14</v>
      </c>
      <c r="BQ514" s="492">
        <v>46</v>
      </c>
      <c r="BR514" s="492">
        <v>7</v>
      </c>
      <c r="BS514" s="492">
        <v>79</v>
      </c>
      <c r="BT514" s="492">
        <v>60</v>
      </c>
      <c r="BU514" s="492">
        <v>87</v>
      </c>
      <c r="BV514" s="492">
        <v>6</v>
      </c>
      <c r="BW514" s="492">
        <v>71</v>
      </c>
      <c r="BX514" s="492">
        <v>24</v>
      </c>
      <c r="BY514" s="492">
        <v>85</v>
      </c>
      <c r="BZ514" s="492">
        <v>27</v>
      </c>
      <c r="CA514" s="492">
        <v>31</v>
      </c>
      <c r="CB514" s="492">
        <v>91</v>
      </c>
      <c r="CC514" s="492">
        <v>104</v>
      </c>
      <c r="CD514" s="492">
        <v>28</v>
      </c>
      <c r="CE514" s="492">
        <v>49</v>
      </c>
      <c r="CF514" s="492">
        <v>21</v>
      </c>
      <c r="CG514" s="492">
        <v>13</v>
      </c>
      <c r="CH514" s="492">
        <v>35</v>
      </c>
      <c r="CI514" s="492">
        <v>84</v>
      </c>
      <c r="CJ514" s="492">
        <v>17</v>
      </c>
      <c r="CK514" s="492">
        <v>11</v>
      </c>
      <c r="CL514" s="492">
        <v>53</v>
      </c>
      <c r="CM514" s="492">
        <v>5</v>
      </c>
      <c r="CN514" s="492">
        <v>44</v>
      </c>
      <c r="CO514" s="492">
        <v>67</v>
      </c>
      <c r="CP514" s="492">
        <v>82</v>
      </c>
      <c r="CQ514" s="492">
        <v>62</v>
      </c>
      <c r="CR514" s="492">
        <v>4</v>
      </c>
      <c r="CS514" s="492">
        <v>9</v>
      </c>
      <c r="CT514" s="492">
        <v>65</v>
      </c>
      <c r="CU514" s="492">
        <v>52</v>
      </c>
      <c r="CV514" s="492">
        <v>38</v>
      </c>
      <c r="CW514" s="492">
        <v>45</v>
      </c>
      <c r="CX514" s="492">
        <v>50</v>
      </c>
      <c r="CY514" s="492">
        <v>92</v>
      </c>
      <c r="CZ514" s="492">
        <v>101</v>
      </c>
      <c r="DA514" s="492">
        <v>1</v>
      </c>
      <c r="DB514" s="492">
        <v>105</v>
      </c>
      <c r="DC514" s="492">
        <v>74</v>
      </c>
      <c r="DD514" s="492">
        <v>30</v>
      </c>
      <c r="DE514" s="492">
        <v>43</v>
      </c>
      <c r="DF514" s="492">
        <v>98</v>
      </c>
    </row>
    <row r="517" spans="4:114">
      <c r="D517" s="496">
        <v>106</v>
      </c>
      <c r="E517" s="496" t="s">
        <v>338</v>
      </c>
    </row>
    <row r="518" spans="4:114">
      <c r="E518" s="492" t="s">
        <v>283</v>
      </c>
      <c r="F518" s="492">
        <v>1</v>
      </c>
      <c r="G518" s="492">
        <v>2</v>
      </c>
      <c r="H518" s="492">
        <v>3</v>
      </c>
      <c r="I518" s="492">
        <v>4</v>
      </c>
      <c r="J518" s="492">
        <v>5</v>
      </c>
      <c r="K518" s="492">
        <v>6</v>
      </c>
      <c r="L518" s="492">
        <v>7</v>
      </c>
      <c r="M518" s="492">
        <v>8</v>
      </c>
      <c r="N518" s="492">
        <v>9</v>
      </c>
      <c r="O518" s="492">
        <v>10</v>
      </c>
      <c r="P518" s="492">
        <v>11</v>
      </c>
      <c r="Q518" s="492">
        <v>12</v>
      </c>
      <c r="R518" s="492">
        <v>13</v>
      </c>
      <c r="S518" s="492">
        <v>14</v>
      </c>
      <c r="T518" s="492">
        <v>15</v>
      </c>
      <c r="U518" s="492">
        <v>16</v>
      </c>
      <c r="V518" s="492">
        <v>17</v>
      </c>
      <c r="W518" s="492">
        <v>18</v>
      </c>
      <c r="X518" s="492">
        <v>19</v>
      </c>
      <c r="Y518" s="492">
        <v>20</v>
      </c>
      <c r="Z518" s="492">
        <v>21</v>
      </c>
      <c r="AA518" s="492">
        <v>22</v>
      </c>
      <c r="AB518" s="492">
        <v>23</v>
      </c>
      <c r="AC518" s="492">
        <v>24</v>
      </c>
      <c r="AD518" s="492">
        <v>25</v>
      </c>
      <c r="AE518" s="492">
        <v>26</v>
      </c>
      <c r="AF518" s="492">
        <v>27</v>
      </c>
      <c r="AG518" s="492">
        <v>28</v>
      </c>
      <c r="AH518" s="492">
        <v>29</v>
      </c>
      <c r="AI518" s="492">
        <v>30</v>
      </c>
      <c r="AJ518" s="492">
        <v>31</v>
      </c>
      <c r="AK518" s="492">
        <v>32</v>
      </c>
      <c r="AL518" s="492">
        <v>33</v>
      </c>
      <c r="AM518" s="492">
        <v>34</v>
      </c>
      <c r="AN518" s="492">
        <v>35</v>
      </c>
      <c r="AO518" s="492">
        <v>36</v>
      </c>
      <c r="AP518" s="492">
        <v>37</v>
      </c>
      <c r="AQ518" s="492">
        <v>38</v>
      </c>
      <c r="AR518" s="492">
        <v>39</v>
      </c>
      <c r="AS518" s="492">
        <v>40</v>
      </c>
      <c r="AT518" s="492">
        <v>41</v>
      </c>
      <c r="AU518" s="492">
        <v>42</v>
      </c>
      <c r="AV518" s="492">
        <v>43</v>
      </c>
      <c r="AW518" s="492">
        <v>44</v>
      </c>
      <c r="AX518" s="492">
        <v>45</v>
      </c>
      <c r="AY518" s="492">
        <v>46</v>
      </c>
      <c r="AZ518" s="492">
        <v>47</v>
      </c>
      <c r="BA518" s="492">
        <v>48</v>
      </c>
      <c r="BB518" s="492">
        <v>49</v>
      </c>
      <c r="BC518" s="492">
        <v>50</v>
      </c>
      <c r="BD518" s="492">
        <v>51</v>
      </c>
      <c r="BE518" s="492">
        <v>52</v>
      </c>
      <c r="BF518" s="492">
        <v>53</v>
      </c>
      <c r="BG518" s="492">
        <v>54</v>
      </c>
      <c r="BH518" s="492">
        <v>55</v>
      </c>
      <c r="BI518" s="492">
        <v>56</v>
      </c>
      <c r="BJ518" s="492">
        <v>57</v>
      </c>
      <c r="BK518" s="492">
        <v>58</v>
      </c>
      <c r="BL518" s="492">
        <v>59</v>
      </c>
      <c r="BM518" s="492">
        <v>60</v>
      </c>
      <c r="BN518" s="492">
        <v>61</v>
      </c>
      <c r="BO518" s="492">
        <v>62</v>
      </c>
      <c r="BP518" s="492">
        <v>63</v>
      </c>
      <c r="BQ518" s="492">
        <v>64</v>
      </c>
      <c r="BR518" s="492">
        <v>65</v>
      </c>
      <c r="BS518" s="492">
        <v>66</v>
      </c>
      <c r="BT518" s="492">
        <v>67</v>
      </c>
      <c r="BU518" s="492">
        <v>68</v>
      </c>
      <c r="BV518" s="492">
        <v>69</v>
      </c>
      <c r="BW518" s="492">
        <v>70</v>
      </c>
      <c r="BX518" s="492">
        <v>71</v>
      </c>
      <c r="BY518" s="492">
        <v>72</v>
      </c>
      <c r="BZ518" s="492">
        <v>73</v>
      </c>
      <c r="CA518" s="492">
        <v>74</v>
      </c>
      <c r="CB518" s="492">
        <v>75</v>
      </c>
      <c r="CC518" s="492">
        <v>76</v>
      </c>
      <c r="CD518" s="492">
        <v>77</v>
      </c>
      <c r="CE518" s="492">
        <v>78</v>
      </c>
      <c r="CF518" s="492">
        <v>79</v>
      </c>
      <c r="CG518" s="492">
        <v>80</v>
      </c>
      <c r="CH518" s="492">
        <v>81</v>
      </c>
      <c r="CI518" s="492">
        <v>82</v>
      </c>
      <c r="CJ518" s="492">
        <v>83</v>
      </c>
      <c r="CK518" s="492">
        <v>84</v>
      </c>
      <c r="CL518" s="492">
        <v>85</v>
      </c>
      <c r="CM518" s="492">
        <v>86</v>
      </c>
      <c r="CN518" s="492">
        <v>87</v>
      </c>
      <c r="CO518" s="492">
        <v>88</v>
      </c>
      <c r="CP518" s="492">
        <v>89</v>
      </c>
      <c r="CQ518" s="492">
        <v>90</v>
      </c>
      <c r="CR518" s="492">
        <v>91</v>
      </c>
      <c r="CS518" s="492">
        <v>92</v>
      </c>
      <c r="CT518" s="492">
        <v>93</v>
      </c>
      <c r="CU518" s="492">
        <v>94</v>
      </c>
      <c r="CW518" s="492">
        <v>95</v>
      </c>
      <c r="CX518" s="492">
        <v>96</v>
      </c>
      <c r="CY518" s="492">
        <v>97</v>
      </c>
      <c r="CZ518" s="492">
        <v>98</v>
      </c>
      <c r="DB518" s="492">
        <v>99</v>
      </c>
      <c r="DC518" s="492">
        <v>100</v>
      </c>
      <c r="DD518" s="492">
        <v>101</v>
      </c>
      <c r="DE518" s="492">
        <v>102</v>
      </c>
      <c r="DG518" s="492">
        <v>103</v>
      </c>
      <c r="DH518" s="492">
        <v>104</v>
      </c>
      <c r="DI518" s="492">
        <v>105</v>
      </c>
      <c r="DJ518" s="492">
        <v>106</v>
      </c>
    </row>
    <row r="519" spans="4:114">
      <c r="E519" s="492" t="s">
        <v>311</v>
      </c>
      <c r="F519" s="492">
        <v>90</v>
      </c>
      <c r="G519" s="492">
        <v>55</v>
      </c>
      <c r="H519" s="492">
        <v>49</v>
      </c>
      <c r="I519" s="492">
        <v>1</v>
      </c>
      <c r="J519" s="492">
        <v>31</v>
      </c>
      <c r="K519" s="492">
        <v>94</v>
      </c>
      <c r="L519" s="492">
        <v>44</v>
      </c>
      <c r="M519" s="492">
        <v>37</v>
      </c>
      <c r="N519" s="492">
        <v>81</v>
      </c>
      <c r="O519" s="492">
        <v>97</v>
      </c>
      <c r="P519" s="492">
        <v>45</v>
      </c>
      <c r="Q519" s="492">
        <v>88</v>
      </c>
      <c r="R519" s="492">
        <v>7</v>
      </c>
      <c r="S519" s="492">
        <v>61</v>
      </c>
      <c r="T519" s="492">
        <v>52</v>
      </c>
      <c r="U519" s="492">
        <v>98</v>
      </c>
      <c r="V519" s="492">
        <v>68</v>
      </c>
      <c r="W519" s="492">
        <v>32</v>
      </c>
      <c r="X519" s="492">
        <v>101</v>
      </c>
      <c r="Y519" s="492">
        <v>86</v>
      </c>
      <c r="Z519" s="492">
        <v>102</v>
      </c>
      <c r="AA519" s="492">
        <v>43</v>
      </c>
      <c r="AB519" s="492">
        <v>27</v>
      </c>
      <c r="AC519" s="492">
        <v>51</v>
      </c>
      <c r="AD519" s="492">
        <v>72</v>
      </c>
      <c r="AE519" s="492">
        <v>79</v>
      </c>
      <c r="AF519" s="492">
        <v>24</v>
      </c>
      <c r="AG519" s="492">
        <v>47</v>
      </c>
      <c r="AH519" s="492">
        <v>105</v>
      </c>
      <c r="AI519" s="492">
        <v>67</v>
      </c>
      <c r="AJ519" s="492">
        <v>30</v>
      </c>
      <c r="AK519" s="492">
        <v>83</v>
      </c>
      <c r="AL519" s="492">
        <v>40</v>
      </c>
      <c r="AM519" s="492">
        <v>103</v>
      </c>
      <c r="AN519" s="492">
        <v>42</v>
      </c>
      <c r="AO519" s="492">
        <v>85</v>
      </c>
      <c r="AP519" s="492">
        <v>8</v>
      </c>
      <c r="AQ519" s="492">
        <v>87</v>
      </c>
      <c r="AR519" s="492">
        <v>73</v>
      </c>
      <c r="AS519" s="492">
        <v>16</v>
      </c>
      <c r="AT519" s="492">
        <v>89</v>
      </c>
      <c r="AU519" s="492">
        <v>35</v>
      </c>
      <c r="AV519" s="492">
        <v>22</v>
      </c>
      <c r="AW519" s="492">
        <v>18</v>
      </c>
      <c r="AX519" s="492">
        <v>46</v>
      </c>
      <c r="AY519" s="492">
        <v>39</v>
      </c>
      <c r="AZ519" s="492">
        <v>48</v>
      </c>
      <c r="BA519" s="492">
        <v>70</v>
      </c>
      <c r="BB519" s="492">
        <v>11</v>
      </c>
      <c r="BC519" s="492">
        <v>92</v>
      </c>
      <c r="BD519" s="492">
        <v>75</v>
      </c>
      <c r="BE519" s="492">
        <v>80</v>
      </c>
      <c r="BF519" s="492">
        <v>82</v>
      </c>
      <c r="BG519" s="492">
        <v>21</v>
      </c>
      <c r="BH519" s="492">
        <v>2</v>
      </c>
      <c r="BI519" s="492">
        <v>74</v>
      </c>
      <c r="BJ519" s="492">
        <v>53</v>
      </c>
      <c r="BK519" s="492">
        <v>104</v>
      </c>
      <c r="BL519" s="492">
        <v>63</v>
      </c>
      <c r="BM519" s="492">
        <v>96</v>
      </c>
      <c r="BN519" s="492">
        <v>29</v>
      </c>
      <c r="BO519" s="492">
        <v>3</v>
      </c>
      <c r="BP519" s="492">
        <v>59</v>
      </c>
      <c r="BQ519" s="492">
        <v>100</v>
      </c>
      <c r="BR519" s="492">
        <v>91</v>
      </c>
      <c r="BS519" s="492">
        <v>64</v>
      </c>
      <c r="BT519" s="492">
        <v>13</v>
      </c>
      <c r="BU519" s="492">
        <v>77</v>
      </c>
      <c r="BV519" s="492">
        <v>58</v>
      </c>
      <c r="BW519" s="492">
        <v>71</v>
      </c>
      <c r="BX519" s="492">
        <v>60</v>
      </c>
      <c r="BY519" s="492">
        <v>25</v>
      </c>
      <c r="BZ519" s="492">
        <v>4</v>
      </c>
      <c r="CA519" s="492">
        <v>36</v>
      </c>
      <c r="CB519" s="492">
        <v>6</v>
      </c>
      <c r="CC519" s="492">
        <v>15</v>
      </c>
      <c r="CD519" s="492">
        <v>78</v>
      </c>
      <c r="CE519" s="492">
        <v>5</v>
      </c>
      <c r="CF519" s="492">
        <v>56</v>
      </c>
      <c r="CG519" s="492">
        <v>38</v>
      </c>
      <c r="CH519" s="492">
        <v>65</v>
      </c>
      <c r="CI519" s="492">
        <v>93</v>
      </c>
      <c r="CJ519" s="492">
        <v>106</v>
      </c>
      <c r="CK519" s="492">
        <v>95</v>
      </c>
      <c r="CL519" s="492">
        <v>57</v>
      </c>
      <c r="CM519" s="492">
        <v>54</v>
      </c>
      <c r="CN519" s="492">
        <v>28</v>
      </c>
      <c r="CO519" s="492">
        <v>17</v>
      </c>
      <c r="CP519" s="492">
        <v>41</v>
      </c>
      <c r="CQ519" s="492">
        <v>99</v>
      </c>
      <c r="CR519" s="492">
        <v>10</v>
      </c>
      <c r="CS519" s="492">
        <v>50</v>
      </c>
      <c r="CT519" s="492">
        <v>12</v>
      </c>
      <c r="CU519" s="492">
        <v>66</v>
      </c>
      <c r="CW519" s="492">
        <v>34</v>
      </c>
      <c r="CX519" s="492">
        <v>23</v>
      </c>
      <c r="CY519" s="492">
        <v>20</v>
      </c>
      <c r="CZ519" s="492">
        <v>62</v>
      </c>
      <c r="DB519" s="492">
        <v>14</v>
      </c>
      <c r="DC519" s="492">
        <v>9</v>
      </c>
      <c r="DD519" s="492">
        <v>19</v>
      </c>
      <c r="DE519" s="492">
        <v>76</v>
      </c>
      <c r="DG519" s="492">
        <v>84</v>
      </c>
      <c r="DH519" s="492">
        <v>33</v>
      </c>
      <c r="DI519" s="492">
        <v>69</v>
      </c>
      <c r="DJ519" s="492">
        <v>26</v>
      </c>
    </row>
    <row r="522" spans="4:114">
      <c r="D522" s="496">
        <v>107</v>
      </c>
      <c r="E522" s="496" t="s">
        <v>338</v>
      </c>
    </row>
    <row r="523" spans="4:114">
      <c r="E523" s="492" t="s">
        <v>283</v>
      </c>
      <c r="F523" s="492">
        <v>1</v>
      </c>
      <c r="G523" s="492">
        <v>2</v>
      </c>
      <c r="H523" s="492">
        <v>3</v>
      </c>
      <c r="I523" s="492">
        <v>4</v>
      </c>
      <c r="J523" s="492">
        <v>5</v>
      </c>
      <c r="K523" s="492">
        <v>6</v>
      </c>
      <c r="L523" s="492">
        <v>7</v>
      </c>
      <c r="M523" s="492">
        <v>8</v>
      </c>
      <c r="N523" s="492">
        <v>9</v>
      </c>
      <c r="O523" s="492">
        <v>10</v>
      </c>
      <c r="P523" s="492">
        <v>11</v>
      </c>
      <c r="Q523" s="492">
        <v>12</v>
      </c>
      <c r="R523" s="492">
        <v>13</v>
      </c>
      <c r="S523" s="492">
        <v>14</v>
      </c>
      <c r="T523" s="492">
        <v>15</v>
      </c>
      <c r="U523" s="492">
        <v>16</v>
      </c>
      <c r="V523" s="492">
        <v>17</v>
      </c>
      <c r="W523" s="492">
        <v>18</v>
      </c>
      <c r="X523" s="492">
        <v>19</v>
      </c>
      <c r="Y523" s="492">
        <v>20</v>
      </c>
      <c r="Z523" s="492">
        <v>21</v>
      </c>
      <c r="AA523" s="492">
        <v>22</v>
      </c>
      <c r="AB523" s="492">
        <v>23</v>
      </c>
      <c r="AC523" s="492">
        <v>24</v>
      </c>
      <c r="AD523" s="492">
        <v>25</v>
      </c>
      <c r="AE523" s="492">
        <v>26</v>
      </c>
      <c r="AF523" s="492">
        <v>27</v>
      </c>
      <c r="AG523" s="492">
        <v>28</v>
      </c>
      <c r="AH523" s="492">
        <v>29</v>
      </c>
      <c r="AI523" s="492">
        <v>30</v>
      </c>
      <c r="AJ523" s="492">
        <v>31</v>
      </c>
      <c r="AK523" s="492">
        <v>32</v>
      </c>
      <c r="AL523" s="492">
        <v>33</v>
      </c>
      <c r="AM523" s="492">
        <v>34</v>
      </c>
      <c r="AN523" s="492">
        <v>35</v>
      </c>
      <c r="AO523" s="492">
        <v>36</v>
      </c>
      <c r="AP523" s="492">
        <v>37</v>
      </c>
      <c r="AQ523" s="492">
        <v>38</v>
      </c>
      <c r="AR523" s="492">
        <v>39</v>
      </c>
      <c r="AS523" s="492">
        <v>40</v>
      </c>
      <c r="AT523" s="492">
        <v>41</v>
      </c>
      <c r="AU523" s="492">
        <v>42</v>
      </c>
      <c r="AV523" s="492">
        <v>43</v>
      </c>
      <c r="AW523" s="492">
        <v>44</v>
      </c>
      <c r="AX523" s="492">
        <v>45</v>
      </c>
      <c r="AY523" s="492">
        <v>46</v>
      </c>
      <c r="AZ523" s="492">
        <v>47</v>
      </c>
      <c r="BA523" s="492">
        <v>48</v>
      </c>
      <c r="BB523" s="492">
        <v>49</v>
      </c>
      <c r="BC523" s="492">
        <v>50</v>
      </c>
      <c r="BD523" s="492">
        <v>51</v>
      </c>
      <c r="BE523" s="492">
        <v>52</v>
      </c>
      <c r="BF523" s="492">
        <v>53</v>
      </c>
      <c r="BG523" s="492">
        <v>54</v>
      </c>
      <c r="BH523" s="492">
        <v>55</v>
      </c>
      <c r="BI523" s="492">
        <v>56</v>
      </c>
      <c r="BJ523" s="492">
        <v>57</v>
      </c>
      <c r="BK523" s="492">
        <v>58</v>
      </c>
      <c r="BL523" s="492">
        <v>59</v>
      </c>
      <c r="BM523" s="492">
        <v>60</v>
      </c>
      <c r="BN523" s="492">
        <v>61</v>
      </c>
      <c r="BO523" s="492">
        <v>62</v>
      </c>
      <c r="BP523" s="492">
        <v>63</v>
      </c>
      <c r="BQ523" s="492">
        <v>64</v>
      </c>
      <c r="BR523" s="492">
        <v>65</v>
      </c>
      <c r="BS523" s="492">
        <v>66</v>
      </c>
      <c r="BT523" s="492">
        <v>67</v>
      </c>
      <c r="BU523" s="492">
        <v>68</v>
      </c>
      <c r="BV523" s="492">
        <v>69</v>
      </c>
      <c r="BW523" s="492">
        <v>70</v>
      </c>
      <c r="BX523" s="492">
        <v>71</v>
      </c>
      <c r="BY523" s="492">
        <v>72</v>
      </c>
      <c r="BZ523" s="492">
        <v>73</v>
      </c>
      <c r="CA523" s="492">
        <v>74</v>
      </c>
      <c r="CB523" s="492">
        <v>75</v>
      </c>
      <c r="CC523" s="492">
        <v>76</v>
      </c>
      <c r="CD523" s="492">
        <v>77</v>
      </c>
      <c r="CE523" s="492">
        <v>78</v>
      </c>
      <c r="CF523" s="492">
        <v>79</v>
      </c>
      <c r="CG523" s="492">
        <v>80</v>
      </c>
      <c r="CH523" s="492">
        <v>81</v>
      </c>
      <c r="CI523" s="492">
        <v>82</v>
      </c>
      <c r="CJ523" s="492">
        <v>83</v>
      </c>
      <c r="CK523" s="492">
        <v>84</v>
      </c>
      <c r="CL523" s="492">
        <v>85</v>
      </c>
      <c r="CM523" s="492">
        <v>86</v>
      </c>
      <c r="CN523" s="492">
        <v>87</v>
      </c>
      <c r="CO523" s="492">
        <v>88</v>
      </c>
      <c r="CP523" s="492">
        <v>89</v>
      </c>
      <c r="CQ523" s="492">
        <v>90</v>
      </c>
      <c r="CR523" s="492">
        <v>91</v>
      </c>
      <c r="CS523" s="492">
        <v>92</v>
      </c>
      <c r="CT523" s="492">
        <v>93</v>
      </c>
      <c r="CU523" s="492">
        <v>94</v>
      </c>
      <c r="CV523" s="492">
        <v>95</v>
      </c>
      <c r="CW523" s="492">
        <v>96</v>
      </c>
      <c r="CX523" s="492">
        <v>97</v>
      </c>
      <c r="CY523" s="492">
        <v>98</v>
      </c>
      <c r="CZ523" s="492">
        <v>99</v>
      </c>
      <c r="DB523" s="492">
        <v>100</v>
      </c>
      <c r="DC523" s="492">
        <v>101</v>
      </c>
      <c r="DD523" s="492">
        <v>102</v>
      </c>
      <c r="DE523" s="492">
        <v>103</v>
      </c>
      <c r="DG523" s="492">
        <v>104</v>
      </c>
      <c r="DH523" s="492">
        <v>105</v>
      </c>
      <c r="DI523" s="492">
        <v>106</v>
      </c>
      <c r="DJ523" s="492">
        <v>107</v>
      </c>
    </row>
    <row r="524" spans="4:114">
      <c r="E524" s="492" t="s">
        <v>311</v>
      </c>
      <c r="F524" s="492">
        <v>94</v>
      </c>
      <c r="G524" s="492">
        <v>99</v>
      </c>
      <c r="H524" s="492">
        <v>24</v>
      </c>
      <c r="I524" s="492">
        <v>33</v>
      </c>
      <c r="J524" s="492">
        <v>46</v>
      </c>
      <c r="K524" s="492">
        <v>9</v>
      </c>
      <c r="L524" s="492">
        <v>3</v>
      </c>
      <c r="M524" s="492">
        <v>60</v>
      </c>
      <c r="N524" s="492">
        <v>26</v>
      </c>
      <c r="O524" s="492">
        <v>101</v>
      </c>
      <c r="P524" s="492">
        <v>107</v>
      </c>
      <c r="Q524" s="492">
        <v>28</v>
      </c>
      <c r="R524" s="492">
        <v>92</v>
      </c>
      <c r="S524" s="492">
        <v>17</v>
      </c>
      <c r="T524" s="492">
        <v>66</v>
      </c>
      <c r="U524" s="492">
        <v>103</v>
      </c>
      <c r="V524" s="492">
        <v>40</v>
      </c>
      <c r="W524" s="492">
        <v>54</v>
      </c>
      <c r="X524" s="492">
        <v>78</v>
      </c>
      <c r="Y524" s="492">
        <v>104</v>
      </c>
      <c r="Z524" s="492">
        <v>79</v>
      </c>
      <c r="AA524" s="492">
        <v>68</v>
      </c>
      <c r="AB524" s="492">
        <v>72</v>
      </c>
      <c r="AC524" s="492">
        <v>61</v>
      </c>
      <c r="AD524" s="492">
        <v>22</v>
      </c>
      <c r="AE524" s="492">
        <v>90</v>
      </c>
      <c r="AF524" s="492">
        <v>102</v>
      </c>
      <c r="AG524" s="492">
        <v>29</v>
      </c>
      <c r="AH524" s="492">
        <v>38</v>
      </c>
      <c r="AI524" s="492">
        <v>42</v>
      </c>
      <c r="AJ524" s="492">
        <v>14</v>
      </c>
      <c r="AK524" s="492">
        <v>93</v>
      </c>
      <c r="AL524" s="492">
        <v>64</v>
      </c>
      <c r="AM524" s="492">
        <v>16</v>
      </c>
      <c r="AN524" s="492">
        <v>51</v>
      </c>
      <c r="AO524" s="492">
        <v>34</v>
      </c>
      <c r="AP524" s="492">
        <v>98</v>
      </c>
      <c r="AQ524" s="492">
        <v>57</v>
      </c>
      <c r="AR524" s="492">
        <v>1</v>
      </c>
      <c r="AS524" s="492">
        <v>71</v>
      </c>
      <c r="AT524" s="492">
        <v>50</v>
      </c>
      <c r="AU524" s="492">
        <v>83</v>
      </c>
      <c r="AV524" s="492">
        <v>39</v>
      </c>
      <c r="AW524" s="492">
        <v>106</v>
      </c>
      <c r="AX524" s="492">
        <v>96</v>
      </c>
      <c r="AY524" s="492">
        <v>5</v>
      </c>
      <c r="AZ524" s="492">
        <v>75</v>
      </c>
      <c r="BA524" s="492">
        <v>62</v>
      </c>
      <c r="BB524" s="492">
        <v>43</v>
      </c>
      <c r="BC524" s="492">
        <v>91</v>
      </c>
      <c r="BD524" s="492">
        <v>49</v>
      </c>
      <c r="BE524" s="492">
        <v>80</v>
      </c>
      <c r="BF524" s="492">
        <v>67</v>
      </c>
      <c r="BG524" s="492">
        <v>82</v>
      </c>
      <c r="BH524" s="492">
        <v>6</v>
      </c>
      <c r="BI524" s="492">
        <v>84</v>
      </c>
      <c r="BJ524" s="492">
        <v>69</v>
      </c>
      <c r="BK524" s="492">
        <v>52</v>
      </c>
      <c r="BL524" s="492">
        <v>11</v>
      </c>
      <c r="BM524" s="492">
        <v>8</v>
      </c>
      <c r="BN524" s="492">
        <v>30</v>
      </c>
      <c r="BO524" s="492">
        <v>23</v>
      </c>
      <c r="BP524" s="492">
        <v>7</v>
      </c>
      <c r="BQ524" s="492">
        <v>31</v>
      </c>
      <c r="BR524" s="492">
        <v>97</v>
      </c>
      <c r="BS524" s="492">
        <v>15</v>
      </c>
      <c r="BT524" s="492">
        <v>53</v>
      </c>
      <c r="BU524" s="492">
        <v>25</v>
      </c>
      <c r="BV524" s="492">
        <v>105</v>
      </c>
      <c r="BW524" s="492">
        <v>100</v>
      </c>
      <c r="BX524" s="492">
        <v>59</v>
      </c>
      <c r="BY524" s="492">
        <v>48</v>
      </c>
      <c r="BZ524" s="492">
        <v>77</v>
      </c>
      <c r="CA524" s="492">
        <v>87</v>
      </c>
      <c r="CB524" s="492">
        <v>41</v>
      </c>
      <c r="CC524" s="492">
        <v>55</v>
      </c>
      <c r="CD524" s="492">
        <v>4</v>
      </c>
      <c r="CE524" s="492">
        <v>70</v>
      </c>
      <c r="CF524" s="492">
        <v>21</v>
      </c>
      <c r="CG524" s="492">
        <v>12</v>
      </c>
      <c r="CH524" s="492">
        <v>45</v>
      </c>
      <c r="CI524" s="492">
        <v>18</v>
      </c>
      <c r="CJ524" s="492">
        <v>47</v>
      </c>
      <c r="CK524" s="492">
        <v>56</v>
      </c>
      <c r="CL524" s="492">
        <v>76</v>
      </c>
      <c r="CM524" s="492">
        <v>85</v>
      </c>
      <c r="CN524" s="492">
        <v>58</v>
      </c>
      <c r="CO524" s="492">
        <v>37</v>
      </c>
      <c r="CP524" s="492">
        <v>27</v>
      </c>
      <c r="CQ524" s="492">
        <v>63</v>
      </c>
      <c r="CR524" s="492">
        <v>95</v>
      </c>
      <c r="CS524" s="492">
        <v>88</v>
      </c>
      <c r="CT524" s="492">
        <v>2</v>
      </c>
      <c r="CU524" s="492">
        <v>13</v>
      </c>
      <c r="CV524" s="492">
        <v>32</v>
      </c>
      <c r="CW524" s="492">
        <v>35</v>
      </c>
      <c r="CX524" s="492">
        <v>65</v>
      </c>
      <c r="CY524" s="492">
        <v>20</v>
      </c>
      <c r="CZ524" s="492">
        <v>86</v>
      </c>
      <c r="DB524" s="492">
        <v>19</v>
      </c>
      <c r="DC524" s="492">
        <v>73</v>
      </c>
      <c r="DD524" s="492">
        <v>89</v>
      </c>
      <c r="DE524" s="492">
        <v>81</v>
      </c>
      <c r="DG524" s="492">
        <v>74</v>
      </c>
      <c r="DH524" s="492">
        <v>10</v>
      </c>
      <c r="DI524" s="492">
        <v>44</v>
      </c>
      <c r="DJ524" s="492">
        <v>36</v>
      </c>
    </row>
    <row r="527" spans="4:114">
      <c r="D527" s="496">
        <v>108</v>
      </c>
      <c r="E527" s="496" t="s">
        <v>338</v>
      </c>
    </row>
    <row r="528" spans="4:114">
      <c r="E528" s="492" t="s">
        <v>283</v>
      </c>
      <c r="F528" s="492">
        <v>1</v>
      </c>
      <c r="G528" s="492">
        <v>2</v>
      </c>
      <c r="H528" s="492">
        <v>3</v>
      </c>
      <c r="I528" s="492">
        <v>4</v>
      </c>
      <c r="J528" s="492">
        <v>5</v>
      </c>
      <c r="K528" s="492">
        <v>6</v>
      </c>
      <c r="L528" s="492">
        <v>7</v>
      </c>
      <c r="M528" s="492">
        <v>8</v>
      </c>
      <c r="N528" s="492">
        <v>9</v>
      </c>
      <c r="O528" s="492">
        <v>10</v>
      </c>
      <c r="P528" s="492">
        <v>11</v>
      </c>
      <c r="Q528" s="492">
        <v>12</v>
      </c>
      <c r="R528" s="492">
        <v>13</v>
      </c>
      <c r="S528" s="492">
        <v>14</v>
      </c>
      <c r="T528" s="492">
        <v>15</v>
      </c>
      <c r="U528" s="492">
        <v>16</v>
      </c>
      <c r="V528" s="492">
        <v>17</v>
      </c>
      <c r="W528" s="492">
        <v>18</v>
      </c>
      <c r="X528" s="492">
        <v>19</v>
      </c>
      <c r="Y528" s="492">
        <v>20</v>
      </c>
      <c r="Z528" s="492">
        <v>21</v>
      </c>
      <c r="AA528" s="492">
        <v>22</v>
      </c>
      <c r="AB528" s="492">
        <v>23</v>
      </c>
      <c r="AC528" s="492">
        <v>24</v>
      </c>
      <c r="AD528" s="492">
        <v>25</v>
      </c>
      <c r="AE528" s="492">
        <v>26</v>
      </c>
      <c r="AF528" s="492">
        <v>27</v>
      </c>
      <c r="AG528" s="492">
        <v>28</v>
      </c>
      <c r="AH528" s="492">
        <v>29</v>
      </c>
      <c r="AI528" s="492">
        <v>30</v>
      </c>
      <c r="AJ528" s="492">
        <v>31</v>
      </c>
      <c r="AK528" s="492">
        <v>32</v>
      </c>
      <c r="AL528" s="492">
        <v>33</v>
      </c>
      <c r="AM528" s="492">
        <v>34</v>
      </c>
      <c r="AN528" s="492">
        <v>35</v>
      </c>
      <c r="AO528" s="492">
        <v>36</v>
      </c>
      <c r="AP528" s="492">
        <v>37</v>
      </c>
      <c r="AQ528" s="492">
        <v>38</v>
      </c>
      <c r="AR528" s="492">
        <v>39</v>
      </c>
      <c r="AS528" s="492">
        <v>40</v>
      </c>
      <c r="AT528" s="492">
        <v>41</v>
      </c>
      <c r="AU528" s="492">
        <v>42</v>
      </c>
      <c r="AV528" s="492">
        <v>43</v>
      </c>
      <c r="AW528" s="492">
        <v>44</v>
      </c>
      <c r="AX528" s="492">
        <v>45</v>
      </c>
      <c r="AY528" s="492">
        <v>46</v>
      </c>
      <c r="AZ528" s="492">
        <v>47</v>
      </c>
      <c r="BA528" s="492">
        <v>48</v>
      </c>
      <c r="BB528" s="492">
        <v>49</v>
      </c>
      <c r="BC528" s="492">
        <v>50</v>
      </c>
      <c r="BD528" s="492">
        <v>51</v>
      </c>
      <c r="BE528" s="492">
        <v>52</v>
      </c>
      <c r="BF528" s="492">
        <v>53</v>
      </c>
      <c r="BG528" s="492">
        <v>54</v>
      </c>
      <c r="BH528" s="492">
        <v>55</v>
      </c>
      <c r="BI528" s="492">
        <v>56</v>
      </c>
      <c r="BJ528" s="492">
        <v>57</v>
      </c>
      <c r="BK528" s="492">
        <v>58</v>
      </c>
      <c r="BL528" s="492">
        <v>59</v>
      </c>
      <c r="BM528" s="492">
        <v>60</v>
      </c>
      <c r="BN528" s="492">
        <v>61</v>
      </c>
      <c r="BO528" s="492">
        <v>62</v>
      </c>
      <c r="BP528" s="492">
        <v>63</v>
      </c>
      <c r="BQ528" s="492">
        <v>64</v>
      </c>
      <c r="BR528" s="492">
        <v>65</v>
      </c>
      <c r="BS528" s="492">
        <v>66</v>
      </c>
      <c r="BT528" s="492">
        <v>67</v>
      </c>
      <c r="BU528" s="492">
        <v>68</v>
      </c>
      <c r="BV528" s="492">
        <v>69</v>
      </c>
      <c r="BW528" s="492">
        <v>70</v>
      </c>
      <c r="BX528" s="492">
        <v>71</v>
      </c>
      <c r="BY528" s="492">
        <v>72</v>
      </c>
      <c r="BZ528" s="492">
        <v>73</v>
      </c>
      <c r="CA528" s="492">
        <v>74</v>
      </c>
      <c r="CB528" s="492">
        <v>75</v>
      </c>
      <c r="CC528" s="492">
        <v>76</v>
      </c>
      <c r="CD528" s="492">
        <v>77</v>
      </c>
      <c r="CE528" s="492">
        <v>78</v>
      </c>
      <c r="CF528" s="492">
        <v>79</v>
      </c>
      <c r="CG528" s="492">
        <v>80</v>
      </c>
      <c r="CH528" s="492">
        <v>81</v>
      </c>
      <c r="CI528" s="492">
        <v>82</v>
      </c>
      <c r="CJ528" s="492">
        <v>83</v>
      </c>
      <c r="CK528" s="492">
        <v>84</v>
      </c>
      <c r="CL528" s="492">
        <v>85</v>
      </c>
      <c r="CM528" s="492">
        <v>86</v>
      </c>
      <c r="CN528" s="492">
        <v>87</v>
      </c>
      <c r="CO528" s="492">
        <v>88</v>
      </c>
      <c r="CP528" s="492">
        <v>89</v>
      </c>
      <c r="CQ528" s="492">
        <v>90</v>
      </c>
      <c r="CR528" s="492">
        <v>91</v>
      </c>
      <c r="CS528" s="492">
        <v>92</v>
      </c>
      <c r="CT528" s="492">
        <v>93</v>
      </c>
      <c r="CU528" s="492">
        <v>94</v>
      </c>
      <c r="CV528" s="492">
        <v>95</v>
      </c>
      <c r="CW528" s="492">
        <v>96</v>
      </c>
      <c r="CX528" s="492">
        <v>97</v>
      </c>
      <c r="CY528" s="492">
        <v>98</v>
      </c>
      <c r="CZ528" s="492">
        <v>99</v>
      </c>
      <c r="DA528" s="492">
        <v>100</v>
      </c>
      <c r="DB528" s="492">
        <v>101</v>
      </c>
      <c r="DC528" s="492">
        <v>102</v>
      </c>
      <c r="DD528" s="492">
        <v>103</v>
      </c>
      <c r="DE528" s="492">
        <v>104</v>
      </c>
      <c r="DG528" s="492">
        <v>105</v>
      </c>
      <c r="DH528" s="492">
        <v>106</v>
      </c>
      <c r="DI528" s="492">
        <v>107</v>
      </c>
      <c r="DJ528" s="492">
        <v>108</v>
      </c>
    </row>
    <row r="529" spans="4:119">
      <c r="E529" s="492" t="s">
        <v>311</v>
      </c>
      <c r="F529" s="492">
        <v>90</v>
      </c>
      <c r="G529" s="492">
        <v>20</v>
      </c>
      <c r="H529" s="492">
        <v>67</v>
      </c>
      <c r="I529" s="492">
        <v>31</v>
      </c>
      <c r="J529" s="492">
        <v>97</v>
      </c>
      <c r="K529" s="492">
        <v>94</v>
      </c>
      <c r="L529" s="492">
        <v>19</v>
      </c>
      <c r="M529" s="492">
        <v>10</v>
      </c>
      <c r="N529" s="492">
        <v>22</v>
      </c>
      <c r="O529" s="492">
        <v>76</v>
      </c>
      <c r="P529" s="492">
        <v>64</v>
      </c>
      <c r="Q529" s="492">
        <v>80</v>
      </c>
      <c r="R529" s="492">
        <v>102</v>
      </c>
      <c r="S529" s="492">
        <v>32</v>
      </c>
      <c r="T529" s="492">
        <v>26</v>
      </c>
      <c r="U529" s="492">
        <v>74</v>
      </c>
      <c r="V529" s="492">
        <v>25</v>
      </c>
      <c r="W529" s="492">
        <v>106</v>
      </c>
      <c r="X529" s="492">
        <v>61</v>
      </c>
      <c r="Y529" s="492">
        <v>82</v>
      </c>
      <c r="Z529" s="492">
        <v>85</v>
      </c>
      <c r="AA529" s="492">
        <v>70</v>
      </c>
      <c r="AB529" s="492">
        <v>27</v>
      </c>
      <c r="AC529" s="492">
        <v>101</v>
      </c>
      <c r="AD529" s="492">
        <v>17</v>
      </c>
      <c r="AE529" s="492">
        <v>40</v>
      </c>
      <c r="AF529" s="492">
        <v>4</v>
      </c>
      <c r="AG529" s="492">
        <v>24</v>
      </c>
      <c r="AH529" s="492">
        <v>66</v>
      </c>
      <c r="AI529" s="492">
        <v>8</v>
      </c>
      <c r="AJ529" s="492">
        <v>95</v>
      </c>
      <c r="AK529" s="492">
        <v>78</v>
      </c>
      <c r="AL529" s="492">
        <v>42</v>
      </c>
      <c r="AM529" s="492">
        <v>36</v>
      </c>
      <c r="AN529" s="492">
        <v>16</v>
      </c>
      <c r="AO529" s="492">
        <v>50</v>
      </c>
      <c r="AP529" s="492">
        <v>98</v>
      </c>
      <c r="AQ529" s="492">
        <v>92</v>
      </c>
      <c r="AR529" s="492">
        <v>12</v>
      </c>
      <c r="AS529" s="492">
        <v>6</v>
      </c>
      <c r="AT529" s="492">
        <v>108</v>
      </c>
      <c r="AU529" s="492">
        <v>48</v>
      </c>
      <c r="AV529" s="492">
        <v>44</v>
      </c>
      <c r="AW529" s="492">
        <v>86</v>
      </c>
      <c r="AX529" s="492">
        <v>2</v>
      </c>
      <c r="AY529" s="492">
        <v>39</v>
      </c>
      <c r="AZ529" s="492">
        <v>65</v>
      </c>
      <c r="BA529" s="492">
        <v>84</v>
      </c>
      <c r="BB529" s="492">
        <v>72</v>
      </c>
      <c r="BC529" s="492">
        <v>41</v>
      </c>
      <c r="BD529" s="492">
        <v>5</v>
      </c>
      <c r="BE529" s="492">
        <v>38</v>
      </c>
      <c r="BF529" s="492">
        <v>47</v>
      </c>
      <c r="BG529" s="492">
        <v>21</v>
      </c>
      <c r="BH529" s="492">
        <v>57</v>
      </c>
      <c r="BI529" s="492">
        <v>59</v>
      </c>
      <c r="BJ529" s="492">
        <v>83</v>
      </c>
      <c r="BK529" s="492">
        <v>69</v>
      </c>
      <c r="BL529" s="492">
        <v>103</v>
      </c>
      <c r="BM529" s="492">
        <v>3</v>
      </c>
      <c r="BN529" s="492">
        <v>29</v>
      </c>
      <c r="BO529" s="492">
        <v>63</v>
      </c>
      <c r="BP529" s="492">
        <v>45</v>
      </c>
      <c r="BQ529" s="492">
        <v>13</v>
      </c>
      <c r="BR529" s="492">
        <v>46</v>
      </c>
      <c r="BS529" s="492">
        <v>60</v>
      </c>
      <c r="BT529" s="492">
        <v>35</v>
      </c>
      <c r="BU529" s="492">
        <v>30</v>
      </c>
      <c r="BV529" s="492">
        <v>107</v>
      </c>
      <c r="BW529" s="492">
        <v>88</v>
      </c>
      <c r="BX529" s="492">
        <v>100</v>
      </c>
      <c r="BY529" s="492">
        <v>49</v>
      </c>
      <c r="BZ529" s="492">
        <v>75</v>
      </c>
      <c r="CA529" s="492">
        <v>93</v>
      </c>
      <c r="CB529" s="492">
        <v>11</v>
      </c>
      <c r="CC529" s="492">
        <v>104</v>
      </c>
      <c r="CD529" s="492">
        <v>53</v>
      </c>
      <c r="CE529" s="492">
        <v>7</v>
      </c>
      <c r="CF529" s="492">
        <v>87</v>
      </c>
      <c r="CG529" s="492">
        <v>56</v>
      </c>
      <c r="CH529" s="492">
        <v>99</v>
      </c>
      <c r="CI529" s="492">
        <v>68</v>
      </c>
      <c r="CJ529" s="492">
        <v>55</v>
      </c>
      <c r="CK529" s="492">
        <v>1</v>
      </c>
      <c r="CL529" s="492">
        <v>105</v>
      </c>
      <c r="CM529" s="492">
        <v>14</v>
      </c>
      <c r="CN529" s="492">
        <v>79</v>
      </c>
      <c r="CO529" s="492">
        <v>9</v>
      </c>
      <c r="CP529" s="492">
        <v>91</v>
      </c>
      <c r="CQ529" s="492">
        <v>73</v>
      </c>
      <c r="CR529" s="492">
        <v>89</v>
      </c>
      <c r="CS529" s="492">
        <v>58</v>
      </c>
      <c r="CT529" s="492">
        <v>37</v>
      </c>
      <c r="CU529" s="492">
        <v>43</v>
      </c>
      <c r="CV529" s="492">
        <v>51</v>
      </c>
      <c r="CW529" s="492">
        <v>15</v>
      </c>
      <c r="CX529" s="492">
        <v>18</v>
      </c>
      <c r="CY529" s="492">
        <v>77</v>
      </c>
      <c r="CZ529" s="492">
        <v>96</v>
      </c>
      <c r="DA529" s="492">
        <v>71</v>
      </c>
      <c r="DB529" s="492">
        <v>54</v>
      </c>
      <c r="DC529" s="492">
        <v>23</v>
      </c>
      <c r="DD529" s="492">
        <v>62</v>
      </c>
      <c r="DE529" s="492">
        <v>33</v>
      </c>
      <c r="DG529" s="492">
        <v>34</v>
      </c>
      <c r="DH529" s="492">
        <v>28</v>
      </c>
      <c r="DI529" s="492">
        <v>52</v>
      </c>
      <c r="DJ529" s="492">
        <v>81</v>
      </c>
    </row>
    <row r="532" spans="4:119">
      <c r="D532" s="496">
        <v>109</v>
      </c>
      <c r="E532" s="496" t="s">
        <v>338</v>
      </c>
    </row>
    <row r="533" spans="4:119">
      <c r="E533" s="492" t="s">
        <v>283</v>
      </c>
      <c r="F533" s="492">
        <v>1</v>
      </c>
      <c r="G533" s="492">
        <v>2</v>
      </c>
      <c r="H533" s="492">
        <v>3</v>
      </c>
      <c r="I533" s="492">
        <v>4</v>
      </c>
      <c r="J533" s="492">
        <v>5</v>
      </c>
      <c r="K533" s="492">
        <v>6</v>
      </c>
      <c r="L533" s="492">
        <v>7</v>
      </c>
      <c r="M533" s="492">
        <v>8</v>
      </c>
      <c r="N533" s="492">
        <v>9</v>
      </c>
      <c r="O533" s="492">
        <v>10</v>
      </c>
      <c r="P533" s="492">
        <v>11</v>
      </c>
      <c r="Q533" s="492">
        <v>12</v>
      </c>
      <c r="R533" s="492">
        <v>13</v>
      </c>
      <c r="S533" s="492">
        <v>14</v>
      </c>
      <c r="T533" s="492">
        <v>15</v>
      </c>
      <c r="U533" s="492">
        <v>16</v>
      </c>
      <c r="V533" s="492">
        <v>17</v>
      </c>
      <c r="W533" s="492">
        <v>18</v>
      </c>
      <c r="X533" s="492">
        <v>19</v>
      </c>
      <c r="Y533" s="492">
        <v>20</v>
      </c>
      <c r="Z533" s="492">
        <v>21</v>
      </c>
      <c r="AA533" s="492">
        <v>22</v>
      </c>
      <c r="AB533" s="492">
        <v>23</v>
      </c>
      <c r="AC533" s="492">
        <v>24</v>
      </c>
      <c r="AD533" s="492">
        <v>25</v>
      </c>
      <c r="AE533" s="492">
        <v>26</v>
      </c>
      <c r="AF533" s="492">
        <v>27</v>
      </c>
      <c r="AG533" s="492">
        <v>28</v>
      </c>
      <c r="AH533" s="492">
        <v>29</v>
      </c>
      <c r="AI533" s="492">
        <v>30</v>
      </c>
      <c r="AJ533" s="492">
        <v>31</v>
      </c>
      <c r="AK533" s="492">
        <v>32</v>
      </c>
      <c r="AL533" s="492">
        <v>33</v>
      </c>
      <c r="AM533" s="492">
        <v>34</v>
      </c>
      <c r="AN533" s="492">
        <v>35</v>
      </c>
      <c r="AO533" s="492">
        <v>36</v>
      </c>
      <c r="AP533" s="492">
        <v>37</v>
      </c>
      <c r="AQ533" s="492">
        <v>38</v>
      </c>
      <c r="AR533" s="492">
        <v>39</v>
      </c>
      <c r="AS533" s="492">
        <v>40</v>
      </c>
      <c r="AT533" s="492">
        <v>41</v>
      </c>
      <c r="AU533" s="492">
        <v>42</v>
      </c>
      <c r="AV533" s="492">
        <v>43</v>
      </c>
      <c r="AW533" s="492">
        <v>44</v>
      </c>
      <c r="AX533" s="492">
        <v>45</v>
      </c>
      <c r="AY533" s="492">
        <v>46</v>
      </c>
      <c r="AZ533" s="492">
        <v>47</v>
      </c>
      <c r="BA533" s="492">
        <v>48</v>
      </c>
      <c r="BB533" s="492">
        <v>49</v>
      </c>
      <c r="BC533" s="492">
        <v>50</v>
      </c>
      <c r="BD533" s="492">
        <v>51</v>
      </c>
      <c r="BE533" s="492">
        <v>52</v>
      </c>
      <c r="BF533" s="492">
        <v>53</v>
      </c>
      <c r="BG533" s="492">
        <v>54</v>
      </c>
      <c r="BH533" s="492">
        <v>55</v>
      </c>
      <c r="BI533" s="492">
        <v>56</v>
      </c>
      <c r="BJ533" s="492">
        <v>57</v>
      </c>
      <c r="BK533" s="492">
        <v>58</v>
      </c>
      <c r="BL533" s="492">
        <v>59</v>
      </c>
      <c r="BM533" s="492">
        <v>60</v>
      </c>
      <c r="BN533" s="492">
        <v>61</v>
      </c>
      <c r="BO533" s="492">
        <v>62</v>
      </c>
      <c r="BP533" s="492">
        <v>63</v>
      </c>
      <c r="BQ533" s="492">
        <v>64</v>
      </c>
      <c r="BR533" s="492">
        <v>65</v>
      </c>
      <c r="BS533" s="492">
        <v>66</v>
      </c>
      <c r="BT533" s="492">
        <v>67</v>
      </c>
      <c r="BU533" s="492">
        <v>68</v>
      </c>
      <c r="BV533" s="492">
        <v>69</v>
      </c>
      <c r="BW533" s="492">
        <v>70</v>
      </c>
      <c r="BX533" s="492">
        <v>71</v>
      </c>
      <c r="BY533" s="492">
        <v>72</v>
      </c>
      <c r="BZ533" s="492">
        <v>73</v>
      </c>
      <c r="CA533" s="492">
        <v>74</v>
      </c>
      <c r="CB533" s="492">
        <v>75</v>
      </c>
      <c r="CC533" s="492">
        <v>76</v>
      </c>
      <c r="CD533" s="492">
        <v>77</v>
      </c>
      <c r="CE533" s="492">
        <v>78</v>
      </c>
      <c r="CF533" s="492">
        <v>79</v>
      </c>
      <c r="CG533" s="492">
        <v>80</v>
      </c>
      <c r="CH533" s="492">
        <v>81</v>
      </c>
      <c r="CI533" s="492">
        <v>82</v>
      </c>
      <c r="CJ533" s="492">
        <v>83</v>
      </c>
      <c r="CK533" s="492">
        <v>84</v>
      </c>
      <c r="CL533" s="492">
        <v>85</v>
      </c>
      <c r="CM533" s="492">
        <v>86</v>
      </c>
      <c r="CN533" s="492">
        <v>87</v>
      </c>
      <c r="CO533" s="492">
        <v>88</v>
      </c>
      <c r="CP533" s="492">
        <v>89</v>
      </c>
      <c r="CQ533" s="492">
        <v>90</v>
      </c>
      <c r="CR533" s="492">
        <v>91</v>
      </c>
      <c r="CS533" s="492">
        <v>92</v>
      </c>
      <c r="CT533" s="492">
        <v>93</v>
      </c>
      <c r="CU533" s="492">
        <v>94</v>
      </c>
      <c r="CV533" s="492">
        <v>95</v>
      </c>
      <c r="CW533" s="492">
        <v>96</v>
      </c>
      <c r="CX533" s="492">
        <v>97</v>
      </c>
      <c r="CY533" s="492">
        <v>98</v>
      </c>
      <c r="CZ533" s="492">
        <v>99</v>
      </c>
      <c r="DA533" s="492">
        <v>100</v>
      </c>
      <c r="DB533" s="492">
        <v>101</v>
      </c>
      <c r="DC533" s="492">
        <v>102</v>
      </c>
      <c r="DD533" s="492">
        <v>103</v>
      </c>
      <c r="DE533" s="492">
        <v>104</v>
      </c>
      <c r="DF533" s="492">
        <v>105</v>
      </c>
      <c r="DG533" s="492">
        <v>106</v>
      </c>
      <c r="DH533" s="492">
        <v>107</v>
      </c>
      <c r="DI533" s="492">
        <v>108</v>
      </c>
      <c r="DJ533" s="492">
        <v>109</v>
      </c>
    </row>
    <row r="534" spans="4:119">
      <c r="E534" s="492" t="s">
        <v>311</v>
      </c>
      <c r="F534" s="492">
        <v>100</v>
      </c>
      <c r="G534" s="492">
        <v>48</v>
      </c>
      <c r="H534" s="492">
        <v>74</v>
      </c>
      <c r="I534" s="492">
        <v>1</v>
      </c>
      <c r="J534" s="492">
        <v>41</v>
      </c>
      <c r="K534" s="492">
        <v>75</v>
      </c>
      <c r="L534" s="492">
        <v>38</v>
      </c>
      <c r="M534" s="492">
        <v>52</v>
      </c>
      <c r="N534" s="492">
        <v>11</v>
      </c>
      <c r="O534" s="492">
        <v>83</v>
      </c>
      <c r="P534" s="492">
        <v>84</v>
      </c>
      <c r="Q534" s="492">
        <v>80</v>
      </c>
      <c r="R534" s="492">
        <v>99</v>
      </c>
      <c r="S534" s="492">
        <v>73</v>
      </c>
      <c r="T534" s="492">
        <v>107</v>
      </c>
      <c r="U534" s="492">
        <v>14</v>
      </c>
      <c r="V534" s="492">
        <v>93</v>
      </c>
      <c r="W534" s="492">
        <v>47</v>
      </c>
      <c r="X534" s="492">
        <v>37</v>
      </c>
      <c r="Y534" s="492">
        <v>66</v>
      </c>
      <c r="Z534" s="492">
        <v>20</v>
      </c>
      <c r="AA534" s="492">
        <v>30</v>
      </c>
      <c r="AB534" s="492">
        <v>97</v>
      </c>
      <c r="AC534" s="492">
        <v>61</v>
      </c>
      <c r="AD534" s="492">
        <v>91</v>
      </c>
      <c r="AE534" s="492">
        <v>54</v>
      </c>
      <c r="AF534" s="492">
        <v>105</v>
      </c>
      <c r="AG534" s="492">
        <v>109</v>
      </c>
      <c r="AH534" s="492">
        <v>18</v>
      </c>
      <c r="AI534" s="492">
        <v>22</v>
      </c>
      <c r="AJ534" s="492">
        <v>70</v>
      </c>
      <c r="AK534" s="492">
        <v>45</v>
      </c>
      <c r="AL534" s="492">
        <v>95</v>
      </c>
      <c r="AM534" s="492">
        <v>106</v>
      </c>
      <c r="AN534" s="492">
        <v>16</v>
      </c>
      <c r="AO534" s="492">
        <v>85</v>
      </c>
      <c r="AP534" s="492">
        <v>28</v>
      </c>
      <c r="AQ534" s="492">
        <v>62</v>
      </c>
      <c r="AR534" s="492">
        <v>2</v>
      </c>
      <c r="AS534" s="492">
        <v>21</v>
      </c>
      <c r="AT534" s="492">
        <v>5</v>
      </c>
      <c r="AU534" s="492">
        <v>60</v>
      </c>
      <c r="AV534" s="492">
        <v>65</v>
      </c>
      <c r="AW534" s="492">
        <v>23</v>
      </c>
      <c r="AX534" s="492">
        <v>32</v>
      </c>
      <c r="AY534" s="492">
        <v>64</v>
      </c>
      <c r="AZ534" s="492">
        <v>9</v>
      </c>
      <c r="BA534" s="492">
        <v>67</v>
      </c>
      <c r="BB534" s="492">
        <v>88</v>
      </c>
      <c r="BC534" s="492">
        <v>78</v>
      </c>
      <c r="BD534" s="492">
        <v>90</v>
      </c>
      <c r="BE534" s="492">
        <v>24</v>
      </c>
      <c r="BF534" s="492">
        <v>42</v>
      </c>
      <c r="BG534" s="492">
        <v>36</v>
      </c>
      <c r="BH534" s="492">
        <v>82</v>
      </c>
      <c r="BI534" s="492">
        <v>89</v>
      </c>
      <c r="BJ534" s="492">
        <v>53</v>
      </c>
      <c r="BK534" s="492">
        <v>15</v>
      </c>
      <c r="BL534" s="492">
        <v>101</v>
      </c>
      <c r="BM534" s="492">
        <v>3</v>
      </c>
      <c r="BN534" s="492">
        <v>59</v>
      </c>
      <c r="BO534" s="492">
        <v>8</v>
      </c>
      <c r="BP534" s="492">
        <v>29</v>
      </c>
      <c r="BQ534" s="492">
        <v>86</v>
      </c>
      <c r="BR534" s="492">
        <v>46</v>
      </c>
      <c r="BS534" s="492">
        <v>19</v>
      </c>
      <c r="BT534" s="492">
        <v>104</v>
      </c>
      <c r="BU534" s="492">
        <v>10</v>
      </c>
      <c r="BV534" s="492">
        <v>72</v>
      </c>
      <c r="BW534" s="492">
        <v>96</v>
      </c>
      <c r="BX534" s="492">
        <v>25</v>
      </c>
      <c r="BY534" s="492">
        <v>43</v>
      </c>
      <c r="BZ534" s="492">
        <v>92</v>
      </c>
      <c r="CA534" s="492">
        <v>76</v>
      </c>
      <c r="CB534" s="492">
        <v>26</v>
      </c>
      <c r="CC534" s="492">
        <v>94</v>
      </c>
      <c r="CD534" s="492">
        <v>40</v>
      </c>
      <c r="CE534" s="492">
        <v>79</v>
      </c>
      <c r="CF534" s="492">
        <v>6</v>
      </c>
      <c r="CG534" s="492">
        <v>58</v>
      </c>
      <c r="CH534" s="492">
        <v>44</v>
      </c>
      <c r="CI534" s="492">
        <v>55</v>
      </c>
      <c r="CJ534" s="492">
        <v>49</v>
      </c>
      <c r="CK534" s="492">
        <v>71</v>
      </c>
      <c r="CL534" s="492">
        <v>77</v>
      </c>
      <c r="CM534" s="492">
        <v>35</v>
      </c>
      <c r="CN534" s="492">
        <v>108</v>
      </c>
      <c r="CO534" s="492">
        <v>17</v>
      </c>
      <c r="CP534" s="492">
        <v>56</v>
      </c>
      <c r="CQ534" s="492">
        <v>51</v>
      </c>
      <c r="CR534" s="492">
        <v>34</v>
      </c>
      <c r="CS534" s="492">
        <v>68</v>
      </c>
      <c r="CT534" s="492">
        <v>7</v>
      </c>
      <c r="CU534" s="492">
        <v>12</v>
      </c>
      <c r="CV534" s="492">
        <v>87</v>
      </c>
      <c r="CW534" s="492">
        <v>39</v>
      </c>
      <c r="CX534" s="492">
        <v>63</v>
      </c>
      <c r="CY534" s="492">
        <v>102</v>
      </c>
      <c r="CZ534" s="492">
        <v>13</v>
      </c>
      <c r="DA534" s="492">
        <v>81</v>
      </c>
      <c r="DB534" s="492">
        <v>50</v>
      </c>
      <c r="DC534" s="492">
        <v>98</v>
      </c>
      <c r="DD534" s="492">
        <v>69</v>
      </c>
      <c r="DE534" s="492">
        <v>31</v>
      </c>
      <c r="DF534" s="492">
        <v>27</v>
      </c>
      <c r="DG534" s="492">
        <v>4</v>
      </c>
      <c r="DH534" s="492">
        <v>33</v>
      </c>
      <c r="DI534" s="492">
        <v>57</v>
      </c>
      <c r="DJ534" s="492">
        <v>103</v>
      </c>
    </row>
    <row r="537" spans="4:119">
      <c r="D537" s="496">
        <v>110</v>
      </c>
      <c r="E537" s="496" t="s">
        <v>338</v>
      </c>
    </row>
    <row r="538" spans="4:119">
      <c r="E538" s="492" t="s">
        <v>283</v>
      </c>
      <c r="F538" s="492">
        <v>1</v>
      </c>
      <c r="G538" s="492">
        <v>2</v>
      </c>
      <c r="H538" s="492">
        <v>3</v>
      </c>
      <c r="I538" s="492">
        <v>4</v>
      </c>
      <c r="J538" s="492">
        <v>5</v>
      </c>
      <c r="K538" s="492">
        <v>6</v>
      </c>
      <c r="L538" s="492">
        <v>7</v>
      </c>
      <c r="M538" s="492">
        <v>8</v>
      </c>
      <c r="N538" s="492">
        <v>9</v>
      </c>
      <c r="O538" s="492">
        <v>10</v>
      </c>
      <c r="P538" s="492">
        <v>11</v>
      </c>
      <c r="Q538" s="492">
        <v>12</v>
      </c>
      <c r="R538" s="492">
        <v>13</v>
      </c>
      <c r="S538" s="492">
        <v>14</v>
      </c>
      <c r="T538" s="492">
        <v>15</v>
      </c>
      <c r="U538" s="492">
        <v>16</v>
      </c>
      <c r="V538" s="492">
        <v>17</v>
      </c>
      <c r="W538" s="492">
        <v>18</v>
      </c>
      <c r="X538" s="492">
        <v>19</v>
      </c>
      <c r="Y538" s="492">
        <v>20</v>
      </c>
      <c r="Z538" s="492">
        <v>21</v>
      </c>
      <c r="AA538" s="492">
        <v>22</v>
      </c>
      <c r="AB538" s="492">
        <v>23</v>
      </c>
      <c r="AC538" s="492">
        <v>24</v>
      </c>
      <c r="AD538" s="492">
        <v>25</v>
      </c>
      <c r="AE538" s="492">
        <v>26</v>
      </c>
      <c r="AF538" s="492">
        <v>27</v>
      </c>
      <c r="AG538" s="492">
        <v>28</v>
      </c>
      <c r="AH538" s="492">
        <v>29</v>
      </c>
      <c r="AI538" s="492">
        <v>30</v>
      </c>
      <c r="AJ538" s="492">
        <v>31</v>
      </c>
      <c r="AK538" s="492">
        <v>32</v>
      </c>
      <c r="AL538" s="492">
        <v>33</v>
      </c>
      <c r="AM538" s="492">
        <v>34</v>
      </c>
      <c r="AN538" s="492">
        <v>35</v>
      </c>
      <c r="AO538" s="492">
        <v>36</v>
      </c>
      <c r="AP538" s="492">
        <v>37</v>
      </c>
      <c r="AQ538" s="492">
        <v>38</v>
      </c>
      <c r="AR538" s="492">
        <v>39</v>
      </c>
      <c r="AS538" s="492">
        <v>40</v>
      </c>
      <c r="AT538" s="492">
        <v>41</v>
      </c>
      <c r="AU538" s="492">
        <v>42</v>
      </c>
      <c r="AV538" s="492">
        <v>43</v>
      </c>
      <c r="AW538" s="492">
        <v>44</v>
      </c>
      <c r="AX538" s="492">
        <v>45</v>
      </c>
      <c r="AY538" s="492">
        <v>46</v>
      </c>
      <c r="AZ538" s="492">
        <v>47</v>
      </c>
      <c r="BA538" s="492">
        <v>48</v>
      </c>
      <c r="BB538" s="492">
        <v>49</v>
      </c>
      <c r="BC538" s="492">
        <v>50</v>
      </c>
      <c r="BD538" s="492">
        <v>51</v>
      </c>
      <c r="BE538" s="492">
        <v>52</v>
      </c>
      <c r="BF538" s="492">
        <v>53</v>
      </c>
      <c r="BG538" s="492">
        <v>54</v>
      </c>
      <c r="BH538" s="492">
        <v>55</v>
      </c>
      <c r="BI538" s="492">
        <v>56</v>
      </c>
      <c r="BJ538" s="492">
        <v>57</v>
      </c>
      <c r="BK538" s="492">
        <v>58</v>
      </c>
      <c r="BL538" s="492">
        <v>59</v>
      </c>
      <c r="BM538" s="492">
        <v>60</v>
      </c>
      <c r="BN538" s="492">
        <v>61</v>
      </c>
      <c r="BO538" s="492">
        <v>62</v>
      </c>
      <c r="BP538" s="492">
        <v>63</v>
      </c>
      <c r="BQ538" s="492">
        <v>64</v>
      </c>
      <c r="BR538" s="492">
        <v>65</v>
      </c>
      <c r="BS538" s="492">
        <v>66</v>
      </c>
      <c r="BT538" s="492">
        <v>67</v>
      </c>
      <c r="BU538" s="492">
        <v>68</v>
      </c>
      <c r="BV538" s="492">
        <v>69</v>
      </c>
      <c r="BW538" s="492">
        <v>70</v>
      </c>
      <c r="BX538" s="492">
        <v>71</v>
      </c>
      <c r="BY538" s="492">
        <v>72</v>
      </c>
      <c r="BZ538" s="492">
        <v>73</v>
      </c>
      <c r="CA538" s="492">
        <v>74</v>
      </c>
      <c r="CB538" s="492">
        <v>75</v>
      </c>
      <c r="CC538" s="492">
        <v>76</v>
      </c>
      <c r="CD538" s="492">
        <v>77</v>
      </c>
      <c r="CE538" s="492">
        <v>78</v>
      </c>
      <c r="CF538" s="492">
        <v>79</v>
      </c>
      <c r="CG538" s="492">
        <v>80</v>
      </c>
      <c r="CH538" s="492">
        <v>81</v>
      </c>
      <c r="CI538" s="492">
        <v>82</v>
      </c>
      <c r="CJ538" s="492">
        <v>83</v>
      </c>
      <c r="CK538" s="492">
        <v>84</v>
      </c>
      <c r="CL538" s="492">
        <v>85</v>
      </c>
      <c r="CM538" s="492">
        <v>86</v>
      </c>
      <c r="CN538" s="492">
        <v>87</v>
      </c>
      <c r="CO538" s="492">
        <v>88</v>
      </c>
      <c r="CP538" s="492">
        <v>89</v>
      </c>
      <c r="CQ538" s="492">
        <v>90</v>
      </c>
      <c r="CR538" s="492">
        <v>91</v>
      </c>
      <c r="CS538" s="492">
        <v>92</v>
      </c>
      <c r="CT538" s="492">
        <v>93</v>
      </c>
      <c r="CU538" s="492">
        <v>94</v>
      </c>
      <c r="CV538" s="492">
        <v>95</v>
      </c>
      <c r="CW538" s="492">
        <v>96</v>
      </c>
      <c r="CX538" s="492">
        <v>97</v>
      </c>
      <c r="CY538" s="492">
        <v>98</v>
      </c>
      <c r="CZ538" s="492">
        <v>99</v>
      </c>
      <c r="DA538" s="492">
        <v>100</v>
      </c>
      <c r="DB538" s="492">
        <v>101</v>
      </c>
      <c r="DC538" s="492">
        <v>102</v>
      </c>
      <c r="DD538" s="492">
        <v>103</v>
      </c>
      <c r="DE538" s="492">
        <v>104</v>
      </c>
      <c r="DF538" s="492">
        <v>105</v>
      </c>
      <c r="DG538" s="492">
        <v>106</v>
      </c>
      <c r="DH538" s="492">
        <v>107</v>
      </c>
      <c r="DI538" s="492">
        <v>108</v>
      </c>
      <c r="DJ538" s="492">
        <v>109</v>
      </c>
      <c r="DK538" s="492">
        <v>110</v>
      </c>
    </row>
    <row r="539" spans="4:119">
      <c r="E539" s="492" t="s">
        <v>311</v>
      </c>
      <c r="F539" s="492">
        <v>74</v>
      </c>
      <c r="G539" s="492">
        <v>54</v>
      </c>
      <c r="H539" s="492">
        <v>92</v>
      </c>
      <c r="I539" s="492">
        <v>67</v>
      </c>
      <c r="J539" s="492">
        <v>76</v>
      </c>
      <c r="K539" s="492">
        <v>29</v>
      </c>
      <c r="L539" s="492">
        <v>73</v>
      </c>
      <c r="M539" s="492">
        <v>2</v>
      </c>
      <c r="N539" s="492">
        <v>21</v>
      </c>
      <c r="O539" s="492">
        <v>52</v>
      </c>
      <c r="P539" s="492">
        <v>45</v>
      </c>
      <c r="Q539" s="492">
        <v>98</v>
      </c>
      <c r="R539" s="492">
        <v>94</v>
      </c>
      <c r="S539" s="492">
        <v>53</v>
      </c>
      <c r="T539" s="492">
        <v>71</v>
      </c>
      <c r="U539" s="492">
        <v>75</v>
      </c>
      <c r="V539" s="492">
        <v>100</v>
      </c>
      <c r="W539" s="492">
        <v>7</v>
      </c>
      <c r="X539" s="492">
        <v>31</v>
      </c>
      <c r="Y539" s="492">
        <v>93</v>
      </c>
      <c r="Z539" s="492">
        <v>55</v>
      </c>
      <c r="AA539" s="492">
        <v>103</v>
      </c>
      <c r="AB539" s="492">
        <v>82</v>
      </c>
      <c r="AC539" s="492">
        <v>18</v>
      </c>
      <c r="AD539" s="492">
        <v>42</v>
      </c>
      <c r="AE539" s="492">
        <v>25</v>
      </c>
      <c r="AF539" s="492">
        <v>108</v>
      </c>
      <c r="AG539" s="492">
        <v>64</v>
      </c>
      <c r="AH539" s="492">
        <v>6</v>
      </c>
      <c r="AI539" s="492">
        <v>66</v>
      </c>
      <c r="AJ539" s="492">
        <v>5</v>
      </c>
      <c r="AK539" s="492">
        <v>105</v>
      </c>
      <c r="AL539" s="492">
        <v>70</v>
      </c>
      <c r="AM539" s="492">
        <v>57</v>
      </c>
      <c r="AN539" s="492">
        <v>96</v>
      </c>
      <c r="AO539" s="492">
        <v>34</v>
      </c>
      <c r="AP539" s="492">
        <v>23</v>
      </c>
      <c r="AQ539" s="492">
        <v>79</v>
      </c>
      <c r="AR539" s="492">
        <v>36</v>
      </c>
      <c r="AS539" s="492">
        <v>16</v>
      </c>
      <c r="AT539" s="492">
        <v>65</v>
      </c>
      <c r="AU539" s="492">
        <v>50</v>
      </c>
      <c r="AV539" s="492">
        <v>59</v>
      </c>
      <c r="AW539" s="492">
        <v>107</v>
      </c>
      <c r="AX539" s="492">
        <v>78</v>
      </c>
      <c r="AY539" s="492">
        <v>35</v>
      </c>
      <c r="AZ539" s="492">
        <v>48</v>
      </c>
      <c r="BA539" s="492">
        <v>80</v>
      </c>
      <c r="BB539" s="492">
        <v>101</v>
      </c>
      <c r="BC539" s="492">
        <v>87</v>
      </c>
      <c r="BD539" s="492">
        <v>30</v>
      </c>
      <c r="BE539" s="492">
        <v>13</v>
      </c>
      <c r="BF539" s="492">
        <v>90</v>
      </c>
      <c r="BG539" s="492">
        <v>61</v>
      </c>
      <c r="BH539" s="492">
        <v>51</v>
      </c>
      <c r="BI539" s="492">
        <v>24</v>
      </c>
      <c r="BJ539" s="492">
        <v>10</v>
      </c>
      <c r="BK539" s="492">
        <v>97</v>
      </c>
      <c r="BL539" s="492">
        <v>77</v>
      </c>
      <c r="BM539" s="492">
        <v>81</v>
      </c>
      <c r="BN539" s="492">
        <v>95</v>
      </c>
      <c r="BO539" s="492">
        <v>68</v>
      </c>
      <c r="BP539" s="492">
        <v>85</v>
      </c>
      <c r="BQ539" s="492">
        <v>1</v>
      </c>
      <c r="BR539" s="492">
        <v>11</v>
      </c>
      <c r="BS539" s="492">
        <v>89</v>
      </c>
      <c r="BT539" s="492">
        <v>110</v>
      </c>
      <c r="BU539" s="492">
        <v>39</v>
      </c>
      <c r="BV539" s="492">
        <v>46</v>
      </c>
      <c r="BW539" s="492">
        <v>56</v>
      </c>
      <c r="BX539" s="492">
        <v>15</v>
      </c>
      <c r="BY539" s="492">
        <v>58</v>
      </c>
      <c r="BZ539" s="492">
        <v>9</v>
      </c>
      <c r="CA539" s="492">
        <v>102</v>
      </c>
      <c r="CB539" s="492">
        <v>72</v>
      </c>
      <c r="CC539" s="492">
        <v>19</v>
      </c>
      <c r="CD539" s="492">
        <v>38</v>
      </c>
      <c r="CE539" s="492">
        <v>4</v>
      </c>
      <c r="CF539" s="492">
        <v>28</v>
      </c>
      <c r="CG539" s="492">
        <v>91</v>
      </c>
      <c r="CH539" s="492">
        <v>14</v>
      </c>
      <c r="CI539" s="492">
        <v>88</v>
      </c>
      <c r="CJ539" s="492">
        <v>32</v>
      </c>
      <c r="CK539" s="492">
        <v>26</v>
      </c>
      <c r="CL539" s="492">
        <v>41</v>
      </c>
      <c r="CM539" s="492">
        <v>99</v>
      </c>
      <c r="CN539" s="492">
        <v>8</v>
      </c>
      <c r="CO539" s="492">
        <v>109</v>
      </c>
      <c r="CP539" s="492">
        <v>37</v>
      </c>
      <c r="CQ539" s="492">
        <v>83</v>
      </c>
      <c r="CR539" s="492">
        <v>40</v>
      </c>
      <c r="CS539" s="492">
        <v>3</v>
      </c>
      <c r="CT539" s="492">
        <v>20</v>
      </c>
      <c r="CU539" s="492">
        <v>106</v>
      </c>
      <c r="CV539" s="492">
        <v>43</v>
      </c>
      <c r="CW539" s="492">
        <v>69</v>
      </c>
      <c r="CX539" s="492">
        <v>33</v>
      </c>
      <c r="CY539" s="492">
        <v>12</v>
      </c>
      <c r="CZ539" s="492">
        <v>62</v>
      </c>
      <c r="DA539" s="492">
        <v>17</v>
      </c>
      <c r="DB539" s="492">
        <v>49</v>
      </c>
      <c r="DC539" s="492">
        <v>60</v>
      </c>
      <c r="DD539" s="492">
        <v>84</v>
      </c>
      <c r="DE539" s="492">
        <v>63</v>
      </c>
      <c r="DF539" s="492">
        <v>22</v>
      </c>
      <c r="DG539" s="492">
        <v>104</v>
      </c>
      <c r="DH539" s="492">
        <v>44</v>
      </c>
      <c r="DI539" s="492">
        <v>47</v>
      </c>
      <c r="DJ539" s="492">
        <v>27</v>
      </c>
      <c r="DK539" s="492">
        <v>86</v>
      </c>
    </row>
    <row r="542" spans="4:119">
      <c r="D542" s="496">
        <v>111</v>
      </c>
      <c r="E542" s="496" t="s">
        <v>338</v>
      </c>
    </row>
    <row r="543" spans="4:119">
      <c r="E543" s="492" t="s">
        <v>283</v>
      </c>
      <c r="F543" s="492">
        <v>1</v>
      </c>
      <c r="G543" s="492">
        <v>2</v>
      </c>
      <c r="H543" s="492">
        <v>3</v>
      </c>
      <c r="I543" s="492">
        <v>4</v>
      </c>
      <c r="J543" s="492">
        <v>5</v>
      </c>
      <c r="K543" s="492">
        <v>6</v>
      </c>
      <c r="L543" s="492">
        <v>7</v>
      </c>
      <c r="M543" s="492">
        <v>8</v>
      </c>
      <c r="N543" s="492">
        <v>9</v>
      </c>
      <c r="O543" s="492">
        <v>10</v>
      </c>
      <c r="P543" s="492">
        <v>11</v>
      </c>
      <c r="Q543" s="492">
        <v>12</v>
      </c>
      <c r="R543" s="492">
        <v>13</v>
      </c>
      <c r="S543" s="492">
        <v>14</v>
      </c>
      <c r="T543" s="492">
        <v>15</v>
      </c>
      <c r="U543" s="492">
        <v>16</v>
      </c>
      <c r="V543" s="492">
        <v>17</v>
      </c>
      <c r="W543" s="492">
        <v>18</v>
      </c>
      <c r="X543" s="492">
        <v>19</v>
      </c>
      <c r="Y543" s="492">
        <v>20</v>
      </c>
      <c r="Z543" s="492">
        <v>21</v>
      </c>
      <c r="AA543" s="492">
        <v>22</v>
      </c>
      <c r="AB543" s="492">
        <v>23</v>
      </c>
      <c r="AC543" s="492">
        <v>24</v>
      </c>
      <c r="AD543" s="492">
        <v>25</v>
      </c>
      <c r="AE543" s="492">
        <v>26</v>
      </c>
      <c r="AF543" s="492">
        <v>27</v>
      </c>
      <c r="AG543" s="492">
        <v>28</v>
      </c>
      <c r="AH543" s="492">
        <v>29</v>
      </c>
      <c r="AI543" s="492">
        <v>30</v>
      </c>
      <c r="AJ543" s="492">
        <v>31</v>
      </c>
      <c r="AK543" s="492">
        <v>32</v>
      </c>
      <c r="AL543" s="492">
        <v>33</v>
      </c>
      <c r="AM543" s="492">
        <v>34</v>
      </c>
      <c r="AN543" s="492">
        <v>35</v>
      </c>
      <c r="AO543" s="492">
        <v>36</v>
      </c>
      <c r="AP543" s="492">
        <v>37</v>
      </c>
      <c r="AQ543" s="492">
        <v>38</v>
      </c>
      <c r="AR543" s="492">
        <v>39</v>
      </c>
      <c r="AS543" s="492">
        <v>40</v>
      </c>
      <c r="AT543" s="492">
        <v>41</v>
      </c>
      <c r="AU543" s="492">
        <v>42</v>
      </c>
      <c r="AV543" s="492">
        <v>43</v>
      </c>
      <c r="AW543" s="492">
        <v>44</v>
      </c>
      <c r="AX543" s="492">
        <v>45</v>
      </c>
      <c r="AY543" s="492">
        <v>46</v>
      </c>
      <c r="AZ543" s="492">
        <v>47</v>
      </c>
      <c r="BA543" s="492">
        <v>48</v>
      </c>
      <c r="BB543" s="492">
        <v>49</v>
      </c>
      <c r="BC543" s="492">
        <v>50</v>
      </c>
      <c r="BD543" s="492">
        <v>51</v>
      </c>
      <c r="BE543" s="492">
        <v>52</v>
      </c>
      <c r="BF543" s="492">
        <v>53</v>
      </c>
      <c r="BG543" s="492">
        <v>54</v>
      </c>
      <c r="BH543" s="492">
        <v>55</v>
      </c>
      <c r="BI543" s="492">
        <v>56</v>
      </c>
      <c r="BJ543" s="492">
        <v>57</v>
      </c>
      <c r="BK543" s="492">
        <v>58</v>
      </c>
      <c r="BL543" s="492">
        <v>59</v>
      </c>
      <c r="BM543" s="492">
        <v>60</v>
      </c>
      <c r="BN543" s="492">
        <v>61</v>
      </c>
      <c r="BO543" s="492">
        <v>62</v>
      </c>
      <c r="BP543" s="492">
        <v>63</v>
      </c>
      <c r="BQ543" s="492">
        <v>64</v>
      </c>
      <c r="BR543" s="492">
        <v>65</v>
      </c>
      <c r="BS543" s="492">
        <v>66</v>
      </c>
      <c r="BT543" s="492">
        <v>67</v>
      </c>
      <c r="BU543" s="492">
        <v>68</v>
      </c>
      <c r="BV543" s="492">
        <v>69</v>
      </c>
      <c r="BW543" s="492">
        <v>70</v>
      </c>
      <c r="BX543" s="492">
        <v>71</v>
      </c>
      <c r="BY543" s="492">
        <v>72</v>
      </c>
      <c r="BZ543" s="492">
        <v>73</v>
      </c>
      <c r="CA543" s="492">
        <v>74</v>
      </c>
      <c r="CB543" s="492">
        <v>75</v>
      </c>
      <c r="CC543" s="492">
        <v>76</v>
      </c>
      <c r="CD543" s="492">
        <v>77</v>
      </c>
      <c r="CE543" s="492">
        <v>78</v>
      </c>
      <c r="CF543" s="492">
        <v>79</v>
      </c>
      <c r="CG543" s="492">
        <v>80</v>
      </c>
      <c r="CH543" s="492">
        <v>81</v>
      </c>
      <c r="CI543" s="492">
        <v>82</v>
      </c>
      <c r="CJ543" s="492">
        <v>83</v>
      </c>
      <c r="CK543" s="492">
        <v>84</v>
      </c>
      <c r="CL543" s="492">
        <v>85</v>
      </c>
      <c r="CM543" s="492">
        <v>86</v>
      </c>
      <c r="CN543" s="492">
        <v>87</v>
      </c>
      <c r="CO543" s="492">
        <v>88</v>
      </c>
      <c r="CP543" s="492">
        <v>89</v>
      </c>
      <c r="CQ543" s="492">
        <v>90</v>
      </c>
      <c r="CR543" s="492">
        <v>91</v>
      </c>
      <c r="CS543" s="492">
        <v>92</v>
      </c>
      <c r="CT543" s="492">
        <v>93</v>
      </c>
      <c r="CU543" s="492">
        <v>94</v>
      </c>
      <c r="CV543" s="492">
        <v>95</v>
      </c>
      <c r="CW543" s="492">
        <v>96</v>
      </c>
      <c r="CX543" s="492">
        <v>97</v>
      </c>
      <c r="CY543" s="492">
        <v>98</v>
      </c>
      <c r="CZ543" s="492">
        <v>99</v>
      </c>
      <c r="DB543" s="492">
        <v>100</v>
      </c>
      <c r="DC543" s="492">
        <v>101</v>
      </c>
      <c r="DD543" s="492">
        <v>102</v>
      </c>
      <c r="DE543" s="492">
        <v>103</v>
      </c>
      <c r="DG543" s="492">
        <v>104</v>
      </c>
      <c r="DH543" s="492">
        <v>105</v>
      </c>
      <c r="DI543" s="492">
        <v>106</v>
      </c>
      <c r="DJ543" s="492">
        <v>107</v>
      </c>
      <c r="DL543" s="492">
        <v>108</v>
      </c>
      <c r="DM543" s="492">
        <v>109</v>
      </c>
      <c r="DN543" s="492">
        <v>110</v>
      </c>
      <c r="DO543" s="492">
        <v>111</v>
      </c>
    </row>
    <row r="544" spans="4:119">
      <c r="E544" s="492" t="s">
        <v>311</v>
      </c>
      <c r="F544" s="492">
        <v>90</v>
      </c>
      <c r="G544" s="492">
        <v>99</v>
      </c>
      <c r="H544" s="492">
        <v>101</v>
      </c>
      <c r="I544" s="492">
        <v>16</v>
      </c>
      <c r="J544" s="492">
        <v>104</v>
      </c>
      <c r="K544" s="492">
        <v>111</v>
      </c>
      <c r="L544" s="492">
        <v>50</v>
      </c>
      <c r="M544" s="492">
        <v>42</v>
      </c>
      <c r="N544" s="492">
        <v>31</v>
      </c>
      <c r="O544" s="492">
        <v>51</v>
      </c>
      <c r="P544" s="492">
        <v>65</v>
      </c>
      <c r="Q544" s="492">
        <v>13</v>
      </c>
      <c r="R544" s="492">
        <v>39</v>
      </c>
      <c r="S544" s="492">
        <v>91</v>
      </c>
      <c r="T544" s="492">
        <v>81</v>
      </c>
      <c r="U544" s="492">
        <v>25</v>
      </c>
      <c r="V544" s="492">
        <v>79</v>
      </c>
      <c r="W544" s="492">
        <v>62</v>
      </c>
      <c r="X544" s="492">
        <v>12</v>
      </c>
      <c r="Y544" s="492">
        <v>108</v>
      </c>
      <c r="Z544" s="492">
        <v>34</v>
      </c>
      <c r="AA544" s="492">
        <v>89</v>
      </c>
      <c r="AB544" s="492">
        <v>17</v>
      </c>
      <c r="AC544" s="492">
        <v>11</v>
      </c>
      <c r="AD544" s="492">
        <v>2</v>
      </c>
      <c r="AE544" s="492">
        <v>45</v>
      </c>
      <c r="AF544" s="492">
        <v>48</v>
      </c>
      <c r="AG544" s="492">
        <v>14</v>
      </c>
      <c r="AH544" s="492">
        <v>86</v>
      </c>
      <c r="AI544" s="492">
        <v>77</v>
      </c>
      <c r="AJ544" s="492">
        <v>60</v>
      </c>
      <c r="AK544" s="492">
        <v>69</v>
      </c>
      <c r="AL544" s="492">
        <v>80</v>
      </c>
      <c r="AM544" s="492">
        <v>21</v>
      </c>
      <c r="AN544" s="492">
        <v>41</v>
      </c>
      <c r="AO544" s="492">
        <v>103</v>
      </c>
      <c r="AP544" s="492">
        <v>54</v>
      </c>
      <c r="AQ544" s="492">
        <v>67</v>
      </c>
      <c r="AR544" s="492">
        <v>93</v>
      </c>
      <c r="AS544" s="492">
        <v>28</v>
      </c>
      <c r="AT544" s="492">
        <v>29</v>
      </c>
      <c r="AU544" s="492">
        <v>94</v>
      </c>
      <c r="AV544" s="492">
        <v>22</v>
      </c>
      <c r="AW544" s="492">
        <v>61</v>
      </c>
      <c r="AX544" s="492">
        <v>83</v>
      </c>
      <c r="AY544" s="492">
        <v>5</v>
      </c>
      <c r="AZ544" s="492">
        <v>98</v>
      </c>
      <c r="BA544" s="492">
        <v>109</v>
      </c>
      <c r="BB544" s="492">
        <v>71</v>
      </c>
      <c r="BC544" s="492">
        <v>100</v>
      </c>
      <c r="BD544" s="492">
        <v>75</v>
      </c>
      <c r="BE544" s="492">
        <v>88</v>
      </c>
      <c r="BF544" s="492">
        <v>4</v>
      </c>
      <c r="BG544" s="492">
        <v>68</v>
      </c>
      <c r="BH544" s="492">
        <v>8</v>
      </c>
      <c r="BI544" s="492">
        <v>95</v>
      </c>
      <c r="BJ544" s="492">
        <v>18</v>
      </c>
      <c r="BK544" s="492">
        <v>7</v>
      </c>
      <c r="BL544" s="492">
        <v>76</v>
      </c>
      <c r="BM544" s="492">
        <v>56</v>
      </c>
      <c r="BN544" s="492">
        <v>44</v>
      </c>
      <c r="BO544" s="492">
        <v>9</v>
      </c>
      <c r="BP544" s="492">
        <v>55</v>
      </c>
      <c r="BQ544" s="492">
        <v>1</v>
      </c>
      <c r="BR544" s="492">
        <v>97</v>
      </c>
      <c r="BS544" s="492">
        <v>107</v>
      </c>
      <c r="BT544" s="492">
        <v>53</v>
      </c>
      <c r="BU544" s="492">
        <v>37</v>
      </c>
      <c r="BV544" s="492">
        <v>46</v>
      </c>
      <c r="BW544" s="492">
        <v>72</v>
      </c>
      <c r="BX544" s="492">
        <v>24</v>
      </c>
      <c r="BY544" s="492">
        <v>70</v>
      </c>
      <c r="BZ544" s="492">
        <v>32</v>
      </c>
      <c r="CA544" s="492">
        <v>106</v>
      </c>
      <c r="CB544" s="492">
        <v>96</v>
      </c>
      <c r="CC544" s="492">
        <v>64</v>
      </c>
      <c r="CD544" s="492">
        <v>23</v>
      </c>
      <c r="CE544" s="492">
        <v>27</v>
      </c>
      <c r="CF544" s="492">
        <v>6</v>
      </c>
      <c r="CG544" s="492">
        <v>87</v>
      </c>
      <c r="CH544" s="492">
        <v>40</v>
      </c>
      <c r="CI544" s="492">
        <v>110</v>
      </c>
      <c r="CJ544" s="492">
        <v>57</v>
      </c>
      <c r="CK544" s="492">
        <v>102</v>
      </c>
      <c r="CL544" s="492">
        <v>92</v>
      </c>
      <c r="CM544" s="492">
        <v>35</v>
      </c>
      <c r="CN544" s="492">
        <v>78</v>
      </c>
      <c r="CO544" s="492">
        <v>105</v>
      </c>
      <c r="CP544" s="492">
        <v>66</v>
      </c>
      <c r="CQ544" s="492">
        <v>63</v>
      </c>
      <c r="CR544" s="492">
        <v>15</v>
      </c>
      <c r="CS544" s="492">
        <v>38</v>
      </c>
      <c r="CT544" s="492">
        <v>52</v>
      </c>
      <c r="CU544" s="492">
        <v>33</v>
      </c>
      <c r="CV544" s="492">
        <v>26</v>
      </c>
      <c r="CW544" s="492">
        <v>59</v>
      </c>
      <c r="CX544" s="492">
        <v>30</v>
      </c>
      <c r="CY544" s="492">
        <v>47</v>
      </c>
      <c r="CZ544" s="492">
        <v>82</v>
      </c>
      <c r="DB544" s="492">
        <v>84</v>
      </c>
      <c r="DC544" s="492">
        <v>3</v>
      </c>
      <c r="DD544" s="492">
        <v>10</v>
      </c>
      <c r="DE544" s="492">
        <v>36</v>
      </c>
      <c r="DG544" s="492">
        <v>19</v>
      </c>
      <c r="DH544" s="492">
        <v>85</v>
      </c>
      <c r="DI544" s="492">
        <v>74</v>
      </c>
      <c r="DJ544" s="492">
        <v>58</v>
      </c>
      <c r="DL544" s="492">
        <v>49</v>
      </c>
      <c r="DM544" s="492">
        <v>43</v>
      </c>
      <c r="DN544" s="492">
        <v>20</v>
      </c>
      <c r="DO544" s="492">
        <v>73</v>
      </c>
    </row>
    <row r="547" spans="4:119">
      <c r="D547" s="496">
        <v>112</v>
      </c>
      <c r="E547" s="496" t="s">
        <v>338</v>
      </c>
    </row>
    <row r="548" spans="4:119">
      <c r="E548" s="492" t="s">
        <v>283</v>
      </c>
      <c r="F548" s="492">
        <v>1</v>
      </c>
      <c r="G548" s="492">
        <v>2</v>
      </c>
      <c r="H548" s="492">
        <v>3</v>
      </c>
      <c r="I548" s="492">
        <v>4</v>
      </c>
      <c r="J548" s="492">
        <v>5</v>
      </c>
      <c r="K548" s="492">
        <v>6</v>
      </c>
      <c r="L548" s="492">
        <v>7</v>
      </c>
      <c r="M548" s="492">
        <v>8</v>
      </c>
      <c r="N548" s="492">
        <v>9</v>
      </c>
      <c r="O548" s="492">
        <v>10</v>
      </c>
      <c r="P548" s="492">
        <v>11</v>
      </c>
      <c r="Q548" s="492">
        <v>12</v>
      </c>
      <c r="R548" s="492">
        <v>13</v>
      </c>
      <c r="S548" s="492">
        <v>14</v>
      </c>
      <c r="T548" s="492">
        <v>15</v>
      </c>
      <c r="U548" s="492">
        <v>16</v>
      </c>
      <c r="V548" s="492">
        <v>17</v>
      </c>
      <c r="W548" s="492">
        <v>18</v>
      </c>
      <c r="X548" s="492">
        <v>19</v>
      </c>
      <c r="Y548" s="492">
        <v>20</v>
      </c>
      <c r="Z548" s="492">
        <v>21</v>
      </c>
      <c r="AA548" s="492">
        <v>22</v>
      </c>
      <c r="AB548" s="492">
        <v>23</v>
      </c>
      <c r="AC548" s="492">
        <v>24</v>
      </c>
      <c r="AD548" s="492">
        <v>25</v>
      </c>
      <c r="AE548" s="492">
        <v>26</v>
      </c>
      <c r="AF548" s="492">
        <v>27</v>
      </c>
      <c r="AG548" s="492">
        <v>28</v>
      </c>
      <c r="AH548" s="492">
        <v>29</v>
      </c>
      <c r="AI548" s="492">
        <v>30</v>
      </c>
      <c r="AJ548" s="492">
        <v>31</v>
      </c>
      <c r="AK548" s="492">
        <v>32</v>
      </c>
      <c r="AL548" s="492">
        <v>33</v>
      </c>
      <c r="AM548" s="492">
        <v>34</v>
      </c>
      <c r="AN548" s="492">
        <v>35</v>
      </c>
      <c r="AO548" s="492">
        <v>36</v>
      </c>
      <c r="AP548" s="492">
        <v>37</v>
      </c>
      <c r="AQ548" s="492">
        <v>38</v>
      </c>
      <c r="AR548" s="492">
        <v>39</v>
      </c>
      <c r="AS548" s="492">
        <v>40</v>
      </c>
      <c r="AT548" s="492">
        <v>41</v>
      </c>
      <c r="AU548" s="492">
        <v>42</v>
      </c>
      <c r="AV548" s="492">
        <v>43</v>
      </c>
      <c r="AW548" s="492">
        <v>44</v>
      </c>
      <c r="AX548" s="492">
        <v>45</v>
      </c>
      <c r="AY548" s="492">
        <v>46</v>
      </c>
      <c r="AZ548" s="492">
        <v>47</v>
      </c>
      <c r="BA548" s="492">
        <v>48</v>
      </c>
      <c r="BB548" s="492">
        <v>49</v>
      </c>
      <c r="BC548" s="492">
        <v>50</v>
      </c>
      <c r="BD548" s="492">
        <v>51</v>
      </c>
      <c r="BE548" s="492">
        <v>52</v>
      </c>
      <c r="BF548" s="492">
        <v>53</v>
      </c>
      <c r="BG548" s="492">
        <v>54</v>
      </c>
      <c r="BH548" s="492">
        <v>55</v>
      </c>
      <c r="BI548" s="492">
        <v>56</v>
      </c>
      <c r="BJ548" s="492">
        <v>57</v>
      </c>
      <c r="BK548" s="492">
        <v>58</v>
      </c>
      <c r="BL548" s="492">
        <v>59</v>
      </c>
      <c r="BM548" s="492">
        <v>60</v>
      </c>
      <c r="BN548" s="492">
        <v>61</v>
      </c>
      <c r="BO548" s="492">
        <v>62</v>
      </c>
      <c r="BP548" s="492">
        <v>63</v>
      </c>
      <c r="BQ548" s="492">
        <v>64</v>
      </c>
      <c r="BR548" s="492">
        <v>65</v>
      </c>
      <c r="BS548" s="492">
        <v>66</v>
      </c>
      <c r="BT548" s="492">
        <v>67</v>
      </c>
      <c r="BU548" s="492">
        <v>68</v>
      </c>
      <c r="BV548" s="492">
        <v>69</v>
      </c>
      <c r="BW548" s="492">
        <v>70</v>
      </c>
      <c r="BX548" s="492">
        <v>71</v>
      </c>
      <c r="BY548" s="492">
        <v>72</v>
      </c>
      <c r="BZ548" s="492">
        <v>73</v>
      </c>
      <c r="CA548" s="492">
        <v>74</v>
      </c>
      <c r="CB548" s="492">
        <v>75</v>
      </c>
      <c r="CC548" s="492">
        <v>76</v>
      </c>
      <c r="CD548" s="492">
        <v>77</v>
      </c>
      <c r="CE548" s="492">
        <v>78</v>
      </c>
      <c r="CF548" s="492">
        <v>79</v>
      </c>
      <c r="CG548" s="492">
        <v>80</v>
      </c>
      <c r="CH548" s="492">
        <v>81</v>
      </c>
      <c r="CI548" s="492">
        <v>82</v>
      </c>
      <c r="CJ548" s="492">
        <v>83</v>
      </c>
      <c r="CK548" s="492">
        <v>84</v>
      </c>
      <c r="CL548" s="492">
        <v>85</v>
      </c>
      <c r="CM548" s="492">
        <v>86</v>
      </c>
      <c r="CN548" s="492">
        <v>87</v>
      </c>
      <c r="CO548" s="492">
        <v>88</v>
      </c>
      <c r="CP548" s="492">
        <v>89</v>
      </c>
      <c r="CQ548" s="492">
        <v>90</v>
      </c>
      <c r="CR548" s="492">
        <v>91</v>
      </c>
      <c r="CS548" s="492">
        <v>92</v>
      </c>
      <c r="CT548" s="492">
        <v>93</v>
      </c>
      <c r="CU548" s="492">
        <v>94</v>
      </c>
      <c r="CV548" s="492">
        <v>95</v>
      </c>
      <c r="CW548" s="492">
        <v>96</v>
      </c>
      <c r="CX548" s="492">
        <v>97</v>
      </c>
      <c r="CY548" s="492">
        <v>98</v>
      </c>
      <c r="CZ548" s="492">
        <v>99</v>
      </c>
      <c r="DA548" s="492">
        <v>100</v>
      </c>
      <c r="DB548" s="492">
        <v>101</v>
      </c>
      <c r="DC548" s="492">
        <v>102</v>
      </c>
      <c r="DD548" s="492">
        <v>103</v>
      </c>
      <c r="DE548" s="492">
        <v>104</v>
      </c>
      <c r="DG548" s="492">
        <v>105</v>
      </c>
      <c r="DH548" s="492">
        <v>106</v>
      </c>
      <c r="DI548" s="492">
        <v>107</v>
      </c>
      <c r="DJ548" s="492">
        <v>108</v>
      </c>
      <c r="DL548" s="492">
        <v>109</v>
      </c>
      <c r="DM548" s="492">
        <v>110</v>
      </c>
      <c r="DN548" s="492">
        <v>111</v>
      </c>
      <c r="DO548" s="492">
        <v>112</v>
      </c>
    </row>
    <row r="549" spans="4:119">
      <c r="E549" s="492" t="s">
        <v>311</v>
      </c>
      <c r="F549" s="492">
        <v>30</v>
      </c>
      <c r="G549" s="492">
        <v>88</v>
      </c>
      <c r="H549" s="492">
        <v>79</v>
      </c>
      <c r="I549" s="492">
        <v>16</v>
      </c>
      <c r="J549" s="492">
        <v>96</v>
      </c>
      <c r="K549" s="492">
        <v>39</v>
      </c>
      <c r="L549" s="492">
        <v>107</v>
      </c>
      <c r="M549" s="492">
        <v>82</v>
      </c>
      <c r="N549" s="492">
        <v>68</v>
      </c>
      <c r="O549" s="492">
        <v>18</v>
      </c>
      <c r="P549" s="492">
        <v>45</v>
      </c>
      <c r="Q549" s="492">
        <v>38</v>
      </c>
      <c r="R549" s="492">
        <v>32</v>
      </c>
      <c r="S549" s="492">
        <v>63</v>
      </c>
      <c r="T549" s="492">
        <v>56</v>
      </c>
      <c r="U549" s="492">
        <v>9</v>
      </c>
      <c r="V549" s="492">
        <v>83</v>
      </c>
      <c r="W549" s="492">
        <v>64</v>
      </c>
      <c r="X549" s="492">
        <v>33</v>
      </c>
      <c r="Y549" s="492">
        <v>51</v>
      </c>
      <c r="Z549" s="492">
        <v>90</v>
      </c>
      <c r="AA549" s="492">
        <v>34</v>
      </c>
      <c r="AB549" s="492">
        <v>102</v>
      </c>
      <c r="AC549" s="492">
        <v>78</v>
      </c>
      <c r="AD549" s="492">
        <v>46</v>
      </c>
      <c r="AE549" s="492">
        <v>60</v>
      </c>
      <c r="AF549" s="492">
        <v>48</v>
      </c>
      <c r="AG549" s="492">
        <v>87</v>
      </c>
      <c r="AH549" s="492">
        <v>43</v>
      </c>
      <c r="AI549" s="492">
        <v>36</v>
      </c>
      <c r="AJ549" s="492">
        <v>10</v>
      </c>
      <c r="AK549" s="492">
        <v>13</v>
      </c>
      <c r="AL549" s="492">
        <v>106</v>
      </c>
      <c r="AM549" s="492">
        <v>81</v>
      </c>
      <c r="AN549" s="492">
        <v>91</v>
      </c>
      <c r="AO549" s="492">
        <v>99</v>
      </c>
      <c r="AP549" s="492">
        <v>80</v>
      </c>
      <c r="AQ549" s="492">
        <v>92</v>
      </c>
      <c r="AR549" s="492">
        <v>31</v>
      </c>
      <c r="AS549" s="492">
        <v>37</v>
      </c>
      <c r="AT549" s="492">
        <v>49</v>
      </c>
      <c r="AU549" s="492">
        <v>73</v>
      </c>
      <c r="AV549" s="492">
        <v>29</v>
      </c>
      <c r="AW549" s="492">
        <v>17</v>
      </c>
      <c r="AX549" s="492">
        <v>61</v>
      </c>
      <c r="AY549" s="492">
        <v>25</v>
      </c>
      <c r="AZ549" s="492">
        <v>112</v>
      </c>
      <c r="BA549" s="492">
        <v>4</v>
      </c>
      <c r="BB549" s="492">
        <v>71</v>
      </c>
      <c r="BC549" s="492">
        <v>66</v>
      </c>
      <c r="BD549" s="492">
        <v>55</v>
      </c>
      <c r="BE549" s="492">
        <v>44</v>
      </c>
      <c r="BF549" s="492">
        <v>70</v>
      </c>
      <c r="BG549" s="492">
        <v>1</v>
      </c>
      <c r="BH549" s="492">
        <v>86</v>
      </c>
      <c r="BI549" s="492">
        <v>20</v>
      </c>
      <c r="BJ549" s="492">
        <v>93</v>
      </c>
      <c r="BK549" s="492">
        <v>69</v>
      </c>
      <c r="BL549" s="492">
        <v>12</v>
      </c>
      <c r="BM549" s="492">
        <v>77</v>
      </c>
      <c r="BN549" s="492">
        <v>75</v>
      </c>
      <c r="BO549" s="492">
        <v>103</v>
      </c>
      <c r="BP549" s="492">
        <v>5</v>
      </c>
      <c r="BQ549" s="492">
        <v>26</v>
      </c>
      <c r="BR549" s="492">
        <v>110</v>
      </c>
      <c r="BS549" s="492">
        <v>19</v>
      </c>
      <c r="BT549" s="492">
        <v>98</v>
      </c>
      <c r="BU549" s="492">
        <v>95</v>
      </c>
      <c r="BV549" s="492">
        <v>58</v>
      </c>
      <c r="BW549" s="492">
        <v>105</v>
      </c>
      <c r="BX549" s="492">
        <v>100</v>
      </c>
      <c r="BY549" s="492">
        <v>24</v>
      </c>
      <c r="BZ549" s="492">
        <v>7</v>
      </c>
      <c r="CA549" s="492">
        <v>109</v>
      </c>
      <c r="CB549" s="492">
        <v>101</v>
      </c>
      <c r="CC549" s="492">
        <v>40</v>
      </c>
      <c r="CD549" s="492">
        <v>108</v>
      </c>
      <c r="CE549" s="492">
        <v>72</v>
      </c>
      <c r="CF549" s="492">
        <v>3</v>
      </c>
      <c r="CG549" s="492">
        <v>11</v>
      </c>
      <c r="CH549" s="492">
        <v>74</v>
      </c>
      <c r="CI549" s="492">
        <v>8</v>
      </c>
      <c r="CJ549" s="492">
        <v>47</v>
      </c>
      <c r="CK549" s="492">
        <v>76</v>
      </c>
      <c r="CL549" s="492">
        <v>41</v>
      </c>
      <c r="CM549" s="492">
        <v>84</v>
      </c>
      <c r="CN549" s="492">
        <v>53</v>
      </c>
      <c r="CO549" s="492">
        <v>2</v>
      </c>
      <c r="CP549" s="492">
        <v>57</v>
      </c>
      <c r="CQ549" s="492">
        <v>21</v>
      </c>
      <c r="CR549" s="492">
        <v>104</v>
      </c>
      <c r="CS549" s="492">
        <v>35</v>
      </c>
      <c r="CT549" s="492">
        <v>54</v>
      </c>
      <c r="CU549" s="492">
        <v>6</v>
      </c>
      <c r="CV549" s="492">
        <v>28</v>
      </c>
      <c r="CW549" s="492">
        <v>14</v>
      </c>
      <c r="CX549" s="492">
        <v>85</v>
      </c>
      <c r="CY549" s="492">
        <v>94</v>
      </c>
      <c r="CZ549" s="492">
        <v>111</v>
      </c>
      <c r="DA549" s="492">
        <v>22</v>
      </c>
      <c r="DB549" s="492">
        <v>15</v>
      </c>
      <c r="DC549" s="492">
        <v>50</v>
      </c>
      <c r="DD549" s="492">
        <v>62</v>
      </c>
      <c r="DE549" s="492">
        <v>97</v>
      </c>
      <c r="DG549" s="492">
        <v>59</v>
      </c>
      <c r="DH549" s="492">
        <v>23</v>
      </c>
      <c r="DI549" s="492">
        <v>67</v>
      </c>
      <c r="DJ549" s="492">
        <v>52</v>
      </c>
      <c r="DL549" s="492">
        <v>89</v>
      </c>
      <c r="DM549" s="492">
        <v>65</v>
      </c>
      <c r="DN549" s="492">
        <v>42</v>
      </c>
      <c r="DO549" s="492">
        <v>27</v>
      </c>
    </row>
    <row r="552" spans="4:119">
      <c r="D552" s="496">
        <v>113</v>
      </c>
      <c r="E552" s="496" t="s">
        <v>338</v>
      </c>
    </row>
    <row r="553" spans="4:119">
      <c r="E553" s="492" t="s">
        <v>283</v>
      </c>
      <c r="F553" s="492">
        <v>1</v>
      </c>
      <c r="G553" s="492">
        <v>2</v>
      </c>
      <c r="H553" s="492">
        <v>3</v>
      </c>
      <c r="I553" s="492">
        <v>4</v>
      </c>
      <c r="J553" s="492">
        <v>5</v>
      </c>
      <c r="K553" s="492">
        <v>6</v>
      </c>
      <c r="L553" s="492">
        <v>7</v>
      </c>
      <c r="M553" s="492">
        <v>8</v>
      </c>
      <c r="N553" s="492">
        <v>9</v>
      </c>
      <c r="O553" s="492">
        <v>10</v>
      </c>
      <c r="P553" s="492">
        <v>11</v>
      </c>
      <c r="Q553" s="492">
        <v>12</v>
      </c>
      <c r="R553" s="492">
        <v>13</v>
      </c>
      <c r="S553" s="492">
        <v>14</v>
      </c>
      <c r="T553" s="492">
        <v>15</v>
      </c>
      <c r="U553" s="492">
        <v>16</v>
      </c>
      <c r="V553" s="492">
        <v>17</v>
      </c>
      <c r="W553" s="492">
        <v>18</v>
      </c>
      <c r="X553" s="492">
        <v>19</v>
      </c>
      <c r="Y553" s="492">
        <v>20</v>
      </c>
      <c r="Z553" s="492">
        <v>21</v>
      </c>
      <c r="AA553" s="492">
        <v>22</v>
      </c>
      <c r="AB553" s="492">
        <v>23</v>
      </c>
      <c r="AC553" s="492">
        <v>24</v>
      </c>
      <c r="AD553" s="492">
        <v>25</v>
      </c>
      <c r="AE553" s="492">
        <v>26</v>
      </c>
      <c r="AF553" s="492">
        <v>27</v>
      </c>
      <c r="AG553" s="492">
        <v>28</v>
      </c>
      <c r="AH553" s="492">
        <v>29</v>
      </c>
      <c r="AI553" s="492">
        <v>30</v>
      </c>
      <c r="AJ553" s="492">
        <v>31</v>
      </c>
      <c r="AK553" s="492">
        <v>32</v>
      </c>
      <c r="AL553" s="492">
        <v>33</v>
      </c>
      <c r="AM553" s="492">
        <v>34</v>
      </c>
      <c r="AN553" s="492">
        <v>35</v>
      </c>
      <c r="AO553" s="492">
        <v>36</v>
      </c>
      <c r="AP553" s="492">
        <v>37</v>
      </c>
      <c r="AQ553" s="492">
        <v>38</v>
      </c>
      <c r="AR553" s="492">
        <v>39</v>
      </c>
      <c r="AS553" s="492">
        <v>40</v>
      </c>
      <c r="AT553" s="492">
        <v>41</v>
      </c>
      <c r="AU553" s="492">
        <v>42</v>
      </c>
      <c r="AV553" s="492">
        <v>43</v>
      </c>
      <c r="AW553" s="492">
        <v>44</v>
      </c>
      <c r="AX553" s="492">
        <v>45</v>
      </c>
      <c r="AY553" s="492">
        <v>46</v>
      </c>
      <c r="AZ553" s="492">
        <v>47</v>
      </c>
      <c r="BA553" s="492">
        <v>48</v>
      </c>
      <c r="BB553" s="492">
        <v>49</v>
      </c>
      <c r="BC553" s="492">
        <v>50</v>
      </c>
      <c r="BD553" s="492">
        <v>51</v>
      </c>
      <c r="BE553" s="492">
        <v>52</v>
      </c>
      <c r="BF553" s="492">
        <v>53</v>
      </c>
      <c r="BG553" s="492">
        <v>54</v>
      </c>
      <c r="BH553" s="492">
        <v>55</v>
      </c>
      <c r="BI553" s="492">
        <v>56</v>
      </c>
      <c r="BJ553" s="492">
        <v>57</v>
      </c>
      <c r="BK553" s="492">
        <v>58</v>
      </c>
      <c r="BL553" s="492">
        <v>59</v>
      </c>
      <c r="BM553" s="492">
        <v>60</v>
      </c>
      <c r="BN553" s="492">
        <v>61</v>
      </c>
      <c r="BO553" s="492">
        <v>62</v>
      </c>
      <c r="BP553" s="492">
        <v>63</v>
      </c>
      <c r="BQ553" s="492">
        <v>64</v>
      </c>
      <c r="BR553" s="492">
        <v>65</v>
      </c>
      <c r="BS553" s="492">
        <v>66</v>
      </c>
      <c r="BT553" s="492">
        <v>67</v>
      </c>
      <c r="BU553" s="492">
        <v>68</v>
      </c>
      <c r="BV553" s="492">
        <v>69</v>
      </c>
      <c r="BW553" s="492">
        <v>70</v>
      </c>
      <c r="BX553" s="492">
        <v>71</v>
      </c>
      <c r="BY553" s="492">
        <v>72</v>
      </c>
      <c r="BZ553" s="492">
        <v>73</v>
      </c>
      <c r="CA553" s="492">
        <v>74</v>
      </c>
      <c r="CB553" s="492">
        <v>75</v>
      </c>
      <c r="CC553" s="492">
        <v>76</v>
      </c>
      <c r="CD553" s="492">
        <v>77</v>
      </c>
      <c r="CE553" s="492">
        <v>78</v>
      </c>
      <c r="CF553" s="492">
        <v>79</v>
      </c>
      <c r="CG553" s="492">
        <v>80</v>
      </c>
      <c r="CH553" s="492">
        <v>81</v>
      </c>
      <c r="CI553" s="492">
        <v>82</v>
      </c>
      <c r="CJ553" s="492">
        <v>83</v>
      </c>
      <c r="CK553" s="492">
        <v>84</v>
      </c>
      <c r="CL553" s="492">
        <v>85</v>
      </c>
      <c r="CM553" s="492">
        <v>86</v>
      </c>
      <c r="CN553" s="492">
        <v>87</v>
      </c>
      <c r="CO553" s="492">
        <v>88</v>
      </c>
      <c r="CP553" s="492">
        <v>89</v>
      </c>
      <c r="CQ553" s="492">
        <v>90</v>
      </c>
      <c r="CR553" s="492">
        <v>91</v>
      </c>
      <c r="CS553" s="492">
        <v>92</v>
      </c>
      <c r="CT553" s="492">
        <v>93</v>
      </c>
      <c r="CU553" s="492">
        <v>94</v>
      </c>
      <c r="CV553" s="492">
        <v>95</v>
      </c>
      <c r="CW553" s="492">
        <v>96</v>
      </c>
      <c r="CX553" s="492">
        <v>97</v>
      </c>
      <c r="CY553" s="492">
        <v>98</v>
      </c>
      <c r="CZ553" s="492">
        <v>99</v>
      </c>
      <c r="DA553" s="492">
        <v>100</v>
      </c>
      <c r="DB553" s="492">
        <v>101</v>
      </c>
      <c r="DC553" s="492">
        <v>102</v>
      </c>
      <c r="DD553" s="492">
        <v>103</v>
      </c>
      <c r="DE553" s="492">
        <v>104</v>
      </c>
      <c r="DF553" s="492">
        <v>105</v>
      </c>
      <c r="DG553" s="492">
        <v>106</v>
      </c>
      <c r="DH553" s="492">
        <v>107</v>
      </c>
      <c r="DI553" s="492">
        <v>108</v>
      </c>
      <c r="DJ553" s="492">
        <v>109</v>
      </c>
      <c r="DL553" s="492">
        <v>110</v>
      </c>
      <c r="DM553" s="492">
        <v>111</v>
      </c>
      <c r="DN553" s="492">
        <v>112</v>
      </c>
      <c r="DO553" s="492">
        <v>113</v>
      </c>
    </row>
    <row r="554" spans="4:119">
      <c r="E554" s="492" t="s">
        <v>311</v>
      </c>
      <c r="F554" s="492">
        <v>79</v>
      </c>
      <c r="G554" s="492">
        <v>113</v>
      </c>
      <c r="H554" s="492">
        <v>62</v>
      </c>
      <c r="I554" s="492">
        <v>31</v>
      </c>
      <c r="J554" s="492">
        <v>96</v>
      </c>
      <c r="K554" s="492">
        <v>109</v>
      </c>
      <c r="L554" s="492">
        <v>5</v>
      </c>
      <c r="M554" s="492">
        <v>82</v>
      </c>
      <c r="N554" s="492">
        <v>66</v>
      </c>
      <c r="O554" s="492">
        <v>86</v>
      </c>
      <c r="P554" s="492">
        <v>10</v>
      </c>
      <c r="Q554" s="492">
        <v>33</v>
      </c>
      <c r="R554" s="492">
        <v>87</v>
      </c>
      <c r="S554" s="492">
        <v>81</v>
      </c>
      <c r="T554" s="492">
        <v>52</v>
      </c>
      <c r="U554" s="492">
        <v>15</v>
      </c>
      <c r="V554" s="492">
        <v>43</v>
      </c>
      <c r="W554" s="492">
        <v>75</v>
      </c>
      <c r="X554" s="492">
        <v>51</v>
      </c>
      <c r="Y554" s="492">
        <v>23</v>
      </c>
      <c r="Z554" s="492">
        <v>34</v>
      </c>
      <c r="AA554" s="492">
        <v>18</v>
      </c>
      <c r="AB554" s="492">
        <v>49</v>
      </c>
      <c r="AC554" s="492">
        <v>27</v>
      </c>
      <c r="AD554" s="492">
        <v>11</v>
      </c>
      <c r="AE554" s="492">
        <v>70</v>
      </c>
      <c r="AF554" s="492">
        <v>24</v>
      </c>
      <c r="AG554" s="492">
        <v>57</v>
      </c>
      <c r="AH554" s="492">
        <v>63</v>
      </c>
      <c r="AI554" s="492">
        <v>111</v>
      </c>
      <c r="AJ554" s="492">
        <v>4</v>
      </c>
      <c r="AK554" s="492">
        <v>104</v>
      </c>
      <c r="AL554" s="492">
        <v>77</v>
      </c>
      <c r="AM554" s="492">
        <v>112</v>
      </c>
      <c r="AN554" s="492">
        <v>21</v>
      </c>
      <c r="AO554" s="492">
        <v>9</v>
      </c>
      <c r="AP554" s="492">
        <v>28</v>
      </c>
      <c r="AQ554" s="492">
        <v>92</v>
      </c>
      <c r="AR554" s="492">
        <v>16</v>
      </c>
      <c r="AS554" s="492">
        <v>97</v>
      </c>
      <c r="AT554" s="492">
        <v>84</v>
      </c>
      <c r="AU554" s="492">
        <v>68</v>
      </c>
      <c r="AV554" s="492">
        <v>45</v>
      </c>
      <c r="AW554" s="492">
        <v>32</v>
      </c>
      <c r="AX554" s="492">
        <v>1</v>
      </c>
      <c r="AY554" s="492">
        <v>55</v>
      </c>
      <c r="AZ554" s="492">
        <v>40</v>
      </c>
      <c r="BA554" s="492">
        <v>72</v>
      </c>
      <c r="BB554" s="492">
        <v>101</v>
      </c>
      <c r="BC554" s="492">
        <v>108</v>
      </c>
      <c r="BD554" s="492">
        <v>39</v>
      </c>
      <c r="BE554" s="492">
        <v>44</v>
      </c>
      <c r="BF554" s="492">
        <v>102</v>
      </c>
      <c r="BG554" s="492">
        <v>3</v>
      </c>
      <c r="BH554" s="492">
        <v>78</v>
      </c>
      <c r="BI554" s="492">
        <v>105</v>
      </c>
      <c r="BJ554" s="492">
        <v>48</v>
      </c>
      <c r="BK554" s="492">
        <v>65</v>
      </c>
      <c r="BL554" s="492">
        <v>17</v>
      </c>
      <c r="BM554" s="492">
        <v>76</v>
      </c>
      <c r="BN554" s="492">
        <v>35</v>
      </c>
      <c r="BO554" s="492">
        <v>30</v>
      </c>
      <c r="BP554" s="492">
        <v>19</v>
      </c>
      <c r="BQ554" s="492">
        <v>13</v>
      </c>
      <c r="BR554" s="492">
        <v>106</v>
      </c>
      <c r="BS554" s="492">
        <v>69</v>
      </c>
      <c r="BT554" s="492">
        <v>94</v>
      </c>
      <c r="BU554" s="492">
        <v>37</v>
      </c>
      <c r="BV554" s="492">
        <v>8</v>
      </c>
      <c r="BW554" s="492">
        <v>41</v>
      </c>
      <c r="BX554" s="492">
        <v>99</v>
      </c>
      <c r="BY554" s="492">
        <v>64</v>
      </c>
      <c r="BZ554" s="492">
        <v>74</v>
      </c>
      <c r="CA554" s="492">
        <v>56</v>
      </c>
      <c r="CB554" s="492">
        <v>46</v>
      </c>
      <c r="CC554" s="492">
        <v>60</v>
      </c>
      <c r="CD554" s="492">
        <v>29</v>
      </c>
      <c r="CE554" s="492">
        <v>42</v>
      </c>
      <c r="CF554" s="492">
        <v>91</v>
      </c>
      <c r="CG554" s="492">
        <v>61</v>
      </c>
      <c r="CH554" s="492">
        <v>80</v>
      </c>
      <c r="CI554" s="492">
        <v>95</v>
      </c>
      <c r="CJ554" s="492">
        <v>54</v>
      </c>
      <c r="CK554" s="492">
        <v>26</v>
      </c>
      <c r="CL554" s="492">
        <v>38</v>
      </c>
      <c r="CM554" s="492">
        <v>89</v>
      </c>
      <c r="CN554" s="492">
        <v>58</v>
      </c>
      <c r="CO554" s="492">
        <v>20</v>
      </c>
      <c r="CP554" s="492">
        <v>98</v>
      </c>
      <c r="CQ554" s="492">
        <v>110</v>
      </c>
      <c r="CR554" s="492">
        <v>25</v>
      </c>
      <c r="CS554" s="492">
        <v>93</v>
      </c>
      <c r="CT554" s="492">
        <v>7</v>
      </c>
      <c r="CU554" s="492">
        <v>36</v>
      </c>
      <c r="CV554" s="492">
        <v>73</v>
      </c>
      <c r="CW554" s="492">
        <v>14</v>
      </c>
      <c r="CX554" s="492">
        <v>88</v>
      </c>
      <c r="CY554" s="492">
        <v>67</v>
      </c>
      <c r="CZ554" s="492">
        <v>22</v>
      </c>
      <c r="DA554" s="492">
        <v>71</v>
      </c>
      <c r="DB554" s="492">
        <v>100</v>
      </c>
      <c r="DC554" s="492">
        <v>53</v>
      </c>
      <c r="DD554" s="492">
        <v>2</v>
      </c>
      <c r="DE554" s="492">
        <v>107</v>
      </c>
      <c r="DF554" s="492">
        <v>83</v>
      </c>
      <c r="DG554" s="492">
        <v>59</v>
      </c>
      <c r="DH554" s="492">
        <v>103</v>
      </c>
      <c r="DI554" s="492">
        <v>50</v>
      </c>
      <c r="DJ554" s="492">
        <v>6</v>
      </c>
      <c r="DL554" s="492">
        <v>90</v>
      </c>
      <c r="DM554" s="492">
        <v>85</v>
      </c>
      <c r="DN554" s="492">
        <v>12</v>
      </c>
      <c r="DO554" s="492">
        <v>47</v>
      </c>
    </row>
    <row r="557" spans="4:119">
      <c r="D557" s="496">
        <v>114</v>
      </c>
      <c r="E557" s="496" t="s">
        <v>338</v>
      </c>
    </row>
    <row r="558" spans="4:119">
      <c r="E558" s="492" t="s">
        <v>283</v>
      </c>
      <c r="F558" s="492">
        <v>1</v>
      </c>
      <c r="G558" s="492">
        <v>2</v>
      </c>
      <c r="H558" s="492">
        <v>3</v>
      </c>
      <c r="I558" s="492">
        <v>4</v>
      </c>
      <c r="J558" s="492">
        <v>5</v>
      </c>
      <c r="K558" s="492">
        <v>6</v>
      </c>
      <c r="L558" s="492">
        <v>7</v>
      </c>
      <c r="M558" s="492">
        <v>8</v>
      </c>
      <c r="N558" s="492">
        <v>9</v>
      </c>
      <c r="O558" s="492">
        <v>10</v>
      </c>
      <c r="P558" s="492">
        <v>11</v>
      </c>
      <c r="Q558" s="492">
        <v>12</v>
      </c>
      <c r="R558" s="492">
        <v>13</v>
      </c>
      <c r="S558" s="492">
        <v>14</v>
      </c>
      <c r="T558" s="492">
        <v>15</v>
      </c>
      <c r="U558" s="492">
        <v>16</v>
      </c>
      <c r="V558" s="492">
        <v>17</v>
      </c>
      <c r="W558" s="492">
        <v>18</v>
      </c>
      <c r="X558" s="492">
        <v>19</v>
      </c>
      <c r="Y558" s="492">
        <v>20</v>
      </c>
      <c r="Z558" s="492">
        <v>21</v>
      </c>
      <c r="AA558" s="492">
        <v>22</v>
      </c>
      <c r="AB558" s="492">
        <v>23</v>
      </c>
      <c r="AC558" s="492">
        <v>24</v>
      </c>
      <c r="AD558" s="492">
        <v>25</v>
      </c>
      <c r="AE558" s="492">
        <v>26</v>
      </c>
      <c r="AF558" s="492">
        <v>27</v>
      </c>
      <c r="AG558" s="492">
        <v>28</v>
      </c>
      <c r="AH558" s="492">
        <v>29</v>
      </c>
      <c r="AI558" s="492">
        <v>30</v>
      </c>
      <c r="AJ558" s="492">
        <v>31</v>
      </c>
      <c r="AK558" s="492">
        <v>32</v>
      </c>
      <c r="AL558" s="492">
        <v>33</v>
      </c>
      <c r="AM558" s="492">
        <v>34</v>
      </c>
      <c r="AN558" s="492">
        <v>35</v>
      </c>
      <c r="AO558" s="492">
        <v>36</v>
      </c>
      <c r="AP558" s="492">
        <v>37</v>
      </c>
      <c r="AQ558" s="492">
        <v>38</v>
      </c>
      <c r="AR558" s="492">
        <v>39</v>
      </c>
      <c r="AS558" s="492">
        <v>40</v>
      </c>
      <c r="AT558" s="492">
        <v>41</v>
      </c>
      <c r="AU558" s="492">
        <v>42</v>
      </c>
      <c r="AV558" s="492">
        <v>43</v>
      </c>
      <c r="AW558" s="492">
        <v>44</v>
      </c>
      <c r="AX558" s="492">
        <v>45</v>
      </c>
      <c r="AY558" s="492">
        <v>46</v>
      </c>
      <c r="AZ558" s="492">
        <v>47</v>
      </c>
      <c r="BA558" s="492">
        <v>48</v>
      </c>
      <c r="BB558" s="492">
        <v>49</v>
      </c>
      <c r="BC558" s="492">
        <v>50</v>
      </c>
      <c r="BD558" s="492">
        <v>51</v>
      </c>
      <c r="BE558" s="492">
        <v>52</v>
      </c>
      <c r="BF558" s="492">
        <v>53</v>
      </c>
      <c r="BG558" s="492">
        <v>54</v>
      </c>
      <c r="BH558" s="492">
        <v>55</v>
      </c>
      <c r="BI558" s="492">
        <v>56</v>
      </c>
      <c r="BJ558" s="492">
        <v>57</v>
      </c>
      <c r="BK558" s="492">
        <v>58</v>
      </c>
      <c r="BL558" s="492">
        <v>59</v>
      </c>
      <c r="BM558" s="492">
        <v>60</v>
      </c>
      <c r="BN558" s="492">
        <v>61</v>
      </c>
      <c r="BO558" s="492">
        <v>62</v>
      </c>
      <c r="BP558" s="492">
        <v>63</v>
      </c>
      <c r="BQ558" s="492">
        <v>64</v>
      </c>
      <c r="BR558" s="492">
        <v>65</v>
      </c>
      <c r="BS558" s="492">
        <v>66</v>
      </c>
      <c r="BT558" s="492">
        <v>67</v>
      </c>
      <c r="BU558" s="492">
        <v>68</v>
      </c>
      <c r="BV558" s="492">
        <v>69</v>
      </c>
      <c r="BW558" s="492">
        <v>70</v>
      </c>
      <c r="BX558" s="492">
        <v>71</v>
      </c>
      <c r="BY558" s="492">
        <v>72</v>
      </c>
      <c r="BZ558" s="492">
        <v>73</v>
      </c>
      <c r="CA558" s="492">
        <v>74</v>
      </c>
      <c r="CB558" s="492">
        <v>75</v>
      </c>
      <c r="CC558" s="492">
        <v>76</v>
      </c>
      <c r="CD558" s="492">
        <v>77</v>
      </c>
      <c r="CE558" s="492">
        <v>78</v>
      </c>
      <c r="CF558" s="492">
        <v>79</v>
      </c>
      <c r="CG558" s="492">
        <v>80</v>
      </c>
      <c r="CH558" s="492">
        <v>81</v>
      </c>
      <c r="CI558" s="492">
        <v>82</v>
      </c>
      <c r="CJ558" s="492">
        <v>83</v>
      </c>
      <c r="CK558" s="492">
        <v>84</v>
      </c>
      <c r="CL558" s="492">
        <v>85</v>
      </c>
      <c r="CM558" s="492">
        <v>86</v>
      </c>
      <c r="CN558" s="492">
        <v>87</v>
      </c>
      <c r="CO558" s="492">
        <v>88</v>
      </c>
      <c r="CP558" s="492">
        <v>89</v>
      </c>
      <c r="CQ558" s="492">
        <v>90</v>
      </c>
      <c r="CR558" s="492">
        <v>91</v>
      </c>
      <c r="CS558" s="492">
        <v>92</v>
      </c>
      <c r="CT558" s="492">
        <v>93</v>
      </c>
      <c r="CU558" s="492">
        <v>94</v>
      </c>
      <c r="CV558" s="492">
        <v>95</v>
      </c>
      <c r="CW558" s="492">
        <v>96</v>
      </c>
      <c r="CX558" s="492">
        <v>97</v>
      </c>
      <c r="CY558" s="492">
        <v>98</v>
      </c>
      <c r="CZ558" s="492">
        <v>99</v>
      </c>
      <c r="DA558" s="492">
        <v>100</v>
      </c>
      <c r="DB558" s="492">
        <v>101</v>
      </c>
      <c r="DC558" s="492">
        <v>102</v>
      </c>
      <c r="DD558" s="492">
        <v>103</v>
      </c>
      <c r="DE558" s="492">
        <v>104</v>
      </c>
      <c r="DF558" s="492">
        <v>105</v>
      </c>
      <c r="DG558" s="492">
        <v>106</v>
      </c>
      <c r="DH558" s="492">
        <v>107</v>
      </c>
      <c r="DI558" s="492">
        <v>108</v>
      </c>
      <c r="DJ558" s="492">
        <v>109</v>
      </c>
      <c r="DK558" s="492">
        <v>110</v>
      </c>
      <c r="DL558" s="492">
        <v>111</v>
      </c>
      <c r="DM558" s="492">
        <v>112</v>
      </c>
      <c r="DN558" s="492">
        <v>113</v>
      </c>
      <c r="DO558" s="492">
        <v>114</v>
      </c>
    </row>
    <row r="559" spans="4:119">
      <c r="E559" s="492" t="s">
        <v>311</v>
      </c>
      <c r="F559" s="492">
        <v>40</v>
      </c>
      <c r="G559" s="492">
        <v>70</v>
      </c>
      <c r="H559" s="492">
        <v>19</v>
      </c>
      <c r="I559" s="492">
        <v>46</v>
      </c>
      <c r="J559" s="492">
        <v>28</v>
      </c>
      <c r="K559" s="492">
        <v>75</v>
      </c>
      <c r="L559" s="492">
        <v>13</v>
      </c>
      <c r="M559" s="492">
        <v>47</v>
      </c>
      <c r="N559" s="492">
        <v>16</v>
      </c>
      <c r="O559" s="492">
        <v>82</v>
      </c>
      <c r="P559" s="492">
        <v>64</v>
      </c>
      <c r="Q559" s="492">
        <v>4</v>
      </c>
      <c r="R559" s="492">
        <v>29</v>
      </c>
      <c r="S559" s="492">
        <v>66</v>
      </c>
      <c r="T559" s="492">
        <v>36</v>
      </c>
      <c r="U559" s="492">
        <v>109</v>
      </c>
      <c r="V559" s="492">
        <v>5</v>
      </c>
      <c r="W559" s="492">
        <v>22</v>
      </c>
      <c r="X559" s="492">
        <v>96</v>
      </c>
      <c r="Y559" s="492">
        <v>51</v>
      </c>
      <c r="Z559" s="492">
        <v>90</v>
      </c>
      <c r="AA559" s="492">
        <v>53</v>
      </c>
      <c r="AB559" s="492">
        <v>49</v>
      </c>
      <c r="AC559" s="492">
        <v>91</v>
      </c>
      <c r="AD559" s="492">
        <v>98</v>
      </c>
      <c r="AE559" s="492">
        <v>20</v>
      </c>
      <c r="AF559" s="492">
        <v>110</v>
      </c>
      <c r="AG559" s="492">
        <v>60</v>
      </c>
      <c r="AH559" s="492">
        <v>77</v>
      </c>
      <c r="AI559" s="492">
        <v>101</v>
      </c>
      <c r="AJ559" s="492">
        <v>9</v>
      </c>
      <c r="AK559" s="492">
        <v>100</v>
      </c>
      <c r="AL559" s="492">
        <v>92</v>
      </c>
      <c r="AM559" s="492">
        <v>87</v>
      </c>
      <c r="AN559" s="492">
        <v>106</v>
      </c>
      <c r="AO559" s="492">
        <v>89</v>
      </c>
      <c r="AP559" s="492">
        <v>113</v>
      </c>
      <c r="AQ559" s="492">
        <v>27</v>
      </c>
      <c r="AR559" s="492">
        <v>57</v>
      </c>
      <c r="AS559" s="492">
        <v>33</v>
      </c>
      <c r="AT559" s="492">
        <v>105</v>
      </c>
      <c r="AU559" s="492">
        <v>84</v>
      </c>
      <c r="AV559" s="492">
        <v>37</v>
      </c>
      <c r="AW559" s="492">
        <v>61</v>
      </c>
      <c r="AX559" s="492">
        <v>7</v>
      </c>
      <c r="AY559" s="492">
        <v>114</v>
      </c>
      <c r="AZ559" s="492">
        <v>8</v>
      </c>
      <c r="BA559" s="492">
        <v>15</v>
      </c>
      <c r="BB559" s="492">
        <v>71</v>
      </c>
      <c r="BC559" s="492">
        <v>52</v>
      </c>
      <c r="BD559" s="492">
        <v>65</v>
      </c>
      <c r="BE559" s="492">
        <v>78</v>
      </c>
      <c r="BF559" s="492">
        <v>107</v>
      </c>
      <c r="BG559" s="492">
        <v>111</v>
      </c>
      <c r="BH559" s="492">
        <v>31</v>
      </c>
      <c r="BI559" s="492">
        <v>44</v>
      </c>
      <c r="BJ559" s="492">
        <v>39</v>
      </c>
      <c r="BK559" s="492">
        <v>10</v>
      </c>
      <c r="BL559" s="492">
        <v>102</v>
      </c>
      <c r="BM559" s="492">
        <v>108</v>
      </c>
      <c r="BN559" s="492">
        <v>45</v>
      </c>
      <c r="BO559" s="492">
        <v>3</v>
      </c>
      <c r="BP559" s="492">
        <v>72</v>
      </c>
      <c r="BQ559" s="492">
        <v>56</v>
      </c>
      <c r="BR559" s="492">
        <v>21</v>
      </c>
      <c r="BS559" s="492">
        <v>14</v>
      </c>
      <c r="BT559" s="492">
        <v>73</v>
      </c>
      <c r="BU559" s="492">
        <v>42</v>
      </c>
      <c r="BV559" s="492">
        <v>86</v>
      </c>
      <c r="BW559" s="492">
        <v>103</v>
      </c>
      <c r="BX559" s="492">
        <v>104</v>
      </c>
      <c r="BY559" s="492">
        <v>43</v>
      </c>
      <c r="BZ559" s="492">
        <v>112</v>
      </c>
      <c r="CA559" s="492">
        <v>88</v>
      </c>
      <c r="CB559" s="492">
        <v>63</v>
      </c>
      <c r="CC559" s="492">
        <v>99</v>
      </c>
      <c r="CD559" s="492">
        <v>85</v>
      </c>
      <c r="CE559" s="492">
        <v>95</v>
      </c>
      <c r="CF559" s="492">
        <v>26</v>
      </c>
      <c r="CG559" s="492">
        <v>32</v>
      </c>
      <c r="CH559" s="492">
        <v>25</v>
      </c>
      <c r="CI559" s="492">
        <v>80</v>
      </c>
      <c r="CJ559" s="492">
        <v>34</v>
      </c>
      <c r="CK559" s="492">
        <v>68</v>
      </c>
      <c r="CL559" s="492">
        <v>48</v>
      </c>
      <c r="CM559" s="492">
        <v>69</v>
      </c>
      <c r="CN559" s="492">
        <v>23</v>
      </c>
      <c r="CO559" s="492">
        <v>17</v>
      </c>
      <c r="CP559" s="492">
        <v>12</v>
      </c>
      <c r="CQ559" s="492">
        <v>1</v>
      </c>
      <c r="CR559" s="492">
        <v>24</v>
      </c>
      <c r="CS559" s="492">
        <v>79</v>
      </c>
      <c r="CT559" s="492">
        <v>2</v>
      </c>
      <c r="CU559" s="492">
        <v>6</v>
      </c>
      <c r="CV559" s="492">
        <v>11</v>
      </c>
      <c r="CW559" s="492">
        <v>55</v>
      </c>
      <c r="CX559" s="492">
        <v>18</v>
      </c>
      <c r="CY559" s="492">
        <v>50</v>
      </c>
      <c r="CZ559" s="492">
        <v>76</v>
      </c>
      <c r="DA559" s="492">
        <v>67</v>
      </c>
      <c r="DB559" s="492">
        <v>30</v>
      </c>
      <c r="DC559" s="492">
        <v>58</v>
      </c>
      <c r="DD559" s="492">
        <v>62</v>
      </c>
      <c r="DE559" s="492">
        <v>41</v>
      </c>
      <c r="DF559" s="492">
        <v>93</v>
      </c>
      <c r="DG559" s="492">
        <v>59</v>
      </c>
      <c r="DH559" s="492">
        <v>74</v>
      </c>
      <c r="DI559" s="492">
        <v>35</v>
      </c>
      <c r="DJ559" s="492">
        <v>97</v>
      </c>
      <c r="DK559" s="492">
        <v>83</v>
      </c>
      <c r="DL559" s="492">
        <v>54</v>
      </c>
      <c r="DM559" s="492">
        <v>38</v>
      </c>
      <c r="DN559" s="492">
        <v>94</v>
      </c>
      <c r="DO559" s="492">
        <v>81</v>
      </c>
    </row>
    <row r="562" spans="4:124">
      <c r="D562" s="496">
        <v>115</v>
      </c>
      <c r="E562" s="496" t="s">
        <v>338</v>
      </c>
    </row>
    <row r="563" spans="4:124">
      <c r="E563" s="492" t="s">
        <v>283</v>
      </c>
      <c r="F563" s="492">
        <v>1</v>
      </c>
      <c r="G563" s="492">
        <v>2</v>
      </c>
      <c r="H563" s="492">
        <v>3</v>
      </c>
      <c r="I563" s="492">
        <v>4</v>
      </c>
      <c r="J563" s="492">
        <v>5</v>
      </c>
      <c r="K563" s="492">
        <v>6</v>
      </c>
      <c r="L563" s="492">
        <v>7</v>
      </c>
      <c r="M563" s="492">
        <v>8</v>
      </c>
      <c r="N563" s="492">
        <v>9</v>
      </c>
      <c r="O563" s="492">
        <v>10</v>
      </c>
      <c r="P563" s="492">
        <v>11</v>
      </c>
      <c r="Q563" s="492">
        <v>12</v>
      </c>
      <c r="R563" s="492">
        <v>13</v>
      </c>
      <c r="S563" s="492">
        <v>14</v>
      </c>
      <c r="T563" s="492">
        <v>15</v>
      </c>
      <c r="U563" s="492">
        <v>16</v>
      </c>
      <c r="V563" s="492">
        <v>17</v>
      </c>
      <c r="W563" s="492">
        <v>18</v>
      </c>
      <c r="X563" s="492">
        <v>19</v>
      </c>
      <c r="Y563" s="492">
        <v>20</v>
      </c>
      <c r="Z563" s="492">
        <v>21</v>
      </c>
      <c r="AA563" s="492">
        <v>22</v>
      </c>
      <c r="AB563" s="492">
        <v>23</v>
      </c>
      <c r="AC563" s="492">
        <v>24</v>
      </c>
      <c r="AD563" s="492">
        <v>25</v>
      </c>
      <c r="AE563" s="492">
        <v>26</v>
      </c>
      <c r="AF563" s="492">
        <v>27</v>
      </c>
      <c r="AG563" s="492">
        <v>28</v>
      </c>
      <c r="AH563" s="492">
        <v>29</v>
      </c>
      <c r="AI563" s="492">
        <v>30</v>
      </c>
      <c r="AJ563" s="492">
        <v>31</v>
      </c>
      <c r="AK563" s="492">
        <v>32</v>
      </c>
      <c r="AL563" s="492">
        <v>33</v>
      </c>
      <c r="AM563" s="492">
        <v>34</v>
      </c>
      <c r="AN563" s="492">
        <v>35</v>
      </c>
      <c r="AO563" s="492">
        <v>36</v>
      </c>
      <c r="AP563" s="492">
        <v>37</v>
      </c>
      <c r="AQ563" s="492">
        <v>38</v>
      </c>
      <c r="AR563" s="492">
        <v>39</v>
      </c>
      <c r="AS563" s="492">
        <v>40</v>
      </c>
      <c r="AT563" s="492">
        <v>41</v>
      </c>
      <c r="AU563" s="492">
        <v>42</v>
      </c>
      <c r="AV563" s="492">
        <v>43</v>
      </c>
      <c r="AW563" s="492">
        <v>44</v>
      </c>
      <c r="AX563" s="492">
        <v>45</v>
      </c>
      <c r="AY563" s="492">
        <v>46</v>
      </c>
      <c r="AZ563" s="492">
        <v>47</v>
      </c>
      <c r="BA563" s="492">
        <v>48</v>
      </c>
      <c r="BB563" s="492">
        <v>49</v>
      </c>
      <c r="BC563" s="492">
        <v>50</v>
      </c>
      <c r="BD563" s="492">
        <v>51</v>
      </c>
      <c r="BE563" s="492">
        <v>52</v>
      </c>
      <c r="BF563" s="492">
        <v>53</v>
      </c>
      <c r="BG563" s="492">
        <v>54</v>
      </c>
      <c r="BH563" s="492">
        <v>55</v>
      </c>
      <c r="BI563" s="492">
        <v>56</v>
      </c>
      <c r="BJ563" s="492">
        <v>57</v>
      </c>
      <c r="BK563" s="492">
        <v>58</v>
      </c>
      <c r="BL563" s="492">
        <v>59</v>
      </c>
      <c r="BM563" s="492">
        <v>60</v>
      </c>
      <c r="BN563" s="492">
        <v>61</v>
      </c>
      <c r="BO563" s="492">
        <v>62</v>
      </c>
      <c r="BP563" s="492">
        <v>63</v>
      </c>
      <c r="BQ563" s="492">
        <v>64</v>
      </c>
      <c r="BR563" s="492">
        <v>65</v>
      </c>
      <c r="BS563" s="492">
        <v>66</v>
      </c>
      <c r="BT563" s="492">
        <v>67</v>
      </c>
      <c r="BU563" s="492">
        <v>68</v>
      </c>
      <c r="BV563" s="492">
        <v>69</v>
      </c>
      <c r="BW563" s="492">
        <v>70</v>
      </c>
      <c r="BX563" s="492">
        <v>71</v>
      </c>
      <c r="BY563" s="492">
        <v>72</v>
      </c>
      <c r="BZ563" s="492">
        <v>73</v>
      </c>
      <c r="CA563" s="492">
        <v>74</v>
      </c>
      <c r="CB563" s="492">
        <v>75</v>
      </c>
      <c r="CC563" s="492">
        <v>76</v>
      </c>
      <c r="CD563" s="492">
        <v>77</v>
      </c>
      <c r="CE563" s="492">
        <v>78</v>
      </c>
      <c r="CF563" s="492">
        <v>79</v>
      </c>
      <c r="CG563" s="492">
        <v>80</v>
      </c>
      <c r="CH563" s="492">
        <v>81</v>
      </c>
      <c r="CI563" s="492">
        <v>82</v>
      </c>
      <c r="CJ563" s="492">
        <v>83</v>
      </c>
      <c r="CK563" s="492">
        <v>84</v>
      </c>
      <c r="CL563" s="492">
        <v>85</v>
      </c>
      <c r="CM563" s="492">
        <v>86</v>
      </c>
      <c r="CN563" s="492">
        <v>87</v>
      </c>
      <c r="CO563" s="492">
        <v>88</v>
      </c>
      <c r="CP563" s="492">
        <v>89</v>
      </c>
      <c r="CQ563" s="492">
        <v>90</v>
      </c>
      <c r="CR563" s="492">
        <v>91</v>
      </c>
      <c r="CS563" s="492">
        <v>92</v>
      </c>
      <c r="CT563" s="492">
        <v>93</v>
      </c>
      <c r="CU563" s="492">
        <v>94</v>
      </c>
      <c r="CV563" s="492">
        <v>95</v>
      </c>
      <c r="CW563" s="492">
        <v>96</v>
      </c>
      <c r="CX563" s="492">
        <v>97</v>
      </c>
      <c r="CY563" s="492">
        <v>98</v>
      </c>
      <c r="CZ563" s="492">
        <v>99</v>
      </c>
      <c r="DA563" s="492">
        <v>100</v>
      </c>
      <c r="DB563" s="492">
        <v>101</v>
      </c>
      <c r="DC563" s="492">
        <v>102</v>
      </c>
      <c r="DD563" s="492">
        <v>103</v>
      </c>
      <c r="DE563" s="492">
        <v>104</v>
      </c>
      <c r="DF563" s="492">
        <v>105</v>
      </c>
      <c r="DG563" s="492">
        <v>106</v>
      </c>
      <c r="DH563" s="492">
        <v>107</v>
      </c>
      <c r="DI563" s="492">
        <v>108</v>
      </c>
      <c r="DJ563" s="492">
        <v>109</v>
      </c>
      <c r="DK563" s="492">
        <v>110</v>
      </c>
      <c r="DL563" s="492">
        <v>111</v>
      </c>
      <c r="DM563" s="492">
        <v>112</v>
      </c>
      <c r="DN563" s="492">
        <v>113</v>
      </c>
      <c r="DO563" s="492">
        <v>114</v>
      </c>
      <c r="DP563" s="492">
        <v>115</v>
      </c>
    </row>
    <row r="564" spans="4:124">
      <c r="E564" s="492" t="s">
        <v>311</v>
      </c>
      <c r="F564" s="492">
        <v>90</v>
      </c>
      <c r="G564" s="492">
        <v>20</v>
      </c>
      <c r="H564" s="492">
        <v>65</v>
      </c>
      <c r="I564" s="492">
        <v>72</v>
      </c>
      <c r="J564" s="492">
        <v>27</v>
      </c>
      <c r="K564" s="492">
        <v>9</v>
      </c>
      <c r="L564" s="492">
        <v>38</v>
      </c>
      <c r="M564" s="492">
        <v>97</v>
      </c>
      <c r="N564" s="492">
        <v>66</v>
      </c>
      <c r="O564" s="492">
        <v>1</v>
      </c>
      <c r="P564" s="492">
        <v>39</v>
      </c>
      <c r="Q564" s="492">
        <v>113</v>
      </c>
      <c r="R564" s="492">
        <v>49</v>
      </c>
      <c r="S564" s="492">
        <v>43</v>
      </c>
      <c r="T564" s="492">
        <v>21</v>
      </c>
      <c r="U564" s="492">
        <v>99</v>
      </c>
      <c r="V564" s="492">
        <v>28</v>
      </c>
      <c r="W564" s="492">
        <v>42</v>
      </c>
      <c r="X564" s="492">
        <v>77</v>
      </c>
      <c r="Y564" s="492">
        <v>6</v>
      </c>
      <c r="Z564" s="492">
        <v>15</v>
      </c>
      <c r="AA564" s="492">
        <v>58</v>
      </c>
      <c r="AB564" s="492">
        <v>50</v>
      </c>
      <c r="AC564" s="492">
        <v>16</v>
      </c>
      <c r="AD564" s="492">
        <v>36</v>
      </c>
      <c r="AE564" s="492">
        <v>110</v>
      </c>
      <c r="AF564" s="492">
        <v>23</v>
      </c>
      <c r="AG564" s="492">
        <v>12</v>
      </c>
      <c r="AH564" s="492">
        <v>71</v>
      </c>
      <c r="AI564" s="492">
        <v>93</v>
      </c>
      <c r="AJ564" s="492">
        <v>35</v>
      </c>
      <c r="AK564" s="492">
        <v>68</v>
      </c>
      <c r="AL564" s="492">
        <v>89</v>
      </c>
      <c r="AM564" s="492">
        <v>102</v>
      </c>
      <c r="AN564" s="492">
        <v>82</v>
      </c>
      <c r="AO564" s="492">
        <v>105</v>
      </c>
      <c r="AP564" s="492">
        <v>108</v>
      </c>
      <c r="AQ564" s="492">
        <v>55</v>
      </c>
      <c r="AR564" s="492">
        <v>11</v>
      </c>
      <c r="AS564" s="492">
        <v>87</v>
      </c>
      <c r="AT564" s="492">
        <v>114</v>
      </c>
      <c r="AU564" s="492">
        <v>10</v>
      </c>
      <c r="AV564" s="492">
        <v>14</v>
      </c>
      <c r="AW564" s="492">
        <v>73</v>
      </c>
      <c r="AX564" s="492">
        <v>47</v>
      </c>
      <c r="AY564" s="492">
        <v>70</v>
      </c>
      <c r="AZ564" s="492">
        <v>53</v>
      </c>
      <c r="BA564" s="492">
        <v>74</v>
      </c>
      <c r="BB564" s="492">
        <v>96</v>
      </c>
      <c r="BC564" s="492">
        <v>112</v>
      </c>
      <c r="BD564" s="492">
        <v>34</v>
      </c>
      <c r="BE564" s="492">
        <v>24</v>
      </c>
      <c r="BF564" s="492">
        <v>30</v>
      </c>
      <c r="BG564" s="492">
        <v>101</v>
      </c>
      <c r="BH564" s="492">
        <v>48</v>
      </c>
      <c r="BI564" s="492">
        <v>115</v>
      </c>
      <c r="BJ564" s="492">
        <v>100</v>
      </c>
      <c r="BK564" s="492">
        <v>17</v>
      </c>
      <c r="BL564" s="492">
        <v>37</v>
      </c>
      <c r="BM564" s="492">
        <v>86</v>
      </c>
      <c r="BN564" s="492">
        <v>59</v>
      </c>
      <c r="BO564" s="492">
        <v>78</v>
      </c>
      <c r="BP564" s="492">
        <v>25</v>
      </c>
      <c r="BQ564" s="492">
        <v>81</v>
      </c>
      <c r="BR564" s="492">
        <v>26</v>
      </c>
      <c r="BS564" s="492">
        <v>45</v>
      </c>
      <c r="BT564" s="492">
        <v>80</v>
      </c>
      <c r="BU564" s="492">
        <v>52</v>
      </c>
      <c r="BV564" s="492">
        <v>61</v>
      </c>
      <c r="BW564" s="492">
        <v>83</v>
      </c>
      <c r="BX564" s="492">
        <v>69</v>
      </c>
      <c r="BY564" s="492">
        <v>85</v>
      </c>
      <c r="BZ564" s="492">
        <v>5</v>
      </c>
      <c r="CA564" s="492">
        <v>31</v>
      </c>
      <c r="CB564" s="492">
        <v>51</v>
      </c>
      <c r="CC564" s="492">
        <v>95</v>
      </c>
      <c r="CD564" s="492">
        <v>88</v>
      </c>
      <c r="CE564" s="492">
        <v>62</v>
      </c>
      <c r="CF564" s="492">
        <v>32</v>
      </c>
      <c r="CG564" s="492">
        <v>106</v>
      </c>
      <c r="CH564" s="492">
        <v>109</v>
      </c>
      <c r="CI564" s="492">
        <v>103</v>
      </c>
      <c r="CJ564" s="492">
        <v>64</v>
      </c>
      <c r="CK564" s="492">
        <v>3</v>
      </c>
      <c r="CL564" s="492">
        <v>46</v>
      </c>
      <c r="CM564" s="492">
        <v>94</v>
      </c>
      <c r="CN564" s="492">
        <v>40</v>
      </c>
      <c r="CO564" s="492">
        <v>75</v>
      </c>
      <c r="CP564" s="492">
        <v>33</v>
      </c>
      <c r="CQ564" s="492">
        <v>111</v>
      </c>
      <c r="CR564" s="492">
        <v>19</v>
      </c>
      <c r="CS564" s="492">
        <v>104</v>
      </c>
      <c r="CT564" s="492">
        <v>7</v>
      </c>
      <c r="CU564" s="492">
        <v>107</v>
      </c>
      <c r="CV564" s="492">
        <v>76</v>
      </c>
      <c r="CW564" s="492">
        <v>79</v>
      </c>
      <c r="CX564" s="492">
        <v>98</v>
      </c>
      <c r="CY564" s="492">
        <v>22</v>
      </c>
      <c r="CZ564" s="492">
        <v>91</v>
      </c>
      <c r="DA564" s="492">
        <v>57</v>
      </c>
      <c r="DB564" s="492">
        <v>84</v>
      </c>
      <c r="DC564" s="492">
        <v>60</v>
      </c>
      <c r="DD564" s="492">
        <v>92</v>
      </c>
      <c r="DE564" s="492">
        <v>8</v>
      </c>
      <c r="DF564" s="492">
        <v>41</v>
      </c>
      <c r="DG564" s="492">
        <v>54</v>
      </c>
      <c r="DH564" s="492">
        <v>18</v>
      </c>
      <c r="DI564" s="492">
        <v>2</v>
      </c>
      <c r="DJ564" s="492">
        <v>67</v>
      </c>
      <c r="DK564" s="492">
        <v>56</v>
      </c>
      <c r="DL564" s="492">
        <v>44</v>
      </c>
      <c r="DM564" s="492">
        <v>4</v>
      </c>
      <c r="DN564" s="492">
        <v>29</v>
      </c>
      <c r="DO564" s="492">
        <v>63</v>
      </c>
      <c r="DP564" s="492">
        <v>13</v>
      </c>
    </row>
    <row r="567" spans="4:124">
      <c r="D567" s="496">
        <v>116</v>
      </c>
      <c r="E567" s="496" t="s">
        <v>338</v>
      </c>
    </row>
    <row r="568" spans="4:124">
      <c r="E568" s="492" t="s">
        <v>283</v>
      </c>
      <c r="F568" s="492">
        <v>1</v>
      </c>
      <c r="G568" s="492">
        <v>2</v>
      </c>
      <c r="H568" s="492">
        <v>3</v>
      </c>
      <c r="I568" s="492">
        <v>4</v>
      </c>
      <c r="J568" s="492">
        <v>5</v>
      </c>
      <c r="K568" s="492">
        <v>6</v>
      </c>
      <c r="L568" s="492">
        <v>7</v>
      </c>
      <c r="M568" s="492">
        <v>8</v>
      </c>
      <c r="N568" s="492">
        <v>9</v>
      </c>
      <c r="O568" s="492">
        <v>10</v>
      </c>
      <c r="P568" s="492">
        <v>11</v>
      </c>
      <c r="Q568" s="492">
        <v>12</v>
      </c>
      <c r="R568" s="492">
        <v>13</v>
      </c>
      <c r="S568" s="492">
        <v>14</v>
      </c>
      <c r="T568" s="492">
        <v>15</v>
      </c>
      <c r="U568" s="492">
        <v>16</v>
      </c>
      <c r="V568" s="492">
        <v>17</v>
      </c>
      <c r="W568" s="492">
        <v>18</v>
      </c>
      <c r="X568" s="492">
        <v>19</v>
      </c>
      <c r="Y568" s="492">
        <v>20</v>
      </c>
      <c r="Z568" s="492">
        <v>21</v>
      </c>
      <c r="AA568" s="492">
        <v>22</v>
      </c>
      <c r="AB568" s="492">
        <v>23</v>
      </c>
      <c r="AC568" s="492">
        <v>24</v>
      </c>
      <c r="AD568" s="492">
        <v>25</v>
      </c>
      <c r="AE568" s="492">
        <v>26</v>
      </c>
      <c r="AF568" s="492">
        <v>27</v>
      </c>
      <c r="AG568" s="492">
        <v>28</v>
      </c>
      <c r="AH568" s="492">
        <v>29</v>
      </c>
      <c r="AI568" s="492">
        <v>30</v>
      </c>
      <c r="AJ568" s="492">
        <v>31</v>
      </c>
      <c r="AK568" s="492">
        <v>32</v>
      </c>
      <c r="AL568" s="492">
        <v>33</v>
      </c>
      <c r="AM568" s="492">
        <v>34</v>
      </c>
      <c r="AN568" s="492">
        <v>35</v>
      </c>
      <c r="AO568" s="492">
        <v>36</v>
      </c>
      <c r="AP568" s="492">
        <v>37</v>
      </c>
      <c r="AQ568" s="492">
        <v>38</v>
      </c>
      <c r="AR568" s="492">
        <v>39</v>
      </c>
      <c r="AS568" s="492">
        <v>40</v>
      </c>
      <c r="AT568" s="492">
        <v>41</v>
      </c>
      <c r="AU568" s="492">
        <v>42</v>
      </c>
      <c r="AV568" s="492">
        <v>43</v>
      </c>
      <c r="AW568" s="492">
        <v>44</v>
      </c>
      <c r="AX568" s="492">
        <v>45</v>
      </c>
      <c r="AY568" s="492">
        <v>46</v>
      </c>
      <c r="AZ568" s="492">
        <v>47</v>
      </c>
      <c r="BA568" s="492">
        <v>48</v>
      </c>
      <c r="BB568" s="492">
        <v>49</v>
      </c>
      <c r="BC568" s="492">
        <v>50</v>
      </c>
      <c r="BD568" s="492">
        <v>51</v>
      </c>
      <c r="BE568" s="492">
        <v>52</v>
      </c>
      <c r="BF568" s="492">
        <v>53</v>
      </c>
      <c r="BG568" s="492">
        <v>54</v>
      </c>
      <c r="BH568" s="492">
        <v>55</v>
      </c>
      <c r="BI568" s="492">
        <v>56</v>
      </c>
      <c r="BJ568" s="492">
        <v>57</v>
      </c>
      <c r="BK568" s="492">
        <v>58</v>
      </c>
      <c r="BL568" s="492">
        <v>59</v>
      </c>
      <c r="BM568" s="492">
        <v>60</v>
      </c>
      <c r="BN568" s="492">
        <v>61</v>
      </c>
      <c r="BO568" s="492">
        <v>62</v>
      </c>
      <c r="BP568" s="492">
        <v>63</v>
      </c>
      <c r="BQ568" s="492">
        <v>64</v>
      </c>
      <c r="BR568" s="492">
        <v>65</v>
      </c>
      <c r="BS568" s="492">
        <v>66</v>
      </c>
      <c r="BT568" s="492">
        <v>67</v>
      </c>
      <c r="BU568" s="492">
        <v>68</v>
      </c>
      <c r="BV568" s="492">
        <v>69</v>
      </c>
      <c r="BW568" s="492">
        <v>70</v>
      </c>
      <c r="BX568" s="492">
        <v>71</v>
      </c>
      <c r="BY568" s="492">
        <v>72</v>
      </c>
      <c r="BZ568" s="492">
        <v>73</v>
      </c>
      <c r="CA568" s="492">
        <v>74</v>
      </c>
      <c r="CB568" s="492">
        <v>75</v>
      </c>
      <c r="CC568" s="492">
        <v>76</v>
      </c>
      <c r="CD568" s="492">
        <v>77</v>
      </c>
      <c r="CE568" s="492">
        <v>78</v>
      </c>
      <c r="CF568" s="492">
        <v>79</v>
      </c>
      <c r="CG568" s="492">
        <v>80</v>
      </c>
      <c r="CH568" s="492">
        <v>81</v>
      </c>
      <c r="CI568" s="492">
        <v>82</v>
      </c>
      <c r="CJ568" s="492">
        <v>83</v>
      </c>
      <c r="CK568" s="492">
        <v>84</v>
      </c>
      <c r="CL568" s="492">
        <v>85</v>
      </c>
      <c r="CM568" s="492">
        <v>86</v>
      </c>
      <c r="CN568" s="492">
        <v>87</v>
      </c>
      <c r="CO568" s="492">
        <v>88</v>
      </c>
      <c r="CP568" s="492">
        <v>89</v>
      </c>
      <c r="CQ568" s="492">
        <v>90</v>
      </c>
      <c r="CR568" s="492">
        <v>91</v>
      </c>
      <c r="CS568" s="492">
        <v>92</v>
      </c>
      <c r="CT568" s="492">
        <v>93</v>
      </c>
      <c r="CU568" s="492">
        <v>94</v>
      </c>
      <c r="CV568" s="492">
        <v>95</v>
      </c>
      <c r="CW568" s="492">
        <v>96</v>
      </c>
      <c r="CX568" s="492">
        <v>97</v>
      </c>
      <c r="CY568" s="492">
        <v>98</v>
      </c>
      <c r="CZ568" s="492">
        <v>99</v>
      </c>
      <c r="DA568" s="492">
        <v>100</v>
      </c>
      <c r="DB568" s="492">
        <v>101</v>
      </c>
      <c r="DC568" s="492">
        <v>102</v>
      </c>
      <c r="DD568" s="492">
        <v>103</v>
      </c>
      <c r="DE568" s="492">
        <v>104</v>
      </c>
      <c r="DG568" s="492">
        <v>105</v>
      </c>
      <c r="DH568" s="492">
        <v>106</v>
      </c>
      <c r="DI568" s="492">
        <v>107</v>
      </c>
      <c r="DJ568" s="492">
        <v>108</v>
      </c>
      <c r="DL568" s="492">
        <v>109</v>
      </c>
      <c r="DM568" s="492">
        <v>110</v>
      </c>
      <c r="DN568" s="492">
        <v>111</v>
      </c>
      <c r="DO568" s="492">
        <v>112</v>
      </c>
      <c r="DQ568" s="492">
        <v>113</v>
      </c>
      <c r="DR568" s="492">
        <v>114</v>
      </c>
      <c r="DS568" s="492">
        <v>115</v>
      </c>
      <c r="DT568" s="492">
        <v>116</v>
      </c>
    </row>
    <row r="569" spans="4:124">
      <c r="E569" s="492" t="s">
        <v>311</v>
      </c>
      <c r="F569" s="492">
        <v>15</v>
      </c>
      <c r="G569" s="492">
        <v>88</v>
      </c>
      <c r="H569" s="492">
        <v>10</v>
      </c>
      <c r="I569" s="492">
        <v>26</v>
      </c>
      <c r="J569" s="492">
        <v>111</v>
      </c>
      <c r="K569" s="492">
        <v>75</v>
      </c>
      <c r="L569" s="492">
        <v>39</v>
      </c>
      <c r="M569" s="492">
        <v>82</v>
      </c>
      <c r="N569" s="492">
        <v>106</v>
      </c>
      <c r="O569" s="492">
        <v>33</v>
      </c>
      <c r="P569" s="492">
        <v>85</v>
      </c>
      <c r="Q569" s="492">
        <v>115</v>
      </c>
      <c r="R569" s="492">
        <v>112</v>
      </c>
      <c r="S569" s="492">
        <v>18</v>
      </c>
      <c r="T569" s="492">
        <v>62</v>
      </c>
      <c r="U569" s="492">
        <v>49</v>
      </c>
      <c r="V569" s="492">
        <v>68</v>
      </c>
      <c r="W569" s="492">
        <v>102</v>
      </c>
      <c r="X569" s="492">
        <v>8</v>
      </c>
      <c r="Y569" s="492">
        <v>38</v>
      </c>
      <c r="Z569" s="492">
        <v>94</v>
      </c>
      <c r="AA569" s="492">
        <v>63</v>
      </c>
      <c r="AB569" s="492">
        <v>108</v>
      </c>
      <c r="AC569" s="492">
        <v>56</v>
      </c>
      <c r="AD569" s="492">
        <v>22</v>
      </c>
      <c r="AE569" s="492">
        <v>4</v>
      </c>
      <c r="AF569" s="492">
        <v>48</v>
      </c>
      <c r="AG569" s="492">
        <v>52</v>
      </c>
      <c r="AH569" s="492">
        <v>76</v>
      </c>
      <c r="AI569" s="492">
        <v>101</v>
      </c>
      <c r="AJ569" s="492">
        <v>70</v>
      </c>
      <c r="AK569" s="492">
        <v>103</v>
      </c>
      <c r="AL569" s="492">
        <v>27</v>
      </c>
      <c r="AM569" s="492">
        <v>41</v>
      </c>
      <c r="AN569" s="492">
        <v>107</v>
      </c>
      <c r="AO569" s="492">
        <v>25</v>
      </c>
      <c r="AP569" s="492">
        <v>53</v>
      </c>
      <c r="AQ569" s="492">
        <v>7</v>
      </c>
      <c r="AR569" s="492">
        <v>81</v>
      </c>
      <c r="AS569" s="492">
        <v>17</v>
      </c>
      <c r="AT569" s="492">
        <v>104</v>
      </c>
      <c r="AU569" s="492">
        <v>35</v>
      </c>
      <c r="AV569" s="492">
        <v>110</v>
      </c>
      <c r="AW569" s="492">
        <v>11</v>
      </c>
      <c r="AX569" s="492">
        <v>51</v>
      </c>
      <c r="AY569" s="492">
        <v>30</v>
      </c>
      <c r="AZ569" s="492">
        <v>64</v>
      </c>
      <c r="BA569" s="492">
        <v>72</v>
      </c>
      <c r="BB569" s="492">
        <v>1</v>
      </c>
      <c r="BC569" s="492">
        <v>86</v>
      </c>
      <c r="BD569" s="492">
        <v>24</v>
      </c>
      <c r="BE569" s="492">
        <v>95</v>
      </c>
      <c r="BF569" s="492">
        <v>37</v>
      </c>
      <c r="BG569" s="492">
        <v>77</v>
      </c>
      <c r="BH569" s="492">
        <v>46</v>
      </c>
      <c r="BI569" s="492">
        <v>44</v>
      </c>
      <c r="BJ569" s="492">
        <v>98</v>
      </c>
      <c r="BK569" s="492">
        <v>89</v>
      </c>
      <c r="BL569" s="492">
        <v>58</v>
      </c>
      <c r="BM569" s="492">
        <v>23</v>
      </c>
      <c r="BN569" s="492">
        <v>90</v>
      </c>
      <c r="BO569" s="492">
        <v>19</v>
      </c>
      <c r="BP569" s="492">
        <v>69</v>
      </c>
      <c r="BQ569" s="492">
        <v>61</v>
      </c>
      <c r="BR569" s="492">
        <v>28</v>
      </c>
      <c r="BS569" s="492">
        <v>55</v>
      </c>
      <c r="BT569" s="492">
        <v>73</v>
      </c>
      <c r="BU569" s="492">
        <v>57</v>
      </c>
      <c r="BV569" s="492">
        <v>16</v>
      </c>
      <c r="BW569" s="492">
        <v>43</v>
      </c>
      <c r="BX569" s="492">
        <v>60</v>
      </c>
      <c r="BY569" s="492">
        <v>9</v>
      </c>
      <c r="BZ569" s="492">
        <v>97</v>
      </c>
      <c r="CA569" s="492">
        <v>32</v>
      </c>
      <c r="CB569" s="492">
        <v>113</v>
      </c>
      <c r="CC569" s="492">
        <v>29</v>
      </c>
      <c r="CD569" s="492">
        <v>78</v>
      </c>
      <c r="CE569" s="492">
        <v>100</v>
      </c>
      <c r="CF569" s="492">
        <v>109</v>
      </c>
      <c r="CG569" s="492">
        <v>6</v>
      </c>
      <c r="CH569" s="492">
        <v>116</v>
      </c>
      <c r="CI569" s="492">
        <v>93</v>
      </c>
      <c r="CJ569" s="492">
        <v>2</v>
      </c>
      <c r="CK569" s="492">
        <v>31</v>
      </c>
      <c r="CL569" s="492">
        <v>105</v>
      </c>
      <c r="CM569" s="492">
        <v>59</v>
      </c>
      <c r="CN569" s="492">
        <v>99</v>
      </c>
      <c r="CO569" s="492">
        <v>114</v>
      </c>
      <c r="CP569" s="492">
        <v>13</v>
      </c>
      <c r="CQ569" s="492">
        <v>47</v>
      </c>
      <c r="CR569" s="492">
        <v>14</v>
      </c>
      <c r="CS569" s="492">
        <v>83</v>
      </c>
      <c r="CT569" s="492">
        <v>34</v>
      </c>
      <c r="CU569" s="492">
        <v>21</v>
      </c>
      <c r="CV569" s="492">
        <v>36</v>
      </c>
      <c r="CW569" s="492">
        <v>65</v>
      </c>
      <c r="CX569" s="492">
        <v>40</v>
      </c>
      <c r="CY569" s="492">
        <v>42</v>
      </c>
      <c r="CZ569" s="492">
        <v>87</v>
      </c>
      <c r="DA569" s="492">
        <v>91</v>
      </c>
      <c r="DB569" s="492">
        <v>79</v>
      </c>
      <c r="DC569" s="492">
        <v>20</v>
      </c>
      <c r="DD569" s="492">
        <v>74</v>
      </c>
      <c r="DE569" s="492">
        <v>66</v>
      </c>
      <c r="DG569" s="492">
        <v>84</v>
      </c>
      <c r="DH569" s="492">
        <v>54</v>
      </c>
      <c r="DI569" s="492">
        <v>67</v>
      </c>
      <c r="DJ569" s="492">
        <v>71</v>
      </c>
      <c r="DL569" s="492">
        <v>45</v>
      </c>
      <c r="DM569" s="492">
        <v>5</v>
      </c>
      <c r="DN569" s="492">
        <v>50</v>
      </c>
      <c r="DO569" s="492">
        <v>12</v>
      </c>
      <c r="DQ569" s="492">
        <v>80</v>
      </c>
      <c r="DR569" s="492">
        <v>3</v>
      </c>
      <c r="DS569" s="492">
        <v>92</v>
      </c>
      <c r="DT569" s="492">
        <v>96</v>
      </c>
    </row>
    <row r="572" spans="4:124">
      <c r="D572" s="496">
        <v>117</v>
      </c>
      <c r="E572" s="496" t="s">
        <v>338</v>
      </c>
    </row>
    <row r="573" spans="4:124">
      <c r="E573" s="492" t="s">
        <v>283</v>
      </c>
      <c r="F573" s="492">
        <v>1</v>
      </c>
      <c r="G573" s="492">
        <v>2</v>
      </c>
      <c r="H573" s="492">
        <v>3</v>
      </c>
      <c r="I573" s="492">
        <v>4</v>
      </c>
      <c r="J573" s="492">
        <v>5</v>
      </c>
      <c r="K573" s="492">
        <v>6</v>
      </c>
      <c r="L573" s="492">
        <v>7</v>
      </c>
      <c r="M573" s="492">
        <v>8</v>
      </c>
      <c r="N573" s="492">
        <v>9</v>
      </c>
      <c r="O573" s="492">
        <v>10</v>
      </c>
      <c r="P573" s="492">
        <v>11</v>
      </c>
      <c r="Q573" s="492">
        <v>12</v>
      </c>
      <c r="R573" s="492">
        <v>13</v>
      </c>
      <c r="S573" s="492">
        <v>14</v>
      </c>
      <c r="T573" s="492">
        <v>15</v>
      </c>
      <c r="U573" s="492">
        <v>16</v>
      </c>
      <c r="V573" s="492">
        <v>17</v>
      </c>
      <c r="W573" s="492">
        <v>18</v>
      </c>
      <c r="X573" s="492">
        <v>19</v>
      </c>
      <c r="Y573" s="492">
        <v>20</v>
      </c>
      <c r="Z573" s="492">
        <v>21</v>
      </c>
      <c r="AA573" s="492">
        <v>22</v>
      </c>
      <c r="AB573" s="492">
        <v>23</v>
      </c>
      <c r="AC573" s="492">
        <v>24</v>
      </c>
      <c r="AD573" s="492">
        <v>25</v>
      </c>
      <c r="AE573" s="492">
        <v>26</v>
      </c>
      <c r="AF573" s="492">
        <v>27</v>
      </c>
      <c r="AG573" s="492">
        <v>28</v>
      </c>
      <c r="AH573" s="492">
        <v>29</v>
      </c>
      <c r="AI573" s="492">
        <v>30</v>
      </c>
      <c r="AJ573" s="492">
        <v>31</v>
      </c>
      <c r="AK573" s="492">
        <v>32</v>
      </c>
      <c r="AL573" s="492">
        <v>33</v>
      </c>
      <c r="AM573" s="492">
        <v>34</v>
      </c>
      <c r="AN573" s="492">
        <v>35</v>
      </c>
      <c r="AO573" s="492">
        <v>36</v>
      </c>
      <c r="AP573" s="492">
        <v>37</v>
      </c>
      <c r="AQ573" s="492">
        <v>38</v>
      </c>
      <c r="AR573" s="492">
        <v>39</v>
      </c>
      <c r="AS573" s="492">
        <v>40</v>
      </c>
      <c r="AT573" s="492">
        <v>41</v>
      </c>
      <c r="AU573" s="492">
        <v>42</v>
      </c>
      <c r="AV573" s="492">
        <v>43</v>
      </c>
      <c r="AW573" s="492">
        <v>44</v>
      </c>
      <c r="AX573" s="492">
        <v>45</v>
      </c>
      <c r="AY573" s="492">
        <v>46</v>
      </c>
      <c r="AZ573" s="492">
        <v>47</v>
      </c>
      <c r="BA573" s="492">
        <v>48</v>
      </c>
      <c r="BB573" s="492">
        <v>49</v>
      </c>
      <c r="BC573" s="492">
        <v>50</v>
      </c>
      <c r="BD573" s="492">
        <v>51</v>
      </c>
      <c r="BE573" s="492">
        <v>52</v>
      </c>
      <c r="BF573" s="492">
        <v>53</v>
      </c>
      <c r="BG573" s="492">
        <v>54</v>
      </c>
      <c r="BH573" s="492">
        <v>55</v>
      </c>
      <c r="BI573" s="492">
        <v>56</v>
      </c>
      <c r="BJ573" s="492">
        <v>57</v>
      </c>
      <c r="BK573" s="492">
        <v>58</v>
      </c>
      <c r="BL573" s="492">
        <v>59</v>
      </c>
      <c r="BM573" s="492">
        <v>60</v>
      </c>
      <c r="BN573" s="492">
        <v>61</v>
      </c>
      <c r="BO573" s="492">
        <v>62</v>
      </c>
      <c r="BP573" s="492">
        <v>63</v>
      </c>
      <c r="BQ573" s="492">
        <v>64</v>
      </c>
      <c r="BR573" s="492">
        <v>65</v>
      </c>
      <c r="BS573" s="492">
        <v>66</v>
      </c>
      <c r="BT573" s="492">
        <v>67</v>
      </c>
      <c r="BU573" s="492">
        <v>68</v>
      </c>
      <c r="BV573" s="492">
        <v>69</v>
      </c>
      <c r="BW573" s="492">
        <v>70</v>
      </c>
      <c r="BX573" s="492">
        <v>71</v>
      </c>
      <c r="BY573" s="492">
        <v>72</v>
      </c>
      <c r="BZ573" s="492">
        <v>73</v>
      </c>
      <c r="CA573" s="492">
        <v>74</v>
      </c>
      <c r="CB573" s="492">
        <v>75</v>
      </c>
      <c r="CC573" s="492">
        <v>76</v>
      </c>
      <c r="CD573" s="492">
        <v>77</v>
      </c>
      <c r="CE573" s="492">
        <v>78</v>
      </c>
      <c r="CF573" s="492">
        <v>79</v>
      </c>
      <c r="CG573" s="492">
        <v>80</v>
      </c>
      <c r="CH573" s="492">
        <v>81</v>
      </c>
      <c r="CI573" s="492">
        <v>82</v>
      </c>
      <c r="CJ573" s="492">
        <v>83</v>
      </c>
      <c r="CK573" s="492">
        <v>84</v>
      </c>
      <c r="CL573" s="492">
        <v>85</v>
      </c>
      <c r="CM573" s="492">
        <v>86</v>
      </c>
      <c r="CN573" s="492">
        <v>87</v>
      </c>
      <c r="CO573" s="492">
        <v>88</v>
      </c>
      <c r="CP573" s="492">
        <v>89</v>
      </c>
      <c r="CQ573" s="492">
        <v>90</v>
      </c>
      <c r="CR573" s="492">
        <v>91</v>
      </c>
      <c r="CS573" s="492">
        <v>92</v>
      </c>
      <c r="CT573" s="492">
        <v>93</v>
      </c>
      <c r="CU573" s="492">
        <v>94</v>
      </c>
      <c r="CV573" s="492">
        <v>95</v>
      </c>
      <c r="CW573" s="492">
        <v>96</v>
      </c>
      <c r="CX573" s="492">
        <v>97</v>
      </c>
      <c r="CY573" s="492">
        <v>98</v>
      </c>
      <c r="CZ573" s="492">
        <v>99</v>
      </c>
      <c r="DA573" s="492">
        <v>100</v>
      </c>
      <c r="DB573" s="492">
        <v>101</v>
      </c>
      <c r="DC573" s="492">
        <v>102</v>
      </c>
      <c r="DD573" s="492">
        <v>103</v>
      </c>
      <c r="DE573" s="492">
        <v>104</v>
      </c>
      <c r="DF573" s="492">
        <v>105</v>
      </c>
      <c r="DG573" s="492">
        <v>106</v>
      </c>
      <c r="DH573" s="492">
        <v>107</v>
      </c>
      <c r="DI573" s="492">
        <v>108</v>
      </c>
      <c r="DJ573" s="492">
        <v>109</v>
      </c>
      <c r="DL573" s="492">
        <v>110</v>
      </c>
      <c r="DM573" s="492">
        <v>111</v>
      </c>
      <c r="DN573" s="492">
        <v>112</v>
      </c>
      <c r="DO573" s="492">
        <v>113</v>
      </c>
      <c r="DQ573" s="492">
        <v>114</v>
      </c>
      <c r="DR573" s="492">
        <v>115</v>
      </c>
      <c r="DS573" s="492">
        <v>116</v>
      </c>
      <c r="DT573" s="492">
        <v>117</v>
      </c>
    </row>
    <row r="574" spans="4:124">
      <c r="E574" s="492" t="s">
        <v>311</v>
      </c>
      <c r="F574" s="492">
        <v>117</v>
      </c>
      <c r="G574" s="492">
        <v>70</v>
      </c>
      <c r="H574" s="492">
        <v>55</v>
      </c>
      <c r="I574" s="492">
        <v>81</v>
      </c>
      <c r="J574" s="492">
        <v>97</v>
      </c>
      <c r="K574" s="492">
        <v>5</v>
      </c>
      <c r="L574" s="492">
        <v>88</v>
      </c>
      <c r="M574" s="492">
        <v>67</v>
      </c>
      <c r="N574" s="492">
        <v>16</v>
      </c>
      <c r="O574" s="492">
        <v>32</v>
      </c>
      <c r="P574" s="492">
        <v>94</v>
      </c>
      <c r="Q574" s="492">
        <v>43</v>
      </c>
      <c r="R574" s="492">
        <v>39</v>
      </c>
      <c r="S574" s="492">
        <v>48</v>
      </c>
      <c r="T574" s="492">
        <v>110</v>
      </c>
      <c r="U574" s="492">
        <v>74</v>
      </c>
      <c r="V574" s="492">
        <v>78</v>
      </c>
      <c r="W574" s="492">
        <v>57</v>
      </c>
      <c r="X574" s="492">
        <v>103</v>
      </c>
      <c r="Y574" s="492">
        <v>86</v>
      </c>
      <c r="Z574" s="492">
        <v>99</v>
      </c>
      <c r="AA574" s="492">
        <v>93</v>
      </c>
      <c r="AB574" s="492">
        <v>52</v>
      </c>
      <c r="AC574" s="492">
        <v>3</v>
      </c>
      <c r="AD574" s="492">
        <v>66</v>
      </c>
      <c r="AE574" s="492">
        <v>90</v>
      </c>
      <c r="AF574" s="492">
        <v>68</v>
      </c>
      <c r="AG574" s="492">
        <v>59</v>
      </c>
      <c r="AH574" s="492">
        <v>41</v>
      </c>
      <c r="AI574" s="492">
        <v>46</v>
      </c>
      <c r="AJ574" s="492">
        <v>24</v>
      </c>
      <c r="AK574" s="492">
        <v>83</v>
      </c>
      <c r="AL574" s="492">
        <v>17</v>
      </c>
      <c r="AM574" s="492">
        <v>108</v>
      </c>
      <c r="AN574" s="492">
        <v>36</v>
      </c>
      <c r="AO574" s="492">
        <v>45</v>
      </c>
      <c r="AP574" s="492">
        <v>116</v>
      </c>
      <c r="AQ574" s="492">
        <v>105</v>
      </c>
      <c r="AR574" s="492">
        <v>13</v>
      </c>
      <c r="AS574" s="492">
        <v>71</v>
      </c>
      <c r="AT574" s="492">
        <v>65</v>
      </c>
      <c r="AU574" s="492">
        <v>29</v>
      </c>
      <c r="AV574" s="492">
        <v>69</v>
      </c>
      <c r="AW574" s="492">
        <v>22</v>
      </c>
      <c r="AX574" s="492">
        <v>6</v>
      </c>
      <c r="AY574" s="492">
        <v>84</v>
      </c>
      <c r="AZ574" s="492">
        <v>14</v>
      </c>
      <c r="BA574" s="492">
        <v>47</v>
      </c>
      <c r="BB574" s="492">
        <v>2</v>
      </c>
      <c r="BC574" s="492">
        <v>114</v>
      </c>
      <c r="BD574" s="492">
        <v>80</v>
      </c>
      <c r="BE574" s="492">
        <v>20</v>
      </c>
      <c r="BF574" s="492">
        <v>107</v>
      </c>
      <c r="BG574" s="492">
        <v>37</v>
      </c>
      <c r="BH574" s="492">
        <v>101</v>
      </c>
      <c r="BI574" s="492">
        <v>79</v>
      </c>
      <c r="BJ574" s="492">
        <v>25</v>
      </c>
      <c r="BK574" s="492">
        <v>62</v>
      </c>
      <c r="BL574" s="492">
        <v>31</v>
      </c>
      <c r="BM574" s="492">
        <v>7</v>
      </c>
      <c r="BN574" s="492">
        <v>113</v>
      </c>
      <c r="BO574" s="492">
        <v>8</v>
      </c>
      <c r="BP574" s="492">
        <v>87</v>
      </c>
      <c r="BQ574" s="492">
        <v>96</v>
      </c>
      <c r="BR574" s="492">
        <v>26</v>
      </c>
      <c r="BS574" s="492">
        <v>109</v>
      </c>
      <c r="BT574" s="492">
        <v>30</v>
      </c>
      <c r="BU574" s="492">
        <v>89</v>
      </c>
      <c r="BV574" s="492">
        <v>21</v>
      </c>
      <c r="BW574" s="492">
        <v>51</v>
      </c>
      <c r="BX574" s="492">
        <v>9</v>
      </c>
      <c r="BY574" s="492">
        <v>33</v>
      </c>
      <c r="BZ574" s="492">
        <v>92</v>
      </c>
      <c r="CA574" s="492">
        <v>12</v>
      </c>
      <c r="CB574" s="492">
        <v>112</v>
      </c>
      <c r="CC574" s="492">
        <v>104</v>
      </c>
      <c r="CD574" s="492">
        <v>53</v>
      </c>
      <c r="CE574" s="492">
        <v>75</v>
      </c>
      <c r="CF574" s="492">
        <v>18</v>
      </c>
      <c r="CG574" s="492">
        <v>63</v>
      </c>
      <c r="CH574" s="492">
        <v>54</v>
      </c>
      <c r="CI574" s="492">
        <v>34</v>
      </c>
      <c r="CJ574" s="492">
        <v>10</v>
      </c>
      <c r="CK574" s="492">
        <v>91</v>
      </c>
      <c r="CL574" s="492">
        <v>77</v>
      </c>
      <c r="CM574" s="492">
        <v>95</v>
      </c>
      <c r="CN574" s="492">
        <v>23</v>
      </c>
      <c r="CO574" s="492">
        <v>35</v>
      </c>
      <c r="CP574" s="492">
        <v>76</v>
      </c>
      <c r="CQ574" s="492">
        <v>115</v>
      </c>
      <c r="CR574" s="492">
        <v>4</v>
      </c>
      <c r="CS574" s="492">
        <v>28</v>
      </c>
      <c r="CT574" s="492">
        <v>44</v>
      </c>
      <c r="CU574" s="492">
        <v>11</v>
      </c>
      <c r="CV574" s="492">
        <v>106</v>
      </c>
      <c r="CW574" s="492">
        <v>64</v>
      </c>
      <c r="CX574" s="492">
        <v>73</v>
      </c>
      <c r="CY574" s="492">
        <v>111</v>
      </c>
      <c r="CZ574" s="492">
        <v>42</v>
      </c>
      <c r="DA574" s="492">
        <v>56</v>
      </c>
      <c r="DB574" s="492">
        <v>15</v>
      </c>
      <c r="DC574" s="492">
        <v>98</v>
      </c>
      <c r="DD574" s="492">
        <v>19</v>
      </c>
      <c r="DE574" s="492">
        <v>72</v>
      </c>
      <c r="DF574" s="492">
        <v>38</v>
      </c>
      <c r="DG574" s="492">
        <v>49</v>
      </c>
      <c r="DH574" s="492">
        <v>100</v>
      </c>
      <c r="DI574" s="492">
        <v>82</v>
      </c>
      <c r="DJ574" s="492">
        <v>102</v>
      </c>
      <c r="DL574" s="492">
        <v>40</v>
      </c>
      <c r="DM574" s="492">
        <v>85</v>
      </c>
      <c r="DN574" s="492">
        <v>60</v>
      </c>
      <c r="DO574" s="492">
        <v>61</v>
      </c>
      <c r="DQ574" s="492">
        <v>50</v>
      </c>
      <c r="DR574" s="492">
        <v>58</v>
      </c>
      <c r="DS574" s="492">
        <v>27</v>
      </c>
      <c r="DT574" s="492">
        <v>1</v>
      </c>
    </row>
    <row r="577" spans="4:125">
      <c r="D577" s="496">
        <v>118</v>
      </c>
      <c r="E577" s="496" t="s">
        <v>338</v>
      </c>
    </row>
    <row r="578" spans="4:125">
      <c r="E578" s="492" t="s">
        <v>283</v>
      </c>
      <c r="F578" s="492">
        <v>1</v>
      </c>
      <c r="G578" s="492">
        <v>2</v>
      </c>
      <c r="H578" s="492">
        <v>3</v>
      </c>
      <c r="I578" s="492">
        <v>4</v>
      </c>
      <c r="J578" s="492">
        <v>5</v>
      </c>
      <c r="K578" s="492">
        <v>6</v>
      </c>
      <c r="L578" s="492">
        <v>7</v>
      </c>
      <c r="M578" s="492">
        <v>8</v>
      </c>
      <c r="N578" s="492">
        <v>9</v>
      </c>
      <c r="O578" s="492">
        <v>10</v>
      </c>
      <c r="P578" s="492">
        <v>11</v>
      </c>
      <c r="Q578" s="492">
        <v>12</v>
      </c>
      <c r="R578" s="492">
        <v>13</v>
      </c>
      <c r="S578" s="492">
        <v>14</v>
      </c>
      <c r="T578" s="492">
        <v>15</v>
      </c>
      <c r="U578" s="492">
        <v>16</v>
      </c>
      <c r="V578" s="492">
        <v>17</v>
      </c>
      <c r="W578" s="492">
        <v>18</v>
      </c>
      <c r="X578" s="492">
        <v>19</v>
      </c>
      <c r="Y578" s="492">
        <v>20</v>
      </c>
      <c r="Z578" s="492">
        <v>21</v>
      </c>
      <c r="AA578" s="492">
        <v>22</v>
      </c>
      <c r="AB578" s="492">
        <v>23</v>
      </c>
      <c r="AC578" s="492">
        <v>24</v>
      </c>
      <c r="AD578" s="492">
        <v>25</v>
      </c>
      <c r="AE578" s="492">
        <v>26</v>
      </c>
      <c r="AF578" s="492">
        <v>27</v>
      </c>
      <c r="AG578" s="492">
        <v>28</v>
      </c>
      <c r="AH578" s="492">
        <v>29</v>
      </c>
      <c r="AI578" s="492">
        <v>30</v>
      </c>
      <c r="AJ578" s="492">
        <v>31</v>
      </c>
      <c r="AK578" s="492">
        <v>32</v>
      </c>
      <c r="AL578" s="492">
        <v>33</v>
      </c>
      <c r="AM578" s="492">
        <v>34</v>
      </c>
      <c r="AN578" s="492">
        <v>35</v>
      </c>
      <c r="AO578" s="492">
        <v>36</v>
      </c>
      <c r="AP578" s="492">
        <v>37</v>
      </c>
      <c r="AQ578" s="492">
        <v>38</v>
      </c>
      <c r="AR578" s="492">
        <v>39</v>
      </c>
      <c r="AS578" s="492">
        <v>40</v>
      </c>
      <c r="AT578" s="492">
        <v>41</v>
      </c>
      <c r="AU578" s="492">
        <v>42</v>
      </c>
      <c r="AV578" s="492">
        <v>43</v>
      </c>
      <c r="AW578" s="492">
        <v>44</v>
      </c>
      <c r="AX578" s="492">
        <v>45</v>
      </c>
      <c r="AY578" s="492">
        <v>46</v>
      </c>
      <c r="AZ578" s="492">
        <v>47</v>
      </c>
      <c r="BA578" s="492">
        <v>48</v>
      </c>
      <c r="BB578" s="492">
        <v>49</v>
      </c>
      <c r="BC578" s="492">
        <v>50</v>
      </c>
      <c r="BD578" s="492">
        <v>51</v>
      </c>
      <c r="BE578" s="492">
        <v>52</v>
      </c>
      <c r="BF578" s="492">
        <v>53</v>
      </c>
      <c r="BG578" s="492">
        <v>54</v>
      </c>
      <c r="BH578" s="492">
        <v>55</v>
      </c>
      <c r="BI578" s="492">
        <v>56</v>
      </c>
      <c r="BJ578" s="492">
        <v>57</v>
      </c>
      <c r="BK578" s="492">
        <v>58</v>
      </c>
      <c r="BL578" s="492">
        <v>59</v>
      </c>
      <c r="BM578" s="492">
        <v>60</v>
      </c>
      <c r="BN578" s="492">
        <v>61</v>
      </c>
      <c r="BO578" s="492">
        <v>62</v>
      </c>
      <c r="BP578" s="492">
        <v>63</v>
      </c>
      <c r="BQ578" s="492">
        <v>64</v>
      </c>
      <c r="BR578" s="492">
        <v>65</v>
      </c>
      <c r="BS578" s="492">
        <v>66</v>
      </c>
      <c r="BT578" s="492">
        <v>67</v>
      </c>
      <c r="BU578" s="492">
        <v>68</v>
      </c>
      <c r="BV578" s="492">
        <v>69</v>
      </c>
      <c r="BW578" s="492">
        <v>70</v>
      </c>
      <c r="BX578" s="492">
        <v>71</v>
      </c>
      <c r="BY578" s="492">
        <v>72</v>
      </c>
      <c r="BZ578" s="492">
        <v>73</v>
      </c>
      <c r="CA578" s="492">
        <v>74</v>
      </c>
      <c r="CB578" s="492">
        <v>75</v>
      </c>
      <c r="CC578" s="492">
        <v>76</v>
      </c>
      <c r="CD578" s="492">
        <v>77</v>
      </c>
      <c r="CE578" s="492">
        <v>78</v>
      </c>
      <c r="CF578" s="492">
        <v>79</v>
      </c>
      <c r="CG578" s="492">
        <v>80</v>
      </c>
      <c r="CH578" s="492">
        <v>81</v>
      </c>
      <c r="CI578" s="492">
        <v>82</v>
      </c>
      <c r="CJ578" s="492">
        <v>83</v>
      </c>
      <c r="CK578" s="492">
        <v>84</v>
      </c>
      <c r="CL578" s="492">
        <v>85</v>
      </c>
      <c r="CM578" s="492">
        <v>86</v>
      </c>
      <c r="CN578" s="492">
        <v>87</v>
      </c>
      <c r="CO578" s="492">
        <v>88</v>
      </c>
      <c r="CP578" s="492">
        <v>89</v>
      </c>
      <c r="CQ578" s="492">
        <v>90</v>
      </c>
      <c r="CR578" s="492">
        <v>91</v>
      </c>
      <c r="CS578" s="492">
        <v>92</v>
      </c>
      <c r="CT578" s="492">
        <v>93</v>
      </c>
      <c r="CU578" s="492">
        <v>94</v>
      </c>
      <c r="CV578" s="492">
        <v>95</v>
      </c>
      <c r="CW578" s="492">
        <v>96</v>
      </c>
      <c r="CX578" s="492">
        <v>97</v>
      </c>
      <c r="CY578" s="492">
        <v>98</v>
      </c>
      <c r="CZ578" s="492">
        <v>99</v>
      </c>
      <c r="DA578" s="492">
        <v>100</v>
      </c>
      <c r="DB578" s="492">
        <v>101</v>
      </c>
      <c r="DC578" s="492">
        <v>102</v>
      </c>
      <c r="DD578" s="492">
        <v>103</v>
      </c>
      <c r="DE578" s="492">
        <v>104</v>
      </c>
      <c r="DF578" s="492">
        <v>105</v>
      </c>
      <c r="DG578" s="492">
        <v>106</v>
      </c>
      <c r="DH578" s="492">
        <v>107</v>
      </c>
      <c r="DI578" s="492">
        <v>108</v>
      </c>
      <c r="DJ578" s="492">
        <v>109</v>
      </c>
      <c r="DK578" s="492">
        <v>110</v>
      </c>
      <c r="DL578" s="492">
        <v>111</v>
      </c>
      <c r="DM578" s="492">
        <v>112</v>
      </c>
      <c r="DN578" s="492">
        <v>113</v>
      </c>
      <c r="DO578" s="492">
        <v>114</v>
      </c>
      <c r="DQ578" s="492">
        <v>115</v>
      </c>
      <c r="DR578" s="492">
        <v>116</v>
      </c>
      <c r="DS578" s="492">
        <v>117</v>
      </c>
      <c r="DT578" s="492">
        <v>118</v>
      </c>
    </row>
    <row r="579" spans="4:125">
      <c r="E579" s="492" t="s">
        <v>311</v>
      </c>
      <c r="F579" s="492">
        <v>19</v>
      </c>
      <c r="G579" s="492">
        <v>93</v>
      </c>
      <c r="H579" s="492">
        <v>29</v>
      </c>
      <c r="I579" s="492">
        <v>33</v>
      </c>
      <c r="J579" s="492">
        <v>86</v>
      </c>
      <c r="K579" s="492">
        <v>40</v>
      </c>
      <c r="L579" s="492">
        <v>63</v>
      </c>
      <c r="M579" s="492">
        <v>47</v>
      </c>
      <c r="N579" s="492">
        <v>76</v>
      </c>
      <c r="O579" s="492">
        <v>21</v>
      </c>
      <c r="P579" s="492">
        <v>24</v>
      </c>
      <c r="Q579" s="492">
        <v>75</v>
      </c>
      <c r="R579" s="492">
        <v>55</v>
      </c>
      <c r="S579" s="492">
        <v>103</v>
      </c>
      <c r="T579" s="492">
        <v>38</v>
      </c>
      <c r="U579" s="492">
        <v>30</v>
      </c>
      <c r="V579" s="492">
        <v>35</v>
      </c>
      <c r="W579" s="492">
        <v>77</v>
      </c>
      <c r="X579" s="492">
        <v>87</v>
      </c>
      <c r="Y579" s="492">
        <v>37</v>
      </c>
      <c r="Z579" s="492">
        <v>100</v>
      </c>
      <c r="AA579" s="492">
        <v>64</v>
      </c>
      <c r="AB579" s="492">
        <v>27</v>
      </c>
      <c r="AC579" s="492">
        <v>66</v>
      </c>
      <c r="AD579" s="492">
        <v>116</v>
      </c>
      <c r="AE579" s="492">
        <v>9</v>
      </c>
      <c r="AF579" s="492">
        <v>89</v>
      </c>
      <c r="AG579" s="492">
        <v>39</v>
      </c>
      <c r="AH579" s="492">
        <v>68</v>
      </c>
      <c r="AI579" s="492">
        <v>56</v>
      </c>
      <c r="AJ579" s="492">
        <v>84</v>
      </c>
      <c r="AK579" s="492">
        <v>18</v>
      </c>
      <c r="AL579" s="492">
        <v>4</v>
      </c>
      <c r="AM579" s="492">
        <v>98</v>
      </c>
      <c r="AN579" s="492">
        <v>8</v>
      </c>
      <c r="AO579" s="492">
        <v>60</v>
      </c>
      <c r="AP579" s="492">
        <v>108</v>
      </c>
      <c r="AQ579" s="492">
        <v>62</v>
      </c>
      <c r="AR579" s="492">
        <v>16</v>
      </c>
      <c r="AS579" s="492">
        <v>36</v>
      </c>
      <c r="AT579" s="492">
        <v>90</v>
      </c>
      <c r="AU579" s="492">
        <v>105</v>
      </c>
      <c r="AV579" s="492">
        <v>7</v>
      </c>
      <c r="AW579" s="492">
        <v>1</v>
      </c>
      <c r="AX579" s="492">
        <v>11</v>
      </c>
      <c r="AY579" s="492">
        <v>5</v>
      </c>
      <c r="AZ579" s="492">
        <v>113</v>
      </c>
      <c r="BA579" s="492">
        <v>67</v>
      </c>
      <c r="BB579" s="492">
        <v>96</v>
      </c>
      <c r="BC579" s="492">
        <v>115</v>
      </c>
      <c r="BD579" s="492">
        <v>118</v>
      </c>
      <c r="BE579" s="492">
        <v>20</v>
      </c>
      <c r="BF579" s="492">
        <v>79</v>
      </c>
      <c r="BG579" s="492">
        <v>106</v>
      </c>
      <c r="BH579" s="492">
        <v>57</v>
      </c>
      <c r="BI579" s="492">
        <v>14</v>
      </c>
      <c r="BJ579" s="492">
        <v>44</v>
      </c>
      <c r="BK579" s="492">
        <v>72</v>
      </c>
      <c r="BL579" s="492">
        <v>107</v>
      </c>
      <c r="BM579" s="492">
        <v>48</v>
      </c>
      <c r="BN579" s="492">
        <v>50</v>
      </c>
      <c r="BO579" s="492">
        <v>53</v>
      </c>
      <c r="BP579" s="492">
        <v>94</v>
      </c>
      <c r="BQ579" s="492">
        <v>6</v>
      </c>
      <c r="BR579" s="492">
        <v>101</v>
      </c>
      <c r="BS579" s="492">
        <v>95</v>
      </c>
      <c r="BT579" s="492">
        <v>58</v>
      </c>
      <c r="BU579" s="492">
        <v>22</v>
      </c>
      <c r="BV579" s="492">
        <v>82</v>
      </c>
      <c r="BW579" s="492">
        <v>32</v>
      </c>
      <c r="BX579" s="492">
        <v>104</v>
      </c>
      <c r="BY579" s="492">
        <v>10</v>
      </c>
      <c r="BZ579" s="492">
        <v>92</v>
      </c>
      <c r="CA579" s="492">
        <v>41</v>
      </c>
      <c r="CB579" s="492">
        <v>117</v>
      </c>
      <c r="CC579" s="492">
        <v>59</v>
      </c>
      <c r="CD579" s="492">
        <v>74</v>
      </c>
      <c r="CE579" s="492">
        <v>2</v>
      </c>
      <c r="CF579" s="492">
        <v>12</v>
      </c>
      <c r="CG579" s="492">
        <v>26</v>
      </c>
      <c r="CH579" s="492">
        <v>49</v>
      </c>
      <c r="CI579" s="492">
        <v>78</v>
      </c>
      <c r="CJ579" s="492">
        <v>52</v>
      </c>
      <c r="CK579" s="492">
        <v>31</v>
      </c>
      <c r="CL579" s="492">
        <v>111</v>
      </c>
      <c r="CM579" s="492">
        <v>45</v>
      </c>
      <c r="CN579" s="492">
        <v>83</v>
      </c>
      <c r="CO579" s="492">
        <v>114</v>
      </c>
      <c r="CP579" s="492">
        <v>88</v>
      </c>
      <c r="CQ579" s="492">
        <v>91</v>
      </c>
      <c r="CR579" s="492">
        <v>69</v>
      </c>
      <c r="CS579" s="492">
        <v>73</v>
      </c>
      <c r="CT579" s="492">
        <v>80</v>
      </c>
      <c r="CU579" s="492">
        <v>112</v>
      </c>
      <c r="CV579" s="492">
        <v>81</v>
      </c>
      <c r="CW579" s="492">
        <v>110</v>
      </c>
      <c r="CX579" s="492">
        <v>13</v>
      </c>
      <c r="CY579" s="492">
        <v>34</v>
      </c>
      <c r="CZ579" s="492">
        <v>43</v>
      </c>
      <c r="DA579" s="492">
        <v>23</v>
      </c>
      <c r="DB579" s="492">
        <v>25</v>
      </c>
      <c r="DC579" s="492">
        <v>109</v>
      </c>
      <c r="DD579" s="492">
        <v>42</v>
      </c>
      <c r="DE579" s="492">
        <v>71</v>
      </c>
      <c r="DF579" s="492">
        <v>46</v>
      </c>
      <c r="DG579" s="492">
        <v>54</v>
      </c>
      <c r="DH579" s="492">
        <v>65</v>
      </c>
      <c r="DI579" s="492">
        <v>97</v>
      </c>
      <c r="DJ579" s="492">
        <v>102</v>
      </c>
      <c r="DK579" s="492">
        <v>28</v>
      </c>
      <c r="DL579" s="492">
        <v>85</v>
      </c>
      <c r="DM579" s="492">
        <v>15</v>
      </c>
      <c r="DN579" s="492">
        <v>17</v>
      </c>
      <c r="DO579" s="492">
        <v>61</v>
      </c>
      <c r="DQ579" s="492">
        <v>99</v>
      </c>
      <c r="DR579" s="492">
        <v>3</v>
      </c>
      <c r="DS579" s="492">
        <v>70</v>
      </c>
      <c r="DT579" s="492">
        <v>51</v>
      </c>
    </row>
    <row r="582" spans="4:125">
      <c r="D582" s="496">
        <v>119</v>
      </c>
      <c r="E582" s="496" t="s">
        <v>338</v>
      </c>
    </row>
    <row r="583" spans="4:125">
      <c r="E583" s="492" t="s">
        <v>283</v>
      </c>
      <c r="F583" s="492">
        <v>1</v>
      </c>
      <c r="G583" s="492">
        <v>2</v>
      </c>
      <c r="H583" s="492">
        <v>3</v>
      </c>
      <c r="I583" s="492">
        <v>4</v>
      </c>
      <c r="J583" s="492">
        <v>5</v>
      </c>
      <c r="K583" s="492">
        <v>6</v>
      </c>
      <c r="L583" s="492">
        <v>7</v>
      </c>
      <c r="M583" s="492">
        <v>8</v>
      </c>
      <c r="N583" s="492">
        <v>9</v>
      </c>
      <c r="O583" s="492">
        <v>10</v>
      </c>
      <c r="P583" s="492">
        <v>11</v>
      </c>
      <c r="Q583" s="492">
        <v>12</v>
      </c>
      <c r="R583" s="492">
        <v>13</v>
      </c>
      <c r="S583" s="492">
        <v>14</v>
      </c>
      <c r="T583" s="492">
        <v>15</v>
      </c>
      <c r="U583" s="492">
        <v>16</v>
      </c>
      <c r="V583" s="492">
        <v>17</v>
      </c>
      <c r="W583" s="492">
        <v>18</v>
      </c>
      <c r="X583" s="492">
        <v>19</v>
      </c>
      <c r="Y583" s="492">
        <v>20</v>
      </c>
      <c r="Z583" s="492">
        <v>21</v>
      </c>
      <c r="AA583" s="492">
        <v>22</v>
      </c>
      <c r="AB583" s="492">
        <v>23</v>
      </c>
      <c r="AC583" s="492">
        <v>24</v>
      </c>
      <c r="AD583" s="492">
        <v>25</v>
      </c>
      <c r="AE583" s="492">
        <v>26</v>
      </c>
      <c r="AF583" s="492">
        <v>27</v>
      </c>
      <c r="AG583" s="492">
        <v>28</v>
      </c>
      <c r="AH583" s="492">
        <v>29</v>
      </c>
      <c r="AI583" s="492">
        <v>30</v>
      </c>
      <c r="AJ583" s="492">
        <v>31</v>
      </c>
      <c r="AK583" s="492">
        <v>32</v>
      </c>
      <c r="AL583" s="492">
        <v>33</v>
      </c>
      <c r="AM583" s="492">
        <v>34</v>
      </c>
      <c r="AN583" s="492">
        <v>35</v>
      </c>
      <c r="AO583" s="492">
        <v>36</v>
      </c>
      <c r="AP583" s="492">
        <v>37</v>
      </c>
      <c r="AQ583" s="492">
        <v>38</v>
      </c>
      <c r="AR583" s="492">
        <v>39</v>
      </c>
      <c r="AS583" s="492">
        <v>40</v>
      </c>
      <c r="AT583" s="492">
        <v>41</v>
      </c>
      <c r="AU583" s="492">
        <v>42</v>
      </c>
      <c r="AV583" s="492">
        <v>43</v>
      </c>
      <c r="AW583" s="492">
        <v>44</v>
      </c>
      <c r="AX583" s="492">
        <v>45</v>
      </c>
      <c r="AY583" s="492">
        <v>46</v>
      </c>
      <c r="AZ583" s="492">
        <v>47</v>
      </c>
      <c r="BA583" s="492">
        <v>48</v>
      </c>
      <c r="BB583" s="492">
        <v>49</v>
      </c>
      <c r="BC583" s="492">
        <v>50</v>
      </c>
      <c r="BD583" s="492">
        <v>51</v>
      </c>
      <c r="BE583" s="492">
        <v>52</v>
      </c>
      <c r="BF583" s="492">
        <v>53</v>
      </c>
      <c r="BG583" s="492">
        <v>54</v>
      </c>
      <c r="BH583" s="492">
        <v>55</v>
      </c>
      <c r="BI583" s="492">
        <v>56</v>
      </c>
      <c r="BJ583" s="492">
        <v>57</v>
      </c>
      <c r="BK583" s="492">
        <v>58</v>
      </c>
      <c r="BL583" s="492">
        <v>59</v>
      </c>
      <c r="BM583" s="492">
        <v>60</v>
      </c>
      <c r="BN583" s="492">
        <v>61</v>
      </c>
      <c r="BO583" s="492">
        <v>62</v>
      </c>
      <c r="BP583" s="492">
        <v>63</v>
      </c>
      <c r="BQ583" s="492">
        <v>64</v>
      </c>
      <c r="BR583" s="492">
        <v>65</v>
      </c>
      <c r="BS583" s="492">
        <v>66</v>
      </c>
      <c r="BT583" s="492">
        <v>67</v>
      </c>
      <c r="BU583" s="492">
        <v>68</v>
      </c>
      <c r="BV583" s="492">
        <v>69</v>
      </c>
      <c r="BW583" s="492">
        <v>70</v>
      </c>
      <c r="BX583" s="492">
        <v>71</v>
      </c>
      <c r="BY583" s="492">
        <v>72</v>
      </c>
      <c r="BZ583" s="492">
        <v>73</v>
      </c>
      <c r="CA583" s="492">
        <v>74</v>
      </c>
      <c r="CB583" s="492">
        <v>75</v>
      </c>
      <c r="CC583" s="492">
        <v>76</v>
      </c>
      <c r="CD583" s="492">
        <v>77</v>
      </c>
      <c r="CE583" s="492">
        <v>78</v>
      </c>
      <c r="CF583" s="492">
        <v>79</v>
      </c>
      <c r="CG583" s="492">
        <v>80</v>
      </c>
      <c r="CH583" s="492">
        <v>81</v>
      </c>
      <c r="CI583" s="492">
        <v>82</v>
      </c>
      <c r="CJ583" s="492">
        <v>83</v>
      </c>
      <c r="CK583" s="492">
        <v>84</v>
      </c>
      <c r="CL583" s="492">
        <v>85</v>
      </c>
      <c r="CM583" s="492">
        <v>86</v>
      </c>
      <c r="CN583" s="492">
        <v>87</v>
      </c>
      <c r="CO583" s="492">
        <v>88</v>
      </c>
      <c r="CP583" s="492">
        <v>89</v>
      </c>
      <c r="CQ583" s="492">
        <v>90</v>
      </c>
      <c r="CR583" s="492">
        <v>91</v>
      </c>
      <c r="CS583" s="492">
        <v>92</v>
      </c>
      <c r="CT583" s="492">
        <v>93</v>
      </c>
      <c r="CU583" s="492">
        <v>94</v>
      </c>
      <c r="CV583" s="492">
        <v>95</v>
      </c>
      <c r="CW583" s="492">
        <v>96</v>
      </c>
      <c r="CX583" s="492">
        <v>97</v>
      </c>
      <c r="CY583" s="492">
        <v>98</v>
      </c>
      <c r="CZ583" s="492">
        <v>99</v>
      </c>
      <c r="DA583" s="492">
        <v>100</v>
      </c>
      <c r="DB583" s="492">
        <v>101</v>
      </c>
      <c r="DC583" s="492">
        <v>102</v>
      </c>
      <c r="DD583" s="492">
        <v>103</v>
      </c>
      <c r="DE583" s="492">
        <v>104</v>
      </c>
      <c r="DF583" s="492">
        <v>105</v>
      </c>
      <c r="DG583" s="492">
        <v>106</v>
      </c>
      <c r="DH583" s="492">
        <v>107</v>
      </c>
      <c r="DI583" s="492">
        <v>108</v>
      </c>
      <c r="DJ583" s="492">
        <v>109</v>
      </c>
      <c r="DK583" s="492">
        <v>110</v>
      </c>
      <c r="DL583" s="492">
        <v>111</v>
      </c>
      <c r="DM583" s="492">
        <v>112</v>
      </c>
      <c r="DN583" s="492">
        <v>113</v>
      </c>
      <c r="DO583" s="492">
        <v>114</v>
      </c>
      <c r="DP583" s="492">
        <v>115</v>
      </c>
      <c r="DQ583" s="492">
        <v>116</v>
      </c>
      <c r="DR583" s="492">
        <v>117</v>
      </c>
      <c r="DS583" s="492">
        <v>118</v>
      </c>
      <c r="DT583" s="492">
        <v>119</v>
      </c>
    </row>
    <row r="584" spans="4:125">
      <c r="E584" s="492" t="s">
        <v>311</v>
      </c>
      <c r="F584" s="492">
        <v>79</v>
      </c>
      <c r="G584" s="492">
        <v>33</v>
      </c>
      <c r="H584" s="492">
        <v>14</v>
      </c>
      <c r="I584" s="492">
        <v>73</v>
      </c>
      <c r="J584" s="492">
        <v>58</v>
      </c>
      <c r="K584" s="492">
        <v>100</v>
      </c>
      <c r="L584" s="492">
        <v>30</v>
      </c>
      <c r="M584" s="492">
        <v>94</v>
      </c>
      <c r="N584" s="492">
        <v>41</v>
      </c>
      <c r="O584" s="492">
        <v>17</v>
      </c>
      <c r="P584" s="492">
        <v>19</v>
      </c>
      <c r="Q584" s="492">
        <v>83</v>
      </c>
      <c r="R584" s="492">
        <v>87</v>
      </c>
      <c r="S584" s="492">
        <v>53</v>
      </c>
      <c r="T584" s="492">
        <v>103</v>
      </c>
      <c r="U584" s="492">
        <v>69</v>
      </c>
      <c r="V584" s="492">
        <v>113</v>
      </c>
      <c r="W584" s="492">
        <v>72</v>
      </c>
      <c r="X584" s="492">
        <v>13</v>
      </c>
      <c r="Y584" s="492">
        <v>77</v>
      </c>
      <c r="Z584" s="492">
        <v>5</v>
      </c>
      <c r="AA584" s="492">
        <v>50</v>
      </c>
      <c r="AB584" s="492">
        <v>84</v>
      </c>
      <c r="AC584" s="492">
        <v>111</v>
      </c>
      <c r="AD584" s="492">
        <v>106</v>
      </c>
      <c r="AE584" s="492">
        <v>104</v>
      </c>
      <c r="AF584" s="492">
        <v>108</v>
      </c>
      <c r="AG584" s="492">
        <v>97</v>
      </c>
      <c r="AH584" s="492">
        <v>93</v>
      </c>
      <c r="AI584" s="492">
        <v>21</v>
      </c>
      <c r="AJ584" s="492">
        <v>64</v>
      </c>
      <c r="AK584" s="492">
        <v>10</v>
      </c>
      <c r="AL584" s="492">
        <v>27</v>
      </c>
      <c r="AM584" s="492">
        <v>116</v>
      </c>
      <c r="AN584" s="492">
        <v>11</v>
      </c>
      <c r="AO584" s="492">
        <v>70</v>
      </c>
      <c r="AP584" s="492">
        <v>54</v>
      </c>
      <c r="AQ584" s="492">
        <v>42</v>
      </c>
      <c r="AR584" s="492">
        <v>71</v>
      </c>
      <c r="AS584" s="492">
        <v>102</v>
      </c>
      <c r="AT584" s="492">
        <v>24</v>
      </c>
      <c r="AU584" s="492">
        <v>38</v>
      </c>
      <c r="AV584" s="492">
        <v>47</v>
      </c>
      <c r="AW584" s="492">
        <v>101</v>
      </c>
      <c r="AX584" s="492">
        <v>96</v>
      </c>
      <c r="AY584" s="492">
        <v>99</v>
      </c>
      <c r="AZ584" s="492">
        <v>63</v>
      </c>
      <c r="BA584" s="492">
        <v>57</v>
      </c>
      <c r="BB584" s="492">
        <v>1</v>
      </c>
      <c r="BC584" s="492">
        <v>22</v>
      </c>
      <c r="BD584" s="492">
        <v>105</v>
      </c>
      <c r="BE584" s="492">
        <v>39</v>
      </c>
      <c r="BF584" s="492">
        <v>12</v>
      </c>
      <c r="BG584" s="492">
        <v>28</v>
      </c>
      <c r="BH584" s="492">
        <v>8</v>
      </c>
      <c r="BI584" s="492">
        <v>110</v>
      </c>
      <c r="BJ584" s="492">
        <v>3</v>
      </c>
      <c r="BK584" s="492">
        <v>82</v>
      </c>
      <c r="BL584" s="492">
        <v>36</v>
      </c>
      <c r="BM584" s="492">
        <v>62</v>
      </c>
      <c r="BN584" s="492">
        <v>89</v>
      </c>
      <c r="BO584" s="492">
        <v>115</v>
      </c>
      <c r="BP584" s="492">
        <v>7</v>
      </c>
      <c r="BQ584" s="492">
        <v>76</v>
      </c>
      <c r="BR584" s="492">
        <v>31</v>
      </c>
      <c r="BS584" s="492">
        <v>59</v>
      </c>
      <c r="BT584" s="492">
        <v>74</v>
      </c>
      <c r="BU584" s="492">
        <v>117</v>
      </c>
      <c r="BV584" s="492">
        <v>107</v>
      </c>
      <c r="BW584" s="492">
        <v>66</v>
      </c>
      <c r="BX584" s="492">
        <v>114</v>
      </c>
      <c r="BY584" s="492">
        <v>88</v>
      </c>
      <c r="BZ584" s="492">
        <v>4</v>
      </c>
      <c r="CA584" s="492">
        <v>43</v>
      </c>
      <c r="CB584" s="492">
        <v>52</v>
      </c>
      <c r="CC584" s="492">
        <v>95</v>
      </c>
      <c r="CD584" s="492">
        <v>20</v>
      </c>
      <c r="CE584" s="492">
        <v>49</v>
      </c>
      <c r="CF584" s="492">
        <v>86</v>
      </c>
      <c r="CG584" s="492">
        <v>37</v>
      </c>
      <c r="CH584" s="492">
        <v>65</v>
      </c>
      <c r="CI584" s="492">
        <v>18</v>
      </c>
      <c r="CJ584" s="492">
        <v>34</v>
      </c>
      <c r="CK584" s="492">
        <v>98</v>
      </c>
      <c r="CL584" s="492">
        <v>26</v>
      </c>
      <c r="CM584" s="492">
        <v>25</v>
      </c>
      <c r="CN584" s="492">
        <v>118</v>
      </c>
      <c r="CO584" s="492">
        <v>40</v>
      </c>
      <c r="CP584" s="492">
        <v>56</v>
      </c>
      <c r="CQ584" s="492">
        <v>16</v>
      </c>
      <c r="CR584" s="492">
        <v>90</v>
      </c>
      <c r="CS584" s="492">
        <v>85</v>
      </c>
      <c r="CT584" s="492">
        <v>2</v>
      </c>
      <c r="CU584" s="492">
        <v>61</v>
      </c>
      <c r="CV584" s="492">
        <v>67</v>
      </c>
      <c r="CW584" s="492">
        <v>45</v>
      </c>
      <c r="CX584" s="492">
        <v>35</v>
      </c>
      <c r="CY584" s="492">
        <v>109</v>
      </c>
      <c r="CZ584" s="492">
        <v>46</v>
      </c>
      <c r="DA584" s="492">
        <v>6</v>
      </c>
      <c r="DB584" s="492">
        <v>29</v>
      </c>
      <c r="DC584" s="492">
        <v>60</v>
      </c>
      <c r="DD584" s="492">
        <v>15</v>
      </c>
      <c r="DE584" s="492">
        <v>91</v>
      </c>
      <c r="DF584" s="492">
        <v>81</v>
      </c>
      <c r="DG584" s="492">
        <v>9</v>
      </c>
      <c r="DH584" s="492">
        <v>75</v>
      </c>
      <c r="DI584" s="492">
        <v>119</v>
      </c>
      <c r="DJ584" s="492">
        <v>51</v>
      </c>
      <c r="DK584" s="492">
        <v>92</v>
      </c>
      <c r="DL584" s="492">
        <v>44</v>
      </c>
      <c r="DM584" s="492">
        <v>48</v>
      </c>
      <c r="DN584" s="492">
        <v>112</v>
      </c>
      <c r="DO584" s="492">
        <v>68</v>
      </c>
      <c r="DP584" s="492">
        <v>78</v>
      </c>
      <c r="DQ584" s="492">
        <v>55</v>
      </c>
      <c r="DR584" s="492">
        <v>23</v>
      </c>
      <c r="DS584" s="492">
        <v>80</v>
      </c>
      <c r="DT584" s="492">
        <v>32</v>
      </c>
    </row>
    <row r="587" spans="4:125">
      <c r="D587" s="496">
        <v>120</v>
      </c>
      <c r="E587" s="496" t="s">
        <v>338</v>
      </c>
    </row>
    <row r="588" spans="4:125">
      <c r="E588" s="492" t="s">
        <v>283</v>
      </c>
      <c r="F588" s="492">
        <v>1</v>
      </c>
      <c r="G588" s="492">
        <v>2</v>
      </c>
      <c r="H588" s="492">
        <v>3</v>
      </c>
      <c r="I588" s="492">
        <v>4</v>
      </c>
      <c r="J588" s="492">
        <v>5</v>
      </c>
      <c r="K588" s="492">
        <v>6</v>
      </c>
      <c r="L588" s="492">
        <v>7</v>
      </c>
      <c r="M588" s="492">
        <v>8</v>
      </c>
      <c r="N588" s="492">
        <v>9</v>
      </c>
      <c r="O588" s="492">
        <v>10</v>
      </c>
      <c r="P588" s="492">
        <v>11</v>
      </c>
      <c r="Q588" s="492">
        <v>12</v>
      </c>
      <c r="R588" s="492">
        <v>13</v>
      </c>
      <c r="S588" s="492">
        <v>14</v>
      </c>
      <c r="T588" s="492">
        <v>15</v>
      </c>
      <c r="U588" s="492">
        <v>16</v>
      </c>
      <c r="V588" s="492">
        <v>17</v>
      </c>
      <c r="W588" s="492">
        <v>18</v>
      </c>
      <c r="X588" s="492">
        <v>19</v>
      </c>
      <c r="Y588" s="492">
        <v>20</v>
      </c>
      <c r="Z588" s="492">
        <v>21</v>
      </c>
      <c r="AA588" s="492">
        <v>22</v>
      </c>
      <c r="AB588" s="492">
        <v>23</v>
      </c>
      <c r="AC588" s="492">
        <v>24</v>
      </c>
      <c r="AD588" s="492">
        <v>25</v>
      </c>
      <c r="AE588" s="492">
        <v>26</v>
      </c>
      <c r="AF588" s="492">
        <v>27</v>
      </c>
      <c r="AG588" s="492">
        <v>28</v>
      </c>
      <c r="AH588" s="492">
        <v>29</v>
      </c>
      <c r="AI588" s="492">
        <v>30</v>
      </c>
      <c r="AJ588" s="492">
        <v>31</v>
      </c>
      <c r="AK588" s="492">
        <v>32</v>
      </c>
      <c r="AL588" s="492">
        <v>33</v>
      </c>
      <c r="AM588" s="492">
        <v>34</v>
      </c>
      <c r="AN588" s="492">
        <v>35</v>
      </c>
      <c r="AO588" s="492">
        <v>36</v>
      </c>
      <c r="AP588" s="492">
        <v>37</v>
      </c>
      <c r="AQ588" s="492">
        <v>38</v>
      </c>
      <c r="AR588" s="492">
        <v>39</v>
      </c>
      <c r="AS588" s="492">
        <v>40</v>
      </c>
      <c r="AT588" s="492">
        <v>41</v>
      </c>
      <c r="AU588" s="492">
        <v>42</v>
      </c>
      <c r="AV588" s="492">
        <v>43</v>
      </c>
      <c r="AW588" s="492">
        <v>44</v>
      </c>
      <c r="AX588" s="492">
        <v>45</v>
      </c>
      <c r="AY588" s="492">
        <v>46</v>
      </c>
      <c r="AZ588" s="492">
        <v>47</v>
      </c>
      <c r="BA588" s="492">
        <v>48</v>
      </c>
      <c r="BB588" s="492">
        <v>49</v>
      </c>
      <c r="BC588" s="492">
        <v>50</v>
      </c>
      <c r="BD588" s="492">
        <v>51</v>
      </c>
      <c r="BE588" s="492">
        <v>52</v>
      </c>
      <c r="BF588" s="492">
        <v>53</v>
      </c>
      <c r="BG588" s="492">
        <v>54</v>
      </c>
      <c r="BH588" s="492">
        <v>55</v>
      </c>
      <c r="BI588" s="492">
        <v>56</v>
      </c>
      <c r="BJ588" s="492">
        <v>57</v>
      </c>
      <c r="BK588" s="492">
        <v>58</v>
      </c>
      <c r="BL588" s="492">
        <v>59</v>
      </c>
      <c r="BM588" s="492">
        <v>60</v>
      </c>
      <c r="BN588" s="492">
        <v>61</v>
      </c>
      <c r="BO588" s="492">
        <v>62</v>
      </c>
      <c r="BP588" s="492">
        <v>63</v>
      </c>
      <c r="BQ588" s="492">
        <v>64</v>
      </c>
      <c r="BR588" s="492">
        <v>65</v>
      </c>
      <c r="BS588" s="492">
        <v>66</v>
      </c>
      <c r="BT588" s="492">
        <v>67</v>
      </c>
      <c r="BU588" s="492">
        <v>68</v>
      </c>
      <c r="BV588" s="492">
        <v>69</v>
      </c>
      <c r="BW588" s="492">
        <v>70</v>
      </c>
      <c r="BX588" s="492">
        <v>71</v>
      </c>
      <c r="BY588" s="492">
        <v>72</v>
      </c>
      <c r="BZ588" s="492">
        <v>73</v>
      </c>
      <c r="CA588" s="492">
        <v>74</v>
      </c>
      <c r="CB588" s="492">
        <v>75</v>
      </c>
      <c r="CC588" s="492">
        <v>76</v>
      </c>
      <c r="CD588" s="492">
        <v>77</v>
      </c>
      <c r="CE588" s="492">
        <v>78</v>
      </c>
      <c r="CF588" s="492">
        <v>79</v>
      </c>
      <c r="CG588" s="492">
        <v>80</v>
      </c>
      <c r="CH588" s="492">
        <v>81</v>
      </c>
      <c r="CI588" s="492">
        <v>82</v>
      </c>
      <c r="CJ588" s="492">
        <v>83</v>
      </c>
      <c r="CK588" s="492">
        <v>84</v>
      </c>
      <c r="CL588" s="492">
        <v>85</v>
      </c>
      <c r="CM588" s="492">
        <v>86</v>
      </c>
      <c r="CN588" s="492">
        <v>87</v>
      </c>
      <c r="CO588" s="492">
        <v>88</v>
      </c>
      <c r="CP588" s="492">
        <v>89</v>
      </c>
      <c r="CQ588" s="492">
        <v>90</v>
      </c>
      <c r="CR588" s="492">
        <v>91</v>
      </c>
      <c r="CS588" s="492">
        <v>92</v>
      </c>
      <c r="CT588" s="492">
        <v>93</v>
      </c>
      <c r="CU588" s="492">
        <v>94</v>
      </c>
      <c r="CV588" s="492">
        <v>95</v>
      </c>
      <c r="CW588" s="492">
        <v>96</v>
      </c>
      <c r="CX588" s="492">
        <v>97</v>
      </c>
      <c r="CY588" s="492">
        <v>98</v>
      </c>
      <c r="CZ588" s="492">
        <v>99</v>
      </c>
      <c r="DA588" s="492">
        <v>100</v>
      </c>
      <c r="DB588" s="492">
        <v>101</v>
      </c>
      <c r="DC588" s="492">
        <v>102</v>
      </c>
      <c r="DD588" s="492">
        <v>103</v>
      </c>
      <c r="DE588" s="492">
        <v>104</v>
      </c>
      <c r="DF588" s="492">
        <v>105</v>
      </c>
      <c r="DG588" s="492">
        <v>106</v>
      </c>
      <c r="DH588" s="492">
        <v>107</v>
      </c>
      <c r="DI588" s="492">
        <v>108</v>
      </c>
      <c r="DJ588" s="492">
        <v>109</v>
      </c>
      <c r="DK588" s="492">
        <v>110</v>
      </c>
      <c r="DL588" s="492">
        <v>111</v>
      </c>
      <c r="DM588" s="492">
        <v>112</v>
      </c>
      <c r="DN588" s="492">
        <v>113</v>
      </c>
      <c r="DO588" s="492">
        <v>114</v>
      </c>
      <c r="DP588" s="492">
        <v>115</v>
      </c>
      <c r="DQ588" s="492">
        <v>116</v>
      </c>
      <c r="DR588" s="492">
        <v>117</v>
      </c>
      <c r="DS588" s="492">
        <v>118</v>
      </c>
      <c r="DT588" s="492">
        <v>119</v>
      </c>
      <c r="DU588" s="492">
        <v>120</v>
      </c>
    </row>
    <row r="589" spans="4:125">
      <c r="E589" s="492" t="s">
        <v>311</v>
      </c>
      <c r="F589" s="492">
        <v>4</v>
      </c>
      <c r="G589" s="492">
        <v>28</v>
      </c>
      <c r="H589" s="492">
        <v>90</v>
      </c>
      <c r="I589" s="492">
        <v>11</v>
      </c>
      <c r="J589" s="492">
        <v>101</v>
      </c>
      <c r="K589" s="492">
        <v>119</v>
      </c>
      <c r="L589" s="492">
        <v>25</v>
      </c>
      <c r="M589" s="492">
        <v>112</v>
      </c>
      <c r="N589" s="492">
        <v>86</v>
      </c>
      <c r="O589" s="492">
        <v>36</v>
      </c>
      <c r="P589" s="492">
        <v>45</v>
      </c>
      <c r="Q589" s="492">
        <v>109</v>
      </c>
      <c r="R589" s="492">
        <v>15</v>
      </c>
      <c r="S589" s="492">
        <v>73</v>
      </c>
      <c r="T589" s="492">
        <v>111</v>
      </c>
      <c r="U589" s="492">
        <v>30</v>
      </c>
      <c r="V589" s="492">
        <v>9</v>
      </c>
      <c r="W589" s="492">
        <v>102</v>
      </c>
      <c r="X589" s="492">
        <v>76</v>
      </c>
      <c r="Y589" s="492">
        <v>46</v>
      </c>
      <c r="Z589" s="492">
        <v>65</v>
      </c>
      <c r="AA589" s="492">
        <v>103</v>
      </c>
      <c r="AB589" s="492">
        <v>67</v>
      </c>
      <c r="AC589" s="492">
        <v>33</v>
      </c>
      <c r="AD589" s="492">
        <v>58</v>
      </c>
      <c r="AE589" s="492">
        <v>85</v>
      </c>
      <c r="AF589" s="492">
        <v>44</v>
      </c>
      <c r="AG589" s="492">
        <v>97</v>
      </c>
      <c r="AH589" s="492">
        <v>88</v>
      </c>
      <c r="AI589" s="492">
        <v>16</v>
      </c>
      <c r="AJ589" s="492">
        <v>100</v>
      </c>
      <c r="AK589" s="492">
        <v>48</v>
      </c>
      <c r="AL589" s="492">
        <v>92</v>
      </c>
      <c r="AM589" s="492">
        <v>68</v>
      </c>
      <c r="AN589" s="492">
        <v>27</v>
      </c>
      <c r="AO589" s="492">
        <v>10</v>
      </c>
      <c r="AP589" s="492">
        <v>114</v>
      </c>
      <c r="AQ589" s="492">
        <v>107</v>
      </c>
      <c r="AR589" s="492">
        <v>83</v>
      </c>
      <c r="AS589" s="492">
        <v>43</v>
      </c>
      <c r="AT589" s="492">
        <v>54</v>
      </c>
      <c r="AU589" s="492">
        <v>69</v>
      </c>
      <c r="AV589" s="492">
        <v>57</v>
      </c>
      <c r="AW589" s="492">
        <v>42</v>
      </c>
      <c r="AX589" s="492">
        <v>106</v>
      </c>
      <c r="AY589" s="492">
        <v>75</v>
      </c>
      <c r="AZ589" s="492">
        <v>20</v>
      </c>
      <c r="BA589" s="492">
        <v>87</v>
      </c>
      <c r="BB589" s="492">
        <v>2</v>
      </c>
      <c r="BC589" s="492">
        <v>56</v>
      </c>
      <c r="BD589" s="492">
        <v>80</v>
      </c>
      <c r="BE589" s="492">
        <v>105</v>
      </c>
      <c r="BF589" s="492">
        <v>82</v>
      </c>
      <c r="BG589" s="492">
        <v>41</v>
      </c>
      <c r="BH589" s="492">
        <v>61</v>
      </c>
      <c r="BI589" s="492">
        <v>34</v>
      </c>
      <c r="BJ589" s="492">
        <v>50</v>
      </c>
      <c r="BK589" s="492">
        <v>7</v>
      </c>
      <c r="BL589" s="492">
        <v>37</v>
      </c>
      <c r="BM589" s="492">
        <v>13</v>
      </c>
      <c r="BN589" s="492">
        <v>104</v>
      </c>
      <c r="BO589" s="492">
        <v>38</v>
      </c>
      <c r="BP589" s="492">
        <v>47</v>
      </c>
      <c r="BQ589" s="492">
        <v>116</v>
      </c>
      <c r="BR589" s="492">
        <v>93</v>
      </c>
      <c r="BS589" s="492">
        <v>89</v>
      </c>
      <c r="BT589" s="492">
        <v>64</v>
      </c>
      <c r="BU589" s="492">
        <v>84</v>
      </c>
      <c r="BV589" s="492">
        <v>113</v>
      </c>
      <c r="BW589" s="492">
        <v>96</v>
      </c>
      <c r="BX589" s="492">
        <v>40</v>
      </c>
      <c r="BY589" s="492">
        <v>23</v>
      </c>
      <c r="BZ589" s="492">
        <v>14</v>
      </c>
      <c r="CA589" s="492">
        <v>31</v>
      </c>
      <c r="CB589" s="492">
        <v>117</v>
      </c>
      <c r="CC589" s="492">
        <v>19</v>
      </c>
      <c r="CD589" s="492">
        <v>35</v>
      </c>
      <c r="CE589" s="492">
        <v>72</v>
      </c>
      <c r="CF589" s="492">
        <v>91</v>
      </c>
      <c r="CG589" s="492">
        <v>21</v>
      </c>
      <c r="CH589" s="492">
        <v>115</v>
      </c>
      <c r="CI589" s="492">
        <v>24</v>
      </c>
      <c r="CJ589" s="492">
        <v>99</v>
      </c>
      <c r="CK589" s="492">
        <v>26</v>
      </c>
      <c r="CL589" s="492">
        <v>51</v>
      </c>
      <c r="CM589" s="492">
        <v>95</v>
      </c>
      <c r="CN589" s="492">
        <v>5</v>
      </c>
      <c r="CO589" s="492">
        <v>62</v>
      </c>
      <c r="CP589" s="492">
        <v>32</v>
      </c>
      <c r="CQ589" s="492">
        <v>53</v>
      </c>
      <c r="CR589" s="492">
        <v>39</v>
      </c>
      <c r="CS589" s="492">
        <v>79</v>
      </c>
      <c r="CT589" s="492">
        <v>55</v>
      </c>
      <c r="CU589" s="492">
        <v>8</v>
      </c>
      <c r="CV589" s="492">
        <v>81</v>
      </c>
      <c r="CW589" s="492">
        <v>29</v>
      </c>
      <c r="CX589" s="492">
        <v>3</v>
      </c>
      <c r="CY589" s="492">
        <v>120</v>
      </c>
      <c r="CZ589" s="492">
        <v>66</v>
      </c>
      <c r="DA589" s="492">
        <v>108</v>
      </c>
      <c r="DB589" s="492">
        <v>94</v>
      </c>
      <c r="DC589" s="492">
        <v>78</v>
      </c>
      <c r="DD589" s="492">
        <v>17</v>
      </c>
      <c r="DE589" s="492">
        <v>1</v>
      </c>
      <c r="DF589" s="492">
        <v>52</v>
      </c>
      <c r="DG589" s="492">
        <v>110</v>
      </c>
      <c r="DH589" s="492">
        <v>70</v>
      </c>
      <c r="DI589" s="492">
        <v>60</v>
      </c>
      <c r="DJ589" s="492">
        <v>98</v>
      </c>
      <c r="DK589" s="492">
        <v>63</v>
      </c>
      <c r="DL589" s="492">
        <v>74</v>
      </c>
      <c r="DM589" s="492">
        <v>118</v>
      </c>
      <c r="DN589" s="492">
        <v>59</v>
      </c>
      <c r="DO589" s="492">
        <v>77</v>
      </c>
      <c r="DP589" s="492">
        <v>22</v>
      </c>
      <c r="DQ589" s="492">
        <v>49</v>
      </c>
      <c r="DR589" s="492">
        <v>18</v>
      </c>
      <c r="DS589" s="492">
        <v>12</v>
      </c>
      <c r="DT589" s="492">
        <v>6</v>
      </c>
      <c r="DU589" s="492">
        <v>71</v>
      </c>
    </row>
  </sheetData>
  <sheetProtection sheet="1" objects="1" scenarios="1"/>
  <hyperlinks>
    <hyperlink ref="AB12" r:id="rId1" xr:uid="{C1213D74-676E-4D01-9F5E-7E646431142B}"/>
    <hyperlink ref="AB46" r:id="rId2" xr:uid="{0953D760-C550-4CFF-84DC-D3D7686FE208}"/>
    <hyperlink ref="AB47" r:id="rId3" xr:uid="{C47D636E-E50C-4424-A0CE-6778B45E3139}"/>
  </hyperlinks>
  <pageMargins left="0.70000000000000007" right="0.70000000000000007" top="1.1437000000000002" bottom="1.1437000000000002" header="0.75000000000000011" footer="0.75000000000000011"/>
  <pageSetup paperSize="0" fitToWidth="0" fitToHeight="0" orientation="portrait" horizontalDpi="0" verticalDpi="0" copies="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070D-92D7-4FFD-BD0A-2674E787FF1C}">
  <dimension ref="A1:XFD10"/>
  <sheetViews>
    <sheetView workbookViewId="0"/>
  </sheetViews>
  <sheetFormatPr defaultRowHeight="12.75"/>
  <cols>
    <col min="1" max="5" width="10.7109375" style="43" customWidth="1"/>
    <col min="6" max="1024" width="9.42578125" style="43" customWidth="1"/>
  </cols>
  <sheetData>
    <row r="1" spans="1:5" ht="25.5">
      <c r="A1" s="519" t="s">
        <v>371</v>
      </c>
    </row>
    <row r="3" spans="1:5" thickBot="1"/>
    <row r="4" spans="1:5" thickBot="1">
      <c r="A4" s="520" t="s">
        <v>372</v>
      </c>
      <c r="B4" s="521"/>
      <c r="D4" s="520" t="s">
        <v>373</v>
      </c>
      <c r="E4" s="521"/>
    </row>
    <row r="5" spans="1:5" thickBot="1">
      <c r="A5" s="522" t="s">
        <v>374</v>
      </c>
      <c r="B5" s="523" t="s">
        <v>181</v>
      </c>
      <c r="D5" s="522" t="s">
        <v>374</v>
      </c>
      <c r="E5" s="523" t="s">
        <v>181</v>
      </c>
    </row>
    <row r="6" spans="1:5">
      <c r="A6" s="524">
        <v>1</v>
      </c>
      <c r="B6" s="525">
        <v>60</v>
      </c>
      <c r="D6" s="524">
        <v>1</v>
      </c>
      <c r="E6" s="525">
        <v>60</v>
      </c>
    </row>
    <row r="7" spans="1:5">
      <c r="A7" s="526">
        <v>2</v>
      </c>
      <c r="B7" s="527">
        <v>48</v>
      </c>
      <c r="D7" s="526">
        <v>2</v>
      </c>
      <c r="E7" s="527">
        <v>48</v>
      </c>
    </row>
    <row r="8" spans="1:5">
      <c r="A8" s="526">
        <v>3</v>
      </c>
      <c r="B8" s="527">
        <v>36</v>
      </c>
      <c r="D8" s="526">
        <v>3</v>
      </c>
      <c r="E8" s="527">
        <v>24</v>
      </c>
    </row>
    <row r="9" spans="1:5" thickBot="1">
      <c r="A9" s="526">
        <v>4</v>
      </c>
      <c r="B9" s="527">
        <v>24</v>
      </c>
      <c r="D9" s="528">
        <v>4</v>
      </c>
      <c r="E9" s="529">
        <v>12</v>
      </c>
    </row>
    <row r="10" spans="1:5" thickBot="1">
      <c r="A10" s="528">
        <v>5</v>
      </c>
      <c r="B10" s="529">
        <v>12</v>
      </c>
    </row>
  </sheetData>
  <sheetProtection sheet="1" objects="1" scenarios="1"/>
  <pageMargins left="0.74800000000000011" right="0.74800000000000011" top="1.3776000000000002" bottom="1.3776000000000002" header="0.9839" footer="0.9839"/>
  <pageSetup paperSize="0" fitToWidth="0" fitToHeight="0" orientation="portrait" horizontalDpi="0" verticalDpi="0" copies="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019B-DE33-4D00-8465-D0E479C38F61}">
  <dimension ref="A1:I41"/>
  <sheetViews>
    <sheetView workbookViewId="0"/>
  </sheetViews>
  <sheetFormatPr defaultRowHeight="12.75"/>
  <cols>
    <col min="1" max="9" width="12.140625" customWidth="1"/>
  </cols>
  <sheetData>
    <row r="1" spans="1:9" ht="25.5">
      <c r="A1" s="65" t="str">
        <f>IF(ISBLANK('Tournament Info'!B3),"Vampire: The Eternal Struggle Tournament",'Tournament Info'!B3)</f>
        <v>Week of Nightmares 2024 - Day 2</v>
      </c>
      <c r="B1" s="66"/>
      <c r="C1" s="66"/>
      <c r="D1" s="69"/>
      <c r="E1" s="69"/>
      <c r="F1" s="68"/>
      <c r="G1" s="68"/>
      <c r="H1" s="68"/>
      <c r="I1" s="68"/>
    </row>
    <row r="2" spans="1:9" ht="20.25">
      <c r="A2" s="191"/>
      <c r="B2" s="66"/>
      <c r="C2" s="68"/>
      <c r="D2" s="69"/>
      <c r="E2" s="69"/>
      <c r="F2" s="192"/>
      <c r="G2" s="68"/>
      <c r="H2" s="68" t="s">
        <v>282</v>
      </c>
      <c r="I2" s="68"/>
    </row>
    <row r="3" spans="1:9" ht="18.75">
      <c r="A3" s="195" t="s">
        <v>283</v>
      </c>
      <c r="B3" s="196"/>
      <c r="C3" s="197"/>
      <c r="D3" s="198"/>
      <c r="E3" s="198"/>
      <c r="F3" s="72"/>
      <c r="G3" s="197"/>
      <c r="H3" s="72" t="s">
        <v>284</v>
      </c>
      <c r="I3" s="197"/>
    </row>
    <row r="4" spans="1:9" ht="20.25">
      <c r="A4" s="192"/>
      <c r="B4" s="66"/>
      <c r="C4" s="66"/>
      <c r="D4" s="69"/>
      <c r="E4" s="69"/>
      <c r="F4" s="68"/>
      <c r="G4" s="68"/>
      <c r="H4" s="68"/>
      <c r="I4" s="68"/>
    </row>
    <row r="5" spans="1:9" ht="20.25">
      <c r="A5" s="203" t="s">
        <v>285</v>
      </c>
      <c r="B5" s="204"/>
      <c r="C5" s="204"/>
      <c r="D5" s="205"/>
      <c r="E5" s="206" t="s">
        <v>286</v>
      </c>
      <c r="F5" s="192"/>
      <c r="G5" s="206"/>
      <c r="H5" s="207"/>
      <c r="I5" s="208"/>
    </row>
    <row r="6" spans="1:9" thickBot="1">
      <c r="A6" s="214" t="s">
        <v>277</v>
      </c>
      <c r="B6" s="215" t="s">
        <v>289</v>
      </c>
      <c r="C6" s="216" t="s">
        <v>290</v>
      </c>
      <c r="D6" s="217" t="s">
        <v>291</v>
      </c>
      <c r="E6" s="218" t="s">
        <v>180</v>
      </c>
      <c r="F6" s="219" t="s">
        <v>180</v>
      </c>
      <c r="G6" s="220" t="s">
        <v>292</v>
      </c>
      <c r="H6" s="219" t="s">
        <v>181</v>
      </c>
      <c r="I6" s="221" t="s">
        <v>293</v>
      </c>
    </row>
    <row r="7" spans="1:9">
      <c r="A7" s="231">
        <f ca="1">IF(ISBLANK('Tournament Info'!$B$11),"",INDIRECT(ADDRESS(ROW(),1,1,1,"Optimal Seating "&amp;'Tournament Info'!$B$11-1&amp;"R+F")))</f>
        <v>1</v>
      </c>
      <c r="B7" s="232" t="str">
        <f ca="1">IF(ISNUMBER(A7),VLOOKUP(A7,Methuselahs!$A$7:$E$206,2,FALSE()),"")</f>
        <v>Selim</v>
      </c>
      <c r="C7" s="233" t="str">
        <f ca="1">IF(ISNUMBER(A7),VLOOKUP(A7,Methuselahs!$A$7:$E$206,3,FALSE()),"")</f>
        <v>Ammouche</v>
      </c>
      <c r="D7" s="234">
        <f t="shared" ref="D7:D41" ca="1" si="0">IF(ISNUMBER(A7),FLOOR((ROW()-ROW($A$7))/5,1)+1,"")</f>
        <v>1</v>
      </c>
      <c r="E7" s="235"/>
      <c r="F7" s="233">
        <f t="shared" ref="F7:F41" si="1">IF(ISNUMBER(E7),E7,0)</f>
        <v>0</v>
      </c>
      <c r="G7" s="236">
        <f t="shared" ref="G7:G41" ca="1" si="2">IF(ISNUMBER($A7),IF(AND($F7&gt;=2,$H7=60),1,0),"")</f>
        <v>0</v>
      </c>
      <c r="H7" s="237">
        <f ca="1">IF(ISNUMBER(A7),IF(OR($S7=$U7,NOT(ISNA(MATCH($D7*5+$V$4,Override!$C$6:$C$124,0)))),$Q7,0),"")</f>
        <v>0</v>
      </c>
      <c r="I7" s="234">
        <f t="shared" ref="I7:I41" ca="1" si="3">IF(ISNUMBER(A7),IF(J7=5,K7,IF(AND(J7=4,OR(K7=4,K7=3)),K7+1,K7)),"")</f>
        <v>0</v>
      </c>
    </row>
    <row r="8" spans="1:9">
      <c r="A8" s="245">
        <f ca="1">IF(ISBLANK('Tournament Info'!$B$11),"",INDIRECT(ADDRESS(ROW(),1,1,1,"Optimal Seating "&amp;'Tournament Info'!$B$11-1&amp;"R+F")))</f>
        <v>2</v>
      </c>
      <c r="B8" s="246" t="str">
        <f ca="1">IF(ISNUMBER(A8),VLOOKUP(A8,Methuselahs!$A$7:$E$206,2,FALSE()),"")</f>
        <v>Joao</v>
      </c>
      <c r="C8" s="247" t="str">
        <f ca="1">IF(ISNUMBER(A8),VLOOKUP(A8,Methuselahs!$A$7:$E$206,3,FALSE()),"")</f>
        <v>Servolo</v>
      </c>
      <c r="D8" s="248">
        <f t="shared" ca="1" si="0"/>
        <v>1</v>
      </c>
      <c r="E8" s="249">
        <v>2</v>
      </c>
      <c r="F8" s="247">
        <f t="shared" si="1"/>
        <v>2</v>
      </c>
      <c r="G8" s="250">
        <f t="shared" ca="1" si="2"/>
        <v>0</v>
      </c>
      <c r="H8" s="251">
        <f ca="1">IF(ISNUMBER(A8),IF(OR($S8=$U8,NOT(ISNA(MATCH($D8*5+$V$4,Override!$C$6:$C$124,0)))),$Q8,0),"")</f>
        <v>0</v>
      </c>
      <c r="I8" s="248">
        <f t="shared" ca="1" si="3"/>
        <v>0</v>
      </c>
    </row>
    <row r="9" spans="1:9">
      <c r="A9" s="256">
        <f ca="1">IF(ISBLANK('Tournament Info'!$B$11),"",INDIRECT(ADDRESS(ROW(),1,1,1,"Optimal Seating "&amp;'Tournament Info'!$B$11-1&amp;"R+F")))</f>
        <v>3</v>
      </c>
      <c r="B9" s="232" t="str">
        <f ca="1">IF(ISNUMBER(A9),VLOOKUP(A9,Methuselahs!$A$7:$E$206,2,FALSE()),"")</f>
        <v>Tero</v>
      </c>
      <c r="C9" s="257" t="str">
        <f ca="1">IF(ISNUMBER(A9),VLOOKUP(A9,Methuselahs!$A$7:$E$206,3,FALSE()),"")</f>
        <v>Aalto</v>
      </c>
      <c r="D9" s="258">
        <f t="shared" ca="1" si="0"/>
        <v>1</v>
      </c>
      <c r="E9" s="259">
        <v>3</v>
      </c>
      <c r="F9" s="257">
        <f t="shared" si="1"/>
        <v>3</v>
      </c>
      <c r="G9" s="260">
        <f t="shared" ca="1" si="2"/>
        <v>0</v>
      </c>
      <c r="H9" s="261">
        <f ca="1">IF(ISNUMBER(A9),IF(OR($S9=$U9,NOT(ISNA(MATCH($D9*5+$V$4,Override!$C$6:$C$124,0)))),$Q9,0),"")</f>
        <v>0</v>
      </c>
      <c r="I9" s="258">
        <f t="shared" ca="1" si="3"/>
        <v>0</v>
      </c>
    </row>
    <row r="10" spans="1:9">
      <c r="A10" s="266">
        <f ca="1">IF(ISBLANK('Tournament Info'!$B$11),"",INDIRECT(ADDRESS(ROW(),1,1,1,"Optimal Seating "&amp;'Tournament Info'!$B$11-1&amp;"R+F")))</f>
        <v>4</v>
      </c>
      <c r="B10" s="202" t="str">
        <f ca="1">IF(ISNUMBER(A10),VLOOKUP(A10,Methuselahs!$A$7:$E$206,2,FALSE()),"")</f>
        <v>Nikolaj</v>
      </c>
      <c r="C10" s="267" t="str">
        <f ca="1">IF(ISNUMBER(A10),VLOOKUP(A10,Methuselahs!$A$7:$E$206,3,FALSE()),"")</f>
        <v>Wendt</v>
      </c>
      <c r="D10" s="268">
        <f t="shared" ca="1" si="0"/>
        <v>1</v>
      </c>
      <c r="E10" s="269"/>
      <c r="F10" s="267">
        <f t="shared" si="1"/>
        <v>0</v>
      </c>
      <c r="G10" s="250">
        <f t="shared" ca="1" si="2"/>
        <v>0</v>
      </c>
      <c r="H10" s="251">
        <f ca="1">IF(ISNUMBER(A10),IF(OR($S10=$U10,NOT(ISNA(MATCH($D10*5+$V$4,Override!$C$6:$C$124,0)))),$Q10,0),"")</f>
        <v>0</v>
      </c>
      <c r="I10" s="268">
        <f t="shared" ca="1" si="3"/>
        <v>0</v>
      </c>
    </row>
    <row r="11" spans="1:9" thickBot="1">
      <c r="A11" s="271">
        <f ca="1">IF(ISBLANK('Tournament Info'!$B$11),"",INDIRECT(ADDRESS(ROW(),1,1,1,"Optimal Seating "&amp;'Tournament Info'!$B$11-1&amp;"R+F")))</f>
        <v>5</v>
      </c>
      <c r="B11" s="272" t="str">
        <f ca="1">IF(ISNUMBER(A11),VLOOKUP(A11,Methuselahs!$A$7:$E$206,2,FALSE()),"")</f>
        <v>Jorge</v>
      </c>
      <c r="C11" s="273" t="str">
        <f ca="1">IF(ISNUMBER(A11),VLOOKUP(A11,Methuselahs!$A$7:$E$206,3,FALSE()),"")</f>
        <v>Delgado</v>
      </c>
      <c r="D11" s="274">
        <f t="shared" ca="1" si="0"/>
        <v>1</v>
      </c>
      <c r="E11" s="275"/>
      <c r="F11" s="273">
        <f t="shared" si="1"/>
        <v>0</v>
      </c>
      <c r="G11" s="260">
        <f t="shared" ca="1" si="2"/>
        <v>0</v>
      </c>
      <c r="H11" s="261">
        <f ca="1">IF(ISNUMBER(A11),IF(OR($S11=$U11,NOT(ISNA(MATCH($D11*5+$V$4,Override!$C$6:$C$124,0)))),$Q11,0),"")</f>
        <v>0</v>
      </c>
      <c r="I11" s="274">
        <f t="shared" ca="1" si="3"/>
        <v>0</v>
      </c>
    </row>
    <row r="12" spans="1:9">
      <c r="A12" s="231">
        <f ca="1">IF(ISBLANK('Tournament Info'!$B$11),"",INDIRECT(ADDRESS(ROW(),1,1,1,"Optimal Seating "&amp;'Tournament Info'!$B$11-1&amp;"R+F")))</f>
        <v>6</v>
      </c>
      <c r="B12" s="232" t="str">
        <f ca="1">IF(ISNUMBER(A12),VLOOKUP(A12,Methuselahs!$A$7:$E$206,2,FALSE()),"")</f>
        <v>Denis</v>
      </c>
      <c r="C12" s="233" t="str">
        <f ca="1">IF(ISNUMBER(A12),VLOOKUP(A12,Methuselahs!$A$7:$E$206,3,FALSE()),"")</f>
        <v>Bucar</v>
      </c>
      <c r="D12" s="234">
        <f t="shared" ca="1" si="0"/>
        <v>2</v>
      </c>
      <c r="E12" s="235">
        <v>5</v>
      </c>
      <c r="F12" s="233">
        <f t="shared" si="1"/>
        <v>5</v>
      </c>
      <c r="G12" s="236">
        <f t="shared" ca="1" si="2"/>
        <v>0</v>
      </c>
      <c r="H12" s="237">
        <f ca="1">IF(ISNUMBER(A12),IF(OR($S12=$U12,NOT(ISNA(MATCH($D12*5+$V$4,Override!$C$6:$C$124,0)))),$Q12,0),"")</f>
        <v>0</v>
      </c>
      <c r="I12" s="234">
        <f t="shared" ca="1" si="3"/>
        <v>0</v>
      </c>
    </row>
    <row r="13" spans="1:9">
      <c r="A13" s="245">
        <f ca="1">IF(ISBLANK('Tournament Info'!$B$11),"",INDIRECT(ADDRESS(ROW(),1,1,1,"Optimal Seating "&amp;'Tournament Info'!$B$11-1&amp;"R+F")))</f>
        <v>7</v>
      </c>
      <c r="B13" s="246" t="str">
        <f ca="1">IF(ISNUMBER(A13),VLOOKUP(A13,Methuselahs!$A$7:$E$206,2,FALSE()),"")</f>
        <v>Pedro</v>
      </c>
      <c r="C13" s="247" t="str">
        <f ca="1">IF(ISNUMBER(A13),VLOOKUP(A13,Methuselahs!$A$7:$E$206,3,FALSE()),"")</f>
        <v>Valentim</v>
      </c>
      <c r="D13" s="248">
        <f t="shared" ca="1" si="0"/>
        <v>2</v>
      </c>
      <c r="E13" s="249"/>
      <c r="F13" s="247">
        <f t="shared" si="1"/>
        <v>0</v>
      </c>
      <c r="G13" s="250">
        <f t="shared" ca="1" si="2"/>
        <v>0</v>
      </c>
      <c r="H13" s="251">
        <f ca="1">IF(ISNUMBER(A13),IF(OR($S13=$U13,NOT(ISNA(MATCH($D13*5+$V$4,Override!$C$6:$C$124,0)))),$Q13,0),"")</f>
        <v>0</v>
      </c>
      <c r="I13" s="248">
        <f t="shared" ca="1" si="3"/>
        <v>0</v>
      </c>
    </row>
    <row r="14" spans="1:9">
      <c r="A14" s="256">
        <f ca="1">IF(ISBLANK('Tournament Info'!$B$11),"",INDIRECT(ADDRESS(ROW(),1,1,1,"Optimal Seating "&amp;'Tournament Info'!$B$11-1&amp;"R+F")))</f>
        <v>8</v>
      </c>
      <c r="B14" s="232" t="str">
        <f ca="1">IF(ISNUMBER(A14),VLOOKUP(A14,Methuselahs!$A$7:$E$206,2,FALSE()),"")</f>
        <v>Marcin</v>
      </c>
      <c r="C14" s="257" t="str">
        <f ca="1">IF(ISNUMBER(A14),VLOOKUP(A14,Methuselahs!$A$7:$E$206,3,FALSE()),"")</f>
        <v>Zakrzewski</v>
      </c>
      <c r="D14" s="258">
        <f t="shared" ca="1" si="0"/>
        <v>2</v>
      </c>
      <c r="E14" s="259"/>
      <c r="F14" s="257">
        <f t="shared" si="1"/>
        <v>0</v>
      </c>
      <c r="G14" s="260">
        <f t="shared" ca="1" si="2"/>
        <v>0</v>
      </c>
      <c r="H14" s="261">
        <f ca="1">IF(ISNUMBER(A14),IF(OR($S14=$U14,NOT(ISNA(MATCH($D14*5+$V$4,Override!$C$6:$C$124,0)))),$Q14,0),"")</f>
        <v>0</v>
      </c>
      <c r="I14" s="258">
        <f t="shared" ca="1" si="3"/>
        <v>0</v>
      </c>
    </row>
    <row r="15" spans="1:9">
      <c r="A15" s="266">
        <f ca="1">IF(ISBLANK('Tournament Info'!$B$11),"",INDIRECT(ADDRESS(ROW(),1,1,1,"Optimal Seating "&amp;'Tournament Info'!$B$11-1&amp;"R+F")))</f>
        <v>9</v>
      </c>
      <c r="B15" s="202" t="str">
        <f ca="1">IF(ISNUMBER(A15),VLOOKUP(A15,Methuselahs!$A$7:$E$206,2,FALSE()),"")</f>
        <v>Zsolt</v>
      </c>
      <c r="C15" s="267" t="str">
        <f ca="1">IF(ISNUMBER(A15),VLOOKUP(A15,Methuselahs!$A$7:$E$206,3,FALSE()),"")</f>
        <v>Cziraki</v>
      </c>
      <c r="D15" s="268">
        <f t="shared" ca="1" si="0"/>
        <v>2</v>
      </c>
      <c r="E15" s="269"/>
      <c r="F15" s="267">
        <f t="shared" si="1"/>
        <v>0</v>
      </c>
      <c r="G15" s="250">
        <f t="shared" ca="1" si="2"/>
        <v>0</v>
      </c>
      <c r="H15" s="251">
        <f ca="1">IF(ISNUMBER(A15),IF(OR($S15=$U15,NOT(ISNA(MATCH($D15*5+$V$4,Override!$C$6:$C$124,0)))),$Q15,0),"")</f>
        <v>0</v>
      </c>
      <c r="I15" s="268">
        <f t="shared" ca="1" si="3"/>
        <v>0</v>
      </c>
    </row>
    <row r="16" spans="1:9" thickBot="1">
      <c r="A16" s="256">
        <f ca="1">IF(ISBLANK('Tournament Info'!$B$11),"",INDIRECT(ADDRESS(ROW(),1,1,1,"Optimal Seating "&amp;'Tournament Info'!$B$11-1&amp;"R+F")))</f>
        <v>10</v>
      </c>
      <c r="B16" s="272" t="str">
        <f ca="1">IF(ISNUMBER(A16),VLOOKUP(A16,Methuselahs!$A$7:$E$206,2,FALSE()),"")</f>
        <v>Danilo</v>
      </c>
      <c r="C16" s="273" t="str">
        <f ca="1">IF(ISNUMBER(A16),VLOOKUP(A16,Methuselahs!$A$7:$E$206,3,FALSE()),"")</f>
        <v>Torrisi</v>
      </c>
      <c r="D16" s="274">
        <f t="shared" ca="1" si="0"/>
        <v>2</v>
      </c>
      <c r="E16" s="275"/>
      <c r="F16" s="273">
        <f t="shared" si="1"/>
        <v>0</v>
      </c>
      <c r="G16" s="260">
        <f t="shared" ca="1" si="2"/>
        <v>0</v>
      </c>
      <c r="H16" s="261">
        <f ca="1">IF(ISNUMBER(A16),IF(OR($S16=$U16,NOT(ISNA(MATCH($D16*5+$V$4,Override!$C$6:$C$124,0)))),$Q16,0),"")</f>
        <v>0</v>
      </c>
      <c r="I16" s="274">
        <f t="shared" ca="1" si="3"/>
        <v>0</v>
      </c>
    </row>
    <row r="17" spans="1:9">
      <c r="A17" s="231">
        <f ca="1">IF(ISBLANK('Tournament Info'!$B$11),"",INDIRECT(ADDRESS(ROW(),1,1,1,"Optimal Seating "&amp;'Tournament Info'!$B$11-1&amp;"R+F")))</f>
        <v>11</v>
      </c>
      <c r="B17" s="232" t="str">
        <f ca="1">IF(ISNUMBER(A17),VLOOKUP(A17,Methuselahs!$A$7:$E$206,2,FALSE()),"")</f>
        <v>Lasse</v>
      </c>
      <c r="C17" s="233" t="str">
        <f ca="1">IF(ISNUMBER(A17),VLOOKUP(A17,Methuselahs!$A$7:$E$206,3,FALSE()),"")</f>
        <v>Aagaard</v>
      </c>
      <c r="D17" s="234">
        <f t="shared" ca="1" si="0"/>
        <v>3</v>
      </c>
      <c r="E17" s="235"/>
      <c r="F17" s="233">
        <f t="shared" si="1"/>
        <v>0</v>
      </c>
      <c r="G17" s="236">
        <f t="shared" ca="1" si="2"/>
        <v>0</v>
      </c>
      <c r="H17" s="237">
        <f ca="1">IF(ISNUMBER(A17),IF(OR($S17=$U17,NOT(ISNA(MATCH($D17*5+$V$4,Override!$C$6:$C$124,0)))),$Q17,0),"")</f>
        <v>0</v>
      </c>
      <c r="I17" s="234">
        <f t="shared" ca="1" si="3"/>
        <v>0</v>
      </c>
    </row>
    <row r="18" spans="1:9">
      <c r="A18" s="245">
        <f ca="1">IF(ISBLANK('Tournament Info'!$B$11),"",INDIRECT(ADDRESS(ROW(),1,1,1,"Optimal Seating "&amp;'Tournament Info'!$B$11-1&amp;"R+F")))</f>
        <v>12</v>
      </c>
      <c r="B18" s="246" t="str">
        <f ca="1">IF(ISNUMBER(A18),VLOOKUP(A18,Methuselahs!$A$7:$E$206,2,FALSE()),"")</f>
        <v>Gyula</v>
      </c>
      <c r="C18" s="247" t="str">
        <f ca="1">IF(ISNUMBER(A18),VLOOKUP(A18,Methuselahs!$A$7:$E$206,3,FALSE()),"")</f>
        <v>Erdos</v>
      </c>
      <c r="D18" s="248">
        <f t="shared" ca="1" si="0"/>
        <v>3</v>
      </c>
      <c r="E18" s="249">
        <v>3</v>
      </c>
      <c r="F18" s="247">
        <f t="shared" si="1"/>
        <v>3</v>
      </c>
      <c r="G18" s="250">
        <f t="shared" ca="1" si="2"/>
        <v>0</v>
      </c>
      <c r="H18" s="251">
        <f ca="1">IF(ISNUMBER(A18),IF(OR($S18=$U18,NOT(ISNA(MATCH($D18*5+$V$4,Override!$C$6:$C$124,0)))),$Q18,0),"")</f>
        <v>0</v>
      </c>
      <c r="I18" s="248">
        <f t="shared" ca="1" si="3"/>
        <v>0</v>
      </c>
    </row>
    <row r="19" spans="1:9">
      <c r="A19" s="256">
        <f ca="1">IF(ISBLANK('Tournament Info'!$B$11),"",INDIRECT(ADDRESS(ROW(),1,1,1,"Optimal Seating "&amp;'Tournament Info'!$B$11-1&amp;"R+F")))</f>
        <v>13</v>
      </c>
      <c r="B19" s="232" t="str">
        <f ca="1">IF(ISNUMBER(A19),VLOOKUP(A19,Methuselahs!$A$7:$E$206,2,FALSE()),"")</f>
        <v>Alessandro</v>
      </c>
      <c r="C19" s="257" t="str">
        <f ca="1">IF(ISNUMBER(A19),VLOOKUP(A19,Methuselahs!$A$7:$E$206,3,FALSE()),"")</f>
        <v>Aprigliano</v>
      </c>
      <c r="D19" s="258">
        <f t="shared" ca="1" si="0"/>
        <v>3</v>
      </c>
      <c r="E19" s="259"/>
      <c r="F19" s="257">
        <f t="shared" si="1"/>
        <v>0</v>
      </c>
      <c r="G19" s="260">
        <f t="shared" ca="1" si="2"/>
        <v>0</v>
      </c>
      <c r="H19" s="261">
        <f ca="1">IF(ISNUMBER(A19),IF(OR($S19=$U19,NOT(ISNA(MATCH($D19*5+$V$4,Override!$C$6:$C$124,0)))),$Q19,0),"")</f>
        <v>0</v>
      </c>
      <c r="I19" s="258">
        <f t="shared" ca="1" si="3"/>
        <v>0</v>
      </c>
    </row>
    <row r="20" spans="1:9">
      <c r="A20" s="266">
        <f ca="1">IF(ISBLANK('Tournament Info'!$B$11),"",INDIRECT(ADDRESS(ROW(),1,1,1,"Optimal Seating "&amp;'Tournament Info'!$B$11-1&amp;"R+F")))</f>
        <v>14</v>
      </c>
      <c r="B20" s="202" t="str">
        <f ca="1">IF(ISNUMBER(A20),VLOOKUP(A20,Methuselahs!$A$7:$E$206,2,FALSE()),"")</f>
        <v>Sergio</v>
      </c>
      <c r="C20" s="267" t="str">
        <f ca="1">IF(ISNUMBER(A20),VLOOKUP(A20,Methuselahs!$A$7:$E$206,3,FALSE()),"")</f>
        <v>Martins</v>
      </c>
      <c r="D20" s="268">
        <f t="shared" ca="1" si="0"/>
        <v>3</v>
      </c>
      <c r="E20" s="269">
        <v>2</v>
      </c>
      <c r="F20" s="267">
        <f t="shared" si="1"/>
        <v>2</v>
      </c>
      <c r="G20" s="250">
        <f t="shared" ca="1" si="2"/>
        <v>0</v>
      </c>
      <c r="H20" s="251">
        <f ca="1">IF(ISNUMBER(A20),IF(OR($S20=$U20,NOT(ISNA(MATCH($D20*5+$V$4,Override!$C$6:$C$124,0)))),$Q20,0),"")</f>
        <v>0</v>
      </c>
      <c r="I20" s="268">
        <f t="shared" ca="1" si="3"/>
        <v>0</v>
      </c>
    </row>
    <row r="21" spans="1:9" thickBot="1">
      <c r="A21" s="271">
        <f ca="1">IF(ISBLANK('Tournament Info'!$B$11),"",INDIRECT(ADDRESS(ROW(),1,1,1,"Optimal Seating "&amp;'Tournament Info'!$B$11-1&amp;"R+F")))</f>
        <v>15</v>
      </c>
      <c r="B21" s="272" t="str">
        <f ca="1">IF(ISNUMBER(A21),VLOOKUP(A21,Methuselahs!$A$7:$E$206,2,FALSE()),"")</f>
        <v>Dominik</v>
      </c>
      <c r="C21" s="273" t="str">
        <f ca="1">IF(ISNUMBER(A21),VLOOKUP(A21,Methuselahs!$A$7:$E$206,3,FALSE()),"")</f>
        <v>Trupcevic</v>
      </c>
      <c r="D21" s="274">
        <f t="shared" ca="1" si="0"/>
        <v>3</v>
      </c>
      <c r="E21" s="275" t="s">
        <v>310</v>
      </c>
      <c r="F21" s="273">
        <f t="shared" si="1"/>
        <v>0</v>
      </c>
      <c r="G21" s="260">
        <f t="shared" ca="1" si="2"/>
        <v>0</v>
      </c>
      <c r="H21" s="261">
        <f ca="1">IF(ISNUMBER(A21),IF(OR($S21=$U21,NOT(ISNA(MATCH($D21*5+$V$4,Override!$C$6:$C$124,0)))),$Q21,0),"")</f>
        <v>0</v>
      </c>
      <c r="I21" s="274">
        <f t="shared" ca="1" si="3"/>
        <v>0</v>
      </c>
    </row>
    <row r="22" spans="1:9">
      <c r="A22" s="231">
        <f ca="1">IF(ISBLANK('Tournament Info'!$B$11),"",INDIRECT(ADDRESS(ROW(),1,1,1,"Optimal Seating "&amp;'Tournament Info'!$B$11-1&amp;"R+F")))</f>
        <v>16</v>
      </c>
      <c r="B22" s="232" t="str">
        <f ca="1">IF(ISNUMBER(A22),VLOOKUP(A22,Methuselahs!$A$7:$E$206,2,FALSE()),"")</f>
        <v>David</v>
      </c>
      <c r="C22" s="233" t="str">
        <f ca="1">IF(ISNUMBER(A22),VLOOKUP(A22,Methuselahs!$A$7:$E$206,3,FALSE()),"")</f>
        <v>Luhaaar</v>
      </c>
      <c r="D22" s="234">
        <f t="shared" ca="1" si="0"/>
        <v>4</v>
      </c>
      <c r="E22" s="235">
        <v>1</v>
      </c>
      <c r="F22" s="233">
        <f t="shared" si="1"/>
        <v>1</v>
      </c>
      <c r="G22" s="236">
        <f t="shared" ca="1" si="2"/>
        <v>0</v>
      </c>
      <c r="H22" s="237">
        <f ca="1">IF(ISNUMBER(A22),IF(OR($S22=$U22,NOT(ISNA(MATCH($D22*5+$V$4,Override!$C$6:$C$124,0)))),$Q22,0),"")</f>
        <v>0</v>
      </c>
      <c r="I22" s="234">
        <f t="shared" ca="1" si="3"/>
        <v>0</v>
      </c>
    </row>
    <row r="23" spans="1:9">
      <c r="A23" s="245">
        <f ca="1">IF(ISBLANK('Tournament Info'!$B$11),"",INDIRECT(ADDRESS(ROW(),1,1,1,"Optimal Seating "&amp;'Tournament Info'!$B$11-1&amp;"R+F")))</f>
        <v>17</v>
      </c>
      <c r="B23" s="246" t="str">
        <f ca="1">IF(ISNUMBER(A23),VLOOKUP(A23,Methuselahs!$A$7:$E$206,2,FALSE()),"")</f>
        <v>Martin</v>
      </c>
      <c r="C23" s="247" t="str">
        <f ca="1">IF(ISNUMBER(A23),VLOOKUP(A23,Methuselahs!$A$7:$E$206,3,FALSE()),"")</f>
        <v>Weinmyer</v>
      </c>
      <c r="D23" s="248">
        <f t="shared" ca="1" si="0"/>
        <v>4</v>
      </c>
      <c r="E23" s="249"/>
      <c r="F23" s="247">
        <f t="shared" si="1"/>
        <v>0</v>
      </c>
      <c r="G23" s="250">
        <f t="shared" ca="1" si="2"/>
        <v>0</v>
      </c>
      <c r="H23" s="251">
        <f ca="1">IF(ISNUMBER(A23),IF(OR($S23=$U23,NOT(ISNA(MATCH($D23*5+$V$4,Override!$C$6:$C$124,0)))),$Q23,0),"")</f>
        <v>0</v>
      </c>
      <c r="I23" s="248">
        <f t="shared" ca="1" si="3"/>
        <v>0</v>
      </c>
    </row>
    <row r="24" spans="1:9">
      <c r="A24" s="256">
        <f ca="1">IF(ISBLANK('Tournament Info'!$B$11),"",INDIRECT(ADDRESS(ROW(),1,1,1,"Optimal Seating "&amp;'Tournament Info'!$B$11-1&amp;"R+F")))</f>
        <v>18</v>
      </c>
      <c r="B24" s="232" t="str">
        <f ca="1">IF(ISNUMBER(A24),VLOOKUP(A24,Methuselahs!$A$7:$E$206,2,FALSE()),"")</f>
        <v>Jozef</v>
      </c>
      <c r="C24" s="257" t="str">
        <f ca="1">IF(ISNUMBER(A24),VLOOKUP(A24,Methuselahs!$A$7:$E$206,3,FALSE()),"")</f>
        <v>Patrnciak</v>
      </c>
      <c r="D24" s="258">
        <f t="shared" ca="1" si="0"/>
        <v>4</v>
      </c>
      <c r="E24" s="259"/>
      <c r="F24" s="257">
        <f t="shared" si="1"/>
        <v>0</v>
      </c>
      <c r="G24" s="260">
        <f t="shared" ca="1" si="2"/>
        <v>0</v>
      </c>
      <c r="H24" s="261">
        <f ca="1">IF(ISNUMBER(A24),IF(OR($S24=$U24,NOT(ISNA(MATCH($D24*5+$V$4,Override!$C$6:$C$124,0)))),$Q24,0),"")</f>
        <v>0</v>
      </c>
      <c r="I24" s="258">
        <f t="shared" ca="1" si="3"/>
        <v>0</v>
      </c>
    </row>
    <row r="25" spans="1:9">
      <c r="A25" s="266">
        <f ca="1">IF(ISBLANK('Tournament Info'!$B$11),"",INDIRECT(ADDRESS(ROW(),1,1,1,"Optimal Seating "&amp;'Tournament Info'!$B$11-1&amp;"R+F")))</f>
        <v>19</v>
      </c>
      <c r="B25" s="202" t="str">
        <f ca="1">IF(ISNUMBER(A25),VLOOKUP(A25,Methuselahs!$A$7:$E$206,2,FALSE()),"")</f>
        <v>Ben</v>
      </c>
      <c r="C25" s="267" t="str">
        <f ca="1">IF(ISNUMBER(A25),VLOOKUP(A25,Methuselahs!$A$7:$E$206,3,FALSE()),"")</f>
        <v>Fox</v>
      </c>
      <c r="D25" s="268">
        <f t="shared" ca="1" si="0"/>
        <v>4</v>
      </c>
      <c r="E25" s="269"/>
      <c r="F25" s="267">
        <f t="shared" si="1"/>
        <v>0</v>
      </c>
      <c r="G25" s="250">
        <f t="shared" ca="1" si="2"/>
        <v>0</v>
      </c>
      <c r="H25" s="251">
        <f ca="1">IF(ISNUMBER(A25),IF(OR($S25=$U25,NOT(ISNA(MATCH($D25*5+$V$4,Override!$C$6:$C$124,0)))),$Q25,0),"")</f>
        <v>0</v>
      </c>
      <c r="I25" s="268">
        <f t="shared" ca="1" si="3"/>
        <v>0</v>
      </c>
    </row>
    <row r="26" spans="1:9" thickBot="1">
      <c r="A26" s="271">
        <f ca="1">IF(ISBLANK('Tournament Info'!$B$11),"",INDIRECT(ADDRESS(ROW(),1,1,1,"Optimal Seating "&amp;'Tournament Info'!$B$11-1&amp;"R+F")))</f>
        <v>20</v>
      </c>
      <c r="B26" s="272" t="str">
        <f ca="1">IF(ISNUMBER(A26),VLOOKUP(A26,Methuselahs!$A$7:$E$206,2,FALSE()),"")</f>
        <v>Tommi</v>
      </c>
      <c r="C26" s="273" t="str">
        <f ca="1">IF(ISNUMBER(A26),VLOOKUP(A26,Methuselahs!$A$7:$E$206,3,FALSE()),"")</f>
        <v>Hakomaa</v>
      </c>
      <c r="D26" s="274">
        <f t="shared" ca="1" si="0"/>
        <v>4</v>
      </c>
      <c r="E26" s="275">
        <v>4</v>
      </c>
      <c r="F26" s="273">
        <f t="shared" si="1"/>
        <v>4</v>
      </c>
      <c r="G26" s="260">
        <f t="shared" ca="1" si="2"/>
        <v>0</v>
      </c>
      <c r="H26" s="261">
        <f ca="1">IF(ISNUMBER(A26),IF(OR($S26=$U26,NOT(ISNA(MATCH($D26*5+$V$4,Override!$C$6:$C$124,0)))),$Q26,0),"")</f>
        <v>0</v>
      </c>
      <c r="I26" s="274">
        <f t="shared" ca="1" si="3"/>
        <v>0</v>
      </c>
    </row>
    <row r="27" spans="1:9">
      <c r="A27" s="231">
        <f ca="1">IF(ISBLANK('Tournament Info'!$B$11),"",INDIRECT(ADDRESS(ROW(),1,1,1,"Optimal Seating "&amp;'Tournament Info'!$B$11-1&amp;"R+F")))</f>
        <v>21</v>
      </c>
      <c r="B27" s="232" t="str">
        <f ca="1">IF(ISNUMBER(A27),VLOOKUP(A27,Methuselahs!$A$7:$E$206,2,FALSE()),"")</f>
        <v>Stanisław</v>
      </c>
      <c r="C27" s="233" t="str">
        <f ca="1">IF(ISNUMBER(A27),VLOOKUP(A27,Methuselahs!$A$7:$E$206,3,FALSE()),"")</f>
        <v>Szczepaniak</v>
      </c>
      <c r="D27" s="234">
        <f t="shared" ca="1" si="0"/>
        <v>5</v>
      </c>
      <c r="E27" s="235">
        <v>2</v>
      </c>
      <c r="F27" s="233">
        <f t="shared" si="1"/>
        <v>2</v>
      </c>
      <c r="G27" s="236">
        <f t="shared" ca="1" si="2"/>
        <v>0</v>
      </c>
      <c r="H27" s="237">
        <f ca="1">IF(ISNUMBER(A27),IF(OR($S27=$U27,NOT(ISNA(MATCH($D27*5+$V$4,Override!$C$6:$C$124,0)))),$Q27,0),"")</f>
        <v>0</v>
      </c>
      <c r="I27" s="234">
        <f t="shared" ca="1" si="3"/>
        <v>0</v>
      </c>
    </row>
    <row r="28" spans="1:9">
      <c r="A28" s="245">
        <f ca="1">IF(ISBLANK('Tournament Info'!$B$11),"",INDIRECT(ADDRESS(ROW(),1,1,1,"Optimal Seating "&amp;'Tournament Info'!$B$11-1&amp;"R+F")))</f>
        <v>22</v>
      </c>
      <c r="B28" s="246" t="str">
        <f ca="1">IF(ISNUMBER(A28),VLOOKUP(A28,Methuselahs!$A$7:$E$206,2,FALSE()),"")</f>
        <v>Maciej</v>
      </c>
      <c r="C28" s="247" t="str">
        <f ca="1">IF(ISNUMBER(A28),VLOOKUP(A28,Methuselahs!$A$7:$E$206,3,FALSE()),"")</f>
        <v>Bernart</v>
      </c>
      <c r="D28" s="248">
        <f t="shared" ca="1" si="0"/>
        <v>5</v>
      </c>
      <c r="E28" s="249"/>
      <c r="F28" s="247">
        <f t="shared" si="1"/>
        <v>0</v>
      </c>
      <c r="G28" s="250">
        <f t="shared" ca="1" si="2"/>
        <v>0</v>
      </c>
      <c r="H28" s="251">
        <f ca="1">IF(ISNUMBER(A28),IF(OR($S28=$U28,NOT(ISNA(MATCH($D28*5+$V$4,Override!$C$6:$C$124,0)))),$Q28,0),"")</f>
        <v>0</v>
      </c>
      <c r="I28" s="248">
        <f t="shared" ca="1" si="3"/>
        <v>0</v>
      </c>
    </row>
    <row r="29" spans="1:9">
      <c r="A29" s="256">
        <f ca="1">IF(ISBLANK('Tournament Info'!$B$11),"",INDIRECT(ADDRESS(ROW(),1,1,1,"Optimal Seating "&amp;'Tournament Info'!$B$11-1&amp;"R+F")))</f>
        <v>23</v>
      </c>
      <c r="B29" s="232" t="str">
        <f ca="1">IF(ISNUMBER(A29),VLOOKUP(A29,Methuselahs!$A$7:$E$206,2,FALSE()),"")</f>
        <v>Lovre</v>
      </c>
      <c r="C29" s="257" t="str">
        <f ca="1">IF(ISNUMBER(A29),VLOOKUP(A29,Methuselahs!$A$7:$E$206,3,FALSE()),"")</f>
        <v>de Grisogono</v>
      </c>
      <c r="D29" s="258">
        <f t="shared" ca="1" si="0"/>
        <v>5</v>
      </c>
      <c r="E29" s="259"/>
      <c r="F29" s="257">
        <f t="shared" si="1"/>
        <v>0</v>
      </c>
      <c r="G29" s="260">
        <f t="shared" ca="1" si="2"/>
        <v>0</v>
      </c>
      <c r="H29" s="261">
        <f ca="1">IF(ISNUMBER(A29),IF(OR($S29=$U29,NOT(ISNA(MATCH($D29*5+$V$4,Override!$C$6:$C$124,0)))),$Q29,0),"")</f>
        <v>0</v>
      </c>
      <c r="I29" s="258">
        <f t="shared" ca="1" si="3"/>
        <v>0</v>
      </c>
    </row>
    <row r="30" spans="1:9">
      <c r="A30" s="266">
        <f ca="1">IF(ISBLANK('Tournament Info'!$B$11),"",INDIRECT(ADDRESS(ROW(),1,1,1,"Optimal Seating "&amp;'Tournament Info'!$B$11-1&amp;"R+F")))</f>
        <v>24</v>
      </c>
      <c r="B30" s="202" t="str">
        <f ca="1">IF(ISNUMBER(A30),VLOOKUP(A30,Methuselahs!$A$7:$E$206,2,FALSE()),"")</f>
        <v>Teemu</v>
      </c>
      <c r="C30" s="267" t="str">
        <f ca="1">IF(ISNUMBER(A30),VLOOKUP(A30,Methuselahs!$A$7:$E$206,3,FALSE()),"")</f>
        <v>Sainomaa</v>
      </c>
      <c r="D30" s="268">
        <f t="shared" ca="1" si="0"/>
        <v>5</v>
      </c>
      <c r="E30" s="269">
        <v>2</v>
      </c>
      <c r="F30" s="267">
        <f t="shared" si="1"/>
        <v>2</v>
      </c>
      <c r="G30" s="250">
        <f t="shared" ca="1" si="2"/>
        <v>0</v>
      </c>
      <c r="H30" s="251">
        <f ca="1">IF(ISNUMBER(A30),IF(OR($S30=$U30,NOT(ISNA(MATCH($D30*5+$V$4,Override!$C$6:$C$124,0)))),$Q30,0),"")</f>
        <v>0</v>
      </c>
      <c r="I30" s="268">
        <f t="shared" ca="1" si="3"/>
        <v>0</v>
      </c>
    </row>
    <row r="31" spans="1:9" thickBot="1">
      <c r="A31" t="str">
        <f ca="1">IF(ISBLANK('Tournament Info'!$B$11),"",INDIRECT(ADDRESS(ROW(),1,1,1,"Optimal Seating "&amp;'Tournament Info'!$B$11-1&amp;"R+F")))</f>
        <v/>
      </c>
      <c r="B31" t="str">
        <f ca="1">IF(ISNUMBER(A31),VLOOKUP(A31,Methuselahs!$A$7:$E$206,2,FALSE()),"")</f>
        <v/>
      </c>
      <c r="C31" t="str">
        <f ca="1">IF(ISNUMBER(A31),VLOOKUP(A31,Methuselahs!$A$7:$E$206,3,FALSE()),"")</f>
        <v/>
      </c>
      <c r="D31" s="274" t="str">
        <f t="shared" ca="1" si="0"/>
        <v/>
      </c>
      <c r="E31" s="275"/>
      <c r="F31" s="273">
        <f t="shared" si="1"/>
        <v>0</v>
      </c>
      <c r="G31" s="260" t="str">
        <f t="shared" ca="1" si="2"/>
        <v/>
      </c>
      <c r="H31" t="str">
        <f ca="1">IF(ISNUMBER(A31),IF(OR($S31=$U31,NOT(ISNA(MATCH($D31*5+$V$4,Override!$C$6:$C$124,0)))),$Q31,0),"")</f>
        <v/>
      </c>
      <c r="I31" s="274" t="str">
        <f t="shared" ca="1" si="3"/>
        <v/>
      </c>
    </row>
    <row r="32" spans="1:9">
      <c r="A32" s="231">
        <f ca="1">IF(ISBLANK('Tournament Info'!$B$11),"",INDIRECT(ADDRESS(ROW(),1,1,1,"Optimal Seating "&amp;'Tournament Info'!$B$11-1&amp;"R+F")))</f>
        <v>25</v>
      </c>
      <c r="B32" s="232" t="str">
        <f ca="1">IF(ISNUMBER(A32),VLOOKUP(A32,Methuselahs!$A$7:$E$206,2,FALSE()),"")</f>
        <v>Marcin</v>
      </c>
      <c r="C32" s="233" t="str">
        <f ca="1">IF(ISNUMBER(A32),VLOOKUP(A32,Methuselahs!$A$7:$E$206,3,FALSE()),"")</f>
        <v>Watras</v>
      </c>
      <c r="D32" s="234">
        <f t="shared" ca="1" si="0"/>
        <v>6</v>
      </c>
      <c r="E32" s="235">
        <v>2</v>
      </c>
      <c r="F32" s="233">
        <f t="shared" si="1"/>
        <v>2</v>
      </c>
      <c r="G32" s="236">
        <f t="shared" ca="1" si="2"/>
        <v>0</v>
      </c>
      <c r="H32" s="237">
        <f ca="1">IF(ISNUMBER(A32),IF(OR($S32=$U32,NOT(ISNA(MATCH($D32*5+$V$4,Override!$C$6:$C$124,0)))),$Q32,0),"")</f>
        <v>0</v>
      </c>
      <c r="I32" s="234">
        <f t="shared" ca="1" si="3"/>
        <v>0</v>
      </c>
    </row>
    <row r="33" spans="1:9">
      <c r="A33" s="245">
        <f ca="1">IF(ISBLANK('Tournament Info'!$B$11),"",INDIRECT(ADDRESS(ROW(),1,1,1,"Optimal Seating "&amp;'Tournament Info'!$B$11-1&amp;"R+F")))</f>
        <v>26</v>
      </c>
      <c r="B33" s="246" t="str">
        <f ca="1">IF(ISNUMBER(A33),VLOOKUP(A33,Methuselahs!$A$7:$E$206,2,FALSE()),"")</f>
        <v>Aleksandr</v>
      </c>
      <c r="C33" s="247" t="str">
        <f ca="1">IF(ISNUMBER(A33),VLOOKUP(A33,Methuselahs!$A$7:$E$206,3,FALSE()),"")</f>
        <v>Mandrichenko</v>
      </c>
      <c r="D33" s="248">
        <f t="shared" ca="1" si="0"/>
        <v>6</v>
      </c>
      <c r="E33" s="249">
        <v>2</v>
      </c>
      <c r="F33" s="247">
        <f t="shared" si="1"/>
        <v>2</v>
      </c>
      <c r="G33" s="250">
        <f t="shared" ca="1" si="2"/>
        <v>0</v>
      </c>
      <c r="H33" s="251">
        <f ca="1">IF(ISNUMBER(A33),IF(OR($S33=$U33,NOT(ISNA(MATCH($D33*5+$V$4,Override!$C$6:$C$124,0)))),$Q33,0),"")</f>
        <v>0</v>
      </c>
      <c r="I33" s="248">
        <f t="shared" ca="1" si="3"/>
        <v>0</v>
      </c>
    </row>
    <row r="34" spans="1:9">
      <c r="A34" s="256">
        <f ca="1">IF(ISBLANK('Tournament Info'!$B$11),"",INDIRECT(ADDRESS(ROW(),1,1,1,"Optimal Seating "&amp;'Tournament Info'!$B$11-1&amp;"R+F")))</f>
        <v>27</v>
      </c>
      <c r="B34" s="232" t="str">
        <f ca="1">IF(ISNUMBER(A34),VLOOKUP(A34,Methuselahs!$A$7:$E$206,2,FALSE()),"")</f>
        <v>Paolo</v>
      </c>
      <c r="C34" s="257" t="str">
        <f ca="1">IF(ISNUMBER(A34),VLOOKUP(A34,Methuselahs!$A$7:$E$206,3,FALSE()),"")</f>
        <v>Pasqualin</v>
      </c>
      <c r="D34" s="258">
        <f t="shared" ca="1" si="0"/>
        <v>6</v>
      </c>
      <c r="E34" s="259"/>
      <c r="F34" s="257">
        <f t="shared" si="1"/>
        <v>0</v>
      </c>
      <c r="G34" s="260">
        <f t="shared" ca="1" si="2"/>
        <v>0</v>
      </c>
      <c r="H34" s="261">
        <f ca="1">IF(ISNUMBER(A34),IF(OR($S34=$U34,NOT(ISNA(MATCH($D34*5+$V$4,Override!$C$6:$C$124,0)))),$Q34,0),"")</f>
        <v>0</v>
      </c>
      <c r="I34" s="258">
        <f t="shared" ca="1" si="3"/>
        <v>0</v>
      </c>
    </row>
    <row r="35" spans="1:9">
      <c r="A35" s="266">
        <f ca="1">IF(ISBLANK('Tournament Info'!$B$11),"",INDIRECT(ADDRESS(ROW(),1,1,1,"Optimal Seating "&amp;'Tournament Info'!$B$11-1&amp;"R+F")))</f>
        <v>28</v>
      </c>
      <c r="B35" s="202" t="str">
        <f ca="1">IF(ISNUMBER(A35),VLOOKUP(A35,Methuselahs!$A$7:$E$206,2,FALSE()),"")</f>
        <v>Piotr</v>
      </c>
      <c r="C35" s="267" t="str">
        <f ca="1">IF(ISNUMBER(A35),VLOOKUP(A35,Methuselahs!$A$7:$E$206,3,FALSE()),"")</f>
        <v>Jurczak</v>
      </c>
      <c r="D35" s="268">
        <f t="shared" ca="1" si="0"/>
        <v>6</v>
      </c>
      <c r="E35" s="269"/>
      <c r="F35" s="267">
        <f t="shared" si="1"/>
        <v>0</v>
      </c>
      <c r="G35" s="250">
        <f t="shared" ca="1" si="2"/>
        <v>0</v>
      </c>
      <c r="H35" s="251">
        <f ca="1">IF(ISNUMBER(A35),IF(OR($S35=$U35,NOT(ISNA(MATCH($D35*5+$V$4,Override!$C$6:$C$124,0)))),$Q35,0),"")</f>
        <v>0</v>
      </c>
      <c r="I35" s="268">
        <f t="shared" ca="1" si="3"/>
        <v>0</v>
      </c>
    </row>
    <row r="36" spans="1:9" thickBot="1">
      <c r="A36" t="str">
        <f ca="1">IF(ISBLANK('Tournament Info'!$B$11),"",INDIRECT(ADDRESS(ROW(),1,1,1,"Optimal Seating "&amp;'Tournament Info'!$B$11-1&amp;"R+F")))</f>
        <v/>
      </c>
      <c r="B36" t="str">
        <f ca="1">IF(ISNUMBER(A36),VLOOKUP(A36,Methuselahs!$A$7:$E$206,2,FALSE()),"")</f>
        <v/>
      </c>
      <c r="C36" t="str">
        <f ca="1">IF(ISNUMBER(A36),VLOOKUP(A36,Methuselahs!$A$7:$E$206,3,FALSE()),"")</f>
        <v/>
      </c>
      <c r="D36" s="274" t="str">
        <f t="shared" ca="1" si="0"/>
        <v/>
      </c>
      <c r="E36" s="275"/>
      <c r="F36" s="273">
        <f t="shared" si="1"/>
        <v>0</v>
      </c>
      <c r="G36" s="260" t="str">
        <f t="shared" ca="1" si="2"/>
        <v/>
      </c>
      <c r="H36" t="str">
        <f ca="1">IF(ISNUMBER(A36),IF(OR($S36=$U36,NOT(ISNA(MATCH($D36*5+$V$4,Override!$C$6:$C$124,0)))),$Q36,0),"")</f>
        <v/>
      </c>
      <c r="I36" s="274" t="str">
        <f t="shared" ca="1" si="3"/>
        <v/>
      </c>
    </row>
    <row r="37" spans="1:9">
      <c r="A37" s="231">
        <f ca="1">IF(ISBLANK('Tournament Info'!$B$11),"",INDIRECT(ADDRESS(ROW(),1,1,1,"Optimal Seating "&amp;'Tournament Info'!$B$11-1&amp;"R+F")))</f>
        <v>29</v>
      </c>
      <c r="B37" s="232" t="str">
        <f ca="1">IF(ISNUMBER(A37),VLOOKUP(A37,Methuselahs!$A$7:$E$206,2,FALSE()),"")</f>
        <v>Djordje</v>
      </c>
      <c r="C37" s="233" t="str">
        <f ca="1">IF(ISNUMBER(A37),VLOOKUP(A37,Methuselahs!$A$7:$E$206,3,FALSE()),"")</f>
        <v>Sutic</v>
      </c>
      <c r="D37" s="234">
        <f t="shared" ca="1" si="0"/>
        <v>7</v>
      </c>
      <c r="E37" s="235">
        <v>1</v>
      </c>
      <c r="F37" s="233">
        <f t="shared" si="1"/>
        <v>1</v>
      </c>
      <c r="G37" s="236">
        <f t="shared" ca="1" si="2"/>
        <v>0</v>
      </c>
      <c r="H37" s="237">
        <f ca="1">IF(ISNUMBER(A37),IF(OR($S37=$U37,NOT(ISNA(MATCH($D37*5+$V$4,Override!$C$6:$C$124,0)))),$Q37,0),"")</f>
        <v>0</v>
      </c>
      <c r="I37" s="234">
        <f t="shared" ca="1" si="3"/>
        <v>0</v>
      </c>
    </row>
    <row r="38" spans="1:9">
      <c r="A38" s="245">
        <f ca="1">IF(ISBLANK('Tournament Info'!$B$11),"",INDIRECT(ADDRESS(ROW(),1,1,1,"Optimal Seating "&amp;'Tournament Info'!$B$11-1&amp;"R+F")))</f>
        <v>30</v>
      </c>
      <c r="B38" s="246" t="str">
        <f ca="1">IF(ISNUMBER(A38),VLOOKUP(A38,Methuselahs!$A$7:$E$206,2,FALSE()),"")</f>
        <v>Thomas</v>
      </c>
      <c r="C38" s="247" t="str">
        <f ca="1">IF(ISNUMBER(A38),VLOOKUP(A38,Methuselahs!$A$7:$E$206,3,FALSE()),"")</f>
        <v>Stellmach</v>
      </c>
      <c r="D38" s="248">
        <f t="shared" ca="1" si="0"/>
        <v>7</v>
      </c>
      <c r="E38" s="249"/>
      <c r="F38" s="247">
        <f t="shared" si="1"/>
        <v>0</v>
      </c>
      <c r="G38" s="250">
        <f t="shared" ca="1" si="2"/>
        <v>0</v>
      </c>
      <c r="H38" s="251">
        <f ca="1">IF(ISNUMBER(A38),IF(OR($S38=$U38,NOT(ISNA(MATCH($D38*5+$V$4,Override!$C$6:$C$124,0)))),$Q38,0),"")</f>
        <v>0</v>
      </c>
      <c r="I38" s="248">
        <f t="shared" ca="1" si="3"/>
        <v>0</v>
      </c>
    </row>
    <row r="39" spans="1:9">
      <c r="A39" s="256">
        <f ca="1">IF(ISBLANK('Tournament Info'!$B$11),"",INDIRECT(ADDRESS(ROW(),1,1,1,"Optimal Seating "&amp;'Tournament Info'!$B$11-1&amp;"R+F")))</f>
        <v>31</v>
      </c>
      <c r="B39" s="232" t="str">
        <f ca="1">IF(ISNUMBER(A39),VLOOKUP(A39,Methuselahs!$A$7:$E$206,2,FALSE()),"")</f>
        <v>Edouard</v>
      </c>
      <c r="C39" s="257" t="str">
        <f ca="1">IF(ISNUMBER(A39),VLOOKUP(A39,Methuselahs!$A$7:$E$206,3,FALSE()),"")</f>
        <v>Menneson</v>
      </c>
      <c r="D39" s="258">
        <f t="shared" ca="1" si="0"/>
        <v>7</v>
      </c>
      <c r="E39" s="259">
        <v>3</v>
      </c>
      <c r="F39" s="257">
        <f t="shared" si="1"/>
        <v>3</v>
      </c>
      <c r="G39" s="260">
        <f t="shared" ca="1" si="2"/>
        <v>0</v>
      </c>
      <c r="H39" s="261">
        <f ca="1">IF(ISNUMBER(A39),IF(OR($S39=$U39,NOT(ISNA(MATCH($D39*5+$V$4,Override!$C$6:$C$124,0)))),$Q39,0),"")</f>
        <v>0</v>
      </c>
      <c r="I39" s="258">
        <f t="shared" ca="1" si="3"/>
        <v>0</v>
      </c>
    </row>
    <row r="40" spans="1:9">
      <c r="A40" s="266">
        <f ca="1">IF(ISBLANK('Tournament Info'!$B$11),"",INDIRECT(ADDRESS(ROW(),1,1,1,"Optimal Seating "&amp;'Tournament Info'!$B$11-1&amp;"R+F")))</f>
        <v>32</v>
      </c>
      <c r="B40" s="202" t="str">
        <f ca="1">IF(ISNUMBER(A40),VLOOKUP(A40,Methuselahs!$A$7:$E$206,2,FALSE()),"")</f>
        <v>Nemanja</v>
      </c>
      <c r="C40" s="267" t="str">
        <f ca="1">IF(ISNUMBER(A40),VLOOKUP(A40,Methuselahs!$A$7:$E$206,3,FALSE()),"")</f>
        <v>Jovicic</v>
      </c>
      <c r="D40" s="268">
        <f t="shared" ca="1" si="0"/>
        <v>7</v>
      </c>
      <c r="E40" s="269"/>
      <c r="F40" s="267">
        <f t="shared" si="1"/>
        <v>0</v>
      </c>
      <c r="G40" s="250">
        <f t="shared" ca="1" si="2"/>
        <v>0</v>
      </c>
      <c r="H40" s="251">
        <f ca="1">IF(ISNUMBER(A40),IF(OR($S40=$U40,NOT(ISNA(MATCH($D40*5+$V$4,Override!$C$6:$C$124,0)))),$Q40,0),"")</f>
        <v>0</v>
      </c>
      <c r="I40" s="268">
        <f t="shared" ca="1" si="3"/>
        <v>0</v>
      </c>
    </row>
    <row r="41" spans="1:9" thickBot="1">
      <c r="A41" t="str">
        <f ca="1">IF(ISBLANK('Tournament Info'!$B$11),"",INDIRECT(ADDRESS(ROW(),1,1,1,"Optimal Seating "&amp;'Tournament Info'!$B$11-1&amp;"R+F")))</f>
        <v/>
      </c>
      <c r="B41" t="str">
        <f ca="1">IF(ISNUMBER(A41),VLOOKUP(A41,Methuselahs!$A$7:$E$206,2,FALSE()),"")</f>
        <v/>
      </c>
      <c r="C41" t="str">
        <f ca="1">IF(ISNUMBER(A41),VLOOKUP(A41,Methuselahs!$A$7:$E$206,3,FALSE()),"")</f>
        <v/>
      </c>
      <c r="D41" s="274" t="str">
        <f t="shared" ca="1" si="0"/>
        <v/>
      </c>
      <c r="E41" s="275"/>
      <c r="F41" s="273">
        <f t="shared" si="1"/>
        <v>0</v>
      </c>
      <c r="G41" s="260" t="str">
        <f t="shared" ca="1" si="2"/>
        <v/>
      </c>
      <c r="H41" t="str">
        <f ca="1">IF(ISNUMBER(A41),IF(OR($S41=$U41,NOT(ISNA(MATCH($D41*5+$V$4,Override!$C$6:$C$124,0)))),$Q41,0),"")</f>
        <v/>
      </c>
      <c r="I41" s="274" t="str">
        <f t="shared" ca="1" si="3"/>
        <v/>
      </c>
    </row>
  </sheetData>
  <pageMargins left="0" right="0" top="0.39370000000000011" bottom="0.39370000000000011" header="0" footer="0"/>
  <pageSetup paperSize="0" fitToWidth="0" fitToHeight="0" pageOrder="overThenDown" horizontalDpi="0" verticalDpi="0" copies="0"/>
  <headerFooter>
    <oddHeader>&amp;C&amp;A</oddHeader>
    <oddFooter>&amp;CPage &amp;P</oddFooter>
  </headerFooter>
  <legacyDrawing r:id="rId1"/>
</worksheet>
</file>

<file path=docProps/app.xml><?xml version="1.0" encoding="utf-8"?>
<Properties xmlns="http://schemas.openxmlformats.org/officeDocument/2006/extended-properties" xmlns:vt="http://schemas.openxmlformats.org/officeDocument/2006/docPropsVTypes">
  <TotalTime>223</TotalTime>
  <Application>Microsoft Excel</Application>
  <DocSecurity>0</DocSecurity>
  <ScaleCrop>false</ScaleCrop>
  <HeadingPairs>
    <vt:vector size="4" baseType="variant">
      <vt:variant>
        <vt:lpstr>Laskentataulukot</vt:lpstr>
      </vt:variant>
      <vt:variant>
        <vt:i4>15</vt:i4>
      </vt:variant>
      <vt:variant>
        <vt:lpstr>Nimetyt alueet</vt:lpstr>
      </vt:variant>
      <vt:variant>
        <vt:i4>1</vt:i4>
      </vt:variant>
    </vt:vector>
  </HeadingPairs>
  <TitlesOfParts>
    <vt:vector size="16"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Round 1 without late arrival</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10</cp:revision>
  <dcterms:created xsi:type="dcterms:W3CDTF">2011-08-21T16:08:08Z</dcterms:created>
  <dcterms:modified xsi:type="dcterms:W3CDTF">2024-11-19T10:02:37Z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MSIP_Label_3e7bee25-d6e3-4d00-afc6-39a69f9bc8b5_Application">
    <vt:lpwstr>Microsoft Azure Information Protection</vt:lpwstr>
  </property>
  <property fmtid="{D5CDD505-2E9C-101B-9397-08002B2CF9AE}" pid="4" name="MSIP_Label_3e7bee25-d6e3-4d00-afc6-39a69f9bc8b5_Enabled">
    <vt:lpwstr>True</vt:lpwstr>
  </property>
  <property fmtid="{D5CDD505-2E9C-101B-9397-08002B2CF9AE}" pid="5" name="MSIP_Label_3e7bee25-d6e3-4d00-afc6-39a69f9bc8b5_Extended_MSFT_Method">
    <vt:lpwstr>Automatic</vt:lpwstr>
  </property>
  <property fmtid="{D5CDD505-2E9C-101B-9397-08002B2CF9AE}" pid="6" name="MSIP_Label_3e7bee25-d6e3-4d00-afc6-39a69f9bc8b5_Name">
    <vt:lpwstr>Public</vt:lpwstr>
  </property>
  <property fmtid="{D5CDD505-2E9C-101B-9397-08002B2CF9AE}" pid="7" name="MSIP_Label_3e7bee25-d6e3-4d00-afc6-39a69f9bc8b5_Owner">
    <vt:lpwstr>vripoll@talentsoft.com</vt:lpwstr>
  </property>
  <property fmtid="{D5CDD505-2E9C-101B-9397-08002B2CF9AE}" pid="8" name="MSIP_Label_3e7bee25-d6e3-4d00-afc6-39a69f9bc8b5_SetDate">
    <vt:lpwstr>2019-06-19T08:36:26.6370683Z</vt:lpwstr>
  </property>
  <property fmtid="{D5CDD505-2E9C-101B-9397-08002B2CF9AE}" pid="9" name="MSIP_Label_3e7bee25-d6e3-4d00-afc6-39a69f9bc8b5_SiteId">
    <vt:lpwstr>461a774b-c94c-4ea0-b027-311a135d9234</vt:lpwstr>
  </property>
  <property fmtid="{D5CDD505-2E9C-101B-9397-08002B2CF9AE}" pid="10" name="Sensitivity">
    <vt:lpwstr>Public</vt:lpwstr>
  </property>
</Properties>
</file>